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Automate the Borring Stuff\CM_Bhavcopy\"/>
    </mc:Choice>
  </mc:AlternateContent>
  <xr:revisionPtr revIDLastSave="0" documentId="13_ncr:1_{2012B41E-B5F2-4D40-88CA-B068003280C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NO_Data" sheetId="1" r:id="rId1"/>
    <sheet name="FNO_BHAVCOPY" sheetId="2" r:id="rId2"/>
    <sheet name="FNO_STOCKOPS" sheetId="3" r:id="rId3"/>
    <sheet name="DELIEVERY" sheetId="4" r:id="rId4"/>
    <sheet name="CASHBC" sheetId="5" r:id="rId5"/>
  </sheets>
  <definedNames>
    <definedName name="STKOPN">FNO_STOCKOPS!$A$1:$DA$148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L146" i="1" l="1"/>
  <c r="EL140" i="1"/>
  <c r="EL134" i="1"/>
  <c r="EL114" i="1"/>
  <c r="EL108" i="1"/>
  <c r="EL99" i="1"/>
  <c r="EL77" i="1"/>
  <c r="EL51" i="1"/>
  <c r="EL38" i="1"/>
  <c r="EL28" i="1"/>
  <c r="EL19" i="1"/>
  <c r="EL14" i="1"/>
  <c r="EL4" i="1"/>
  <c r="BT141" i="1"/>
  <c r="BT135" i="1"/>
  <c r="BT121" i="1"/>
  <c r="BT13" i="1"/>
  <c r="BT7" i="1"/>
  <c r="BF3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G120" i="1" s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AA120" i="1" s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U120" i="1" s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IH145" i="5"/>
  <c r="EO147" i="1" s="1"/>
  <c r="IG145" i="5"/>
  <c r="EN147" i="1" s="1"/>
  <c r="IF145" i="5"/>
  <c r="EM147" i="1" s="1"/>
  <c r="IE145" i="5"/>
  <c r="EL147" i="1" s="1"/>
  <c r="ID145" i="5"/>
  <c r="EK147" i="1" s="1"/>
  <c r="IC145" i="5"/>
  <c r="EJ147" i="1" s="1"/>
  <c r="IB145" i="5"/>
  <c r="EI147" i="1" s="1"/>
  <c r="IA145" i="5"/>
  <c r="EH147" i="1" s="1"/>
  <c r="HZ145" i="5"/>
  <c r="EG147" i="1" s="1"/>
  <c r="HY145" i="5"/>
  <c r="EF147" i="1" s="1"/>
  <c r="HX145" i="5"/>
  <c r="EE147" i="1" s="1"/>
  <c r="HW145" i="5"/>
  <c r="ED147" i="1" s="1"/>
  <c r="HV145" i="5"/>
  <c r="HU145" i="5"/>
  <c r="EB147" i="1" s="1"/>
  <c r="IH144" i="5"/>
  <c r="EO146" i="1" s="1"/>
  <c r="IG144" i="5"/>
  <c r="EN146" i="1" s="1"/>
  <c r="IF144" i="5"/>
  <c r="EM146" i="1" s="1"/>
  <c r="IE144" i="5"/>
  <c r="ID144" i="5"/>
  <c r="EK146" i="1" s="1"/>
  <c r="IC144" i="5"/>
  <c r="EJ146" i="1" s="1"/>
  <c r="IB144" i="5"/>
  <c r="EI146" i="1" s="1"/>
  <c r="IA144" i="5"/>
  <c r="EH146" i="1" s="1"/>
  <c r="HZ144" i="5"/>
  <c r="EG146" i="1" s="1"/>
  <c r="HY144" i="5"/>
  <c r="EF146" i="1" s="1"/>
  <c r="HX144" i="5"/>
  <c r="EE146" i="1" s="1"/>
  <c r="HW144" i="5"/>
  <c r="ED146" i="1" s="1"/>
  <c r="HV144" i="5"/>
  <c r="EC146" i="1" s="1"/>
  <c r="HU144" i="5"/>
  <c r="IH143" i="5"/>
  <c r="EO145" i="1" s="1"/>
  <c r="IG143" i="5"/>
  <c r="EN145" i="1" s="1"/>
  <c r="IF143" i="5"/>
  <c r="EM145" i="1" s="1"/>
  <c r="IE143" i="5"/>
  <c r="EL145" i="1" s="1"/>
  <c r="ID143" i="5"/>
  <c r="EK145" i="1" s="1"/>
  <c r="IC143" i="5"/>
  <c r="EJ145" i="1" s="1"/>
  <c r="IB143" i="5"/>
  <c r="EI145" i="1" s="1"/>
  <c r="IA143" i="5"/>
  <c r="EH145" i="1" s="1"/>
  <c r="HZ143" i="5"/>
  <c r="EG145" i="1" s="1"/>
  <c r="HY143" i="5"/>
  <c r="EF145" i="1" s="1"/>
  <c r="HX143" i="5"/>
  <c r="EE145" i="1" s="1"/>
  <c r="HW143" i="5"/>
  <c r="ED145" i="1" s="1"/>
  <c r="HV143" i="5"/>
  <c r="HU143" i="5"/>
  <c r="EB145" i="1" s="1"/>
  <c r="IH142" i="5"/>
  <c r="EO144" i="1" s="1"/>
  <c r="IG142" i="5"/>
  <c r="EN144" i="1" s="1"/>
  <c r="IF142" i="5"/>
  <c r="EM144" i="1" s="1"/>
  <c r="IE142" i="5"/>
  <c r="EL144" i="1" s="1"/>
  <c r="ID142" i="5"/>
  <c r="EK144" i="1" s="1"/>
  <c r="IC142" i="5"/>
  <c r="EJ144" i="1" s="1"/>
  <c r="IB142" i="5"/>
  <c r="EI144" i="1" s="1"/>
  <c r="IA142" i="5"/>
  <c r="EH144" i="1" s="1"/>
  <c r="HZ142" i="5"/>
  <c r="EG144" i="1" s="1"/>
  <c r="HY142" i="5"/>
  <c r="EF144" i="1" s="1"/>
  <c r="HX142" i="5"/>
  <c r="EE144" i="1" s="1"/>
  <c r="HW142" i="5"/>
  <c r="ED144" i="1" s="1"/>
  <c r="HV142" i="5"/>
  <c r="EC144" i="1" s="1"/>
  <c r="HU142" i="5"/>
  <c r="IH141" i="5"/>
  <c r="EO143" i="1" s="1"/>
  <c r="IG141" i="5"/>
  <c r="EN143" i="1" s="1"/>
  <c r="IF141" i="5"/>
  <c r="EM143" i="1" s="1"/>
  <c r="IE141" i="5"/>
  <c r="EL143" i="1" s="1"/>
  <c r="ID141" i="5"/>
  <c r="EK143" i="1" s="1"/>
  <c r="IC141" i="5"/>
  <c r="EJ143" i="1" s="1"/>
  <c r="IB141" i="5"/>
  <c r="EI143" i="1" s="1"/>
  <c r="IA141" i="5"/>
  <c r="EH143" i="1" s="1"/>
  <c r="HZ141" i="5"/>
  <c r="EG143" i="1" s="1"/>
  <c r="HY141" i="5"/>
  <c r="EF143" i="1" s="1"/>
  <c r="HX141" i="5"/>
  <c r="EE143" i="1" s="1"/>
  <c r="HW141" i="5"/>
  <c r="ED143" i="1" s="1"/>
  <c r="HV141" i="5"/>
  <c r="HU141" i="5"/>
  <c r="EB143" i="1" s="1"/>
  <c r="IH140" i="5"/>
  <c r="EO142" i="1" s="1"/>
  <c r="IG140" i="5"/>
  <c r="EN142" i="1" s="1"/>
  <c r="IF140" i="5"/>
  <c r="EM142" i="1" s="1"/>
  <c r="IE140" i="5"/>
  <c r="EL142" i="1" s="1"/>
  <c r="ID140" i="5"/>
  <c r="EK142" i="1" s="1"/>
  <c r="IC140" i="5"/>
  <c r="EJ142" i="1" s="1"/>
  <c r="IB140" i="5"/>
  <c r="EI142" i="1" s="1"/>
  <c r="IA140" i="5"/>
  <c r="EH142" i="1" s="1"/>
  <c r="HZ140" i="5"/>
  <c r="EG142" i="1" s="1"/>
  <c r="HY140" i="5"/>
  <c r="EF142" i="1" s="1"/>
  <c r="HX140" i="5"/>
  <c r="EE142" i="1" s="1"/>
  <c r="HW140" i="5"/>
  <c r="ED142" i="1" s="1"/>
  <c r="HV140" i="5"/>
  <c r="EC142" i="1" s="1"/>
  <c r="HU140" i="5"/>
  <c r="IH139" i="5"/>
  <c r="EO141" i="1" s="1"/>
  <c r="IG139" i="5"/>
  <c r="EN141" i="1" s="1"/>
  <c r="IF139" i="5"/>
  <c r="EM141" i="1" s="1"/>
  <c r="IE139" i="5"/>
  <c r="EL141" i="1" s="1"/>
  <c r="ID139" i="5"/>
  <c r="EK141" i="1" s="1"/>
  <c r="IC139" i="5"/>
  <c r="EJ141" i="1" s="1"/>
  <c r="IB139" i="5"/>
  <c r="EI141" i="1" s="1"/>
  <c r="IA139" i="5"/>
  <c r="EH141" i="1" s="1"/>
  <c r="HZ139" i="5"/>
  <c r="EG141" i="1" s="1"/>
  <c r="HY139" i="5"/>
  <c r="EF141" i="1" s="1"/>
  <c r="HX139" i="5"/>
  <c r="EE141" i="1" s="1"/>
  <c r="HW139" i="5"/>
  <c r="ED141" i="1" s="1"/>
  <c r="HV139" i="5"/>
  <c r="HU139" i="5"/>
  <c r="EB141" i="1" s="1"/>
  <c r="IH138" i="5"/>
  <c r="EO140" i="1" s="1"/>
  <c r="IG138" i="5"/>
  <c r="EN140" i="1" s="1"/>
  <c r="IF138" i="5"/>
  <c r="EM140" i="1" s="1"/>
  <c r="IE138" i="5"/>
  <c r="ID138" i="5"/>
  <c r="EK140" i="1" s="1"/>
  <c r="IC138" i="5"/>
  <c r="EJ140" i="1" s="1"/>
  <c r="IB138" i="5"/>
  <c r="EI140" i="1" s="1"/>
  <c r="IA138" i="5"/>
  <c r="EH140" i="1" s="1"/>
  <c r="HZ138" i="5"/>
  <c r="EG140" i="1" s="1"/>
  <c r="HY138" i="5"/>
  <c r="EF140" i="1" s="1"/>
  <c r="HX138" i="5"/>
  <c r="EE140" i="1" s="1"/>
  <c r="HW138" i="5"/>
  <c r="ED140" i="1" s="1"/>
  <c r="HV138" i="5"/>
  <c r="EC140" i="1" s="1"/>
  <c r="HU138" i="5"/>
  <c r="IH137" i="5"/>
  <c r="EO139" i="1" s="1"/>
  <c r="IG137" i="5"/>
  <c r="EN139" i="1" s="1"/>
  <c r="IF137" i="5"/>
  <c r="EM139" i="1" s="1"/>
  <c r="IE137" i="5"/>
  <c r="EL139" i="1" s="1"/>
  <c r="ID137" i="5"/>
  <c r="EK139" i="1" s="1"/>
  <c r="IC137" i="5"/>
  <c r="EJ139" i="1" s="1"/>
  <c r="IB137" i="5"/>
  <c r="EI139" i="1" s="1"/>
  <c r="IA137" i="5"/>
  <c r="EH139" i="1" s="1"/>
  <c r="HZ137" i="5"/>
  <c r="EG139" i="1" s="1"/>
  <c r="HY137" i="5"/>
  <c r="EF139" i="1" s="1"/>
  <c r="HX137" i="5"/>
  <c r="EE139" i="1" s="1"/>
  <c r="HW137" i="5"/>
  <c r="ED139" i="1" s="1"/>
  <c r="HV137" i="5"/>
  <c r="HU137" i="5"/>
  <c r="EB139" i="1" s="1"/>
  <c r="IH136" i="5"/>
  <c r="EO138" i="1" s="1"/>
  <c r="IG136" i="5"/>
  <c r="EN138" i="1" s="1"/>
  <c r="IF136" i="5"/>
  <c r="EM138" i="1" s="1"/>
  <c r="IE136" i="5"/>
  <c r="EL138" i="1" s="1"/>
  <c r="ID136" i="5"/>
  <c r="EK138" i="1" s="1"/>
  <c r="IC136" i="5"/>
  <c r="EJ138" i="1" s="1"/>
  <c r="IB136" i="5"/>
  <c r="EI138" i="1" s="1"/>
  <c r="IA136" i="5"/>
  <c r="EH138" i="1" s="1"/>
  <c r="HZ136" i="5"/>
  <c r="EG138" i="1" s="1"/>
  <c r="HY136" i="5"/>
  <c r="EF138" i="1" s="1"/>
  <c r="HX136" i="5"/>
  <c r="EE138" i="1" s="1"/>
  <c r="HW136" i="5"/>
  <c r="ED138" i="1" s="1"/>
  <c r="HV136" i="5"/>
  <c r="EC138" i="1" s="1"/>
  <c r="HU136" i="5"/>
  <c r="IH135" i="5"/>
  <c r="EO137" i="1" s="1"/>
  <c r="IG135" i="5"/>
  <c r="EN137" i="1" s="1"/>
  <c r="IF135" i="5"/>
  <c r="EM137" i="1" s="1"/>
  <c r="IE135" i="5"/>
  <c r="EL137" i="1" s="1"/>
  <c r="ID135" i="5"/>
  <c r="EK137" i="1" s="1"/>
  <c r="IC135" i="5"/>
  <c r="EJ137" i="1" s="1"/>
  <c r="IB135" i="5"/>
  <c r="EI137" i="1" s="1"/>
  <c r="IA135" i="5"/>
  <c r="EH137" i="1" s="1"/>
  <c r="HZ135" i="5"/>
  <c r="EG137" i="1" s="1"/>
  <c r="HY135" i="5"/>
  <c r="EF137" i="1" s="1"/>
  <c r="HX135" i="5"/>
  <c r="EE137" i="1" s="1"/>
  <c r="HW135" i="5"/>
  <c r="ED137" i="1" s="1"/>
  <c r="HV135" i="5"/>
  <c r="HU135" i="5"/>
  <c r="EB137" i="1" s="1"/>
  <c r="IH134" i="5"/>
  <c r="EO136" i="1" s="1"/>
  <c r="IG134" i="5"/>
  <c r="EN136" i="1" s="1"/>
  <c r="IF134" i="5"/>
  <c r="EM136" i="1" s="1"/>
  <c r="IE134" i="5"/>
  <c r="EL136" i="1" s="1"/>
  <c r="ID134" i="5"/>
  <c r="EK136" i="1" s="1"/>
  <c r="IC134" i="5"/>
  <c r="EJ136" i="1" s="1"/>
  <c r="IB134" i="5"/>
  <c r="EI136" i="1" s="1"/>
  <c r="IA134" i="5"/>
  <c r="EH136" i="1" s="1"/>
  <c r="HZ134" i="5"/>
  <c r="EG136" i="1" s="1"/>
  <c r="HY134" i="5"/>
  <c r="EF136" i="1" s="1"/>
  <c r="HX134" i="5"/>
  <c r="EE136" i="1" s="1"/>
  <c r="HW134" i="5"/>
  <c r="ED136" i="1" s="1"/>
  <c r="HV134" i="5"/>
  <c r="EC136" i="1" s="1"/>
  <c r="HU134" i="5"/>
  <c r="IH133" i="5"/>
  <c r="EO135" i="1" s="1"/>
  <c r="IG133" i="5"/>
  <c r="EN135" i="1" s="1"/>
  <c r="IF133" i="5"/>
  <c r="EM135" i="1" s="1"/>
  <c r="IE133" i="5"/>
  <c r="EL135" i="1" s="1"/>
  <c r="ID133" i="5"/>
  <c r="EK135" i="1" s="1"/>
  <c r="IC133" i="5"/>
  <c r="EJ135" i="1" s="1"/>
  <c r="IB133" i="5"/>
  <c r="EI135" i="1" s="1"/>
  <c r="IA133" i="5"/>
  <c r="EH135" i="1" s="1"/>
  <c r="HZ133" i="5"/>
  <c r="EG135" i="1" s="1"/>
  <c r="HY133" i="5"/>
  <c r="EF135" i="1" s="1"/>
  <c r="HX133" i="5"/>
  <c r="EE135" i="1" s="1"/>
  <c r="HW133" i="5"/>
  <c r="ED135" i="1" s="1"/>
  <c r="HV133" i="5"/>
  <c r="HU133" i="5"/>
  <c r="EB135" i="1" s="1"/>
  <c r="IH132" i="5"/>
  <c r="EO134" i="1" s="1"/>
  <c r="IG132" i="5"/>
  <c r="EN134" i="1" s="1"/>
  <c r="IF132" i="5"/>
  <c r="EM134" i="1" s="1"/>
  <c r="IE132" i="5"/>
  <c r="ID132" i="5"/>
  <c r="EK134" i="1" s="1"/>
  <c r="IC132" i="5"/>
  <c r="EJ134" i="1" s="1"/>
  <c r="IB132" i="5"/>
  <c r="EI134" i="1" s="1"/>
  <c r="IA132" i="5"/>
  <c r="EH134" i="1" s="1"/>
  <c r="HZ132" i="5"/>
  <c r="EG134" i="1" s="1"/>
  <c r="HY132" i="5"/>
  <c r="EF134" i="1" s="1"/>
  <c r="HX132" i="5"/>
  <c r="EE134" i="1" s="1"/>
  <c r="HW132" i="5"/>
  <c r="ED134" i="1" s="1"/>
  <c r="HV132" i="5"/>
  <c r="EC134" i="1" s="1"/>
  <c r="HU132" i="5"/>
  <c r="IH131" i="5"/>
  <c r="EO133" i="1" s="1"/>
  <c r="IG131" i="5"/>
  <c r="EN133" i="1" s="1"/>
  <c r="IF131" i="5"/>
  <c r="EM133" i="1" s="1"/>
  <c r="IE131" i="5"/>
  <c r="EL133" i="1" s="1"/>
  <c r="ID131" i="5"/>
  <c r="EK133" i="1" s="1"/>
  <c r="IC131" i="5"/>
  <c r="EJ133" i="1" s="1"/>
  <c r="IB131" i="5"/>
  <c r="EI133" i="1" s="1"/>
  <c r="IA131" i="5"/>
  <c r="EH133" i="1" s="1"/>
  <c r="HZ131" i="5"/>
  <c r="EG133" i="1" s="1"/>
  <c r="HY131" i="5"/>
  <c r="EF133" i="1" s="1"/>
  <c r="HX131" i="5"/>
  <c r="EE133" i="1" s="1"/>
  <c r="HW131" i="5"/>
  <c r="ED133" i="1" s="1"/>
  <c r="HV131" i="5"/>
  <c r="HU131" i="5"/>
  <c r="EB133" i="1" s="1"/>
  <c r="IH130" i="5"/>
  <c r="EO132" i="1" s="1"/>
  <c r="IG130" i="5"/>
  <c r="EN132" i="1" s="1"/>
  <c r="IF130" i="5"/>
  <c r="EM132" i="1" s="1"/>
  <c r="IE130" i="5"/>
  <c r="EL132" i="1" s="1"/>
  <c r="ID130" i="5"/>
  <c r="EK132" i="1" s="1"/>
  <c r="IC130" i="5"/>
  <c r="EJ132" i="1" s="1"/>
  <c r="IB130" i="5"/>
  <c r="EI132" i="1" s="1"/>
  <c r="IA130" i="5"/>
  <c r="EH132" i="1" s="1"/>
  <c r="HZ130" i="5"/>
  <c r="EG132" i="1" s="1"/>
  <c r="HY130" i="5"/>
  <c r="EF132" i="1" s="1"/>
  <c r="HX130" i="5"/>
  <c r="EE132" i="1" s="1"/>
  <c r="HW130" i="5"/>
  <c r="ED132" i="1" s="1"/>
  <c r="HV130" i="5"/>
  <c r="EC132" i="1" s="1"/>
  <c r="HU130" i="5"/>
  <c r="IH129" i="5"/>
  <c r="EO131" i="1" s="1"/>
  <c r="IG129" i="5"/>
  <c r="EN131" i="1" s="1"/>
  <c r="IF129" i="5"/>
  <c r="EM131" i="1" s="1"/>
  <c r="IE129" i="5"/>
  <c r="EL131" i="1" s="1"/>
  <c r="ID129" i="5"/>
  <c r="EK131" i="1" s="1"/>
  <c r="IC129" i="5"/>
  <c r="EJ131" i="1" s="1"/>
  <c r="IB129" i="5"/>
  <c r="EI131" i="1" s="1"/>
  <c r="IA129" i="5"/>
  <c r="EH131" i="1" s="1"/>
  <c r="HZ129" i="5"/>
  <c r="EG131" i="1" s="1"/>
  <c r="HY129" i="5"/>
  <c r="EF131" i="1" s="1"/>
  <c r="HX129" i="5"/>
  <c r="EE131" i="1" s="1"/>
  <c r="HW129" i="5"/>
  <c r="ED131" i="1" s="1"/>
  <c r="HV129" i="5"/>
  <c r="HU129" i="5"/>
  <c r="EB131" i="1" s="1"/>
  <c r="IH128" i="5"/>
  <c r="EO130" i="1" s="1"/>
  <c r="IG128" i="5"/>
  <c r="EN130" i="1" s="1"/>
  <c r="IF128" i="5"/>
  <c r="EM130" i="1" s="1"/>
  <c r="IE128" i="5"/>
  <c r="EL130" i="1" s="1"/>
  <c r="ID128" i="5"/>
  <c r="EK130" i="1" s="1"/>
  <c r="IC128" i="5"/>
  <c r="EJ130" i="1" s="1"/>
  <c r="IB128" i="5"/>
  <c r="EI130" i="1" s="1"/>
  <c r="IA128" i="5"/>
  <c r="EH130" i="1" s="1"/>
  <c r="HZ128" i="5"/>
  <c r="EG130" i="1" s="1"/>
  <c r="HY128" i="5"/>
  <c r="EF130" i="1" s="1"/>
  <c r="HX128" i="5"/>
  <c r="EE130" i="1" s="1"/>
  <c r="HW128" i="5"/>
  <c r="ED130" i="1" s="1"/>
  <c r="HV128" i="5"/>
  <c r="EC130" i="1" s="1"/>
  <c r="HU128" i="5"/>
  <c r="IH127" i="5"/>
  <c r="EO129" i="1" s="1"/>
  <c r="IG127" i="5"/>
  <c r="EN129" i="1" s="1"/>
  <c r="IF127" i="5"/>
  <c r="EM129" i="1" s="1"/>
  <c r="IE127" i="5"/>
  <c r="EL129" i="1" s="1"/>
  <c r="ID127" i="5"/>
  <c r="EK129" i="1" s="1"/>
  <c r="IC127" i="5"/>
  <c r="EJ129" i="1" s="1"/>
  <c r="IB127" i="5"/>
  <c r="EI129" i="1" s="1"/>
  <c r="IA127" i="5"/>
  <c r="EH129" i="1" s="1"/>
  <c r="HZ127" i="5"/>
  <c r="EG129" i="1" s="1"/>
  <c r="HY127" i="5"/>
  <c r="EF129" i="1" s="1"/>
  <c r="HX127" i="5"/>
  <c r="EE129" i="1" s="1"/>
  <c r="HW127" i="5"/>
  <c r="ED129" i="1" s="1"/>
  <c r="HV127" i="5"/>
  <c r="HU127" i="5"/>
  <c r="EB129" i="1" s="1"/>
  <c r="IH126" i="5"/>
  <c r="EO128" i="1" s="1"/>
  <c r="IG126" i="5"/>
  <c r="EN128" i="1" s="1"/>
  <c r="IF126" i="5"/>
  <c r="EM128" i="1" s="1"/>
  <c r="IE126" i="5"/>
  <c r="EL128" i="1" s="1"/>
  <c r="ID126" i="5"/>
  <c r="EK128" i="1" s="1"/>
  <c r="IC126" i="5"/>
  <c r="EJ128" i="1" s="1"/>
  <c r="IB126" i="5"/>
  <c r="EI128" i="1" s="1"/>
  <c r="IA126" i="5"/>
  <c r="EH128" i="1" s="1"/>
  <c r="HZ126" i="5"/>
  <c r="EG128" i="1" s="1"/>
  <c r="HY126" i="5"/>
  <c r="EF128" i="1" s="1"/>
  <c r="HX126" i="5"/>
  <c r="EE128" i="1" s="1"/>
  <c r="HW126" i="5"/>
  <c r="ED128" i="1" s="1"/>
  <c r="HV126" i="5"/>
  <c r="EC128" i="1" s="1"/>
  <c r="HU126" i="5"/>
  <c r="IH125" i="5"/>
  <c r="EO127" i="1" s="1"/>
  <c r="IG125" i="5"/>
  <c r="EN127" i="1" s="1"/>
  <c r="IF125" i="5"/>
  <c r="EM127" i="1" s="1"/>
  <c r="IE125" i="5"/>
  <c r="EL127" i="1" s="1"/>
  <c r="ID125" i="5"/>
  <c r="EK127" i="1" s="1"/>
  <c r="IC125" i="5"/>
  <c r="EJ127" i="1" s="1"/>
  <c r="IB125" i="5"/>
  <c r="EI127" i="1" s="1"/>
  <c r="IA125" i="5"/>
  <c r="EH127" i="1" s="1"/>
  <c r="HZ125" i="5"/>
  <c r="EG127" i="1" s="1"/>
  <c r="HY125" i="5"/>
  <c r="EF127" i="1" s="1"/>
  <c r="HX125" i="5"/>
  <c r="EE127" i="1" s="1"/>
  <c r="HW125" i="5"/>
  <c r="ED127" i="1" s="1"/>
  <c r="HV125" i="5"/>
  <c r="HU125" i="5"/>
  <c r="EB127" i="1" s="1"/>
  <c r="IH124" i="5"/>
  <c r="EO126" i="1" s="1"/>
  <c r="IG124" i="5"/>
  <c r="EN126" i="1" s="1"/>
  <c r="IF124" i="5"/>
  <c r="EM126" i="1" s="1"/>
  <c r="IE124" i="5"/>
  <c r="EL126" i="1" s="1"/>
  <c r="ID124" i="5"/>
  <c r="EK126" i="1" s="1"/>
  <c r="IC124" i="5"/>
  <c r="EJ126" i="1" s="1"/>
  <c r="IB124" i="5"/>
  <c r="EI126" i="1" s="1"/>
  <c r="IA124" i="5"/>
  <c r="EH126" i="1" s="1"/>
  <c r="HZ124" i="5"/>
  <c r="EG126" i="1" s="1"/>
  <c r="HY124" i="5"/>
  <c r="EF126" i="1" s="1"/>
  <c r="HX124" i="5"/>
  <c r="EE126" i="1" s="1"/>
  <c r="HW124" i="5"/>
  <c r="ED126" i="1" s="1"/>
  <c r="HV124" i="5"/>
  <c r="EC126" i="1" s="1"/>
  <c r="HU124" i="5"/>
  <c r="IH123" i="5"/>
  <c r="EO125" i="1" s="1"/>
  <c r="IG123" i="5"/>
  <c r="EN125" i="1" s="1"/>
  <c r="IF123" i="5"/>
  <c r="EM125" i="1" s="1"/>
  <c r="IE123" i="5"/>
  <c r="EL125" i="1" s="1"/>
  <c r="ID123" i="5"/>
  <c r="EK125" i="1" s="1"/>
  <c r="IC123" i="5"/>
  <c r="EJ125" i="1" s="1"/>
  <c r="IB123" i="5"/>
  <c r="EI125" i="1" s="1"/>
  <c r="IA123" i="5"/>
  <c r="EH125" i="1" s="1"/>
  <c r="HZ123" i="5"/>
  <c r="EG125" i="1" s="1"/>
  <c r="HY123" i="5"/>
  <c r="EF125" i="1" s="1"/>
  <c r="HX123" i="5"/>
  <c r="EE125" i="1" s="1"/>
  <c r="HW123" i="5"/>
  <c r="ED125" i="1" s="1"/>
  <c r="HV123" i="5"/>
  <c r="HU123" i="5"/>
  <c r="EB125" i="1" s="1"/>
  <c r="IH122" i="5"/>
  <c r="EO124" i="1" s="1"/>
  <c r="IG122" i="5"/>
  <c r="EN124" i="1" s="1"/>
  <c r="IF122" i="5"/>
  <c r="EM124" i="1" s="1"/>
  <c r="IE122" i="5"/>
  <c r="EL124" i="1" s="1"/>
  <c r="ID122" i="5"/>
  <c r="EK124" i="1" s="1"/>
  <c r="IC122" i="5"/>
  <c r="EJ124" i="1" s="1"/>
  <c r="IB122" i="5"/>
  <c r="EI124" i="1" s="1"/>
  <c r="IA122" i="5"/>
  <c r="EH124" i="1" s="1"/>
  <c r="HZ122" i="5"/>
  <c r="EG124" i="1" s="1"/>
  <c r="HY122" i="5"/>
  <c r="EF124" i="1" s="1"/>
  <c r="HX122" i="5"/>
  <c r="EE124" i="1" s="1"/>
  <c r="HW122" i="5"/>
  <c r="ED124" i="1" s="1"/>
  <c r="HV122" i="5"/>
  <c r="EC124" i="1" s="1"/>
  <c r="HU122" i="5"/>
  <c r="IH121" i="5"/>
  <c r="EO123" i="1" s="1"/>
  <c r="IG121" i="5"/>
  <c r="EN123" i="1" s="1"/>
  <c r="IF121" i="5"/>
  <c r="EM123" i="1" s="1"/>
  <c r="IE121" i="5"/>
  <c r="EL123" i="1" s="1"/>
  <c r="ID121" i="5"/>
  <c r="EK123" i="1" s="1"/>
  <c r="IC121" i="5"/>
  <c r="EJ123" i="1" s="1"/>
  <c r="IB121" i="5"/>
  <c r="EI123" i="1" s="1"/>
  <c r="IA121" i="5"/>
  <c r="EH123" i="1" s="1"/>
  <c r="HZ121" i="5"/>
  <c r="EG123" i="1" s="1"/>
  <c r="HY121" i="5"/>
  <c r="EF123" i="1" s="1"/>
  <c r="HX121" i="5"/>
  <c r="EE123" i="1" s="1"/>
  <c r="HW121" i="5"/>
  <c r="ED123" i="1" s="1"/>
  <c r="HV121" i="5"/>
  <c r="HU121" i="5"/>
  <c r="EB123" i="1" s="1"/>
  <c r="IH120" i="5"/>
  <c r="EO122" i="1" s="1"/>
  <c r="IG120" i="5"/>
  <c r="EN122" i="1" s="1"/>
  <c r="IF120" i="5"/>
  <c r="EM122" i="1" s="1"/>
  <c r="IE120" i="5"/>
  <c r="EL122" i="1" s="1"/>
  <c r="ID120" i="5"/>
  <c r="EK122" i="1" s="1"/>
  <c r="IC120" i="5"/>
  <c r="EJ122" i="1" s="1"/>
  <c r="IB120" i="5"/>
  <c r="EI122" i="1" s="1"/>
  <c r="IA120" i="5"/>
  <c r="EH122" i="1" s="1"/>
  <c r="HZ120" i="5"/>
  <c r="EG122" i="1" s="1"/>
  <c r="HY120" i="5"/>
  <c r="EF122" i="1" s="1"/>
  <c r="HX120" i="5"/>
  <c r="EE122" i="1" s="1"/>
  <c r="HW120" i="5"/>
  <c r="ED122" i="1" s="1"/>
  <c r="HV120" i="5"/>
  <c r="EC122" i="1" s="1"/>
  <c r="HU120" i="5"/>
  <c r="IH119" i="5"/>
  <c r="EO121" i="1" s="1"/>
  <c r="IG119" i="5"/>
  <c r="EN121" i="1" s="1"/>
  <c r="IF119" i="5"/>
  <c r="EM121" i="1" s="1"/>
  <c r="IE119" i="5"/>
  <c r="EL121" i="1" s="1"/>
  <c r="ID119" i="5"/>
  <c r="EK121" i="1" s="1"/>
  <c r="IC119" i="5"/>
  <c r="EJ121" i="1" s="1"/>
  <c r="IB119" i="5"/>
  <c r="EI121" i="1" s="1"/>
  <c r="IA119" i="5"/>
  <c r="EH121" i="1" s="1"/>
  <c r="HZ119" i="5"/>
  <c r="EG121" i="1" s="1"/>
  <c r="HY119" i="5"/>
  <c r="EF121" i="1" s="1"/>
  <c r="HX119" i="5"/>
  <c r="EE121" i="1" s="1"/>
  <c r="HW119" i="5"/>
  <c r="ED121" i="1" s="1"/>
  <c r="HV119" i="5"/>
  <c r="HU119" i="5"/>
  <c r="EB121" i="1" s="1"/>
  <c r="IH118" i="5"/>
  <c r="EO120" i="1" s="1"/>
  <c r="IG118" i="5"/>
  <c r="EN120" i="1" s="1"/>
  <c r="IF118" i="5"/>
  <c r="EM120" i="1" s="1"/>
  <c r="IE118" i="5"/>
  <c r="EL120" i="1" s="1"/>
  <c r="ID118" i="5"/>
  <c r="EK120" i="1" s="1"/>
  <c r="IC118" i="5"/>
  <c r="EJ120" i="1" s="1"/>
  <c r="IB118" i="5"/>
  <c r="EI120" i="1" s="1"/>
  <c r="IA118" i="5"/>
  <c r="EH120" i="1" s="1"/>
  <c r="HZ118" i="5"/>
  <c r="EG120" i="1" s="1"/>
  <c r="HY118" i="5"/>
  <c r="EF120" i="1" s="1"/>
  <c r="HX118" i="5"/>
  <c r="EE120" i="1" s="1"/>
  <c r="HW118" i="5"/>
  <c r="ED120" i="1" s="1"/>
  <c r="HV118" i="5"/>
  <c r="EC120" i="1" s="1"/>
  <c r="HU118" i="5"/>
  <c r="IH117" i="5"/>
  <c r="EO119" i="1" s="1"/>
  <c r="IG117" i="5"/>
  <c r="EN119" i="1" s="1"/>
  <c r="IF117" i="5"/>
  <c r="EM119" i="1" s="1"/>
  <c r="IE117" i="5"/>
  <c r="EL119" i="1" s="1"/>
  <c r="ID117" i="5"/>
  <c r="EK119" i="1" s="1"/>
  <c r="IC117" i="5"/>
  <c r="EJ119" i="1" s="1"/>
  <c r="IB117" i="5"/>
  <c r="EI119" i="1" s="1"/>
  <c r="IA117" i="5"/>
  <c r="EH119" i="1" s="1"/>
  <c r="HZ117" i="5"/>
  <c r="EG119" i="1" s="1"/>
  <c r="HY117" i="5"/>
  <c r="EF119" i="1" s="1"/>
  <c r="HX117" i="5"/>
  <c r="EE119" i="1" s="1"/>
  <c r="HW117" i="5"/>
  <c r="ED119" i="1" s="1"/>
  <c r="HV117" i="5"/>
  <c r="HU117" i="5"/>
  <c r="EB119" i="1" s="1"/>
  <c r="IH116" i="5"/>
  <c r="EO118" i="1" s="1"/>
  <c r="IG116" i="5"/>
  <c r="EN118" i="1" s="1"/>
  <c r="IF116" i="5"/>
  <c r="EM118" i="1" s="1"/>
  <c r="IE116" i="5"/>
  <c r="EL118" i="1" s="1"/>
  <c r="ID116" i="5"/>
  <c r="EK118" i="1" s="1"/>
  <c r="IC116" i="5"/>
  <c r="EJ118" i="1" s="1"/>
  <c r="IB116" i="5"/>
  <c r="EI118" i="1" s="1"/>
  <c r="IA116" i="5"/>
  <c r="EH118" i="1" s="1"/>
  <c r="HZ116" i="5"/>
  <c r="EG118" i="1" s="1"/>
  <c r="HY116" i="5"/>
  <c r="EF118" i="1" s="1"/>
  <c r="HX116" i="5"/>
  <c r="EE118" i="1" s="1"/>
  <c r="HW116" i="5"/>
  <c r="ED118" i="1" s="1"/>
  <c r="HV116" i="5"/>
  <c r="EC118" i="1" s="1"/>
  <c r="HU116" i="5"/>
  <c r="IH115" i="5"/>
  <c r="EO117" i="1" s="1"/>
  <c r="IG115" i="5"/>
  <c r="EN117" i="1" s="1"/>
  <c r="IF115" i="5"/>
  <c r="EM117" i="1" s="1"/>
  <c r="IE115" i="5"/>
  <c r="EL117" i="1" s="1"/>
  <c r="ID115" i="5"/>
  <c r="EK117" i="1" s="1"/>
  <c r="IC115" i="5"/>
  <c r="EJ117" i="1" s="1"/>
  <c r="IB115" i="5"/>
  <c r="EI117" i="1" s="1"/>
  <c r="IA115" i="5"/>
  <c r="EH117" i="1" s="1"/>
  <c r="HZ115" i="5"/>
  <c r="EG117" i="1" s="1"/>
  <c r="HY115" i="5"/>
  <c r="EF117" i="1" s="1"/>
  <c r="HX115" i="5"/>
  <c r="EE117" i="1" s="1"/>
  <c r="HW115" i="5"/>
  <c r="ED117" i="1" s="1"/>
  <c r="HV115" i="5"/>
  <c r="HU115" i="5"/>
  <c r="EB117" i="1" s="1"/>
  <c r="IH114" i="5"/>
  <c r="EO116" i="1" s="1"/>
  <c r="IG114" i="5"/>
  <c r="EN116" i="1" s="1"/>
  <c r="IF114" i="5"/>
  <c r="EM116" i="1" s="1"/>
  <c r="IE114" i="5"/>
  <c r="EL116" i="1" s="1"/>
  <c r="ID114" i="5"/>
  <c r="EK116" i="1" s="1"/>
  <c r="IC114" i="5"/>
  <c r="EJ116" i="1" s="1"/>
  <c r="IB114" i="5"/>
  <c r="EI116" i="1" s="1"/>
  <c r="IA114" i="5"/>
  <c r="EH116" i="1" s="1"/>
  <c r="HZ114" i="5"/>
  <c r="EG116" i="1" s="1"/>
  <c r="HY114" i="5"/>
  <c r="EF116" i="1" s="1"/>
  <c r="HX114" i="5"/>
  <c r="EE116" i="1" s="1"/>
  <c r="HW114" i="5"/>
  <c r="ED116" i="1" s="1"/>
  <c r="HV114" i="5"/>
  <c r="EC116" i="1" s="1"/>
  <c r="HU114" i="5"/>
  <c r="IH113" i="5"/>
  <c r="EO115" i="1" s="1"/>
  <c r="IG113" i="5"/>
  <c r="EN115" i="1" s="1"/>
  <c r="IF113" i="5"/>
  <c r="EM115" i="1" s="1"/>
  <c r="IE113" i="5"/>
  <c r="EL115" i="1" s="1"/>
  <c r="ID113" i="5"/>
  <c r="EK115" i="1" s="1"/>
  <c r="IC113" i="5"/>
  <c r="EJ115" i="1" s="1"/>
  <c r="IB113" i="5"/>
  <c r="EI115" i="1" s="1"/>
  <c r="IA113" i="5"/>
  <c r="EH115" i="1" s="1"/>
  <c r="HZ113" i="5"/>
  <c r="EG115" i="1" s="1"/>
  <c r="HY113" i="5"/>
  <c r="EF115" i="1" s="1"/>
  <c r="HX113" i="5"/>
  <c r="EE115" i="1" s="1"/>
  <c r="HW113" i="5"/>
  <c r="ED115" i="1" s="1"/>
  <c r="HV113" i="5"/>
  <c r="HU113" i="5"/>
  <c r="EB115" i="1" s="1"/>
  <c r="IH112" i="5"/>
  <c r="EO114" i="1" s="1"/>
  <c r="IG112" i="5"/>
  <c r="EN114" i="1" s="1"/>
  <c r="IF112" i="5"/>
  <c r="EM114" i="1" s="1"/>
  <c r="IE112" i="5"/>
  <c r="ID112" i="5"/>
  <c r="EK114" i="1" s="1"/>
  <c r="IC112" i="5"/>
  <c r="EJ114" i="1" s="1"/>
  <c r="IB112" i="5"/>
  <c r="EI114" i="1" s="1"/>
  <c r="IA112" i="5"/>
  <c r="EH114" i="1" s="1"/>
  <c r="HZ112" i="5"/>
  <c r="EG114" i="1" s="1"/>
  <c r="HY112" i="5"/>
  <c r="EF114" i="1" s="1"/>
  <c r="HX112" i="5"/>
  <c r="EE114" i="1" s="1"/>
  <c r="HW112" i="5"/>
  <c r="ED114" i="1" s="1"/>
  <c r="HV112" i="5"/>
  <c r="EC114" i="1" s="1"/>
  <c r="HU112" i="5"/>
  <c r="IH111" i="5"/>
  <c r="EO113" i="1" s="1"/>
  <c r="IG111" i="5"/>
  <c r="EN113" i="1" s="1"/>
  <c r="IF111" i="5"/>
  <c r="EM113" i="1" s="1"/>
  <c r="IE111" i="5"/>
  <c r="EL113" i="1" s="1"/>
  <c r="ID111" i="5"/>
  <c r="EK113" i="1" s="1"/>
  <c r="IC111" i="5"/>
  <c r="EJ113" i="1" s="1"/>
  <c r="IB111" i="5"/>
  <c r="EI113" i="1" s="1"/>
  <c r="IA111" i="5"/>
  <c r="EH113" i="1" s="1"/>
  <c r="HZ111" i="5"/>
  <c r="EG113" i="1" s="1"/>
  <c r="HY111" i="5"/>
  <c r="EF113" i="1" s="1"/>
  <c r="HX111" i="5"/>
  <c r="EE113" i="1" s="1"/>
  <c r="HW111" i="5"/>
  <c r="ED113" i="1" s="1"/>
  <c r="HV111" i="5"/>
  <c r="HU111" i="5"/>
  <c r="EB113" i="1" s="1"/>
  <c r="IH110" i="5"/>
  <c r="EO112" i="1" s="1"/>
  <c r="IG110" i="5"/>
  <c r="EN112" i="1" s="1"/>
  <c r="IF110" i="5"/>
  <c r="EM112" i="1" s="1"/>
  <c r="IE110" i="5"/>
  <c r="EL112" i="1" s="1"/>
  <c r="ID110" i="5"/>
  <c r="EK112" i="1" s="1"/>
  <c r="IC110" i="5"/>
  <c r="EJ112" i="1" s="1"/>
  <c r="IB110" i="5"/>
  <c r="EI112" i="1" s="1"/>
  <c r="IA110" i="5"/>
  <c r="EH112" i="1" s="1"/>
  <c r="HZ110" i="5"/>
  <c r="EG112" i="1" s="1"/>
  <c r="HY110" i="5"/>
  <c r="EF112" i="1" s="1"/>
  <c r="HX110" i="5"/>
  <c r="EE112" i="1" s="1"/>
  <c r="HW110" i="5"/>
  <c r="ED112" i="1" s="1"/>
  <c r="HV110" i="5"/>
  <c r="EC112" i="1" s="1"/>
  <c r="HU110" i="5"/>
  <c r="IH109" i="5"/>
  <c r="EO111" i="1" s="1"/>
  <c r="IG109" i="5"/>
  <c r="EN111" i="1" s="1"/>
  <c r="IF109" i="5"/>
  <c r="EM111" i="1" s="1"/>
  <c r="IE109" i="5"/>
  <c r="EL111" i="1" s="1"/>
  <c r="ID109" i="5"/>
  <c r="EK111" i="1" s="1"/>
  <c r="IC109" i="5"/>
  <c r="EJ111" i="1" s="1"/>
  <c r="IB109" i="5"/>
  <c r="EI111" i="1" s="1"/>
  <c r="IA109" i="5"/>
  <c r="EH111" i="1" s="1"/>
  <c r="HZ109" i="5"/>
  <c r="EG111" i="1" s="1"/>
  <c r="HY109" i="5"/>
  <c r="EF111" i="1" s="1"/>
  <c r="HX109" i="5"/>
  <c r="EE111" i="1" s="1"/>
  <c r="HW109" i="5"/>
  <c r="ED111" i="1" s="1"/>
  <c r="HV109" i="5"/>
  <c r="HU109" i="5"/>
  <c r="EB111" i="1" s="1"/>
  <c r="IH108" i="5"/>
  <c r="EO110" i="1" s="1"/>
  <c r="IG108" i="5"/>
  <c r="EN110" i="1" s="1"/>
  <c r="IF108" i="5"/>
  <c r="EM110" i="1" s="1"/>
  <c r="IE108" i="5"/>
  <c r="EL110" i="1" s="1"/>
  <c r="ID108" i="5"/>
  <c r="EK110" i="1" s="1"/>
  <c r="IC108" i="5"/>
  <c r="EJ110" i="1" s="1"/>
  <c r="IB108" i="5"/>
  <c r="EI110" i="1" s="1"/>
  <c r="IA108" i="5"/>
  <c r="EH110" i="1" s="1"/>
  <c r="HZ108" i="5"/>
  <c r="EG110" i="1" s="1"/>
  <c r="HY108" i="5"/>
  <c r="EF110" i="1" s="1"/>
  <c r="HX108" i="5"/>
  <c r="EE110" i="1" s="1"/>
  <c r="HW108" i="5"/>
  <c r="ED110" i="1" s="1"/>
  <c r="HV108" i="5"/>
  <c r="EC110" i="1" s="1"/>
  <c r="HU108" i="5"/>
  <c r="IH107" i="5"/>
  <c r="EO109" i="1" s="1"/>
  <c r="IG107" i="5"/>
  <c r="EN109" i="1" s="1"/>
  <c r="IF107" i="5"/>
  <c r="EM109" i="1" s="1"/>
  <c r="IE107" i="5"/>
  <c r="EL109" i="1" s="1"/>
  <c r="ID107" i="5"/>
  <c r="EK109" i="1" s="1"/>
  <c r="IC107" i="5"/>
  <c r="EJ109" i="1" s="1"/>
  <c r="IB107" i="5"/>
  <c r="EI109" i="1" s="1"/>
  <c r="IA107" i="5"/>
  <c r="EH109" i="1" s="1"/>
  <c r="HZ107" i="5"/>
  <c r="EG109" i="1" s="1"/>
  <c r="HY107" i="5"/>
  <c r="EF109" i="1" s="1"/>
  <c r="HX107" i="5"/>
  <c r="EE109" i="1" s="1"/>
  <c r="HW107" i="5"/>
  <c r="ED109" i="1" s="1"/>
  <c r="HV107" i="5"/>
  <c r="HU107" i="5"/>
  <c r="EB109" i="1" s="1"/>
  <c r="IH106" i="5"/>
  <c r="EO108" i="1" s="1"/>
  <c r="IG106" i="5"/>
  <c r="EN108" i="1" s="1"/>
  <c r="IF106" i="5"/>
  <c r="EM108" i="1" s="1"/>
  <c r="IE106" i="5"/>
  <c r="ID106" i="5"/>
  <c r="EK108" i="1" s="1"/>
  <c r="IC106" i="5"/>
  <c r="EJ108" i="1" s="1"/>
  <c r="IB106" i="5"/>
  <c r="EI108" i="1" s="1"/>
  <c r="IA106" i="5"/>
  <c r="EH108" i="1" s="1"/>
  <c r="HZ106" i="5"/>
  <c r="EG108" i="1" s="1"/>
  <c r="HY106" i="5"/>
  <c r="EF108" i="1" s="1"/>
  <c r="HX106" i="5"/>
  <c r="EE108" i="1" s="1"/>
  <c r="HW106" i="5"/>
  <c r="ED108" i="1" s="1"/>
  <c r="HV106" i="5"/>
  <c r="EC108" i="1" s="1"/>
  <c r="HU106" i="5"/>
  <c r="IH105" i="5"/>
  <c r="EO107" i="1" s="1"/>
  <c r="IG105" i="5"/>
  <c r="EN107" i="1" s="1"/>
  <c r="IF105" i="5"/>
  <c r="EM107" i="1" s="1"/>
  <c r="IE105" i="5"/>
  <c r="EL107" i="1" s="1"/>
  <c r="ID105" i="5"/>
  <c r="EK107" i="1" s="1"/>
  <c r="IC105" i="5"/>
  <c r="EJ107" i="1" s="1"/>
  <c r="IB105" i="5"/>
  <c r="EI107" i="1" s="1"/>
  <c r="IA105" i="5"/>
  <c r="EH107" i="1" s="1"/>
  <c r="HZ105" i="5"/>
  <c r="EG107" i="1" s="1"/>
  <c r="HY105" i="5"/>
  <c r="EF107" i="1" s="1"/>
  <c r="HX105" i="5"/>
  <c r="EE107" i="1" s="1"/>
  <c r="HW105" i="5"/>
  <c r="ED107" i="1" s="1"/>
  <c r="HV105" i="5"/>
  <c r="HU105" i="5"/>
  <c r="EB107" i="1" s="1"/>
  <c r="IH104" i="5"/>
  <c r="EO106" i="1" s="1"/>
  <c r="IG104" i="5"/>
  <c r="EN106" i="1" s="1"/>
  <c r="IF104" i="5"/>
  <c r="EM106" i="1" s="1"/>
  <c r="IE104" i="5"/>
  <c r="EL106" i="1" s="1"/>
  <c r="ID104" i="5"/>
  <c r="EK106" i="1" s="1"/>
  <c r="IC104" i="5"/>
  <c r="EJ106" i="1" s="1"/>
  <c r="IB104" i="5"/>
  <c r="EI106" i="1" s="1"/>
  <c r="IA104" i="5"/>
  <c r="EH106" i="1" s="1"/>
  <c r="HZ104" i="5"/>
  <c r="EG106" i="1" s="1"/>
  <c r="HY104" i="5"/>
  <c r="EF106" i="1" s="1"/>
  <c r="HX104" i="5"/>
  <c r="EE106" i="1" s="1"/>
  <c r="HW104" i="5"/>
  <c r="ED106" i="1" s="1"/>
  <c r="HV104" i="5"/>
  <c r="EC106" i="1" s="1"/>
  <c r="HU104" i="5"/>
  <c r="IH103" i="5"/>
  <c r="EO105" i="1" s="1"/>
  <c r="IG103" i="5"/>
  <c r="EN105" i="1" s="1"/>
  <c r="IF103" i="5"/>
  <c r="EM105" i="1" s="1"/>
  <c r="IE103" i="5"/>
  <c r="EL105" i="1" s="1"/>
  <c r="ID103" i="5"/>
  <c r="EK105" i="1" s="1"/>
  <c r="IC103" i="5"/>
  <c r="EJ105" i="1" s="1"/>
  <c r="IB103" i="5"/>
  <c r="EI105" i="1" s="1"/>
  <c r="IA103" i="5"/>
  <c r="EH105" i="1" s="1"/>
  <c r="HZ103" i="5"/>
  <c r="EG105" i="1" s="1"/>
  <c r="HY103" i="5"/>
  <c r="EF105" i="1" s="1"/>
  <c r="HX103" i="5"/>
  <c r="EE105" i="1" s="1"/>
  <c r="HW103" i="5"/>
  <c r="ED105" i="1" s="1"/>
  <c r="HV103" i="5"/>
  <c r="HU103" i="5"/>
  <c r="EB105" i="1" s="1"/>
  <c r="IH102" i="5"/>
  <c r="EO104" i="1" s="1"/>
  <c r="IG102" i="5"/>
  <c r="EN104" i="1" s="1"/>
  <c r="IF102" i="5"/>
  <c r="EM104" i="1" s="1"/>
  <c r="IE102" i="5"/>
  <c r="EL104" i="1" s="1"/>
  <c r="ID102" i="5"/>
  <c r="EK104" i="1" s="1"/>
  <c r="IC102" i="5"/>
  <c r="EJ104" i="1" s="1"/>
  <c r="IB102" i="5"/>
  <c r="EI104" i="1" s="1"/>
  <c r="IA102" i="5"/>
  <c r="EH104" i="1" s="1"/>
  <c r="HZ102" i="5"/>
  <c r="EG104" i="1" s="1"/>
  <c r="HY102" i="5"/>
  <c r="EF104" i="1" s="1"/>
  <c r="HX102" i="5"/>
  <c r="EE104" i="1" s="1"/>
  <c r="HW102" i="5"/>
  <c r="ED104" i="1" s="1"/>
  <c r="HV102" i="5"/>
  <c r="EC104" i="1" s="1"/>
  <c r="HU102" i="5"/>
  <c r="IH101" i="5"/>
  <c r="EO103" i="1" s="1"/>
  <c r="IG101" i="5"/>
  <c r="EN103" i="1" s="1"/>
  <c r="IF101" i="5"/>
  <c r="EM103" i="1" s="1"/>
  <c r="IE101" i="5"/>
  <c r="EL103" i="1" s="1"/>
  <c r="ID101" i="5"/>
  <c r="EK103" i="1" s="1"/>
  <c r="IC101" i="5"/>
  <c r="EJ103" i="1" s="1"/>
  <c r="IB101" i="5"/>
  <c r="EI103" i="1" s="1"/>
  <c r="IA101" i="5"/>
  <c r="EH103" i="1" s="1"/>
  <c r="HZ101" i="5"/>
  <c r="EG103" i="1" s="1"/>
  <c r="HY101" i="5"/>
  <c r="EF103" i="1" s="1"/>
  <c r="HX101" i="5"/>
  <c r="EE103" i="1" s="1"/>
  <c r="HW101" i="5"/>
  <c r="ED103" i="1" s="1"/>
  <c r="HV101" i="5"/>
  <c r="HU101" i="5"/>
  <c r="EB103" i="1" s="1"/>
  <c r="IH100" i="5"/>
  <c r="EO102" i="1" s="1"/>
  <c r="IG100" i="5"/>
  <c r="EN102" i="1" s="1"/>
  <c r="IF100" i="5"/>
  <c r="EM102" i="1" s="1"/>
  <c r="IE100" i="5"/>
  <c r="EL102" i="1" s="1"/>
  <c r="ID100" i="5"/>
  <c r="EK102" i="1" s="1"/>
  <c r="IC100" i="5"/>
  <c r="EJ102" i="1" s="1"/>
  <c r="IB100" i="5"/>
  <c r="EI102" i="1" s="1"/>
  <c r="IA100" i="5"/>
  <c r="EH102" i="1" s="1"/>
  <c r="HZ100" i="5"/>
  <c r="EG102" i="1" s="1"/>
  <c r="HY100" i="5"/>
  <c r="EF102" i="1" s="1"/>
  <c r="HX100" i="5"/>
  <c r="EE102" i="1" s="1"/>
  <c r="HW100" i="5"/>
  <c r="ED102" i="1" s="1"/>
  <c r="HV100" i="5"/>
  <c r="EC102" i="1" s="1"/>
  <c r="HU100" i="5"/>
  <c r="IH99" i="5"/>
  <c r="EO101" i="1" s="1"/>
  <c r="IG99" i="5"/>
  <c r="EN101" i="1" s="1"/>
  <c r="IF99" i="5"/>
  <c r="EM101" i="1" s="1"/>
  <c r="IE99" i="5"/>
  <c r="EL101" i="1" s="1"/>
  <c r="ID99" i="5"/>
  <c r="EK101" i="1" s="1"/>
  <c r="IC99" i="5"/>
  <c r="EJ101" i="1" s="1"/>
  <c r="IB99" i="5"/>
  <c r="EI101" i="1" s="1"/>
  <c r="IA99" i="5"/>
  <c r="EH101" i="1" s="1"/>
  <c r="HZ99" i="5"/>
  <c r="EG101" i="1" s="1"/>
  <c r="HY99" i="5"/>
  <c r="EF101" i="1" s="1"/>
  <c r="HX99" i="5"/>
  <c r="EE101" i="1" s="1"/>
  <c r="HW99" i="5"/>
  <c r="ED101" i="1" s="1"/>
  <c r="HV99" i="5"/>
  <c r="HU99" i="5"/>
  <c r="EB101" i="1" s="1"/>
  <c r="IH98" i="5"/>
  <c r="EO100" i="1" s="1"/>
  <c r="IG98" i="5"/>
  <c r="EN100" i="1" s="1"/>
  <c r="IF98" i="5"/>
  <c r="EM100" i="1" s="1"/>
  <c r="IE98" i="5"/>
  <c r="EL100" i="1" s="1"/>
  <c r="ID98" i="5"/>
  <c r="EK100" i="1" s="1"/>
  <c r="IC98" i="5"/>
  <c r="EJ100" i="1" s="1"/>
  <c r="IB98" i="5"/>
  <c r="EI100" i="1" s="1"/>
  <c r="IA98" i="5"/>
  <c r="EH100" i="1" s="1"/>
  <c r="HZ98" i="5"/>
  <c r="EG100" i="1" s="1"/>
  <c r="HY98" i="5"/>
  <c r="EF100" i="1" s="1"/>
  <c r="HX98" i="5"/>
  <c r="EE100" i="1" s="1"/>
  <c r="HW98" i="5"/>
  <c r="ED100" i="1" s="1"/>
  <c r="HV98" i="5"/>
  <c r="EC100" i="1" s="1"/>
  <c r="HU98" i="5"/>
  <c r="IH97" i="5"/>
  <c r="EO99" i="1" s="1"/>
  <c r="IG97" i="5"/>
  <c r="EN99" i="1" s="1"/>
  <c r="IF97" i="5"/>
  <c r="EM99" i="1" s="1"/>
  <c r="IE97" i="5"/>
  <c r="ID97" i="5"/>
  <c r="EK99" i="1" s="1"/>
  <c r="IC97" i="5"/>
  <c r="EJ99" i="1" s="1"/>
  <c r="IB97" i="5"/>
  <c r="EI99" i="1" s="1"/>
  <c r="IA97" i="5"/>
  <c r="EH99" i="1" s="1"/>
  <c r="HZ97" i="5"/>
  <c r="EG99" i="1" s="1"/>
  <c r="HY97" i="5"/>
  <c r="EF99" i="1" s="1"/>
  <c r="HX97" i="5"/>
  <c r="EE99" i="1" s="1"/>
  <c r="HW97" i="5"/>
  <c r="ED99" i="1" s="1"/>
  <c r="HV97" i="5"/>
  <c r="HU97" i="5"/>
  <c r="EB99" i="1" s="1"/>
  <c r="IH96" i="5"/>
  <c r="EO98" i="1" s="1"/>
  <c r="IG96" i="5"/>
  <c r="EN98" i="1" s="1"/>
  <c r="IF96" i="5"/>
  <c r="EM98" i="1" s="1"/>
  <c r="IE96" i="5"/>
  <c r="EL98" i="1" s="1"/>
  <c r="ID96" i="5"/>
  <c r="EK98" i="1" s="1"/>
  <c r="IC96" i="5"/>
  <c r="EJ98" i="1" s="1"/>
  <c r="IB96" i="5"/>
  <c r="EI98" i="1" s="1"/>
  <c r="IA96" i="5"/>
  <c r="EH98" i="1" s="1"/>
  <c r="HZ96" i="5"/>
  <c r="EG98" i="1" s="1"/>
  <c r="HY96" i="5"/>
  <c r="EF98" i="1" s="1"/>
  <c r="HX96" i="5"/>
  <c r="EE98" i="1" s="1"/>
  <c r="HW96" i="5"/>
  <c r="ED98" i="1" s="1"/>
  <c r="HV96" i="5"/>
  <c r="EC98" i="1" s="1"/>
  <c r="HU96" i="5"/>
  <c r="IH95" i="5"/>
  <c r="EO97" i="1" s="1"/>
  <c r="IG95" i="5"/>
  <c r="EN97" i="1" s="1"/>
  <c r="IF95" i="5"/>
  <c r="EM97" i="1" s="1"/>
  <c r="IE95" i="5"/>
  <c r="EL97" i="1" s="1"/>
  <c r="ID95" i="5"/>
  <c r="EK97" i="1" s="1"/>
  <c r="IC95" i="5"/>
  <c r="EJ97" i="1" s="1"/>
  <c r="IB95" i="5"/>
  <c r="EI97" i="1" s="1"/>
  <c r="IA95" i="5"/>
  <c r="EH97" i="1" s="1"/>
  <c r="HZ95" i="5"/>
  <c r="EG97" i="1" s="1"/>
  <c r="HY95" i="5"/>
  <c r="EF97" i="1" s="1"/>
  <c r="HX95" i="5"/>
  <c r="EE97" i="1" s="1"/>
  <c r="HW95" i="5"/>
  <c r="ED97" i="1" s="1"/>
  <c r="HV95" i="5"/>
  <c r="HU95" i="5"/>
  <c r="EB97" i="1" s="1"/>
  <c r="IH94" i="5"/>
  <c r="EO96" i="1" s="1"/>
  <c r="IG94" i="5"/>
  <c r="EN96" i="1" s="1"/>
  <c r="IF94" i="5"/>
  <c r="EM96" i="1" s="1"/>
  <c r="IE94" i="5"/>
  <c r="EL96" i="1" s="1"/>
  <c r="ID94" i="5"/>
  <c r="EK96" i="1" s="1"/>
  <c r="IC94" i="5"/>
  <c r="EJ96" i="1" s="1"/>
  <c r="IB94" i="5"/>
  <c r="EI96" i="1" s="1"/>
  <c r="IA94" i="5"/>
  <c r="EH96" i="1" s="1"/>
  <c r="HZ94" i="5"/>
  <c r="EG96" i="1" s="1"/>
  <c r="HY94" i="5"/>
  <c r="EF96" i="1" s="1"/>
  <c r="HX94" i="5"/>
  <c r="EE96" i="1" s="1"/>
  <c r="HW94" i="5"/>
  <c r="ED96" i="1" s="1"/>
  <c r="HV94" i="5"/>
  <c r="EC96" i="1" s="1"/>
  <c r="HU94" i="5"/>
  <c r="IH93" i="5"/>
  <c r="EO95" i="1" s="1"/>
  <c r="IG93" i="5"/>
  <c r="EN95" i="1" s="1"/>
  <c r="IF93" i="5"/>
  <c r="EM95" i="1" s="1"/>
  <c r="IE93" i="5"/>
  <c r="EL95" i="1" s="1"/>
  <c r="ID93" i="5"/>
  <c r="EK95" i="1" s="1"/>
  <c r="IC93" i="5"/>
  <c r="EJ95" i="1" s="1"/>
  <c r="IB93" i="5"/>
  <c r="EI95" i="1" s="1"/>
  <c r="IA93" i="5"/>
  <c r="EH95" i="1" s="1"/>
  <c r="HZ93" i="5"/>
  <c r="EG95" i="1" s="1"/>
  <c r="HY93" i="5"/>
  <c r="EF95" i="1" s="1"/>
  <c r="HX93" i="5"/>
  <c r="EE95" i="1" s="1"/>
  <c r="HW93" i="5"/>
  <c r="ED95" i="1" s="1"/>
  <c r="HV93" i="5"/>
  <c r="HU93" i="5"/>
  <c r="EB95" i="1" s="1"/>
  <c r="IH92" i="5"/>
  <c r="EO94" i="1" s="1"/>
  <c r="IG92" i="5"/>
  <c r="EN94" i="1" s="1"/>
  <c r="IF92" i="5"/>
  <c r="EM94" i="1" s="1"/>
  <c r="IE92" i="5"/>
  <c r="EL94" i="1" s="1"/>
  <c r="ID92" i="5"/>
  <c r="EK94" i="1" s="1"/>
  <c r="IC92" i="5"/>
  <c r="EJ94" i="1" s="1"/>
  <c r="IB92" i="5"/>
  <c r="EI94" i="1" s="1"/>
  <c r="IA92" i="5"/>
  <c r="EH94" i="1" s="1"/>
  <c r="HZ92" i="5"/>
  <c r="EG94" i="1" s="1"/>
  <c r="HY92" i="5"/>
  <c r="EF94" i="1" s="1"/>
  <c r="HX92" i="5"/>
  <c r="EE94" i="1" s="1"/>
  <c r="HW92" i="5"/>
  <c r="ED94" i="1" s="1"/>
  <c r="HV92" i="5"/>
  <c r="EC94" i="1" s="1"/>
  <c r="HU92" i="5"/>
  <c r="IH91" i="5"/>
  <c r="EO93" i="1" s="1"/>
  <c r="IG91" i="5"/>
  <c r="EN93" i="1" s="1"/>
  <c r="IF91" i="5"/>
  <c r="EM93" i="1" s="1"/>
  <c r="IE91" i="5"/>
  <c r="EL93" i="1" s="1"/>
  <c r="ID91" i="5"/>
  <c r="EK93" i="1" s="1"/>
  <c r="IC91" i="5"/>
  <c r="EJ93" i="1" s="1"/>
  <c r="IB91" i="5"/>
  <c r="EI93" i="1" s="1"/>
  <c r="IA91" i="5"/>
  <c r="EH93" i="1" s="1"/>
  <c r="HZ91" i="5"/>
  <c r="EG93" i="1" s="1"/>
  <c r="HY91" i="5"/>
  <c r="EF93" i="1" s="1"/>
  <c r="HX91" i="5"/>
  <c r="EE93" i="1" s="1"/>
  <c r="HW91" i="5"/>
  <c r="ED93" i="1" s="1"/>
  <c r="HV91" i="5"/>
  <c r="HU91" i="5"/>
  <c r="EB93" i="1" s="1"/>
  <c r="IH90" i="5"/>
  <c r="EO92" i="1" s="1"/>
  <c r="IG90" i="5"/>
  <c r="EN92" i="1" s="1"/>
  <c r="IF90" i="5"/>
  <c r="EM92" i="1" s="1"/>
  <c r="IE90" i="5"/>
  <c r="EL92" i="1" s="1"/>
  <c r="ID90" i="5"/>
  <c r="EK92" i="1" s="1"/>
  <c r="IC90" i="5"/>
  <c r="EJ92" i="1" s="1"/>
  <c r="IB90" i="5"/>
  <c r="EI92" i="1" s="1"/>
  <c r="IA90" i="5"/>
  <c r="EH92" i="1" s="1"/>
  <c r="HZ90" i="5"/>
  <c r="EG92" i="1" s="1"/>
  <c r="HY90" i="5"/>
  <c r="EF92" i="1" s="1"/>
  <c r="HX90" i="5"/>
  <c r="EE92" i="1" s="1"/>
  <c r="HW90" i="5"/>
  <c r="ED92" i="1" s="1"/>
  <c r="HV90" i="5"/>
  <c r="EC92" i="1" s="1"/>
  <c r="HU90" i="5"/>
  <c r="IH89" i="5"/>
  <c r="EO91" i="1" s="1"/>
  <c r="IG89" i="5"/>
  <c r="EN91" i="1" s="1"/>
  <c r="IF89" i="5"/>
  <c r="EM91" i="1" s="1"/>
  <c r="IE89" i="5"/>
  <c r="EL91" i="1" s="1"/>
  <c r="ID89" i="5"/>
  <c r="EK91" i="1" s="1"/>
  <c r="IC89" i="5"/>
  <c r="EJ91" i="1" s="1"/>
  <c r="IB89" i="5"/>
  <c r="EI91" i="1" s="1"/>
  <c r="IA89" i="5"/>
  <c r="EH91" i="1" s="1"/>
  <c r="HZ89" i="5"/>
  <c r="EG91" i="1" s="1"/>
  <c r="HY89" i="5"/>
  <c r="EF91" i="1" s="1"/>
  <c r="HX89" i="5"/>
  <c r="EE91" i="1" s="1"/>
  <c r="HW89" i="5"/>
  <c r="ED91" i="1" s="1"/>
  <c r="HV89" i="5"/>
  <c r="HU89" i="5"/>
  <c r="EB91" i="1" s="1"/>
  <c r="IH88" i="5"/>
  <c r="EO90" i="1" s="1"/>
  <c r="IG88" i="5"/>
  <c r="EN90" i="1" s="1"/>
  <c r="IF88" i="5"/>
  <c r="EM90" i="1" s="1"/>
  <c r="IE88" i="5"/>
  <c r="EL90" i="1" s="1"/>
  <c r="ID88" i="5"/>
  <c r="EK90" i="1" s="1"/>
  <c r="IC88" i="5"/>
  <c r="EJ90" i="1" s="1"/>
  <c r="IB88" i="5"/>
  <c r="EI90" i="1" s="1"/>
  <c r="IA88" i="5"/>
  <c r="EH90" i="1" s="1"/>
  <c r="HZ88" i="5"/>
  <c r="EG90" i="1" s="1"/>
  <c r="HY88" i="5"/>
  <c r="EF90" i="1" s="1"/>
  <c r="HX88" i="5"/>
  <c r="EE90" i="1" s="1"/>
  <c r="HW88" i="5"/>
  <c r="ED90" i="1" s="1"/>
  <c r="HV88" i="5"/>
  <c r="EC90" i="1" s="1"/>
  <c r="HU88" i="5"/>
  <c r="IH87" i="5"/>
  <c r="EO89" i="1" s="1"/>
  <c r="IG87" i="5"/>
  <c r="EN89" i="1" s="1"/>
  <c r="IF87" i="5"/>
  <c r="EM89" i="1" s="1"/>
  <c r="IE87" i="5"/>
  <c r="EL89" i="1" s="1"/>
  <c r="ID87" i="5"/>
  <c r="EK89" i="1" s="1"/>
  <c r="IC87" i="5"/>
  <c r="EJ89" i="1" s="1"/>
  <c r="IB87" i="5"/>
  <c r="EI89" i="1" s="1"/>
  <c r="IA87" i="5"/>
  <c r="EH89" i="1" s="1"/>
  <c r="HZ87" i="5"/>
  <c r="EG89" i="1" s="1"/>
  <c r="HY87" i="5"/>
  <c r="EF89" i="1" s="1"/>
  <c r="HX87" i="5"/>
  <c r="EE89" i="1" s="1"/>
  <c r="HW87" i="5"/>
  <c r="ED89" i="1" s="1"/>
  <c r="HV87" i="5"/>
  <c r="HU87" i="5"/>
  <c r="EB89" i="1" s="1"/>
  <c r="IH86" i="5"/>
  <c r="EO88" i="1" s="1"/>
  <c r="IG86" i="5"/>
  <c r="EN88" i="1" s="1"/>
  <c r="IF86" i="5"/>
  <c r="EM88" i="1" s="1"/>
  <c r="IE86" i="5"/>
  <c r="EL88" i="1" s="1"/>
  <c r="ID86" i="5"/>
  <c r="EK88" i="1" s="1"/>
  <c r="IC86" i="5"/>
  <c r="EJ88" i="1" s="1"/>
  <c r="IB86" i="5"/>
  <c r="EI88" i="1" s="1"/>
  <c r="IA86" i="5"/>
  <c r="EH88" i="1" s="1"/>
  <c r="HZ86" i="5"/>
  <c r="EG88" i="1" s="1"/>
  <c r="HY86" i="5"/>
  <c r="EF88" i="1" s="1"/>
  <c r="HX86" i="5"/>
  <c r="EE88" i="1" s="1"/>
  <c r="HW86" i="5"/>
  <c r="ED88" i="1" s="1"/>
  <c r="HV86" i="5"/>
  <c r="EC88" i="1" s="1"/>
  <c r="HU86" i="5"/>
  <c r="IH85" i="5"/>
  <c r="EO87" i="1" s="1"/>
  <c r="IG85" i="5"/>
  <c r="EN87" i="1" s="1"/>
  <c r="IF85" i="5"/>
  <c r="EM87" i="1" s="1"/>
  <c r="IE85" i="5"/>
  <c r="EL87" i="1" s="1"/>
  <c r="ID85" i="5"/>
  <c r="EK87" i="1" s="1"/>
  <c r="IC85" i="5"/>
  <c r="EJ87" i="1" s="1"/>
  <c r="IB85" i="5"/>
  <c r="EI87" i="1" s="1"/>
  <c r="IA85" i="5"/>
  <c r="EH87" i="1" s="1"/>
  <c r="HZ85" i="5"/>
  <c r="EG87" i="1" s="1"/>
  <c r="HY85" i="5"/>
  <c r="EF87" i="1" s="1"/>
  <c r="HX85" i="5"/>
  <c r="EE87" i="1" s="1"/>
  <c r="HW85" i="5"/>
  <c r="ED87" i="1" s="1"/>
  <c r="HV85" i="5"/>
  <c r="HU85" i="5"/>
  <c r="EB87" i="1" s="1"/>
  <c r="IH84" i="5"/>
  <c r="EO86" i="1" s="1"/>
  <c r="IG84" i="5"/>
  <c r="EN86" i="1" s="1"/>
  <c r="IF84" i="5"/>
  <c r="EM86" i="1" s="1"/>
  <c r="IE84" i="5"/>
  <c r="EL86" i="1" s="1"/>
  <c r="ID84" i="5"/>
  <c r="EK86" i="1" s="1"/>
  <c r="IC84" i="5"/>
  <c r="EJ86" i="1" s="1"/>
  <c r="IB84" i="5"/>
  <c r="EI86" i="1" s="1"/>
  <c r="IA84" i="5"/>
  <c r="EH86" i="1" s="1"/>
  <c r="HZ84" i="5"/>
  <c r="EG86" i="1" s="1"/>
  <c r="HY84" i="5"/>
  <c r="EF86" i="1" s="1"/>
  <c r="HX84" i="5"/>
  <c r="EE86" i="1" s="1"/>
  <c r="HW84" i="5"/>
  <c r="ED86" i="1" s="1"/>
  <c r="HV84" i="5"/>
  <c r="EC86" i="1" s="1"/>
  <c r="HU84" i="5"/>
  <c r="IH83" i="5"/>
  <c r="EO85" i="1" s="1"/>
  <c r="IG83" i="5"/>
  <c r="EN85" i="1" s="1"/>
  <c r="IF83" i="5"/>
  <c r="EM85" i="1" s="1"/>
  <c r="IE83" i="5"/>
  <c r="EL85" i="1" s="1"/>
  <c r="ID83" i="5"/>
  <c r="EK85" i="1" s="1"/>
  <c r="IC83" i="5"/>
  <c r="EJ85" i="1" s="1"/>
  <c r="IB83" i="5"/>
  <c r="EI85" i="1" s="1"/>
  <c r="IA83" i="5"/>
  <c r="EH85" i="1" s="1"/>
  <c r="HZ83" i="5"/>
  <c r="EG85" i="1" s="1"/>
  <c r="HY83" i="5"/>
  <c r="EF85" i="1" s="1"/>
  <c r="HX83" i="5"/>
  <c r="EE85" i="1" s="1"/>
  <c r="HW83" i="5"/>
  <c r="ED85" i="1" s="1"/>
  <c r="HV83" i="5"/>
  <c r="HU83" i="5"/>
  <c r="EB85" i="1" s="1"/>
  <c r="IH82" i="5"/>
  <c r="EO84" i="1" s="1"/>
  <c r="IG82" i="5"/>
  <c r="EN84" i="1" s="1"/>
  <c r="IF82" i="5"/>
  <c r="EM84" i="1" s="1"/>
  <c r="IE82" i="5"/>
  <c r="EL84" i="1" s="1"/>
  <c r="ID82" i="5"/>
  <c r="EK84" i="1" s="1"/>
  <c r="IC82" i="5"/>
  <c r="EJ84" i="1" s="1"/>
  <c r="IB82" i="5"/>
  <c r="EI84" i="1" s="1"/>
  <c r="IA82" i="5"/>
  <c r="EH84" i="1" s="1"/>
  <c r="HZ82" i="5"/>
  <c r="EG84" i="1" s="1"/>
  <c r="HY82" i="5"/>
  <c r="EF84" i="1" s="1"/>
  <c r="HX82" i="5"/>
  <c r="EE84" i="1" s="1"/>
  <c r="HW82" i="5"/>
  <c r="ED84" i="1" s="1"/>
  <c r="HV82" i="5"/>
  <c r="EC84" i="1" s="1"/>
  <c r="HU82" i="5"/>
  <c r="IH81" i="5"/>
  <c r="EO83" i="1" s="1"/>
  <c r="IG81" i="5"/>
  <c r="EN83" i="1" s="1"/>
  <c r="IF81" i="5"/>
  <c r="EM83" i="1" s="1"/>
  <c r="IE81" i="5"/>
  <c r="EL83" i="1" s="1"/>
  <c r="ID81" i="5"/>
  <c r="EK83" i="1" s="1"/>
  <c r="IC81" i="5"/>
  <c r="EJ83" i="1" s="1"/>
  <c r="IB81" i="5"/>
  <c r="EI83" i="1" s="1"/>
  <c r="IA81" i="5"/>
  <c r="EH83" i="1" s="1"/>
  <c r="HZ81" i="5"/>
  <c r="EG83" i="1" s="1"/>
  <c r="HY81" i="5"/>
  <c r="EF83" i="1" s="1"/>
  <c r="HX81" i="5"/>
  <c r="EE83" i="1" s="1"/>
  <c r="HW81" i="5"/>
  <c r="ED83" i="1" s="1"/>
  <c r="HV81" i="5"/>
  <c r="HU81" i="5"/>
  <c r="EB83" i="1" s="1"/>
  <c r="IH80" i="5"/>
  <c r="EO82" i="1" s="1"/>
  <c r="IG80" i="5"/>
  <c r="EN82" i="1" s="1"/>
  <c r="IF80" i="5"/>
  <c r="EM82" i="1" s="1"/>
  <c r="IE80" i="5"/>
  <c r="EL82" i="1" s="1"/>
  <c r="ID80" i="5"/>
  <c r="EK82" i="1" s="1"/>
  <c r="IC80" i="5"/>
  <c r="EJ82" i="1" s="1"/>
  <c r="IB80" i="5"/>
  <c r="EI82" i="1" s="1"/>
  <c r="IA80" i="5"/>
  <c r="EH82" i="1" s="1"/>
  <c r="HZ80" i="5"/>
  <c r="EG82" i="1" s="1"/>
  <c r="HY80" i="5"/>
  <c r="EF82" i="1" s="1"/>
  <c r="HX80" i="5"/>
  <c r="EE82" i="1" s="1"/>
  <c r="HW80" i="5"/>
  <c r="ED82" i="1" s="1"/>
  <c r="HV80" i="5"/>
  <c r="EC82" i="1" s="1"/>
  <c r="HU80" i="5"/>
  <c r="IH79" i="5"/>
  <c r="EO81" i="1" s="1"/>
  <c r="IG79" i="5"/>
  <c r="EN81" i="1" s="1"/>
  <c r="IF79" i="5"/>
  <c r="EM81" i="1" s="1"/>
  <c r="IE79" i="5"/>
  <c r="EL81" i="1" s="1"/>
  <c r="ID79" i="5"/>
  <c r="EK81" i="1" s="1"/>
  <c r="IC79" i="5"/>
  <c r="EJ81" i="1" s="1"/>
  <c r="IB79" i="5"/>
  <c r="EI81" i="1" s="1"/>
  <c r="IA79" i="5"/>
  <c r="EH81" i="1" s="1"/>
  <c r="HZ79" i="5"/>
  <c r="EG81" i="1" s="1"/>
  <c r="HY79" i="5"/>
  <c r="EF81" i="1" s="1"/>
  <c r="HX79" i="5"/>
  <c r="EE81" i="1" s="1"/>
  <c r="HW79" i="5"/>
  <c r="ED81" i="1" s="1"/>
  <c r="HV79" i="5"/>
  <c r="HU79" i="5"/>
  <c r="EB81" i="1" s="1"/>
  <c r="IH78" i="5"/>
  <c r="EO80" i="1" s="1"/>
  <c r="IG78" i="5"/>
  <c r="EN80" i="1" s="1"/>
  <c r="IF78" i="5"/>
  <c r="EM80" i="1" s="1"/>
  <c r="IE78" i="5"/>
  <c r="EL80" i="1" s="1"/>
  <c r="ID78" i="5"/>
  <c r="EK80" i="1" s="1"/>
  <c r="IC78" i="5"/>
  <c r="EJ80" i="1" s="1"/>
  <c r="IB78" i="5"/>
  <c r="EI80" i="1" s="1"/>
  <c r="IA78" i="5"/>
  <c r="EH80" i="1" s="1"/>
  <c r="HZ78" i="5"/>
  <c r="EG80" i="1" s="1"/>
  <c r="HY78" i="5"/>
  <c r="EF80" i="1" s="1"/>
  <c r="HX78" i="5"/>
  <c r="EE80" i="1" s="1"/>
  <c r="HW78" i="5"/>
  <c r="ED80" i="1" s="1"/>
  <c r="HV78" i="5"/>
  <c r="EC80" i="1" s="1"/>
  <c r="HU78" i="5"/>
  <c r="IH77" i="5"/>
  <c r="EO79" i="1" s="1"/>
  <c r="IG77" i="5"/>
  <c r="EN79" i="1" s="1"/>
  <c r="IF77" i="5"/>
  <c r="EM79" i="1" s="1"/>
  <c r="IE77" i="5"/>
  <c r="EL79" i="1" s="1"/>
  <c r="ID77" i="5"/>
  <c r="EK79" i="1" s="1"/>
  <c r="IC77" i="5"/>
  <c r="EJ79" i="1" s="1"/>
  <c r="IB77" i="5"/>
  <c r="EI79" i="1" s="1"/>
  <c r="IA77" i="5"/>
  <c r="EH79" i="1" s="1"/>
  <c r="HZ77" i="5"/>
  <c r="EG79" i="1" s="1"/>
  <c r="HY77" i="5"/>
  <c r="EF79" i="1" s="1"/>
  <c r="HX77" i="5"/>
  <c r="EE79" i="1" s="1"/>
  <c r="HW77" i="5"/>
  <c r="ED79" i="1" s="1"/>
  <c r="HV77" i="5"/>
  <c r="HU77" i="5"/>
  <c r="EB79" i="1" s="1"/>
  <c r="IH76" i="5"/>
  <c r="EO78" i="1" s="1"/>
  <c r="IG76" i="5"/>
  <c r="EN78" i="1" s="1"/>
  <c r="IF76" i="5"/>
  <c r="EM78" i="1" s="1"/>
  <c r="IE76" i="5"/>
  <c r="EL78" i="1" s="1"/>
  <c r="ID76" i="5"/>
  <c r="EK78" i="1" s="1"/>
  <c r="IC76" i="5"/>
  <c r="EJ78" i="1" s="1"/>
  <c r="IB76" i="5"/>
  <c r="EI78" i="1" s="1"/>
  <c r="IA76" i="5"/>
  <c r="EH78" i="1" s="1"/>
  <c r="HZ76" i="5"/>
  <c r="EG78" i="1" s="1"/>
  <c r="HY76" i="5"/>
  <c r="EF78" i="1" s="1"/>
  <c r="HX76" i="5"/>
  <c r="EE78" i="1" s="1"/>
  <c r="HW76" i="5"/>
  <c r="ED78" i="1" s="1"/>
  <c r="HV76" i="5"/>
  <c r="EC78" i="1" s="1"/>
  <c r="HU76" i="5"/>
  <c r="IH75" i="5"/>
  <c r="EO77" i="1" s="1"/>
  <c r="IG75" i="5"/>
  <c r="EN77" i="1" s="1"/>
  <c r="IF75" i="5"/>
  <c r="EM77" i="1" s="1"/>
  <c r="IE75" i="5"/>
  <c r="ID75" i="5"/>
  <c r="EK77" i="1" s="1"/>
  <c r="IC75" i="5"/>
  <c r="EJ77" i="1" s="1"/>
  <c r="IB75" i="5"/>
  <c r="EI77" i="1" s="1"/>
  <c r="IA75" i="5"/>
  <c r="EH77" i="1" s="1"/>
  <c r="HZ75" i="5"/>
  <c r="EG77" i="1" s="1"/>
  <c r="HY75" i="5"/>
  <c r="EF77" i="1" s="1"/>
  <c r="HX75" i="5"/>
  <c r="EE77" i="1" s="1"/>
  <c r="HW75" i="5"/>
  <c r="ED77" i="1" s="1"/>
  <c r="HV75" i="5"/>
  <c r="HU75" i="5"/>
  <c r="EB77" i="1" s="1"/>
  <c r="IH74" i="5"/>
  <c r="EO76" i="1" s="1"/>
  <c r="IG74" i="5"/>
  <c r="EN76" i="1" s="1"/>
  <c r="IF74" i="5"/>
  <c r="EM76" i="1" s="1"/>
  <c r="IE74" i="5"/>
  <c r="EL76" i="1" s="1"/>
  <c r="ID74" i="5"/>
  <c r="EK76" i="1" s="1"/>
  <c r="IC74" i="5"/>
  <c r="EJ76" i="1" s="1"/>
  <c r="IB74" i="5"/>
  <c r="EI76" i="1" s="1"/>
  <c r="IA74" i="5"/>
  <c r="EH76" i="1" s="1"/>
  <c r="HZ74" i="5"/>
  <c r="EG76" i="1" s="1"/>
  <c r="HY74" i="5"/>
  <c r="EF76" i="1" s="1"/>
  <c r="HX74" i="5"/>
  <c r="EE76" i="1" s="1"/>
  <c r="HW74" i="5"/>
  <c r="ED76" i="1" s="1"/>
  <c r="HV74" i="5"/>
  <c r="EC76" i="1" s="1"/>
  <c r="HU74" i="5"/>
  <c r="IH73" i="5"/>
  <c r="EO75" i="1" s="1"/>
  <c r="IG73" i="5"/>
  <c r="EN75" i="1" s="1"/>
  <c r="IF73" i="5"/>
  <c r="EM75" i="1" s="1"/>
  <c r="IE73" i="5"/>
  <c r="EL75" i="1" s="1"/>
  <c r="ID73" i="5"/>
  <c r="EK75" i="1" s="1"/>
  <c r="IC73" i="5"/>
  <c r="EJ75" i="1" s="1"/>
  <c r="IB73" i="5"/>
  <c r="EI75" i="1" s="1"/>
  <c r="IA73" i="5"/>
  <c r="EH75" i="1" s="1"/>
  <c r="HZ73" i="5"/>
  <c r="EG75" i="1" s="1"/>
  <c r="HY73" i="5"/>
  <c r="EF75" i="1" s="1"/>
  <c r="HX73" i="5"/>
  <c r="EE75" i="1" s="1"/>
  <c r="HW73" i="5"/>
  <c r="ED75" i="1" s="1"/>
  <c r="HV73" i="5"/>
  <c r="HU73" i="5"/>
  <c r="EB75" i="1" s="1"/>
  <c r="IH72" i="5"/>
  <c r="EO74" i="1" s="1"/>
  <c r="IG72" i="5"/>
  <c r="EN74" i="1" s="1"/>
  <c r="IF72" i="5"/>
  <c r="EM74" i="1" s="1"/>
  <c r="IE72" i="5"/>
  <c r="EL74" i="1" s="1"/>
  <c r="ID72" i="5"/>
  <c r="EK74" i="1" s="1"/>
  <c r="IC72" i="5"/>
  <c r="EJ74" i="1" s="1"/>
  <c r="IB72" i="5"/>
  <c r="EI74" i="1" s="1"/>
  <c r="IA72" i="5"/>
  <c r="EH74" i="1" s="1"/>
  <c r="HZ72" i="5"/>
  <c r="EG74" i="1" s="1"/>
  <c r="HY72" i="5"/>
  <c r="EF74" i="1" s="1"/>
  <c r="HX72" i="5"/>
  <c r="EE74" i="1" s="1"/>
  <c r="HW72" i="5"/>
  <c r="ED74" i="1" s="1"/>
  <c r="HV72" i="5"/>
  <c r="EC74" i="1" s="1"/>
  <c r="HU72" i="5"/>
  <c r="IH71" i="5"/>
  <c r="EO73" i="1" s="1"/>
  <c r="IG71" i="5"/>
  <c r="EN73" i="1" s="1"/>
  <c r="IF71" i="5"/>
  <c r="EM73" i="1" s="1"/>
  <c r="IE71" i="5"/>
  <c r="EL73" i="1" s="1"/>
  <c r="ID71" i="5"/>
  <c r="EK73" i="1" s="1"/>
  <c r="IC71" i="5"/>
  <c r="EJ73" i="1" s="1"/>
  <c r="IB71" i="5"/>
  <c r="EI73" i="1" s="1"/>
  <c r="IA71" i="5"/>
  <c r="EH73" i="1" s="1"/>
  <c r="HZ71" i="5"/>
  <c r="EG73" i="1" s="1"/>
  <c r="HY71" i="5"/>
  <c r="EF73" i="1" s="1"/>
  <c r="HX71" i="5"/>
  <c r="EE73" i="1" s="1"/>
  <c r="HW71" i="5"/>
  <c r="ED73" i="1" s="1"/>
  <c r="HV71" i="5"/>
  <c r="HU71" i="5"/>
  <c r="EB73" i="1" s="1"/>
  <c r="IH70" i="5"/>
  <c r="EO72" i="1" s="1"/>
  <c r="IG70" i="5"/>
  <c r="EN72" i="1" s="1"/>
  <c r="IF70" i="5"/>
  <c r="EM72" i="1" s="1"/>
  <c r="IE70" i="5"/>
  <c r="EL72" i="1" s="1"/>
  <c r="ID70" i="5"/>
  <c r="EK72" i="1" s="1"/>
  <c r="IC70" i="5"/>
  <c r="EJ72" i="1" s="1"/>
  <c r="IB70" i="5"/>
  <c r="EI72" i="1" s="1"/>
  <c r="IA70" i="5"/>
  <c r="EH72" i="1" s="1"/>
  <c r="HZ70" i="5"/>
  <c r="EG72" i="1" s="1"/>
  <c r="HY70" i="5"/>
  <c r="EF72" i="1" s="1"/>
  <c r="HX70" i="5"/>
  <c r="EE72" i="1" s="1"/>
  <c r="HW70" i="5"/>
  <c r="ED72" i="1" s="1"/>
  <c r="HV70" i="5"/>
  <c r="EC72" i="1" s="1"/>
  <c r="HU70" i="5"/>
  <c r="IH69" i="5"/>
  <c r="EO71" i="1" s="1"/>
  <c r="IG69" i="5"/>
  <c r="EN71" i="1" s="1"/>
  <c r="IF69" i="5"/>
  <c r="EM71" i="1" s="1"/>
  <c r="IE69" i="5"/>
  <c r="EL71" i="1" s="1"/>
  <c r="ID69" i="5"/>
  <c r="EK71" i="1" s="1"/>
  <c r="IC69" i="5"/>
  <c r="EJ71" i="1" s="1"/>
  <c r="IB69" i="5"/>
  <c r="EI71" i="1" s="1"/>
  <c r="IA69" i="5"/>
  <c r="EH71" i="1" s="1"/>
  <c r="HZ69" i="5"/>
  <c r="EG71" i="1" s="1"/>
  <c r="HY69" i="5"/>
  <c r="EF71" i="1" s="1"/>
  <c r="HX69" i="5"/>
  <c r="EE71" i="1" s="1"/>
  <c r="HW69" i="5"/>
  <c r="ED71" i="1" s="1"/>
  <c r="HV69" i="5"/>
  <c r="HU69" i="5"/>
  <c r="EB71" i="1" s="1"/>
  <c r="IH68" i="5"/>
  <c r="EO70" i="1" s="1"/>
  <c r="IG68" i="5"/>
  <c r="EN70" i="1" s="1"/>
  <c r="IF68" i="5"/>
  <c r="EM70" i="1" s="1"/>
  <c r="IE68" i="5"/>
  <c r="EL70" i="1" s="1"/>
  <c r="ID68" i="5"/>
  <c r="EK70" i="1" s="1"/>
  <c r="IC68" i="5"/>
  <c r="EJ70" i="1" s="1"/>
  <c r="IB68" i="5"/>
  <c r="EI70" i="1" s="1"/>
  <c r="IA68" i="5"/>
  <c r="EH70" i="1" s="1"/>
  <c r="HZ68" i="5"/>
  <c r="EG70" i="1" s="1"/>
  <c r="HY68" i="5"/>
  <c r="EF70" i="1" s="1"/>
  <c r="HX68" i="5"/>
  <c r="EE70" i="1" s="1"/>
  <c r="HW68" i="5"/>
  <c r="ED70" i="1" s="1"/>
  <c r="HV68" i="5"/>
  <c r="EC70" i="1" s="1"/>
  <c r="HU68" i="5"/>
  <c r="IH67" i="5"/>
  <c r="EO69" i="1" s="1"/>
  <c r="IG67" i="5"/>
  <c r="EN69" i="1" s="1"/>
  <c r="IF67" i="5"/>
  <c r="EM69" i="1" s="1"/>
  <c r="IE67" i="5"/>
  <c r="EL69" i="1" s="1"/>
  <c r="ID67" i="5"/>
  <c r="EK69" i="1" s="1"/>
  <c r="IC67" i="5"/>
  <c r="EJ69" i="1" s="1"/>
  <c r="IB67" i="5"/>
  <c r="EI69" i="1" s="1"/>
  <c r="IA67" i="5"/>
  <c r="EH69" i="1" s="1"/>
  <c r="HZ67" i="5"/>
  <c r="EG69" i="1" s="1"/>
  <c r="HY67" i="5"/>
  <c r="EF69" i="1" s="1"/>
  <c r="HX67" i="5"/>
  <c r="EE69" i="1" s="1"/>
  <c r="HW67" i="5"/>
  <c r="ED69" i="1" s="1"/>
  <c r="HV67" i="5"/>
  <c r="EC69" i="1" s="1"/>
  <c r="HU67" i="5"/>
  <c r="EB69" i="1" s="1"/>
  <c r="IH66" i="5"/>
  <c r="EO68" i="1" s="1"/>
  <c r="IG66" i="5"/>
  <c r="EN68" i="1" s="1"/>
  <c r="IF66" i="5"/>
  <c r="EM68" i="1" s="1"/>
  <c r="IE66" i="5"/>
  <c r="EL68" i="1" s="1"/>
  <c r="ID66" i="5"/>
  <c r="EK68" i="1" s="1"/>
  <c r="IC66" i="5"/>
  <c r="EJ68" i="1" s="1"/>
  <c r="IB66" i="5"/>
  <c r="EI68" i="1" s="1"/>
  <c r="IA66" i="5"/>
  <c r="EH68" i="1" s="1"/>
  <c r="HZ66" i="5"/>
  <c r="EG68" i="1" s="1"/>
  <c r="HY66" i="5"/>
  <c r="EF68" i="1" s="1"/>
  <c r="HX66" i="5"/>
  <c r="EE68" i="1" s="1"/>
  <c r="HW66" i="5"/>
  <c r="ED68" i="1" s="1"/>
  <c r="HV66" i="5"/>
  <c r="EC68" i="1" s="1"/>
  <c r="HU66" i="5"/>
  <c r="IH65" i="5"/>
  <c r="EO67" i="1" s="1"/>
  <c r="IG65" i="5"/>
  <c r="EN67" i="1" s="1"/>
  <c r="IF65" i="5"/>
  <c r="EM67" i="1" s="1"/>
  <c r="IE65" i="5"/>
  <c r="EL67" i="1" s="1"/>
  <c r="ID65" i="5"/>
  <c r="EK67" i="1" s="1"/>
  <c r="IC65" i="5"/>
  <c r="EJ67" i="1" s="1"/>
  <c r="IB65" i="5"/>
  <c r="EI67" i="1" s="1"/>
  <c r="IA65" i="5"/>
  <c r="EH67" i="1" s="1"/>
  <c r="HZ65" i="5"/>
  <c r="EG67" i="1" s="1"/>
  <c r="HY65" i="5"/>
  <c r="EF67" i="1" s="1"/>
  <c r="HX65" i="5"/>
  <c r="EE67" i="1" s="1"/>
  <c r="HW65" i="5"/>
  <c r="ED67" i="1" s="1"/>
  <c r="HV65" i="5"/>
  <c r="HU65" i="5"/>
  <c r="EB67" i="1" s="1"/>
  <c r="IH64" i="5"/>
  <c r="EO66" i="1" s="1"/>
  <c r="IG64" i="5"/>
  <c r="EN66" i="1" s="1"/>
  <c r="IF64" i="5"/>
  <c r="EM66" i="1" s="1"/>
  <c r="IE64" i="5"/>
  <c r="EL66" i="1" s="1"/>
  <c r="ID64" i="5"/>
  <c r="EK66" i="1" s="1"/>
  <c r="IC64" i="5"/>
  <c r="EJ66" i="1" s="1"/>
  <c r="IB64" i="5"/>
  <c r="EI66" i="1" s="1"/>
  <c r="IA64" i="5"/>
  <c r="EH66" i="1" s="1"/>
  <c r="HZ64" i="5"/>
  <c r="EG66" i="1" s="1"/>
  <c r="HY64" i="5"/>
  <c r="EF66" i="1" s="1"/>
  <c r="HX64" i="5"/>
  <c r="EE66" i="1" s="1"/>
  <c r="HW64" i="5"/>
  <c r="ED66" i="1" s="1"/>
  <c r="HV64" i="5"/>
  <c r="EC66" i="1" s="1"/>
  <c r="HU64" i="5"/>
  <c r="IH63" i="5"/>
  <c r="EO65" i="1" s="1"/>
  <c r="IG63" i="5"/>
  <c r="EN65" i="1" s="1"/>
  <c r="IF63" i="5"/>
  <c r="EM65" i="1" s="1"/>
  <c r="IE63" i="5"/>
  <c r="EL65" i="1" s="1"/>
  <c r="ID63" i="5"/>
  <c r="EK65" i="1" s="1"/>
  <c r="IC63" i="5"/>
  <c r="EJ65" i="1" s="1"/>
  <c r="IB63" i="5"/>
  <c r="EI65" i="1" s="1"/>
  <c r="IA63" i="5"/>
  <c r="EH65" i="1" s="1"/>
  <c r="HZ63" i="5"/>
  <c r="EG65" i="1" s="1"/>
  <c r="HY63" i="5"/>
  <c r="EF65" i="1" s="1"/>
  <c r="HX63" i="5"/>
  <c r="EE65" i="1" s="1"/>
  <c r="HW63" i="5"/>
  <c r="ED65" i="1" s="1"/>
  <c r="HV63" i="5"/>
  <c r="HU63" i="5"/>
  <c r="EB65" i="1" s="1"/>
  <c r="IH62" i="5"/>
  <c r="EO64" i="1" s="1"/>
  <c r="IG62" i="5"/>
  <c r="EN64" i="1" s="1"/>
  <c r="IF62" i="5"/>
  <c r="EM64" i="1" s="1"/>
  <c r="IE62" i="5"/>
  <c r="EL64" i="1" s="1"/>
  <c r="ID62" i="5"/>
  <c r="EK64" i="1" s="1"/>
  <c r="IC62" i="5"/>
  <c r="EJ64" i="1" s="1"/>
  <c r="IB62" i="5"/>
  <c r="EI64" i="1" s="1"/>
  <c r="IA62" i="5"/>
  <c r="EH64" i="1" s="1"/>
  <c r="HZ62" i="5"/>
  <c r="EG64" i="1" s="1"/>
  <c r="HY62" i="5"/>
  <c r="EF64" i="1" s="1"/>
  <c r="HX62" i="5"/>
  <c r="EE64" i="1" s="1"/>
  <c r="HW62" i="5"/>
  <c r="ED64" i="1" s="1"/>
  <c r="HV62" i="5"/>
  <c r="EC64" i="1" s="1"/>
  <c r="HU62" i="5"/>
  <c r="IH61" i="5"/>
  <c r="EO63" i="1" s="1"/>
  <c r="IG61" i="5"/>
  <c r="EN63" i="1" s="1"/>
  <c r="IF61" i="5"/>
  <c r="EM63" i="1" s="1"/>
  <c r="IE61" i="5"/>
  <c r="EL63" i="1" s="1"/>
  <c r="ID61" i="5"/>
  <c r="EK63" i="1" s="1"/>
  <c r="IC61" i="5"/>
  <c r="EJ63" i="1" s="1"/>
  <c r="IB61" i="5"/>
  <c r="EI63" i="1" s="1"/>
  <c r="IA61" i="5"/>
  <c r="EH63" i="1" s="1"/>
  <c r="HZ61" i="5"/>
  <c r="EG63" i="1" s="1"/>
  <c r="HY61" i="5"/>
  <c r="EF63" i="1" s="1"/>
  <c r="HX61" i="5"/>
  <c r="EE63" i="1" s="1"/>
  <c r="HW61" i="5"/>
  <c r="ED63" i="1" s="1"/>
  <c r="HV61" i="5"/>
  <c r="HU61" i="5"/>
  <c r="EB63" i="1" s="1"/>
  <c r="IH60" i="5"/>
  <c r="EO62" i="1" s="1"/>
  <c r="IG60" i="5"/>
  <c r="EN62" i="1" s="1"/>
  <c r="IF60" i="5"/>
  <c r="EM62" i="1" s="1"/>
  <c r="IE60" i="5"/>
  <c r="EL62" i="1" s="1"/>
  <c r="ID60" i="5"/>
  <c r="EK62" i="1" s="1"/>
  <c r="IC60" i="5"/>
  <c r="EJ62" i="1" s="1"/>
  <c r="IB60" i="5"/>
  <c r="EI62" i="1" s="1"/>
  <c r="IA60" i="5"/>
  <c r="EH62" i="1" s="1"/>
  <c r="HZ60" i="5"/>
  <c r="EG62" i="1" s="1"/>
  <c r="HY60" i="5"/>
  <c r="EF62" i="1" s="1"/>
  <c r="HX60" i="5"/>
  <c r="EE62" i="1" s="1"/>
  <c r="HW60" i="5"/>
  <c r="ED62" i="1" s="1"/>
  <c r="HV60" i="5"/>
  <c r="EC62" i="1" s="1"/>
  <c r="HU60" i="5"/>
  <c r="IH59" i="5"/>
  <c r="EO61" i="1" s="1"/>
  <c r="IG59" i="5"/>
  <c r="EN61" i="1" s="1"/>
  <c r="IF59" i="5"/>
  <c r="EM61" i="1" s="1"/>
  <c r="IE59" i="5"/>
  <c r="EL61" i="1" s="1"/>
  <c r="ID59" i="5"/>
  <c r="EK61" i="1" s="1"/>
  <c r="IC59" i="5"/>
  <c r="EJ61" i="1" s="1"/>
  <c r="IB59" i="5"/>
  <c r="EI61" i="1" s="1"/>
  <c r="IA59" i="5"/>
  <c r="EH61" i="1" s="1"/>
  <c r="HZ59" i="5"/>
  <c r="EG61" i="1" s="1"/>
  <c r="HY59" i="5"/>
  <c r="EF61" i="1" s="1"/>
  <c r="HX59" i="5"/>
  <c r="EE61" i="1" s="1"/>
  <c r="HW59" i="5"/>
  <c r="ED61" i="1" s="1"/>
  <c r="HV59" i="5"/>
  <c r="EC61" i="1" s="1"/>
  <c r="HU59" i="5"/>
  <c r="EB61" i="1" s="1"/>
  <c r="IH58" i="5"/>
  <c r="EO60" i="1" s="1"/>
  <c r="IG58" i="5"/>
  <c r="EN60" i="1" s="1"/>
  <c r="IF58" i="5"/>
  <c r="EM60" i="1" s="1"/>
  <c r="IE58" i="5"/>
  <c r="EL60" i="1" s="1"/>
  <c r="ID58" i="5"/>
  <c r="EK60" i="1" s="1"/>
  <c r="IC58" i="5"/>
  <c r="EJ60" i="1" s="1"/>
  <c r="IB58" i="5"/>
  <c r="EI60" i="1" s="1"/>
  <c r="IA58" i="5"/>
  <c r="EH60" i="1" s="1"/>
  <c r="HZ58" i="5"/>
  <c r="EG60" i="1" s="1"/>
  <c r="HY58" i="5"/>
  <c r="EF60" i="1" s="1"/>
  <c r="HX58" i="5"/>
  <c r="EE60" i="1" s="1"/>
  <c r="HW58" i="5"/>
  <c r="ED60" i="1" s="1"/>
  <c r="HV58" i="5"/>
  <c r="EC60" i="1" s="1"/>
  <c r="HU58" i="5"/>
  <c r="IH57" i="5"/>
  <c r="EO59" i="1" s="1"/>
  <c r="IG57" i="5"/>
  <c r="EN59" i="1" s="1"/>
  <c r="IF57" i="5"/>
  <c r="EM59" i="1" s="1"/>
  <c r="IE57" i="5"/>
  <c r="EL59" i="1" s="1"/>
  <c r="ID57" i="5"/>
  <c r="EK59" i="1" s="1"/>
  <c r="IC57" i="5"/>
  <c r="EJ59" i="1" s="1"/>
  <c r="IB57" i="5"/>
  <c r="EI59" i="1" s="1"/>
  <c r="IA57" i="5"/>
  <c r="EH59" i="1" s="1"/>
  <c r="HZ57" i="5"/>
  <c r="EG59" i="1" s="1"/>
  <c r="HY57" i="5"/>
  <c r="EF59" i="1" s="1"/>
  <c r="HX57" i="5"/>
  <c r="EE59" i="1" s="1"/>
  <c r="HW57" i="5"/>
  <c r="ED59" i="1" s="1"/>
  <c r="HV57" i="5"/>
  <c r="EC59" i="1" s="1"/>
  <c r="HU57" i="5"/>
  <c r="EB59" i="1" s="1"/>
  <c r="IH56" i="5"/>
  <c r="EO58" i="1" s="1"/>
  <c r="IG56" i="5"/>
  <c r="EN58" i="1" s="1"/>
  <c r="IF56" i="5"/>
  <c r="EM58" i="1" s="1"/>
  <c r="IE56" i="5"/>
  <c r="EL58" i="1" s="1"/>
  <c r="ID56" i="5"/>
  <c r="EK58" i="1" s="1"/>
  <c r="IC56" i="5"/>
  <c r="EJ58" i="1" s="1"/>
  <c r="IB56" i="5"/>
  <c r="EI58" i="1" s="1"/>
  <c r="IA56" i="5"/>
  <c r="EH58" i="1" s="1"/>
  <c r="HZ56" i="5"/>
  <c r="EG58" i="1" s="1"/>
  <c r="HY56" i="5"/>
  <c r="EF58" i="1" s="1"/>
  <c r="HX56" i="5"/>
  <c r="EE58" i="1" s="1"/>
  <c r="HW56" i="5"/>
  <c r="ED58" i="1" s="1"/>
  <c r="HV56" i="5"/>
  <c r="EC58" i="1" s="1"/>
  <c r="HU56" i="5"/>
  <c r="IH55" i="5"/>
  <c r="EO57" i="1" s="1"/>
  <c r="IG55" i="5"/>
  <c r="EN57" i="1" s="1"/>
  <c r="IF55" i="5"/>
  <c r="EM57" i="1" s="1"/>
  <c r="IE55" i="5"/>
  <c r="EL57" i="1" s="1"/>
  <c r="ID55" i="5"/>
  <c r="EK57" i="1" s="1"/>
  <c r="IC55" i="5"/>
  <c r="EJ57" i="1" s="1"/>
  <c r="IB55" i="5"/>
  <c r="EI57" i="1" s="1"/>
  <c r="IA55" i="5"/>
  <c r="EH57" i="1" s="1"/>
  <c r="HZ55" i="5"/>
  <c r="EG57" i="1" s="1"/>
  <c r="HY55" i="5"/>
  <c r="EF57" i="1" s="1"/>
  <c r="HX55" i="5"/>
  <c r="EE57" i="1" s="1"/>
  <c r="HW55" i="5"/>
  <c r="ED57" i="1" s="1"/>
  <c r="HV55" i="5"/>
  <c r="EC57" i="1" s="1"/>
  <c r="HU55" i="5"/>
  <c r="EB57" i="1" s="1"/>
  <c r="IH54" i="5"/>
  <c r="EO56" i="1" s="1"/>
  <c r="IG54" i="5"/>
  <c r="EN56" i="1" s="1"/>
  <c r="IF54" i="5"/>
  <c r="EM56" i="1" s="1"/>
  <c r="IE54" i="5"/>
  <c r="EL56" i="1" s="1"/>
  <c r="ID54" i="5"/>
  <c r="EK56" i="1" s="1"/>
  <c r="IC54" i="5"/>
  <c r="EJ56" i="1" s="1"/>
  <c r="IB54" i="5"/>
  <c r="EI56" i="1" s="1"/>
  <c r="IA54" i="5"/>
  <c r="EH56" i="1" s="1"/>
  <c r="HZ54" i="5"/>
  <c r="EG56" i="1" s="1"/>
  <c r="HY54" i="5"/>
  <c r="EF56" i="1" s="1"/>
  <c r="HX54" i="5"/>
  <c r="EE56" i="1" s="1"/>
  <c r="HW54" i="5"/>
  <c r="ED56" i="1" s="1"/>
  <c r="HV54" i="5"/>
  <c r="EC56" i="1" s="1"/>
  <c r="HU54" i="5"/>
  <c r="IH53" i="5"/>
  <c r="EO55" i="1" s="1"/>
  <c r="IG53" i="5"/>
  <c r="EN55" i="1" s="1"/>
  <c r="IF53" i="5"/>
  <c r="EM55" i="1" s="1"/>
  <c r="IE53" i="5"/>
  <c r="EL55" i="1" s="1"/>
  <c r="ID53" i="5"/>
  <c r="EK55" i="1" s="1"/>
  <c r="IC53" i="5"/>
  <c r="EJ55" i="1" s="1"/>
  <c r="IB53" i="5"/>
  <c r="EI55" i="1" s="1"/>
  <c r="IA53" i="5"/>
  <c r="EH55" i="1" s="1"/>
  <c r="HZ53" i="5"/>
  <c r="EG55" i="1" s="1"/>
  <c r="HY53" i="5"/>
  <c r="EF55" i="1" s="1"/>
  <c r="HX53" i="5"/>
  <c r="EE55" i="1" s="1"/>
  <c r="HW53" i="5"/>
  <c r="ED55" i="1" s="1"/>
  <c r="HV53" i="5"/>
  <c r="EC55" i="1" s="1"/>
  <c r="HU53" i="5"/>
  <c r="EB55" i="1" s="1"/>
  <c r="IH52" i="5"/>
  <c r="EO54" i="1" s="1"/>
  <c r="IG52" i="5"/>
  <c r="EN54" i="1" s="1"/>
  <c r="IF52" i="5"/>
  <c r="EM54" i="1" s="1"/>
  <c r="IE52" i="5"/>
  <c r="EL54" i="1" s="1"/>
  <c r="ID52" i="5"/>
  <c r="EK54" i="1" s="1"/>
  <c r="IC52" i="5"/>
  <c r="EJ54" i="1" s="1"/>
  <c r="IB52" i="5"/>
  <c r="EI54" i="1" s="1"/>
  <c r="IA52" i="5"/>
  <c r="EH54" i="1" s="1"/>
  <c r="HZ52" i="5"/>
  <c r="EG54" i="1" s="1"/>
  <c r="HY52" i="5"/>
  <c r="EF54" i="1" s="1"/>
  <c r="HX52" i="5"/>
  <c r="EE54" i="1" s="1"/>
  <c r="HW52" i="5"/>
  <c r="ED54" i="1" s="1"/>
  <c r="HV52" i="5"/>
  <c r="EC54" i="1" s="1"/>
  <c r="HU52" i="5"/>
  <c r="IH51" i="5"/>
  <c r="EO53" i="1" s="1"/>
  <c r="IG51" i="5"/>
  <c r="EN53" i="1" s="1"/>
  <c r="IF51" i="5"/>
  <c r="EM53" i="1" s="1"/>
  <c r="IE51" i="5"/>
  <c r="EL53" i="1" s="1"/>
  <c r="ID51" i="5"/>
  <c r="EK53" i="1" s="1"/>
  <c r="IC51" i="5"/>
  <c r="EJ53" i="1" s="1"/>
  <c r="IB51" i="5"/>
  <c r="EI53" i="1" s="1"/>
  <c r="IA51" i="5"/>
  <c r="EH53" i="1" s="1"/>
  <c r="HZ51" i="5"/>
  <c r="EG53" i="1" s="1"/>
  <c r="HY51" i="5"/>
  <c r="EF53" i="1" s="1"/>
  <c r="HX51" i="5"/>
  <c r="EE53" i="1" s="1"/>
  <c r="HW51" i="5"/>
  <c r="ED53" i="1" s="1"/>
  <c r="HV51" i="5"/>
  <c r="EC53" i="1" s="1"/>
  <c r="HU51" i="5"/>
  <c r="EB53" i="1" s="1"/>
  <c r="IH50" i="5"/>
  <c r="EO52" i="1" s="1"/>
  <c r="IG50" i="5"/>
  <c r="EN52" i="1" s="1"/>
  <c r="IF50" i="5"/>
  <c r="EM52" i="1" s="1"/>
  <c r="IE50" i="5"/>
  <c r="EL52" i="1" s="1"/>
  <c r="ID50" i="5"/>
  <c r="EK52" i="1" s="1"/>
  <c r="IC50" i="5"/>
  <c r="EJ52" i="1" s="1"/>
  <c r="IB50" i="5"/>
  <c r="EI52" i="1" s="1"/>
  <c r="IA50" i="5"/>
  <c r="EH52" i="1" s="1"/>
  <c r="HZ50" i="5"/>
  <c r="EG52" i="1" s="1"/>
  <c r="HY50" i="5"/>
  <c r="EF52" i="1" s="1"/>
  <c r="HX50" i="5"/>
  <c r="EE52" i="1" s="1"/>
  <c r="HW50" i="5"/>
  <c r="ED52" i="1" s="1"/>
  <c r="HV50" i="5"/>
  <c r="EC52" i="1" s="1"/>
  <c r="HU50" i="5"/>
  <c r="IH49" i="5"/>
  <c r="EO51" i="1" s="1"/>
  <c r="IG49" i="5"/>
  <c r="EN51" i="1" s="1"/>
  <c r="IF49" i="5"/>
  <c r="EM51" i="1" s="1"/>
  <c r="IE49" i="5"/>
  <c r="ID49" i="5"/>
  <c r="EK51" i="1" s="1"/>
  <c r="IC49" i="5"/>
  <c r="EJ51" i="1" s="1"/>
  <c r="IB49" i="5"/>
  <c r="EI51" i="1" s="1"/>
  <c r="IA49" i="5"/>
  <c r="EH51" i="1" s="1"/>
  <c r="HZ49" i="5"/>
  <c r="EG51" i="1" s="1"/>
  <c r="HY49" i="5"/>
  <c r="EF51" i="1" s="1"/>
  <c r="HX49" i="5"/>
  <c r="EE51" i="1" s="1"/>
  <c r="HW49" i="5"/>
  <c r="ED51" i="1" s="1"/>
  <c r="HV49" i="5"/>
  <c r="EC51" i="1" s="1"/>
  <c r="HU49" i="5"/>
  <c r="EB51" i="1" s="1"/>
  <c r="IH48" i="5"/>
  <c r="EO50" i="1" s="1"/>
  <c r="IG48" i="5"/>
  <c r="EN50" i="1" s="1"/>
  <c r="IF48" i="5"/>
  <c r="EM50" i="1" s="1"/>
  <c r="IE48" i="5"/>
  <c r="EL50" i="1" s="1"/>
  <c r="ID48" i="5"/>
  <c r="EK50" i="1" s="1"/>
  <c r="IC48" i="5"/>
  <c r="EJ50" i="1" s="1"/>
  <c r="IB48" i="5"/>
  <c r="EI50" i="1" s="1"/>
  <c r="IA48" i="5"/>
  <c r="EH50" i="1" s="1"/>
  <c r="HZ48" i="5"/>
  <c r="EG50" i="1" s="1"/>
  <c r="HY48" i="5"/>
  <c r="EF50" i="1" s="1"/>
  <c r="HX48" i="5"/>
  <c r="EE50" i="1" s="1"/>
  <c r="HW48" i="5"/>
  <c r="ED50" i="1" s="1"/>
  <c r="HV48" i="5"/>
  <c r="EC50" i="1" s="1"/>
  <c r="HU48" i="5"/>
  <c r="IH47" i="5"/>
  <c r="EO49" i="1" s="1"/>
  <c r="IG47" i="5"/>
  <c r="EN49" i="1" s="1"/>
  <c r="IF47" i="5"/>
  <c r="EM49" i="1" s="1"/>
  <c r="IE47" i="5"/>
  <c r="EL49" i="1" s="1"/>
  <c r="ID47" i="5"/>
  <c r="EK49" i="1" s="1"/>
  <c r="IC47" i="5"/>
  <c r="EJ49" i="1" s="1"/>
  <c r="IB47" i="5"/>
  <c r="EI49" i="1" s="1"/>
  <c r="IA47" i="5"/>
  <c r="EH49" i="1" s="1"/>
  <c r="HZ47" i="5"/>
  <c r="EG49" i="1" s="1"/>
  <c r="HY47" i="5"/>
  <c r="EF49" i="1" s="1"/>
  <c r="HX47" i="5"/>
  <c r="EE49" i="1" s="1"/>
  <c r="HW47" i="5"/>
  <c r="ED49" i="1" s="1"/>
  <c r="HV47" i="5"/>
  <c r="EC49" i="1" s="1"/>
  <c r="HU47" i="5"/>
  <c r="EB49" i="1" s="1"/>
  <c r="IH46" i="5"/>
  <c r="EO48" i="1" s="1"/>
  <c r="IG46" i="5"/>
  <c r="EN48" i="1" s="1"/>
  <c r="IF46" i="5"/>
  <c r="EM48" i="1" s="1"/>
  <c r="IE46" i="5"/>
  <c r="EL48" i="1" s="1"/>
  <c r="ID46" i="5"/>
  <c r="EK48" i="1" s="1"/>
  <c r="IC46" i="5"/>
  <c r="EJ48" i="1" s="1"/>
  <c r="IB46" i="5"/>
  <c r="EI48" i="1" s="1"/>
  <c r="IA46" i="5"/>
  <c r="EH48" i="1" s="1"/>
  <c r="HZ46" i="5"/>
  <c r="EG48" i="1" s="1"/>
  <c r="HY46" i="5"/>
  <c r="EF48" i="1" s="1"/>
  <c r="HX46" i="5"/>
  <c r="EE48" i="1" s="1"/>
  <c r="HW46" i="5"/>
  <c r="ED48" i="1" s="1"/>
  <c r="HV46" i="5"/>
  <c r="EC48" i="1" s="1"/>
  <c r="HU46" i="5"/>
  <c r="IH45" i="5"/>
  <c r="EO47" i="1" s="1"/>
  <c r="IG45" i="5"/>
  <c r="EN47" i="1" s="1"/>
  <c r="IF45" i="5"/>
  <c r="EM47" i="1" s="1"/>
  <c r="IE45" i="5"/>
  <c r="EL47" i="1" s="1"/>
  <c r="ID45" i="5"/>
  <c r="EK47" i="1" s="1"/>
  <c r="IC45" i="5"/>
  <c r="EJ47" i="1" s="1"/>
  <c r="IB45" i="5"/>
  <c r="EI47" i="1" s="1"/>
  <c r="IA45" i="5"/>
  <c r="EH47" i="1" s="1"/>
  <c r="HZ45" i="5"/>
  <c r="EG47" i="1" s="1"/>
  <c r="HY45" i="5"/>
  <c r="EF47" i="1" s="1"/>
  <c r="HX45" i="5"/>
  <c r="EE47" i="1" s="1"/>
  <c r="HW45" i="5"/>
  <c r="ED47" i="1" s="1"/>
  <c r="HV45" i="5"/>
  <c r="EC47" i="1" s="1"/>
  <c r="HU45" i="5"/>
  <c r="EB47" i="1" s="1"/>
  <c r="IH44" i="5"/>
  <c r="EO46" i="1" s="1"/>
  <c r="IG44" i="5"/>
  <c r="EN46" i="1" s="1"/>
  <c r="IF44" i="5"/>
  <c r="EM46" i="1" s="1"/>
  <c r="IE44" i="5"/>
  <c r="EL46" i="1" s="1"/>
  <c r="ID44" i="5"/>
  <c r="EK46" i="1" s="1"/>
  <c r="IC44" i="5"/>
  <c r="EJ46" i="1" s="1"/>
  <c r="IB44" i="5"/>
  <c r="EI46" i="1" s="1"/>
  <c r="IA44" i="5"/>
  <c r="EH46" i="1" s="1"/>
  <c r="HZ44" i="5"/>
  <c r="EG46" i="1" s="1"/>
  <c r="HY44" i="5"/>
  <c r="EF46" i="1" s="1"/>
  <c r="HX44" i="5"/>
  <c r="EE46" i="1" s="1"/>
  <c r="HW44" i="5"/>
  <c r="ED46" i="1" s="1"/>
  <c r="HV44" i="5"/>
  <c r="EC46" i="1" s="1"/>
  <c r="HU44" i="5"/>
  <c r="IH43" i="5"/>
  <c r="EO45" i="1" s="1"/>
  <c r="IG43" i="5"/>
  <c r="EN45" i="1" s="1"/>
  <c r="IF43" i="5"/>
  <c r="EM45" i="1" s="1"/>
  <c r="IE43" i="5"/>
  <c r="EL45" i="1" s="1"/>
  <c r="ID43" i="5"/>
  <c r="EK45" i="1" s="1"/>
  <c r="IC43" i="5"/>
  <c r="EJ45" i="1" s="1"/>
  <c r="IB43" i="5"/>
  <c r="EI45" i="1" s="1"/>
  <c r="IA43" i="5"/>
  <c r="EH45" i="1" s="1"/>
  <c r="HZ43" i="5"/>
  <c r="EG45" i="1" s="1"/>
  <c r="HY43" i="5"/>
  <c r="EF45" i="1" s="1"/>
  <c r="HX43" i="5"/>
  <c r="EE45" i="1" s="1"/>
  <c r="HW43" i="5"/>
  <c r="ED45" i="1" s="1"/>
  <c r="HV43" i="5"/>
  <c r="EC45" i="1" s="1"/>
  <c r="HU43" i="5"/>
  <c r="EB45" i="1" s="1"/>
  <c r="IH42" i="5"/>
  <c r="EO44" i="1" s="1"/>
  <c r="IG42" i="5"/>
  <c r="EN44" i="1" s="1"/>
  <c r="IF42" i="5"/>
  <c r="EM44" i="1" s="1"/>
  <c r="IE42" i="5"/>
  <c r="EL44" i="1" s="1"/>
  <c r="ID42" i="5"/>
  <c r="EK44" i="1" s="1"/>
  <c r="IC42" i="5"/>
  <c r="EJ44" i="1" s="1"/>
  <c r="IB42" i="5"/>
  <c r="EI44" i="1" s="1"/>
  <c r="IA42" i="5"/>
  <c r="EH44" i="1" s="1"/>
  <c r="HZ42" i="5"/>
  <c r="EG44" i="1" s="1"/>
  <c r="HY42" i="5"/>
  <c r="EF44" i="1" s="1"/>
  <c r="HX42" i="5"/>
  <c r="EE44" i="1" s="1"/>
  <c r="HW42" i="5"/>
  <c r="ED44" i="1" s="1"/>
  <c r="HV42" i="5"/>
  <c r="EC44" i="1" s="1"/>
  <c r="HU42" i="5"/>
  <c r="IH41" i="5"/>
  <c r="EO43" i="1" s="1"/>
  <c r="IG41" i="5"/>
  <c r="EN43" i="1" s="1"/>
  <c r="IF41" i="5"/>
  <c r="EM43" i="1" s="1"/>
  <c r="IE41" i="5"/>
  <c r="EL43" i="1" s="1"/>
  <c r="ID41" i="5"/>
  <c r="EK43" i="1" s="1"/>
  <c r="IC41" i="5"/>
  <c r="EJ43" i="1" s="1"/>
  <c r="IB41" i="5"/>
  <c r="EI43" i="1" s="1"/>
  <c r="IA41" i="5"/>
  <c r="EH43" i="1" s="1"/>
  <c r="HZ41" i="5"/>
  <c r="EG43" i="1" s="1"/>
  <c r="HY41" i="5"/>
  <c r="EF43" i="1" s="1"/>
  <c r="HX41" i="5"/>
  <c r="EE43" i="1" s="1"/>
  <c r="HW41" i="5"/>
  <c r="ED43" i="1" s="1"/>
  <c r="HV41" i="5"/>
  <c r="EC43" i="1" s="1"/>
  <c r="HU41" i="5"/>
  <c r="EB43" i="1" s="1"/>
  <c r="IH40" i="5"/>
  <c r="EO42" i="1" s="1"/>
  <c r="IG40" i="5"/>
  <c r="EN42" i="1" s="1"/>
  <c r="IF40" i="5"/>
  <c r="EM42" i="1" s="1"/>
  <c r="IE40" i="5"/>
  <c r="EL42" i="1" s="1"/>
  <c r="ID40" i="5"/>
  <c r="EK42" i="1" s="1"/>
  <c r="IC40" i="5"/>
  <c r="EJ42" i="1" s="1"/>
  <c r="IB40" i="5"/>
  <c r="EI42" i="1" s="1"/>
  <c r="IA40" i="5"/>
  <c r="EH42" i="1" s="1"/>
  <c r="HZ40" i="5"/>
  <c r="EG42" i="1" s="1"/>
  <c r="HY40" i="5"/>
  <c r="EF42" i="1" s="1"/>
  <c r="HX40" i="5"/>
  <c r="EE42" i="1" s="1"/>
  <c r="HW40" i="5"/>
  <c r="ED42" i="1" s="1"/>
  <c r="HV40" i="5"/>
  <c r="EC42" i="1" s="1"/>
  <c r="HU40" i="5"/>
  <c r="IH39" i="5"/>
  <c r="EO41" i="1" s="1"/>
  <c r="IG39" i="5"/>
  <c r="EN41" i="1" s="1"/>
  <c r="IF39" i="5"/>
  <c r="EM41" i="1" s="1"/>
  <c r="IE39" i="5"/>
  <c r="EL41" i="1" s="1"/>
  <c r="ID39" i="5"/>
  <c r="EK41" i="1" s="1"/>
  <c r="IC39" i="5"/>
  <c r="EJ41" i="1" s="1"/>
  <c r="IB39" i="5"/>
  <c r="EI41" i="1" s="1"/>
  <c r="IA39" i="5"/>
  <c r="EH41" i="1" s="1"/>
  <c r="HZ39" i="5"/>
  <c r="EG41" i="1" s="1"/>
  <c r="HY39" i="5"/>
  <c r="EF41" i="1" s="1"/>
  <c r="HX39" i="5"/>
  <c r="EE41" i="1" s="1"/>
  <c r="HW39" i="5"/>
  <c r="ED41" i="1" s="1"/>
  <c r="HV39" i="5"/>
  <c r="EC41" i="1" s="1"/>
  <c r="HU39" i="5"/>
  <c r="EB41" i="1" s="1"/>
  <c r="IH38" i="5"/>
  <c r="EO40" i="1" s="1"/>
  <c r="IG38" i="5"/>
  <c r="EN40" i="1" s="1"/>
  <c r="IF38" i="5"/>
  <c r="EM40" i="1" s="1"/>
  <c r="IE38" i="5"/>
  <c r="EL40" i="1" s="1"/>
  <c r="ID38" i="5"/>
  <c r="EK40" i="1" s="1"/>
  <c r="IC38" i="5"/>
  <c r="EJ40" i="1" s="1"/>
  <c r="IB38" i="5"/>
  <c r="EI40" i="1" s="1"/>
  <c r="IA38" i="5"/>
  <c r="EH40" i="1" s="1"/>
  <c r="HZ38" i="5"/>
  <c r="EG40" i="1" s="1"/>
  <c r="HY38" i="5"/>
  <c r="EF40" i="1" s="1"/>
  <c r="HX38" i="5"/>
  <c r="EE40" i="1" s="1"/>
  <c r="HW38" i="5"/>
  <c r="ED40" i="1" s="1"/>
  <c r="HV38" i="5"/>
  <c r="EC40" i="1" s="1"/>
  <c r="HU38" i="5"/>
  <c r="IH37" i="5"/>
  <c r="EO39" i="1" s="1"/>
  <c r="IG37" i="5"/>
  <c r="EN39" i="1" s="1"/>
  <c r="IF37" i="5"/>
  <c r="EM39" i="1" s="1"/>
  <c r="IE37" i="5"/>
  <c r="EL39" i="1" s="1"/>
  <c r="ID37" i="5"/>
  <c r="EK39" i="1" s="1"/>
  <c r="IC37" i="5"/>
  <c r="EJ39" i="1" s="1"/>
  <c r="IB37" i="5"/>
  <c r="EI39" i="1" s="1"/>
  <c r="IA37" i="5"/>
  <c r="EH39" i="1" s="1"/>
  <c r="HZ37" i="5"/>
  <c r="EG39" i="1" s="1"/>
  <c r="HY37" i="5"/>
  <c r="EF39" i="1" s="1"/>
  <c r="HX37" i="5"/>
  <c r="EE39" i="1" s="1"/>
  <c r="HW37" i="5"/>
  <c r="ED39" i="1" s="1"/>
  <c r="HV37" i="5"/>
  <c r="EC39" i="1" s="1"/>
  <c r="HU37" i="5"/>
  <c r="EB39" i="1" s="1"/>
  <c r="IH36" i="5"/>
  <c r="EO38" i="1" s="1"/>
  <c r="IG36" i="5"/>
  <c r="EN38" i="1" s="1"/>
  <c r="IF36" i="5"/>
  <c r="EM38" i="1" s="1"/>
  <c r="IE36" i="5"/>
  <c r="ID36" i="5"/>
  <c r="EK38" i="1" s="1"/>
  <c r="IC36" i="5"/>
  <c r="EJ38" i="1" s="1"/>
  <c r="IB36" i="5"/>
  <c r="EI38" i="1" s="1"/>
  <c r="IA36" i="5"/>
  <c r="EH38" i="1" s="1"/>
  <c r="HZ36" i="5"/>
  <c r="EG38" i="1" s="1"/>
  <c r="HY36" i="5"/>
  <c r="EF38" i="1" s="1"/>
  <c r="HX36" i="5"/>
  <c r="EE38" i="1" s="1"/>
  <c r="HW36" i="5"/>
  <c r="ED38" i="1" s="1"/>
  <c r="HV36" i="5"/>
  <c r="EC38" i="1" s="1"/>
  <c r="HU36" i="5"/>
  <c r="IH35" i="5"/>
  <c r="EO37" i="1" s="1"/>
  <c r="IG35" i="5"/>
  <c r="EN37" i="1" s="1"/>
  <c r="IF35" i="5"/>
  <c r="EM37" i="1" s="1"/>
  <c r="IE35" i="5"/>
  <c r="EL37" i="1" s="1"/>
  <c r="ID35" i="5"/>
  <c r="EK37" i="1" s="1"/>
  <c r="IC35" i="5"/>
  <c r="EJ37" i="1" s="1"/>
  <c r="IB35" i="5"/>
  <c r="EI37" i="1" s="1"/>
  <c r="IA35" i="5"/>
  <c r="EH37" i="1" s="1"/>
  <c r="HZ35" i="5"/>
  <c r="EG37" i="1" s="1"/>
  <c r="HY35" i="5"/>
  <c r="EF37" i="1" s="1"/>
  <c r="HX35" i="5"/>
  <c r="EE37" i="1" s="1"/>
  <c r="HW35" i="5"/>
  <c r="ED37" i="1" s="1"/>
  <c r="HV35" i="5"/>
  <c r="EC37" i="1" s="1"/>
  <c r="HU35" i="5"/>
  <c r="EB37" i="1" s="1"/>
  <c r="IH34" i="5"/>
  <c r="EO36" i="1" s="1"/>
  <c r="IG34" i="5"/>
  <c r="EN36" i="1" s="1"/>
  <c r="IF34" i="5"/>
  <c r="EM36" i="1" s="1"/>
  <c r="IE34" i="5"/>
  <c r="EL36" i="1" s="1"/>
  <c r="ID34" i="5"/>
  <c r="EK36" i="1" s="1"/>
  <c r="IC34" i="5"/>
  <c r="EJ36" i="1" s="1"/>
  <c r="IB34" i="5"/>
  <c r="EI36" i="1" s="1"/>
  <c r="IA34" i="5"/>
  <c r="EH36" i="1" s="1"/>
  <c r="HZ34" i="5"/>
  <c r="EG36" i="1" s="1"/>
  <c r="HY34" i="5"/>
  <c r="EF36" i="1" s="1"/>
  <c r="HX34" i="5"/>
  <c r="EE36" i="1" s="1"/>
  <c r="HW34" i="5"/>
  <c r="ED36" i="1" s="1"/>
  <c r="HV34" i="5"/>
  <c r="EC36" i="1" s="1"/>
  <c r="HU34" i="5"/>
  <c r="IH33" i="5"/>
  <c r="EO35" i="1" s="1"/>
  <c r="IG33" i="5"/>
  <c r="EN35" i="1" s="1"/>
  <c r="IF33" i="5"/>
  <c r="EM35" i="1" s="1"/>
  <c r="IE33" i="5"/>
  <c r="EL35" i="1" s="1"/>
  <c r="ID33" i="5"/>
  <c r="EK35" i="1" s="1"/>
  <c r="IC33" i="5"/>
  <c r="EJ35" i="1" s="1"/>
  <c r="IB33" i="5"/>
  <c r="EI35" i="1" s="1"/>
  <c r="IA33" i="5"/>
  <c r="EH35" i="1" s="1"/>
  <c r="HZ33" i="5"/>
  <c r="EG35" i="1" s="1"/>
  <c r="HY33" i="5"/>
  <c r="EF35" i="1" s="1"/>
  <c r="HX33" i="5"/>
  <c r="EE35" i="1" s="1"/>
  <c r="HW33" i="5"/>
  <c r="ED35" i="1" s="1"/>
  <c r="HV33" i="5"/>
  <c r="EC35" i="1" s="1"/>
  <c r="HU33" i="5"/>
  <c r="EB35" i="1" s="1"/>
  <c r="IH32" i="5"/>
  <c r="EO34" i="1" s="1"/>
  <c r="IG32" i="5"/>
  <c r="EN34" i="1" s="1"/>
  <c r="IF32" i="5"/>
  <c r="EM34" i="1" s="1"/>
  <c r="IE32" i="5"/>
  <c r="EL34" i="1" s="1"/>
  <c r="ID32" i="5"/>
  <c r="EK34" i="1" s="1"/>
  <c r="IC32" i="5"/>
  <c r="EJ34" i="1" s="1"/>
  <c r="IB32" i="5"/>
  <c r="EI34" i="1" s="1"/>
  <c r="IA32" i="5"/>
  <c r="EH34" i="1" s="1"/>
  <c r="HZ32" i="5"/>
  <c r="EG34" i="1" s="1"/>
  <c r="HY32" i="5"/>
  <c r="EF34" i="1" s="1"/>
  <c r="HX32" i="5"/>
  <c r="EE34" i="1" s="1"/>
  <c r="HW32" i="5"/>
  <c r="ED34" i="1" s="1"/>
  <c r="HV32" i="5"/>
  <c r="EC34" i="1" s="1"/>
  <c r="HU32" i="5"/>
  <c r="IH31" i="5"/>
  <c r="EO33" i="1" s="1"/>
  <c r="IG31" i="5"/>
  <c r="EN33" i="1" s="1"/>
  <c r="IF31" i="5"/>
  <c r="EM33" i="1" s="1"/>
  <c r="IE31" i="5"/>
  <c r="EL33" i="1" s="1"/>
  <c r="ID31" i="5"/>
  <c r="EK33" i="1" s="1"/>
  <c r="IC31" i="5"/>
  <c r="EJ33" i="1" s="1"/>
  <c r="IB31" i="5"/>
  <c r="EI33" i="1" s="1"/>
  <c r="IA31" i="5"/>
  <c r="EH33" i="1" s="1"/>
  <c r="HZ31" i="5"/>
  <c r="EG33" i="1" s="1"/>
  <c r="HY31" i="5"/>
  <c r="EF33" i="1" s="1"/>
  <c r="HX31" i="5"/>
  <c r="EE33" i="1" s="1"/>
  <c r="HW31" i="5"/>
  <c r="ED33" i="1" s="1"/>
  <c r="HV31" i="5"/>
  <c r="EC33" i="1" s="1"/>
  <c r="HU31" i="5"/>
  <c r="EB33" i="1" s="1"/>
  <c r="IH30" i="5"/>
  <c r="EO32" i="1" s="1"/>
  <c r="IG30" i="5"/>
  <c r="EN32" i="1" s="1"/>
  <c r="IF30" i="5"/>
  <c r="EM32" i="1" s="1"/>
  <c r="IE30" i="5"/>
  <c r="EL32" i="1" s="1"/>
  <c r="ID30" i="5"/>
  <c r="EK32" i="1" s="1"/>
  <c r="IC30" i="5"/>
  <c r="EJ32" i="1" s="1"/>
  <c r="IB30" i="5"/>
  <c r="EI32" i="1" s="1"/>
  <c r="IA30" i="5"/>
  <c r="EH32" i="1" s="1"/>
  <c r="HZ30" i="5"/>
  <c r="EG32" i="1" s="1"/>
  <c r="HY30" i="5"/>
  <c r="EF32" i="1" s="1"/>
  <c r="HX30" i="5"/>
  <c r="EE32" i="1" s="1"/>
  <c r="HW30" i="5"/>
  <c r="ED32" i="1" s="1"/>
  <c r="HV30" i="5"/>
  <c r="EC32" i="1" s="1"/>
  <c r="HU30" i="5"/>
  <c r="IH29" i="5"/>
  <c r="EO31" i="1" s="1"/>
  <c r="IG29" i="5"/>
  <c r="EN31" i="1" s="1"/>
  <c r="IF29" i="5"/>
  <c r="EM31" i="1" s="1"/>
  <c r="IE29" i="5"/>
  <c r="EL31" i="1" s="1"/>
  <c r="ID29" i="5"/>
  <c r="EK31" i="1" s="1"/>
  <c r="IC29" i="5"/>
  <c r="EJ31" i="1" s="1"/>
  <c r="IB29" i="5"/>
  <c r="EI31" i="1" s="1"/>
  <c r="IA29" i="5"/>
  <c r="EH31" i="1" s="1"/>
  <c r="HZ29" i="5"/>
  <c r="EG31" i="1" s="1"/>
  <c r="HY29" i="5"/>
  <c r="EF31" i="1" s="1"/>
  <c r="HX29" i="5"/>
  <c r="EE31" i="1" s="1"/>
  <c r="HW29" i="5"/>
  <c r="ED31" i="1" s="1"/>
  <c r="HV29" i="5"/>
  <c r="EC31" i="1" s="1"/>
  <c r="HU29" i="5"/>
  <c r="EB31" i="1" s="1"/>
  <c r="IH28" i="5"/>
  <c r="EO30" i="1" s="1"/>
  <c r="IG28" i="5"/>
  <c r="EN30" i="1" s="1"/>
  <c r="IF28" i="5"/>
  <c r="EM30" i="1" s="1"/>
  <c r="IE28" i="5"/>
  <c r="EL30" i="1" s="1"/>
  <c r="ID28" i="5"/>
  <c r="EK30" i="1" s="1"/>
  <c r="IC28" i="5"/>
  <c r="EJ30" i="1" s="1"/>
  <c r="IB28" i="5"/>
  <c r="EI30" i="1" s="1"/>
  <c r="IA28" i="5"/>
  <c r="EH30" i="1" s="1"/>
  <c r="HZ28" i="5"/>
  <c r="EG30" i="1" s="1"/>
  <c r="HY28" i="5"/>
  <c r="EF30" i="1" s="1"/>
  <c r="HX28" i="5"/>
  <c r="EE30" i="1" s="1"/>
  <c r="HW28" i="5"/>
  <c r="ED30" i="1" s="1"/>
  <c r="HV28" i="5"/>
  <c r="EC30" i="1" s="1"/>
  <c r="HU28" i="5"/>
  <c r="IH27" i="5"/>
  <c r="EO29" i="1" s="1"/>
  <c r="IG27" i="5"/>
  <c r="EN29" i="1" s="1"/>
  <c r="IF27" i="5"/>
  <c r="EM29" i="1" s="1"/>
  <c r="IE27" i="5"/>
  <c r="EL29" i="1" s="1"/>
  <c r="ID27" i="5"/>
  <c r="EK29" i="1" s="1"/>
  <c r="IC27" i="5"/>
  <c r="EJ29" i="1" s="1"/>
  <c r="IB27" i="5"/>
  <c r="EI29" i="1" s="1"/>
  <c r="IA27" i="5"/>
  <c r="EH29" i="1" s="1"/>
  <c r="HZ27" i="5"/>
  <c r="EG29" i="1" s="1"/>
  <c r="HY27" i="5"/>
  <c r="EF29" i="1" s="1"/>
  <c r="HX27" i="5"/>
  <c r="EE29" i="1" s="1"/>
  <c r="HW27" i="5"/>
  <c r="ED29" i="1" s="1"/>
  <c r="HV27" i="5"/>
  <c r="EC29" i="1" s="1"/>
  <c r="HU27" i="5"/>
  <c r="EB29" i="1" s="1"/>
  <c r="IH26" i="5"/>
  <c r="EO28" i="1" s="1"/>
  <c r="IG26" i="5"/>
  <c r="EN28" i="1" s="1"/>
  <c r="IF26" i="5"/>
  <c r="EM28" i="1" s="1"/>
  <c r="IE26" i="5"/>
  <c r="ID26" i="5"/>
  <c r="EK28" i="1" s="1"/>
  <c r="IC26" i="5"/>
  <c r="EJ28" i="1" s="1"/>
  <c r="IB26" i="5"/>
  <c r="EI28" i="1" s="1"/>
  <c r="IA26" i="5"/>
  <c r="EH28" i="1" s="1"/>
  <c r="HZ26" i="5"/>
  <c r="EG28" i="1" s="1"/>
  <c r="HY26" i="5"/>
  <c r="EF28" i="1" s="1"/>
  <c r="HX26" i="5"/>
  <c r="EE28" i="1" s="1"/>
  <c r="HW26" i="5"/>
  <c r="ED28" i="1" s="1"/>
  <c r="HV26" i="5"/>
  <c r="EC28" i="1" s="1"/>
  <c r="HU26" i="5"/>
  <c r="IH25" i="5"/>
  <c r="EO27" i="1" s="1"/>
  <c r="IG25" i="5"/>
  <c r="EN27" i="1" s="1"/>
  <c r="IF25" i="5"/>
  <c r="EM27" i="1" s="1"/>
  <c r="IE25" i="5"/>
  <c r="EL27" i="1" s="1"/>
  <c r="ID25" i="5"/>
  <c r="EK27" i="1" s="1"/>
  <c r="IC25" i="5"/>
  <c r="EJ27" i="1" s="1"/>
  <c r="IB25" i="5"/>
  <c r="EI27" i="1" s="1"/>
  <c r="IA25" i="5"/>
  <c r="EH27" i="1" s="1"/>
  <c r="HZ25" i="5"/>
  <c r="EG27" i="1" s="1"/>
  <c r="HY25" i="5"/>
  <c r="EF27" i="1" s="1"/>
  <c r="HX25" i="5"/>
  <c r="EE27" i="1" s="1"/>
  <c r="HW25" i="5"/>
  <c r="ED27" i="1" s="1"/>
  <c r="HV25" i="5"/>
  <c r="EC27" i="1" s="1"/>
  <c r="HU25" i="5"/>
  <c r="EB27" i="1" s="1"/>
  <c r="IH24" i="5"/>
  <c r="EO26" i="1" s="1"/>
  <c r="IG24" i="5"/>
  <c r="EN26" i="1" s="1"/>
  <c r="IF24" i="5"/>
  <c r="EM26" i="1" s="1"/>
  <c r="IE24" i="5"/>
  <c r="EL26" i="1" s="1"/>
  <c r="ID24" i="5"/>
  <c r="EK26" i="1" s="1"/>
  <c r="IC24" i="5"/>
  <c r="EJ26" i="1" s="1"/>
  <c r="IB24" i="5"/>
  <c r="EI26" i="1" s="1"/>
  <c r="IA24" i="5"/>
  <c r="EH26" i="1" s="1"/>
  <c r="HZ24" i="5"/>
  <c r="EG26" i="1" s="1"/>
  <c r="HY24" i="5"/>
  <c r="EF26" i="1" s="1"/>
  <c r="HX24" i="5"/>
  <c r="EE26" i="1" s="1"/>
  <c r="HW24" i="5"/>
  <c r="ED26" i="1" s="1"/>
  <c r="HV24" i="5"/>
  <c r="EC26" i="1" s="1"/>
  <c r="HU24" i="5"/>
  <c r="IH23" i="5"/>
  <c r="EO25" i="1" s="1"/>
  <c r="IG23" i="5"/>
  <c r="EN25" i="1" s="1"/>
  <c r="IF23" i="5"/>
  <c r="EM25" i="1" s="1"/>
  <c r="IE23" i="5"/>
  <c r="EL25" i="1" s="1"/>
  <c r="ID23" i="5"/>
  <c r="EK25" i="1" s="1"/>
  <c r="IC23" i="5"/>
  <c r="EJ25" i="1" s="1"/>
  <c r="IB23" i="5"/>
  <c r="EI25" i="1" s="1"/>
  <c r="IA23" i="5"/>
  <c r="EH25" i="1" s="1"/>
  <c r="HZ23" i="5"/>
  <c r="EG25" i="1" s="1"/>
  <c r="HY23" i="5"/>
  <c r="EF25" i="1" s="1"/>
  <c r="HX23" i="5"/>
  <c r="EE25" i="1" s="1"/>
  <c r="HW23" i="5"/>
  <c r="ED25" i="1" s="1"/>
  <c r="HV23" i="5"/>
  <c r="EC25" i="1" s="1"/>
  <c r="HU23" i="5"/>
  <c r="EB25" i="1" s="1"/>
  <c r="IH22" i="5"/>
  <c r="EO24" i="1" s="1"/>
  <c r="IG22" i="5"/>
  <c r="EN24" i="1" s="1"/>
  <c r="IF22" i="5"/>
  <c r="EM24" i="1" s="1"/>
  <c r="IE22" i="5"/>
  <c r="EL24" i="1" s="1"/>
  <c r="ID22" i="5"/>
  <c r="EK24" i="1" s="1"/>
  <c r="IC22" i="5"/>
  <c r="EJ24" i="1" s="1"/>
  <c r="IB22" i="5"/>
  <c r="EI24" i="1" s="1"/>
  <c r="IA22" i="5"/>
  <c r="EH24" i="1" s="1"/>
  <c r="HZ22" i="5"/>
  <c r="EG24" i="1" s="1"/>
  <c r="HY22" i="5"/>
  <c r="EF24" i="1" s="1"/>
  <c r="HX22" i="5"/>
  <c r="EE24" i="1" s="1"/>
  <c r="HW22" i="5"/>
  <c r="ED24" i="1" s="1"/>
  <c r="HV22" i="5"/>
  <c r="EC24" i="1" s="1"/>
  <c r="HU22" i="5"/>
  <c r="IH21" i="5"/>
  <c r="EO23" i="1" s="1"/>
  <c r="IG21" i="5"/>
  <c r="EN23" i="1" s="1"/>
  <c r="IF21" i="5"/>
  <c r="EM23" i="1" s="1"/>
  <c r="IE21" i="5"/>
  <c r="EL23" i="1" s="1"/>
  <c r="ID21" i="5"/>
  <c r="EK23" i="1" s="1"/>
  <c r="IC21" i="5"/>
  <c r="EJ23" i="1" s="1"/>
  <c r="IB21" i="5"/>
  <c r="EI23" i="1" s="1"/>
  <c r="IA21" i="5"/>
  <c r="EH23" i="1" s="1"/>
  <c r="HZ21" i="5"/>
  <c r="EG23" i="1" s="1"/>
  <c r="HY21" i="5"/>
  <c r="EF23" i="1" s="1"/>
  <c r="HX21" i="5"/>
  <c r="EE23" i="1" s="1"/>
  <c r="HW21" i="5"/>
  <c r="ED23" i="1" s="1"/>
  <c r="HV21" i="5"/>
  <c r="EC23" i="1" s="1"/>
  <c r="HU21" i="5"/>
  <c r="EB23" i="1" s="1"/>
  <c r="IH20" i="5"/>
  <c r="EO22" i="1" s="1"/>
  <c r="IG20" i="5"/>
  <c r="EN22" i="1" s="1"/>
  <c r="IF20" i="5"/>
  <c r="EM22" i="1" s="1"/>
  <c r="IE20" i="5"/>
  <c r="EL22" i="1" s="1"/>
  <c r="ID20" i="5"/>
  <c r="EK22" i="1" s="1"/>
  <c r="IC20" i="5"/>
  <c r="EJ22" i="1" s="1"/>
  <c r="IB20" i="5"/>
  <c r="EI22" i="1" s="1"/>
  <c r="IA20" i="5"/>
  <c r="EH22" i="1" s="1"/>
  <c r="HZ20" i="5"/>
  <c r="EG22" i="1" s="1"/>
  <c r="HY20" i="5"/>
  <c r="EF22" i="1" s="1"/>
  <c r="HX20" i="5"/>
  <c r="EE22" i="1" s="1"/>
  <c r="HW20" i="5"/>
  <c r="ED22" i="1" s="1"/>
  <c r="HV20" i="5"/>
  <c r="EC22" i="1" s="1"/>
  <c r="HU20" i="5"/>
  <c r="IH19" i="5"/>
  <c r="EO21" i="1" s="1"/>
  <c r="IG19" i="5"/>
  <c r="EN21" i="1" s="1"/>
  <c r="IF19" i="5"/>
  <c r="EM21" i="1" s="1"/>
  <c r="IE19" i="5"/>
  <c r="EL21" i="1" s="1"/>
  <c r="ID19" i="5"/>
  <c r="EK21" i="1" s="1"/>
  <c r="IC19" i="5"/>
  <c r="EJ21" i="1" s="1"/>
  <c r="IB19" i="5"/>
  <c r="EI21" i="1" s="1"/>
  <c r="IA19" i="5"/>
  <c r="EH21" i="1" s="1"/>
  <c r="HZ19" i="5"/>
  <c r="EG21" i="1" s="1"/>
  <c r="HY19" i="5"/>
  <c r="EF21" i="1" s="1"/>
  <c r="HX19" i="5"/>
  <c r="EE21" i="1" s="1"/>
  <c r="HW19" i="5"/>
  <c r="ED21" i="1" s="1"/>
  <c r="HV19" i="5"/>
  <c r="EC21" i="1" s="1"/>
  <c r="HU19" i="5"/>
  <c r="EB21" i="1" s="1"/>
  <c r="IH18" i="5"/>
  <c r="EO20" i="1" s="1"/>
  <c r="IG18" i="5"/>
  <c r="EN20" i="1" s="1"/>
  <c r="IF18" i="5"/>
  <c r="EM20" i="1" s="1"/>
  <c r="IE18" i="5"/>
  <c r="EL20" i="1" s="1"/>
  <c r="ID18" i="5"/>
  <c r="EK20" i="1" s="1"/>
  <c r="IC18" i="5"/>
  <c r="EJ20" i="1" s="1"/>
  <c r="IB18" i="5"/>
  <c r="EI20" i="1" s="1"/>
  <c r="IA18" i="5"/>
  <c r="EH20" i="1" s="1"/>
  <c r="HZ18" i="5"/>
  <c r="EG20" i="1" s="1"/>
  <c r="HY18" i="5"/>
  <c r="EF20" i="1" s="1"/>
  <c r="HX18" i="5"/>
  <c r="EE20" i="1" s="1"/>
  <c r="HW18" i="5"/>
  <c r="ED20" i="1" s="1"/>
  <c r="HV18" i="5"/>
  <c r="EC20" i="1" s="1"/>
  <c r="HU18" i="5"/>
  <c r="IH17" i="5"/>
  <c r="EO19" i="1" s="1"/>
  <c r="IG17" i="5"/>
  <c r="EN19" i="1" s="1"/>
  <c r="IF17" i="5"/>
  <c r="EM19" i="1" s="1"/>
  <c r="IE17" i="5"/>
  <c r="ID17" i="5"/>
  <c r="EK19" i="1" s="1"/>
  <c r="IC17" i="5"/>
  <c r="EJ19" i="1" s="1"/>
  <c r="IB17" i="5"/>
  <c r="EI19" i="1" s="1"/>
  <c r="IA17" i="5"/>
  <c r="EH19" i="1" s="1"/>
  <c r="HZ17" i="5"/>
  <c r="EG19" i="1" s="1"/>
  <c r="HY17" i="5"/>
  <c r="EF19" i="1" s="1"/>
  <c r="HX17" i="5"/>
  <c r="EE19" i="1" s="1"/>
  <c r="HW17" i="5"/>
  <c r="ED19" i="1" s="1"/>
  <c r="HV17" i="5"/>
  <c r="EC19" i="1" s="1"/>
  <c r="HU17" i="5"/>
  <c r="EB19" i="1" s="1"/>
  <c r="IH16" i="5"/>
  <c r="EO18" i="1" s="1"/>
  <c r="IG16" i="5"/>
  <c r="EN18" i="1" s="1"/>
  <c r="IF16" i="5"/>
  <c r="EM18" i="1" s="1"/>
  <c r="IE16" i="5"/>
  <c r="EL18" i="1" s="1"/>
  <c r="ID16" i="5"/>
  <c r="EK18" i="1" s="1"/>
  <c r="IC16" i="5"/>
  <c r="EJ18" i="1" s="1"/>
  <c r="IB16" i="5"/>
  <c r="EI18" i="1" s="1"/>
  <c r="IA16" i="5"/>
  <c r="EH18" i="1" s="1"/>
  <c r="HZ16" i="5"/>
  <c r="EG18" i="1" s="1"/>
  <c r="HY16" i="5"/>
  <c r="EF18" i="1" s="1"/>
  <c r="HX16" i="5"/>
  <c r="EE18" i="1" s="1"/>
  <c r="HW16" i="5"/>
  <c r="ED18" i="1" s="1"/>
  <c r="HV16" i="5"/>
  <c r="EC18" i="1" s="1"/>
  <c r="HU16" i="5"/>
  <c r="IH15" i="5"/>
  <c r="EO17" i="1" s="1"/>
  <c r="IG15" i="5"/>
  <c r="EN17" i="1" s="1"/>
  <c r="IF15" i="5"/>
  <c r="EM17" i="1" s="1"/>
  <c r="IE15" i="5"/>
  <c r="EL17" i="1" s="1"/>
  <c r="ID15" i="5"/>
  <c r="EK17" i="1" s="1"/>
  <c r="IC15" i="5"/>
  <c r="EJ17" i="1" s="1"/>
  <c r="IB15" i="5"/>
  <c r="EI17" i="1" s="1"/>
  <c r="IA15" i="5"/>
  <c r="EH17" i="1" s="1"/>
  <c r="HZ15" i="5"/>
  <c r="EG17" i="1" s="1"/>
  <c r="HY15" i="5"/>
  <c r="EF17" i="1" s="1"/>
  <c r="HX15" i="5"/>
  <c r="EE17" i="1" s="1"/>
  <c r="HW15" i="5"/>
  <c r="ED17" i="1" s="1"/>
  <c r="HV15" i="5"/>
  <c r="EC17" i="1" s="1"/>
  <c r="HU15" i="5"/>
  <c r="EB17" i="1" s="1"/>
  <c r="IH14" i="5"/>
  <c r="EO16" i="1" s="1"/>
  <c r="IG14" i="5"/>
  <c r="EN16" i="1" s="1"/>
  <c r="IF14" i="5"/>
  <c r="EM16" i="1" s="1"/>
  <c r="IE14" i="5"/>
  <c r="EL16" i="1" s="1"/>
  <c r="ID14" i="5"/>
  <c r="EK16" i="1" s="1"/>
  <c r="IC14" i="5"/>
  <c r="EJ16" i="1" s="1"/>
  <c r="IB14" i="5"/>
  <c r="EI16" i="1" s="1"/>
  <c r="IA14" i="5"/>
  <c r="EH16" i="1" s="1"/>
  <c r="HZ14" i="5"/>
  <c r="EG16" i="1" s="1"/>
  <c r="HY14" i="5"/>
  <c r="EF16" i="1" s="1"/>
  <c r="HX14" i="5"/>
  <c r="EE16" i="1" s="1"/>
  <c r="HW14" i="5"/>
  <c r="ED16" i="1" s="1"/>
  <c r="HV14" i="5"/>
  <c r="EC16" i="1" s="1"/>
  <c r="HU14" i="5"/>
  <c r="IH13" i="5"/>
  <c r="EO15" i="1" s="1"/>
  <c r="IG13" i="5"/>
  <c r="EN15" i="1" s="1"/>
  <c r="IF13" i="5"/>
  <c r="EM15" i="1" s="1"/>
  <c r="IE13" i="5"/>
  <c r="EL15" i="1" s="1"/>
  <c r="ID13" i="5"/>
  <c r="EK15" i="1" s="1"/>
  <c r="IC13" i="5"/>
  <c r="EJ15" i="1" s="1"/>
  <c r="IB13" i="5"/>
  <c r="EI15" i="1" s="1"/>
  <c r="IA13" i="5"/>
  <c r="EH15" i="1" s="1"/>
  <c r="HZ13" i="5"/>
  <c r="EG15" i="1" s="1"/>
  <c r="HY13" i="5"/>
  <c r="EF15" i="1" s="1"/>
  <c r="HX13" i="5"/>
  <c r="EE15" i="1" s="1"/>
  <c r="HW13" i="5"/>
  <c r="ED15" i="1" s="1"/>
  <c r="HV13" i="5"/>
  <c r="EC15" i="1" s="1"/>
  <c r="HU13" i="5"/>
  <c r="EB15" i="1" s="1"/>
  <c r="IH12" i="5"/>
  <c r="EO14" i="1" s="1"/>
  <c r="IG12" i="5"/>
  <c r="EN14" i="1" s="1"/>
  <c r="IF12" i="5"/>
  <c r="EM14" i="1" s="1"/>
  <c r="IE12" i="5"/>
  <c r="ID12" i="5"/>
  <c r="EK14" i="1" s="1"/>
  <c r="IC12" i="5"/>
  <c r="EJ14" i="1" s="1"/>
  <c r="IB12" i="5"/>
  <c r="EI14" i="1" s="1"/>
  <c r="IA12" i="5"/>
  <c r="EH14" i="1" s="1"/>
  <c r="HZ12" i="5"/>
  <c r="EG14" i="1" s="1"/>
  <c r="HY12" i="5"/>
  <c r="EF14" i="1" s="1"/>
  <c r="HX12" i="5"/>
  <c r="EE14" i="1" s="1"/>
  <c r="HW12" i="5"/>
  <c r="ED14" i="1" s="1"/>
  <c r="HV12" i="5"/>
  <c r="EC14" i="1" s="1"/>
  <c r="HU12" i="5"/>
  <c r="IH11" i="5"/>
  <c r="EO13" i="1" s="1"/>
  <c r="IG11" i="5"/>
  <c r="EN13" i="1" s="1"/>
  <c r="IF11" i="5"/>
  <c r="EM13" i="1" s="1"/>
  <c r="IE11" i="5"/>
  <c r="EL13" i="1" s="1"/>
  <c r="ID11" i="5"/>
  <c r="EK13" i="1" s="1"/>
  <c r="IC11" i="5"/>
  <c r="EJ13" i="1" s="1"/>
  <c r="IB11" i="5"/>
  <c r="EI13" i="1" s="1"/>
  <c r="IA11" i="5"/>
  <c r="EH13" i="1" s="1"/>
  <c r="HZ11" i="5"/>
  <c r="EG13" i="1" s="1"/>
  <c r="HY11" i="5"/>
  <c r="EF13" i="1" s="1"/>
  <c r="HX11" i="5"/>
  <c r="EE13" i="1" s="1"/>
  <c r="HW11" i="5"/>
  <c r="ED13" i="1" s="1"/>
  <c r="HV11" i="5"/>
  <c r="EC13" i="1" s="1"/>
  <c r="HU11" i="5"/>
  <c r="EB13" i="1" s="1"/>
  <c r="IH10" i="5"/>
  <c r="EO12" i="1" s="1"/>
  <c r="IG10" i="5"/>
  <c r="EN12" i="1" s="1"/>
  <c r="IF10" i="5"/>
  <c r="EM12" i="1" s="1"/>
  <c r="IE10" i="5"/>
  <c r="EL12" i="1" s="1"/>
  <c r="ID10" i="5"/>
  <c r="EK12" i="1" s="1"/>
  <c r="IC10" i="5"/>
  <c r="EJ12" i="1" s="1"/>
  <c r="IB10" i="5"/>
  <c r="EI12" i="1" s="1"/>
  <c r="IA10" i="5"/>
  <c r="EH12" i="1" s="1"/>
  <c r="HZ10" i="5"/>
  <c r="EG12" i="1" s="1"/>
  <c r="HY10" i="5"/>
  <c r="EF12" i="1" s="1"/>
  <c r="HX10" i="5"/>
  <c r="EE12" i="1" s="1"/>
  <c r="HW10" i="5"/>
  <c r="ED12" i="1" s="1"/>
  <c r="HV10" i="5"/>
  <c r="EC12" i="1" s="1"/>
  <c r="HU10" i="5"/>
  <c r="IH9" i="5"/>
  <c r="EO11" i="1" s="1"/>
  <c r="IG9" i="5"/>
  <c r="EN11" i="1" s="1"/>
  <c r="IF9" i="5"/>
  <c r="EM11" i="1" s="1"/>
  <c r="IE9" i="5"/>
  <c r="EL11" i="1" s="1"/>
  <c r="ID9" i="5"/>
  <c r="EK11" i="1" s="1"/>
  <c r="IC9" i="5"/>
  <c r="EJ11" i="1" s="1"/>
  <c r="IB9" i="5"/>
  <c r="EI11" i="1" s="1"/>
  <c r="IA9" i="5"/>
  <c r="EH11" i="1" s="1"/>
  <c r="HZ9" i="5"/>
  <c r="EG11" i="1" s="1"/>
  <c r="HY9" i="5"/>
  <c r="EF11" i="1" s="1"/>
  <c r="HX9" i="5"/>
  <c r="EE11" i="1" s="1"/>
  <c r="HW9" i="5"/>
  <c r="ED11" i="1" s="1"/>
  <c r="HV9" i="5"/>
  <c r="EC11" i="1" s="1"/>
  <c r="HU9" i="5"/>
  <c r="EB11" i="1" s="1"/>
  <c r="IH8" i="5"/>
  <c r="EO10" i="1" s="1"/>
  <c r="IG8" i="5"/>
  <c r="EN10" i="1" s="1"/>
  <c r="IF8" i="5"/>
  <c r="EM10" i="1" s="1"/>
  <c r="IE8" i="5"/>
  <c r="EL10" i="1" s="1"/>
  <c r="ID8" i="5"/>
  <c r="EK10" i="1" s="1"/>
  <c r="IC8" i="5"/>
  <c r="EJ10" i="1" s="1"/>
  <c r="IB8" i="5"/>
  <c r="EI10" i="1" s="1"/>
  <c r="IA8" i="5"/>
  <c r="EH10" i="1" s="1"/>
  <c r="HZ8" i="5"/>
  <c r="EG10" i="1" s="1"/>
  <c r="HY8" i="5"/>
  <c r="EF10" i="1" s="1"/>
  <c r="HX8" i="5"/>
  <c r="EE10" i="1" s="1"/>
  <c r="HW8" i="5"/>
  <c r="ED10" i="1" s="1"/>
  <c r="HV8" i="5"/>
  <c r="EC10" i="1" s="1"/>
  <c r="HU8" i="5"/>
  <c r="IH7" i="5"/>
  <c r="EO9" i="1" s="1"/>
  <c r="IG7" i="5"/>
  <c r="EN9" i="1" s="1"/>
  <c r="IF7" i="5"/>
  <c r="EM9" i="1" s="1"/>
  <c r="IE7" i="5"/>
  <c r="EL9" i="1" s="1"/>
  <c r="ID7" i="5"/>
  <c r="EK9" i="1" s="1"/>
  <c r="IC7" i="5"/>
  <c r="EJ9" i="1" s="1"/>
  <c r="IB7" i="5"/>
  <c r="EI9" i="1" s="1"/>
  <c r="IA7" i="5"/>
  <c r="EH9" i="1" s="1"/>
  <c r="HZ7" i="5"/>
  <c r="EG9" i="1" s="1"/>
  <c r="HY7" i="5"/>
  <c r="EF9" i="1" s="1"/>
  <c r="HX7" i="5"/>
  <c r="EE9" i="1" s="1"/>
  <c r="HW7" i="5"/>
  <c r="ED9" i="1" s="1"/>
  <c r="HV7" i="5"/>
  <c r="EC9" i="1" s="1"/>
  <c r="HU7" i="5"/>
  <c r="EB9" i="1" s="1"/>
  <c r="IH6" i="5"/>
  <c r="EO8" i="1" s="1"/>
  <c r="IG6" i="5"/>
  <c r="EN8" i="1" s="1"/>
  <c r="IF6" i="5"/>
  <c r="EM8" i="1" s="1"/>
  <c r="IE6" i="5"/>
  <c r="EL8" i="1" s="1"/>
  <c r="ID6" i="5"/>
  <c r="EK8" i="1" s="1"/>
  <c r="IC6" i="5"/>
  <c r="EJ8" i="1" s="1"/>
  <c r="IB6" i="5"/>
  <c r="EI8" i="1" s="1"/>
  <c r="IA6" i="5"/>
  <c r="EH8" i="1" s="1"/>
  <c r="HZ6" i="5"/>
  <c r="EG8" i="1" s="1"/>
  <c r="HY6" i="5"/>
  <c r="EF8" i="1" s="1"/>
  <c r="HX6" i="5"/>
  <c r="EE8" i="1" s="1"/>
  <c r="HW6" i="5"/>
  <c r="ED8" i="1" s="1"/>
  <c r="HV6" i="5"/>
  <c r="EC8" i="1" s="1"/>
  <c r="HU6" i="5"/>
  <c r="IH5" i="5"/>
  <c r="EO7" i="1" s="1"/>
  <c r="IG5" i="5"/>
  <c r="EN7" i="1" s="1"/>
  <c r="IF5" i="5"/>
  <c r="EM7" i="1" s="1"/>
  <c r="IE5" i="5"/>
  <c r="EL7" i="1" s="1"/>
  <c r="ID5" i="5"/>
  <c r="EK7" i="1" s="1"/>
  <c r="IC5" i="5"/>
  <c r="EJ7" i="1" s="1"/>
  <c r="IB5" i="5"/>
  <c r="EI7" i="1" s="1"/>
  <c r="IA5" i="5"/>
  <c r="EH7" i="1" s="1"/>
  <c r="HZ5" i="5"/>
  <c r="EG7" i="1" s="1"/>
  <c r="HY5" i="5"/>
  <c r="EF7" i="1" s="1"/>
  <c r="HX5" i="5"/>
  <c r="EE7" i="1" s="1"/>
  <c r="HW5" i="5"/>
  <c r="ED7" i="1" s="1"/>
  <c r="HV5" i="5"/>
  <c r="EC7" i="1" s="1"/>
  <c r="HU5" i="5"/>
  <c r="EB7" i="1" s="1"/>
  <c r="IH4" i="5"/>
  <c r="EO6" i="1" s="1"/>
  <c r="IG4" i="5"/>
  <c r="EN6" i="1" s="1"/>
  <c r="IF4" i="5"/>
  <c r="EM6" i="1" s="1"/>
  <c r="IE4" i="5"/>
  <c r="EL6" i="1" s="1"/>
  <c r="ID4" i="5"/>
  <c r="EK6" i="1" s="1"/>
  <c r="IC4" i="5"/>
  <c r="EJ6" i="1" s="1"/>
  <c r="IB4" i="5"/>
  <c r="EI6" i="1" s="1"/>
  <c r="IA4" i="5"/>
  <c r="EH6" i="1" s="1"/>
  <c r="HZ4" i="5"/>
  <c r="EG6" i="1" s="1"/>
  <c r="HY4" i="5"/>
  <c r="EF6" i="1" s="1"/>
  <c r="HX4" i="5"/>
  <c r="EE6" i="1" s="1"/>
  <c r="HW4" i="5"/>
  <c r="ED6" i="1" s="1"/>
  <c r="HV4" i="5"/>
  <c r="EC6" i="1" s="1"/>
  <c r="HU4" i="5"/>
  <c r="IH3" i="5"/>
  <c r="EO5" i="1" s="1"/>
  <c r="IG3" i="5"/>
  <c r="EN5" i="1" s="1"/>
  <c r="IF3" i="5"/>
  <c r="EM5" i="1" s="1"/>
  <c r="IE3" i="5"/>
  <c r="EL5" i="1" s="1"/>
  <c r="ID3" i="5"/>
  <c r="EK5" i="1" s="1"/>
  <c r="IC3" i="5"/>
  <c r="EJ5" i="1" s="1"/>
  <c r="IB3" i="5"/>
  <c r="EI5" i="1" s="1"/>
  <c r="IA3" i="5"/>
  <c r="EH5" i="1" s="1"/>
  <c r="HZ3" i="5"/>
  <c r="EG5" i="1" s="1"/>
  <c r="HY3" i="5"/>
  <c r="EF5" i="1" s="1"/>
  <c r="HX3" i="5"/>
  <c r="EE5" i="1" s="1"/>
  <c r="HW3" i="5"/>
  <c r="ED5" i="1" s="1"/>
  <c r="HV3" i="5"/>
  <c r="EC5" i="1" s="1"/>
  <c r="HU3" i="5"/>
  <c r="EB5" i="1" s="1"/>
  <c r="IH2" i="5"/>
  <c r="EO4" i="1" s="1"/>
  <c r="IG2" i="5"/>
  <c r="EN4" i="1" s="1"/>
  <c r="IF2" i="5"/>
  <c r="EM4" i="1" s="1"/>
  <c r="IE2" i="5"/>
  <c r="ID2" i="5"/>
  <c r="EK4" i="1" s="1"/>
  <c r="IC2" i="5"/>
  <c r="EJ4" i="1" s="1"/>
  <c r="IB2" i="5"/>
  <c r="EI4" i="1" s="1"/>
  <c r="IA2" i="5"/>
  <c r="EH4" i="1" s="1"/>
  <c r="HZ2" i="5"/>
  <c r="EG4" i="1" s="1"/>
  <c r="HY2" i="5"/>
  <c r="EF4" i="1" s="1"/>
  <c r="HX2" i="5"/>
  <c r="EE4" i="1" s="1"/>
  <c r="HW2" i="5"/>
  <c r="ED4" i="1" s="1"/>
  <c r="HV2" i="5"/>
  <c r="EC4" i="1" s="1"/>
  <c r="HU2" i="5"/>
  <c r="IH1" i="5"/>
  <c r="IG1" i="5"/>
  <c r="IF1" i="5"/>
  <c r="IE1" i="5"/>
  <c r="ID1" i="5"/>
  <c r="IC1" i="5"/>
  <c r="IB1" i="5"/>
  <c r="IA1" i="5"/>
  <c r="HZ1" i="5"/>
  <c r="HY1" i="5"/>
  <c r="HX1" i="5"/>
  <c r="HW1" i="5"/>
  <c r="HV1" i="5"/>
  <c r="HU1" i="5"/>
  <c r="HT104" i="5"/>
  <c r="HT88" i="5"/>
  <c r="HT72" i="5"/>
  <c r="HT56" i="5"/>
  <c r="HT40" i="5"/>
  <c r="HT24" i="5"/>
  <c r="HQ145" i="5"/>
  <c r="HP145" i="5"/>
  <c r="HO145" i="5"/>
  <c r="HN145" i="5"/>
  <c r="HM145" i="5"/>
  <c r="HL145" i="5"/>
  <c r="HK145" i="5"/>
  <c r="HJ145" i="5"/>
  <c r="HI145" i="5"/>
  <c r="HH145" i="5"/>
  <c r="HG145" i="5"/>
  <c r="HF145" i="5"/>
  <c r="HE145" i="5"/>
  <c r="HD145" i="5"/>
  <c r="HQ144" i="5"/>
  <c r="HP144" i="5"/>
  <c r="HO144" i="5"/>
  <c r="HN144" i="5"/>
  <c r="HM144" i="5"/>
  <c r="HL144" i="5"/>
  <c r="HK144" i="5"/>
  <c r="HJ144" i="5"/>
  <c r="HI144" i="5"/>
  <c r="HH144" i="5"/>
  <c r="HG144" i="5"/>
  <c r="HF144" i="5"/>
  <c r="HE144" i="5"/>
  <c r="HD144" i="5"/>
  <c r="HQ143" i="5"/>
  <c r="HP143" i="5"/>
  <c r="HO143" i="5"/>
  <c r="HN143" i="5"/>
  <c r="HM143" i="5"/>
  <c r="HL143" i="5"/>
  <c r="HK143" i="5"/>
  <c r="HJ143" i="5"/>
  <c r="HI143" i="5"/>
  <c r="HH143" i="5"/>
  <c r="HG143" i="5"/>
  <c r="HF143" i="5"/>
  <c r="HE143" i="5"/>
  <c r="HD143" i="5"/>
  <c r="HQ142" i="5"/>
  <c r="HP142" i="5"/>
  <c r="HO142" i="5"/>
  <c r="HN142" i="5"/>
  <c r="HM142" i="5"/>
  <c r="HL142" i="5"/>
  <c r="HK142" i="5"/>
  <c r="HJ142" i="5"/>
  <c r="HI142" i="5"/>
  <c r="HH142" i="5"/>
  <c r="HG142" i="5"/>
  <c r="HF142" i="5"/>
  <c r="HE142" i="5"/>
  <c r="HD142" i="5"/>
  <c r="HQ141" i="5"/>
  <c r="HP141" i="5"/>
  <c r="HO141" i="5"/>
  <c r="HN141" i="5"/>
  <c r="HM141" i="5"/>
  <c r="HL141" i="5"/>
  <c r="HK141" i="5"/>
  <c r="HJ141" i="5"/>
  <c r="HI141" i="5"/>
  <c r="HH141" i="5"/>
  <c r="HG141" i="5"/>
  <c r="HF141" i="5"/>
  <c r="HE141" i="5"/>
  <c r="HD141" i="5"/>
  <c r="HQ140" i="5"/>
  <c r="HP140" i="5"/>
  <c r="HO140" i="5"/>
  <c r="HN140" i="5"/>
  <c r="HM140" i="5"/>
  <c r="HL140" i="5"/>
  <c r="HK140" i="5"/>
  <c r="HJ140" i="5"/>
  <c r="HI140" i="5"/>
  <c r="HH140" i="5"/>
  <c r="HG140" i="5"/>
  <c r="HF140" i="5"/>
  <c r="HE140" i="5"/>
  <c r="HD140" i="5"/>
  <c r="HQ139" i="5"/>
  <c r="HP139" i="5"/>
  <c r="HO139" i="5"/>
  <c r="HN139" i="5"/>
  <c r="HM139" i="5"/>
  <c r="HL139" i="5"/>
  <c r="HK139" i="5"/>
  <c r="HJ139" i="5"/>
  <c r="HI139" i="5"/>
  <c r="HH139" i="5"/>
  <c r="HG139" i="5"/>
  <c r="HF139" i="5"/>
  <c r="HE139" i="5"/>
  <c r="HD139" i="5"/>
  <c r="HQ138" i="5"/>
  <c r="HP138" i="5"/>
  <c r="HO138" i="5"/>
  <c r="HN138" i="5"/>
  <c r="HM138" i="5"/>
  <c r="HL138" i="5"/>
  <c r="HK138" i="5"/>
  <c r="HJ138" i="5"/>
  <c r="HI138" i="5"/>
  <c r="HH138" i="5"/>
  <c r="HG138" i="5"/>
  <c r="HF138" i="5"/>
  <c r="HE138" i="5"/>
  <c r="HD138" i="5"/>
  <c r="HQ137" i="5"/>
  <c r="HP137" i="5"/>
  <c r="HO137" i="5"/>
  <c r="HN137" i="5"/>
  <c r="HM137" i="5"/>
  <c r="HL137" i="5"/>
  <c r="HK137" i="5"/>
  <c r="HJ137" i="5"/>
  <c r="HI137" i="5"/>
  <c r="HH137" i="5"/>
  <c r="HG137" i="5"/>
  <c r="HF137" i="5"/>
  <c r="HE137" i="5"/>
  <c r="HD137" i="5"/>
  <c r="HQ136" i="5"/>
  <c r="HP136" i="5"/>
  <c r="HO136" i="5"/>
  <c r="HN136" i="5"/>
  <c r="HM136" i="5"/>
  <c r="HL136" i="5"/>
  <c r="HK136" i="5"/>
  <c r="HJ136" i="5"/>
  <c r="HI136" i="5"/>
  <c r="HH136" i="5"/>
  <c r="HG136" i="5"/>
  <c r="HF136" i="5"/>
  <c r="HE136" i="5"/>
  <c r="HD136" i="5"/>
  <c r="HQ135" i="5"/>
  <c r="HP135" i="5"/>
  <c r="HO135" i="5"/>
  <c r="HN135" i="5"/>
  <c r="HM135" i="5"/>
  <c r="HL135" i="5"/>
  <c r="HK135" i="5"/>
  <c r="HJ135" i="5"/>
  <c r="HI135" i="5"/>
  <c r="HH135" i="5"/>
  <c r="HG135" i="5"/>
  <c r="HF135" i="5"/>
  <c r="HE135" i="5"/>
  <c r="HD135" i="5"/>
  <c r="HQ134" i="5"/>
  <c r="HP134" i="5"/>
  <c r="HO134" i="5"/>
  <c r="HN134" i="5"/>
  <c r="HM134" i="5"/>
  <c r="HL134" i="5"/>
  <c r="HK134" i="5"/>
  <c r="HJ134" i="5"/>
  <c r="HI134" i="5"/>
  <c r="HH134" i="5"/>
  <c r="HG134" i="5"/>
  <c r="HF134" i="5"/>
  <c r="HE134" i="5"/>
  <c r="HD134" i="5"/>
  <c r="HQ133" i="5"/>
  <c r="HP133" i="5"/>
  <c r="HO133" i="5"/>
  <c r="HN133" i="5"/>
  <c r="HM133" i="5"/>
  <c r="HL133" i="5"/>
  <c r="HK133" i="5"/>
  <c r="HJ133" i="5"/>
  <c r="HI133" i="5"/>
  <c r="HH133" i="5"/>
  <c r="HG133" i="5"/>
  <c r="HF133" i="5"/>
  <c r="HE133" i="5"/>
  <c r="HD133" i="5"/>
  <c r="HQ132" i="5"/>
  <c r="HP132" i="5"/>
  <c r="HO132" i="5"/>
  <c r="HN132" i="5"/>
  <c r="HM132" i="5"/>
  <c r="HL132" i="5"/>
  <c r="HK132" i="5"/>
  <c r="HJ132" i="5"/>
  <c r="HI132" i="5"/>
  <c r="HH132" i="5"/>
  <c r="HG132" i="5"/>
  <c r="HF132" i="5"/>
  <c r="HE132" i="5"/>
  <c r="HD132" i="5"/>
  <c r="HQ131" i="5"/>
  <c r="HP131" i="5"/>
  <c r="HO131" i="5"/>
  <c r="HN131" i="5"/>
  <c r="HM131" i="5"/>
  <c r="HL131" i="5"/>
  <c r="HK131" i="5"/>
  <c r="HJ131" i="5"/>
  <c r="HI131" i="5"/>
  <c r="HH131" i="5"/>
  <c r="HG131" i="5"/>
  <c r="HF131" i="5"/>
  <c r="HE131" i="5"/>
  <c r="HD131" i="5"/>
  <c r="HQ130" i="5"/>
  <c r="HP130" i="5"/>
  <c r="HO130" i="5"/>
  <c r="HN130" i="5"/>
  <c r="HM130" i="5"/>
  <c r="HL130" i="5"/>
  <c r="HK130" i="5"/>
  <c r="HJ130" i="5"/>
  <c r="HI130" i="5"/>
  <c r="HH130" i="5"/>
  <c r="HG130" i="5"/>
  <c r="HF130" i="5"/>
  <c r="HE130" i="5"/>
  <c r="HD130" i="5"/>
  <c r="HQ129" i="5"/>
  <c r="HP129" i="5"/>
  <c r="HO129" i="5"/>
  <c r="HN129" i="5"/>
  <c r="HM129" i="5"/>
  <c r="HL129" i="5"/>
  <c r="HK129" i="5"/>
  <c r="HJ129" i="5"/>
  <c r="HI129" i="5"/>
  <c r="HH129" i="5"/>
  <c r="HG129" i="5"/>
  <c r="HF129" i="5"/>
  <c r="HE129" i="5"/>
  <c r="HD129" i="5"/>
  <c r="HQ128" i="5"/>
  <c r="HP128" i="5"/>
  <c r="HO128" i="5"/>
  <c r="HN128" i="5"/>
  <c r="HM128" i="5"/>
  <c r="HL128" i="5"/>
  <c r="HK128" i="5"/>
  <c r="HJ128" i="5"/>
  <c r="HI128" i="5"/>
  <c r="HH128" i="5"/>
  <c r="HG128" i="5"/>
  <c r="HF128" i="5"/>
  <c r="HE128" i="5"/>
  <c r="HD128" i="5"/>
  <c r="HQ127" i="5"/>
  <c r="HP127" i="5"/>
  <c r="HO127" i="5"/>
  <c r="HN127" i="5"/>
  <c r="HM127" i="5"/>
  <c r="HL127" i="5"/>
  <c r="HK127" i="5"/>
  <c r="HJ127" i="5"/>
  <c r="HI127" i="5"/>
  <c r="HH127" i="5"/>
  <c r="HG127" i="5"/>
  <c r="HF127" i="5"/>
  <c r="HE127" i="5"/>
  <c r="HD127" i="5"/>
  <c r="HQ126" i="5"/>
  <c r="HP126" i="5"/>
  <c r="HO126" i="5"/>
  <c r="HN126" i="5"/>
  <c r="HM126" i="5"/>
  <c r="HL126" i="5"/>
  <c r="HK126" i="5"/>
  <c r="HJ126" i="5"/>
  <c r="HI126" i="5"/>
  <c r="HH126" i="5"/>
  <c r="HG126" i="5"/>
  <c r="HF126" i="5"/>
  <c r="HE126" i="5"/>
  <c r="HD126" i="5"/>
  <c r="HQ125" i="5"/>
  <c r="HP125" i="5"/>
  <c r="HO125" i="5"/>
  <c r="HN125" i="5"/>
  <c r="HM125" i="5"/>
  <c r="HL125" i="5"/>
  <c r="HK125" i="5"/>
  <c r="HJ125" i="5"/>
  <c r="HI125" i="5"/>
  <c r="HH125" i="5"/>
  <c r="HG125" i="5"/>
  <c r="HF125" i="5"/>
  <c r="HE125" i="5"/>
  <c r="HD125" i="5"/>
  <c r="HQ124" i="5"/>
  <c r="HP124" i="5"/>
  <c r="HO124" i="5"/>
  <c r="HN124" i="5"/>
  <c r="HM124" i="5"/>
  <c r="HL124" i="5"/>
  <c r="HK124" i="5"/>
  <c r="HJ124" i="5"/>
  <c r="HI124" i="5"/>
  <c r="HH124" i="5"/>
  <c r="HG124" i="5"/>
  <c r="HF124" i="5"/>
  <c r="HE124" i="5"/>
  <c r="HD124" i="5"/>
  <c r="HQ123" i="5"/>
  <c r="HP123" i="5"/>
  <c r="HO123" i="5"/>
  <c r="HN123" i="5"/>
  <c r="HM123" i="5"/>
  <c r="HL123" i="5"/>
  <c r="HK123" i="5"/>
  <c r="HJ123" i="5"/>
  <c r="HI123" i="5"/>
  <c r="HH123" i="5"/>
  <c r="HG123" i="5"/>
  <c r="HF123" i="5"/>
  <c r="HE123" i="5"/>
  <c r="HD123" i="5"/>
  <c r="HQ122" i="5"/>
  <c r="HP122" i="5"/>
  <c r="HO122" i="5"/>
  <c r="HN122" i="5"/>
  <c r="HM122" i="5"/>
  <c r="HL122" i="5"/>
  <c r="HK122" i="5"/>
  <c r="HJ122" i="5"/>
  <c r="HI122" i="5"/>
  <c r="HH122" i="5"/>
  <c r="HG122" i="5"/>
  <c r="HF122" i="5"/>
  <c r="HE122" i="5"/>
  <c r="HD122" i="5"/>
  <c r="HQ121" i="5"/>
  <c r="HP121" i="5"/>
  <c r="HO121" i="5"/>
  <c r="HN121" i="5"/>
  <c r="HM121" i="5"/>
  <c r="HL121" i="5"/>
  <c r="HK121" i="5"/>
  <c r="HJ121" i="5"/>
  <c r="HI121" i="5"/>
  <c r="HH121" i="5"/>
  <c r="HG121" i="5"/>
  <c r="HF121" i="5"/>
  <c r="HE121" i="5"/>
  <c r="HD121" i="5"/>
  <c r="HQ120" i="5"/>
  <c r="HP120" i="5"/>
  <c r="HO120" i="5"/>
  <c r="HN120" i="5"/>
  <c r="HM120" i="5"/>
  <c r="HL120" i="5"/>
  <c r="HK120" i="5"/>
  <c r="HJ120" i="5"/>
  <c r="HI120" i="5"/>
  <c r="HH120" i="5"/>
  <c r="HG120" i="5"/>
  <c r="HF120" i="5"/>
  <c r="HE120" i="5"/>
  <c r="HD120" i="5"/>
  <c r="HQ119" i="5"/>
  <c r="HP119" i="5"/>
  <c r="HO119" i="5"/>
  <c r="HN119" i="5"/>
  <c r="HM119" i="5"/>
  <c r="HL119" i="5"/>
  <c r="HK119" i="5"/>
  <c r="HJ119" i="5"/>
  <c r="HI119" i="5"/>
  <c r="HH119" i="5"/>
  <c r="HG119" i="5"/>
  <c r="HF119" i="5"/>
  <c r="HE119" i="5"/>
  <c r="HD119" i="5"/>
  <c r="HQ118" i="5"/>
  <c r="HP118" i="5"/>
  <c r="HO118" i="5"/>
  <c r="HN118" i="5"/>
  <c r="HM118" i="5"/>
  <c r="HL118" i="5"/>
  <c r="HK118" i="5"/>
  <c r="HJ118" i="5"/>
  <c r="HI118" i="5"/>
  <c r="HH118" i="5"/>
  <c r="HG118" i="5"/>
  <c r="HF118" i="5"/>
  <c r="HE118" i="5"/>
  <c r="HD118" i="5"/>
  <c r="HQ117" i="5"/>
  <c r="HP117" i="5"/>
  <c r="HO117" i="5"/>
  <c r="HN117" i="5"/>
  <c r="HM117" i="5"/>
  <c r="HL117" i="5"/>
  <c r="HK117" i="5"/>
  <c r="HJ117" i="5"/>
  <c r="HI117" i="5"/>
  <c r="HH117" i="5"/>
  <c r="HG117" i="5"/>
  <c r="HF117" i="5"/>
  <c r="HE117" i="5"/>
  <c r="HD117" i="5"/>
  <c r="HQ116" i="5"/>
  <c r="HP116" i="5"/>
  <c r="HO116" i="5"/>
  <c r="HN116" i="5"/>
  <c r="HM116" i="5"/>
  <c r="HL116" i="5"/>
  <c r="HK116" i="5"/>
  <c r="HJ116" i="5"/>
  <c r="HI116" i="5"/>
  <c r="HH116" i="5"/>
  <c r="HG116" i="5"/>
  <c r="HF116" i="5"/>
  <c r="HE116" i="5"/>
  <c r="HD116" i="5"/>
  <c r="HQ115" i="5"/>
  <c r="HP115" i="5"/>
  <c r="HO115" i="5"/>
  <c r="HN115" i="5"/>
  <c r="HM115" i="5"/>
  <c r="HL115" i="5"/>
  <c r="HK115" i="5"/>
  <c r="HJ115" i="5"/>
  <c r="HI115" i="5"/>
  <c r="HH115" i="5"/>
  <c r="HG115" i="5"/>
  <c r="HF115" i="5"/>
  <c r="HE115" i="5"/>
  <c r="HD115" i="5"/>
  <c r="HQ114" i="5"/>
  <c r="HP114" i="5"/>
  <c r="HO114" i="5"/>
  <c r="HN114" i="5"/>
  <c r="HM114" i="5"/>
  <c r="HL114" i="5"/>
  <c r="HK114" i="5"/>
  <c r="HJ114" i="5"/>
  <c r="HI114" i="5"/>
  <c r="HH114" i="5"/>
  <c r="HG114" i="5"/>
  <c r="HF114" i="5"/>
  <c r="HE114" i="5"/>
  <c r="HD114" i="5"/>
  <c r="HQ113" i="5"/>
  <c r="HP113" i="5"/>
  <c r="HO113" i="5"/>
  <c r="HN113" i="5"/>
  <c r="HM113" i="5"/>
  <c r="HL113" i="5"/>
  <c r="HK113" i="5"/>
  <c r="HJ113" i="5"/>
  <c r="HI113" i="5"/>
  <c r="HH113" i="5"/>
  <c r="HG113" i="5"/>
  <c r="HF113" i="5"/>
  <c r="HE113" i="5"/>
  <c r="HD113" i="5"/>
  <c r="HQ112" i="5"/>
  <c r="HP112" i="5"/>
  <c r="HO112" i="5"/>
  <c r="HN112" i="5"/>
  <c r="HM112" i="5"/>
  <c r="HL112" i="5"/>
  <c r="HK112" i="5"/>
  <c r="HJ112" i="5"/>
  <c r="HI112" i="5"/>
  <c r="HH112" i="5"/>
  <c r="HG112" i="5"/>
  <c r="HF112" i="5"/>
  <c r="HE112" i="5"/>
  <c r="HD112" i="5"/>
  <c r="HQ111" i="5"/>
  <c r="HP111" i="5"/>
  <c r="HO111" i="5"/>
  <c r="HN111" i="5"/>
  <c r="HM111" i="5"/>
  <c r="HL111" i="5"/>
  <c r="HK111" i="5"/>
  <c r="HJ111" i="5"/>
  <c r="HI111" i="5"/>
  <c r="HH111" i="5"/>
  <c r="HG111" i="5"/>
  <c r="HF111" i="5"/>
  <c r="HE111" i="5"/>
  <c r="HD111" i="5"/>
  <c r="HQ110" i="5"/>
  <c r="HP110" i="5"/>
  <c r="HO110" i="5"/>
  <c r="HN110" i="5"/>
  <c r="HM110" i="5"/>
  <c r="HL110" i="5"/>
  <c r="HK110" i="5"/>
  <c r="HJ110" i="5"/>
  <c r="HI110" i="5"/>
  <c r="HH110" i="5"/>
  <c r="HG110" i="5"/>
  <c r="HF110" i="5"/>
  <c r="HE110" i="5"/>
  <c r="HD110" i="5"/>
  <c r="HQ109" i="5"/>
  <c r="HP109" i="5"/>
  <c r="HO109" i="5"/>
  <c r="HN109" i="5"/>
  <c r="HM109" i="5"/>
  <c r="HL109" i="5"/>
  <c r="HK109" i="5"/>
  <c r="HJ109" i="5"/>
  <c r="HI109" i="5"/>
  <c r="HH109" i="5"/>
  <c r="HG109" i="5"/>
  <c r="HF109" i="5"/>
  <c r="HE109" i="5"/>
  <c r="HD109" i="5"/>
  <c r="HQ108" i="5"/>
  <c r="HP108" i="5"/>
  <c r="HO108" i="5"/>
  <c r="HN108" i="5"/>
  <c r="HM108" i="5"/>
  <c r="HL108" i="5"/>
  <c r="HK108" i="5"/>
  <c r="HJ108" i="5"/>
  <c r="HI108" i="5"/>
  <c r="HH108" i="5"/>
  <c r="HG108" i="5"/>
  <c r="HF108" i="5"/>
  <c r="HE108" i="5"/>
  <c r="HD108" i="5"/>
  <c r="HQ107" i="5"/>
  <c r="HP107" i="5"/>
  <c r="HO107" i="5"/>
  <c r="HN107" i="5"/>
  <c r="HM107" i="5"/>
  <c r="HL107" i="5"/>
  <c r="HK107" i="5"/>
  <c r="HJ107" i="5"/>
  <c r="HI107" i="5"/>
  <c r="HH107" i="5"/>
  <c r="HG107" i="5"/>
  <c r="HF107" i="5"/>
  <c r="HE107" i="5"/>
  <c r="HD107" i="5"/>
  <c r="HQ106" i="5"/>
  <c r="HP106" i="5"/>
  <c r="HO106" i="5"/>
  <c r="HN106" i="5"/>
  <c r="HM106" i="5"/>
  <c r="HL106" i="5"/>
  <c r="HK106" i="5"/>
  <c r="HJ106" i="5"/>
  <c r="HI106" i="5"/>
  <c r="HH106" i="5"/>
  <c r="HG106" i="5"/>
  <c r="HF106" i="5"/>
  <c r="HE106" i="5"/>
  <c r="HD106" i="5"/>
  <c r="HQ105" i="5"/>
  <c r="HP105" i="5"/>
  <c r="HO105" i="5"/>
  <c r="HN105" i="5"/>
  <c r="HM105" i="5"/>
  <c r="HL105" i="5"/>
  <c r="HK105" i="5"/>
  <c r="HJ105" i="5"/>
  <c r="HI105" i="5"/>
  <c r="HH105" i="5"/>
  <c r="HG105" i="5"/>
  <c r="HF105" i="5"/>
  <c r="HE105" i="5"/>
  <c r="HD105" i="5"/>
  <c r="HQ104" i="5"/>
  <c r="HP104" i="5"/>
  <c r="HO104" i="5"/>
  <c r="HN104" i="5"/>
  <c r="HM104" i="5"/>
  <c r="HL104" i="5"/>
  <c r="HK104" i="5"/>
  <c r="HJ104" i="5"/>
  <c r="HI104" i="5"/>
  <c r="HH104" i="5"/>
  <c r="HG104" i="5"/>
  <c r="HF104" i="5"/>
  <c r="HE104" i="5"/>
  <c r="HD104" i="5"/>
  <c r="HQ103" i="5"/>
  <c r="HP103" i="5"/>
  <c r="HO103" i="5"/>
  <c r="HN103" i="5"/>
  <c r="HM103" i="5"/>
  <c r="HL103" i="5"/>
  <c r="HK103" i="5"/>
  <c r="HJ103" i="5"/>
  <c r="HI103" i="5"/>
  <c r="HH103" i="5"/>
  <c r="HG103" i="5"/>
  <c r="HF103" i="5"/>
  <c r="HE103" i="5"/>
  <c r="HD103" i="5"/>
  <c r="HQ102" i="5"/>
  <c r="HP102" i="5"/>
  <c r="HO102" i="5"/>
  <c r="HN102" i="5"/>
  <c r="HM102" i="5"/>
  <c r="HL102" i="5"/>
  <c r="HK102" i="5"/>
  <c r="HJ102" i="5"/>
  <c r="HI102" i="5"/>
  <c r="HH102" i="5"/>
  <c r="HG102" i="5"/>
  <c r="HF102" i="5"/>
  <c r="HE102" i="5"/>
  <c r="HD102" i="5"/>
  <c r="HQ101" i="5"/>
  <c r="HP101" i="5"/>
  <c r="HO101" i="5"/>
  <c r="HN101" i="5"/>
  <c r="HM101" i="5"/>
  <c r="HL101" i="5"/>
  <c r="HK101" i="5"/>
  <c r="HJ101" i="5"/>
  <c r="HI101" i="5"/>
  <c r="HH101" i="5"/>
  <c r="HG101" i="5"/>
  <c r="HF101" i="5"/>
  <c r="HE101" i="5"/>
  <c r="HD101" i="5"/>
  <c r="HQ100" i="5"/>
  <c r="HP100" i="5"/>
  <c r="HO100" i="5"/>
  <c r="HN100" i="5"/>
  <c r="HM100" i="5"/>
  <c r="HL100" i="5"/>
  <c r="HK100" i="5"/>
  <c r="HJ100" i="5"/>
  <c r="HI100" i="5"/>
  <c r="HH100" i="5"/>
  <c r="HG100" i="5"/>
  <c r="HF100" i="5"/>
  <c r="HE100" i="5"/>
  <c r="HD100" i="5"/>
  <c r="HQ99" i="5"/>
  <c r="HP99" i="5"/>
  <c r="HO99" i="5"/>
  <c r="HN99" i="5"/>
  <c r="HM99" i="5"/>
  <c r="HL99" i="5"/>
  <c r="HK99" i="5"/>
  <c r="HJ99" i="5"/>
  <c r="HI99" i="5"/>
  <c r="HH99" i="5"/>
  <c r="HG99" i="5"/>
  <c r="HF99" i="5"/>
  <c r="HE99" i="5"/>
  <c r="HD99" i="5"/>
  <c r="HQ98" i="5"/>
  <c r="HP98" i="5"/>
  <c r="HO98" i="5"/>
  <c r="HN98" i="5"/>
  <c r="HM98" i="5"/>
  <c r="HL98" i="5"/>
  <c r="HK98" i="5"/>
  <c r="HJ98" i="5"/>
  <c r="HI98" i="5"/>
  <c r="HH98" i="5"/>
  <c r="HG98" i="5"/>
  <c r="HF98" i="5"/>
  <c r="HE98" i="5"/>
  <c r="HD98" i="5"/>
  <c r="HQ97" i="5"/>
  <c r="HP97" i="5"/>
  <c r="HO97" i="5"/>
  <c r="HN97" i="5"/>
  <c r="HM97" i="5"/>
  <c r="HL97" i="5"/>
  <c r="HK97" i="5"/>
  <c r="HJ97" i="5"/>
  <c r="HI97" i="5"/>
  <c r="HH97" i="5"/>
  <c r="HG97" i="5"/>
  <c r="HF97" i="5"/>
  <c r="HE97" i="5"/>
  <c r="HD97" i="5"/>
  <c r="HQ96" i="5"/>
  <c r="HP96" i="5"/>
  <c r="HO96" i="5"/>
  <c r="HN96" i="5"/>
  <c r="HM96" i="5"/>
  <c r="HL96" i="5"/>
  <c r="HK96" i="5"/>
  <c r="HJ96" i="5"/>
  <c r="HI96" i="5"/>
  <c r="HH96" i="5"/>
  <c r="HG96" i="5"/>
  <c r="HF96" i="5"/>
  <c r="HE96" i="5"/>
  <c r="HD96" i="5"/>
  <c r="HQ95" i="5"/>
  <c r="HP95" i="5"/>
  <c r="HO95" i="5"/>
  <c r="HN95" i="5"/>
  <c r="HM95" i="5"/>
  <c r="HL95" i="5"/>
  <c r="HK95" i="5"/>
  <c r="HJ95" i="5"/>
  <c r="HI95" i="5"/>
  <c r="HH95" i="5"/>
  <c r="HG95" i="5"/>
  <c r="HF95" i="5"/>
  <c r="HE95" i="5"/>
  <c r="HD95" i="5"/>
  <c r="HQ94" i="5"/>
  <c r="HP94" i="5"/>
  <c r="HO94" i="5"/>
  <c r="HN94" i="5"/>
  <c r="HM94" i="5"/>
  <c r="HL94" i="5"/>
  <c r="HK94" i="5"/>
  <c r="HJ94" i="5"/>
  <c r="HI94" i="5"/>
  <c r="HH94" i="5"/>
  <c r="HG94" i="5"/>
  <c r="HF94" i="5"/>
  <c r="HE94" i="5"/>
  <c r="HD94" i="5"/>
  <c r="HQ93" i="5"/>
  <c r="HP93" i="5"/>
  <c r="HO93" i="5"/>
  <c r="HN93" i="5"/>
  <c r="HM93" i="5"/>
  <c r="HL93" i="5"/>
  <c r="HK93" i="5"/>
  <c r="HJ93" i="5"/>
  <c r="HI93" i="5"/>
  <c r="HH93" i="5"/>
  <c r="HG93" i="5"/>
  <c r="HF93" i="5"/>
  <c r="HE93" i="5"/>
  <c r="HD93" i="5"/>
  <c r="HQ92" i="5"/>
  <c r="HP92" i="5"/>
  <c r="HO92" i="5"/>
  <c r="HN92" i="5"/>
  <c r="HM92" i="5"/>
  <c r="HL92" i="5"/>
  <c r="HK92" i="5"/>
  <c r="HJ92" i="5"/>
  <c r="HI92" i="5"/>
  <c r="HH92" i="5"/>
  <c r="HG92" i="5"/>
  <c r="HF92" i="5"/>
  <c r="HE92" i="5"/>
  <c r="HD92" i="5"/>
  <c r="HQ91" i="5"/>
  <c r="HP91" i="5"/>
  <c r="HO91" i="5"/>
  <c r="HN91" i="5"/>
  <c r="HM91" i="5"/>
  <c r="HL91" i="5"/>
  <c r="HK91" i="5"/>
  <c r="HJ91" i="5"/>
  <c r="HI91" i="5"/>
  <c r="HH91" i="5"/>
  <c r="HG91" i="5"/>
  <c r="HF91" i="5"/>
  <c r="HE91" i="5"/>
  <c r="HD91" i="5"/>
  <c r="HQ90" i="5"/>
  <c r="HP90" i="5"/>
  <c r="HO90" i="5"/>
  <c r="HN90" i="5"/>
  <c r="HM90" i="5"/>
  <c r="HL90" i="5"/>
  <c r="HK90" i="5"/>
  <c r="HJ90" i="5"/>
  <c r="HI90" i="5"/>
  <c r="HH90" i="5"/>
  <c r="HG90" i="5"/>
  <c r="HF90" i="5"/>
  <c r="HE90" i="5"/>
  <c r="HD90" i="5"/>
  <c r="HQ89" i="5"/>
  <c r="HP89" i="5"/>
  <c r="HO89" i="5"/>
  <c r="HN89" i="5"/>
  <c r="HM89" i="5"/>
  <c r="HL89" i="5"/>
  <c r="HK89" i="5"/>
  <c r="HJ89" i="5"/>
  <c r="HI89" i="5"/>
  <c r="HH89" i="5"/>
  <c r="HG89" i="5"/>
  <c r="HF89" i="5"/>
  <c r="HE89" i="5"/>
  <c r="HD89" i="5"/>
  <c r="HQ88" i="5"/>
  <c r="HP88" i="5"/>
  <c r="HO88" i="5"/>
  <c r="HN88" i="5"/>
  <c r="HM88" i="5"/>
  <c r="HL88" i="5"/>
  <c r="HK88" i="5"/>
  <c r="HJ88" i="5"/>
  <c r="HI88" i="5"/>
  <c r="HH88" i="5"/>
  <c r="HG88" i="5"/>
  <c r="HF88" i="5"/>
  <c r="HE88" i="5"/>
  <c r="HD88" i="5"/>
  <c r="HQ87" i="5"/>
  <c r="HP87" i="5"/>
  <c r="HO87" i="5"/>
  <c r="HN87" i="5"/>
  <c r="HM87" i="5"/>
  <c r="HL87" i="5"/>
  <c r="HK87" i="5"/>
  <c r="HJ87" i="5"/>
  <c r="HI87" i="5"/>
  <c r="HH87" i="5"/>
  <c r="HG87" i="5"/>
  <c r="HF87" i="5"/>
  <c r="HE87" i="5"/>
  <c r="HD87" i="5"/>
  <c r="HQ86" i="5"/>
  <c r="HP86" i="5"/>
  <c r="HO86" i="5"/>
  <c r="HN86" i="5"/>
  <c r="HM86" i="5"/>
  <c r="HL86" i="5"/>
  <c r="HK86" i="5"/>
  <c r="HJ86" i="5"/>
  <c r="HI86" i="5"/>
  <c r="HH86" i="5"/>
  <c r="HG86" i="5"/>
  <c r="HF86" i="5"/>
  <c r="HE86" i="5"/>
  <c r="HD86" i="5"/>
  <c r="HQ85" i="5"/>
  <c r="HP85" i="5"/>
  <c r="HO85" i="5"/>
  <c r="HN85" i="5"/>
  <c r="HM85" i="5"/>
  <c r="HL85" i="5"/>
  <c r="HK85" i="5"/>
  <c r="HJ85" i="5"/>
  <c r="HI85" i="5"/>
  <c r="HH85" i="5"/>
  <c r="HG85" i="5"/>
  <c r="HF85" i="5"/>
  <c r="HE85" i="5"/>
  <c r="HD85" i="5"/>
  <c r="HQ84" i="5"/>
  <c r="HP84" i="5"/>
  <c r="HO84" i="5"/>
  <c r="HN84" i="5"/>
  <c r="HM84" i="5"/>
  <c r="HL84" i="5"/>
  <c r="HK84" i="5"/>
  <c r="HJ84" i="5"/>
  <c r="HI84" i="5"/>
  <c r="HH84" i="5"/>
  <c r="HG84" i="5"/>
  <c r="HF84" i="5"/>
  <c r="HE84" i="5"/>
  <c r="HD84" i="5"/>
  <c r="HQ83" i="5"/>
  <c r="HP83" i="5"/>
  <c r="HO83" i="5"/>
  <c r="HN83" i="5"/>
  <c r="HM83" i="5"/>
  <c r="HL83" i="5"/>
  <c r="HK83" i="5"/>
  <c r="HJ83" i="5"/>
  <c r="HI83" i="5"/>
  <c r="HH83" i="5"/>
  <c r="HG83" i="5"/>
  <c r="HF83" i="5"/>
  <c r="HE83" i="5"/>
  <c r="HD83" i="5"/>
  <c r="HQ82" i="5"/>
  <c r="HP82" i="5"/>
  <c r="HO82" i="5"/>
  <c r="HN82" i="5"/>
  <c r="HM82" i="5"/>
  <c r="HL82" i="5"/>
  <c r="HK82" i="5"/>
  <c r="HJ82" i="5"/>
  <c r="HI82" i="5"/>
  <c r="HH82" i="5"/>
  <c r="HG82" i="5"/>
  <c r="HF82" i="5"/>
  <c r="HE82" i="5"/>
  <c r="HD82" i="5"/>
  <c r="HQ81" i="5"/>
  <c r="HP81" i="5"/>
  <c r="HO81" i="5"/>
  <c r="HN81" i="5"/>
  <c r="HM81" i="5"/>
  <c r="HL81" i="5"/>
  <c r="HK81" i="5"/>
  <c r="HJ81" i="5"/>
  <c r="HI81" i="5"/>
  <c r="HH81" i="5"/>
  <c r="HG81" i="5"/>
  <c r="HF81" i="5"/>
  <c r="HE81" i="5"/>
  <c r="HD81" i="5"/>
  <c r="HQ80" i="5"/>
  <c r="HP80" i="5"/>
  <c r="HO80" i="5"/>
  <c r="HN80" i="5"/>
  <c r="HM80" i="5"/>
  <c r="HL80" i="5"/>
  <c r="HK80" i="5"/>
  <c r="HJ80" i="5"/>
  <c r="HI80" i="5"/>
  <c r="HH80" i="5"/>
  <c r="HG80" i="5"/>
  <c r="HF80" i="5"/>
  <c r="HE80" i="5"/>
  <c r="HD80" i="5"/>
  <c r="HQ79" i="5"/>
  <c r="HP79" i="5"/>
  <c r="HO79" i="5"/>
  <c r="HN79" i="5"/>
  <c r="HM79" i="5"/>
  <c r="HL79" i="5"/>
  <c r="HK79" i="5"/>
  <c r="HJ79" i="5"/>
  <c r="HI79" i="5"/>
  <c r="HH79" i="5"/>
  <c r="HG79" i="5"/>
  <c r="HF79" i="5"/>
  <c r="HE79" i="5"/>
  <c r="HD79" i="5"/>
  <c r="HQ78" i="5"/>
  <c r="HP78" i="5"/>
  <c r="HO78" i="5"/>
  <c r="HN78" i="5"/>
  <c r="HM78" i="5"/>
  <c r="HL78" i="5"/>
  <c r="HK78" i="5"/>
  <c r="HJ78" i="5"/>
  <c r="HI78" i="5"/>
  <c r="HH78" i="5"/>
  <c r="HG78" i="5"/>
  <c r="HF78" i="5"/>
  <c r="HE78" i="5"/>
  <c r="HD78" i="5"/>
  <c r="HQ77" i="5"/>
  <c r="HP77" i="5"/>
  <c r="HO77" i="5"/>
  <c r="HN77" i="5"/>
  <c r="HM77" i="5"/>
  <c r="HL77" i="5"/>
  <c r="HK77" i="5"/>
  <c r="HJ77" i="5"/>
  <c r="HI77" i="5"/>
  <c r="HH77" i="5"/>
  <c r="HG77" i="5"/>
  <c r="HF77" i="5"/>
  <c r="HE77" i="5"/>
  <c r="HD77" i="5"/>
  <c r="HQ76" i="5"/>
  <c r="HP76" i="5"/>
  <c r="HO76" i="5"/>
  <c r="HN76" i="5"/>
  <c r="HM76" i="5"/>
  <c r="HL76" i="5"/>
  <c r="HK76" i="5"/>
  <c r="HJ76" i="5"/>
  <c r="HI76" i="5"/>
  <c r="HH76" i="5"/>
  <c r="HG76" i="5"/>
  <c r="HF76" i="5"/>
  <c r="HE76" i="5"/>
  <c r="HD76" i="5"/>
  <c r="HQ75" i="5"/>
  <c r="HP75" i="5"/>
  <c r="HO75" i="5"/>
  <c r="HN75" i="5"/>
  <c r="HM75" i="5"/>
  <c r="HL75" i="5"/>
  <c r="HK75" i="5"/>
  <c r="HJ75" i="5"/>
  <c r="HI75" i="5"/>
  <c r="HH75" i="5"/>
  <c r="HG75" i="5"/>
  <c r="HF75" i="5"/>
  <c r="HE75" i="5"/>
  <c r="HD75" i="5"/>
  <c r="HQ74" i="5"/>
  <c r="HP74" i="5"/>
  <c r="HO74" i="5"/>
  <c r="HN74" i="5"/>
  <c r="HM74" i="5"/>
  <c r="HL74" i="5"/>
  <c r="HK74" i="5"/>
  <c r="HJ74" i="5"/>
  <c r="HI74" i="5"/>
  <c r="HH74" i="5"/>
  <c r="HG74" i="5"/>
  <c r="HF74" i="5"/>
  <c r="HE74" i="5"/>
  <c r="HD74" i="5"/>
  <c r="HQ73" i="5"/>
  <c r="HP73" i="5"/>
  <c r="HO73" i="5"/>
  <c r="HN73" i="5"/>
  <c r="HM73" i="5"/>
  <c r="HL73" i="5"/>
  <c r="HK73" i="5"/>
  <c r="HJ73" i="5"/>
  <c r="HI73" i="5"/>
  <c r="HH73" i="5"/>
  <c r="HG73" i="5"/>
  <c r="HF73" i="5"/>
  <c r="HE73" i="5"/>
  <c r="HD73" i="5"/>
  <c r="HQ72" i="5"/>
  <c r="HP72" i="5"/>
  <c r="HO72" i="5"/>
  <c r="HN72" i="5"/>
  <c r="HM72" i="5"/>
  <c r="HL72" i="5"/>
  <c r="HK72" i="5"/>
  <c r="HJ72" i="5"/>
  <c r="HI72" i="5"/>
  <c r="HH72" i="5"/>
  <c r="HG72" i="5"/>
  <c r="HF72" i="5"/>
  <c r="HE72" i="5"/>
  <c r="HD72" i="5"/>
  <c r="HQ71" i="5"/>
  <c r="HP71" i="5"/>
  <c r="HO71" i="5"/>
  <c r="HN71" i="5"/>
  <c r="HM71" i="5"/>
  <c r="HL71" i="5"/>
  <c r="HK71" i="5"/>
  <c r="HJ71" i="5"/>
  <c r="HI71" i="5"/>
  <c r="HH71" i="5"/>
  <c r="HG71" i="5"/>
  <c r="HF71" i="5"/>
  <c r="HE71" i="5"/>
  <c r="HD71" i="5"/>
  <c r="HQ70" i="5"/>
  <c r="HP70" i="5"/>
  <c r="HO70" i="5"/>
  <c r="HN70" i="5"/>
  <c r="HM70" i="5"/>
  <c r="HL70" i="5"/>
  <c r="HK70" i="5"/>
  <c r="HJ70" i="5"/>
  <c r="HI70" i="5"/>
  <c r="HH70" i="5"/>
  <c r="HG70" i="5"/>
  <c r="HF70" i="5"/>
  <c r="HE70" i="5"/>
  <c r="HD70" i="5"/>
  <c r="HQ69" i="5"/>
  <c r="HP69" i="5"/>
  <c r="HO69" i="5"/>
  <c r="HN69" i="5"/>
  <c r="HM69" i="5"/>
  <c r="HL69" i="5"/>
  <c r="HK69" i="5"/>
  <c r="HJ69" i="5"/>
  <c r="HI69" i="5"/>
  <c r="HH69" i="5"/>
  <c r="HG69" i="5"/>
  <c r="HF69" i="5"/>
  <c r="HE69" i="5"/>
  <c r="HD69" i="5"/>
  <c r="HQ68" i="5"/>
  <c r="HP68" i="5"/>
  <c r="HO68" i="5"/>
  <c r="HN68" i="5"/>
  <c r="HM68" i="5"/>
  <c r="HL68" i="5"/>
  <c r="HK68" i="5"/>
  <c r="HJ68" i="5"/>
  <c r="HI68" i="5"/>
  <c r="HH68" i="5"/>
  <c r="HG68" i="5"/>
  <c r="HF68" i="5"/>
  <c r="HE68" i="5"/>
  <c r="HD68" i="5"/>
  <c r="HQ67" i="5"/>
  <c r="HP67" i="5"/>
  <c r="HO67" i="5"/>
  <c r="HN67" i="5"/>
  <c r="HM67" i="5"/>
  <c r="HL67" i="5"/>
  <c r="HK67" i="5"/>
  <c r="HJ67" i="5"/>
  <c r="HI67" i="5"/>
  <c r="HH67" i="5"/>
  <c r="HG67" i="5"/>
  <c r="HF67" i="5"/>
  <c r="HE67" i="5"/>
  <c r="HD67" i="5"/>
  <c r="HQ66" i="5"/>
  <c r="HP66" i="5"/>
  <c r="HO66" i="5"/>
  <c r="HN66" i="5"/>
  <c r="HM66" i="5"/>
  <c r="HL66" i="5"/>
  <c r="HK66" i="5"/>
  <c r="HJ66" i="5"/>
  <c r="HI66" i="5"/>
  <c r="HH66" i="5"/>
  <c r="HG66" i="5"/>
  <c r="HF66" i="5"/>
  <c r="HE66" i="5"/>
  <c r="HD66" i="5"/>
  <c r="HQ65" i="5"/>
  <c r="HP65" i="5"/>
  <c r="HO65" i="5"/>
  <c r="HN65" i="5"/>
  <c r="HM65" i="5"/>
  <c r="HL65" i="5"/>
  <c r="HK65" i="5"/>
  <c r="HJ65" i="5"/>
  <c r="HI65" i="5"/>
  <c r="HH65" i="5"/>
  <c r="HG65" i="5"/>
  <c r="HF65" i="5"/>
  <c r="HE65" i="5"/>
  <c r="HD65" i="5"/>
  <c r="HQ64" i="5"/>
  <c r="HP64" i="5"/>
  <c r="HO64" i="5"/>
  <c r="HN64" i="5"/>
  <c r="HM64" i="5"/>
  <c r="HL64" i="5"/>
  <c r="HK64" i="5"/>
  <c r="HJ64" i="5"/>
  <c r="HI64" i="5"/>
  <c r="HH64" i="5"/>
  <c r="HG64" i="5"/>
  <c r="HF64" i="5"/>
  <c r="HE64" i="5"/>
  <c r="HD64" i="5"/>
  <c r="HQ63" i="5"/>
  <c r="HP63" i="5"/>
  <c r="HO63" i="5"/>
  <c r="HN63" i="5"/>
  <c r="HM63" i="5"/>
  <c r="HL63" i="5"/>
  <c r="HK63" i="5"/>
  <c r="HJ63" i="5"/>
  <c r="HI63" i="5"/>
  <c r="HH63" i="5"/>
  <c r="HG63" i="5"/>
  <c r="HF63" i="5"/>
  <c r="HE63" i="5"/>
  <c r="HD63" i="5"/>
  <c r="HQ62" i="5"/>
  <c r="HP62" i="5"/>
  <c r="HO62" i="5"/>
  <c r="HN62" i="5"/>
  <c r="HM62" i="5"/>
  <c r="HL62" i="5"/>
  <c r="HK62" i="5"/>
  <c r="HJ62" i="5"/>
  <c r="HI62" i="5"/>
  <c r="HH62" i="5"/>
  <c r="HG62" i="5"/>
  <c r="HF62" i="5"/>
  <c r="HE62" i="5"/>
  <c r="HD62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Q60" i="5"/>
  <c r="HP60" i="5"/>
  <c r="HO60" i="5"/>
  <c r="HN60" i="5"/>
  <c r="HM60" i="5"/>
  <c r="HL60" i="5"/>
  <c r="HK60" i="5"/>
  <c r="HJ60" i="5"/>
  <c r="HI60" i="5"/>
  <c r="HH60" i="5"/>
  <c r="HG60" i="5"/>
  <c r="HF60" i="5"/>
  <c r="HE60" i="5"/>
  <c r="HD60" i="5"/>
  <c r="HQ59" i="5"/>
  <c r="HP59" i="5"/>
  <c r="HO59" i="5"/>
  <c r="HN59" i="5"/>
  <c r="HM59" i="5"/>
  <c r="HL59" i="5"/>
  <c r="HK59" i="5"/>
  <c r="HJ59" i="5"/>
  <c r="HI59" i="5"/>
  <c r="HH59" i="5"/>
  <c r="HG59" i="5"/>
  <c r="HF59" i="5"/>
  <c r="HE59" i="5"/>
  <c r="HD59" i="5"/>
  <c r="HQ58" i="5"/>
  <c r="HP58" i="5"/>
  <c r="HO58" i="5"/>
  <c r="HN58" i="5"/>
  <c r="HM58" i="5"/>
  <c r="HL58" i="5"/>
  <c r="HK58" i="5"/>
  <c r="HJ58" i="5"/>
  <c r="HI58" i="5"/>
  <c r="HH58" i="5"/>
  <c r="HG58" i="5"/>
  <c r="HF58" i="5"/>
  <c r="HE58" i="5"/>
  <c r="HD58" i="5"/>
  <c r="HQ57" i="5"/>
  <c r="HP57" i="5"/>
  <c r="HO57" i="5"/>
  <c r="HN57" i="5"/>
  <c r="HM57" i="5"/>
  <c r="HL57" i="5"/>
  <c r="HK57" i="5"/>
  <c r="HJ57" i="5"/>
  <c r="HI57" i="5"/>
  <c r="HH57" i="5"/>
  <c r="HG57" i="5"/>
  <c r="HF57" i="5"/>
  <c r="HE57" i="5"/>
  <c r="HD57" i="5"/>
  <c r="HQ56" i="5"/>
  <c r="HP56" i="5"/>
  <c r="HO56" i="5"/>
  <c r="HN56" i="5"/>
  <c r="HM56" i="5"/>
  <c r="HL56" i="5"/>
  <c r="HK56" i="5"/>
  <c r="HJ56" i="5"/>
  <c r="HI56" i="5"/>
  <c r="HH56" i="5"/>
  <c r="HG56" i="5"/>
  <c r="HF56" i="5"/>
  <c r="HE56" i="5"/>
  <c r="HD56" i="5"/>
  <c r="HQ55" i="5"/>
  <c r="HP55" i="5"/>
  <c r="HO55" i="5"/>
  <c r="HN55" i="5"/>
  <c r="HM55" i="5"/>
  <c r="HL55" i="5"/>
  <c r="HK55" i="5"/>
  <c r="HJ55" i="5"/>
  <c r="HI55" i="5"/>
  <c r="HH55" i="5"/>
  <c r="HG55" i="5"/>
  <c r="HF55" i="5"/>
  <c r="HE55" i="5"/>
  <c r="HD55" i="5"/>
  <c r="HQ54" i="5"/>
  <c r="HP54" i="5"/>
  <c r="HO54" i="5"/>
  <c r="HN54" i="5"/>
  <c r="HM54" i="5"/>
  <c r="HL54" i="5"/>
  <c r="HK54" i="5"/>
  <c r="HJ54" i="5"/>
  <c r="HI54" i="5"/>
  <c r="HH54" i="5"/>
  <c r="HG54" i="5"/>
  <c r="HF54" i="5"/>
  <c r="HE54" i="5"/>
  <c r="HD54" i="5"/>
  <c r="HQ53" i="5"/>
  <c r="HP53" i="5"/>
  <c r="HO53" i="5"/>
  <c r="HN53" i="5"/>
  <c r="HM53" i="5"/>
  <c r="HL53" i="5"/>
  <c r="HK53" i="5"/>
  <c r="HJ53" i="5"/>
  <c r="HI53" i="5"/>
  <c r="HH53" i="5"/>
  <c r="HG53" i="5"/>
  <c r="HF53" i="5"/>
  <c r="HE53" i="5"/>
  <c r="HD53" i="5"/>
  <c r="HQ52" i="5"/>
  <c r="HP52" i="5"/>
  <c r="HO52" i="5"/>
  <c r="HN52" i="5"/>
  <c r="HM52" i="5"/>
  <c r="HL52" i="5"/>
  <c r="HK52" i="5"/>
  <c r="HJ52" i="5"/>
  <c r="HI52" i="5"/>
  <c r="HH52" i="5"/>
  <c r="HG52" i="5"/>
  <c r="HF52" i="5"/>
  <c r="HE52" i="5"/>
  <c r="HD52" i="5"/>
  <c r="HQ51" i="5"/>
  <c r="HP51" i="5"/>
  <c r="HO51" i="5"/>
  <c r="HN51" i="5"/>
  <c r="HM51" i="5"/>
  <c r="HL51" i="5"/>
  <c r="HK51" i="5"/>
  <c r="HJ51" i="5"/>
  <c r="HI51" i="5"/>
  <c r="HH51" i="5"/>
  <c r="HG51" i="5"/>
  <c r="HF51" i="5"/>
  <c r="HE51" i="5"/>
  <c r="HD51" i="5"/>
  <c r="HQ50" i="5"/>
  <c r="HP50" i="5"/>
  <c r="HO50" i="5"/>
  <c r="HN50" i="5"/>
  <c r="HM50" i="5"/>
  <c r="HL50" i="5"/>
  <c r="HK50" i="5"/>
  <c r="HJ50" i="5"/>
  <c r="HI50" i="5"/>
  <c r="HH50" i="5"/>
  <c r="HG50" i="5"/>
  <c r="HF50" i="5"/>
  <c r="HE50" i="5"/>
  <c r="HD50" i="5"/>
  <c r="HQ49" i="5"/>
  <c r="HP49" i="5"/>
  <c r="HO49" i="5"/>
  <c r="HN49" i="5"/>
  <c r="HM49" i="5"/>
  <c r="HL49" i="5"/>
  <c r="HK49" i="5"/>
  <c r="HJ49" i="5"/>
  <c r="HI49" i="5"/>
  <c r="HH49" i="5"/>
  <c r="HG49" i="5"/>
  <c r="HF49" i="5"/>
  <c r="HE49" i="5"/>
  <c r="HD49" i="5"/>
  <c r="HQ48" i="5"/>
  <c r="HP48" i="5"/>
  <c r="HO48" i="5"/>
  <c r="HN48" i="5"/>
  <c r="HM48" i="5"/>
  <c r="HL48" i="5"/>
  <c r="HK48" i="5"/>
  <c r="HJ48" i="5"/>
  <c r="HI48" i="5"/>
  <c r="HH48" i="5"/>
  <c r="HG48" i="5"/>
  <c r="HF48" i="5"/>
  <c r="HE48" i="5"/>
  <c r="HD48" i="5"/>
  <c r="HQ47" i="5"/>
  <c r="HP47" i="5"/>
  <c r="HO47" i="5"/>
  <c r="HN47" i="5"/>
  <c r="HM47" i="5"/>
  <c r="HL47" i="5"/>
  <c r="HK47" i="5"/>
  <c r="HJ47" i="5"/>
  <c r="HI47" i="5"/>
  <c r="HH47" i="5"/>
  <c r="HG47" i="5"/>
  <c r="HF47" i="5"/>
  <c r="HE47" i="5"/>
  <c r="HD47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HQ45" i="5"/>
  <c r="HP45" i="5"/>
  <c r="HO45" i="5"/>
  <c r="HN45" i="5"/>
  <c r="HM45" i="5"/>
  <c r="HL45" i="5"/>
  <c r="HK45" i="5"/>
  <c r="HJ45" i="5"/>
  <c r="HI45" i="5"/>
  <c r="HH45" i="5"/>
  <c r="HG45" i="5"/>
  <c r="HF45" i="5"/>
  <c r="HE45" i="5"/>
  <c r="HD45" i="5"/>
  <c r="HQ44" i="5"/>
  <c r="HP44" i="5"/>
  <c r="HO44" i="5"/>
  <c r="HN44" i="5"/>
  <c r="HM44" i="5"/>
  <c r="HL44" i="5"/>
  <c r="HK44" i="5"/>
  <c r="HJ44" i="5"/>
  <c r="HI44" i="5"/>
  <c r="HH44" i="5"/>
  <c r="HG44" i="5"/>
  <c r="HF44" i="5"/>
  <c r="HE44" i="5"/>
  <c r="HD44" i="5"/>
  <c r="HQ43" i="5"/>
  <c r="HP43" i="5"/>
  <c r="HO43" i="5"/>
  <c r="HN43" i="5"/>
  <c r="HM43" i="5"/>
  <c r="HL43" i="5"/>
  <c r="HK43" i="5"/>
  <c r="HJ43" i="5"/>
  <c r="HI43" i="5"/>
  <c r="HH43" i="5"/>
  <c r="HG43" i="5"/>
  <c r="HF43" i="5"/>
  <c r="HE43" i="5"/>
  <c r="HD43" i="5"/>
  <c r="HQ42" i="5"/>
  <c r="HP42" i="5"/>
  <c r="HO42" i="5"/>
  <c r="HN42" i="5"/>
  <c r="HM42" i="5"/>
  <c r="HL42" i="5"/>
  <c r="HK42" i="5"/>
  <c r="HJ42" i="5"/>
  <c r="HI42" i="5"/>
  <c r="HH42" i="5"/>
  <c r="HG42" i="5"/>
  <c r="HF42" i="5"/>
  <c r="HE42" i="5"/>
  <c r="HD42" i="5"/>
  <c r="HQ41" i="5"/>
  <c r="HP41" i="5"/>
  <c r="HO41" i="5"/>
  <c r="HN41" i="5"/>
  <c r="HM41" i="5"/>
  <c r="HL41" i="5"/>
  <c r="HK41" i="5"/>
  <c r="HJ41" i="5"/>
  <c r="HI41" i="5"/>
  <c r="HH41" i="5"/>
  <c r="HG41" i="5"/>
  <c r="HF41" i="5"/>
  <c r="HE41" i="5"/>
  <c r="HD41" i="5"/>
  <c r="HQ40" i="5"/>
  <c r="HP40" i="5"/>
  <c r="HO40" i="5"/>
  <c r="HN40" i="5"/>
  <c r="HM40" i="5"/>
  <c r="HL40" i="5"/>
  <c r="HK40" i="5"/>
  <c r="HJ40" i="5"/>
  <c r="HI40" i="5"/>
  <c r="HH40" i="5"/>
  <c r="HG40" i="5"/>
  <c r="HF40" i="5"/>
  <c r="HE40" i="5"/>
  <c r="HD40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Q38" i="5"/>
  <c r="HP38" i="5"/>
  <c r="HO38" i="5"/>
  <c r="HN38" i="5"/>
  <c r="HM38" i="5"/>
  <c r="HL38" i="5"/>
  <c r="HK38" i="5"/>
  <c r="HJ38" i="5"/>
  <c r="HI38" i="5"/>
  <c r="HH38" i="5"/>
  <c r="HG38" i="5"/>
  <c r="HF38" i="5"/>
  <c r="HE38" i="5"/>
  <c r="HD38" i="5"/>
  <c r="HQ37" i="5"/>
  <c r="HP37" i="5"/>
  <c r="HO37" i="5"/>
  <c r="HN37" i="5"/>
  <c r="HM37" i="5"/>
  <c r="HL37" i="5"/>
  <c r="HK37" i="5"/>
  <c r="HJ37" i="5"/>
  <c r="HI37" i="5"/>
  <c r="HH37" i="5"/>
  <c r="HG37" i="5"/>
  <c r="HF37" i="5"/>
  <c r="HE37" i="5"/>
  <c r="HD37" i="5"/>
  <c r="HQ36" i="5"/>
  <c r="HP36" i="5"/>
  <c r="HO36" i="5"/>
  <c r="HN36" i="5"/>
  <c r="HM36" i="5"/>
  <c r="HL36" i="5"/>
  <c r="HK36" i="5"/>
  <c r="HJ36" i="5"/>
  <c r="HI36" i="5"/>
  <c r="HH36" i="5"/>
  <c r="HG36" i="5"/>
  <c r="HF36" i="5"/>
  <c r="HE36" i="5"/>
  <c r="HD36" i="5"/>
  <c r="HQ35" i="5"/>
  <c r="HP35" i="5"/>
  <c r="HO35" i="5"/>
  <c r="HN35" i="5"/>
  <c r="HM35" i="5"/>
  <c r="HL35" i="5"/>
  <c r="HK35" i="5"/>
  <c r="HJ35" i="5"/>
  <c r="HI35" i="5"/>
  <c r="HH35" i="5"/>
  <c r="HG35" i="5"/>
  <c r="HF35" i="5"/>
  <c r="HE35" i="5"/>
  <c r="HD35" i="5"/>
  <c r="HQ34" i="5"/>
  <c r="HP34" i="5"/>
  <c r="HO34" i="5"/>
  <c r="HN34" i="5"/>
  <c r="HM34" i="5"/>
  <c r="HL34" i="5"/>
  <c r="HK34" i="5"/>
  <c r="HJ34" i="5"/>
  <c r="HI34" i="5"/>
  <c r="HH34" i="5"/>
  <c r="HG34" i="5"/>
  <c r="HF34" i="5"/>
  <c r="HE34" i="5"/>
  <c r="HD34" i="5"/>
  <c r="HQ33" i="5"/>
  <c r="HP33" i="5"/>
  <c r="HO33" i="5"/>
  <c r="HN33" i="5"/>
  <c r="HM33" i="5"/>
  <c r="HL33" i="5"/>
  <c r="HK33" i="5"/>
  <c r="HJ33" i="5"/>
  <c r="HI33" i="5"/>
  <c r="HH33" i="5"/>
  <c r="HG33" i="5"/>
  <c r="HF33" i="5"/>
  <c r="HE33" i="5"/>
  <c r="HD33" i="5"/>
  <c r="HQ32" i="5"/>
  <c r="HP32" i="5"/>
  <c r="HO32" i="5"/>
  <c r="HN32" i="5"/>
  <c r="HM32" i="5"/>
  <c r="HL32" i="5"/>
  <c r="HK32" i="5"/>
  <c r="HJ32" i="5"/>
  <c r="HI32" i="5"/>
  <c r="HH32" i="5"/>
  <c r="HG32" i="5"/>
  <c r="HF32" i="5"/>
  <c r="HE32" i="5"/>
  <c r="HD32" i="5"/>
  <c r="HQ31" i="5"/>
  <c r="HP31" i="5"/>
  <c r="HO31" i="5"/>
  <c r="HN31" i="5"/>
  <c r="HM31" i="5"/>
  <c r="HL31" i="5"/>
  <c r="HK31" i="5"/>
  <c r="HJ31" i="5"/>
  <c r="HI31" i="5"/>
  <c r="HH31" i="5"/>
  <c r="HG31" i="5"/>
  <c r="HF31" i="5"/>
  <c r="HE31" i="5"/>
  <c r="HD31" i="5"/>
  <c r="HQ30" i="5"/>
  <c r="HP30" i="5"/>
  <c r="HO30" i="5"/>
  <c r="HN30" i="5"/>
  <c r="HM30" i="5"/>
  <c r="HL30" i="5"/>
  <c r="HK30" i="5"/>
  <c r="HJ30" i="5"/>
  <c r="HI30" i="5"/>
  <c r="HH30" i="5"/>
  <c r="HG30" i="5"/>
  <c r="HF30" i="5"/>
  <c r="HE30" i="5"/>
  <c r="HD30" i="5"/>
  <c r="HQ29" i="5"/>
  <c r="HP29" i="5"/>
  <c r="HO29" i="5"/>
  <c r="HN29" i="5"/>
  <c r="HM29" i="5"/>
  <c r="HL29" i="5"/>
  <c r="HK29" i="5"/>
  <c r="HJ29" i="5"/>
  <c r="HI29" i="5"/>
  <c r="HH29" i="5"/>
  <c r="HG29" i="5"/>
  <c r="HF29" i="5"/>
  <c r="HE29" i="5"/>
  <c r="HD29" i="5"/>
  <c r="HQ28" i="5"/>
  <c r="HP28" i="5"/>
  <c r="HO28" i="5"/>
  <c r="HN28" i="5"/>
  <c r="HM28" i="5"/>
  <c r="HL28" i="5"/>
  <c r="HK28" i="5"/>
  <c r="HJ28" i="5"/>
  <c r="HI28" i="5"/>
  <c r="HH28" i="5"/>
  <c r="HG28" i="5"/>
  <c r="HF28" i="5"/>
  <c r="HE28" i="5"/>
  <c r="HD28" i="5"/>
  <c r="HQ27" i="5"/>
  <c r="HP27" i="5"/>
  <c r="HO27" i="5"/>
  <c r="HN27" i="5"/>
  <c r="HM27" i="5"/>
  <c r="HL27" i="5"/>
  <c r="HK27" i="5"/>
  <c r="HJ27" i="5"/>
  <c r="HI27" i="5"/>
  <c r="HH27" i="5"/>
  <c r="HG27" i="5"/>
  <c r="HF27" i="5"/>
  <c r="HE27" i="5"/>
  <c r="HD27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Q14" i="5"/>
  <c r="HP14" i="5"/>
  <c r="HO14" i="5"/>
  <c r="HN14" i="5"/>
  <c r="HM14" i="5"/>
  <c r="HL14" i="5"/>
  <c r="HK14" i="5"/>
  <c r="HJ14" i="5"/>
  <c r="HI14" i="5"/>
  <c r="HH14" i="5"/>
  <c r="HG14" i="5"/>
  <c r="HF14" i="5"/>
  <c r="HE14" i="5"/>
  <c r="HD14" i="5"/>
  <c r="HQ13" i="5"/>
  <c r="HP13" i="5"/>
  <c r="HO13" i="5"/>
  <c r="HN13" i="5"/>
  <c r="HM13" i="5"/>
  <c r="HL13" i="5"/>
  <c r="HK13" i="5"/>
  <c r="HJ13" i="5"/>
  <c r="HI13" i="5"/>
  <c r="HH13" i="5"/>
  <c r="HG13" i="5"/>
  <c r="HF13" i="5"/>
  <c r="HE13" i="5"/>
  <c r="HD13" i="5"/>
  <c r="HQ12" i="5"/>
  <c r="HP12" i="5"/>
  <c r="HO12" i="5"/>
  <c r="HN12" i="5"/>
  <c r="HM12" i="5"/>
  <c r="HL12" i="5"/>
  <c r="HK12" i="5"/>
  <c r="HJ12" i="5"/>
  <c r="HI12" i="5"/>
  <c r="HH12" i="5"/>
  <c r="HG12" i="5"/>
  <c r="HF12" i="5"/>
  <c r="HE12" i="5"/>
  <c r="HD12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Q10" i="5"/>
  <c r="HP10" i="5"/>
  <c r="HO10" i="5"/>
  <c r="HN10" i="5"/>
  <c r="HM10" i="5"/>
  <c r="HL10" i="5"/>
  <c r="HK10" i="5"/>
  <c r="HJ10" i="5"/>
  <c r="HI10" i="5"/>
  <c r="HH10" i="5"/>
  <c r="HG10" i="5"/>
  <c r="HF10" i="5"/>
  <c r="HE10" i="5"/>
  <c r="HD10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Q8" i="5"/>
  <c r="HP8" i="5"/>
  <c r="HO8" i="5"/>
  <c r="HN8" i="5"/>
  <c r="HM8" i="5"/>
  <c r="HL8" i="5"/>
  <c r="HK8" i="5"/>
  <c r="HJ8" i="5"/>
  <c r="HI8" i="5"/>
  <c r="HH8" i="5"/>
  <c r="HG8" i="5"/>
  <c r="HF8" i="5"/>
  <c r="HE8" i="5"/>
  <c r="HD8" i="5"/>
  <c r="HQ7" i="5"/>
  <c r="HP7" i="5"/>
  <c r="HO7" i="5"/>
  <c r="HN7" i="5"/>
  <c r="HM7" i="5"/>
  <c r="HL7" i="5"/>
  <c r="HK7" i="5"/>
  <c r="HJ7" i="5"/>
  <c r="HI7" i="5"/>
  <c r="HH7" i="5"/>
  <c r="HG7" i="5"/>
  <c r="HF7" i="5"/>
  <c r="HE7" i="5"/>
  <c r="HD7" i="5"/>
  <c r="HQ6" i="5"/>
  <c r="HP6" i="5"/>
  <c r="HO6" i="5"/>
  <c r="HN6" i="5"/>
  <c r="HM6" i="5"/>
  <c r="HL6" i="5"/>
  <c r="HK6" i="5"/>
  <c r="HJ6" i="5"/>
  <c r="HI6" i="5"/>
  <c r="HH6" i="5"/>
  <c r="HG6" i="5"/>
  <c r="HF6" i="5"/>
  <c r="HE6" i="5"/>
  <c r="HD6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Q3" i="5"/>
  <c r="HP3" i="5"/>
  <c r="HO3" i="5"/>
  <c r="HN3" i="5"/>
  <c r="HM3" i="5"/>
  <c r="HL3" i="5"/>
  <c r="HK3" i="5"/>
  <c r="HJ3" i="5"/>
  <c r="HI3" i="5"/>
  <c r="HH3" i="5"/>
  <c r="HG3" i="5"/>
  <c r="HF3" i="5"/>
  <c r="HE3" i="5"/>
  <c r="HD3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Q1" i="5"/>
  <c r="EA3" i="1" s="1"/>
  <c r="HP1" i="5"/>
  <c r="DZ3" i="1" s="1"/>
  <c r="HO1" i="5"/>
  <c r="DY3" i="1" s="1"/>
  <c r="HN1" i="5"/>
  <c r="DX3" i="1" s="1"/>
  <c r="HM1" i="5"/>
  <c r="DW3" i="1" s="1"/>
  <c r="HL1" i="5"/>
  <c r="DV3" i="1" s="1"/>
  <c r="HK1" i="5"/>
  <c r="AO3" i="1" s="1"/>
  <c r="HJ1" i="5"/>
  <c r="DT3" i="1" s="1"/>
  <c r="HI1" i="5"/>
  <c r="AM3" i="1" s="1"/>
  <c r="HH1" i="5"/>
  <c r="DR3" i="1" s="1"/>
  <c r="HG1" i="5"/>
  <c r="DQ3" i="1" s="1"/>
  <c r="HF1" i="5"/>
  <c r="AJ3" i="1" s="1"/>
  <c r="HE1" i="5"/>
  <c r="HD1" i="5"/>
  <c r="GV145" i="5"/>
  <c r="HT145" i="5" s="1"/>
  <c r="GV144" i="5"/>
  <c r="HT144" i="5" s="1"/>
  <c r="GV143" i="5"/>
  <c r="HT143" i="5" s="1"/>
  <c r="GV142" i="5"/>
  <c r="HT142" i="5" s="1"/>
  <c r="GV141" i="5"/>
  <c r="HT141" i="5" s="1"/>
  <c r="GV140" i="5"/>
  <c r="HT140" i="5" s="1"/>
  <c r="GV139" i="5"/>
  <c r="HT139" i="5" s="1"/>
  <c r="GV138" i="5"/>
  <c r="HT138" i="5" s="1"/>
  <c r="GV137" i="5"/>
  <c r="HT137" i="5" s="1"/>
  <c r="GV136" i="5"/>
  <c r="HT136" i="5" s="1"/>
  <c r="GV135" i="5"/>
  <c r="HT135" i="5" s="1"/>
  <c r="GV134" i="5"/>
  <c r="HT134" i="5" s="1"/>
  <c r="GV133" i="5"/>
  <c r="HT133" i="5" s="1"/>
  <c r="GV132" i="5"/>
  <c r="HT132" i="5" s="1"/>
  <c r="GV131" i="5"/>
  <c r="HT131" i="5" s="1"/>
  <c r="GV130" i="5"/>
  <c r="HT130" i="5" s="1"/>
  <c r="GV129" i="5"/>
  <c r="HT129" i="5" s="1"/>
  <c r="GV128" i="5"/>
  <c r="HT128" i="5" s="1"/>
  <c r="GV127" i="5"/>
  <c r="HT127" i="5" s="1"/>
  <c r="GV126" i="5"/>
  <c r="HT126" i="5" s="1"/>
  <c r="GV125" i="5"/>
  <c r="HT125" i="5" s="1"/>
  <c r="GV124" i="5"/>
  <c r="HT124" i="5" s="1"/>
  <c r="GV123" i="5"/>
  <c r="HT123" i="5" s="1"/>
  <c r="GV122" i="5"/>
  <c r="HT122" i="5" s="1"/>
  <c r="GV121" i="5"/>
  <c r="HT121" i="5" s="1"/>
  <c r="GV120" i="5"/>
  <c r="HT120" i="5" s="1"/>
  <c r="GV119" i="5"/>
  <c r="HT119" i="5" s="1"/>
  <c r="GV118" i="5"/>
  <c r="HT118" i="5" s="1"/>
  <c r="GV117" i="5"/>
  <c r="HT117" i="5" s="1"/>
  <c r="GV116" i="5"/>
  <c r="HT116" i="5" s="1"/>
  <c r="GV115" i="5"/>
  <c r="HT115" i="5" s="1"/>
  <c r="GV114" i="5"/>
  <c r="HT114" i="5" s="1"/>
  <c r="GV113" i="5"/>
  <c r="HT113" i="5" s="1"/>
  <c r="GV112" i="5"/>
  <c r="HT112" i="5" s="1"/>
  <c r="GV111" i="5"/>
  <c r="HT111" i="5" s="1"/>
  <c r="GV110" i="5"/>
  <c r="HT110" i="5" s="1"/>
  <c r="GV109" i="5"/>
  <c r="HT109" i="5" s="1"/>
  <c r="GV108" i="5"/>
  <c r="HT108" i="5" s="1"/>
  <c r="GV107" i="5"/>
  <c r="HT107" i="5" s="1"/>
  <c r="GV106" i="5"/>
  <c r="HT106" i="5" s="1"/>
  <c r="GV105" i="5"/>
  <c r="HT105" i="5" s="1"/>
  <c r="GV104" i="5"/>
  <c r="GV103" i="5"/>
  <c r="HT103" i="5" s="1"/>
  <c r="GV102" i="5"/>
  <c r="HT102" i="5" s="1"/>
  <c r="GV101" i="5"/>
  <c r="HT101" i="5" s="1"/>
  <c r="GV100" i="5"/>
  <c r="HT100" i="5" s="1"/>
  <c r="GV99" i="5"/>
  <c r="HT99" i="5" s="1"/>
  <c r="GV98" i="5"/>
  <c r="HT98" i="5" s="1"/>
  <c r="GV97" i="5"/>
  <c r="HT97" i="5" s="1"/>
  <c r="GV96" i="5"/>
  <c r="HT96" i="5" s="1"/>
  <c r="GV95" i="5"/>
  <c r="HT95" i="5" s="1"/>
  <c r="GV94" i="5"/>
  <c r="HT94" i="5" s="1"/>
  <c r="GV93" i="5"/>
  <c r="HT93" i="5" s="1"/>
  <c r="GV92" i="5"/>
  <c r="HT92" i="5" s="1"/>
  <c r="GV91" i="5"/>
  <c r="HT91" i="5" s="1"/>
  <c r="GV90" i="5"/>
  <c r="HT90" i="5" s="1"/>
  <c r="GV89" i="5"/>
  <c r="HT89" i="5" s="1"/>
  <c r="GV88" i="5"/>
  <c r="GV87" i="5"/>
  <c r="HT87" i="5" s="1"/>
  <c r="GV86" i="5"/>
  <c r="HT86" i="5" s="1"/>
  <c r="GV85" i="5"/>
  <c r="HT85" i="5" s="1"/>
  <c r="GV84" i="5"/>
  <c r="HT84" i="5" s="1"/>
  <c r="GV83" i="5"/>
  <c r="HT83" i="5" s="1"/>
  <c r="GV82" i="5"/>
  <c r="HT82" i="5" s="1"/>
  <c r="GV81" i="5"/>
  <c r="HT81" i="5" s="1"/>
  <c r="GV80" i="5"/>
  <c r="HT80" i="5" s="1"/>
  <c r="GV79" i="5"/>
  <c r="HT79" i="5" s="1"/>
  <c r="GV78" i="5"/>
  <c r="HT78" i="5" s="1"/>
  <c r="GV77" i="5"/>
  <c r="HT77" i="5" s="1"/>
  <c r="GV76" i="5"/>
  <c r="HT76" i="5" s="1"/>
  <c r="GV75" i="5"/>
  <c r="HT75" i="5" s="1"/>
  <c r="GV74" i="5"/>
  <c r="HT74" i="5" s="1"/>
  <c r="GV73" i="5"/>
  <c r="HT73" i="5" s="1"/>
  <c r="GV72" i="5"/>
  <c r="GV71" i="5"/>
  <c r="HT71" i="5" s="1"/>
  <c r="GV70" i="5"/>
  <c r="HT70" i="5" s="1"/>
  <c r="GV69" i="5"/>
  <c r="HT69" i="5" s="1"/>
  <c r="GV68" i="5"/>
  <c r="HT68" i="5" s="1"/>
  <c r="GV67" i="5"/>
  <c r="HT67" i="5" s="1"/>
  <c r="GV66" i="5"/>
  <c r="HT66" i="5" s="1"/>
  <c r="GV65" i="5"/>
  <c r="HT65" i="5" s="1"/>
  <c r="GV64" i="5"/>
  <c r="HT64" i="5" s="1"/>
  <c r="GV63" i="5"/>
  <c r="HT63" i="5" s="1"/>
  <c r="GV62" i="5"/>
  <c r="HT62" i="5" s="1"/>
  <c r="GV61" i="5"/>
  <c r="HT61" i="5" s="1"/>
  <c r="GV60" i="5"/>
  <c r="HT60" i="5" s="1"/>
  <c r="GV59" i="5"/>
  <c r="HT59" i="5" s="1"/>
  <c r="GV58" i="5"/>
  <c r="HT58" i="5" s="1"/>
  <c r="GV57" i="5"/>
  <c r="HT57" i="5" s="1"/>
  <c r="GV56" i="5"/>
  <c r="GV55" i="5"/>
  <c r="HT55" i="5" s="1"/>
  <c r="GV54" i="5"/>
  <c r="HT54" i="5" s="1"/>
  <c r="GV53" i="5"/>
  <c r="HT53" i="5" s="1"/>
  <c r="GV52" i="5"/>
  <c r="HT52" i="5" s="1"/>
  <c r="GV51" i="5"/>
  <c r="HT51" i="5" s="1"/>
  <c r="GV50" i="5"/>
  <c r="HT50" i="5" s="1"/>
  <c r="GV49" i="5"/>
  <c r="HT49" i="5" s="1"/>
  <c r="GV48" i="5"/>
  <c r="HT48" i="5" s="1"/>
  <c r="GV47" i="5"/>
  <c r="HT47" i="5" s="1"/>
  <c r="GV46" i="5"/>
  <c r="HT46" i="5" s="1"/>
  <c r="GV45" i="5"/>
  <c r="HT45" i="5" s="1"/>
  <c r="GV44" i="5"/>
  <c r="HT44" i="5" s="1"/>
  <c r="GV43" i="5"/>
  <c r="HT43" i="5" s="1"/>
  <c r="GV42" i="5"/>
  <c r="HT42" i="5" s="1"/>
  <c r="GV41" i="5"/>
  <c r="HT41" i="5" s="1"/>
  <c r="GV40" i="5"/>
  <c r="GV39" i="5"/>
  <c r="HT39" i="5" s="1"/>
  <c r="GV38" i="5"/>
  <c r="HT38" i="5" s="1"/>
  <c r="GV37" i="5"/>
  <c r="HT37" i="5" s="1"/>
  <c r="GV36" i="5"/>
  <c r="HT36" i="5" s="1"/>
  <c r="GV35" i="5"/>
  <c r="HT35" i="5" s="1"/>
  <c r="GV34" i="5"/>
  <c r="HT34" i="5" s="1"/>
  <c r="GV33" i="5"/>
  <c r="HT33" i="5" s="1"/>
  <c r="GV32" i="5"/>
  <c r="HT32" i="5" s="1"/>
  <c r="GV31" i="5"/>
  <c r="HT31" i="5" s="1"/>
  <c r="GV30" i="5"/>
  <c r="HT30" i="5" s="1"/>
  <c r="GV29" i="5"/>
  <c r="HT29" i="5" s="1"/>
  <c r="GV28" i="5"/>
  <c r="HT28" i="5" s="1"/>
  <c r="GV27" i="5"/>
  <c r="HT27" i="5" s="1"/>
  <c r="GV26" i="5"/>
  <c r="HT26" i="5" s="1"/>
  <c r="GV25" i="5"/>
  <c r="HT25" i="5" s="1"/>
  <c r="GV24" i="5"/>
  <c r="GV23" i="5"/>
  <c r="HT23" i="5" s="1"/>
  <c r="GV22" i="5"/>
  <c r="HT22" i="5" s="1"/>
  <c r="GV21" i="5"/>
  <c r="HT21" i="5" s="1"/>
  <c r="GV20" i="5"/>
  <c r="HT20" i="5" s="1"/>
  <c r="GV19" i="5"/>
  <c r="HT19" i="5" s="1"/>
  <c r="GV18" i="5"/>
  <c r="HT18" i="5" s="1"/>
  <c r="GV17" i="5"/>
  <c r="HT17" i="5" s="1"/>
  <c r="GV16" i="5"/>
  <c r="HT16" i="5" s="1"/>
  <c r="GV15" i="5"/>
  <c r="HT15" i="5" s="1"/>
  <c r="GV14" i="5"/>
  <c r="HT14" i="5" s="1"/>
  <c r="GV13" i="5"/>
  <c r="HT13" i="5" s="1"/>
  <c r="GV12" i="5"/>
  <c r="HT12" i="5" s="1"/>
  <c r="GV11" i="5"/>
  <c r="HT11" i="5" s="1"/>
  <c r="GV10" i="5"/>
  <c r="HT10" i="5" s="1"/>
  <c r="GV9" i="5"/>
  <c r="HT9" i="5" s="1"/>
  <c r="GV8" i="5"/>
  <c r="HT8" i="5" s="1"/>
  <c r="GV7" i="5"/>
  <c r="HT7" i="5" s="1"/>
  <c r="GV6" i="5"/>
  <c r="HT6" i="5" s="1"/>
  <c r="GV5" i="5"/>
  <c r="HT5" i="5" s="1"/>
  <c r="GV4" i="5"/>
  <c r="HT4" i="5" s="1"/>
  <c r="GV3" i="5"/>
  <c r="HT3" i="5" s="1"/>
  <c r="GV2" i="5"/>
  <c r="HT2" i="5" s="1"/>
  <c r="GV1" i="5"/>
  <c r="GS145" i="5"/>
  <c r="GR145" i="5"/>
  <c r="GQ145" i="5"/>
  <c r="GP145" i="5"/>
  <c r="GO145" i="5"/>
  <c r="GN145" i="5"/>
  <c r="GM145" i="5"/>
  <c r="GL145" i="5"/>
  <c r="GK145" i="5"/>
  <c r="GJ145" i="5"/>
  <c r="GI145" i="5"/>
  <c r="GH145" i="5"/>
  <c r="GG145" i="5"/>
  <c r="GF145" i="5"/>
  <c r="GS144" i="5"/>
  <c r="GR144" i="5"/>
  <c r="GQ144" i="5"/>
  <c r="GP144" i="5"/>
  <c r="GO144" i="5"/>
  <c r="GN144" i="5"/>
  <c r="GM144" i="5"/>
  <c r="GL144" i="5"/>
  <c r="GK144" i="5"/>
  <c r="GJ144" i="5"/>
  <c r="GI144" i="5"/>
  <c r="GH144" i="5"/>
  <c r="GG144" i="5"/>
  <c r="GF144" i="5"/>
  <c r="GS143" i="5"/>
  <c r="GR143" i="5"/>
  <c r="GQ143" i="5"/>
  <c r="GP143" i="5"/>
  <c r="GO143" i="5"/>
  <c r="GN143" i="5"/>
  <c r="GM143" i="5"/>
  <c r="GL143" i="5"/>
  <c r="GK143" i="5"/>
  <c r="GJ143" i="5"/>
  <c r="GI143" i="5"/>
  <c r="GH143" i="5"/>
  <c r="GG143" i="5"/>
  <c r="GF143" i="5"/>
  <c r="GS142" i="5"/>
  <c r="GR142" i="5"/>
  <c r="GQ142" i="5"/>
  <c r="GP142" i="5"/>
  <c r="GO142" i="5"/>
  <c r="GN142" i="5"/>
  <c r="GM142" i="5"/>
  <c r="GL142" i="5"/>
  <c r="GK142" i="5"/>
  <c r="GJ142" i="5"/>
  <c r="GI142" i="5"/>
  <c r="GH142" i="5"/>
  <c r="GG142" i="5"/>
  <c r="GF142" i="5"/>
  <c r="GS141" i="5"/>
  <c r="GR141" i="5"/>
  <c r="GQ141" i="5"/>
  <c r="GP141" i="5"/>
  <c r="GO141" i="5"/>
  <c r="GN141" i="5"/>
  <c r="GM141" i="5"/>
  <c r="GL141" i="5"/>
  <c r="GK141" i="5"/>
  <c r="GJ141" i="5"/>
  <c r="GI141" i="5"/>
  <c r="GH141" i="5"/>
  <c r="GG141" i="5"/>
  <c r="GF141" i="5"/>
  <c r="GS140" i="5"/>
  <c r="GR140" i="5"/>
  <c r="GQ140" i="5"/>
  <c r="GP140" i="5"/>
  <c r="GO140" i="5"/>
  <c r="GN140" i="5"/>
  <c r="GM140" i="5"/>
  <c r="GL140" i="5"/>
  <c r="GK140" i="5"/>
  <c r="GJ140" i="5"/>
  <c r="GI140" i="5"/>
  <c r="GH140" i="5"/>
  <c r="GG140" i="5"/>
  <c r="GF140" i="5"/>
  <c r="GS139" i="5"/>
  <c r="GR139" i="5"/>
  <c r="GQ139" i="5"/>
  <c r="GP139" i="5"/>
  <c r="GO139" i="5"/>
  <c r="GN139" i="5"/>
  <c r="GM139" i="5"/>
  <c r="GL139" i="5"/>
  <c r="GK139" i="5"/>
  <c r="GJ139" i="5"/>
  <c r="GI139" i="5"/>
  <c r="GH139" i="5"/>
  <c r="GG139" i="5"/>
  <c r="GF139" i="5"/>
  <c r="GS138" i="5"/>
  <c r="GR138" i="5"/>
  <c r="GQ138" i="5"/>
  <c r="GP138" i="5"/>
  <c r="GO138" i="5"/>
  <c r="GN138" i="5"/>
  <c r="GM138" i="5"/>
  <c r="GL138" i="5"/>
  <c r="GK138" i="5"/>
  <c r="GJ138" i="5"/>
  <c r="GI138" i="5"/>
  <c r="GH138" i="5"/>
  <c r="GG138" i="5"/>
  <c r="GF138" i="5"/>
  <c r="GS137" i="5"/>
  <c r="GR137" i="5"/>
  <c r="GQ137" i="5"/>
  <c r="GP137" i="5"/>
  <c r="GO137" i="5"/>
  <c r="GN137" i="5"/>
  <c r="GM137" i="5"/>
  <c r="GL137" i="5"/>
  <c r="GK137" i="5"/>
  <c r="GJ137" i="5"/>
  <c r="GI137" i="5"/>
  <c r="GH137" i="5"/>
  <c r="GG137" i="5"/>
  <c r="GF137" i="5"/>
  <c r="GS136" i="5"/>
  <c r="GR136" i="5"/>
  <c r="GQ136" i="5"/>
  <c r="GP136" i="5"/>
  <c r="GO136" i="5"/>
  <c r="GN136" i="5"/>
  <c r="GM136" i="5"/>
  <c r="GL136" i="5"/>
  <c r="GK136" i="5"/>
  <c r="GJ136" i="5"/>
  <c r="GI136" i="5"/>
  <c r="GH136" i="5"/>
  <c r="GG136" i="5"/>
  <c r="GF136" i="5"/>
  <c r="GS135" i="5"/>
  <c r="GR135" i="5"/>
  <c r="GQ135" i="5"/>
  <c r="GP135" i="5"/>
  <c r="GO135" i="5"/>
  <c r="GN135" i="5"/>
  <c r="GM135" i="5"/>
  <c r="GL135" i="5"/>
  <c r="GK135" i="5"/>
  <c r="GJ135" i="5"/>
  <c r="GI135" i="5"/>
  <c r="GH135" i="5"/>
  <c r="GG135" i="5"/>
  <c r="GF135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S133" i="5"/>
  <c r="GR133" i="5"/>
  <c r="GQ133" i="5"/>
  <c r="GP133" i="5"/>
  <c r="GO133" i="5"/>
  <c r="GN133" i="5"/>
  <c r="GM133" i="5"/>
  <c r="GL133" i="5"/>
  <c r="GK133" i="5"/>
  <c r="GJ133" i="5"/>
  <c r="GI133" i="5"/>
  <c r="GH133" i="5"/>
  <c r="GG133" i="5"/>
  <c r="GF133" i="5"/>
  <c r="GS132" i="5"/>
  <c r="GR132" i="5"/>
  <c r="GQ132" i="5"/>
  <c r="GP132" i="5"/>
  <c r="GO132" i="5"/>
  <c r="GN132" i="5"/>
  <c r="GM132" i="5"/>
  <c r="GL132" i="5"/>
  <c r="GK132" i="5"/>
  <c r="GJ132" i="5"/>
  <c r="GI132" i="5"/>
  <c r="GH132" i="5"/>
  <c r="GG132" i="5"/>
  <c r="GF132" i="5"/>
  <c r="GS131" i="5"/>
  <c r="GR131" i="5"/>
  <c r="GQ131" i="5"/>
  <c r="GP131" i="5"/>
  <c r="GO131" i="5"/>
  <c r="GN131" i="5"/>
  <c r="GM131" i="5"/>
  <c r="GL131" i="5"/>
  <c r="GK131" i="5"/>
  <c r="GJ131" i="5"/>
  <c r="GI131" i="5"/>
  <c r="GH131" i="5"/>
  <c r="GG131" i="5"/>
  <c r="GF131" i="5"/>
  <c r="GS130" i="5"/>
  <c r="GR130" i="5"/>
  <c r="GQ130" i="5"/>
  <c r="GP130" i="5"/>
  <c r="GO130" i="5"/>
  <c r="GN130" i="5"/>
  <c r="GM130" i="5"/>
  <c r="GL130" i="5"/>
  <c r="GK130" i="5"/>
  <c r="GJ130" i="5"/>
  <c r="GI130" i="5"/>
  <c r="GH130" i="5"/>
  <c r="GG130" i="5"/>
  <c r="GF130" i="5"/>
  <c r="GS129" i="5"/>
  <c r="GR129" i="5"/>
  <c r="GQ129" i="5"/>
  <c r="GP129" i="5"/>
  <c r="GO129" i="5"/>
  <c r="GN129" i="5"/>
  <c r="GM129" i="5"/>
  <c r="GL129" i="5"/>
  <c r="GK129" i="5"/>
  <c r="GJ129" i="5"/>
  <c r="GI129" i="5"/>
  <c r="GH129" i="5"/>
  <c r="GG129" i="5"/>
  <c r="GF129" i="5"/>
  <c r="GS128" i="5"/>
  <c r="GR128" i="5"/>
  <c r="GQ128" i="5"/>
  <c r="GP128" i="5"/>
  <c r="GO128" i="5"/>
  <c r="GN128" i="5"/>
  <c r="GM128" i="5"/>
  <c r="GL128" i="5"/>
  <c r="GK128" i="5"/>
  <c r="GJ128" i="5"/>
  <c r="GI128" i="5"/>
  <c r="GH128" i="5"/>
  <c r="GG128" i="5"/>
  <c r="GF128" i="5"/>
  <c r="GS127" i="5"/>
  <c r="GR127" i="5"/>
  <c r="GQ127" i="5"/>
  <c r="GP127" i="5"/>
  <c r="GO127" i="5"/>
  <c r="GN127" i="5"/>
  <c r="GM127" i="5"/>
  <c r="GL127" i="5"/>
  <c r="GK127" i="5"/>
  <c r="GJ127" i="5"/>
  <c r="GI127" i="5"/>
  <c r="GH127" i="5"/>
  <c r="GG127" i="5"/>
  <c r="GF127" i="5"/>
  <c r="GS126" i="5"/>
  <c r="GR126" i="5"/>
  <c r="GQ126" i="5"/>
  <c r="GP126" i="5"/>
  <c r="GO126" i="5"/>
  <c r="GN126" i="5"/>
  <c r="GM126" i="5"/>
  <c r="GL126" i="5"/>
  <c r="GK126" i="5"/>
  <c r="GJ126" i="5"/>
  <c r="GI126" i="5"/>
  <c r="GH126" i="5"/>
  <c r="GG126" i="5"/>
  <c r="GF126" i="5"/>
  <c r="GS125" i="5"/>
  <c r="GR125" i="5"/>
  <c r="GQ125" i="5"/>
  <c r="GP125" i="5"/>
  <c r="GO125" i="5"/>
  <c r="GN125" i="5"/>
  <c r="GM125" i="5"/>
  <c r="GL125" i="5"/>
  <c r="GK125" i="5"/>
  <c r="GJ125" i="5"/>
  <c r="GI125" i="5"/>
  <c r="GH125" i="5"/>
  <c r="GG125" i="5"/>
  <c r="GF125" i="5"/>
  <c r="GS124" i="5"/>
  <c r="GR124" i="5"/>
  <c r="GQ124" i="5"/>
  <c r="GP124" i="5"/>
  <c r="GO124" i="5"/>
  <c r="GN124" i="5"/>
  <c r="GM124" i="5"/>
  <c r="GL124" i="5"/>
  <c r="GK124" i="5"/>
  <c r="GJ124" i="5"/>
  <c r="GI124" i="5"/>
  <c r="GH124" i="5"/>
  <c r="GG124" i="5"/>
  <c r="GF124" i="5"/>
  <c r="GS123" i="5"/>
  <c r="GR123" i="5"/>
  <c r="GQ123" i="5"/>
  <c r="GP123" i="5"/>
  <c r="GO123" i="5"/>
  <c r="GN123" i="5"/>
  <c r="GM123" i="5"/>
  <c r="GL123" i="5"/>
  <c r="GK123" i="5"/>
  <c r="GJ123" i="5"/>
  <c r="GI123" i="5"/>
  <c r="GH123" i="5"/>
  <c r="GG123" i="5"/>
  <c r="GF123" i="5"/>
  <c r="GS122" i="5"/>
  <c r="GR122" i="5"/>
  <c r="GQ122" i="5"/>
  <c r="GP122" i="5"/>
  <c r="GO122" i="5"/>
  <c r="GN122" i="5"/>
  <c r="GM122" i="5"/>
  <c r="GL122" i="5"/>
  <c r="GK122" i="5"/>
  <c r="GJ122" i="5"/>
  <c r="GI122" i="5"/>
  <c r="GH122" i="5"/>
  <c r="GG122" i="5"/>
  <c r="GF122" i="5"/>
  <c r="GS121" i="5"/>
  <c r="GR121" i="5"/>
  <c r="GQ121" i="5"/>
  <c r="GP121" i="5"/>
  <c r="GO121" i="5"/>
  <c r="GN121" i="5"/>
  <c r="GM121" i="5"/>
  <c r="GL121" i="5"/>
  <c r="GK121" i="5"/>
  <c r="GJ121" i="5"/>
  <c r="GI121" i="5"/>
  <c r="GH121" i="5"/>
  <c r="GG121" i="5"/>
  <c r="GF121" i="5"/>
  <c r="GS120" i="5"/>
  <c r="GR120" i="5"/>
  <c r="GQ120" i="5"/>
  <c r="GP120" i="5"/>
  <c r="GO120" i="5"/>
  <c r="GN120" i="5"/>
  <c r="GM120" i="5"/>
  <c r="GL120" i="5"/>
  <c r="GK120" i="5"/>
  <c r="GJ120" i="5"/>
  <c r="GI120" i="5"/>
  <c r="GH120" i="5"/>
  <c r="GG120" i="5"/>
  <c r="GF120" i="5"/>
  <c r="GS119" i="5"/>
  <c r="GR119" i="5"/>
  <c r="GQ119" i="5"/>
  <c r="GP119" i="5"/>
  <c r="GO119" i="5"/>
  <c r="GN119" i="5"/>
  <c r="GM119" i="5"/>
  <c r="GL119" i="5"/>
  <c r="GK119" i="5"/>
  <c r="GJ119" i="5"/>
  <c r="GI119" i="5"/>
  <c r="GH119" i="5"/>
  <c r="GG119" i="5"/>
  <c r="GF119" i="5"/>
  <c r="GS118" i="5"/>
  <c r="GR118" i="5"/>
  <c r="GQ118" i="5"/>
  <c r="GP118" i="5"/>
  <c r="GO118" i="5"/>
  <c r="GN118" i="5"/>
  <c r="GM118" i="5"/>
  <c r="GL118" i="5"/>
  <c r="GK118" i="5"/>
  <c r="GJ118" i="5"/>
  <c r="GI118" i="5"/>
  <c r="GH118" i="5"/>
  <c r="GG118" i="5"/>
  <c r="GF118" i="5"/>
  <c r="GS117" i="5"/>
  <c r="GR117" i="5"/>
  <c r="GQ117" i="5"/>
  <c r="GP117" i="5"/>
  <c r="GO117" i="5"/>
  <c r="GN117" i="5"/>
  <c r="GM117" i="5"/>
  <c r="GL117" i="5"/>
  <c r="GK117" i="5"/>
  <c r="GJ117" i="5"/>
  <c r="GI117" i="5"/>
  <c r="GH117" i="5"/>
  <c r="GG117" i="5"/>
  <c r="GF117" i="5"/>
  <c r="GS116" i="5"/>
  <c r="GR116" i="5"/>
  <c r="GQ116" i="5"/>
  <c r="GP116" i="5"/>
  <c r="GO116" i="5"/>
  <c r="GN116" i="5"/>
  <c r="GM116" i="5"/>
  <c r="GL116" i="5"/>
  <c r="GK116" i="5"/>
  <c r="GJ116" i="5"/>
  <c r="GI116" i="5"/>
  <c r="GH116" i="5"/>
  <c r="GG116" i="5"/>
  <c r="GF116" i="5"/>
  <c r="GS115" i="5"/>
  <c r="GR115" i="5"/>
  <c r="GQ115" i="5"/>
  <c r="GP115" i="5"/>
  <c r="GO115" i="5"/>
  <c r="GN115" i="5"/>
  <c r="GM115" i="5"/>
  <c r="GL115" i="5"/>
  <c r="GK115" i="5"/>
  <c r="GJ115" i="5"/>
  <c r="GI115" i="5"/>
  <c r="GH115" i="5"/>
  <c r="GG115" i="5"/>
  <c r="GF115" i="5"/>
  <c r="GS114" i="5"/>
  <c r="GR114" i="5"/>
  <c r="GQ114" i="5"/>
  <c r="GP114" i="5"/>
  <c r="GO114" i="5"/>
  <c r="GN114" i="5"/>
  <c r="GM114" i="5"/>
  <c r="GL114" i="5"/>
  <c r="GK114" i="5"/>
  <c r="GJ114" i="5"/>
  <c r="GI114" i="5"/>
  <c r="GH114" i="5"/>
  <c r="GG114" i="5"/>
  <c r="GF114" i="5"/>
  <c r="GS113" i="5"/>
  <c r="GR113" i="5"/>
  <c r="GQ113" i="5"/>
  <c r="GP113" i="5"/>
  <c r="GO113" i="5"/>
  <c r="GN113" i="5"/>
  <c r="GM113" i="5"/>
  <c r="GL113" i="5"/>
  <c r="GK113" i="5"/>
  <c r="GJ113" i="5"/>
  <c r="GI113" i="5"/>
  <c r="GH113" i="5"/>
  <c r="GG113" i="5"/>
  <c r="GF113" i="5"/>
  <c r="GS112" i="5"/>
  <c r="GR112" i="5"/>
  <c r="GQ112" i="5"/>
  <c r="GP112" i="5"/>
  <c r="GO112" i="5"/>
  <c r="GN112" i="5"/>
  <c r="GM112" i="5"/>
  <c r="GL112" i="5"/>
  <c r="GK112" i="5"/>
  <c r="GJ112" i="5"/>
  <c r="GI112" i="5"/>
  <c r="GH112" i="5"/>
  <c r="GG112" i="5"/>
  <c r="GF112" i="5"/>
  <c r="GS111" i="5"/>
  <c r="GR111" i="5"/>
  <c r="GQ111" i="5"/>
  <c r="GP111" i="5"/>
  <c r="GO111" i="5"/>
  <c r="GN111" i="5"/>
  <c r="GM111" i="5"/>
  <c r="GL111" i="5"/>
  <c r="GK111" i="5"/>
  <c r="GJ111" i="5"/>
  <c r="GI111" i="5"/>
  <c r="GH111" i="5"/>
  <c r="GG111" i="5"/>
  <c r="GF111" i="5"/>
  <c r="GS110" i="5"/>
  <c r="GR110" i="5"/>
  <c r="GQ110" i="5"/>
  <c r="GP110" i="5"/>
  <c r="GO110" i="5"/>
  <c r="GN110" i="5"/>
  <c r="GM110" i="5"/>
  <c r="GL110" i="5"/>
  <c r="GK110" i="5"/>
  <c r="GJ110" i="5"/>
  <c r="GI110" i="5"/>
  <c r="GH110" i="5"/>
  <c r="GG110" i="5"/>
  <c r="GF110" i="5"/>
  <c r="GS109" i="5"/>
  <c r="GR109" i="5"/>
  <c r="GQ109" i="5"/>
  <c r="GP109" i="5"/>
  <c r="GO109" i="5"/>
  <c r="GN109" i="5"/>
  <c r="GM109" i="5"/>
  <c r="GL109" i="5"/>
  <c r="GK109" i="5"/>
  <c r="GJ109" i="5"/>
  <c r="GI109" i="5"/>
  <c r="GH109" i="5"/>
  <c r="GG109" i="5"/>
  <c r="GF109" i="5"/>
  <c r="GS108" i="5"/>
  <c r="GR108" i="5"/>
  <c r="GQ108" i="5"/>
  <c r="GP108" i="5"/>
  <c r="GO108" i="5"/>
  <c r="GN108" i="5"/>
  <c r="GM108" i="5"/>
  <c r="GL108" i="5"/>
  <c r="GK108" i="5"/>
  <c r="GJ108" i="5"/>
  <c r="GI108" i="5"/>
  <c r="GH108" i="5"/>
  <c r="GG108" i="5"/>
  <c r="GF108" i="5"/>
  <c r="GS107" i="5"/>
  <c r="GR107" i="5"/>
  <c r="GQ107" i="5"/>
  <c r="GP107" i="5"/>
  <c r="GO107" i="5"/>
  <c r="GN107" i="5"/>
  <c r="GM107" i="5"/>
  <c r="GL107" i="5"/>
  <c r="GK107" i="5"/>
  <c r="GJ107" i="5"/>
  <c r="GI107" i="5"/>
  <c r="GH107" i="5"/>
  <c r="GG107" i="5"/>
  <c r="GF107" i="5"/>
  <c r="GS106" i="5"/>
  <c r="GR106" i="5"/>
  <c r="GQ106" i="5"/>
  <c r="GP106" i="5"/>
  <c r="GO106" i="5"/>
  <c r="GN106" i="5"/>
  <c r="GM106" i="5"/>
  <c r="GL106" i="5"/>
  <c r="GK106" i="5"/>
  <c r="GJ106" i="5"/>
  <c r="GI106" i="5"/>
  <c r="GH106" i="5"/>
  <c r="GG106" i="5"/>
  <c r="GF106" i="5"/>
  <c r="GS105" i="5"/>
  <c r="GR105" i="5"/>
  <c r="GQ105" i="5"/>
  <c r="GP105" i="5"/>
  <c r="GO105" i="5"/>
  <c r="GN105" i="5"/>
  <c r="GM105" i="5"/>
  <c r="GL105" i="5"/>
  <c r="GK105" i="5"/>
  <c r="GJ105" i="5"/>
  <c r="GI105" i="5"/>
  <c r="GH105" i="5"/>
  <c r="GG105" i="5"/>
  <c r="GF105" i="5"/>
  <c r="GS104" i="5"/>
  <c r="GR104" i="5"/>
  <c r="GQ104" i="5"/>
  <c r="GP104" i="5"/>
  <c r="GO104" i="5"/>
  <c r="GN104" i="5"/>
  <c r="GM104" i="5"/>
  <c r="GL104" i="5"/>
  <c r="GK104" i="5"/>
  <c r="GJ104" i="5"/>
  <c r="GI104" i="5"/>
  <c r="GH104" i="5"/>
  <c r="GG104" i="5"/>
  <c r="GF104" i="5"/>
  <c r="GS103" i="5"/>
  <c r="GR103" i="5"/>
  <c r="GQ103" i="5"/>
  <c r="GP103" i="5"/>
  <c r="GO103" i="5"/>
  <c r="GN103" i="5"/>
  <c r="GM103" i="5"/>
  <c r="GL103" i="5"/>
  <c r="GK103" i="5"/>
  <c r="GJ103" i="5"/>
  <c r="GI103" i="5"/>
  <c r="GH103" i="5"/>
  <c r="GG103" i="5"/>
  <c r="GF103" i="5"/>
  <c r="GS102" i="5"/>
  <c r="GR102" i="5"/>
  <c r="GQ102" i="5"/>
  <c r="GP102" i="5"/>
  <c r="GO102" i="5"/>
  <c r="GN102" i="5"/>
  <c r="GM102" i="5"/>
  <c r="GL102" i="5"/>
  <c r="GK102" i="5"/>
  <c r="GJ102" i="5"/>
  <c r="GI102" i="5"/>
  <c r="GH102" i="5"/>
  <c r="GG102" i="5"/>
  <c r="GF102" i="5"/>
  <c r="GS101" i="5"/>
  <c r="GR101" i="5"/>
  <c r="GQ101" i="5"/>
  <c r="GP101" i="5"/>
  <c r="GO101" i="5"/>
  <c r="GN101" i="5"/>
  <c r="GM101" i="5"/>
  <c r="GL101" i="5"/>
  <c r="GK101" i="5"/>
  <c r="GJ101" i="5"/>
  <c r="GI101" i="5"/>
  <c r="GH101" i="5"/>
  <c r="GG101" i="5"/>
  <c r="GF101" i="5"/>
  <c r="GS100" i="5"/>
  <c r="GR100" i="5"/>
  <c r="GQ100" i="5"/>
  <c r="GP100" i="5"/>
  <c r="GO100" i="5"/>
  <c r="GN100" i="5"/>
  <c r="GM100" i="5"/>
  <c r="GL100" i="5"/>
  <c r="GK100" i="5"/>
  <c r="GJ100" i="5"/>
  <c r="GI100" i="5"/>
  <c r="GH100" i="5"/>
  <c r="GG100" i="5"/>
  <c r="GF100" i="5"/>
  <c r="GS99" i="5"/>
  <c r="GR99" i="5"/>
  <c r="GQ99" i="5"/>
  <c r="GP99" i="5"/>
  <c r="GO99" i="5"/>
  <c r="GN99" i="5"/>
  <c r="GM99" i="5"/>
  <c r="GL99" i="5"/>
  <c r="GK99" i="5"/>
  <c r="GJ99" i="5"/>
  <c r="GI99" i="5"/>
  <c r="GH99" i="5"/>
  <c r="GG99" i="5"/>
  <c r="GF99" i="5"/>
  <c r="GS98" i="5"/>
  <c r="GR98" i="5"/>
  <c r="GQ98" i="5"/>
  <c r="GP98" i="5"/>
  <c r="GO98" i="5"/>
  <c r="GN98" i="5"/>
  <c r="GM98" i="5"/>
  <c r="GL98" i="5"/>
  <c r="GK98" i="5"/>
  <c r="GJ98" i="5"/>
  <c r="GI98" i="5"/>
  <c r="GH98" i="5"/>
  <c r="GG98" i="5"/>
  <c r="GF98" i="5"/>
  <c r="GS97" i="5"/>
  <c r="GR97" i="5"/>
  <c r="GQ97" i="5"/>
  <c r="GP97" i="5"/>
  <c r="GO97" i="5"/>
  <c r="GN97" i="5"/>
  <c r="GM97" i="5"/>
  <c r="GL97" i="5"/>
  <c r="GK97" i="5"/>
  <c r="GJ97" i="5"/>
  <c r="GI97" i="5"/>
  <c r="GH97" i="5"/>
  <c r="GG97" i="5"/>
  <c r="GF97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S95" i="5"/>
  <c r="GR95" i="5"/>
  <c r="GQ95" i="5"/>
  <c r="GP95" i="5"/>
  <c r="GO95" i="5"/>
  <c r="GN95" i="5"/>
  <c r="GM95" i="5"/>
  <c r="GL95" i="5"/>
  <c r="GK95" i="5"/>
  <c r="GJ95" i="5"/>
  <c r="GI95" i="5"/>
  <c r="GH95" i="5"/>
  <c r="GG95" i="5"/>
  <c r="GF95" i="5"/>
  <c r="GS94" i="5"/>
  <c r="GR94" i="5"/>
  <c r="GQ94" i="5"/>
  <c r="GP94" i="5"/>
  <c r="GO94" i="5"/>
  <c r="GN94" i="5"/>
  <c r="GM94" i="5"/>
  <c r="GL94" i="5"/>
  <c r="GK94" i="5"/>
  <c r="GJ94" i="5"/>
  <c r="GI94" i="5"/>
  <c r="GH94" i="5"/>
  <c r="GG94" i="5"/>
  <c r="GF94" i="5"/>
  <c r="GS93" i="5"/>
  <c r="GR93" i="5"/>
  <c r="GQ93" i="5"/>
  <c r="GP93" i="5"/>
  <c r="GO93" i="5"/>
  <c r="GN93" i="5"/>
  <c r="GM93" i="5"/>
  <c r="GL93" i="5"/>
  <c r="GK93" i="5"/>
  <c r="GJ93" i="5"/>
  <c r="GI93" i="5"/>
  <c r="GH93" i="5"/>
  <c r="GG93" i="5"/>
  <c r="GF93" i="5"/>
  <c r="GS92" i="5"/>
  <c r="GR92" i="5"/>
  <c r="GQ92" i="5"/>
  <c r="GP92" i="5"/>
  <c r="GO92" i="5"/>
  <c r="GN92" i="5"/>
  <c r="GM92" i="5"/>
  <c r="GL92" i="5"/>
  <c r="GK92" i="5"/>
  <c r="GJ92" i="5"/>
  <c r="GI92" i="5"/>
  <c r="GH92" i="5"/>
  <c r="GG92" i="5"/>
  <c r="GF92" i="5"/>
  <c r="GS91" i="5"/>
  <c r="GR91" i="5"/>
  <c r="GQ91" i="5"/>
  <c r="GP91" i="5"/>
  <c r="GO91" i="5"/>
  <c r="GN91" i="5"/>
  <c r="GM91" i="5"/>
  <c r="GL91" i="5"/>
  <c r="GK91" i="5"/>
  <c r="GJ91" i="5"/>
  <c r="GI91" i="5"/>
  <c r="GH91" i="5"/>
  <c r="GG91" i="5"/>
  <c r="GF91" i="5"/>
  <c r="GS90" i="5"/>
  <c r="GR90" i="5"/>
  <c r="GQ90" i="5"/>
  <c r="GP90" i="5"/>
  <c r="GO90" i="5"/>
  <c r="GN90" i="5"/>
  <c r="GM90" i="5"/>
  <c r="GL90" i="5"/>
  <c r="GK90" i="5"/>
  <c r="GJ90" i="5"/>
  <c r="GI90" i="5"/>
  <c r="GH90" i="5"/>
  <c r="GG90" i="5"/>
  <c r="GF90" i="5"/>
  <c r="GS89" i="5"/>
  <c r="GR89" i="5"/>
  <c r="GQ89" i="5"/>
  <c r="GP89" i="5"/>
  <c r="GO89" i="5"/>
  <c r="GN89" i="5"/>
  <c r="GM89" i="5"/>
  <c r="GL89" i="5"/>
  <c r="GK89" i="5"/>
  <c r="GJ89" i="5"/>
  <c r="GI89" i="5"/>
  <c r="GH89" i="5"/>
  <c r="GG89" i="5"/>
  <c r="GF89" i="5"/>
  <c r="GS88" i="5"/>
  <c r="GR88" i="5"/>
  <c r="GQ88" i="5"/>
  <c r="GP88" i="5"/>
  <c r="GO88" i="5"/>
  <c r="GN88" i="5"/>
  <c r="GM88" i="5"/>
  <c r="GL88" i="5"/>
  <c r="GK88" i="5"/>
  <c r="GJ88" i="5"/>
  <c r="GI88" i="5"/>
  <c r="GH88" i="5"/>
  <c r="GG88" i="5"/>
  <c r="GF88" i="5"/>
  <c r="GS87" i="5"/>
  <c r="GR87" i="5"/>
  <c r="GQ87" i="5"/>
  <c r="GP87" i="5"/>
  <c r="GO87" i="5"/>
  <c r="GN87" i="5"/>
  <c r="GM87" i="5"/>
  <c r="GL87" i="5"/>
  <c r="GK87" i="5"/>
  <c r="GJ87" i="5"/>
  <c r="GI87" i="5"/>
  <c r="GH87" i="5"/>
  <c r="GG87" i="5"/>
  <c r="GF87" i="5"/>
  <c r="GS86" i="5"/>
  <c r="GR86" i="5"/>
  <c r="GQ86" i="5"/>
  <c r="GP86" i="5"/>
  <c r="GO86" i="5"/>
  <c r="GN86" i="5"/>
  <c r="GM86" i="5"/>
  <c r="GL86" i="5"/>
  <c r="GK86" i="5"/>
  <c r="GJ86" i="5"/>
  <c r="GI86" i="5"/>
  <c r="GH86" i="5"/>
  <c r="GG86" i="5"/>
  <c r="GF86" i="5"/>
  <c r="GS85" i="5"/>
  <c r="GR85" i="5"/>
  <c r="GQ85" i="5"/>
  <c r="GP85" i="5"/>
  <c r="GO85" i="5"/>
  <c r="GN85" i="5"/>
  <c r="GM85" i="5"/>
  <c r="GL85" i="5"/>
  <c r="GK85" i="5"/>
  <c r="GJ85" i="5"/>
  <c r="GI85" i="5"/>
  <c r="GH85" i="5"/>
  <c r="GG85" i="5"/>
  <c r="GF85" i="5"/>
  <c r="GS84" i="5"/>
  <c r="GR84" i="5"/>
  <c r="GQ84" i="5"/>
  <c r="GP84" i="5"/>
  <c r="GO84" i="5"/>
  <c r="GN84" i="5"/>
  <c r="GM84" i="5"/>
  <c r="GL84" i="5"/>
  <c r="GK84" i="5"/>
  <c r="GJ84" i="5"/>
  <c r="GI84" i="5"/>
  <c r="GH84" i="5"/>
  <c r="GG84" i="5"/>
  <c r="GF84" i="5"/>
  <c r="GS83" i="5"/>
  <c r="GR83" i="5"/>
  <c r="GQ83" i="5"/>
  <c r="GP83" i="5"/>
  <c r="GO83" i="5"/>
  <c r="GN83" i="5"/>
  <c r="GM83" i="5"/>
  <c r="GL83" i="5"/>
  <c r="GK83" i="5"/>
  <c r="GJ83" i="5"/>
  <c r="GI83" i="5"/>
  <c r="GH83" i="5"/>
  <c r="GG83" i="5"/>
  <c r="GF83" i="5"/>
  <c r="GS82" i="5"/>
  <c r="GR82" i="5"/>
  <c r="GQ82" i="5"/>
  <c r="GP82" i="5"/>
  <c r="GO82" i="5"/>
  <c r="GN82" i="5"/>
  <c r="GM82" i="5"/>
  <c r="GL82" i="5"/>
  <c r="GK82" i="5"/>
  <c r="GJ82" i="5"/>
  <c r="GI82" i="5"/>
  <c r="GH82" i="5"/>
  <c r="GG82" i="5"/>
  <c r="GF82" i="5"/>
  <c r="GS81" i="5"/>
  <c r="GR81" i="5"/>
  <c r="GQ81" i="5"/>
  <c r="GP81" i="5"/>
  <c r="GO81" i="5"/>
  <c r="GN81" i="5"/>
  <c r="GM81" i="5"/>
  <c r="GL81" i="5"/>
  <c r="GK81" i="5"/>
  <c r="GJ81" i="5"/>
  <c r="GI81" i="5"/>
  <c r="GH81" i="5"/>
  <c r="GG81" i="5"/>
  <c r="GF81" i="5"/>
  <c r="GS80" i="5"/>
  <c r="GR80" i="5"/>
  <c r="GQ80" i="5"/>
  <c r="GP80" i="5"/>
  <c r="GO80" i="5"/>
  <c r="GN80" i="5"/>
  <c r="GM80" i="5"/>
  <c r="GL80" i="5"/>
  <c r="GK80" i="5"/>
  <c r="GJ80" i="5"/>
  <c r="GI80" i="5"/>
  <c r="GH80" i="5"/>
  <c r="GG80" i="5"/>
  <c r="GF80" i="5"/>
  <c r="GS79" i="5"/>
  <c r="GR79" i="5"/>
  <c r="GQ79" i="5"/>
  <c r="GP79" i="5"/>
  <c r="GO79" i="5"/>
  <c r="GN79" i="5"/>
  <c r="GM79" i="5"/>
  <c r="GL79" i="5"/>
  <c r="GK79" i="5"/>
  <c r="GJ79" i="5"/>
  <c r="GI79" i="5"/>
  <c r="GH79" i="5"/>
  <c r="GG79" i="5"/>
  <c r="GF79" i="5"/>
  <c r="GS78" i="5"/>
  <c r="GR78" i="5"/>
  <c r="GQ78" i="5"/>
  <c r="GP78" i="5"/>
  <c r="GO78" i="5"/>
  <c r="GN78" i="5"/>
  <c r="GM78" i="5"/>
  <c r="GL78" i="5"/>
  <c r="GK78" i="5"/>
  <c r="GJ78" i="5"/>
  <c r="GI78" i="5"/>
  <c r="GH78" i="5"/>
  <c r="GG78" i="5"/>
  <c r="GF78" i="5"/>
  <c r="GS77" i="5"/>
  <c r="GR77" i="5"/>
  <c r="GQ77" i="5"/>
  <c r="GP77" i="5"/>
  <c r="GO77" i="5"/>
  <c r="GN77" i="5"/>
  <c r="GM77" i="5"/>
  <c r="GL77" i="5"/>
  <c r="GK77" i="5"/>
  <c r="GJ77" i="5"/>
  <c r="GI77" i="5"/>
  <c r="GH77" i="5"/>
  <c r="GG77" i="5"/>
  <c r="GF77" i="5"/>
  <c r="GS76" i="5"/>
  <c r="GR76" i="5"/>
  <c r="GQ76" i="5"/>
  <c r="GP76" i="5"/>
  <c r="GO76" i="5"/>
  <c r="GN76" i="5"/>
  <c r="GM76" i="5"/>
  <c r="GL76" i="5"/>
  <c r="GK76" i="5"/>
  <c r="GJ76" i="5"/>
  <c r="GI76" i="5"/>
  <c r="GH76" i="5"/>
  <c r="GG76" i="5"/>
  <c r="GF76" i="5"/>
  <c r="GS75" i="5"/>
  <c r="GR75" i="5"/>
  <c r="GQ75" i="5"/>
  <c r="GP75" i="5"/>
  <c r="GO75" i="5"/>
  <c r="GN75" i="5"/>
  <c r="GM75" i="5"/>
  <c r="GL75" i="5"/>
  <c r="GK75" i="5"/>
  <c r="GJ75" i="5"/>
  <c r="GI75" i="5"/>
  <c r="GH75" i="5"/>
  <c r="GG75" i="5"/>
  <c r="GF75" i="5"/>
  <c r="GS74" i="5"/>
  <c r="GR74" i="5"/>
  <c r="GQ74" i="5"/>
  <c r="GP74" i="5"/>
  <c r="GO74" i="5"/>
  <c r="GN74" i="5"/>
  <c r="GM74" i="5"/>
  <c r="GL74" i="5"/>
  <c r="GK74" i="5"/>
  <c r="GJ74" i="5"/>
  <c r="GI74" i="5"/>
  <c r="GH74" i="5"/>
  <c r="GG74" i="5"/>
  <c r="GF74" i="5"/>
  <c r="GS73" i="5"/>
  <c r="GR73" i="5"/>
  <c r="GQ73" i="5"/>
  <c r="GP73" i="5"/>
  <c r="GO73" i="5"/>
  <c r="GN73" i="5"/>
  <c r="GM73" i="5"/>
  <c r="GL73" i="5"/>
  <c r="GK73" i="5"/>
  <c r="GJ73" i="5"/>
  <c r="GI73" i="5"/>
  <c r="GH73" i="5"/>
  <c r="GG73" i="5"/>
  <c r="GF73" i="5"/>
  <c r="GS72" i="5"/>
  <c r="GR72" i="5"/>
  <c r="GQ72" i="5"/>
  <c r="GP72" i="5"/>
  <c r="GO72" i="5"/>
  <c r="GN72" i="5"/>
  <c r="GM72" i="5"/>
  <c r="GL72" i="5"/>
  <c r="GK72" i="5"/>
  <c r="GJ72" i="5"/>
  <c r="GI72" i="5"/>
  <c r="GH72" i="5"/>
  <c r="GG72" i="5"/>
  <c r="GF72" i="5"/>
  <c r="GS71" i="5"/>
  <c r="GR71" i="5"/>
  <c r="GQ71" i="5"/>
  <c r="GP71" i="5"/>
  <c r="GO71" i="5"/>
  <c r="GN71" i="5"/>
  <c r="GM71" i="5"/>
  <c r="GL71" i="5"/>
  <c r="GK71" i="5"/>
  <c r="GJ71" i="5"/>
  <c r="GI71" i="5"/>
  <c r="GH71" i="5"/>
  <c r="GG71" i="5"/>
  <c r="GF71" i="5"/>
  <c r="GS70" i="5"/>
  <c r="GR70" i="5"/>
  <c r="GQ70" i="5"/>
  <c r="GP70" i="5"/>
  <c r="GO70" i="5"/>
  <c r="GN70" i="5"/>
  <c r="GM70" i="5"/>
  <c r="GL70" i="5"/>
  <c r="GK70" i="5"/>
  <c r="GJ70" i="5"/>
  <c r="GI70" i="5"/>
  <c r="GH70" i="5"/>
  <c r="GG70" i="5"/>
  <c r="GF70" i="5"/>
  <c r="GS69" i="5"/>
  <c r="GR69" i="5"/>
  <c r="GQ69" i="5"/>
  <c r="GP69" i="5"/>
  <c r="GO69" i="5"/>
  <c r="GN69" i="5"/>
  <c r="GM69" i="5"/>
  <c r="GL69" i="5"/>
  <c r="GK69" i="5"/>
  <c r="GJ69" i="5"/>
  <c r="GI69" i="5"/>
  <c r="GH69" i="5"/>
  <c r="GG69" i="5"/>
  <c r="GF69" i="5"/>
  <c r="GS68" i="5"/>
  <c r="GR68" i="5"/>
  <c r="GQ68" i="5"/>
  <c r="GP68" i="5"/>
  <c r="GO68" i="5"/>
  <c r="GN68" i="5"/>
  <c r="GM68" i="5"/>
  <c r="GL68" i="5"/>
  <c r="GK68" i="5"/>
  <c r="GJ68" i="5"/>
  <c r="GI68" i="5"/>
  <c r="GH68" i="5"/>
  <c r="GG68" i="5"/>
  <c r="GF68" i="5"/>
  <c r="GS67" i="5"/>
  <c r="GR67" i="5"/>
  <c r="GQ67" i="5"/>
  <c r="GP67" i="5"/>
  <c r="GO67" i="5"/>
  <c r="GN67" i="5"/>
  <c r="GM67" i="5"/>
  <c r="GL67" i="5"/>
  <c r="GK67" i="5"/>
  <c r="GJ67" i="5"/>
  <c r="GI67" i="5"/>
  <c r="GH67" i="5"/>
  <c r="GG67" i="5"/>
  <c r="GW67" i="5" s="1"/>
  <c r="GF67" i="5"/>
  <c r="GS66" i="5"/>
  <c r="GR66" i="5"/>
  <c r="GQ66" i="5"/>
  <c r="GP66" i="5"/>
  <c r="GO66" i="5"/>
  <c r="GN66" i="5"/>
  <c r="GM66" i="5"/>
  <c r="GL66" i="5"/>
  <c r="GK66" i="5"/>
  <c r="GJ66" i="5"/>
  <c r="GI66" i="5"/>
  <c r="GH66" i="5"/>
  <c r="GG66" i="5"/>
  <c r="GF66" i="5"/>
  <c r="GS65" i="5"/>
  <c r="GR65" i="5"/>
  <c r="GQ65" i="5"/>
  <c r="GP65" i="5"/>
  <c r="GO65" i="5"/>
  <c r="GN65" i="5"/>
  <c r="GM65" i="5"/>
  <c r="GL65" i="5"/>
  <c r="GK65" i="5"/>
  <c r="GJ65" i="5"/>
  <c r="GI65" i="5"/>
  <c r="GH65" i="5"/>
  <c r="GG65" i="5"/>
  <c r="GF65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W63" i="5" s="1"/>
  <c r="GF63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W59" i="5" s="1"/>
  <c r="GF59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W55" i="5" s="1"/>
  <c r="GF55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W51" i="5" s="1"/>
  <c r="GF51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W11" i="5" s="1"/>
  <c r="GF11" i="5"/>
  <c r="GS10" i="5"/>
  <c r="GR10" i="5"/>
  <c r="GQ10" i="5"/>
  <c r="GP10" i="5"/>
  <c r="GO10" i="5"/>
  <c r="GN10" i="5"/>
  <c r="GM10" i="5"/>
  <c r="GL10" i="5"/>
  <c r="GK10" i="5"/>
  <c r="GJ10" i="5"/>
  <c r="GI10" i="5"/>
  <c r="GX10" i="5" s="1"/>
  <c r="GH10" i="5"/>
  <c r="GG10" i="5"/>
  <c r="GF10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S7" i="5"/>
  <c r="GR7" i="5"/>
  <c r="GQ7" i="5"/>
  <c r="GP7" i="5"/>
  <c r="GO7" i="5"/>
  <c r="GN7" i="5"/>
  <c r="GM7" i="5"/>
  <c r="GL7" i="5"/>
  <c r="GK7" i="5"/>
  <c r="GJ7" i="5"/>
  <c r="GI7" i="5"/>
  <c r="GH7" i="5"/>
  <c r="GG7" i="5"/>
  <c r="GW7" i="5" s="1"/>
  <c r="GF7" i="5"/>
  <c r="GS6" i="5"/>
  <c r="GR6" i="5"/>
  <c r="GQ6" i="5"/>
  <c r="GP6" i="5"/>
  <c r="GO6" i="5"/>
  <c r="GN6" i="5"/>
  <c r="GM6" i="5"/>
  <c r="GL6" i="5"/>
  <c r="GK6" i="5"/>
  <c r="GJ6" i="5"/>
  <c r="GI6" i="5"/>
  <c r="GX6" i="5" s="1"/>
  <c r="GH6" i="5"/>
  <c r="GG6" i="5"/>
  <c r="GF6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W3" i="5" s="1"/>
  <c r="GF3" i="5"/>
  <c r="GS2" i="5"/>
  <c r="GR2" i="5"/>
  <c r="GQ2" i="5"/>
  <c r="GP2" i="5"/>
  <c r="GO2" i="5"/>
  <c r="GN2" i="5"/>
  <c r="GM2" i="5"/>
  <c r="GL2" i="5"/>
  <c r="GK2" i="5"/>
  <c r="GJ2" i="5"/>
  <c r="GI2" i="5"/>
  <c r="GX2" i="5" s="1"/>
  <c r="GH2" i="5"/>
  <c r="GG2" i="5"/>
  <c r="GF2" i="5"/>
  <c r="GS1" i="5"/>
  <c r="GR1" i="5"/>
  <c r="GQ1" i="5"/>
  <c r="GP1" i="5"/>
  <c r="GO1" i="5"/>
  <c r="GN1" i="5"/>
  <c r="GM1" i="5"/>
  <c r="GL1" i="5"/>
  <c r="GK1" i="5"/>
  <c r="GJ1" i="5"/>
  <c r="GI1" i="5"/>
  <c r="GH1" i="5"/>
  <c r="GG1" i="5"/>
  <c r="GF1" i="5"/>
  <c r="GE144" i="5"/>
  <c r="HC144" i="5" s="1"/>
  <c r="GE128" i="5"/>
  <c r="HC128" i="5" s="1"/>
  <c r="GE112" i="5"/>
  <c r="HC112" i="5" s="1"/>
  <c r="GE96" i="5"/>
  <c r="HC96" i="5" s="1"/>
  <c r="GE80" i="5"/>
  <c r="HC80" i="5" s="1"/>
  <c r="GE64" i="5"/>
  <c r="HC64" i="5" s="1"/>
  <c r="GE48" i="5"/>
  <c r="HC48" i="5" s="1"/>
  <c r="GE32" i="5"/>
  <c r="HC32" i="5" s="1"/>
  <c r="GE16" i="5"/>
  <c r="HC16" i="5" s="1"/>
  <c r="FX2" i="5"/>
  <c r="GE2" i="5" s="1"/>
  <c r="HC2" i="5" s="1"/>
  <c r="FX3" i="5"/>
  <c r="GE3" i="5" s="1"/>
  <c r="HC3" i="5" s="1"/>
  <c r="FX4" i="5"/>
  <c r="GE4" i="5" s="1"/>
  <c r="HC4" i="5" s="1"/>
  <c r="FX5" i="5"/>
  <c r="GE5" i="5" s="1"/>
  <c r="HC5" i="5" s="1"/>
  <c r="FX6" i="5"/>
  <c r="GE6" i="5" s="1"/>
  <c r="HC6" i="5" s="1"/>
  <c r="FX7" i="5"/>
  <c r="GE7" i="5" s="1"/>
  <c r="HC7" i="5" s="1"/>
  <c r="FX8" i="5"/>
  <c r="GE8" i="5" s="1"/>
  <c r="HC8" i="5" s="1"/>
  <c r="FX9" i="5"/>
  <c r="GE9" i="5" s="1"/>
  <c r="HC9" i="5" s="1"/>
  <c r="FX10" i="5"/>
  <c r="GE10" i="5" s="1"/>
  <c r="HC10" i="5" s="1"/>
  <c r="FX11" i="5"/>
  <c r="GE11" i="5" s="1"/>
  <c r="HC11" i="5" s="1"/>
  <c r="FX12" i="5"/>
  <c r="GE12" i="5" s="1"/>
  <c r="FX13" i="5"/>
  <c r="GE13" i="5" s="1"/>
  <c r="HC13" i="5" s="1"/>
  <c r="FX14" i="5"/>
  <c r="GE14" i="5" s="1"/>
  <c r="HC14" i="5" s="1"/>
  <c r="FX15" i="5"/>
  <c r="GE15" i="5" s="1"/>
  <c r="HC15" i="5" s="1"/>
  <c r="FX16" i="5"/>
  <c r="FX17" i="5"/>
  <c r="GE17" i="5" s="1"/>
  <c r="HC17" i="5" s="1"/>
  <c r="FX18" i="5"/>
  <c r="GE18" i="5" s="1"/>
  <c r="HC18" i="5" s="1"/>
  <c r="FX19" i="5"/>
  <c r="GE19" i="5" s="1"/>
  <c r="HC19" i="5" s="1"/>
  <c r="FX20" i="5"/>
  <c r="GE20" i="5" s="1"/>
  <c r="HC20" i="5" s="1"/>
  <c r="FX21" i="5"/>
  <c r="GE21" i="5" s="1"/>
  <c r="HC21" i="5" s="1"/>
  <c r="FX22" i="5"/>
  <c r="GE22" i="5" s="1"/>
  <c r="HC22" i="5" s="1"/>
  <c r="FX23" i="5"/>
  <c r="GE23" i="5" s="1"/>
  <c r="HC23" i="5" s="1"/>
  <c r="FX24" i="5"/>
  <c r="GE24" i="5" s="1"/>
  <c r="HC24" i="5" s="1"/>
  <c r="FX25" i="5"/>
  <c r="GE25" i="5" s="1"/>
  <c r="HC25" i="5" s="1"/>
  <c r="FX26" i="5"/>
  <c r="GE26" i="5" s="1"/>
  <c r="HC26" i="5" s="1"/>
  <c r="FX27" i="5"/>
  <c r="GE27" i="5" s="1"/>
  <c r="HC27" i="5" s="1"/>
  <c r="FX28" i="5"/>
  <c r="GE28" i="5" s="1"/>
  <c r="HC28" i="5" s="1"/>
  <c r="FX29" i="5"/>
  <c r="GE29" i="5" s="1"/>
  <c r="HC29" i="5" s="1"/>
  <c r="FX30" i="5"/>
  <c r="GE30" i="5" s="1"/>
  <c r="HC30" i="5" s="1"/>
  <c r="FX31" i="5"/>
  <c r="GE31" i="5" s="1"/>
  <c r="HC31" i="5" s="1"/>
  <c r="FX32" i="5"/>
  <c r="FX33" i="5"/>
  <c r="GE33" i="5" s="1"/>
  <c r="HC33" i="5" s="1"/>
  <c r="FX34" i="5"/>
  <c r="GE34" i="5" s="1"/>
  <c r="HC34" i="5" s="1"/>
  <c r="FX35" i="5"/>
  <c r="GE35" i="5" s="1"/>
  <c r="HC35" i="5" s="1"/>
  <c r="FX36" i="5"/>
  <c r="GE36" i="5" s="1"/>
  <c r="HC36" i="5" s="1"/>
  <c r="FX37" i="5"/>
  <c r="GE37" i="5" s="1"/>
  <c r="HC37" i="5" s="1"/>
  <c r="FX38" i="5"/>
  <c r="GE38" i="5" s="1"/>
  <c r="HC38" i="5" s="1"/>
  <c r="FX39" i="5"/>
  <c r="GE39" i="5" s="1"/>
  <c r="HC39" i="5" s="1"/>
  <c r="FX40" i="5"/>
  <c r="GE40" i="5" s="1"/>
  <c r="HC40" i="5" s="1"/>
  <c r="FX41" i="5"/>
  <c r="GE41" i="5" s="1"/>
  <c r="HC41" i="5" s="1"/>
  <c r="FX42" i="5"/>
  <c r="GE42" i="5" s="1"/>
  <c r="HC42" i="5" s="1"/>
  <c r="FX43" i="5"/>
  <c r="GE43" i="5" s="1"/>
  <c r="HC43" i="5" s="1"/>
  <c r="FX44" i="5"/>
  <c r="GE44" i="5" s="1"/>
  <c r="HC44" i="5" s="1"/>
  <c r="FX45" i="5"/>
  <c r="GE45" i="5" s="1"/>
  <c r="HC45" i="5" s="1"/>
  <c r="FX46" i="5"/>
  <c r="GE46" i="5" s="1"/>
  <c r="HC46" i="5" s="1"/>
  <c r="FX47" i="5"/>
  <c r="GE47" i="5" s="1"/>
  <c r="HC47" i="5" s="1"/>
  <c r="FX48" i="5"/>
  <c r="FX49" i="5"/>
  <c r="GE49" i="5" s="1"/>
  <c r="HC49" i="5" s="1"/>
  <c r="FX50" i="5"/>
  <c r="GE50" i="5" s="1"/>
  <c r="HC50" i="5" s="1"/>
  <c r="FX51" i="5"/>
  <c r="GE51" i="5" s="1"/>
  <c r="HC51" i="5" s="1"/>
  <c r="FX52" i="5"/>
  <c r="GE52" i="5" s="1"/>
  <c r="HC52" i="5" s="1"/>
  <c r="FX53" i="5"/>
  <c r="GE53" i="5" s="1"/>
  <c r="HC53" i="5" s="1"/>
  <c r="FX54" i="5"/>
  <c r="GE54" i="5" s="1"/>
  <c r="HC54" i="5" s="1"/>
  <c r="FX55" i="5"/>
  <c r="GE55" i="5" s="1"/>
  <c r="HC55" i="5" s="1"/>
  <c r="FX56" i="5"/>
  <c r="GE56" i="5" s="1"/>
  <c r="HC56" i="5" s="1"/>
  <c r="FX57" i="5"/>
  <c r="GE57" i="5" s="1"/>
  <c r="HC57" i="5" s="1"/>
  <c r="FX58" i="5"/>
  <c r="GE58" i="5" s="1"/>
  <c r="HC58" i="5" s="1"/>
  <c r="FX59" i="5"/>
  <c r="GE59" i="5" s="1"/>
  <c r="HC59" i="5" s="1"/>
  <c r="FX60" i="5"/>
  <c r="GE60" i="5" s="1"/>
  <c r="HC60" i="5" s="1"/>
  <c r="FX61" i="5"/>
  <c r="GE61" i="5" s="1"/>
  <c r="HC61" i="5" s="1"/>
  <c r="FX62" i="5"/>
  <c r="GE62" i="5" s="1"/>
  <c r="HC62" i="5" s="1"/>
  <c r="FX63" i="5"/>
  <c r="GE63" i="5" s="1"/>
  <c r="HC63" i="5" s="1"/>
  <c r="FX64" i="5"/>
  <c r="FX65" i="5"/>
  <c r="GE65" i="5" s="1"/>
  <c r="HC65" i="5" s="1"/>
  <c r="FX66" i="5"/>
  <c r="GE66" i="5" s="1"/>
  <c r="HC66" i="5" s="1"/>
  <c r="FX67" i="5"/>
  <c r="GE67" i="5" s="1"/>
  <c r="HC67" i="5" s="1"/>
  <c r="FX68" i="5"/>
  <c r="GE68" i="5" s="1"/>
  <c r="HC68" i="5" s="1"/>
  <c r="FX69" i="5"/>
  <c r="GE69" i="5" s="1"/>
  <c r="HC69" i="5" s="1"/>
  <c r="FX70" i="5"/>
  <c r="GE70" i="5" s="1"/>
  <c r="HC70" i="5" s="1"/>
  <c r="FX71" i="5"/>
  <c r="GE71" i="5" s="1"/>
  <c r="HC71" i="5" s="1"/>
  <c r="FX72" i="5"/>
  <c r="GE72" i="5" s="1"/>
  <c r="HC72" i="5" s="1"/>
  <c r="FX73" i="5"/>
  <c r="GE73" i="5" s="1"/>
  <c r="HC73" i="5" s="1"/>
  <c r="FX74" i="5"/>
  <c r="GE74" i="5" s="1"/>
  <c r="HC74" i="5" s="1"/>
  <c r="FX75" i="5"/>
  <c r="GE75" i="5" s="1"/>
  <c r="HC75" i="5" s="1"/>
  <c r="FX76" i="5"/>
  <c r="GE76" i="5" s="1"/>
  <c r="HC76" i="5" s="1"/>
  <c r="FX77" i="5"/>
  <c r="GE77" i="5" s="1"/>
  <c r="HC77" i="5" s="1"/>
  <c r="FX78" i="5"/>
  <c r="GE78" i="5" s="1"/>
  <c r="HC78" i="5" s="1"/>
  <c r="FX79" i="5"/>
  <c r="GE79" i="5" s="1"/>
  <c r="HC79" i="5" s="1"/>
  <c r="FX80" i="5"/>
  <c r="FX81" i="5"/>
  <c r="GE81" i="5" s="1"/>
  <c r="HC81" i="5" s="1"/>
  <c r="FX82" i="5"/>
  <c r="GE82" i="5" s="1"/>
  <c r="HC82" i="5" s="1"/>
  <c r="FX83" i="5"/>
  <c r="GE83" i="5" s="1"/>
  <c r="HC83" i="5" s="1"/>
  <c r="FX84" i="5"/>
  <c r="GE84" i="5" s="1"/>
  <c r="HC84" i="5" s="1"/>
  <c r="FX85" i="5"/>
  <c r="GE85" i="5" s="1"/>
  <c r="HC85" i="5" s="1"/>
  <c r="FX86" i="5"/>
  <c r="GE86" i="5" s="1"/>
  <c r="HC86" i="5" s="1"/>
  <c r="FX87" i="5"/>
  <c r="GE87" i="5" s="1"/>
  <c r="HC87" i="5" s="1"/>
  <c r="FX88" i="5"/>
  <c r="GE88" i="5" s="1"/>
  <c r="HC88" i="5" s="1"/>
  <c r="FX89" i="5"/>
  <c r="GE89" i="5" s="1"/>
  <c r="HC89" i="5" s="1"/>
  <c r="FX90" i="5"/>
  <c r="GE90" i="5" s="1"/>
  <c r="HC90" i="5" s="1"/>
  <c r="FX91" i="5"/>
  <c r="GE91" i="5" s="1"/>
  <c r="HC91" i="5" s="1"/>
  <c r="FX92" i="5"/>
  <c r="GE92" i="5" s="1"/>
  <c r="HC92" i="5" s="1"/>
  <c r="FX93" i="5"/>
  <c r="GE93" i="5" s="1"/>
  <c r="HC93" i="5" s="1"/>
  <c r="FX94" i="5"/>
  <c r="GE94" i="5" s="1"/>
  <c r="HC94" i="5" s="1"/>
  <c r="FX95" i="5"/>
  <c r="GE95" i="5" s="1"/>
  <c r="HC95" i="5" s="1"/>
  <c r="FX96" i="5"/>
  <c r="FX97" i="5"/>
  <c r="GE97" i="5" s="1"/>
  <c r="HC97" i="5" s="1"/>
  <c r="FX98" i="5"/>
  <c r="GE98" i="5" s="1"/>
  <c r="HC98" i="5" s="1"/>
  <c r="FX99" i="5"/>
  <c r="GE99" i="5" s="1"/>
  <c r="HC99" i="5" s="1"/>
  <c r="FX100" i="5"/>
  <c r="GE100" i="5" s="1"/>
  <c r="HC100" i="5" s="1"/>
  <c r="FX101" i="5"/>
  <c r="GE101" i="5" s="1"/>
  <c r="HC101" i="5" s="1"/>
  <c r="FX102" i="5"/>
  <c r="GE102" i="5" s="1"/>
  <c r="HC102" i="5" s="1"/>
  <c r="FX103" i="5"/>
  <c r="GE103" i="5" s="1"/>
  <c r="HC103" i="5" s="1"/>
  <c r="FX104" i="5"/>
  <c r="GE104" i="5" s="1"/>
  <c r="HC104" i="5" s="1"/>
  <c r="FX105" i="5"/>
  <c r="GE105" i="5" s="1"/>
  <c r="HC105" i="5" s="1"/>
  <c r="FX106" i="5"/>
  <c r="GE106" i="5" s="1"/>
  <c r="HC106" i="5" s="1"/>
  <c r="FX107" i="5"/>
  <c r="GE107" i="5" s="1"/>
  <c r="HC107" i="5" s="1"/>
  <c r="FX108" i="5"/>
  <c r="GE108" i="5" s="1"/>
  <c r="HC108" i="5" s="1"/>
  <c r="FX109" i="5"/>
  <c r="GE109" i="5" s="1"/>
  <c r="HC109" i="5" s="1"/>
  <c r="FX110" i="5"/>
  <c r="GE110" i="5" s="1"/>
  <c r="HC110" i="5" s="1"/>
  <c r="FX111" i="5"/>
  <c r="GE111" i="5" s="1"/>
  <c r="HC111" i="5" s="1"/>
  <c r="FX112" i="5"/>
  <c r="FX113" i="5"/>
  <c r="GE113" i="5" s="1"/>
  <c r="HC113" i="5" s="1"/>
  <c r="FX114" i="5"/>
  <c r="GE114" i="5" s="1"/>
  <c r="HC114" i="5" s="1"/>
  <c r="FX115" i="5"/>
  <c r="GE115" i="5" s="1"/>
  <c r="HC115" i="5" s="1"/>
  <c r="FX116" i="5"/>
  <c r="GE116" i="5" s="1"/>
  <c r="HC116" i="5" s="1"/>
  <c r="FX117" i="5"/>
  <c r="GE117" i="5" s="1"/>
  <c r="HC117" i="5" s="1"/>
  <c r="FX118" i="5"/>
  <c r="GE118" i="5" s="1"/>
  <c r="HC118" i="5" s="1"/>
  <c r="FX119" i="5"/>
  <c r="GE119" i="5" s="1"/>
  <c r="HC119" i="5" s="1"/>
  <c r="FX120" i="5"/>
  <c r="GE120" i="5" s="1"/>
  <c r="HC120" i="5" s="1"/>
  <c r="FX121" i="5"/>
  <c r="GE121" i="5" s="1"/>
  <c r="HC121" i="5" s="1"/>
  <c r="FX122" i="5"/>
  <c r="GE122" i="5" s="1"/>
  <c r="HC122" i="5" s="1"/>
  <c r="FX123" i="5"/>
  <c r="GE123" i="5" s="1"/>
  <c r="HC123" i="5" s="1"/>
  <c r="FX124" i="5"/>
  <c r="GE124" i="5" s="1"/>
  <c r="HC124" i="5" s="1"/>
  <c r="FX125" i="5"/>
  <c r="GE125" i="5" s="1"/>
  <c r="HC125" i="5" s="1"/>
  <c r="FX126" i="5"/>
  <c r="GE126" i="5" s="1"/>
  <c r="HC126" i="5" s="1"/>
  <c r="FX127" i="5"/>
  <c r="GE127" i="5" s="1"/>
  <c r="HC127" i="5" s="1"/>
  <c r="FX128" i="5"/>
  <c r="FX129" i="5"/>
  <c r="GE129" i="5" s="1"/>
  <c r="HC129" i="5" s="1"/>
  <c r="FX130" i="5"/>
  <c r="GE130" i="5" s="1"/>
  <c r="HC130" i="5" s="1"/>
  <c r="FX131" i="5"/>
  <c r="GE131" i="5" s="1"/>
  <c r="HC131" i="5" s="1"/>
  <c r="FX132" i="5"/>
  <c r="GE132" i="5" s="1"/>
  <c r="HC132" i="5" s="1"/>
  <c r="FX133" i="5"/>
  <c r="GE133" i="5" s="1"/>
  <c r="HC133" i="5" s="1"/>
  <c r="FX134" i="5"/>
  <c r="GE134" i="5" s="1"/>
  <c r="HC134" i="5" s="1"/>
  <c r="FX135" i="5"/>
  <c r="GE135" i="5" s="1"/>
  <c r="HC135" i="5" s="1"/>
  <c r="FX136" i="5"/>
  <c r="GE136" i="5" s="1"/>
  <c r="HC136" i="5" s="1"/>
  <c r="FX137" i="5"/>
  <c r="GE137" i="5" s="1"/>
  <c r="HC137" i="5" s="1"/>
  <c r="FX138" i="5"/>
  <c r="GE138" i="5" s="1"/>
  <c r="HC138" i="5" s="1"/>
  <c r="FX139" i="5"/>
  <c r="GE139" i="5" s="1"/>
  <c r="HC139" i="5" s="1"/>
  <c r="FX140" i="5"/>
  <c r="GE140" i="5" s="1"/>
  <c r="HC140" i="5" s="1"/>
  <c r="FX141" i="5"/>
  <c r="GE141" i="5" s="1"/>
  <c r="HC141" i="5" s="1"/>
  <c r="FX142" i="5"/>
  <c r="GE142" i="5" s="1"/>
  <c r="HC142" i="5" s="1"/>
  <c r="FX143" i="5"/>
  <c r="GE143" i="5" s="1"/>
  <c r="HC143" i="5" s="1"/>
  <c r="FX144" i="5"/>
  <c r="FX145" i="5"/>
  <c r="GE145" i="5" s="1"/>
  <c r="HC145" i="5" s="1"/>
  <c r="FX1" i="5"/>
  <c r="FU145" i="5"/>
  <c r="FT145" i="5"/>
  <c r="FS145" i="5"/>
  <c r="FR145" i="5"/>
  <c r="FQ145" i="5"/>
  <c r="FP145" i="5"/>
  <c r="FO145" i="5"/>
  <c r="FN145" i="5"/>
  <c r="FM145" i="5"/>
  <c r="FL145" i="5"/>
  <c r="FK145" i="5"/>
  <c r="FJ145" i="5"/>
  <c r="FI145" i="5"/>
  <c r="FH145" i="5"/>
  <c r="FU144" i="5"/>
  <c r="FT144" i="5"/>
  <c r="FS144" i="5"/>
  <c r="FR144" i="5"/>
  <c r="FQ144" i="5"/>
  <c r="FP144" i="5"/>
  <c r="FO144" i="5"/>
  <c r="FN144" i="5"/>
  <c r="FM144" i="5"/>
  <c r="FL144" i="5"/>
  <c r="FK144" i="5"/>
  <c r="FJ144" i="5"/>
  <c r="FI144" i="5"/>
  <c r="FH144" i="5"/>
  <c r="FU143" i="5"/>
  <c r="FT143" i="5"/>
  <c r="FS143" i="5"/>
  <c r="FR143" i="5"/>
  <c r="FQ143" i="5"/>
  <c r="FP143" i="5"/>
  <c r="FO143" i="5"/>
  <c r="FN143" i="5"/>
  <c r="FM143" i="5"/>
  <c r="FL143" i="5"/>
  <c r="FK143" i="5"/>
  <c r="FJ143" i="5"/>
  <c r="FI143" i="5"/>
  <c r="FH143" i="5"/>
  <c r="FU142" i="5"/>
  <c r="FT142" i="5"/>
  <c r="FS142" i="5"/>
  <c r="FR142" i="5"/>
  <c r="FQ142" i="5"/>
  <c r="FP142" i="5"/>
  <c r="FO142" i="5"/>
  <c r="FN142" i="5"/>
  <c r="FM142" i="5"/>
  <c r="FL142" i="5"/>
  <c r="FK142" i="5"/>
  <c r="FJ142" i="5"/>
  <c r="FI142" i="5"/>
  <c r="FH142" i="5"/>
  <c r="FU141" i="5"/>
  <c r="FT141" i="5"/>
  <c r="FS141" i="5"/>
  <c r="FR141" i="5"/>
  <c r="FQ141" i="5"/>
  <c r="FP141" i="5"/>
  <c r="FO141" i="5"/>
  <c r="FN141" i="5"/>
  <c r="FM141" i="5"/>
  <c r="FL141" i="5"/>
  <c r="FK141" i="5"/>
  <c r="FJ141" i="5"/>
  <c r="FI141" i="5"/>
  <c r="FH141" i="5"/>
  <c r="FU140" i="5"/>
  <c r="FT140" i="5"/>
  <c r="FS140" i="5"/>
  <c r="FR140" i="5"/>
  <c r="FQ140" i="5"/>
  <c r="FP140" i="5"/>
  <c r="FO140" i="5"/>
  <c r="FN140" i="5"/>
  <c r="FM140" i="5"/>
  <c r="FL140" i="5"/>
  <c r="FK140" i="5"/>
  <c r="FJ140" i="5"/>
  <c r="FI140" i="5"/>
  <c r="FH140" i="5"/>
  <c r="FU139" i="5"/>
  <c r="FT139" i="5"/>
  <c r="FS139" i="5"/>
  <c r="FR139" i="5"/>
  <c r="FQ139" i="5"/>
  <c r="FP139" i="5"/>
  <c r="FO139" i="5"/>
  <c r="FN139" i="5"/>
  <c r="FM139" i="5"/>
  <c r="FL139" i="5"/>
  <c r="FK139" i="5"/>
  <c r="FJ139" i="5"/>
  <c r="FI139" i="5"/>
  <c r="FH139" i="5"/>
  <c r="FU138" i="5"/>
  <c r="FT138" i="5"/>
  <c r="FS138" i="5"/>
  <c r="FR138" i="5"/>
  <c r="FQ138" i="5"/>
  <c r="FP138" i="5"/>
  <c r="FO138" i="5"/>
  <c r="FN138" i="5"/>
  <c r="FM138" i="5"/>
  <c r="FL138" i="5"/>
  <c r="FK138" i="5"/>
  <c r="FJ138" i="5"/>
  <c r="FI138" i="5"/>
  <c r="FH138" i="5"/>
  <c r="FU137" i="5"/>
  <c r="FT137" i="5"/>
  <c r="FS137" i="5"/>
  <c r="FR137" i="5"/>
  <c r="FQ137" i="5"/>
  <c r="FP137" i="5"/>
  <c r="FO137" i="5"/>
  <c r="FN137" i="5"/>
  <c r="FM137" i="5"/>
  <c r="FL137" i="5"/>
  <c r="FK137" i="5"/>
  <c r="FJ137" i="5"/>
  <c r="FI137" i="5"/>
  <c r="FH137" i="5"/>
  <c r="FU136" i="5"/>
  <c r="FT136" i="5"/>
  <c r="FS136" i="5"/>
  <c r="FR136" i="5"/>
  <c r="FQ136" i="5"/>
  <c r="FP136" i="5"/>
  <c r="FO136" i="5"/>
  <c r="FN136" i="5"/>
  <c r="FM136" i="5"/>
  <c r="FL136" i="5"/>
  <c r="FK136" i="5"/>
  <c r="FJ136" i="5"/>
  <c r="FI136" i="5"/>
  <c r="FH136" i="5"/>
  <c r="FU135" i="5"/>
  <c r="FT135" i="5"/>
  <c r="FS135" i="5"/>
  <c r="FR135" i="5"/>
  <c r="FQ135" i="5"/>
  <c r="FP135" i="5"/>
  <c r="FO135" i="5"/>
  <c r="FN135" i="5"/>
  <c r="FM135" i="5"/>
  <c r="FL135" i="5"/>
  <c r="FK135" i="5"/>
  <c r="FJ135" i="5"/>
  <c r="FI135" i="5"/>
  <c r="FH135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U133" i="5"/>
  <c r="FT133" i="5"/>
  <c r="FS133" i="5"/>
  <c r="FR133" i="5"/>
  <c r="FQ133" i="5"/>
  <c r="FP133" i="5"/>
  <c r="FO133" i="5"/>
  <c r="FN133" i="5"/>
  <c r="FM133" i="5"/>
  <c r="FL133" i="5"/>
  <c r="FK133" i="5"/>
  <c r="FJ133" i="5"/>
  <c r="FI133" i="5"/>
  <c r="FH133" i="5"/>
  <c r="FU132" i="5"/>
  <c r="FT132" i="5"/>
  <c r="FS132" i="5"/>
  <c r="FR132" i="5"/>
  <c r="FQ132" i="5"/>
  <c r="FP132" i="5"/>
  <c r="FO132" i="5"/>
  <c r="FN132" i="5"/>
  <c r="FM132" i="5"/>
  <c r="FL132" i="5"/>
  <c r="FK132" i="5"/>
  <c r="FJ132" i="5"/>
  <c r="FI132" i="5"/>
  <c r="FH132" i="5"/>
  <c r="FU131" i="5"/>
  <c r="FT131" i="5"/>
  <c r="FS131" i="5"/>
  <c r="FR131" i="5"/>
  <c r="FQ131" i="5"/>
  <c r="FP131" i="5"/>
  <c r="FO131" i="5"/>
  <c r="FN131" i="5"/>
  <c r="FM131" i="5"/>
  <c r="FL131" i="5"/>
  <c r="FK131" i="5"/>
  <c r="FJ131" i="5"/>
  <c r="FI131" i="5"/>
  <c r="FH131" i="5"/>
  <c r="FU130" i="5"/>
  <c r="FT130" i="5"/>
  <c r="FS130" i="5"/>
  <c r="FR130" i="5"/>
  <c r="FQ130" i="5"/>
  <c r="FP130" i="5"/>
  <c r="FO130" i="5"/>
  <c r="FN130" i="5"/>
  <c r="FM130" i="5"/>
  <c r="FL130" i="5"/>
  <c r="FK130" i="5"/>
  <c r="FJ130" i="5"/>
  <c r="FI130" i="5"/>
  <c r="FH130" i="5"/>
  <c r="FU129" i="5"/>
  <c r="FT129" i="5"/>
  <c r="FS129" i="5"/>
  <c r="FR129" i="5"/>
  <c r="FQ129" i="5"/>
  <c r="FP129" i="5"/>
  <c r="FO129" i="5"/>
  <c r="FN129" i="5"/>
  <c r="FM129" i="5"/>
  <c r="FL129" i="5"/>
  <c r="FK129" i="5"/>
  <c r="FJ129" i="5"/>
  <c r="FI129" i="5"/>
  <c r="FH129" i="5"/>
  <c r="FU128" i="5"/>
  <c r="FT128" i="5"/>
  <c r="FS128" i="5"/>
  <c r="FR128" i="5"/>
  <c r="FQ128" i="5"/>
  <c r="FP128" i="5"/>
  <c r="FO128" i="5"/>
  <c r="FN128" i="5"/>
  <c r="FM128" i="5"/>
  <c r="FL128" i="5"/>
  <c r="FK128" i="5"/>
  <c r="FJ128" i="5"/>
  <c r="FI128" i="5"/>
  <c r="FH128" i="5"/>
  <c r="FU127" i="5"/>
  <c r="FT127" i="5"/>
  <c r="FS127" i="5"/>
  <c r="FR127" i="5"/>
  <c r="FQ127" i="5"/>
  <c r="FP127" i="5"/>
  <c r="FO127" i="5"/>
  <c r="FN127" i="5"/>
  <c r="FM127" i="5"/>
  <c r="FL127" i="5"/>
  <c r="FK127" i="5"/>
  <c r="FJ127" i="5"/>
  <c r="FI127" i="5"/>
  <c r="FH127" i="5"/>
  <c r="FU126" i="5"/>
  <c r="FT126" i="5"/>
  <c r="FS126" i="5"/>
  <c r="FR126" i="5"/>
  <c r="FQ126" i="5"/>
  <c r="FP126" i="5"/>
  <c r="FO126" i="5"/>
  <c r="FN126" i="5"/>
  <c r="FM126" i="5"/>
  <c r="FL126" i="5"/>
  <c r="FK126" i="5"/>
  <c r="FJ126" i="5"/>
  <c r="FI126" i="5"/>
  <c r="FH126" i="5"/>
  <c r="FU125" i="5"/>
  <c r="FT125" i="5"/>
  <c r="FS125" i="5"/>
  <c r="FR125" i="5"/>
  <c r="FQ125" i="5"/>
  <c r="FP125" i="5"/>
  <c r="FO125" i="5"/>
  <c r="FN125" i="5"/>
  <c r="FM125" i="5"/>
  <c r="FL125" i="5"/>
  <c r="FK125" i="5"/>
  <c r="FJ125" i="5"/>
  <c r="FI125" i="5"/>
  <c r="FH125" i="5"/>
  <c r="FU124" i="5"/>
  <c r="FT124" i="5"/>
  <c r="FS124" i="5"/>
  <c r="FR124" i="5"/>
  <c r="FQ124" i="5"/>
  <c r="FP124" i="5"/>
  <c r="FO124" i="5"/>
  <c r="FN124" i="5"/>
  <c r="FM124" i="5"/>
  <c r="FL124" i="5"/>
  <c r="FK124" i="5"/>
  <c r="FJ124" i="5"/>
  <c r="FI124" i="5"/>
  <c r="FH124" i="5"/>
  <c r="FU123" i="5"/>
  <c r="FT123" i="5"/>
  <c r="FS123" i="5"/>
  <c r="FR123" i="5"/>
  <c r="FQ123" i="5"/>
  <c r="FP123" i="5"/>
  <c r="FO123" i="5"/>
  <c r="FN123" i="5"/>
  <c r="FM123" i="5"/>
  <c r="FL123" i="5"/>
  <c r="FK123" i="5"/>
  <c r="FJ123" i="5"/>
  <c r="FI123" i="5"/>
  <c r="FH123" i="5"/>
  <c r="FU122" i="5"/>
  <c r="FT122" i="5"/>
  <c r="FS122" i="5"/>
  <c r="FR122" i="5"/>
  <c r="FQ122" i="5"/>
  <c r="FP122" i="5"/>
  <c r="FO122" i="5"/>
  <c r="FN122" i="5"/>
  <c r="FM122" i="5"/>
  <c r="FL122" i="5"/>
  <c r="FK122" i="5"/>
  <c r="FJ122" i="5"/>
  <c r="FI122" i="5"/>
  <c r="FH122" i="5"/>
  <c r="FU121" i="5"/>
  <c r="FT121" i="5"/>
  <c r="FS121" i="5"/>
  <c r="FR121" i="5"/>
  <c r="FQ121" i="5"/>
  <c r="FP121" i="5"/>
  <c r="FO121" i="5"/>
  <c r="FN121" i="5"/>
  <c r="FM121" i="5"/>
  <c r="FL121" i="5"/>
  <c r="FK121" i="5"/>
  <c r="FJ121" i="5"/>
  <c r="FI121" i="5"/>
  <c r="FH121" i="5"/>
  <c r="FU120" i="5"/>
  <c r="FT120" i="5"/>
  <c r="FS120" i="5"/>
  <c r="FR120" i="5"/>
  <c r="FQ120" i="5"/>
  <c r="FP120" i="5"/>
  <c r="FO120" i="5"/>
  <c r="FN120" i="5"/>
  <c r="FM120" i="5"/>
  <c r="FL120" i="5"/>
  <c r="FK120" i="5"/>
  <c r="FJ120" i="5"/>
  <c r="FI120" i="5"/>
  <c r="FH120" i="5"/>
  <c r="FU119" i="5"/>
  <c r="FT119" i="5"/>
  <c r="FS119" i="5"/>
  <c r="FR119" i="5"/>
  <c r="FQ119" i="5"/>
  <c r="FP119" i="5"/>
  <c r="FO119" i="5"/>
  <c r="FN119" i="5"/>
  <c r="FM119" i="5"/>
  <c r="FL119" i="5"/>
  <c r="FK119" i="5"/>
  <c r="FJ119" i="5"/>
  <c r="FI119" i="5"/>
  <c r="FH119" i="5"/>
  <c r="FU118" i="5"/>
  <c r="FT118" i="5"/>
  <c r="FS118" i="5"/>
  <c r="FR118" i="5"/>
  <c r="FQ118" i="5"/>
  <c r="FP118" i="5"/>
  <c r="FO118" i="5"/>
  <c r="FN118" i="5"/>
  <c r="FM118" i="5"/>
  <c r="FL118" i="5"/>
  <c r="FK118" i="5"/>
  <c r="FJ118" i="5"/>
  <c r="FI118" i="5"/>
  <c r="FH118" i="5"/>
  <c r="FU117" i="5"/>
  <c r="FT117" i="5"/>
  <c r="FS117" i="5"/>
  <c r="FR117" i="5"/>
  <c r="FQ117" i="5"/>
  <c r="FP117" i="5"/>
  <c r="FO117" i="5"/>
  <c r="FN117" i="5"/>
  <c r="FM117" i="5"/>
  <c r="FL117" i="5"/>
  <c r="FK117" i="5"/>
  <c r="FJ117" i="5"/>
  <c r="FI117" i="5"/>
  <c r="FH117" i="5"/>
  <c r="FU116" i="5"/>
  <c r="FT116" i="5"/>
  <c r="FS116" i="5"/>
  <c r="FR116" i="5"/>
  <c r="FQ116" i="5"/>
  <c r="FP116" i="5"/>
  <c r="FO116" i="5"/>
  <c r="FN116" i="5"/>
  <c r="FM116" i="5"/>
  <c r="FL116" i="5"/>
  <c r="FK116" i="5"/>
  <c r="FJ116" i="5"/>
  <c r="FI116" i="5"/>
  <c r="FH116" i="5"/>
  <c r="FU115" i="5"/>
  <c r="FT115" i="5"/>
  <c r="FS115" i="5"/>
  <c r="FR115" i="5"/>
  <c r="FQ115" i="5"/>
  <c r="FP115" i="5"/>
  <c r="FO115" i="5"/>
  <c r="FN115" i="5"/>
  <c r="FM115" i="5"/>
  <c r="FL115" i="5"/>
  <c r="FK115" i="5"/>
  <c r="FJ115" i="5"/>
  <c r="FI115" i="5"/>
  <c r="FH115" i="5"/>
  <c r="FU114" i="5"/>
  <c r="FT114" i="5"/>
  <c r="FS114" i="5"/>
  <c r="FR114" i="5"/>
  <c r="FQ114" i="5"/>
  <c r="FP114" i="5"/>
  <c r="FO114" i="5"/>
  <c r="FN114" i="5"/>
  <c r="FM114" i="5"/>
  <c r="FL114" i="5"/>
  <c r="FK114" i="5"/>
  <c r="FJ114" i="5"/>
  <c r="FI114" i="5"/>
  <c r="FH114" i="5"/>
  <c r="FU113" i="5"/>
  <c r="FT113" i="5"/>
  <c r="FS113" i="5"/>
  <c r="FR113" i="5"/>
  <c r="FQ113" i="5"/>
  <c r="FP113" i="5"/>
  <c r="FO113" i="5"/>
  <c r="FN113" i="5"/>
  <c r="FM113" i="5"/>
  <c r="FL113" i="5"/>
  <c r="FK113" i="5"/>
  <c r="FJ113" i="5"/>
  <c r="FI113" i="5"/>
  <c r="FH113" i="5"/>
  <c r="FU112" i="5"/>
  <c r="FT112" i="5"/>
  <c r="FS112" i="5"/>
  <c r="FR112" i="5"/>
  <c r="FQ112" i="5"/>
  <c r="FP112" i="5"/>
  <c r="FO112" i="5"/>
  <c r="FN112" i="5"/>
  <c r="FM112" i="5"/>
  <c r="FL112" i="5"/>
  <c r="FK112" i="5"/>
  <c r="FJ112" i="5"/>
  <c r="FI112" i="5"/>
  <c r="FH112" i="5"/>
  <c r="FU111" i="5"/>
  <c r="FT111" i="5"/>
  <c r="FS111" i="5"/>
  <c r="FR111" i="5"/>
  <c r="FQ111" i="5"/>
  <c r="FP111" i="5"/>
  <c r="FO111" i="5"/>
  <c r="FN111" i="5"/>
  <c r="FM111" i="5"/>
  <c r="FL111" i="5"/>
  <c r="FK111" i="5"/>
  <c r="FJ111" i="5"/>
  <c r="FI111" i="5"/>
  <c r="FH111" i="5"/>
  <c r="FU110" i="5"/>
  <c r="FT110" i="5"/>
  <c r="FS110" i="5"/>
  <c r="FR110" i="5"/>
  <c r="FQ110" i="5"/>
  <c r="FP110" i="5"/>
  <c r="FO110" i="5"/>
  <c r="FN110" i="5"/>
  <c r="FM110" i="5"/>
  <c r="FL110" i="5"/>
  <c r="FK110" i="5"/>
  <c r="FJ110" i="5"/>
  <c r="FI110" i="5"/>
  <c r="FH110" i="5"/>
  <c r="FU109" i="5"/>
  <c r="FT109" i="5"/>
  <c r="FS109" i="5"/>
  <c r="FR109" i="5"/>
  <c r="FQ109" i="5"/>
  <c r="FP109" i="5"/>
  <c r="FO109" i="5"/>
  <c r="FN109" i="5"/>
  <c r="FM109" i="5"/>
  <c r="FL109" i="5"/>
  <c r="FK109" i="5"/>
  <c r="FJ109" i="5"/>
  <c r="FI109" i="5"/>
  <c r="FH109" i="5"/>
  <c r="FU108" i="5"/>
  <c r="FT108" i="5"/>
  <c r="FS108" i="5"/>
  <c r="FR108" i="5"/>
  <c r="FQ108" i="5"/>
  <c r="FP108" i="5"/>
  <c r="FO108" i="5"/>
  <c r="FN108" i="5"/>
  <c r="FM108" i="5"/>
  <c r="FL108" i="5"/>
  <c r="FK108" i="5"/>
  <c r="FJ108" i="5"/>
  <c r="FI108" i="5"/>
  <c r="FH108" i="5"/>
  <c r="FU107" i="5"/>
  <c r="FT107" i="5"/>
  <c r="FS107" i="5"/>
  <c r="FR107" i="5"/>
  <c r="FQ107" i="5"/>
  <c r="FP107" i="5"/>
  <c r="FO107" i="5"/>
  <c r="FN107" i="5"/>
  <c r="FM107" i="5"/>
  <c r="FL107" i="5"/>
  <c r="FK107" i="5"/>
  <c r="FJ107" i="5"/>
  <c r="FI107" i="5"/>
  <c r="FH107" i="5"/>
  <c r="FU106" i="5"/>
  <c r="FT106" i="5"/>
  <c r="FS106" i="5"/>
  <c r="FR106" i="5"/>
  <c r="FQ106" i="5"/>
  <c r="FP106" i="5"/>
  <c r="FO106" i="5"/>
  <c r="FN106" i="5"/>
  <c r="FM106" i="5"/>
  <c r="FL106" i="5"/>
  <c r="FK106" i="5"/>
  <c r="FJ106" i="5"/>
  <c r="FI106" i="5"/>
  <c r="FH106" i="5"/>
  <c r="FU105" i="5"/>
  <c r="FT105" i="5"/>
  <c r="FS105" i="5"/>
  <c r="FR105" i="5"/>
  <c r="FQ105" i="5"/>
  <c r="FP105" i="5"/>
  <c r="FO105" i="5"/>
  <c r="FN105" i="5"/>
  <c r="FM105" i="5"/>
  <c r="FL105" i="5"/>
  <c r="FK105" i="5"/>
  <c r="FJ105" i="5"/>
  <c r="FI105" i="5"/>
  <c r="FH105" i="5"/>
  <c r="FU104" i="5"/>
  <c r="FT104" i="5"/>
  <c r="FS104" i="5"/>
  <c r="FR104" i="5"/>
  <c r="FQ104" i="5"/>
  <c r="FP104" i="5"/>
  <c r="FO104" i="5"/>
  <c r="FN104" i="5"/>
  <c r="FM104" i="5"/>
  <c r="FL104" i="5"/>
  <c r="FK104" i="5"/>
  <c r="FJ104" i="5"/>
  <c r="FI104" i="5"/>
  <c r="FH104" i="5"/>
  <c r="FU103" i="5"/>
  <c r="FT103" i="5"/>
  <c r="FS103" i="5"/>
  <c r="FR103" i="5"/>
  <c r="FQ103" i="5"/>
  <c r="FP103" i="5"/>
  <c r="FO103" i="5"/>
  <c r="FN103" i="5"/>
  <c r="FM103" i="5"/>
  <c r="FL103" i="5"/>
  <c r="FK103" i="5"/>
  <c r="FJ103" i="5"/>
  <c r="FI103" i="5"/>
  <c r="FH103" i="5"/>
  <c r="FU102" i="5"/>
  <c r="FT102" i="5"/>
  <c r="FS102" i="5"/>
  <c r="FR102" i="5"/>
  <c r="FQ102" i="5"/>
  <c r="FP102" i="5"/>
  <c r="FO102" i="5"/>
  <c r="FN102" i="5"/>
  <c r="FM102" i="5"/>
  <c r="FL102" i="5"/>
  <c r="FK102" i="5"/>
  <c r="FJ102" i="5"/>
  <c r="FI102" i="5"/>
  <c r="FH102" i="5"/>
  <c r="FU101" i="5"/>
  <c r="FT101" i="5"/>
  <c r="FS101" i="5"/>
  <c r="FR101" i="5"/>
  <c r="FQ101" i="5"/>
  <c r="FP101" i="5"/>
  <c r="FO101" i="5"/>
  <c r="FN101" i="5"/>
  <c r="FM101" i="5"/>
  <c r="FL101" i="5"/>
  <c r="FK101" i="5"/>
  <c r="FJ101" i="5"/>
  <c r="FI101" i="5"/>
  <c r="FH101" i="5"/>
  <c r="FU100" i="5"/>
  <c r="FT100" i="5"/>
  <c r="FS100" i="5"/>
  <c r="FR100" i="5"/>
  <c r="FQ100" i="5"/>
  <c r="FP100" i="5"/>
  <c r="FO100" i="5"/>
  <c r="FN100" i="5"/>
  <c r="FM100" i="5"/>
  <c r="FL100" i="5"/>
  <c r="FK100" i="5"/>
  <c r="FJ100" i="5"/>
  <c r="FI100" i="5"/>
  <c r="FH100" i="5"/>
  <c r="FU99" i="5"/>
  <c r="FT99" i="5"/>
  <c r="FS99" i="5"/>
  <c r="FR99" i="5"/>
  <c r="FQ99" i="5"/>
  <c r="FP99" i="5"/>
  <c r="FO99" i="5"/>
  <c r="FN99" i="5"/>
  <c r="FM99" i="5"/>
  <c r="FL99" i="5"/>
  <c r="FK99" i="5"/>
  <c r="FJ99" i="5"/>
  <c r="FI99" i="5"/>
  <c r="FH99" i="5"/>
  <c r="FU98" i="5"/>
  <c r="FT98" i="5"/>
  <c r="FS98" i="5"/>
  <c r="FR98" i="5"/>
  <c r="FQ98" i="5"/>
  <c r="FP98" i="5"/>
  <c r="FO98" i="5"/>
  <c r="FN98" i="5"/>
  <c r="FM98" i="5"/>
  <c r="FL98" i="5"/>
  <c r="FK98" i="5"/>
  <c r="FJ98" i="5"/>
  <c r="FI98" i="5"/>
  <c r="FH98" i="5"/>
  <c r="FU97" i="5"/>
  <c r="FT97" i="5"/>
  <c r="FS97" i="5"/>
  <c r="FR97" i="5"/>
  <c r="FQ97" i="5"/>
  <c r="FP97" i="5"/>
  <c r="FO97" i="5"/>
  <c r="FN97" i="5"/>
  <c r="FM97" i="5"/>
  <c r="FL97" i="5"/>
  <c r="FK97" i="5"/>
  <c r="FJ97" i="5"/>
  <c r="FI97" i="5"/>
  <c r="FH97" i="5"/>
  <c r="FU96" i="5"/>
  <c r="FT96" i="5"/>
  <c r="FS96" i="5"/>
  <c r="FR96" i="5"/>
  <c r="FQ96" i="5"/>
  <c r="FP96" i="5"/>
  <c r="FO96" i="5"/>
  <c r="FN96" i="5"/>
  <c r="FM96" i="5"/>
  <c r="FL96" i="5"/>
  <c r="FK96" i="5"/>
  <c r="FJ96" i="5"/>
  <c r="FI96" i="5"/>
  <c r="FH96" i="5"/>
  <c r="FU95" i="5"/>
  <c r="FT95" i="5"/>
  <c r="FS95" i="5"/>
  <c r="FR95" i="5"/>
  <c r="FQ95" i="5"/>
  <c r="FP95" i="5"/>
  <c r="FO95" i="5"/>
  <c r="FN95" i="5"/>
  <c r="FM95" i="5"/>
  <c r="FL95" i="5"/>
  <c r="FK95" i="5"/>
  <c r="FJ95" i="5"/>
  <c r="FI95" i="5"/>
  <c r="FH95" i="5"/>
  <c r="FU94" i="5"/>
  <c r="FT94" i="5"/>
  <c r="FS94" i="5"/>
  <c r="FR94" i="5"/>
  <c r="FQ94" i="5"/>
  <c r="FP94" i="5"/>
  <c r="FO94" i="5"/>
  <c r="FN94" i="5"/>
  <c r="FM94" i="5"/>
  <c r="FL94" i="5"/>
  <c r="FK94" i="5"/>
  <c r="FJ94" i="5"/>
  <c r="FI94" i="5"/>
  <c r="FH94" i="5"/>
  <c r="FU93" i="5"/>
  <c r="FT93" i="5"/>
  <c r="FS93" i="5"/>
  <c r="FR93" i="5"/>
  <c r="FQ93" i="5"/>
  <c r="FP93" i="5"/>
  <c r="FO93" i="5"/>
  <c r="FN93" i="5"/>
  <c r="FM93" i="5"/>
  <c r="FL93" i="5"/>
  <c r="FK93" i="5"/>
  <c r="FJ93" i="5"/>
  <c r="FI93" i="5"/>
  <c r="FH93" i="5"/>
  <c r="FU92" i="5"/>
  <c r="FT92" i="5"/>
  <c r="FS92" i="5"/>
  <c r="FR92" i="5"/>
  <c r="FQ92" i="5"/>
  <c r="FP92" i="5"/>
  <c r="FO92" i="5"/>
  <c r="FN92" i="5"/>
  <c r="FM92" i="5"/>
  <c r="FL92" i="5"/>
  <c r="FK92" i="5"/>
  <c r="FJ92" i="5"/>
  <c r="FI92" i="5"/>
  <c r="FH92" i="5"/>
  <c r="FU91" i="5"/>
  <c r="FT91" i="5"/>
  <c r="FS91" i="5"/>
  <c r="FR91" i="5"/>
  <c r="FQ91" i="5"/>
  <c r="FP91" i="5"/>
  <c r="FO91" i="5"/>
  <c r="FN91" i="5"/>
  <c r="FM91" i="5"/>
  <c r="FL91" i="5"/>
  <c r="FK91" i="5"/>
  <c r="FJ91" i="5"/>
  <c r="FI91" i="5"/>
  <c r="FH91" i="5"/>
  <c r="FU90" i="5"/>
  <c r="FT90" i="5"/>
  <c r="FS90" i="5"/>
  <c r="FR90" i="5"/>
  <c r="FQ90" i="5"/>
  <c r="FP90" i="5"/>
  <c r="FO90" i="5"/>
  <c r="FN90" i="5"/>
  <c r="FM90" i="5"/>
  <c r="FL90" i="5"/>
  <c r="FK90" i="5"/>
  <c r="FJ90" i="5"/>
  <c r="FI90" i="5"/>
  <c r="FH90" i="5"/>
  <c r="FU89" i="5"/>
  <c r="FT89" i="5"/>
  <c r="FS89" i="5"/>
  <c r="FR89" i="5"/>
  <c r="FQ89" i="5"/>
  <c r="FP89" i="5"/>
  <c r="FO89" i="5"/>
  <c r="FN89" i="5"/>
  <c r="FM89" i="5"/>
  <c r="FL89" i="5"/>
  <c r="FK89" i="5"/>
  <c r="FJ89" i="5"/>
  <c r="FI89" i="5"/>
  <c r="FH89" i="5"/>
  <c r="FU88" i="5"/>
  <c r="FT88" i="5"/>
  <c r="FS88" i="5"/>
  <c r="FR88" i="5"/>
  <c r="FQ88" i="5"/>
  <c r="FP88" i="5"/>
  <c r="FO88" i="5"/>
  <c r="FN88" i="5"/>
  <c r="FM88" i="5"/>
  <c r="FL88" i="5"/>
  <c r="FK88" i="5"/>
  <c r="FJ88" i="5"/>
  <c r="FI88" i="5"/>
  <c r="FH88" i="5"/>
  <c r="FU87" i="5"/>
  <c r="FT87" i="5"/>
  <c r="FS87" i="5"/>
  <c r="FR87" i="5"/>
  <c r="FQ87" i="5"/>
  <c r="FP87" i="5"/>
  <c r="FO87" i="5"/>
  <c r="FN87" i="5"/>
  <c r="FM87" i="5"/>
  <c r="FL87" i="5"/>
  <c r="FK87" i="5"/>
  <c r="FJ87" i="5"/>
  <c r="FI87" i="5"/>
  <c r="FH87" i="5"/>
  <c r="FU86" i="5"/>
  <c r="FT86" i="5"/>
  <c r="FS86" i="5"/>
  <c r="FR86" i="5"/>
  <c r="FQ86" i="5"/>
  <c r="FP86" i="5"/>
  <c r="FO86" i="5"/>
  <c r="FN86" i="5"/>
  <c r="FM86" i="5"/>
  <c r="FL86" i="5"/>
  <c r="FK86" i="5"/>
  <c r="FJ86" i="5"/>
  <c r="FI86" i="5"/>
  <c r="FH86" i="5"/>
  <c r="FU85" i="5"/>
  <c r="FT85" i="5"/>
  <c r="FS85" i="5"/>
  <c r="FR85" i="5"/>
  <c r="FQ85" i="5"/>
  <c r="FP85" i="5"/>
  <c r="FO85" i="5"/>
  <c r="FN85" i="5"/>
  <c r="FM85" i="5"/>
  <c r="FL85" i="5"/>
  <c r="FK85" i="5"/>
  <c r="FJ85" i="5"/>
  <c r="FI85" i="5"/>
  <c r="FH85" i="5"/>
  <c r="FU84" i="5"/>
  <c r="FT84" i="5"/>
  <c r="FS84" i="5"/>
  <c r="FR84" i="5"/>
  <c r="FQ84" i="5"/>
  <c r="FP84" i="5"/>
  <c r="FO84" i="5"/>
  <c r="FN84" i="5"/>
  <c r="FM84" i="5"/>
  <c r="FL84" i="5"/>
  <c r="FK84" i="5"/>
  <c r="FJ84" i="5"/>
  <c r="FI84" i="5"/>
  <c r="FH84" i="5"/>
  <c r="FU83" i="5"/>
  <c r="FT83" i="5"/>
  <c r="FS83" i="5"/>
  <c r="FR83" i="5"/>
  <c r="FQ83" i="5"/>
  <c r="FP83" i="5"/>
  <c r="FO83" i="5"/>
  <c r="FN83" i="5"/>
  <c r="FM83" i="5"/>
  <c r="FL83" i="5"/>
  <c r="FK83" i="5"/>
  <c r="FJ83" i="5"/>
  <c r="FI83" i="5"/>
  <c r="FH83" i="5"/>
  <c r="FU82" i="5"/>
  <c r="FT82" i="5"/>
  <c r="FS82" i="5"/>
  <c r="FR82" i="5"/>
  <c r="FQ82" i="5"/>
  <c r="FP82" i="5"/>
  <c r="FO82" i="5"/>
  <c r="FN82" i="5"/>
  <c r="FM82" i="5"/>
  <c r="FL82" i="5"/>
  <c r="FK82" i="5"/>
  <c r="FJ82" i="5"/>
  <c r="FI82" i="5"/>
  <c r="FH82" i="5"/>
  <c r="FU81" i="5"/>
  <c r="FT81" i="5"/>
  <c r="FS81" i="5"/>
  <c r="FR81" i="5"/>
  <c r="FQ81" i="5"/>
  <c r="FP81" i="5"/>
  <c r="FO81" i="5"/>
  <c r="FN81" i="5"/>
  <c r="FM81" i="5"/>
  <c r="FL81" i="5"/>
  <c r="FK81" i="5"/>
  <c r="FJ81" i="5"/>
  <c r="FI81" i="5"/>
  <c r="FH81" i="5"/>
  <c r="FU80" i="5"/>
  <c r="FT80" i="5"/>
  <c r="FS80" i="5"/>
  <c r="FR80" i="5"/>
  <c r="FQ80" i="5"/>
  <c r="FP80" i="5"/>
  <c r="FO80" i="5"/>
  <c r="FN80" i="5"/>
  <c r="FM80" i="5"/>
  <c r="FL80" i="5"/>
  <c r="FK80" i="5"/>
  <c r="FJ80" i="5"/>
  <c r="FI80" i="5"/>
  <c r="FH80" i="5"/>
  <c r="FU79" i="5"/>
  <c r="FT79" i="5"/>
  <c r="FS79" i="5"/>
  <c r="FR79" i="5"/>
  <c r="FQ79" i="5"/>
  <c r="FP79" i="5"/>
  <c r="FO79" i="5"/>
  <c r="FN79" i="5"/>
  <c r="FM79" i="5"/>
  <c r="FL79" i="5"/>
  <c r="FK79" i="5"/>
  <c r="FJ79" i="5"/>
  <c r="FI79" i="5"/>
  <c r="FH79" i="5"/>
  <c r="FU78" i="5"/>
  <c r="FT78" i="5"/>
  <c r="FS78" i="5"/>
  <c r="FR78" i="5"/>
  <c r="FQ78" i="5"/>
  <c r="FP78" i="5"/>
  <c r="FO78" i="5"/>
  <c r="FN78" i="5"/>
  <c r="FM78" i="5"/>
  <c r="FL78" i="5"/>
  <c r="FK78" i="5"/>
  <c r="FJ78" i="5"/>
  <c r="FI78" i="5"/>
  <c r="FH78" i="5"/>
  <c r="FU77" i="5"/>
  <c r="FT77" i="5"/>
  <c r="FS77" i="5"/>
  <c r="FR77" i="5"/>
  <c r="FQ77" i="5"/>
  <c r="FP77" i="5"/>
  <c r="FO77" i="5"/>
  <c r="FN77" i="5"/>
  <c r="FM77" i="5"/>
  <c r="FL77" i="5"/>
  <c r="FK77" i="5"/>
  <c r="FJ77" i="5"/>
  <c r="FI77" i="5"/>
  <c r="FH77" i="5"/>
  <c r="FU76" i="5"/>
  <c r="FT76" i="5"/>
  <c r="FS76" i="5"/>
  <c r="FR76" i="5"/>
  <c r="FQ76" i="5"/>
  <c r="FP76" i="5"/>
  <c r="FO76" i="5"/>
  <c r="FN76" i="5"/>
  <c r="FM76" i="5"/>
  <c r="FL76" i="5"/>
  <c r="FK76" i="5"/>
  <c r="FJ76" i="5"/>
  <c r="FI76" i="5"/>
  <c r="FH76" i="5"/>
  <c r="FU75" i="5"/>
  <c r="FT75" i="5"/>
  <c r="FS75" i="5"/>
  <c r="FR75" i="5"/>
  <c r="FQ75" i="5"/>
  <c r="FP75" i="5"/>
  <c r="FO75" i="5"/>
  <c r="FN75" i="5"/>
  <c r="FM75" i="5"/>
  <c r="FL75" i="5"/>
  <c r="FK75" i="5"/>
  <c r="FJ75" i="5"/>
  <c r="FI75" i="5"/>
  <c r="FH75" i="5"/>
  <c r="FU74" i="5"/>
  <c r="FT74" i="5"/>
  <c r="FS74" i="5"/>
  <c r="FR74" i="5"/>
  <c r="FQ74" i="5"/>
  <c r="FP74" i="5"/>
  <c r="FO74" i="5"/>
  <c r="FN74" i="5"/>
  <c r="FM74" i="5"/>
  <c r="FL74" i="5"/>
  <c r="FK74" i="5"/>
  <c r="FJ74" i="5"/>
  <c r="FI74" i="5"/>
  <c r="FH74" i="5"/>
  <c r="FU73" i="5"/>
  <c r="FT73" i="5"/>
  <c r="FS73" i="5"/>
  <c r="FR73" i="5"/>
  <c r="FQ73" i="5"/>
  <c r="FP73" i="5"/>
  <c r="FO73" i="5"/>
  <c r="FN73" i="5"/>
  <c r="FM73" i="5"/>
  <c r="FL73" i="5"/>
  <c r="FK73" i="5"/>
  <c r="FJ73" i="5"/>
  <c r="FI73" i="5"/>
  <c r="FH73" i="5"/>
  <c r="FU72" i="5"/>
  <c r="FT72" i="5"/>
  <c r="FS72" i="5"/>
  <c r="FR72" i="5"/>
  <c r="FQ72" i="5"/>
  <c r="FP72" i="5"/>
  <c r="FO72" i="5"/>
  <c r="FN72" i="5"/>
  <c r="FM72" i="5"/>
  <c r="FL72" i="5"/>
  <c r="FK72" i="5"/>
  <c r="FJ72" i="5"/>
  <c r="FI72" i="5"/>
  <c r="FH72" i="5"/>
  <c r="FU71" i="5"/>
  <c r="FT71" i="5"/>
  <c r="FS71" i="5"/>
  <c r="FR71" i="5"/>
  <c r="FQ71" i="5"/>
  <c r="FP71" i="5"/>
  <c r="FO71" i="5"/>
  <c r="FN71" i="5"/>
  <c r="FM71" i="5"/>
  <c r="FL71" i="5"/>
  <c r="FK71" i="5"/>
  <c r="FJ71" i="5"/>
  <c r="FI71" i="5"/>
  <c r="FH71" i="5"/>
  <c r="FU70" i="5"/>
  <c r="FT70" i="5"/>
  <c r="FS70" i="5"/>
  <c r="FR70" i="5"/>
  <c r="FQ70" i="5"/>
  <c r="FP70" i="5"/>
  <c r="FO70" i="5"/>
  <c r="FN70" i="5"/>
  <c r="FM70" i="5"/>
  <c r="FL70" i="5"/>
  <c r="FK70" i="5"/>
  <c r="FJ70" i="5"/>
  <c r="FI70" i="5"/>
  <c r="FH70" i="5"/>
  <c r="FU69" i="5"/>
  <c r="FT69" i="5"/>
  <c r="FS69" i="5"/>
  <c r="FR69" i="5"/>
  <c r="FQ69" i="5"/>
  <c r="FP69" i="5"/>
  <c r="FO69" i="5"/>
  <c r="FN69" i="5"/>
  <c r="FM69" i="5"/>
  <c r="FL69" i="5"/>
  <c r="FK69" i="5"/>
  <c r="FJ69" i="5"/>
  <c r="FI69" i="5"/>
  <c r="FH69" i="5"/>
  <c r="FU68" i="5"/>
  <c r="FT68" i="5"/>
  <c r="FS68" i="5"/>
  <c r="FR68" i="5"/>
  <c r="FQ68" i="5"/>
  <c r="FP68" i="5"/>
  <c r="FO68" i="5"/>
  <c r="FN68" i="5"/>
  <c r="FM68" i="5"/>
  <c r="FL68" i="5"/>
  <c r="FK68" i="5"/>
  <c r="FJ68" i="5"/>
  <c r="FI68" i="5"/>
  <c r="FH68" i="5"/>
  <c r="FU67" i="5"/>
  <c r="FT67" i="5"/>
  <c r="FS67" i="5"/>
  <c r="FR67" i="5"/>
  <c r="FQ67" i="5"/>
  <c r="FP67" i="5"/>
  <c r="FO67" i="5"/>
  <c r="FN67" i="5"/>
  <c r="FM67" i="5"/>
  <c r="FL67" i="5"/>
  <c r="FK67" i="5"/>
  <c r="FJ67" i="5"/>
  <c r="FI67" i="5"/>
  <c r="FH67" i="5"/>
  <c r="FU66" i="5"/>
  <c r="FT66" i="5"/>
  <c r="FS66" i="5"/>
  <c r="FR66" i="5"/>
  <c r="FQ66" i="5"/>
  <c r="FP66" i="5"/>
  <c r="FO66" i="5"/>
  <c r="FN66" i="5"/>
  <c r="FM66" i="5"/>
  <c r="FL66" i="5"/>
  <c r="FK66" i="5"/>
  <c r="FJ66" i="5"/>
  <c r="FI66" i="5"/>
  <c r="FH66" i="5"/>
  <c r="FU65" i="5"/>
  <c r="FT65" i="5"/>
  <c r="FS65" i="5"/>
  <c r="FR65" i="5"/>
  <c r="FQ65" i="5"/>
  <c r="FP65" i="5"/>
  <c r="FO65" i="5"/>
  <c r="FN65" i="5"/>
  <c r="FM65" i="5"/>
  <c r="FL65" i="5"/>
  <c r="FK65" i="5"/>
  <c r="FJ65" i="5"/>
  <c r="FI65" i="5"/>
  <c r="FH65" i="5"/>
  <c r="FU64" i="5"/>
  <c r="FT64" i="5"/>
  <c r="FS64" i="5"/>
  <c r="FR64" i="5"/>
  <c r="FQ64" i="5"/>
  <c r="FP64" i="5"/>
  <c r="FO64" i="5"/>
  <c r="FN64" i="5"/>
  <c r="FM64" i="5"/>
  <c r="FL64" i="5"/>
  <c r="FK64" i="5"/>
  <c r="FJ64" i="5"/>
  <c r="FI64" i="5"/>
  <c r="FH64" i="5"/>
  <c r="FU63" i="5"/>
  <c r="FT63" i="5"/>
  <c r="FS63" i="5"/>
  <c r="FR63" i="5"/>
  <c r="FQ63" i="5"/>
  <c r="FP63" i="5"/>
  <c r="FO63" i="5"/>
  <c r="FN63" i="5"/>
  <c r="FM63" i="5"/>
  <c r="FL63" i="5"/>
  <c r="FK63" i="5"/>
  <c r="FJ63" i="5"/>
  <c r="FI63" i="5"/>
  <c r="FH63" i="5"/>
  <c r="FU62" i="5"/>
  <c r="FT62" i="5"/>
  <c r="FS62" i="5"/>
  <c r="FR62" i="5"/>
  <c r="FQ62" i="5"/>
  <c r="FP62" i="5"/>
  <c r="FO62" i="5"/>
  <c r="FN62" i="5"/>
  <c r="FM62" i="5"/>
  <c r="FL62" i="5"/>
  <c r="FK62" i="5"/>
  <c r="FJ62" i="5"/>
  <c r="FI62" i="5"/>
  <c r="FH62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U60" i="5"/>
  <c r="FT60" i="5"/>
  <c r="FS60" i="5"/>
  <c r="FR60" i="5"/>
  <c r="FQ60" i="5"/>
  <c r="FP60" i="5"/>
  <c r="FO60" i="5"/>
  <c r="FN60" i="5"/>
  <c r="FM60" i="5"/>
  <c r="FL60" i="5"/>
  <c r="FK60" i="5"/>
  <c r="FJ60" i="5"/>
  <c r="FI60" i="5"/>
  <c r="FH60" i="5"/>
  <c r="FU59" i="5"/>
  <c r="FT59" i="5"/>
  <c r="FS59" i="5"/>
  <c r="FR59" i="5"/>
  <c r="FQ59" i="5"/>
  <c r="FP59" i="5"/>
  <c r="FO59" i="5"/>
  <c r="FN59" i="5"/>
  <c r="FM59" i="5"/>
  <c r="FL59" i="5"/>
  <c r="FK59" i="5"/>
  <c r="FJ59" i="5"/>
  <c r="FI59" i="5"/>
  <c r="FH59" i="5"/>
  <c r="FU58" i="5"/>
  <c r="FT58" i="5"/>
  <c r="FS58" i="5"/>
  <c r="FR58" i="5"/>
  <c r="FQ58" i="5"/>
  <c r="FP58" i="5"/>
  <c r="FO58" i="5"/>
  <c r="FN58" i="5"/>
  <c r="FM58" i="5"/>
  <c r="FL58" i="5"/>
  <c r="FK58" i="5"/>
  <c r="FJ58" i="5"/>
  <c r="FI58" i="5"/>
  <c r="FH58" i="5"/>
  <c r="FU57" i="5"/>
  <c r="FT57" i="5"/>
  <c r="FS57" i="5"/>
  <c r="FR57" i="5"/>
  <c r="FQ57" i="5"/>
  <c r="FP57" i="5"/>
  <c r="FO57" i="5"/>
  <c r="FN57" i="5"/>
  <c r="FM57" i="5"/>
  <c r="FL57" i="5"/>
  <c r="FK57" i="5"/>
  <c r="FJ57" i="5"/>
  <c r="FI57" i="5"/>
  <c r="FH57" i="5"/>
  <c r="FU56" i="5"/>
  <c r="FT56" i="5"/>
  <c r="FS56" i="5"/>
  <c r="FR56" i="5"/>
  <c r="FQ56" i="5"/>
  <c r="FP56" i="5"/>
  <c r="FO56" i="5"/>
  <c r="FN56" i="5"/>
  <c r="FM56" i="5"/>
  <c r="FL56" i="5"/>
  <c r="FK56" i="5"/>
  <c r="FJ56" i="5"/>
  <c r="FI56" i="5"/>
  <c r="FH56" i="5"/>
  <c r="FU55" i="5"/>
  <c r="FT55" i="5"/>
  <c r="FS55" i="5"/>
  <c r="FR55" i="5"/>
  <c r="FQ55" i="5"/>
  <c r="FP55" i="5"/>
  <c r="FO55" i="5"/>
  <c r="FN55" i="5"/>
  <c r="FM55" i="5"/>
  <c r="FL55" i="5"/>
  <c r="FK55" i="5"/>
  <c r="FJ55" i="5"/>
  <c r="FI55" i="5"/>
  <c r="FH55" i="5"/>
  <c r="FU54" i="5"/>
  <c r="FT54" i="5"/>
  <c r="FS54" i="5"/>
  <c r="FR54" i="5"/>
  <c r="FQ54" i="5"/>
  <c r="FP54" i="5"/>
  <c r="FO54" i="5"/>
  <c r="FN54" i="5"/>
  <c r="FM54" i="5"/>
  <c r="FL54" i="5"/>
  <c r="FK54" i="5"/>
  <c r="FJ54" i="5"/>
  <c r="FI54" i="5"/>
  <c r="FH54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U52" i="5"/>
  <c r="FT52" i="5"/>
  <c r="FS52" i="5"/>
  <c r="FR52" i="5"/>
  <c r="FQ52" i="5"/>
  <c r="FP52" i="5"/>
  <c r="FO52" i="5"/>
  <c r="FN52" i="5"/>
  <c r="FM52" i="5"/>
  <c r="FL52" i="5"/>
  <c r="FK52" i="5"/>
  <c r="FJ52" i="5"/>
  <c r="FI52" i="5"/>
  <c r="FH52" i="5"/>
  <c r="FU51" i="5"/>
  <c r="FT51" i="5"/>
  <c r="FS51" i="5"/>
  <c r="FR51" i="5"/>
  <c r="FQ51" i="5"/>
  <c r="FP51" i="5"/>
  <c r="FO51" i="5"/>
  <c r="FN51" i="5"/>
  <c r="FM51" i="5"/>
  <c r="FL51" i="5"/>
  <c r="FK51" i="5"/>
  <c r="FJ51" i="5"/>
  <c r="FI51" i="5"/>
  <c r="FH51" i="5"/>
  <c r="FU50" i="5"/>
  <c r="FT50" i="5"/>
  <c r="FS50" i="5"/>
  <c r="FR50" i="5"/>
  <c r="FQ50" i="5"/>
  <c r="FP50" i="5"/>
  <c r="FO50" i="5"/>
  <c r="FN50" i="5"/>
  <c r="FM50" i="5"/>
  <c r="FL50" i="5"/>
  <c r="FK50" i="5"/>
  <c r="FJ50" i="5"/>
  <c r="FI50" i="5"/>
  <c r="FH50" i="5"/>
  <c r="FU49" i="5"/>
  <c r="FT49" i="5"/>
  <c r="FS49" i="5"/>
  <c r="FR49" i="5"/>
  <c r="FQ49" i="5"/>
  <c r="FP49" i="5"/>
  <c r="FO49" i="5"/>
  <c r="FN49" i="5"/>
  <c r="FM49" i="5"/>
  <c r="FL49" i="5"/>
  <c r="FK49" i="5"/>
  <c r="FJ49" i="5"/>
  <c r="FI49" i="5"/>
  <c r="FH49" i="5"/>
  <c r="FU48" i="5"/>
  <c r="FT48" i="5"/>
  <c r="FS48" i="5"/>
  <c r="FR48" i="5"/>
  <c r="FQ48" i="5"/>
  <c r="FP48" i="5"/>
  <c r="FO48" i="5"/>
  <c r="FN48" i="5"/>
  <c r="FM48" i="5"/>
  <c r="FL48" i="5"/>
  <c r="FK48" i="5"/>
  <c r="FJ48" i="5"/>
  <c r="FI48" i="5"/>
  <c r="FH48" i="5"/>
  <c r="FU47" i="5"/>
  <c r="FT47" i="5"/>
  <c r="FS47" i="5"/>
  <c r="FR47" i="5"/>
  <c r="FQ47" i="5"/>
  <c r="FP47" i="5"/>
  <c r="FO47" i="5"/>
  <c r="FN47" i="5"/>
  <c r="FM47" i="5"/>
  <c r="FL47" i="5"/>
  <c r="FK47" i="5"/>
  <c r="FJ47" i="5"/>
  <c r="FI47" i="5"/>
  <c r="FH47" i="5"/>
  <c r="FU46" i="5"/>
  <c r="FT46" i="5"/>
  <c r="FS46" i="5"/>
  <c r="FR46" i="5"/>
  <c r="FQ46" i="5"/>
  <c r="FP46" i="5"/>
  <c r="FO46" i="5"/>
  <c r="FN46" i="5"/>
  <c r="FM46" i="5"/>
  <c r="FL46" i="5"/>
  <c r="FK46" i="5"/>
  <c r="FJ46" i="5"/>
  <c r="FI46" i="5"/>
  <c r="FH46" i="5"/>
  <c r="FU45" i="5"/>
  <c r="FT45" i="5"/>
  <c r="FS45" i="5"/>
  <c r="FR45" i="5"/>
  <c r="FQ45" i="5"/>
  <c r="FP45" i="5"/>
  <c r="FO45" i="5"/>
  <c r="FN45" i="5"/>
  <c r="FM45" i="5"/>
  <c r="FL45" i="5"/>
  <c r="FK45" i="5"/>
  <c r="FJ45" i="5"/>
  <c r="FI45" i="5"/>
  <c r="FH45" i="5"/>
  <c r="FU44" i="5"/>
  <c r="FT44" i="5"/>
  <c r="FS44" i="5"/>
  <c r="FR44" i="5"/>
  <c r="FQ44" i="5"/>
  <c r="FP44" i="5"/>
  <c r="FO44" i="5"/>
  <c r="FN44" i="5"/>
  <c r="FM44" i="5"/>
  <c r="FL44" i="5"/>
  <c r="FK44" i="5"/>
  <c r="FJ44" i="5"/>
  <c r="FI44" i="5"/>
  <c r="FH44" i="5"/>
  <c r="FU43" i="5"/>
  <c r="FT43" i="5"/>
  <c r="FS43" i="5"/>
  <c r="FR43" i="5"/>
  <c r="FQ43" i="5"/>
  <c r="FP43" i="5"/>
  <c r="FO43" i="5"/>
  <c r="FN43" i="5"/>
  <c r="FM43" i="5"/>
  <c r="FL43" i="5"/>
  <c r="FK43" i="5"/>
  <c r="FJ43" i="5"/>
  <c r="FI43" i="5"/>
  <c r="FH43" i="5"/>
  <c r="FU42" i="5"/>
  <c r="FT42" i="5"/>
  <c r="FS42" i="5"/>
  <c r="FR42" i="5"/>
  <c r="FQ42" i="5"/>
  <c r="FP42" i="5"/>
  <c r="FO42" i="5"/>
  <c r="FN42" i="5"/>
  <c r="FM42" i="5"/>
  <c r="FL42" i="5"/>
  <c r="FK42" i="5"/>
  <c r="FJ42" i="5"/>
  <c r="FI42" i="5"/>
  <c r="FH42" i="5"/>
  <c r="FU41" i="5"/>
  <c r="FT41" i="5"/>
  <c r="FS41" i="5"/>
  <c r="FR41" i="5"/>
  <c r="FQ41" i="5"/>
  <c r="FP41" i="5"/>
  <c r="FO41" i="5"/>
  <c r="FN41" i="5"/>
  <c r="FM41" i="5"/>
  <c r="FL41" i="5"/>
  <c r="FK41" i="5"/>
  <c r="FJ41" i="5"/>
  <c r="FI41" i="5"/>
  <c r="FH41" i="5"/>
  <c r="FU40" i="5"/>
  <c r="FT40" i="5"/>
  <c r="FS40" i="5"/>
  <c r="FR40" i="5"/>
  <c r="FQ40" i="5"/>
  <c r="FP40" i="5"/>
  <c r="FO40" i="5"/>
  <c r="FN40" i="5"/>
  <c r="FM40" i="5"/>
  <c r="FL40" i="5"/>
  <c r="FK40" i="5"/>
  <c r="FJ40" i="5"/>
  <c r="FI40" i="5"/>
  <c r="FH40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U38" i="5"/>
  <c r="FT38" i="5"/>
  <c r="FS38" i="5"/>
  <c r="FR38" i="5"/>
  <c r="FQ38" i="5"/>
  <c r="FP38" i="5"/>
  <c r="FO38" i="5"/>
  <c r="FN38" i="5"/>
  <c r="FM38" i="5"/>
  <c r="FL38" i="5"/>
  <c r="FK38" i="5"/>
  <c r="FJ38" i="5"/>
  <c r="FI38" i="5"/>
  <c r="FH38" i="5"/>
  <c r="FU37" i="5"/>
  <c r="FT37" i="5"/>
  <c r="FS37" i="5"/>
  <c r="FR37" i="5"/>
  <c r="FQ37" i="5"/>
  <c r="FP37" i="5"/>
  <c r="FO37" i="5"/>
  <c r="FN37" i="5"/>
  <c r="FM37" i="5"/>
  <c r="FL37" i="5"/>
  <c r="FK37" i="5"/>
  <c r="FJ37" i="5"/>
  <c r="FI37" i="5"/>
  <c r="FH37" i="5"/>
  <c r="FU36" i="5"/>
  <c r="FT36" i="5"/>
  <c r="FS36" i="5"/>
  <c r="FR36" i="5"/>
  <c r="FQ36" i="5"/>
  <c r="FP36" i="5"/>
  <c r="FO36" i="5"/>
  <c r="FN36" i="5"/>
  <c r="FM36" i="5"/>
  <c r="FL36" i="5"/>
  <c r="FK36" i="5"/>
  <c r="FJ36" i="5"/>
  <c r="FI36" i="5"/>
  <c r="FH36" i="5"/>
  <c r="FU35" i="5"/>
  <c r="FT35" i="5"/>
  <c r="FS35" i="5"/>
  <c r="FR35" i="5"/>
  <c r="FQ35" i="5"/>
  <c r="FP35" i="5"/>
  <c r="FO35" i="5"/>
  <c r="FN35" i="5"/>
  <c r="FM35" i="5"/>
  <c r="FL35" i="5"/>
  <c r="FK35" i="5"/>
  <c r="FJ35" i="5"/>
  <c r="FI35" i="5"/>
  <c r="FH35" i="5"/>
  <c r="FU34" i="5"/>
  <c r="FT34" i="5"/>
  <c r="FS34" i="5"/>
  <c r="FR34" i="5"/>
  <c r="FQ34" i="5"/>
  <c r="FP34" i="5"/>
  <c r="FO34" i="5"/>
  <c r="FN34" i="5"/>
  <c r="FM34" i="5"/>
  <c r="FL34" i="5"/>
  <c r="FK34" i="5"/>
  <c r="FJ34" i="5"/>
  <c r="FI34" i="5"/>
  <c r="FH34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U31" i="5"/>
  <c r="FT31" i="5"/>
  <c r="FS31" i="5"/>
  <c r="FR31" i="5"/>
  <c r="FQ31" i="5"/>
  <c r="FP31" i="5"/>
  <c r="FO31" i="5"/>
  <c r="FN31" i="5"/>
  <c r="FM31" i="5"/>
  <c r="FL31" i="5"/>
  <c r="FK31" i="5"/>
  <c r="FJ31" i="5"/>
  <c r="FI31" i="5"/>
  <c r="FH31" i="5"/>
  <c r="FU30" i="5"/>
  <c r="FT30" i="5"/>
  <c r="FS30" i="5"/>
  <c r="FR30" i="5"/>
  <c r="FQ30" i="5"/>
  <c r="FP30" i="5"/>
  <c r="FO30" i="5"/>
  <c r="FN30" i="5"/>
  <c r="FM30" i="5"/>
  <c r="FL30" i="5"/>
  <c r="FK30" i="5"/>
  <c r="FJ30" i="5"/>
  <c r="FI30" i="5"/>
  <c r="FH30" i="5"/>
  <c r="FU29" i="5"/>
  <c r="FT29" i="5"/>
  <c r="FS29" i="5"/>
  <c r="FR29" i="5"/>
  <c r="FQ29" i="5"/>
  <c r="FP29" i="5"/>
  <c r="FO29" i="5"/>
  <c r="FN29" i="5"/>
  <c r="FM29" i="5"/>
  <c r="FL29" i="5"/>
  <c r="FK29" i="5"/>
  <c r="FJ29" i="5"/>
  <c r="FI29" i="5"/>
  <c r="FH29" i="5"/>
  <c r="FU28" i="5"/>
  <c r="FT28" i="5"/>
  <c r="FS28" i="5"/>
  <c r="FR28" i="5"/>
  <c r="FQ28" i="5"/>
  <c r="FP28" i="5"/>
  <c r="FO28" i="5"/>
  <c r="FN28" i="5"/>
  <c r="FM28" i="5"/>
  <c r="FL28" i="5"/>
  <c r="FK28" i="5"/>
  <c r="FJ28" i="5"/>
  <c r="FI28" i="5"/>
  <c r="FH28" i="5"/>
  <c r="FU27" i="5"/>
  <c r="FT27" i="5"/>
  <c r="FS27" i="5"/>
  <c r="FR27" i="5"/>
  <c r="FQ27" i="5"/>
  <c r="FP27" i="5"/>
  <c r="FO27" i="5"/>
  <c r="FN27" i="5"/>
  <c r="FM27" i="5"/>
  <c r="FL27" i="5"/>
  <c r="FK27" i="5"/>
  <c r="FJ27" i="5"/>
  <c r="FI27" i="5"/>
  <c r="FH27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U14" i="5"/>
  <c r="FT14" i="5"/>
  <c r="FS14" i="5"/>
  <c r="FR14" i="5"/>
  <c r="FQ14" i="5"/>
  <c r="FP14" i="5"/>
  <c r="FO14" i="5"/>
  <c r="FN14" i="5"/>
  <c r="FM14" i="5"/>
  <c r="FL14" i="5"/>
  <c r="FK14" i="5"/>
  <c r="FJ14" i="5"/>
  <c r="FI14" i="5"/>
  <c r="FH14" i="5"/>
  <c r="FU13" i="5"/>
  <c r="FT13" i="5"/>
  <c r="FS13" i="5"/>
  <c r="FR13" i="5"/>
  <c r="FQ13" i="5"/>
  <c r="FP13" i="5"/>
  <c r="FO13" i="5"/>
  <c r="FN13" i="5"/>
  <c r="FM13" i="5"/>
  <c r="FL13" i="5"/>
  <c r="FK13" i="5"/>
  <c r="FJ13" i="5"/>
  <c r="FI13" i="5"/>
  <c r="FH13" i="5"/>
  <c r="FU12" i="5"/>
  <c r="FT12" i="5"/>
  <c r="FS12" i="5"/>
  <c r="FR12" i="5"/>
  <c r="FQ12" i="5"/>
  <c r="FP12" i="5"/>
  <c r="FO12" i="5"/>
  <c r="FN12" i="5"/>
  <c r="FM12" i="5"/>
  <c r="FL12" i="5"/>
  <c r="FK12" i="5"/>
  <c r="FJ12" i="5"/>
  <c r="FI12" i="5"/>
  <c r="FH12" i="5"/>
  <c r="FU11" i="5"/>
  <c r="FT11" i="5"/>
  <c r="FS11" i="5"/>
  <c r="FR11" i="5"/>
  <c r="FQ11" i="5"/>
  <c r="FP11" i="5"/>
  <c r="FO11" i="5"/>
  <c r="FN11" i="5"/>
  <c r="FM11" i="5"/>
  <c r="FL11" i="5"/>
  <c r="FK11" i="5"/>
  <c r="FJ11" i="5"/>
  <c r="FI11" i="5"/>
  <c r="FH11" i="5"/>
  <c r="FU10" i="5"/>
  <c r="FT10" i="5"/>
  <c r="FS10" i="5"/>
  <c r="FR10" i="5"/>
  <c r="FQ10" i="5"/>
  <c r="FP10" i="5"/>
  <c r="FO10" i="5"/>
  <c r="FN10" i="5"/>
  <c r="FM10" i="5"/>
  <c r="FL10" i="5"/>
  <c r="FK10" i="5"/>
  <c r="FJ10" i="5"/>
  <c r="FI10" i="5"/>
  <c r="FH10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U8" i="5"/>
  <c r="FT8" i="5"/>
  <c r="FS8" i="5"/>
  <c r="FR8" i="5"/>
  <c r="FQ8" i="5"/>
  <c r="FP8" i="5"/>
  <c r="FO8" i="5"/>
  <c r="FN8" i="5"/>
  <c r="FM8" i="5"/>
  <c r="FL8" i="5"/>
  <c r="FK8" i="5"/>
  <c r="FJ8" i="5"/>
  <c r="FI8" i="5"/>
  <c r="FH8" i="5"/>
  <c r="FU7" i="5"/>
  <c r="FT7" i="5"/>
  <c r="FS7" i="5"/>
  <c r="FR7" i="5"/>
  <c r="FQ7" i="5"/>
  <c r="FP7" i="5"/>
  <c r="FO7" i="5"/>
  <c r="FN7" i="5"/>
  <c r="FM7" i="5"/>
  <c r="FL7" i="5"/>
  <c r="FK7" i="5"/>
  <c r="FJ7" i="5"/>
  <c r="FI7" i="5"/>
  <c r="FH7" i="5"/>
  <c r="FU6" i="5"/>
  <c r="FT6" i="5"/>
  <c r="FS6" i="5"/>
  <c r="FR6" i="5"/>
  <c r="FQ6" i="5"/>
  <c r="FP6" i="5"/>
  <c r="FO6" i="5"/>
  <c r="FN6" i="5"/>
  <c r="FM6" i="5"/>
  <c r="FL6" i="5"/>
  <c r="FK6" i="5"/>
  <c r="FJ6" i="5"/>
  <c r="FI6" i="5"/>
  <c r="FH6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U1" i="5"/>
  <c r="FT1" i="5"/>
  <c r="FS1" i="5"/>
  <c r="FR1" i="5"/>
  <c r="FQ1" i="5"/>
  <c r="FP1" i="5"/>
  <c r="FO1" i="5"/>
  <c r="FN1" i="5"/>
  <c r="FM1" i="5"/>
  <c r="FL1" i="5"/>
  <c r="FK1" i="5"/>
  <c r="FJ1" i="5"/>
  <c r="FI1" i="5"/>
  <c r="FH1" i="5"/>
  <c r="EW145" i="5"/>
  <c r="BW147" i="1" s="1"/>
  <c r="EV145" i="5"/>
  <c r="BV147" i="1" s="1"/>
  <c r="EU145" i="5"/>
  <c r="BU147" i="1" s="1"/>
  <c r="ET145" i="5"/>
  <c r="BT147" i="1" s="1"/>
  <c r="ES145" i="5"/>
  <c r="BS147" i="1" s="1"/>
  <c r="ER145" i="5"/>
  <c r="BR147" i="1" s="1"/>
  <c r="EQ145" i="5"/>
  <c r="BQ147" i="1" s="1"/>
  <c r="EP145" i="5"/>
  <c r="BP147" i="1" s="1"/>
  <c r="EO145" i="5"/>
  <c r="BO147" i="1" s="1"/>
  <c r="EN145" i="5"/>
  <c r="BN147" i="1" s="1"/>
  <c r="EM145" i="5"/>
  <c r="BM147" i="1" s="1"/>
  <c r="EL145" i="5"/>
  <c r="BL147" i="1" s="1"/>
  <c r="EK145" i="5"/>
  <c r="EJ145" i="5"/>
  <c r="BJ147" i="1" s="1"/>
  <c r="EW144" i="5"/>
  <c r="BW146" i="1" s="1"/>
  <c r="EV144" i="5"/>
  <c r="BV146" i="1" s="1"/>
  <c r="EU144" i="5"/>
  <c r="BU146" i="1" s="1"/>
  <c r="ET144" i="5"/>
  <c r="BT146" i="1" s="1"/>
  <c r="ES144" i="5"/>
  <c r="BS146" i="1" s="1"/>
  <c r="ER144" i="5"/>
  <c r="BR146" i="1" s="1"/>
  <c r="EQ144" i="5"/>
  <c r="BQ146" i="1" s="1"/>
  <c r="EP144" i="5"/>
  <c r="BP146" i="1" s="1"/>
  <c r="EO144" i="5"/>
  <c r="BO146" i="1" s="1"/>
  <c r="EN144" i="5"/>
  <c r="BN146" i="1" s="1"/>
  <c r="EM144" i="5"/>
  <c r="BM146" i="1" s="1"/>
  <c r="EL144" i="5"/>
  <c r="BL146" i="1" s="1"/>
  <c r="EK144" i="5"/>
  <c r="EJ144" i="5"/>
  <c r="BJ146" i="1" s="1"/>
  <c r="EW143" i="5"/>
  <c r="BW145" i="1" s="1"/>
  <c r="EV143" i="5"/>
  <c r="BV145" i="1" s="1"/>
  <c r="EU143" i="5"/>
  <c r="BU145" i="1" s="1"/>
  <c r="ET143" i="5"/>
  <c r="BT145" i="1" s="1"/>
  <c r="ES143" i="5"/>
  <c r="BS145" i="1" s="1"/>
  <c r="ER143" i="5"/>
  <c r="BR145" i="1" s="1"/>
  <c r="EQ143" i="5"/>
  <c r="BQ145" i="1" s="1"/>
  <c r="EP143" i="5"/>
  <c r="BP145" i="1" s="1"/>
  <c r="EO143" i="5"/>
  <c r="BO145" i="1" s="1"/>
  <c r="EN143" i="5"/>
  <c r="BN145" i="1" s="1"/>
  <c r="EM143" i="5"/>
  <c r="BM145" i="1" s="1"/>
  <c r="EL143" i="5"/>
  <c r="BL145" i="1" s="1"/>
  <c r="EK143" i="5"/>
  <c r="EJ143" i="5"/>
  <c r="BJ145" i="1" s="1"/>
  <c r="EW142" i="5"/>
  <c r="BW144" i="1" s="1"/>
  <c r="EV142" i="5"/>
  <c r="BV144" i="1" s="1"/>
  <c r="EU142" i="5"/>
  <c r="BU144" i="1" s="1"/>
  <c r="ET142" i="5"/>
  <c r="BT144" i="1" s="1"/>
  <c r="ES142" i="5"/>
  <c r="BS144" i="1" s="1"/>
  <c r="ER142" i="5"/>
  <c r="BR144" i="1" s="1"/>
  <c r="EQ142" i="5"/>
  <c r="BQ144" i="1" s="1"/>
  <c r="EP142" i="5"/>
  <c r="BP144" i="1" s="1"/>
  <c r="EO142" i="5"/>
  <c r="BO144" i="1" s="1"/>
  <c r="EN142" i="5"/>
  <c r="BN144" i="1" s="1"/>
  <c r="EM142" i="5"/>
  <c r="BM144" i="1" s="1"/>
  <c r="EL142" i="5"/>
  <c r="BL144" i="1" s="1"/>
  <c r="EK142" i="5"/>
  <c r="EJ142" i="5"/>
  <c r="BJ144" i="1" s="1"/>
  <c r="EW141" i="5"/>
  <c r="BW143" i="1" s="1"/>
  <c r="EV141" i="5"/>
  <c r="BV143" i="1" s="1"/>
  <c r="EU141" i="5"/>
  <c r="BU143" i="1" s="1"/>
  <c r="ET141" i="5"/>
  <c r="BT143" i="1" s="1"/>
  <c r="ES141" i="5"/>
  <c r="BS143" i="1" s="1"/>
  <c r="ER141" i="5"/>
  <c r="BR143" i="1" s="1"/>
  <c r="EQ141" i="5"/>
  <c r="BQ143" i="1" s="1"/>
  <c r="EP141" i="5"/>
  <c r="BP143" i="1" s="1"/>
  <c r="EO141" i="5"/>
  <c r="BO143" i="1" s="1"/>
  <c r="EN141" i="5"/>
  <c r="BN143" i="1" s="1"/>
  <c r="EM141" i="5"/>
  <c r="BM143" i="1" s="1"/>
  <c r="EL141" i="5"/>
  <c r="BL143" i="1" s="1"/>
  <c r="EK141" i="5"/>
  <c r="EJ141" i="5"/>
  <c r="BJ143" i="1" s="1"/>
  <c r="EW140" i="5"/>
  <c r="BW142" i="1" s="1"/>
  <c r="EV140" i="5"/>
  <c r="BV142" i="1" s="1"/>
  <c r="EU140" i="5"/>
  <c r="BU142" i="1" s="1"/>
  <c r="ET140" i="5"/>
  <c r="BT142" i="1" s="1"/>
  <c r="ES140" i="5"/>
  <c r="BS142" i="1" s="1"/>
  <c r="ER140" i="5"/>
  <c r="BR142" i="1" s="1"/>
  <c r="EQ140" i="5"/>
  <c r="BQ142" i="1" s="1"/>
  <c r="EP140" i="5"/>
  <c r="BP142" i="1" s="1"/>
  <c r="EO140" i="5"/>
  <c r="BO142" i="1" s="1"/>
  <c r="EN140" i="5"/>
  <c r="BN142" i="1" s="1"/>
  <c r="EM140" i="5"/>
  <c r="BM142" i="1" s="1"/>
  <c r="EL140" i="5"/>
  <c r="BL142" i="1" s="1"/>
  <c r="EK140" i="5"/>
  <c r="EJ140" i="5"/>
  <c r="BJ142" i="1" s="1"/>
  <c r="EW139" i="5"/>
  <c r="BW141" i="1" s="1"/>
  <c r="EV139" i="5"/>
  <c r="BV141" i="1" s="1"/>
  <c r="EU139" i="5"/>
  <c r="BU141" i="1" s="1"/>
  <c r="ET139" i="5"/>
  <c r="ES139" i="5"/>
  <c r="BS141" i="1" s="1"/>
  <c r="ER139" i="5"/>
  <c r="BR141" i="1" s="1"/>
  <c r="EQ139" i="5"/>
  <c r="BQ141" i="1" s="1"/>
  <c r="EP139" i="5"/>
  <c r="BP141" i="1" s="1"/>
  <c r="EO139" i="5"/>
  <c r="BO141" i="1" s="1"/>
  <c r="EN139" i="5"/>
  <c r="BN141" i="1" s="1"/>
  <c r="EM139" i="5"/>
  <c r="BM141" i="1" s="1"/>
  <c r="EL139" i="5"/>
  <c r="BL141" i="1" s="1"/>
  <c r="EK139" i="5"/>
  <c r="EJ139" i="5"/>
  <c r="BJ141" i="1" s="1"/>
  <c r="EW138" i="5"/>
  <c r="BW140" i="1" s="1"/>
  <c r="EV138" i="5"/>
  <c r="BV140" i="1" s="1"/>
  <c r="EU138" i="5"/>
  <c r="BU140" i="1" s="1"/>
  <c r="ET138" i="5"/>
  <c r="BT140" i="1" s="1"/>
  <c r="ES138" i="5"/>
  <c r="BS140" i="1" s="1"/>
  <c r="ER138" i="5"/>
  <c r="BR140" i="1" s="1"/>
  <c r="EQ138" i="5"/>
  <c r="BQ140" i="1" s="1"/>
  <c r="EP138" i="5"/>
  <c r="BP140" i="1" s="1"/>
  <c r="EO138" i="5"/>
  <c r="BO140" i="1" s="1"/>
  <c r="EN138" i="5"/>
  <c r="BN140" i="1" s="1"/>
  <c r="EM138" i="5"/>
  <c r="BM140" i="1" s="1"/>
  <c r="EL138" i="5"/>
  <c r="BL140" i="1" s="1"/>
  <c r="EK138" i="5"/>
  <c r="EJ138" i="5"/>
  <c r="BJ140" i="1" s="1"/>
  <c r="EW137" i="5"/>
  <c r="BW139" i="1" s="1"/>
  <c r="EV137" i="5"/>
  <c r="BV139" i="1" s="1"/>
  <c r="EU137" i="5"/>
  <c r="BU139" i="1" s="1"/>
  <c r="ET137" i="5"/>
  <c r="BT139" i="1" s="1"/>
  <c r="ES137" i="5"/>
  <c r="BS139" i="1" s="1"/>
  <c r="ER137" i="5"/>
  <c r="BR139" i="1" s="1"/>
  <c r="EQ137" i="5"/>
  <c r="BQ139" i="1" s="1"/>
  <c r="EP137" i="5"/>
  <c r="BP139" i="1" s="1"/>
  <c r="EO137" i="5"/>
  <c r="BO139" i="1" s="1"/>
  <c r="EN137" i="5"/>
  <c r="BN139" i="1" s="1"/>
  <c r="EM137" i="5"/>
  <c r="BM139" i="1" s="1"/>
  <c r="EL137" i="5"/>
  <c r="BL139" i="1" s="1"/>
  <c r="EK137" i="5"/>
  <c r="EJ137" i="5"/>
  <c r="BJ139" i="1" s="1"/>
  <c r="EW136" i="5"/>
  <c r="BW138" i="1" s="1"/>
  <c r="EV136" i="5"/>
  <c r="BV138" i="1" s="1"/>
  <c r="EU136" i="5"/>
  <c r="BU138" i="1" s="1"/>
  <c r="ET136" i="5"/>
  <c r="BT138" i="1" s="1"/>
  <c r="ES136" i="5"/>
  <c r="BS138" i="1" s="1"/>
  <c r="ER136" i="5"/>
  <c r="BR138" i="1" s="1"/>
  <c r="EQ136" i="5"/>
  <c r="BQ138" i="1" s="1"/>
  <c r="EP136" i="5"/>
  <c r="BP138" i="1" s="1"/>
  <c r="EO136" i="5"/>
  <c r="BO138" i="1" s="1"/>
  <c r="EN136" i="5"/>
  <c r="BN138" i="1" s="1"/>
  <c r="EM136" i="5"/>
  <c r="BM138" i="1" s="1"/>
  <c r="EL136" i="5"/>
  <c r="BL138" i="1" s="1"/>
  <c r="EK136" i="5"/>
  <c r="EJ136" i="5"/>
  <c r="BJ138" i="1" s="1"/>
  <c r="EW135" i="5"/>
  <c r="BW137" i="1" s="1"/>
  <c r="EV135" i="5"/>
  <c r="BV137" i="1" s="1"/>
  <c r="EU135" i="5"/>
  <c r="BU137" i="1" s="1"/>
  <c r="ET135" i="5"/>
  <c r="BT137" i="1" s="1"/>
  <c r="ES135" i="5"/>
  <c r="BS137" i="1" s="1"/>
  <c r="ER135" i="5"/>
  <c r="BR137" i="1" s="1"/>
  <c r="EQ135" i="5"/>
  <c r="BQ137" i="1" s="1"/>
  <c r="EP135" i="5"/>
  <c r="BP137" i="1" s="1"/>
  <c r="EO135" i="5"/>
  <c r="BO137" i="1" s="1"/>
  <c r="EN135" i="5"/>
  <c r="BN137" i="1" s="1"/>
  <c r="EM135" i="5"/>
  <c r="BM137" i="1" s="1"/>
  <c r="EL135" i="5"/>
  <c r="BL137" i="1" s="1"/>
  <c r="EK135" i="5"/>
  <c r="EJ135" i="5"/>
  <c r="BJ137" i="1" s="1"/>
  <c r="EW134" i="5"/>
  <c r="BW136" i="1" s="1"/>
  <c r="EV134" i="5"/>
  <c r="BV136" i="1" s="1"/>
  <c r="EU134" i="5"/>
  <c r="BU136" i="1" s="1"/>
  <c r="ET134" i="5"/>
  <c r="BT136" i="1" s="1"/>
  <c r="ES134" i="5"/>
  <c r="BS136" i="1" s="1"/>
  <c r="ER134" i="5"/>
  <c r="BR136" i="1" s="1"/>
  <c r="EQ134" i="5"/>
  <c r="BQ136" i="1" s="1"/>
  <c r="EP134" i="5"/>
  <c r="BP136" i="1" s="1"/>
  <c r="EO134" i="5"/>
  <c r="BO136" i="1" s="1"/>
  <c r="EN134" i="5"/>
  <c r="BN136" i="1" s="1"/>
  <c r="EM134" i="5"/>
  <c r="BM136" i="1" s="1"/>
  <c r="EL134" i="5"/>
  <c r="BL136" i="1" s="1"/>
  <c r="EK134" i="5"/>
  <c r="EJ134" i="5"/>
  <c r="BJ136" i="1" s="1"/>
  <c r="EW133" i="5"/>
  <c r="BW135" i="1" s="1"/>
  <c r="EV133" i="5"/>
  <c r="BV135" i="1" s="1"/>
  <c r="EU133" i="5"/>
  <c r="BU135" i="1" s="1"/>
  <c r="ET133" i="5"/>
  <c r="ES133" i="5"/>
  <c r="BS135" i="1" s="1"/>
  <c r="ER133" i="5"/>
  <c r="BR135" i="1" s="1"/>
  <c r="EQ133" i="5"/>
  <c r="BQ135" i="1" s="1"/>
  <c r="EP133" i="5"/>
  <c r="BP135" i="1" s="1"/>
  <c r="EO133" i="5"/>
  <c r="BO135" i="1" s="1"/>
  <c r="EN133" i="5"/>
  <c r="BN135" i="1" s="1"/>
  <c r="EM133" i="5"/>
  <c r="BM135" i="1" s="1"/>
  <c r="EL133" i="5"/>
  <c r="BL135" i="1" s="1"/>
  <c r="EK133" i="5"/>
  <c r="EJ133" i="5"/>
  <c r="BJ135" i="1" s="1"/>
  <c r="EW132" i="5"/>
  <c r="BW134" i="1" s="1"/>
  <c r="EV132" i="5"/>
  <c r="BV134" i="1" s="1"/>
  <c r="EU132" i="5"/>
  <c r="BU134" i="1" s="1"/>
  <c r="ET132" i="5"/>
  <c r="BT134" i="1" s="1"/>
  <c r="ES132" i="5"/>
  <c r="BS134" i="1" s="1"/>
  <c r="ER132" i="5"/>
  <c r="BR134" i="1" s="1"/>
  <c r="EQ132" i="5"/>
  <c r="BQ134" i="1" s="1"/>
  <c r="EP132" i="5"/>
  <c r="BP134" i="1" s="1"/>
  <c r="EO132" i="5"/>
  <c r="BO134" i="1" s="1"/>
  <c r="EN132" i="5"/>
  <c r="BN134" i="1" s="1"/>
  <c r="EM132" i="5"/>
  <c r="BM134" i="1" s="1"/>
  <c r="EL132" i="5"/>
  <c r="BL134" i="1" s="1"/>
  <c r="EK132" i="5"/>
  <c r="EJ132" i="5"/>
  <c r="BJ134" i="1" s="1"/>
  <c r="EW131" i="5"/>
  <c r="BW133" i="1" s="1"/>
  <c r="EV131" i="5"/>
  <c r="BV133" i="1" s="1"/>
  <c r="EU131" i="5"/>
  <c r="BU133" i="1" s="1"/>
  <c r="ET131" i="5"/>
  <c r="BT133" i="1" s="1"/>
  <c r="ES131" i="5"/>
  <c r="BS133" i="1" s="1"/>
  <c r="ER131" i="5"/>
  <c r="BR133" i="1" s="1"/>
  <c r="EQ131" i="5"/>
  <c r="BQ133" i="1" s="1"/>
  <c r="EP131" i="5"/>
  <c r="BP133" i="1" s="1"/>
  <c r="EO131" i="5"/>
  <c r="BO133" i="1" s="1"/>
  <c r="EN131" i="5"/>
  <c r="BN133" i="1" s="1"/>
  <c r="EM131" i="5"/>
  <c r="BM133" i="1" s="1"/>
  <c r="EL131" i="5"/>
  <c r="BL133" i="1" s="1"/>
  <c r="EK131" i="5"/>
  <c r="EJ131" i="5"/>
  <c r="BJ133" i="1" s="1"/>
  <c r="EW130" i="5"/>
  <c r="BW132" i="1" s="1"/>
  <c r="EV130" i="5"/>
  <c r="BV132" i="1" s="1"/>
  <c r="EU130" i="5"/>
  <c r="BU132" i="1" s="1"/>
  <c r="ET130" i="5"/>
  <c r="BT132" i="1" s="1"/>
  <c r="ES130" i="5"/>
  <c r="BS132" i="1" s="1"/>
  <c r="ER130" i="5"/>
  <c r="BR132" i="1" s="1"/>
  <c r="EQ130" i="5"/>
  <c r="BQ132" i="1" s="1"/>
  <c r="EP130" i="5"/>
  <c r="BP132" i="1" s="1"/>
  <c r="EO130" i="5"/>
  <c r="BO132" i="1" s="1"/>
  <c r="EN130" i="5"/>
  <c r="BN132" i="1" s="1"/>
  <c r="EM130" i="5"/>
  <c r="BM132" i="1" s="1"/>
  <c r="EL130" i="5"/>
  <c r="BL132" i="1" s="1"/>
  <c r="EK130" i="5"/>
  <c r="EJ130" i="5"/>
  <c r="BJ132" i="1" s="1"/>
  <c r="EW129" i="5"/>
  <c r="BW131" i="1" s="1"/>
  <c r="EV129" i="5"/>
  <c r="BV131" i="1" s="1"/>
  <c r="EU129" i="5"/>
  <c r="BU131" i="1" s="1"/>
  <c r="ET129" i="5"/>
  <c r="BT131" i="1" s="1"/>
  <c r="ES129" i="5"/>
  <c r="BS131" i="1" s="1"/>
  <c r="ER129" i="5"/>
  <c r="BR131" i="1" s="1"/>
  <c r="EQ129" i="5"/>
  <c r="BQ131" i="1" s="1"/>
  <c r="EP129" i="5"/>
  <c r="BP131" i="1" s="1"/>
  <c r="EO129" i="5"/>
  <c r="BO131" i="1" s="1"/>
  <c r="EN129" i="5"/>
  <c r="BN131" i="1" s="1"/>
  <c r="EM129" i="5"/>
  <c r="BM131" i="1" s="1"/>
  <c r="EL129" i="5"/>
  <c r="BL131" i="1" s="1"/>
  <c r="EK129" i="5"/>
  <c r="EJ129" i="5"/>
  <c r="BJ131" i="1" s="1"/>
  <c r="EW128" i="5"/>
  <c r="BW130" i="1" s="1"/>
  <c r="EV128" i="5"/>
  <c r="BV130" i="1" s="1"/>
  <c r="EU128" i="5"/>
  <c r="BU130" i="1" s="1"/>
  <c r="ET128" i="5"/>
  <c r="BT130" i="1" s="1"/>
  <c r="ES128" i="5"/>
  <c r="BS130" i="1" s="1"/>
  <c r="ER128" i="5"/>
  <c r="BR130" i="1" s="1"/>
  <c r="EQ128" i="5"/>
  <c r="BQ130" i="1" s="1"/>
  <c r="EP128" i="5"/>
  <c r="BP130" i="1" s="1"/>
  <c r="EO128" i="5"/>
  <c r="BO130" i="1" s="1"/>
  <c r="EN128" i="5"/>
  <c r="BN130" i="1" s="1"/>
  <c r="EM128" i="5"/>
  <c r="BM130" i="1" s="1"/>
  <c r="EL128" i="5"/>
  <c r="BL130" i="1" s="1"/>
  <c r="EK128" i="5"/>
  <c r="EJ128" i="5"/>
  <c r="BJ130" i="1" s="1"/>
  <c r="EW127" i="5"/>
  <c r="BW129" i="1" s="1"/>
  <c r="EV127" i="5"/>
  <c r="BV129" i="1" s="1"/>
  <c r="EU127" i="5"/>
  <c r="BU129" i="1" s="1"/>
  <c r="ET127" i="5"/>
  <c r="BT129" i="1" s="1"/>
  <c r="ES127" i="5"/>
  <c r="BS129" i="1" s="1"/>
  <c r="ER127" i="5"/>
  <c r="BR129" i="1" s="1"/>
  <c r="EQ127" i="5"/>
  <c r="BQ129" i="1" s="1"/>
  <c r="EP127" i="5"/>
  <c r="BP129" i="1" s="1"/>
  <c r="EO127" i="5"/>
  <c r="BO129" i="1" s="1"/>
  <c r="EN127" i="5"/>
  <c r="BN129" i="1" s="1"/>
  <c r="EM127" i="5"/>
  <c r="BM129" i="1" s="1"/>
  <c r="EL127" i="5"/>
  <c r="BL129" i="1" s="1"/>
  <c r="EK127" i="5"/>
  <c r="EJ127" i="5"/>
  <c r="BJ129" i="1" s="1"/>
  <c r="EW126" i="5"/>
  <c r="BW128" i="1" s="1"/>
  <c r="EV126" i="5"/>
  <c r="BV128" i="1" s="1"/>
  <c r="EU126" i="5"/>
  <c r="BU128" i="1" s="1"/>
  <c r="ET126" i="5"/>
  <c r="BT128" i="1" s="1"/>
  <c r="ES126" i="5"/>
  <c r="BS128" i="1" s="1"/>
  <c r="ER126" i="5"/>
  <c r="BR128" i="1" s="1"/>
  <c r="EQ126" i="5"/>
  <c r="BQ128" i="1" s="1"/>
  <c r="EP126" i="5"/>
  <c r="BP128" i="1" s="1"/>
  <c r="EO126" i="5"/>
  <c r="BO128" i="1" s="1"/>
  <c r="EN126" i="5"/>
  <c r="BN128" i="1" s="1"/>
  <c r="EM126" i="5"/>
  <c r="BM128" i="1" s="1"/>
  <c r="EL126" i="5"/>
  <c r="BL128" i="1" s="1"/>
  <c r="EK126" i="5"/>
  <c r="EJ126" i="5"/>
  <c r="BJ128" i="1" s="1"/>
  <c r="EW125" i="5"/>
  <c r="BW127" i="1" s="1"/>
  <c r="EV125" i="5"/>
  <c r="BV127" i="1" s="1"/>
  <c r="EU125" i="5"/>
  <c r="BU127" i="1" s="1"/>
  <c r="ET125" i="5"/>
  <c r="BT127" i="1" s="1"/>
  <c r="ES125" i="5"/>
  <c r="BS127" i="1" s="1"/>
  <c r="ER125" i="5"/>
  <c r="BR127" i="1" s="1"/>
  <c r="EQ125" i="5"/>
  <c r="BQ127" i="1" s="1"/>
  <c r="EP125" i="5"/>
  <c r="BP127" i="1" s="1"/>
  <c r="EO125" i="5"/>
  <c r="BO127" i="1" s="1"/>
  <c r="EN125" i="5"/>
  <c r="BN127" i="1" s="1"/>
  <c r="EM125" i="5"/>
  <c r="BM127" i="1" s="1"/>
  <c r="EL125" i="5"/>
  <c r="BL127" i="1" s="1"/>
  <c r="EK125" i="5"/>
  <c r="EJ125" i="5"/>
  <c r="BJ127" i="1" s="1"/>
  <c r="EW124" i="5"/>
  <c r="BW126" i="1" s="1"/>
  <c r="EV124" i="5"/>
  <c r="BV126" i="1" s="1"/>
  <c r="EU124" i="5"/>
  <c r="BU126" i="1" s="1"/>
  <c r="ET124" i="5"/>
  <c r="BT126" i="1" s="1"/>
  <c r="ES124" i="5"/>
  <c r="BS126" i="1" s="1"/>
  <c r="ER124" i="5"/>
  <c r="BR126" i="1" s="1"/>
  <c r="EQ124" i="5"/>
  <c r="BQ126" i="1" s="1"/>
  <c r="EP124" i="5"/>
  <c r="BP126" i="1" s="1"/>
  <c r="EO124" i="5"/>
  <c r="BO126" i="1" s="1"/>
  <c r="EN124" i="5"/>
  <c r="BN126" i="1" s="1"/>
  <c r="EM124" i="5"/>
  <c r="BM126" i="1" s="1"/>
  <c r="EL124" i="5"/>
  <c r="BL126" i="1" s="1"/>
  <c r="EK124" i="5"/>
  <c r="EJ124" i="5"/>
  <c r="BJ126" i="1" s="1"/>
  <c r="EW123" i="5"/>
  <c r="BW125" i="1" s="1"/>
  <c r="EV123" i="5"/>
  <c r="BV125" i="1" s="1"/>
  <c r="EU123" i="5"/>
  <c r="BU125" i="1" s="1"/>
  <c r="ET123" i="5"/>
  <c r="BT125" i="1" s="1"/>
  <c r="ES123" i="5"/>
  <c r="BS125" i="1" s="1"/>
  <c r="ER123" i="5"/>
  <c r="BR125" i="1" s="1"/>
  <c r="EQ123" i="5"/>
  <c r="BQ125" i="1" s="1"/>
  <c r="EP123" i="5"/>
  <c r="BP125" i="1" s="1"/>
  <c r="EO123" i="5"/>
  <c r="BO125" i="1" s="1"/>
  <c r="EN123" i="5"/>
  <c r="BN125" i="1" s="1"/>
  <c r="EM123" i="5"/>
  <c r="BM125" i="1" s="1"/>
  <c r="EL123" i="5"/>
  <c r="BL125" i="1" s="1"/>
  <c r="EK123" i="5"/>
  <c r="EJ123" i="5"/>
  <c r="BJ125" i="1" s="1"/>
  <c r="EW122" i="5"/>
  <c r="BW124" i="1" s="1"/>
  <c r="EV122" i="5"/>
  <c r="BV124" i="1" s="1"/>
  <c r="EU122" i="5"/>
  <c r="BU124" i="1" s="1"/>
  <c r="ET122" i="5"/>
  <c r="BT124" i="1" s="1"/>
  <c r="ES122" i="5"/>
  <c r="BS124" i="1" s="1"/>
  <c r="ER122" i="5"/>
  <c r="BR124" i="1" s="1"/>
  <c r="EQ122" i="5"/>
  <c r="BQ124" i="1" s="1"/>
  <c r="EP122" i="5"/>
  <c r="BP124" i="1" s="1"/>
  <c r="EO122" i="5"/>
  <c r="BO124" i="1" s="1"/>
  <c r="EN122" i="5"/>
  <c r="BN124" i="1" s="1"/>
  <c r="EM122" i="5"/>
  <c r="BM124" i="1" s="1"/>
  <c r="EL122" i="5"/>
  <c r="BL124" i="1" s="1"/>
  <c r="EK122" i="5"/>
  <c r="EJ122" i="5"/>
  <c r="BJ124" i="1" s="1"/>
  <c r="EW121" i="5"/>
  <c r="BW123" i="1" s="1"/>
  <c r="EV121" i="5"/>
  <c r="BV123" i="1" s="1"/>
  <c r="EU121" i="5"/>
  <c r="BU123" i="1" s="1"/>
  <c r="ET121" i="5"/>
  <c r="BT123" i="1" s="1"/>
  <c r="ES121" i="5"/>
  <c r="BS123" i="1" s="1"/>
  <c r="ER121" i="5"/>
  <c r="BR123" i="1" s="1"/>
  <c r="EQ121" i="5"/>
  <c r="BQ123" i="1" s="1"/>
  <c r="EP121" i="5"/>
  <c r="BP123" i="1" s="1"/>
  <c r="EO121" i="5"/>
  <c r="BO123" i="1" s="1"/>
  <c r="EN121" i="5"/>
  <c r="BN123" i="1" s="1"/>
  <c r="EM121" i="5"/>
  <c r="BM123" i="1" s="1"/>
  <c r="EL121" i="5"/>
  <c r="BL123" i="1" s="1"/>
  <c r="EK121" i="5"/>
  <c r="EJ121" i="5"/>
  <c r="BJ123" i="1" s="1"/>
  <c r="EW120" i="5"/>
  <c r="BW122" i="1" s="1"/>
  <c r="EV120" i="5"/>
  <c r="BV122" i="1" s="1"/>
  <c r="EU120" i="5"/>
  <c r="BU122" i="1" s="1"/>
  <c r="ET120" i="5"/>
  <c r="BT122" i="1" s="1"/>
  <c r="ES120" i="5"/>
  <c r="BS122" i="1" s="1"/>
  <c r="ER120" i="5"/>
  <c r="BR122" i="1" s="1"/>
  <c r="EQ120" i="5"/>
  <c r="BQ122" i="1" s="1"/>
  <c r="EP120" i="5"/>
  <c r="BP122" i="1" s="1"/>
  <c r="EO120" i="5"/>
  <c r="BO122" i="1" s="1"/>
  <c r="EN120" i="5"/>
  <c r="BN122" i="1" s="1"/>
  <c r="EM120" i="5"/>
  <c r="BM122" i="1" s="1"/>
  <c r="EL120" i="5"/>
  <c r="BL122" i="1" s="1"/>
  <c r="EK120" i="5"/>
  <c r="EJ120" i="5"/>
  <c r="BJ122" i="1" s="1"/>
  <c r="EW119" i="5"/>
  <c r="BW121" i="1" s="1"/>
  <c r="EV119" i="5"/>
  <c r="BV121" i="1" s="1"/>
  <c r="EU119" i="5"/>
  <c r="BU121" i="1" s="1"/>
  <c r="ET119" i="5"/>
  <c r="ES119" i="5"/>
  <c r="BS121" i="1" s="1"/>
  <c r="ER119" i="5"/>
  <c r="BR121" i="1" s="1"/>
  <c r="EQ119" i="5"/>
  <c r="BQ121" i="1" s="1"/>
  <c r="EP119" i="5"/>
  <c r="BP121" i="1" s="1"/>
  <c r="EO119" i="5"/>
  <c r="BO121" i="1" s="1"/>
  <c r="EN119" i="5"/>
  <c r="BN121" i="1" s="1"/>
  <c r="EM119" i="5"/>
  <c r="BM121" i="1" s="1"/>
  <c r="EL119" i="5"/>
  <c r="BL121" i="1" s="1"/>
  <c r="EK119" i="5"/>
  <c r="EJ119" i="5"/>
  <c r="BJ121" i="1" s="1"/>
  <c r="EW118" i="5"/>
  <c r="BW120" i="1" s="1"/>
  <c r="EV118" i="5"/>
  <c r="BV120" i="1" s="1"/>
  <c r="EU118" i="5"/>
  <c r="BU120" i="1" s="1"/>
  <c r="ET118" i="5"/>
  <c r="BT120" i="1" s="1"/>
  <c r="ES118" i="5"/>
  <c r="BS120" i="1" s="1"/>
  <c r="ER118" i="5"/>
  <c r="BR120" i="1" s="1"/>
  <c r="EQ118" i="5"/>
  <c r="BQ120" i="1" s="1"/>
  <c r="EP118" i="5"/>
  <c r="BP120" i="1" s="1"/>
  <c r="EO118" i="5"/>
  <c r="BO120" i="1" s="1"/>
  <c r="EN118" i="5"/>
  <c r="BN120" i="1" s="1"/>
  <c r="EM118" i="5"/>
  <c r="BM120" i="1" s="1"/>
  <c r="EL118" i="5"/>
  <c r="BL120" i="1" s="1"/>
  <c r="EK118" i="5"/>
  <c r="EJ118" i="5"/>
  <c r="BJ120" i="1" s="1"/>
  <c r="EW117" i="5"/>
  <c r="BW119" i="1" s="1"/>
  <c r="EV117" i="5"/>
  <c r="BV119" i="1" s="1"/>
  <c r="EU117" i="5"/>
  <c r="BU119" i="1" s="1"/>
  <c r="ET117" i="5"/>
  <c r="BT119" i="1" s="1"/>
  <c r="ES117" i="5"/>
  <c r="BS119" i="1" s="1"/>
  <c r="ER117" i="5"/>
  <c r="BR119" i="1" s="1"/>
  <c r="EQ117" i="5"/>
  <c r="BQ119" i="1" s="1"/>
  <c r="EP117" i="5"/>
  <c r="BP119" i="1" s="1"/>
  <c r="EO117" i="5"/>
  <c r="BO119" i="1" s="1"/>
  <c r="EN117" i="5"/>
  <c r="BN119" i="1" s="1"/>
  <c r="EM117" i="5"/>
  <c r="BM119" i="1" s="1"/>
  <c r="EL117" i="5"/>
  <c r="BL119" i="1" s="1"/>
  <c r="EK117" i="5"/>
  <c r="EJ117" i="5"/>
  <c r="BJ119" i="1" s="1"/>
  <c r="EW116" i="5"/>
  <c r="BW118" i="1" s="1"/>
  <c r="EV116" i="5"/>
  <c r="BV118" i="1" s="1"/>
  <c r="EU116" i="5"/>
  <c r="BU118" i="1" s="1"/>
  <c r="ET116" i="5"/>
  <c r="BT118" i="1" s="1"/>
  <c r="ES116" i="5"/>
  <c r="BS118" i="1" s="1"/>
  <c r="ER116" i="5"/>
  <c r="BR118" i="1" s="1"/>
  <c r="EQ116" i="5"/>
  <c r="BQ118" i="1" s="1"/>
  <c r="EP116" i="5"/>
  <c r="BP118" i="1" s="1"/>
  <c r="EO116" i="5"/>
  <c r="BO118" i="1" s="1"/>
  <c r="EN116" i="5"/>
  <c r="BN118" i="1" s="1"/>
  <c r="EM116" i="5"/>
  <c r="BM118" i="1" s="1"/>
  <c r="EL116" i="5"/>
  <c r="BL118" i="1" s="1"/>
  <c r="EK116" i="5"/>
  <c r="EJ116" i="5"/>
  <c r="BJ118" i="1" s="1"/>
  <c r="EW115" i="5"/>
  <c r="BW117" i="1" s="1"/>
  <c r="EV115" i="5"/>
  <c r="BV117" i="1" s="1"/>
  <c r="EU115" i="5"/>
  <c r="BU117" i="1" s="1"/>
  <c r="ET115" i="5"/>
  <c r="BT117" i="1" s="1"/>
  <c r="ES115" i="5"/>
  <c r="BS117" i="1" s="1"/>
  <c r="ER115" i="5"/>
  <c r="BR117" i="1" s="1"/>
  <c r="EQ115" i="5"/>
  <c r="BQ117" i="1" s="1"/>
  <c r="EP115" i="5"/>
  <c r="BP117" i="1" s="1"/>
  <c r="EO115" i="5"/>
  <c r="BO117" i="1" s="1"/>
  <c r="EN115" i="5"/>
  <c r="BN117" i="1" s="1"/>
  <c r="EM115" i="5"/>
  <c r="BM117" i="1" s="1"/>
  <c r="EL115" i="5"/>
  <c r="BL117" i="1" s="1"/>
  <c r="EK115" i="5"/>
  <c r="EJ115" i="5"/>
  <c r="BJ117" i="1" s="1"/>
  <c r="EW114" i="5"/>
  <c r="BW116" i="1" s="1"/>
  <c r="EV114" i="5"/>
  <c r="BV116" i="1" s="1"/>
  <c r="EU114" i="5"/>
  <c r="BU116" i="1" s="1"/>
  <c r="ET114" i="5"/>
  <c r="BT116" i="1" s="1"/>
  <c r="ES114" i="5"/>
  <c r="BS116" i="1" s="1"/>
  <c r="ER114" i="5"/>
  <c r="BR116" i="1" s="1"/>
  <c r="EQ114" i="5"/>
  <c r="BQ116" i="1" s="1"/>
  <c r="EP114" i="5"/>
  <c r="BP116" i="1" s="1"/>
  <c r="EO114" i="5"/>
  <c r="BO116" i="1" s="1"/>
  <c r="EN114" i="5"/>
  <c r="BN116" i="1" s="1"/>
  <c r="EM114" i="5"/>
  <c r="BM116" i="1" s="1"/>
  <c r="EL114" i="5"/>
  <c r="BL116" i="1" s="1"/>
  <c r="EK114" i="5"/>
  <c r="EJ114" i="5"/>
  <c r="BJ116" i="1" s="1"/>
  <c r="EW113" i="5"/>
  <c r="BW115" i="1" s="1"/>
  <c r="EV113" i="5"/>
  <c r="BV115" i="1" s="1"/>
  <c r="EU113" i="5"/>
  <c r="BU115" i="1" s="1"/>
  <c r="ET113" i="5"/>
  <c r="BT115" i="1" s="1"/>
  <c r="ES113" i="5"/>
  <c r="BS115" i="1" s="1"/>
  <c r="ER113" i="5"/>
  <c r="BR115" i="1" s="1"/>
  <c r="EQ113" i="5"/>
  <c r="BQ115" i="1" s="1"/>
  <c r="EP113" i="5"/>
  <c r="BP115" i="1" s="1"/>
  <c r="EO113" i="5"/>
  <c r="BO115" i="1" s="1"/>
  <c r="EN113" i="5"/>
  <c r="BN115" i="1" s="1"/>
  <c r="EM113" i="5"/>
  <c r="BM115" i="1" s="1"/>
  <c r="EL113" i="5"/>
  <c r="BL115" i="1" s="1"/>
  <c r="EK113" i="5"/>
  <c r="EJ113" i="5"/>
  <c r="BJ115" i="1" s="1"/>
  <c r="EW112" i="5"/>
  <c r="BW114" i="1" s="1"/>
  <c r="EV112" i="5"/>
  <c r="BV114" i="1" s="1"/>
  <c r="EU112" i="5"/>
  <c r="BU114" i="1" s="1"/>
  <c r="ET112" i="5"/>
  <c r="BT114" i="1" s="1"/>
  <c r="ES112" i="5"/>
  <c r="BS114" i="1" s="1"/>
  <c r="ER112" i="5"/>
  <c r="BR114" i="1" s="1"/>
  <c r="EQ112" i="5"/>
  <c r="BQ114" i="1" s="1"/>
  <c r="EP112" i="5"/>
  <c r="BP114" i="1" s="1"/>
  <c r="EO112" i="5"/>
  <c r="BO114" i="1" s="1"/>
  <c r="EN112" i="5"/>
  <c r="BN114" i="1" s="1"/>
  <c r="EM112" i="5"/>
  <c r="BM114" i="1" s="1"/>
  <c r="EL112" i="5"/>
  <c r="BL114" i="1" s="1"/>
  <c r="EK112" i="5"/>
  <c r="EJ112" i="5"/>
  <c r="BJ114" i="1" s="1"/>
  <c r="EW111" i="5"/>
  <c r="BW113" i="1" s="1"/>
  <c r="EV111" i="5"/>
  <c r="BV113" i="1" s="1"/>
  <c r="EU111" i="5"/>
  <c r="BU113" i="1" s="1"/>
  <c r="ET111" i="5"/>
  <c r="BT113" i="1" s="1"/>
  <c r="ES111" i="5"/>
  <c r="BS113" i="1" s="1"/>
  <c r="ER111" i="5"/>
  <c r="BR113" i="1" s="1"/>
  <c r="EQ111" i="5"/>
  <c r="BQ113" i="1" s="1"/>
  <c r="EP111" i="5"/>
  <c r="BP113" i="1" s="1"/>
  <c r="EO111" i="5"/>
  <c r="BO113" i="1" s="1"/>
  <c r="EN111" i="5"/>
  <c r="BN113" i="1" s="1"/>
  <c r="EM111" i="5"/>
  <c r="BM113" i="1" s="1"/>
  <c r="EL111" i="5"/>
  <c r="BL113" i="1" s="1"/>
  <c r="EK111" i="5"/>
  <c r="EJ111" i="5"/>
  <c r="BJ113" i="1" s="1"/>
  <c r="EW110" i="5"/>
  <c r="BW112" i="1" s="1"/>
  <c r="EV110" i="5"/>
  <c r="BV112" i="1" s="1"/>
  <c r="EU110" i="5"/>
  <c r="BU112" i="1" s="1"/>
  <c r="ET110" i="5"/>
  <c r="BT112" i="1" s="1"/>
  <c r="ES110" i="5"/>
  <c r="BS112" i="1" s="1"/>
  <c r="ER110" i="5"/>
  <c r="BR112" i="1" s="1"/>
  <c r="EQ110" i="5"/>
  <c r="BQ112" i="1" s="1"/>
  <c r="EP110" i="5"/>
  <c r="BP112" i="1" s="1"/>
  <c r="EO110" i="5"/>
  <c r="BO112" i="1" s="1"/>
  <c r="EN110" i="5"/>
  <c r="BN112" i="1" s="1"/>
  <c r="EM110" i="5"/>
  <c r="BM112" i="1" s="1"/>
  <c r="EL110" i="5"/>
  <c r="BL112" i="1" s="1"/>
  <c r="EK110" i="5"/>
  <c r="EJ110" i="5"/>
  <c r="BJ112" i="1" s="1"/>
  <c r="EW109" i="5"/>
  <c r="BW111" i="1" s="1"/>
  <c r="EV109" i="5"/>
  <c r="BV111" i="1" s="1"/>
  <c r="EU109" i="5"/>
  <c r="BU111" i="1" s="1"/>
  <c r="ET109" i="5"/>
  <c r="BT111" i="1" s="1"/>
  <c r="ES109" i="5"/>
  <c r="BS111" i="1" s="1"/>
  <c r="ER109" i="5"/>
  <c r="BR111" i="1" s="1"/>
  <c r="EQ109" i="5"/>
  <c r="BQ111" i="1" s="1"/>
  <c r="EP109" i="5"/>
  <c r="BP111" i="1" s="1"/>
  <c r="EO109" i="5"/>
  <c r="BO111" i="1" s="1"/>
  <c r="EN109" i="5"/>
  <c r="BN111" i="1" s="1"/>
  <c r="EM109" i="5"/>
  <c r="BM111" i="1" s="1"/>
  <c r="EL109" i="5"/>
  <c r="BL111" i="1" s="1"/>
  <c r="EK109" i="5"/>
  <c r="EJ109" i="5"/>
  <c r="BJ111" i="1" s="1"/>
  <c r="EW108" i="5"/>
  <c r="BW110" i="1" s="1"/>
  <c r="EV108" i="5"/>
  <c r="BV110" i="1" s="1"/>
  <c r="EU108" i="5"/>
  <c r="BU110" i="1" s="1"/>
  <c r="ET108" i="5"/>
  <c r="BT110" i="1" s="1"/>
  <c r="ES108" i="5"/>
  <c r="BS110" i="1" s="1"/>
  <c r="ER108" i="5"/>
  <c r="BR110" i="1" s="1"/>
  <c r="EQ108" i="5"/>
  <c r="BQ110" i="1" s="1"/>
  <c r="EP108" i="5"/>
  <c r="BP110" i="1" s="1"/>
  <c r="EO108" i="5"/>
  <c r="BO110" i="1" s="1"/>
  <c r="EN108" i="5"/>
  <c r="BN110" i="1" s="1"/>
  <c r="EM108" i="5"/>
  <c r="BM110" i="1" s="1"/>
  <c r="EL108" i="5"/>
  <c r="BL110" i="1" s="1"/>
  <c r="EK108" i="5"/>
  <c r="EJ108" i="5"/>
  <c r="BJ110" i="1" s="1"/>
  <c r="EW107" i="5"/>
  <c r="BW109" i="1" s="1"/>
  <c r="EV107" i="5"/>
  <c r="BV109" i="1" s="1"/>
  <c r="EU107" i="5"/>
  <c r="BU109" i="1" s="1"/>
  <c r="ET107" i="5"/>
  <c r="BT109" i="1" s="1"/>
  <c r="ES107" i="5"/>
  <c r="BS109" i="1" s="1"/>
  <c r="ER107" i="5"/>
  <c r="BR109" i="1" s="1"/>
  <c r="EQ107" i="5"/>
  <c r="BQ109" i="1" s="1"/>
  <c r="EP107" i="5"/>
  <c r="BP109" i="1" s="1"/>
  <c r="EO107" i="5"/>
  <c r="BO109" i="1" s="1"/>
  <c r="EN107" i="5"/>
  <c r="BN109" i="1" s="1"/>
  <c r="EM107" i="5"/>
  <c r="BM109" i="1" s="1"/>
  <c r="EL107" i="5"/>
  <c r="BL109" i="1" s="1"/>
  <c r="EK107" i="5"/>
  <c r="EJ107" i="5"/>
  <c r="BJ109" i="1" s="1"/>
  <c r="EW106" i="5"/>
  <c r="BW108" i="1" s="1"/>
  <c r="EV106" i="5"/>
  <c r="BV108" i="1" s="1"/>
  <c r="EU106" i="5"/>
  <c r="BU108" i="1" s="1"/>
  <c r="ET106" i="5"/>
  <c r="BT108" i="1" s="1"/>
  <c r="ES106" i="5"/>
  <c r="BS108" i="1" s="1"/>
  <c r="ER106" i="5"/>
  <c r="BR108" i="1" s="1"/>
  <c r="EQ106" i="5"/>
  <c r="BQ108" i="1" s="1"/>
  <c r="EP106" i="5"/>
  <c r="BP108" i="1" s="1"/>
  <c r="EO106" i="5"/>
  <c r="BO108" i="1" s="1"/>
  <c r="EN106" i="5"/>
  <c r="BN108" i="1" s="1"/>
  <c r="EM106" i="5"/>
  <c r="BM108" i="1" s="1"/>
  <c r="EL106" i="5"/>
  <c r="BL108" i="1" s="1"/>
  <c r="EK106" i="5"/>
  <c r="EJ106" i="5"/>
  <c r="BJ108" i="1" s="1"/>
  <c r="EW105" i="5"/>
  <c r="BW107" i="1" s="1"/>
  <c r="EV105" i="5"/>
  <c r="BV107" i="1" s="1"/>
  <c r="EU105" i="5"/>
  <c r="BU107" i="1" s="1"/>
  <c r="ET105" i="5"/>
  <c r="BT107" i="1" s="1"/>
  <c r="ES105" i="5"/>
  <c r="BS107" i="1" s="1"/>
  <c r="ER105" i="5"/>
  <c r="BR107" i="1" s="1"/>
  <c r="EQ105" i="5"/>
  <c r="BQ107" i="1" s="1"/>
  <c r="EP105" i="5"/>
  <c r="BP107" i="1" s="1"/>
  <c r="EO105" i="5"/>
  <c r="BO107" i="1" s="1"/>
  <c r="EN105" i="5"/>
  <c r="BN107" i="1" s="1"/>
  <c r="EM105" i="5"/>
  <c r="BM107" i="1" s="1"/>
  <c r="EL105" i="5"/>
  <c r="BL107" i="1" s="1"/>
  <c r="EK105" i="5"/>
  <c r="EJ105" i="5"/>
  <c r="BJ107" i="1" s="1"/>
  <c r="EW104" i="5"/>
  <c r="BW106" i="1" s="1"/>
  <c r="EV104" i="5"/>
  <c r="BV106" i="1" s="1"/>
  <c r="EU104" i="5"/>
  <c r="BU106" i="1" s="1"/>
  <c r="ET104" i="5"/>
  <c r="BT106" i="1" s="1"/>
  <c r="ES104" i="5"/>
  <c r="BS106" i="1" s="1"/>
  <c r="ER104" i="5"/>
  <c r="BR106" i="1" s="1"/>
  <c r="EQ104" i="5"/>
  <c r="BQ106" i="1" s="1"/>
  <c r="EP104" i="5"/>
  <c r="BP106" i="1" s="1"/>
  <c r="EO104" i="5"/>
  <c r="BO106" i="1" s="1"/>
  <c r="EN104" i="5"/>
  <c r="BN106" i="1" s="1"/>
  <c r="EM104" i="5"/>
  <c r="BM106" i="1" s="1"/>
  <c r="EL104" i="5"/>
  <c r="BL106" i="1" s="1"/>
  <c r="EK104" i="5"/>
  <c r="EJ104" i="5"/>
  <c r="BJ106" i="1" s="1"/>
  <c r="EW103" i="5"/>
  <c r="BW105" i="1" s="1"/>
  <c r="EV103" i="5"/>
  <c r="BV105" i="1" s="1"/>
  <c r="EU103" i="5"/>
  <c r="BU105" i="1" s="1"/>
  <c r="ET103" i="5"/>
  <c r="BT105" i="1" s="1"/>
  <c r="ES103" i="5"/>
  <c r="BS105" i="1" s="1"/>
  <c r="ER103" i="5"/>
  <c r="BR105" i="1" s="1"/>
  <c r="EQ103" i="5"/>
  <c r="BQ105" i="1" s="1"/>
  <c r="EP103" i="5"/>
  <c r="BP105" i="1" s="1"/>
  <c r="EO103" i="5"/>
  <c r="BO105" i="1" s="1"/>
  <c r="EN103" i="5"/>
  <c r="BN105" i="1" s="1"/>
  <c r="EM103" i="5"/>
  <c r="BM105" i="1" s="1"/>
  <c r="EL103" i="5"/>
  <c r="BL105" i="1" s="1"/>
  <c r="EK103" i="5"/>
  <c r="EJ103" i="5"/>
  <c r="BJ105" i="1" s="1"/>
  <c r="EW102" i="5"/>
  <c r="BW104" i="1" s="1"/>
  <c r="EV102" i="5"/>
  <c r="BV104" i="1" s="1"/>
  <c r="EU102" i="5"/>
  <c r="BU104" i="1" s="1"/>
  <c r="ET102" i="5"/>
  <c r="BT104" i="1" s="1"/>
  <c r="ES102" i="5"/>
  <c r="BS104" i="1" s="1"/>
  <c r="ER102" i="5"/>
  <c r="BR104" i="1" s="1"/>
  <c r="EQ102" i="5"/>
  <c r="BQ104" i="1" s="1"/>
  <c r="EP102" i="5"/>
  <c r="BP104" i="1" s="1"/>
  <c r="EO102" i="5"/>
  <c r="BO104" i="1" s="1"/>
  <c r="EN102" i="5"/>
  <c r="BN104" i="1" s="1"/>
  <c r="EM102" i="5"/>
  <c r="BM104" i="1" s="1"/>
  <c r="EL102" i="5"/>
  <c r="BL104" i="1" s="1"/>
  <c r="EK102" i="5"/>
  <c r="EJ102" i="5"/>
  <c r="BJ104" i="1" s="1"/>
  <c r="EW101" i="5"/>
  <c r="BW103" i="1" s="1"/>
  <c r="EV101" i="5"/>
  <c r="BV103" i="1" s="1"/>
  <c r="EU101" i="5"/>
  <c r="BU103" i="1" s="1"/>
  <c r="ET101" i="5"/>
  <c r="BT103" i="1" s="1"/>
  <c r="ES101" i="5"/>
  <c r="BS103" i="1" s="1"/>
  <c r="ER101" i="5"/>
  <c r="BR103" i="1" s="1"/>
  <c r="EQ101" i="5"/>
  <c r="BQ103" i="1" s="1"/>
  <c r="EP101" i="5"/>
  <c r="BP103" i="1" s="1"/>
  <c r="EO101" i="5"/>
  <c r="BO103" i="1" s="1"/>
  <c r="EN101" i="5"/>
  <c r="BN103" i="1" s="1"/>
  <c r="EM101" i="5"/>
  <c r="BM103" i="1" s="1"/>
  <c r="EL101" i="5"/>
  <c r="BL103" i="1" s="1"/>
  <c r="EK101" i="5"/>
  <c r="EJ101" i="5"/>
  <c r="BJ103" i="1" s="1"/>
  <c r="EW100" i="5"/>
  <c r="BW102" i="1" s="1"/>
  <c r="EV100" i="5"/>
  <c r="BV102" i="1" s="1"/>
  <c r="EU100" i="5"/>
  <c r="BU102" i="1" s="1"/>
  <c r="ET100" i="5"/>
  <c r="BT102" i="1" s="1"/>
  <c r="ES100" i="5"/>
  <c r="BS102" i="1" s="1"/>
  <c r="ER100" i="5"/>
  <c r="BR102" i="1" s="1"/>
  <c r="EQ100" i="5"/>
  <c r="BQ102" i="1" s="1"/>
  <c r="EP100" i="5"/>
  <c r="BP102" i="1" s="1"/>
  <c r="EO100" i="5"/>
  <c r="BO102" i="1" s="1"/>
  <c r="EN100" i="5"/>
  <c r="BN102" i="1" s="1"/>
  <c r="EM100" i="5"/>
  <c r="BM102" i="1" s="1"/>
  <c r="EL100" i="5"/>
  <c r="BL102" i="1" s="1"/>
  <c r="EK100" i="5"/>
  <c r="EJ100" i="5"/>
  <c r="BJ102" i="1" s="1"/>
  <c r="EW99" i="5"/>
  <c r="BW101" i="1" s="1"/>
  <c r="EV99" i="5"/>
  <c r="BV101" i="1" s="1"/>
  <c r="EU99" i="5"/>
  <c r="BU101" i="1" s="1"/>
  <c r="ET99" i="5"/>
  <c r="BT101" i="1" s="1"/>
  <c r="ES99" i="5"/>
  <c r="BS101" i="1" s="1"/>
  <c r="ER99" i="5"/>
  <c r="BR101" i="1" s="1"/>
  <c r="EQ99" i="5"/>
  <c r="BQ101" i="1" s="1"/>
  <c r="EP99" i="5"/>
  <c r="BP101" i="1" s="1"/>
  <c r="EO99" i="5"/>
  <c r="BO101" i="1" s="1"/>
  <c r="EN99" i="5"/>
  <c r="BN101" i="1" s="1"/>
  <c r="EM99" i="5"/>
  <c r="BM101" i="1" s="1"/>
  <c r="EL99" i="5"/>
  <c r="BL101" i="1" s="1"/>
  <c r="EK99" i="5"/>
  <c r="EJ99" i="5"/>
  <c r="BJ101" i="1" s="1"/>
  <c r="EW98" i="5"/>
  <c r="BW100" i="1" s="1"/>
  <c r="EV98" i="5"/>
  <c r="BV100" i="1" s="1"/>
  <c r="EU98" i="5"/>
  <c r="BU100" i="1" s="1"/>
  <c r="ET98" i="5"/>
  <c r="BT100" i="1" s="1"/>
  <c r="ES98" i="5"/>
  <c r="BS100" i="1" s="1"/>
  <c r="ER98" i="5"/>
  <c r="BR100" i="1" s="1"/>
  <c r="EQ98" i="5"/>
  <c r="BQ100" i="1" s="1"/>
  <c r="EP98" i="5"/>
  <c r="BP100" i="1" s="1"/>
  <c r="EO98" i="5"/>
  <c r="BO100" i="1" s="1"/>
  <c r="EN98" i="5"/>
  <c r="BN100" i="1" s="1"/>
  <c r="EM98" i="5"/>
  <c r="BM100" i="1" s="1"/>
  <c r="EL98" i="5"/>
  <c r="BL100" i="1" s="1"/>
  <c r="EK98" i="5"/>
  <c r="EJ98" i="5"/>
  <c r="BJ100" i="1" s="1"/>
  <c r="EW97" i="5"/>
  <c r="BW99" i="1" s="1"/>
  <c r="EV97" i="5"/>
  <c r="BV99" i="1" s="1"/>
  <c r="EU97" i="5"/>
  <c r="BU99" i="1" s="1"/>
  <c r="ET97" i="5"/>
  <c r="BT99" i="1" s="1"/>
  <c r="ES97" i="5"/>
  <c r="BS99" i="1" s="1"/>
  <c r="ER97" i="5"/>
  <c r="BR99" i="1" s="1"/>
  <c r="EQ97" i="5"/>
  <c r="BQ99" i="1" s="1"/>
  <c r="EP97" i="5"/>
  <c r="BP99" i="1" s="1"/>
  <c r="EO97" i="5"/>
  <c r="BO99" i="1" s="1"/>
  <c r="EN97" i="5"/>
  <c r="BN99" i="1" s="1"/>
  <c r="EM97" i="5"/>
  <c r="BM99" i="1" s="1"/>
  <c r="EL97" i="5"/>
  <c r="BL99" i="1" s="1"/>
  <c r="EK97" i="5"/>
  <c r="EJ97" i="5"/>
  <c r="BJ99" i="1" s="1"/>
  <c r="EW96" i="5"/>
  <c r="BW98" i="1" s="1"/>
  <c r="EV96" i="5"/>
  <c r="BV98" i="1" s="1"/>
  <c r="EU96" i="5"/>
  <c r="BU98" i="1" s="1"/>
  <c r="ET96" i="5"/>
  <c r="BT98" i="1" s="1"/>
  <c r="ES96" i="5"/>
  <c r="BS98" i="1" s="1"/>
  <c r="ER96" i="5"/>
  <c r="BR98" i="1" s="1"/>
  <c r="EQ96" i="5"/>
  <c r="BQ98" i="1" s="1"/>
  <c r="EP96" i="5"/>
  <c r="BP98" i="1" s="1"/>
  <c r="EO96" i="5"/>
  <c r="BO98" i="1" s="1"/>
  <c r="EN96" i="5"/>
  <c r="BN98" i="1" s="1"/>
  <c r="EM96" i="5"/>
  <c r="BM98" i="1" s="1"/>
  <c r="EL96" i="5"/>
  <c r="BL98" i="1" s="1"/>
  <c r="EK96" i="5"/>
  <c r="EJ96" i="5"/>
  <c r="BJ98" i="1" s="1"/>
  <c r="EW95" i="5"/>
  <c r="BW97" i="1" s="1"/>
  <c r="EV95" i="5"/>
  <c r="BV97" i="1" s="1"/>
  <c r="EU95" i="5"/>
  <c r="BU97" i="1" s="1"/>
  <c r="ET95" i="5"/>
  <c r="BT97" i="1" s="1"/>
  <c r="ES95" i="5"/>
  <c r="BS97" i="1" s="1"/>
  <c r="ER95" i="5"/>
  <c r="BR97" i="1" s="1"/>
  <c r="EQ95" i="5"/>
  <c r="BQ97" i="1" s="1"/>
  <c r="EP95" i="5"/>
  <c r="BP97" i="1" s="1"/>
  <c r="EO95" i="5"/>
  <c r="BO97" i="1" s="1"/>
  <c r="EN95" i="5"/>
  <c r="BN97" i="1" s="1"/>
  <c r="EM95" i="5"/>
  <c r="BM97" i="1" s="1"/>
  <c r="EL95" i="5"/>
  <c r="BL97" i="1" s="1"/>
  <c r="EK95" i="5"/>
  <c r="EJ95" i="5"/>
  <c r="BJ97" i="1" s="1"/>
  <c r="EW94" i="5"/>
  <c r="BW96" i="1" s="1"/>
  <c r="EV94" i="5"/>
  <c r="BV96" i="1" s="1"/>
  <c r="EU94" i="5"/>
  <c r="BU96" i="1" s="1"/>
  <c r="ET94" i="5"/>
  <c r="BT96" i="1" s="1"/>
  <c r="ES94" i="5"/>
  <c r="BS96" i="1" s="1"/>
  <c r="ER94" i="5"/>
  <c r="BR96" i="1" s="1"/>
  <c r="EQ94" i="5"/>
  <c r="BQ96" i="1" s="1"/>
  <c r="EP94" i="5"/>
  <c r="BP96" i="1" s="1"/>
  <c r="EO94" i="5"/>
  <c r="BO96" i="1" s="1"/>
  <c r="EN94" i="5"/>
  <c r="BN96" i="1" s="1"/>
  <c r="EM94" i="5"/>
  <c r="BM96" i="1" s="1"/>
  <c r="EL94" i="5"/>
  <c r="BL96" i="1" s="1"/>
  <c r="EK94" i="5"/>
  <c r="EJ94" i="5"/>
  <c r="BJ96" i="1" s="1"/>
  <c r="EW93" i="5"/>
  <c r="BW95" i="1" s="1"/>
  <c r="EV93" i="5"/>
  <c r="BV95" i="1" s="1"/>
  <c r="EU93" i="5"/>
  <c r="BU95" i="1" s="1"/>
  <c r="ET93" i="5"/>
  <c r="BT95" i="1" s="1"/>
  <c r="ES93" i="5"/>
  <c r="BS95" i="1" s="1"/>
  <c r="ER93" i="5"/>
  <c r="BR95" i="1" s="1"/>
  <c r="EQ93" i="5"/>
  <c r="BQ95" i="1" s="1"/>
  <c r="EP93" i="5"/>
  <c r="BP95" i="1" s="1"/>
  <c r="EO93" i="5"/>
  <c r="BO95" i="1" s="1"/>
  <c r="EN93" i="5"/>
  <c r="BN95" i="1" s="1"/>
  <c r="EM93" i="5"/>
  <c r="BM95" i="1" s="1"/>
  <c r="EL93" i="5"/>
  <c r="BL95" i="1" s="1"/>
  <c r="EK93" i="5"/>
  <c r="EJ93" i="5"/>
  <c r="BJ95" i="1" s="1"/>
  <c r="EW92" i="5"/>
  <c r="BW94" i="1" s="1"/>
  <c r="EV92" i="5"/>
  <c r="BV94" i="1" s="1"/>
  <c r="EU92" i="5"/>
  <c r="BU94" i="1" s="1"/>
  <c r="ET92" i="5"/>
  <c r="BT94" i="1" s="1"/>
  <c r="ES92" i="5"/>
  <c r="BS94" i="1" s="1"/>
  <c r="ER92" i="5"/>
  <c r="BR94" i="1" s="1"/>
  <c r="EQ92" i="5"/>
  <c r="BQ94" i="1" s="1"/>
  <c r="EP92" i="5"/>
  <c r="BP94" i="1" s="1"/>
  <c r="EO92" i="5"/>
  <c r="BO94" i="1" s="1"/>
  <c r="EN92" i="5"/>
  <c r="BN94" i="1" s="1"/>
  <c r="EM92" i="5"/>
  <c r="BM94" i="1" s="1"/>
  <c r="EL92" i="5"/>
  <c r="BL94" i="1" s="1"/>
  <c r="EK92" i="5"/>
  <c r="EJ92" i="5"/>
  <c r="BJ94" i="1" s="1"/>
  <c r="EW91" i="5"/>
  <c r="BW93" i="1" s="1"/>
  <c r="EV91" i="5"/>
  <c r="BV93" i="1" s="1"/>
  <c r="EU91" i="5"/>
  <c r="BU93" i="1" s="1"/>
  <c r="ET91" i="5"/>
  <c r="BT93" i="1" s="1"/>
  <c r="ES91" i="5"/>
  <c r="BS93" i="1" s="1"/>
  <c r="ER91" i="5"/>
  <c r="BR93" i="1" s="1"/>
  <c r="EQ91" i="5"/>
  <c r="BQ93" i="1" s="1"/>
  <c r="EP91" i="5"/>
  <c r="BP93" i="1" s="1"/>
  <c r="EO91" i="5"/>
  <c r="BO93" i="1" s="1"/>
  <c r="EN91" i="5"/>
  <c r="BN93" i="1" s="1"/>
  <c r="EM91" i="5"/>
  <c r="BM93" i="1" s="1"/>
  <c r="EL91" i="5"/>
  <c r="BL93" i="1" s="1"/>
  <c r="EK91" i="5"/>
  <c r="EJ91" i="5"/>
  <c r="BJ93" i="1" s="1"/>
  <c r="EW90" i="5"/>
  <c r="BW92" i="1" s="1"/>
  <c r="EV90" i="5"/>
  <c r="BV92" i="1" s="1"/>
  <c r="EU90" i="5"/>
  <c r="BU92" i="1" s="1"/>
  <c r="ET90" i="5"/>
  <c r="BT92" i="1" s="1"/>
  <c r="ES90" i="5"/>
  <c r="BS92" i="1" s="1"/>
  <c r="ER90" i="5"/>
  <c r="BR92" i="1" s="1"/>
  <c r="EQ90" i="5"/>
  <c r="BQ92" i="1" s="1"/>
  <c r="EP90" i="5"/>
  <c r="BP92" i="1" s="1"/>
  <c r="EO90" i="5"/>
  <c r="BO92" i="1" s="1"/>
  <c r="EN90" i="5"/>
  <c r="BN92" i="1" s="1"/>
  <c r="EM90" i="5"/>
  <c r="BM92" i="1" s="1"/>
  <c r="EL90" i="5"/>
  <c r="BL92" i="1" s="1"/>
  <c r="EK90" i="5"/>
  <c r="BK92" i="1" s="1"/>
  <c r="EJ90" i="5"/>
  <c r="BJ92" i="1" s="1"/>
  <c r="EW89" i="5"/>
  <c r="BW91" i="1" s="1"/>
  <c r="EV89" i="5"/>
  <c r="BV91" i="1" s="1"/>
  <c r="EU89" i="5"/>
  <c r="BU91" i="1" s="1"/>
  <c r="ET89" i="5"/>
  <c r="BT91" i="1" s="1"/>
  <c r="ES89" i="5"/>
  <c r="BS91" i="1" s="1"/>
  <c r="ER89" i="5"/>
  <c r="BR91" i="1" s="1"/>
  <c r="EQ89" i="5"/>
  <c r="BQ91" i="1" s="1"/>
  <c r="EP89" i="5"/>
  <c r="BP91" i="1" s="1"/>
  <c r="EO89" i="5"/>
  <c r="BO91" i="1" s="1"/>
  <c r="EN89" i="5"/>
  <c r="BN91" i="1" s="1"/>
  <c r="EM89" i="5"/>
  <c r="BM91" i="1" s="1"/>
  <c r="EL89" i="5"/>
  <c r="BL91" i="1" s="1"/>
  <c r="EK89" i="5"/>
  <c r="BK91" i="1" s="1"/>
  <c r="EJ89" i="5"/>
  <c r="BJ91" i="1" s="1"/>
  <c r="EW88" i="5"/>
  <c r="BW90" i="1" s="1"/>
  <c r="EV88" i="5"/>
  <c r="BV90" i="1" s="1"/>
  <c r="EU88" i="5"/>
  <c r="BU90" i="1" s="1"/>
  <c r="ET88" i="5"/>
  <c r="BT90" i="1" s="1"/>
  <c r="ES88" i="5"/>
  <c r="BS90" i="1" s="1"/>
  <c r="ER88" i="5"/>
  <c r="BR90" i="1" s="1"/>
  <c r="EQ88" i="5"/>
  <c r="BQ90" i="1" s="1"/>
  <c r="EP88" i="5"/>
  <c r="BP90" i="1" s="1"/>
  <c r="EO88" i="5"/>
  <c r="BO90" i="1" s="1"/>
  <c r="EN88" i="5"/>
  <c r="BN90" i="1" s="1"/>
  <c r="EM88" i="5"/>
  <c r="BM90" i="1" s="1"/>
  <c r="EL88" i="5"/>
  <c r="BL90" i="1" s="1"/>
  <c r="EK88" i="5"/>
  <c r="BK90" i="1" s="1"/>
  <c r="EJ88" i="5"/>
  <c r="BJ90" i="1" s="1"/>
  <c r="EW87" i="5"/>
  <c r="BW89" i="1" s="1"/>
  <c r="EV87" i="5"/>
  <c r="BV89" i="1" s="1"/>
  <c r="EU87" i="5"/>
  <c r="BU89" i="1" s="1"/>
  <c r="ET87" i="5"/>
  <c r="BT89" i="1" s="1"/>
  <c r="ES87" i="5"/>
  <c r="BS89" i="1" s="1"/>
  <c r="ER87" i="5"/>
  <c r="BR89" i="1" s="1"/>
  <c r="EQ87" i="5"/>
  <c r="BQ89" i="1" s="1"/>
  <c r="EP87" i="5"/>
  <c r="BP89" i="1" s="1"/>
  <c r="EO87" i="5"/>
  <c r="BO89" i="1" s="1"/>
  <c r="EN87" i="5"/>
  <c r="BN89" i="1" s="1"/>
  <c r="EM87" i="5"/>
  <c r="BM89" i="1" s="1"/>
  <c r="EL87" i="5"/>
  <c r="BL89" i="1" s="1"/>
  <c r="EK87" i="5"/>
  <c r="BK89" i="1" s="1"/>
  <c r="EJ87" i="5"/>
  <c r="BJ89" i="1" s="1"/>
  <c r="EW86" i="5"/>
  <c r="BW88" i="1" s="1"/>
  <c r="EV86" i="5"/>
  <c r="BV88" i="1" s="1"/>
  <c r="EU86" i="5"/>
  <c r="BU88" i="1" s="1"/>
  <c r="ET86" i="5"/>
  <c r="BT88" i="1" s="1"/>
  <c r="ES86" i="5"/>
  <c r="BS88" i="1" s="1"/>
  <c r="ER86" i="5"/>
  <c r="BR88" i="1" s="1"/>
  <c r="EQ86" i="5"/>
  <c r="BQ88" i="1" s="1"/>
  <c r="EP86" i="5"/>
  <c r="BP88" i="1" s="1"/>
  <c r="EO86" i="5"/>
  <c r="BO88" i="1" s="1"/>
  <c r="EN86" i="5"/>
  <c r="BN88" i="1" s="1"/>
  <c r="EM86" i="5"/>
  <c r="BM88" i="1" s="1"/>
  <c r="EL86" i="5"/>
  <c r="BL88" i="1" s="1"/>
  <c r="EK86" i="5"/>
  <c r="BK88" i="1" s="1"/>
  <c r="EJ86" i="5"/>
  <c r="BJ88" i="1" s="1"/>
  <c r="EW85" i="5"/>
  <c r="BW87" i="1" s="1"/>
  <c r="EV85" i="5"/>
  <c r="BV87" i="1" s="1"/>
  <c r="EU85" i="5"/>
  <c r="BU87" i="1" s="1"/>
  <c r="ET85" i="5"/>
  <c r="BT87" i="1" s="1"/>
  <c r="ES85" i="5"/>
  <c r="BS87" i="1" s="1"/>
  <c r="ER85" i="5"/>
  <c r="BR87" i="1" s="1"/>
  <c r="EQ85" i="5"/>
  <c r="BQ87" i="1" s="1"/>
  <c r="EP85" i="5"/>
  <c r="BP87" i="1" s="1"/>
  <c r="EO85" i="5"/>
  <c r="BO87" i="1" s="1"/>
  <c r="EN85" i="5"/>
  <c r="BN87" i="1" s="1"/>
  <c r="EM85" i="5"/>
  <c r="BM87" i="1" s="1"/>
  <c r="EL85" i="5"/>
  <c r="BL87" i="1" s="1"/>
  <c r="EK85" i="5"/>
  <c r="BK87" i="1" s="1"/>
  <c r="EJ85" i="5"/>
  <c r="BJ87" i="1" s="1"/>
  <c r="EW84" i="5"/>
  <c r="BW86" i="1" s="1"/>
  <c r="EV84" i="5"/>
  <c r="BV86" i="1" s="1"/>
  <c r="EU84" i="5"/>
  <c r="BU86" i="1" s="1"/>
  <c r="ET84" i="5"/>
  <c r="BT86" i="1" s="1"/>
  <c r="ES84" i="5"/>
  <c r="BS86" i="1" s="1"/>
  <c r="ER84" i="5"/>
  <c r="BR86" i="1" s="1"/>
  <c r="EQ84" i="5"/>
  <c r="BQ86" i="1" s="1"/>
  <c r="EP84" i="5"/>
  <c r="BP86" i="1" s="1"/>
  <c r="EO84" i="5"/>
  <c r="BO86" i="1" s="1"/>
  <c r="EN84" i="5"/>
  <c r="BN86" i="1" s="1"/>
  <c r="EM84" i="5"/>
  <c r="BM86" i="1" s="1"/>
  <c r="EL84" i="5"/>
  <c r="BL86" i="1" s="1"/>
  <c r="EK84" i="5"/>
  <c r="BK86" i="1" s="1"/>
  <c r="EJ84" i="5"/>
  <c r="BJ86" i="1" s="1"/>
  <c r="EW83" i="5"/>
  <c r="BW85" i="1" s="1"/>
  <c r="EV83" i="5"/>
  <c r="BV85" i="1" s="1"/>
  <c r="EU83" i="5"/>
  <c r="BU85" i="1" s="1"/>
  <c r="ET83" i="5"/>
  <c r="BT85" i="1" s="1"/>
  <c r="ES83" i="5"/>
  <c r="BS85" i="1" s="1"/>
  <c r="ER83" i="5"/>
  <c r="BR85" i="1" s="1"/>
  <c r="EQ83" i="5"/>
  <c r="BQ85" i="1" s="1"/>
  <c r="EP83" i="5"/>
  <c r="BP85" i="1" s="1"/>
  <c r="EO83" i="5"/>
  <c r="BO85" i="1" s="1"/>
  <c r="EN83" i="5"/>
  <c r="BN85" i="1" s="1"/>
  <c r="EM83" i="5"/>
  <c r="BM85" i="1" s="1"/>
  <c r="EL83" i="5"/>
  <c r="BL85" i="1" s="1"/>
  <c r="EK83" i="5"/>
  <c r="BK85" i="1" s="1"/>
  <c r="EJ83" i="5"/>
  <c r="BJ85" i="1" s="1"/>
  <c r="EW82" i="5"/>
  <c r="BW84" i="1" s="1"/>
  <c r="EV82" i="5"/>
  <c r="BV84" i="1" s="1"/>
  <c r="EU82" i="5"/>
  <c r="BU84" i="1" s="1"/>
  <c r="ET82" i="5"/>
  <c r="BT84" i="1" s="1"/>
  <c r="ES82" i="5"/>
  <c r="BS84" i="1" s="1"/>
  <c r="ER82" i="5"/>
  <c r="BR84" i="1" s="1"/>
  <c r="EQ82" i="5"/>
  <c r="BQ84" i="1" s="1"/>
  <c r="EP82" i="5"/>
  <c r="BP84" i="1" s="1"/>
  <c r="EO82" i="5"/>
  <c r="BO84" i="1" s="1"/>
  <c r="EN82" i="5"/>
  <c r="BN84" i="1" s="1"/>
  <c r="EM82" i="5"/>
  <c r="BM84" i="1" s="1"/>
  <c r="EL82" i="5"/>
  <c r="BL84" i="1" s="1"/>
  <c r="EK82" i="5"/>
  <c r="BK84" i="1" s="1"/>
  <c r="EJ82" i="5"/>
  <c r="BJ84" i="1" s="1"/>
  <c r="EW81" i="5"/>
  <c r="BW83" i="1" s="1"/>
  <c r="EV81" i="5"/>
  <c r="BV83" i="1" s="1"/>
  <c r="EU81" i="5"/>
  <c r="BU83" i="1" s="1"/>
  <c r="ET81" i="5"/>
  <c r="BT83" i="1" s="1"/>
  <c r="ES81" i="5"/>
  <c r="BS83" i="1" s="1"/>
  <c r="ER81" i="5"/>
  <c r="BR83" i="1" s="1"/>
  <c r="EQ81" i="5"/>
  <c r="BQ83" i="1" s="1"/>
  <c r="EP81" i="5"/>
  <c r="BP83" i="1" s="1"/>
  <c r="EO81" i="5"/>
  <c r="BO83" i="1" s="1"/>
  <c r="EN81" i="5"/>
  <c r="BN83" i="1" s="1"/>
  <c r="EM81" i="5"/>
  <c r="BM83" i="1" s="1"/>
  <c r="EL81" i="5"/>
  <c r="BL83" i="1" s="1"/>
  <c r="EK81" i="5"/>
  <c r="BK83" i="1" s="1"/>
  <c r="EJ81" i="5"/>
  <c r="BJ83" i="1" s="1"/>
  <c r="EW80" i="5"/>
  <c r="BW82" i="1" s="1"/>
  <c r="EV80" i="5"/>
  <c r="BV82" i="1" s="1"/>
  <c r="EU80" i="5"/>
  <c r="BU82" i="1" s="1"/>
  <c r="ET80" i="5"/>
  <c r="BT82" i="1" s="1"/>
  <c r="ES80" i="5"/>
  <c r="BS82" i="1" s="1"/>
  <c r="ER80" i="5"/>
  <c r="BR82" i="1" s="1"/>
  <c r="EQ80" i="5"/>
  <c r="BQ82" i="1" s="1"/>
  <c r="EP80" i="5"/>
  <c r="BP82" i="1" s="1"/>
  <c r="EO80" i="5"/>
  <c r="BO82" i="1" s="1"/>
  <c r="EN80" i="5"/>
  <c r="BN82" i="1" s="1"/>
  <c r="EM80" i="5"/>
  <c r="BM82" i="1" s="1"/>
  <c r="EL80" i="5"/>
  <c r="BL82" i="1" s="1"/>
  <c r="EK80" i="5"/>
  <c r="BK82" i="1" s="1"/>
  <c r="EJ80" i="5"/>
  <c r="BJ82" i="1" s="1"/>
  <c r="EW79" i="5"/>
  <c r="BW81" i="1" s="1"/>
  <c r="EV79" i="5"/>
  <c r="BV81" i="1" s="1"/>
  <c r="EU79" i="5"/>
  <c r="BU81" i="1" s="1"/>
  <c r="ET79" i="5"/>
  <c r="BT81" i="1" s="1"/>
  <c r="ES79" i="5"/>
  <c r="BS81" i="1" s="1"/>
  <c r="ER79" i="5"/>
  <c r="BR81" i="1" s="1"/>
  <c r="EQ79" i="5"/>
  <c r="BQ81" i="1" s="1"/>
  <c r="EP79" i="5"/>
  <c r="BP81" i="1" s="1"/>
  <c r="EO79" i="5"/>
  <c r="BO81" i="1" s="1"/>
  <c r="EN79" i="5"/>
  <c r="BN81" i="1" s="1"/>
  <c r="EM79" i="5"/>
  <c r="BM81" i="1" s="1"/>
  <c r="EL79" i="5"/>
  <c r="BL81" i="1" s="1"/>
  <c r="EK79" i="5"/>
  <c r="BK81" i="1" s="1"/>
  <c r="EJ79" i="5"/>
  <c r="BJ81" i="1" s="1"/>
  <c r="EW78" i="5"/>
  <c r="BW80" i="1" s="1"/>
  <c r="EV78" i="5"/>
  <c r="BV80" i="1" s="1"/>
  <c r="EU78" i="5"/>
  <c r="BU80" i="1" s="1"/>
  <c r="ET78" i="5"/>
  <c r="BT80" i="1" s="1"/>
  <c r="ES78" i="5"/>
  <c r="BS80" i="1" s="1"/>
  <c r="ER78" i="5"/>
  <c r="BR80" i="1" s="1"/>
  <c r="EQ78" i="5"/>
  <c r="BQ80" i="1" s="1"/>
  <c r="EP78" i="5"/>
  <c r="BP80" i="1" s="1"/>
  <c r="EO78" i="5"/>
  <c r="BO80" i="1" s="1"/>
  <c r="EN78" i="5"/>
  <c r="BN80" i="1" s="1"/>
  <c r="EM78" i="5"/>
  <c r="BM80" i="1" s="1"/>
  <c r="EL78" i="5"/>
  <c r="BL80" i="1" s="1"/>
  <c r="EK78" i="5"/>
  <c r="BK80" i="1" s="1"/>
  <c r="EJ78" i="5"/>
  <c r="BJ80" i="1" s="1"/>
  <c r="EW77" i="5"/>
  <c r="BW79" i="1" s="1"/>
  <c r="EV77" i="5"/>
  <c r="BV79" i="1" s="1"/>
  <c r="EU77" i="5"/>
  <c r="BU79" i="1" s="1"/>
  <c r="ET77" i="5"/>
  <c r="BT79" i="1" s="1"/>
  <c r="ES77" i="5"/>
  <c r="BS79" i="1" s="1"/>
  <c r="ER77" i="5"/>
  <c r="BR79" i="1" s="1"/>
  <c r="EQ77" i="5"/>
  <c r="BQ79" i="1" s="1"/>
  <c r="EP77" i="5"/>
  <c r="BP79" i="1" s="1"/>
  <c r="EO77" i="5"/>
  <c r="BO79" i="1" s="1"/>
  <c r="EN77" i="5"/>
  <c r="BN79" i="1" s="1"/>
  <c r="EM77" i="5"/>
  <c r="BM79" i="1" s="1"/>
  <c r="EL77" i="5"/>
  <c r="BL79" i="1" s="1"/>
  <c r="EK77" i="5"/>
  <c r="BK79" i="1" s="1"/>
  <c r="EJ77" i="5"/>
  <c r="BJ79" i="1" s="1"/>
  <c r="EW76" i="5"/>
  <c r="BW78" i="1" s="1"/>
  <c r="EV76" i="5"/>
  <c r="BV78" i="1" s="1"/>
  <c r="EU76" i="5"/>
  <c r="BU78" i="1" s="1"/>
  <c r="ET76" i="5"/>
  <c r="BT78" i="1" s="1"/>
  <c r="ES76" i="5"/>
  <c r="BS78" i="1" s="1"/>
  <c r="ER76" i="5"/>
  <c r="BR78" i="1" s="1"/>
  <c r="EQ76" i="5"/>
  <c r="BQ78" i="1" s="1"/>
  <c r="EP76" i="5"/>
  <c r="BP78" i="1" s="1"/>
  <c r="EO76" i="5"/>
  <c r="BO78" i="1" s="1"/>
  <c r="EN76" i="5"/>
  <c r="BN78" i="1" s="1"/>
  <c r="EM76" i="5"/>
  <c r="BM78" i="1" s="1"/>
  <c r="EL76" i="5"/>
  <c r="BL78" i="1" s="1"/>
  <c r="EK76" i="5"/>
  <c r="BK78" i="1" s="1"/>
  <c r="EJ76" i="5"/>
  <c r="BJ78" i="1" s="1"/>
  <c r="EW75" i="5"/>
  <c r="BW77" i="1" s="1"/>
  <c r="EV75" i="5"/>
  <c r="BV77" i="1" s="1"/>
  <c r="EU75" i="5"/>
  <c r="BU77" i="1" s="1"/>
  <c r="ET75" i="5"/>
  <c r="BT77" i="1" s="1"/>
  <c r="ES75" i="5"/>
  <c r="BS77" i="1" s="1"/>
  <c r="ER75" i="5"/>
  <c r="BR77" i="1" s="1"/>
  <c r="EQ75" i="5"/>
  <c r="BQ77" i="1" s="1"/>
  <c r="EP75" i="5"/>
  <c r="BP77" i="1" s="1"/>
  <c r="EO75" i="5"/>
  <c r="BO77" i="1" s="1"/>
  <c r="EN75" i="5"/>
  <c r="BN77" i="1" s="1"/>
  <c r="EM75" i="5"/>
  <c r="BM77" i="1" s="1"/>
  <c r="EL75" i="5"/>
  <c r="BL77" i="1" s="1"/>
  <c r="EK75" i="5"/>
  <c r="BK77" i="1" s="1"/>
  <c r="EJ75" i="5"/>
  <c r="BJ77" i="1" s="1"/>
  <c r="EW74" i="5"/>
  <c r="BW76" i="1" s="1"/>
  <c r="EV74" i="5"/>
  <c r="BV76" i="1" s="1"/>
  <c r="EU74" i="5"/>
  <c r="BU76" i="1" s="1"/>
  <c r="ET74" i="5"/>
  <c r="BT76" i="1" s="1"/>
  <c r="ES74" i="5"/>
  <c r="BS76" i="1" s="1"/>
  <c r="ER74" i="5"/>
  <c r="BR76" i="1" s="1"/>
  <c r="EQ74" i="5"/>
  <c r="BQ76" i="1" s="1"/>
  <c r="EP74" i="5"/>
  <c r="BP76" i="1" s="1"/>
  <c r="EO74" i="5"/>
  <c r="BO76" i="1" s="1"/>
  <c r="EN74" i="5"/>
  <c r="BN76" i="1" s="1"/>
  <c r="EM74" i="5"/>
  <c r="BM76" i="1" s="1"/>
  <c r="EL74" i="5"/>
  <c r="BL76" i="1" s="1"/>
  <c r="EK74" i="5"/>
  <c r="BK76" i="1" s="1"/>
  <c r="EJ74" i="5"/>
  <c r="BJ76" i="1" s="1"/>
  <c r="EW73" i="5"/>
  <c r="BW75" i="1" s="1"/>
  <c r="EV73" i="5"/>
  <c r="BV75" i="1" s="1"/>
  <c r="EU73" i="5"/>
  <c r="BU75" i="1" s="1"/>
  <c r="ET73" i="5"/>
  <c r="BT75" i="1" s="1"/>
  <c r="ES73" i="5"/>
  <c r="BS75" i="1" s="1"/>
  <c r="ER73" i="5"/>
  <c r="BR75" i="1" s="1"/>
  <c r="EQ73" i="5"/>
  <c r="BQ75" i="1" s="1"/>
  <c r="EP73" i="5"/>
  <c r="BP75" i="1" s="1"/>
  <c r="EO73" i="5"/>
  <c r="BO75" i="1" s="1"/>
  <c r="EN73" i="5"/>
  <c r="BN75" i="1" s="1"/>
  <c r="EM73" i="5"/>
  <c r="BM75" i="1" s="1"/>
  <c r="EL73" i="5"/>
  <c r="BL75" i="1" s="1"/>
  <c r="EK73" i="5"/>
  <c r="BK75" i="1" s="1"/>
  <c r="EJ73" i="5"/>
  <c r="BJ75" i="1" s="1"/>
  <c r="EW72" i="5"/>
  <c r="BW74" i="1" s="1"/>
  <c r="EV72" i="5"/>
  <c r="BV74" i="1" s="1"/>
  <c r="EU72" i="5"/>
  <c r="BU74" i="1" s="1"/>
  <c r="ET72" i="5"/>
  <c r="BT74" i="1" s="1"/>
  <c r="ES72" i="5"/>
  <c r="BS74" i="1" s="1"/>
  <c r="ER72" i="5"/>
  <c r="BR74" i="1" s="1"/>
  <c r="EQ72" i="5"/>
  <c r="BQ74" i="1" s="1"/>
  <c r="EP72" i="5"/>
  <c r="BP74" i="1" s="1"/>
  <c r="EO72" i="5"/>
  <c r="BO74" i="1" s="1"/>
  <c r="EN72" i="5"/>
  <c r="BN74" i="1" s="1"/>
  <c r="EM72" i="5"/>
  <c r="BM74" i="1" s="1"/>
  <c r="EL72" i="5"/>
  <c r="BL74" i="1" s="1"/>
  <c r="EK72" i="5"/>
  <c r="BK74" i="1" s="1"/>
  <c r="EJ72" i="5"/>
  <c r="BJ74" i="1" s="1"/>
  <c r="EW71" i="5"/>
  <c r="BW73" i="1" s="1"/>
  <c r="EV71" i="5"/>
  <c r="BV73" i="1" s="1"/>
  <c r="EU71" i="5"/>
  <c r="BU73" i="1" s="1"/>
  <c r="ET71" i="5"/>
  <c r="BT73" i="1" s="1"/>
  <c r="ES71" i="5"/>
  <c r="BS73" i="1" s="1"/>
  <c r="ER71" i="5"/>
  <c r="BR73" i="1" s="1"/>
  <c r="EQ71" i="5"/>
  <c r="BQ73" i="1" s="1"/>
  <c r="EP71" i="5"/>
  <c r="BP73" i="1" s="1"/>
  <c r="EO71" i="5"/>
  <c r="BO73" i="1" s="1"/>
  <c r="EN71" i="5"/>
  <c r="BN73" i="1" s="1"/>
  <c r="EM71" i="5"/>
  <c r="BM73" i="1" s="1"/>
  <c r="EL71" i="5"/>
  <c r="BL73" i="1" s="1"/>
  <c r="EK71" i="5"/>
  <c r="BK73" i="1" s="1"/>
  <c r="EJ71" i="5"/>
  <c r="BJ73" i="1" s="1"/>
  <c r="EW70" i="5"/>
  <c r="BW72" i="1" s="1"/>
  <c r="EV70" i="5"/>
  <c r="BV72" i="1" s="1"/>
  <c r="EU70" i="5"/>
  <c r="BU72" i="1" s="1"/>
  <c r="ET70" i="5"/>
  <c r="BT72" i="1" s="1"/>
  <c r="ES70" i="5"/>
  <c r="BS72" i="1" s="1"/>
  <c r="ER70" i="5"/>
  <c r="BR72" i="1" s="1"/>
  <c r="EQ70" i="5"/>
  <c r="BQ72" i="1" s="1"/>
  <c r="EP70" i="5"/>
  <c r="BP72" i="1" s="1"/>
  <c r="EO70" i="5"/>
  <c r="BO72" i="1" s="1"/>
  <c r="EN70" i="5"/>
  <c r="BN72" i="1" s="1"/>
  <c r="EM70" i="5"/>
  <c r="BM72" i="1" s="1"/>
  <c r="EL70" i="5"/>
  <c r="BL72" i="1" s="1"/>
  <c r="EK70" i="5"/>
  <c r="BK72" i="1" s="1"/>
  <c r="EJ70" i="5"/>
  <c r="BJ72" i="1" s="1"/>
  <c r="EW69" i="5"/>
  <c r="BW71" i="1" s="1"/>
  <c r="EV69" i="5"/>
  <c r="BV71" i="1" s="1"/>
  <c r="EU69" i="5"/>
  <c r="BU71" i="1" s="1"/>
  <c r="ET69" i="5"/>
  <c r="BT71" i="1" s="1"/>
  <c r="ES69" i="5"/>
  <c r="BS71" i="1" s="1"/>
  <c r="ER69" i="5"/>
  <c r="BR71" i="1" s="1"/>
  <c r="EQ69" i="5"/>
  <c r="BQ71" i="1" s="1"/>
  <c r="EP69" i="5"/>
  <c r="BP71" i="1" s="1"/>
  <c r="EO69" i="5"/>
  <c r="BO71" i="1" s="1"/>
  <c r="EN69" i="5"/>
  <c r="BN71" i="1" s="1"/>
  <c r="EM69" i="5"/>
  <c r="BM71" i="1" s="1"/>
  <c r="EL69" i="5"/>
  <c r="BL71" i="1" s="1"/>
  <c r="EK69" i="5"/>
  <c r="BK71" i="1" s="1"/>
  <c r="EJ69" i="5"/>
  <c r="BJ71" i="1" s="1"/>
  <c r="EW68" i="5"/>
  <c r="BW70" i="1" s="1"/>
  <c r="EV68" i="5"/>
  <c r="BV70" i="1" s="1"/>
  <c r="EU68" i="5"/>
  <c r="BU70" i="1" s="1"/>
  <c r="ET68" i="5"/>
  <c r="BT70" i="1" s="1"/>
  <c r="ES68" i="5"/>
  <c r="BS70" i="1" s="1"/>
  <c r="ER68" i="5"/>
  <c r="BR70" i="1" s="1"/>
  <c r="EQ68" i="5"/>
  <c r="BQ70" i="1" s="1"/>
  <c r="EP68" i="5"/>
  <c r="BP70" i="1" s="1"/>
  <c r="EO68" i="5"/>
  <c r="BO70" i="1" s="1"/>
  <c r="EN68" i="5"/>
  <c r="BN70" i="1" s="1"/>
  <c r="EM68" i="5"/>
  <c r="BM70" i="1" s="1"/>
  <c r="EL68" i="5"/>
  <c r="BL70" i="1" s="1"/>
  <c r="EK68" i="5"/>
  <c r="BK70" i="1" s="1"/>
  <c r="EJ68" i="5"/>
  <c r="BJ70" i="1" s="1"/>
  <c r="EW67" i="5"/>
  <c r="BW69" i="1" s="1"/>
  <c r="EV67" i="5"/>
  <c r="BV69" i="1" s="1"/>
  <c r="EU67" i="5"/>
  <c r="BU69" i="1" s="1"/>
  <c r="ET67" i="5"/>
  <c r="BT69" i="1" s="1"/>
  <c r="ES67" i="5"/>
  <c r="BS69" i="1" s="1"/>
  <c r="ER67" i="5"/>
  <c r="BR69" i="1" s="1"/>
  <c r="EQ67" i="5"/>
  <c r="BQ69" i="1" s="1"/>
  <c r="EP67" i="5"/>
  <c r="BP69" i="1" s="1"/>
  <c r="EO67" i="5"/>
  <c r="BO69" i="1" s="1"/>
  <c r="EN67" i="5"/>
  <c r="BN69" i="1" s="1"/>
  <c r="EM67" i="5"/>
  <c r="BM69" i="1" s="1"/>
  <c r="EL67" i="5"/>
  <c r="BL69" i="1" s="1"/>
  <c r="EK67" i="5"/>
  <c r="BK69" i="1" s="1"/>
  <c r="EJ67" i="5"/>
  <c r="BJ69" i="1" s="1"/>
  <c r="EW66" i="5"/>
  <c r="BW68" i="1" s="1"/>
  <c r="EV66" i="5"/>
  <c r="BV68" i="1" s="1"/>
  <c r="EU66" i="5"/>
  <c r="BU68" i="1" s="1"/>
  <c r="ET66" i="5"/>
  <c r="BT68" i="1" s="1"/>
  <c r="ES66" i="5"/>
  <c r="BS68" i="1" s="1"/>
  <c r="ER66" i="5"/>
  <c r="BR68" i="1" s="1"/>
  <c r="EQ66" i="5"/>
  <c r="BQ68" i="1" s="1"/>
  <c r="EP66" i="5"/>
  <c r="BP68" i="1" s="1"/>
  <c r="EO66" i="5"/>
  <c r="BO68" i="1" s="1"/>
  <c r="EN66" i="5"/>
  <c r="BN68" i="1" s="1"/>
  <c r="EM66" i="5"/>
  <c r="BM68" i="1" s="1"/>
  <c r="EL66" i="5"/>
  <c r="BL68" i="1" s="1"/>
  <c r="EK66" i="5"/>
  <c r="BK68" i="1" s="1"/>
  <c r="EJ66" i="5"/>
  <c r="BJ68" i="1" s="1"/>
  <c r="EW65" i="5"/>
  <c r="BW67" i="1" s="1"/>
  <c r="EV65" i="5"/>
  <c r="BV67" i="1" s="1"/>
  <c r="EU65" i="5"/>
  <c r="BU67" i="1" s="1"/>
  <c r="ET65" i="5"/>
  <c r="BT67" i="1" s="1"/>
  <c r="ES65" i="5"/>
  <c r="BS67" i="1" s="1"/>
  <c r="ER65" i="5"/>
  <c r="BR67" i="1" s="1"/>
  <c r="EQ65" i="5"/>
  <c r="BQ67" i="1" s="1"/>
  <c r="EP65" i="5"/>
  <c r="BP67" i="1" s="1"/>
  <c r="EO65" i="5"/>
  <c r="BO67" i="1" s="1"/>
  <c r="EN65" i="5"/>
  <c r="BN67" i="1" s="1"/>
  <c r="EM65" i="5"/>
  <c r="BM67" i="1" s="1"/>
  <c r="EL65" i="5"/>
  <c r="BL67" i="1" s="1"/>
  <c r="EK65" i="5"/>
  <c r="BK67" i="1" s="1"/>
  <c r="EJ65" i="5"/>
  <c r="BJ67" i="1" s="1"/>
  <c r="EW64" i="5"/>
  <c r="BW66" i="1" s="1"/>
  <c r="EV64" i="5"/>
  <c r="BV66" i="1" s="1"/>
  <c r="EU64" i="5"/>
  <c r="BU66" i="1" s="1"/>
  <c r="ET64" i="5"/>
  <c r="BT66" i="1" s="1"/>
  <c r="ES64" i="5"/>
  <c r="BS66" i="1" s="1"/>
  <c r="ER64" i="5"/>
  <c r="BR66" i="1" s="1"/>
  <c r="EQ64" i="5"/>
  <c r="BQ66" i="1" s="1"/>
  <c r="EP64" i="5"/>
  <c r="BP66" i="1" s="1"/>
  <c r="EO64" i="5"/>
  <c r="BO66" i="1" s="1"/>
  <c r="EN64" i="5"/>
  <c r="BN66" i="1" s="1"/>
  <c r="EM64" i="5"/>
  <c r="BM66" i="1" s="1"/>
  <c r="EL64" i="5"/>
  <c r="BL66" i="1" s="1"/>
  <c r="EK64" i="5"/>
  <c r="BK66" i="1" s="1"/>
  <c r="EJ64" i="5"/>
  <c r="BJ66" i="1" s="1"/>
  <c r="EW63" i="5"/>
  <c r="BW65" i="1" s="1"/>
  <c r="EV63" i="5"/>
  <c r="BV65" i="1" s="1"/>
  <c r="EU63" i="5"/>
  <c r="BU65" i="1" s="1"/>
  <c r="ET63" i="5"/>
  <c r="BT65" i="1" s="1"/>
  <c r="ES63" i="5"/>
  <c r="BS65" i="1" s="1"/>
  <c r="ER63" i="5"/>
  <c r="BR65" i="1" s="1"/>
  <c r="EQ63" i="5"/>
  <c r="BQ65" i="1" s="1"/>
  <c r="EP63" i="5"/>
  <c r="BP65" i="1" s="1"/>
  <c r="EO63" i="5"/>
  <c r="BO65" i="1" s="1"/>
  <c r="EN63" i="5"/>
  <c r="BN65" i="1" s="1"/>
  <c r="EM63" i="5"/>
  <c r="BM65" i="1" s="1"/>
  <c r="EL63" i="5"/>
  <c r="BL65" i="1" s="1"/>
  <c r="EK63" i="5"/>
  <c r="BK65" i="1" s="1"/>
  <c r="EJ63" i="5"/>
  <c r="BJ65" i="1" s="1"/>
  <c r="EW62" i="5"/>
  <c r="BW64" i="1" s="1"/>
  <c r="EV62" i="5"/>
  <c r="BV64" i="1" s="1"/>
  <c r="EU62" i="5"/>
  <c r="BU64" i="1" s="1"/>
  <c r="ET62" i="5"/>
  <c r="BT64" i="1" s="1"/>
  <c r="ES62" i="5"/>
  <c r="BS64" i="1" s="1"/>
  <c r="ER62" i="5"/>
  <c r="BR64" i="1" s="1"/>
  <c r="EQ62" i="5"/>
  <c r="BQ64" i="1" s="1"/>
  <c r="EP62" i="5"/>
  <c r="BP64" i="1" s="1"/>
  <c r="EO62" i="5"/>
  <c r="BO64" i="1" s="1"/>
  <c r="EN62" i="5"/>
  <c r="BN64" i="1" s="1"/>
  <c r="EM62" i="5"/>
  <c r="BM64" i="1" s="1"/>
  <c r="EL62" i="5"/>
  <c r="BL64" i="1" s="1"/>
  <c r="EK62" i="5"/>
  <c r="BK64" i="1" s="1"/>
  <c r="EJ62" i="5"/>
  <c r="BJ64" i="1" s="1"/>
  <c r="EW61" i="5"/>
  <c r="BW63" i="1" s="1"/>
  <c r="EV61" i="5"/>
  <c r="BV63" i="1" s="1"/>
  <c r="EU61" i="5"/>
  <c r="BU63" i="1" s="1"/>
  <c r="ET61" i="5"/>
  <c r="BT63" i="1" s="1"/>
  <c r="ES61" i="5"/>
  <c r="BS63" i="1" s="1"/>
  <c r="ER61" i="5"/>
  <c r="BR63" i="1" s="1"/>
  <c r="EQ61" i="5"/>
  <c r="BQ63" i="1" s="1"/>
  <c r="EP61" i="5"/>
  <c r="BP63" i="1" s="1"/>
  <c r="EO61" i="5"/>
  <c r="BO63" i="1" s="1"/>
  <c r="EN61" i="5"/>
  <c r="BN63" i="1" s="1"/>
  <c r="EM61" i="5"/>
  <c r="BM63" i="1" s="1"/>
  <c r="EL61" i="5"/>
  <c r="BL63" i="1" s="1"/>
  <c r="EK61" i="5"/>
  <c r="BK63" i="1" s="1"/>
  <c r="EJ61" i="5"/>
  <c r="BJ63" i="1" s="1"/>
  <c r="EW60" i="5"/>
  <c r="BW62" i="1" s="1"/>
  <c r="EV60" i="5"/>
  <c r="BV62" i="1" s="1"/>
  <c r="EU60" i="5"/>
  <c r="BU62" i="1" s="1"/>
  <c r="ET60" i="5"/>
  <c r="BT62" i="1" s="1"/>
  <c r="ES60" i="5"/>
  <c r="BS62" i="1" s="1"/>
  <c r="ER60" i="5"/>
  <c r="BR62" i="1" s="1"/>
  <c r="EQ60" i="5"/>
  <c r="BQ62" i="1" s="1"/>
  <c r="EP60" i="5"/>
  <c r="BP62" i="1" s="1"/>
  <c r="EO60" i="5"/>
  <c r="BO62" i="1" s="1"/>
  <c r="EN60" i="5"/>
  <c r="BN62" i="1" s="1"/>
  <c r="EM60" i="5"/>
  <c r="BM62" i="1" s="1"/>
  <c r="EL60" i="5"/>
  <c r="BL62" i="1" s="1"/>
  <c r="EK60" i="5"/>
  <c r="BK62" i="1" s="1"/>
  <c r="EJ60" i="5"/>
  <c r="BJ62" i="1" s="1"/>
  <c r="EW59" i="5"/>
  <c r="BW61" i="1" s="1"/>
  <c r="EV59" i="5"/>
  <c r="BV61" i="1" s="1"/>
  <c r="EU59" i="5"/>
  <c r="BU61" i="1" s="1"/>
  <c r="ET59" i="5"/>
  <c r="BT61" i="1" s="1"/>
  <c r="ES59" i="5"/>
  <c r="BS61" i="1" s="1"/>
  <c r="ER59" i="5"/>
  <c r="BR61" i="1" s="1"/>
  <c r="EQ59" i="5"/>
  <c r="BQ61" i="1" s="1"/>
  <c r="EP59" i="5"/>
  <c r="BP61" i="1" s="1"/>
  <c r="EO59" i="5"/>
  <c r="BO61" i="1" s="1"/>
  <c r="EN59" i="5"/>
  <c r="BN61" i="1" s="1"/>
  <c r="EM59" i="5"/>
  <c r="BM61" i="1" s="1"/>
  <c r="EL59" i="5"/>
  <c r="BL61" i="1" s="1"/>
  <c r="EK59" i="5"/>
  <c r="BK61" i="1" s="1"/>
  <c r="EJ59" i="5"/>
  <c r="BJ61" i="1" s="1"/>
  <c r="EW58" i="5"/>
  <c r="BW60" i="1" s="1"/>
  <c r="EV58" i="5"/>
  <c r="BV60" i="1" s="1"/>
  <c r="EU58" i="5"/>
  <c r="BU60" i="1" s="1"/>
  <c r="ET58" i="5"/>
  <c r="BT60" i="1" s="1"/>
  <c r="ES58" i="5"/>
  <c r="BS60" i="1" s="1"/>
  <c r="ER58" i="5"/>
  <c r="BR60" i="1" s="1"/>
  <c r="EQ58" i="5"/>
  <c r="BQ60" i="1" s="1"/>
  <c r="EP58" i="5"/>
  <c r="BP60" i="1" s="1"/>
  <c r="EO58" i="5"/>
  <c r="BO60" i="1" s="1"/>
  <c r="EN58" i="5"/>
  <c r="BN60" i="1" s="1"/>
  <c r="EM58" i="5"/>
  <c r="BM60" i="1" s="1"/>
  <c r="EL58" i="5"/>
  <c r="BL60" i="1" s="1"/>
  <c r="EK58" i="5"/>
  <c r="BK60" i="1" s="1"/>
  <c r="EJ58" i="5"/>
  <c r="BJ60" i="1" s="1"/>
  <c r="EW57" i="5"/>
  <c r="BW59" i="1" s="1"/>
  <c r="EV57" i="5"/>
  <c r="BV59" i="1" s="1"/>
  <c r="EU57" i="5"/>
  <c r="BU59" i="1" s="1"/>
  <c r="ET57" i="5"/>
  <c r="BT59" i="1" s="1"/>
  <c r="ES57" i="5"/>
  <c r="BS59" i="1" s="1"/>
  <c r="ER57" i="5"/>
  <c r="BR59" i="1" s="1"/>
  <c r="EQ57" i="5"/>
  <c r="BQ59" i="1" s="1"/>
  <c r="EP57" i="5"/>
  <c r="BP59" i="1" s="1"/>
  <c r="EO57" i="5"/>
  <c r="BO59" i="1" s="1"/>
  <c r="EN57" i="5"/>
  <c r="BN59" i="1" s="1"/>
  <c r="EM57" i="5"/>
  <c r="BM59" i="1" s="1"/>
  <c r="EL57" i="5"/>
  <c r="BL59" i="1" s="1"/>
  <c r="EK57" i="5"/>
  <c r="BK59" i="1" s="1"/>
  <c r="EJ57" i="5"/>
  <c r="BJ59" i="1" s="1"/>
  <c r="EW56" i="5"/>
  <c r="BW58" i="1" s="1"/>
  <c r="EV56" i="5"/>
  <c r="BV58" i="1" s="1"/>
  <c r="EU56" i="5"/>
  <c r="BU58" i="1" s="1"/>
  <c r="ET56" i="5"/>
  <c r="BT58" i="1" s="1"/>
  <c r="ES56" i="5"/>
  <c r="BS58" i="1" s="1"/>
  <c r="ER56" i="5"/>
  <c r="BR58" i="1" s="1"/>
  <c r="EQ56" i="5"/>
  <c r="BQ58" i="1" s="1"/>
  <c r="EP56" i="5"/>
  <c r="BP58" i="1" s="1"/>
  <c r="EO56" i="5"/>
  <c r="BO58" i="1" s="1"/>
  <c r="EN56" i="5"/>
  <c r="BN58" i="1" s="1"/>
  <c r="EM56" i="5"/>
  <c r="BM58" i="1" s="1"/>
  <c r="EL56" i="5"/>
  <c r="BL58" i="1" s="1"/>
  <c r="EK56" i="5"/>
  <c r="BK58" i="1" s="1"/>
  <c r="EJ56" i="5"/>
  <c r="BJ58" i="1" s="1"/>
  <c r="EW55" i="5"/>
  <c r="BW57" i="1" s="1"/>
  <c r="EV55" i="5"/>
  <c r="BV57" i="1" s="1"/>
  <c r="EU55" i="5"/>
  <c r="BU57" i="1" s="1"/>
  <c r="ET55" i="5"/>
  <c r="BT57" i="1" s="1"/>
  <c r="ES55" i="5"/>
  <c r="BS57" i="1" s="1"/>
  <c r="ER55" i="5"/>
  <c r="BR57" i="1" s="1"/>
  <c r="EQ55" i="5"/>
  <c r="BQ57" i="1" s="1"/>
  <c r="EP55" i="5"/>
  <c r="BP57" i="1" s="1"/>
  <c r="EO55" i="5"/>
  <c r="BO57" i="1" s="1"/>
  <c r="EN55" i="5"/>
  <c r="BN57" i="1" s="1"/>
  <c r="EM55" i="5"/>
  <c r="BM57" i="1" s="1"/>
  <c r="EL55" i="5"/>
  <c r="BL57" i="1" s="1"/>
  <c r="EK55" i="5"/>
  <c r="BK57" i="1" s="1"/>
  <c r="EJ55" i="5"/>
  <c r="BJ57" i="1" s="1"/>
  <c r="EW54" i="5"/>
  <c r="BW56" i="1" s="1"/>
  <c r="EV54" i="5"/>
  <c r="BV56" i="1" s="1"/>
  <c r="EU54" i="5"/>
  <c r="BU56" i="1" s="1"/>
  <c r="ET54" i="5"/>
  <c r="BT56" i="1" s="1"/>
  <c r="ES54" i="5"/>
  <c r="BS56" i="1" s="1"/>
  <c r="ER54" i="5"/>
  <c r="BR56" i="1" s="1"/>
  <c r="EQ54" i="5"/>
  <c r="BQ56" i="1" s="1"/>
  <c r="EP54" i="5"/>
  <c r="BP56" i="1" s="1"/>
  <c r="EO54" i="5"/>
  <c r="BO56" i="1" s="1"/>
  <c r="EN54" i="5"/>
  <c r="BN56" i="1" s="1"/>
  <c r="EM54" i="5"/>
  <c r="BM56" i="1" s="1"/>
  <c r="EL54" i="5"/>
  <c r="BL56" i="1" s="1"/>
  <c r="EK54" i="5"/>
  <c r="BK56" i="1" s="1"/>
  <c r="EJ54" i="5"/>
  <c r="BJ56" i="1" s="1"/>
  <c r="EW53" i="5"/>
  <c r="BW55" i="1" s="1"/>
  <c r="EV53" i="5"/>
  <c r="BV55" i="1" s="1"/>
  <c r="EU53" i="5"/>
  <c r="BU55" i="1" s="1"/>
  <c r="ET53" i="5"/>
  <c r="BT55" i="1" s="1"/>
  <c r="ES53" i="5"/>
  <c r="BS55" i="1" s="1"/>
  <c r="ER53" i="5"/>
  <c r="BR55" i="1" s="1"/>
  <c r="EQ53" i="5"/>
  <c r="BQ55" i="1" s="1"/>
  <c r="EP53" i="5"/>
  <c r="BP55" i="1" s="1"/>
  <c r="EO53" i="5"/>
  <c r="BO55" i="1" s="1"/>
  <c r="EN53" i="5"/>
  <c r="BN55" i="1" s="1"/>
  <c r="EM53" i="5"/>
  <c r="BM55" i="1" s="1"/>
  <c r="EL53" i="5"/>
  <c r="BL55" i="1" s="1"/>
  <c r="EK53" i="5"/>
  <c r="BK55" i="1" s="1"/>
  <c r="EJ53" i="5"/>
  <c r="BJ55" i="1" s="1"/>
  <c r="EW52" i="5"/>
  <c r="BW54" i="1" s="1"/>
  <c r="EV52" i="5"/>
  <c r="BV54" i="1" s="1"/>
  <c r="EU52" i="5"/>
  <c r="BU54" i="1" s="1"/>
  <c r="ET52" i="5"/>
  <c r="BT54" i="1" s="1"/>
  <c r="ES52" i="5"/>
  <c r="BS54" i="1" s="1"/>
  <c r="ER52" i="5"/>
  <c r="BR54" i="1" s="1"/>
  <c r="EQ52" i="5"/>
  <c r="BQ54" i="1" s="1"/>
  <c r="EP52" i="5"/>
  <c r="BP54" i="1" s="1"/>
  <c r="EO52" i="5"/>
  <c r="BO54" i="1" s="1"/>
  <c r="EN52" i="5"/>
  <c r="BN54" i="1" s="1"/>
  <c r="EM52" i="5"/>
  <c r="BM54" i="1" s="1"/>
  <c r="EL52" i="5"/>
  <c r="BL54" i="1" s="1"/>
  <c r="EK52" i="5"/>
  <c r="BK54" i="1" s="1"/>
  <c r="EJ52" i="5"/>
  <c r="BJ54" i="1" s="1"/>
  <c r="EW51" i="5"/>
  <c r="BW53" i="1" s="1"/>
  <c r="EV51" i="5"/>
  <c r="BV53" i="1" s="1"/>
  <c r="EU51" i="5"/>
  <c r="BU53" i="1" s="1"/>
  <c r="ET51" i="5"/>
  <c r="BT53" i="1" s="1"/>
  <c r="ES51" i="5"/>
  <c r="BS53" i="1" s="1"/>
  <c r="ER51" i="5"/>
  <c r="BR53" i="1" s="1"/>
  <c r="EQ51" i="5"/>
  <c r="BQ53" i="1" s="1"/>
  <c r="EP51" i="5"/>
  <c r="BP53" i="1" s="1"/>
  <c r="EO51" i="5"/>
  <c r="BO53" i="1" s="1"/>
  <c r="EN51" i="5"/>
  <c r="BN53" i="1" s="1"/>
  <c r="EM51" i="5"/>
  <c r="BM53" i="1" s="1"/>
  <c r="EL51" i="5"/>
  <c r="BL53" i="1" s="1"/>
  <c r="EK51" i="5"/>
  <c r="BK53" i="1" s="1"/>
  <c r="EJ51" i="5"/>
  <c r="BJ53" i="1" s="1"/>
  <c r="EW50" i="5"/>
  <c r="BW52" i="1" s="1"/>
  <c r="EV50" i="5"/>
  <c r="BV52" i="1" s="1"/>
  <c r="EU50" i="5"/>
  <c r="BU52" i="1" s="1"/>
  <c r="ET50" i="5"/>
  <c r="BT52" i="1" s="1"/>
  <c r="ES50" i="5"/>
  <c r="BS52" i="1" s="1"/>
  <c r="ER50" i="5"/>
  <c r="BR52" i="1" s="1"/>
  <c r="EQ50" i="5"/>
  <c r="BQ52" i="1" s="1"/>
  <c r="EP50" i="5"/>
  <c r="BP52" i="1" s="1"/>
  <c r="EO50" i="5"/>
  <c r="BO52" i="1" s="1"/>
  <c r="EN50" i="5"/>
  <c r="BN52" i="1" s="1"/>
  <c r="EM50" i="5"/>
  <c r="BM52" i="1" s="1"/>
  <c r="EL50" i="5"/>
  <c r="BL52" i="1" s="1"/>
  <c r="EK50" i="5"/>
  <c r="BK52" i="1" s="1"/>
  <c r="EJ50" i="5"/>
  <c r="BJ52" i="1" s="1"/>
  <c r="EW49" i="5"/>
  <c r="BW51" i="1" s="1"/>
  <c r="EV49" i="5"/>
  <c r="BV51" i="1" s="1"/>
  <c r="EU49" i="5"/>
  <c r="BU51" i="1" s="1"/>
  <c r="ET49" i="5"/>
  <c r="BT51" i="1" s="1"/>
  <c r="ES49" i="5"/>
  <c r="BS51" i="1" s="1"/>
  <c r="ER49" i="5"/>
  <c r="BR51" i="1" s="1"/>
  <c r="EQ49" i="5"/>
  <c r="BQ51" i="1" s="1"/>
  <c r="EP49" i="5"/>
  <c r="BP51" i="1" s="1"/>
  <c r="EO49" i="5"/>
  <c r="BO51" i="1" s="1"/>
  <c r="EN49" i="5"/>
  <c r="BN51" i="1" s="1"/>
  <c r="EM49" i="5"/>
  <c r="BM51" i="1" s="1"/>
  <c r="EL49" i="5"/>
  <c r="BL51" i="1" s="1"/>
  <c r="EK49" i="5"/>
  <c r="BK51" i="1" s="1"/>
  <c r="EJ49" i="5"/>
  <c r="BJ51" i="1" s="1"/>
  <c r="EW48" i="5"/>
  <c r="BW50" i="1" s="1"/>
  <c r="EV48" i="5"/>
  <c r="BV50" i="1" s="1"/>
  <c r="EU48" i="5"/>
  <c r="BU50" i="1" s="1"/>
  <c r="ET48" i="5"/>
  <c r="BT50" i="1" s="1"/>
  <c r="ES48" i="5"/>
  <c r="BS50" i="1" s="1"/>
  <c r="ER48" i="5"/>
  <c r="BR50" i="1" s="1"/>
  <c r="EQ48" i="5"/>
  <c r="BQ50" i="1" s="1"/>
  <c r="EP48" i="5"/>
  <c r="BP50" i="1" s="1"/>
  <c r="EO48" i="5"/>
  <c r="BO50" i="1" s="1"/>
  <c r="EN48" i="5"/>
  <c r="BN50" i="1" s="1"/>
  <c r="EM48" i="5"/>
  <c r="BM50" i="1" s="1"/>
  <c r="EL48" i="5"/>
  <c r="BL50" i="1" s="1"/>
  <c r="EK48" i="5"/>
  <c r="BK50" i="1" s="1"/>
  <c r="EJ48" i="5"/>
  <c r="BJ50" i="1" s="1"/>
  <c r="EW47" i="5"/>
  <c r="BW49" i="1" s="1"/>
  <c r="EV47" i="5"/>
  <c r="BV49" i="1" s="1"/>
  <c r="EU47" i="5"/>
  <c r="BU49" i="1" s="1"/>
  <c r="ET47" i="5"/>
  <c r="BT49" i="1" s="1"/>
  <c r="ES47" i="5"/>
  <c r="BS49" i="1" s="1"/>
  <c r="ER47" i="5"/>
  <c r="BR49" i="1" s="1"/>
  <c r="EQ47" i="5"/>
  <c r="BQ49" i="1" s="1"/>
  <c r="EP47" i="5"/>
  <c r="BP49" i="1" s="1"/>
  <c r="EO47" i="5"/>
  <c r="BO49" i="1" s="1"/>
  <c r="EN47" i="5"/>
  <c r="BN49" i="1" s="1"/>
  <c r="EM47" i="5"/>
  <c r="BM49" i="1" s="1"/>
  <c r="EL47" i="5"/>
  <c r="BL49" i="1" s="1"/>
  <c r="EK47" i="5"/>
  <c r="BK49" i="1" s="1"/>
  <c r="EJ47" i="5"/>
  <c r="BJ49" i="1" s="1"/>
  <c r="EW46" i="5"/>
  <c r="BW48" i="1" s="1"/>
  <c r="EV46" i="5"/>
  <c r="BV48" i="1" s="1"/>
  <c r="EU46" i="5"/>
  <c r="BU48" i="1" s="1"/>
  <c r="ET46" i="5"/>
  <c r="BT48" i="1" s="1"/>
  <c r="ES46" i="5"/>
  <c r="BS48" i="1" s="1"/>
  <c r="ER46" i="5"/>
  <c r="BR48" i="1" s="1"/>
  <c r="EQ46" i="5"/>
  <c r="BQ48" i="1" s="1"/>
  <c r="EP46" i="5"/>
  <c r="BP48" i="1" s="1"/>
  <c r="EO46" i="5"/>
  <c r="BO48" i="1" s="1"/>
  <c r="EN46" i="5"/>
  <c r="BN48" i="1" s="1"/>
  <c r="EM46" i="5"/>
  <c r="BM48" i="1" s="1"/>
  <c r="EL46" i="5"/>
  <c r="BL48" i="1" s="1"/>
  <c r="EK46" i="5"/>
  <c r="BK48" i="1" s="1"/>
  <c r="EJ46" i="5"/>
  <c r="BJ48" i="1" s="1"/>
  <c r="EW45" i="5"/>
  <c r="BW47" i="1" s="1"/>
  <c r="EV45" i="5"/>
  <c r="BV47" i="1" s="1"/>
  <c r="EU45" i="5"/>
  <c r="BU47" i="1" s="1"/>
  <c r="ET45" i="5"/>
  <c r="BT47" i="1" s="1"/>
  <c r="ES45" i="5"/>
  <c r="BS47" i="1" s="1"/>
  <c r="ER45" i="5"/>
  <c r="BR47" i="1" s="1"/>
  <c r="EQ45" i="5"/>
  <c r="BQ47" i="1" s="1"/>
  <c r="EP45" i="5"/>
  <c r="BP47" i="1" s="1"/>
  <c r="EO45" i="5"/>
  <c r="BO47" i="1" s="1"/>
  <c r="EN45" i="5"/>
  <c r="BN47" i="1" s="1"/>
  <c r="EM45" i="5"/>
  <c r="BM47" i="1" s="1"/>
  <c r="EL45" i="5"/>
  <c r="BL47" i="1" s="1"/>
  <c r="EK45" i="5"/>
  <c r="BK47" i="1" s="1"/>
  <c r="EJ45" i="5"/>
  <c r="BJ47" i="1" s="1"/>
  <c r="EW44" i="5"/>
  <c r="BW46" i="1" s="1"/>
  <c r="EV44" i="5"/>
  <c r="BV46" i="1" s="1"/>
  <c r="EU44" i="5"/>
  <c r="BU46" i="1" s="1"/>
  <c r="ET44" i="5"/>
  <c r="BT46" i="1" s="1"/>
  <c r="ES44" i="5"/>
  <c r="BS46" i="1" s="1"/>
  <c r="ER44" i="5"/>
  <c r="BR46" i="1" s="1"/>
  <c r="EQ44" i="5"/>
  <c r="BQ46" i="1" s="1"/>
  <c r="EP44" i="5"/>
  <c r="BP46" i="1" s="1"/>
  <c r="EO44" i="5"/>
  <c r="BO46" i="1" s="1"/>
  <c r="EN44" i="5"/>
  <c r="BN46" i="1" s="1"/>
  <c r="EM44" i="5"/>
  <c r="BM46" i="1" s="1"/>
  <c r="EL44" i="5"/>
  <c r="BL46" i="1" s="1"/>
  <c r="EK44" i="5"/>
  <c r="BK46" i="1" s="1"/>
  <c r="EJ44" i="5"/>
  <c r="BJ46" i="1" s="1"/>
  <c r="EW43" i="5"/>
  <c r="BW45" i="1" s="1"/>
  <c r="EV43" i="5"/>
  <c r="BV45" i="1" s="1"/>
  <c r="EU43" i="5"/>
  <c r="BU45" i="1" s="1"/>
  <c r="ET43" i="5"/>
  <c r="BT45" i="1" s="1"/>
  <c r="ES43" i="5"/>
  <c r="BS45" i="1" s="1"/>
  <c r="ER43" i="5"/>
  <c r="BR45" i="1" s="1"/>
  <c r="EQ43" i="5"/>
  <c r="BQ45" i="1" s="1"/>
  <c r="EP43" i="5"/>
  <c r="BP45" i="1" s="1"/>
  <c r="EO43" i="5"/>
  <c r="BO45" i="1" s="1"/>
  <c r="EN43" i="5"/>
  <c r="BN45" i="1" s="1"/>
  <c r="EM43" i="5"/>
  <c r="BM45" i="1" s="1"/>
  <c r="EL43" i="5"/>
  <c r="BL45" i="1" s="1"/>
  <c r="EK43" i="5"/>
  <c r="BK45" i="1" s="1"/>
  <c r="EJ43" i="5"/>
  <c r="BJ45" i="1" s="1"/>
  <c r="EW42" i="5"/>
  <c r="BW44" i="1" s="1"/>
  <c r="EV42" i="5"/>
  <c r="BV44" i="1" s="1"/>
  <c r="EU42" i="5"/>
  <c r="BU44" i="1" s="1"/>
  <c r="ET42" i="5"/>
  <c r="BT44" i="1" s="1"/>
  <c r="ES42" i="5"/>
  <c r="BS44" i="1" s="1"/>
  <c r="ER42" i="5"/>
  <c r="BR44" i="1" s="1"/>
  <c r="EQ42" i="5"/>
  <c r="BQ44" i="1" s="1"/>
  <c r="EP42" i="5"/>
  <c r="BP44" i="1" s="1"/>
  <c r="EO42" i="5"/>
  <c r="BO44" i="1" s="1"/>
  <c r="EN42" i="5"/>
  <c r="BN44" i="1" s="1"/>
  <c r="EM42" i="5"/>
  <c r="BM44" i="1" s="1"/>
  <c r="EL42" i="5"/>
  <c r="BL44" i="1" s="1"/>
  <c r="EK42" i="5"/>
  <c r="BK44" i="1" s="1"/>
  <c r="EJ42" i="5"/>
  <c r="BJ44" i="1" s="1"/>
  <c r="EW41" i="5"/>
  <c r="BW43" i="1" s="1"/>
  <c r="EV41" i="5"/>
  <c r="BV43" i="1" s="1"/>
  <c r="EU41" i="5"/>
  <c r="BU43" i="1" s="1"/>
  <c r="ET41" i="5"/>
  <c r="BT43" i="1" s="1"/>
  <c r="ES41" i="5"/>
  <c r="BS43" i="1" s="1"/>
  <c r="ER41" i="5"/>
  <c r="BR43" i="1" s="1"/>
  <c r="EQ41" i="5"/>
  <c r="BQ43" i="1" s="1"/>
  <c r="EP41" i="5"/>
  <c r="BP43" i="1" s="1"/>
  <c r="EO41" i="5"/>
  <c r="BO43" i="1" s="1"/>
  <c r="EN41" i="5"/>
  <c r="BN43" i="1" s="1"/>
  <c r="EM41" i="5"/>
  <c r="BM43" i="1" s="1"/>
  <c r="EL41" i="5"/>
  <c r="BL43" i="1" s="1"/>
  <c r="EK41" i="5"/>
  <c r="BK43" i="1" s="1"/>
  <c r="EJ41" i="5"/>
  <c r="BJ43" i="1" s="1"/>
  <c r="EW40" i="5"/>
  <c r="BW42" i="1" s="1"/>
  <c r="EV40" i="5"/>
  <c r="BV42" i="1" s="1"/>
  <c r="EU40" i="5"/>
  <c r="BU42" i="1" s="1"/>
  <c r="ET40" i="5"/>
  <c r="BT42" i="1" s="1"/>
  <c r="ES40" i="5"/>
  <c r="BS42" i="1" s="1"/>
  <c r="ER40" i="5"/>
  <c r="BR42" i="1" s="1"/>
  <c r="EQ40" i="5"/>
  <c r="BQ42" i="1" s="1"/>
  <c r="EP40" i="5"/>
  <c r="BP42" i="1" s="1"/>
  <c r="EO40" i="5"/>
  <c r="BO42" i="1" s="1"/>
  <c r="EN40" i="5"/>
  <c r="BN42" i="1" s="1"/>
  <c r="EM40" i="5"/>
  <c r="BM42" i="1" s="1"/>
  <c r="EL40" i="5"/>
  <c r="BL42" i="1" s="1"/>
  <c r="EK40" i="5"/>
  <c r="BK42" i="1" s="1"/>
  <c r="EJ40" i="5"/>
  <c r="BJ42" i="1" s="1"/>
  <c r="EW39" i="5"/>
  <c r="BW41" i="1" s="1"/>
  <c r="EV39" i="5"/>
  <c r="BV41" i="1" s="1"/>
  <c r="EU39" i="5"/>
  <c r="BU41" i="1" s="1"/>
  <c r="ET39" i="5"/>
  <c r="BT41" i="1" s="1"/>
  <c r="ES39" i="5"/>
  <c r="BS41" i="1" s="1"/>
  <c r="ER39" i="5"/>
  <c r="BR41" i="1" s="1"/>
  <c r="EQ39" i="5"/>
  <c r="BQ41" i="1" s="1"/>
  <c r="EP39" i="5"/>
  <c r="BP41" i="1" s="1"/>
  <c r="EO39" i="5"/>
  <c r="BO41" i="1" s="1"/>
  <c r="EN39" i="5"/>
  <c r="BN41" i="1" s="1"/>
  <c r="EM39" i="5"/>
  <c r="BM41" i="1" s="1"/>
  <c r="EL39" i="5"/>
  <c r="BL41" i="1" s="1"/>
  <c r="EK39" i="5"/>
  <c r="BK41" i="1" s="1"/>
  <c r="EJ39" i="5"/>
  <c r="BJ41" i="1" s="1"/>
  <c r="EW38" i="5"/>
  <c r="BW40" i="1" s="1"/>
  <c r="EV38" i="5"/>
  <c r="BV40" i="1" s="1"/>
  <c r="EU38" i="5"/>
  <c r="BU40" i="1" s="1"/>
  <c r="ET38" i="5"/>
  <c r="BT40" i="1" s="1"/>
  <c r="ES38" i="5"/>
  <c r="BS40" i="1" s="1"/>
  <c r="ER38" i="5"/>
  <c r="BR40" i="1" s="1"/>
  <c r="EQ38" i="5"/>
  <c r="BQ40" i="1" s="1"/>
  <c r="EP38" i="5"/>
  <c r="BP40" i="1" s="1"/>
  <c r="EO38" i="5"/>
  <c r="BO40" i="1" s="1"/>
  <c r="EN38" i="5"/>
  <c r="BN40" i="1" s="1"/>
  <c r="EM38" i="5"/>
  <c r="BM40" i="1" s="1"/>
  <c r="EL38" i="5"/>
  <c r="BL40" i="1" s="1"/>
  <c r="EK38" i="5"/>
  <c r="BK40" i="1" s="1"/>
  <c r="EJ38" i="5"/>
  <c r="BJ40" i="1" s="1"/>
  <c r="EW37" i="5"/>
  <c r="BW39" i="1" s="1"/>
  <c r="EV37" i="5"/>
  <c r="BV39" i="1" s="1"/>
  <c r="EU37" i="5"/>
  <c r="BU39" i="1" s="1"/>
  <c r="ET37" i="5"/>
  <c r="BT39" i="1" s="1"/>
  <c r="ES37" i="5"/>
  <c r="BS39" i="1" s="1"/>
  <c r="ER37" i="5"/>
  <c r="BR39" i="1" s="1"/>
  <c r="EQ37" i="5"/>
  <c r="BQ39" i="1" s="1"/>
  <c r="EP37" i="5"/>
  <c r="BP39" i="1" s="1"/>
  <c r="EO37" i="5"/>
  <c r="BO39" i="1" s="1"/>
  <c r="EN37" i="5"/>
  <c r="BN39" i="1" s="1"/>
  <c r="EM37" i="5"/>
  <c r="BM39" i="1" s="1"/>
  <c r="EL37" i="5"/>
  <c r="BL39" i="1" s="1"/>
  <c r="EK37" i="5"/>
  <c r="BK39" i="1" s="1"/>
  <c r="EJ37" i="5"/>
  <c r="BJ39" i="1" s="1"/>
  <c r="EW36" i="5"/>
  <c r="BW38" i="1" s="1"/>
  <c r="EV36" i="5"/>
  <c r="BV38" i="1" s="1"/>
  <c r="EU36" i="5"/>
  <c r="BU38" i="1" s="1"/>
  <c r="ET36" i="5"/>
  <c r="BT38" i="1" s="1"/>
  <c r="ES36" i="5"/>
  <c r="BS38" i="1" s="1"/>
  <c r="ER36" i="5"/>
  <c r="BR38" i="1" s="1"/>
  <c r="EQ36" i="5"/>
  <c r="BQ38" i="1" s="1"/>
  <c r="EP36" i="5"/>
  <c r="BP38" i="1" s="1"/>
  <c r="EO36" i="5"/>
  <c r="BO38" i="1" s="1"/>
  <c r="EN36" i="5"/>
  <c r="BN38" i="1" s="1"/>
  <c r="EM36" i="5"/>
  <c r="BM38" i="1" s="1"/>
  <c r="EL36" i="5"/>
  <c r="BL38" i="1" s="1"/>
  <c r="EK36" i="5"/>
  <c r="BK38" i="1" s="1"/>
  <c r="EJ36" i="5"/>
  <c r="BJ38" i="1" s="1"/>
  <c r="EW35" i="5"/>
  <c r="BW37" i="1" s="1"/>
  <c r="EV35" i="5"/>
  <c r="BV37" i="1" s="1"/>
  <c r="EU35" i="5"/>
  <c r="BU37" i="1" s="1"/>
  <c r="ET35" i="5"/>
  <c r="BT37" i="1" s="1"/>
  <c r="ES35" i="5"/>
  <c r="BS37" i="1" s="1"/>
  <c r="ER35" i="5"/>
  <c r="BR37" i="1" s="1"/>
  <c r="EQ35" i="5"/>
  <c r="BQ37" i="1" s="1"/>
  <c r="EP35" i="5"/>
  <c r="BP37" i="1" s="1"/>
  <c r="EO35" i="5"/>
  <c r="BO37" i="1" s="1"/>
  <c r="EN35" i="5"/>
  <c r="BN37" i="1" s="1"/>
  <c r="EM35" i="5"/>
  <c r="BM37" i="1" s="1"/>
  <c r="EL35" i="5"/>
  <c r="BL37" i="1" s="1"/>
  <c r="EK35" i="5"/>
  <c r="BK37" i="1" s="1"/>
  <c r="EJ35" i="5"/>
  <c r="BJ37" i="1" s="1"/>
  <c r="EW34" i="5"/>
  <c r="BW36" i="1" s="1"/>
  <c r="EV34" i="5"/>
  <c r="BV36" i="1" s="1"/>
  <c r="EU34" i="5"/>
  <c r="BU36" i="1" s="1"/>
  <c r="ET34" i="5"/>
  <c r="BT36" i="1" s="1"/>
  <c r="ES34" i="5"/>
  <c r="BS36" i="1" s="1"/>
  <c r="ER34" i="5"/>
  <c r="BR36" i="1" s="1"/>
  <c r="EQ34" i="5"/>
  <c r="BQ36" i="1" s="1"/>
  <c r="EP34" i="5"/>
  <c r="BP36" i="1" s="1"/>
  <c r="EO34" i="5"/>
  <c r="BO36" i="1" s="1"/>
  <c r="EN34" i="5"/>
  <c r="BN36" i="1" s="1"/>
  <c r="EM34" i="5"/>
  <c r="BM36" i="1" s="1"/>
  <c r="EL34" i="5"/>
  <c r="BL36" i="1" s="1"/>
  <c r="EK34" i="5"/>
  <c r="BK36" i="1" s="1"/>
  <c r="EJ34" i="5"/>
  <c r="BJ36" i="1" s="1"/>
  <c r="EW33" i="5"/>
  <c r="BW35" i="1" s="1"/>
  <c r="EV33" i="5"/>
  <c r="BV35" i="1" s="1"/>
  <c r="EU33" i="5"/>
  <c r="BU35" i="1" s="1"/>
  <c r="ET33" i="5"/>
  <c r="BT35" i="1" s="1"/>
  <c r="ES33" i="5"/>
  <c r="BS35" i="1" s="1"/>
  <c r="ER33" i="5"/>
  <c r="BR35" i="1" s="1"/>
  <c r="EQ33" i="5"/>
  <c r="BQ35" i="1" s="1"/>
  <c r="EP33" i="5"/>
  <c r="BP35" i="1" s="1"/>
  <c r="EO33" i="5"/>
  <c r="BO35" i="1" s="1"/>
  <c r="EN33" i="5"/>
  <c r="BN35" i="1" s="1"/>
  <c r="EM33" i="5"/>
  <c r="BM35" i="1" s="1"/>
  <c r="EL33" i="5"/>
  <c r="BL35" i="1" s="1"/>
  <c r="EK33" i="5"/>
  <c r="BK35" i="1" s="1"/>
  <c r="EJ33" i="5"/>
  <c r="BJ35" i="1" s="1"/>
  <c r="EW32" i="5"/>
  <c r="BW34" i="1" s="1"/>
  <c r="EV32" i="5"/>
  <c r="BV34" i="1" s="1"/>
  <c r="EU32" i="5"/>
  <c r="BU34" i="1" s="1"/>
  <c r="ET32" i="5"/>
  <c r="BT34" i="1" s="1"/>
  <c r="ES32" i="5"/>
  <c r="BS34" i="1" s="1"/>
  <c r="ER32" i="5"/>
  <c r="BR34" i="1" s="1"/>
  <c r="EQ32" i="5"/>
  <c r="BQ34" i="1" s="1"/>
  <c r="EP32" i="5"/>
  <c r="BP34" i="1" s="1"/>
  <c r="EO32" i="5"/>
  <c r="BO34" i="1" s="1"/>
  <c r="EN32" i="5"/>
  <c r="BN34" i="1" s="1"/>
  <c r="EM32" i="5"/>
  <c r="BM34" i="1" s="1"/>
  <c r="EL32" i="5"/>
  <c r="BL34" i="1" s="1"/>
  <c r="EK32" i="5"/>
  <c r="BK34" i="1" s="1"/>
  <c r="EJ32" i="5"/>
  <c r="BJ34" i="1" s="1"/>
  <c r="EW31" i="5"/>
  <c r="BW33" i="1" s="1"/>
  <c r="EV31" i="5"/>
  <c r="BV33" i="1" s="1"/>
  <c r="EU31" i="5"/>
  <c r="BU33" i="1" s="1"/>
  <c r="ET31" i="5"/>
  <c r="BT33" i="1" s="1"/>
  <c r="ES31" i="5"/>
  <c r="BS33" i="1" s="1"/>
  <c r="ER31" i="5"/>
  <c r="BR33" i="1" s="1"/>
  <c r="EQ31" i="5"/>
  <c r="BQ33" i="1" s="1"/>
  <c r="EP31" i="5"/>
  <c r="BP33" i="1" s="1"/>
  <c r="EO31" i="5"/>
  <c r="BO33" i="1" s="1"/>
  <c r="EN31" i="5"/>
  <c r="BN33" i="1" s="1"/>
  <c r="EM31" i="5"/>
  <c r="BM33" i="1" s="1"/>
  <c r="EL31" i="5"/>
  <c r="BL33" i="1" s="1"/>
  <c r="EK31" i="5"/>
  <c r="BK33" i="1" s="1"/>
  <c r="EJ31" i="5"/>
  <c r="BJ33" i="1" s="1"/>
  <c r="EW30" i="5"/>
  <c r="BW32" i="1" s="1"/>
  <c r="EV30" i="5"/>
  <c r="BV32" i="1" s="1"/>
  <c r="EU30" i="5"/>
  <c r="BU32" i="1" s="1"/>
  <c r="ET30" i="5"/>
  <c r="BT32" i="1" s="1"/>
  <c r="ES30" i="5"/>
  <c r="BS32" i="1" s="1"/>
  <c r="ER30" i="5"/>
  <c r="BR32" i="1" s="1"/>
  <c r="EQ30" i="5"/>
  <c r="BQ32" i="1" s="1"/>
  <c r="EP30" i="5"/>
  <c r="BP32" i="1" s="1"/>
  <c r="EO30" i="5"/>
  <c r="BO32" i="1" s="1"/>
  <c r="EN30" i="5"/>
  <c r="BN32" i="1" s="1"/>
  <c r="EM30" i="5"/>
  <c r="BM32" i="1" s="1"/>
  <c r="EL30" i="5"/>
  <c r="BL32" i="1" s="1"/>
  <c r="EK30" i="5"/>
  <c r="BK32" i="1" s="1"/>
  <c r="EJ30" i="5"/>
  <c r="BJ32" i="1" s="1"/>
  <c r="EW29" i="5"/>
  <c r="BW31" i="1" s="1"/>
  <c r="EV29" i="5"/>
  <c r="BV31" i="1" s="1"/>
  <c r="EU29" i="5"/>
  <c r="BU31" i="1" s="1"/>
  <c r="ET29" i="5"/>
  <c r="BT31" i="1" s="1"/>
  <c r="ES29" i="5"/>
  <c r="BS31" i="1" s="1"/>
  <c r="ER29" i="5"/>
  <c r="BR31" i="1" s="1"/>
  <c r="EQ29" i="5"/>
  <c r="BQ31" i="1" s="1"/>
  <c r="EP29" i="5"/>
  <c r="BP31" i="1" s="1"/>
  <c r="EO29" i="5"/>
  <c r="BO31" i="1" s="1"/>
  <c r="EN29" i="5"/>
  <c r="BN31" i="1" s="1"/>
  <c r="EM29" i="5"/>
  <c r="BM31" i="1" s="1"/>
  <c r="EL29" i="5"/>
  <c r="BL31" i="1" s="1"/>
  <c r="EK29" i="5"/>
  <c r="BK31" i="1" s="1"/>
  <c r="EJ29" i="5"/>
  <c r="BJ31" i="1" s="1"/>
  <c r="EW28" i="5"/>
  <c r="BW30" i="1" s="1"/>
  <c r="EV28" i="5"/>
  <c r="BV30" i="1" s="1"/>
  <c r="EU28" i="5"/>
  <c r="BU30" i="1" s="1"/>
  <c r="ET28" i="5"/>
  <c r="BT30" i="1" s="1"/>
  <c r="ES28" i="5"/>
  <c r="BS30" i="1" s="1"/>
  <c r="ER28" i="5"/>
  <c r="BR30" i="1" s="1"/>
  <c r="EQ28" i="5"/>
  <c r="BQ30" i="1" s="1"/>
  <c r="EP28" i="5"/>
  <c r="BP30" i="1" s="1"/>
  <c r="EO28" i="5"/>
  <c r="BO30" i="1" s="1"/>
  <c r="EN28" i="5"/>
  <c r="BN30" i="1" s="1"/>
  <c r="EM28" i="5"/>
  <c r="BM30" i="1" s="1"/>
  <c r="EL28" i="5"/>
  <c r="BL30" i="1" s="1"/>
  <c r="EK28" i="5"/>
  <c r="BK30" i="1" s="1"/>
  <c r="EJ28" i="5"/>
  <c r="BJ30" i="1" s="1"/>
  <c r="EW27" i="5"/>
  <c r="BW29" i="1" s="1"/>
  <c r="EV27" i="5"/>
  <c r="BV29" i="1" s="1"/>
  <c r="EU27" i="5"/>
  <c r="BU29" i="1" s="1"/>
  <c r="ET27" i="5"/>
  <c r="BT29" i="1" s="1"/>
  <c r="ES27" i="5"/>
  <c r="BS29" i="1" s="1"/>
  <c r="ER27" i="5"/>
  <c r="BR29" i="1" s="1"/>
  <c r="EQ27" i="5"/>
  <c r="BQ29" i="1" s="1"/>
  <c r="EP27" i="5"/>
  <c r="BP29" i="1" s="1"/>
  <c r="EO27" i="5"/>
  <c r="BO29" i="1" s="1"/>
  <c r="EN27" i="5"/>
  <c r="BN29" i="1" s="1"/>
  <c r="EM27" i="5"/>
  <c r="BM29" i="1" s="1"/>
  <c r="EL27" i="5"/>
  <c r="BL29" i="1" s="1"/>
  <c r="EK27" i="5"/>
  <c r="BK29" i="1" s="1"/>
  <c r="EJ27" i="5"/>
  <c r="BJ29" i="1" s="1"/>
  <c r="EW26" i="5"/>
  <c r="BW28" i="1" s="1"/>
  <c r="EV26" i="5"/>
  <c r="BV28" i="1" s="1"/>
  <c r="EU26" i="5"/>
  <c r="BU28" i="1" s="1"/>
  <c r="ET26" i="5"/>
  <c r="BT28" i="1" s="1"/>
  <c r="ES26" i="5"/>
  <c r="BS28" i="1" s="1"/>
  <c r="ER26" i="5"/>
  <c r="BR28" i="1" s="1"/>
  <c r="EQ26" i="5"/>
  <c r="BQ28" i="1" s="1"/>
  <c r="EP26" i="5"/>
  <c r="BP28" i="1" s="1"/>
  <c r="EO26" i="5"/>
  <c r="BO28" i="1" s="1"/>
  <c r="EN26" i="5"/>
  <c r="BN28" i="1" s="1"/>
  <c r="EM26" i="5"/>
  <c r="BM28" i="1" s="1"/>
  <c r="EL26" i="5"/>
  <c r="BL28" i="1" s="1"/>
  <c r="EK26" i="5"/>
  <c r="BK28" i="1" s="1"/>
  <c r="EJ26" i="5"/>
  <c r="BJ28" i="1" s="1"/>
  <c r="EW25" i="5"/>
  <c r="BW27" i="1" s="1"/>
  <c r="EV25" i="5"/>
  <c r="BV27" i="1" s="1"/>
  <c r="EU25" i="5"/>
  <c r="BU27" i="1" s="1"/>
  <c r="ET25" i="5"/>
  <c r="BT27" i="1" s="1"/>
  <c r="ES25" i="5"/>
  <c r="BS27" i="1" s="1"/>
  <c r="ER25" i="5"/>
  <c r="BR27" i="1" s="1"/>
  <c r="EQ25" i="5"/>
  <c r="BQ27" i="1" s="1"/>
  <c r="EP25" i="5"/>
  <c r="BP27" i="1" s="1"/>
  <c r="EO25" i="5"/>
  <c r="BO27" i="1" s="1"/>
  <c r="EN25" i="5"/>
  <c r="BN27" i="1" s="1"/>
  <c r="EM25" i="5"/>
  <c r="BM27" i="1" s="1"/>
  <c r="EL25" i="5"/>
  <c r="BL27" i="1" s="1"/>
  <c r="EK25" i="5"/>
  <c r="BK27" i="1" s="1"/>
  <c r="EJ25" i="5"/>
  <c r="BJ27" i="1" s="1"/>
  <c r="EW24" i="5"/>
  <c r="BW26" i="1" s="1"/>
  <c r="EV24" i="5"/>
  <c r="BV26" i="1" s="1"/>
  <c r="EU24" i="5"/>
  <c r="BU26" i="1" s="1"/>
  <c r="ET24" i="5"/>
  <c r="BT26" i="1" s="1"/>
  <c r="ES24" i="5"/>
  <c r="BS26" i="1" s="1"/>
  <c r="ER24" i="5"/>
  <c r="BR26" i="1" s="1"/>
  <c r="EQ24" i="5"/>
  <c r="BQ26" i="1" s="1"/>
  <c r="EP24" i="5"/>
  <c r="BP26" i="1" s="1"/>
  <c r="EO24" i="5"/>
  <c r="BO26" i="1" s="1"/>
  <c r="EN24" i="5"/>
  <c r="BN26" i="1" s="1"/>
  <c r="EM24" i="5"/>
  <c r="BM26" i="1" s="1"/>
  <c r="EL24" i="5"/>
  <c r="BL26" i="1" s="1"/>
  <c r="EK24" i="5"/>
  <c r="BK26" i="1" s="1"/>
  <c r="EJ24" i="5"/>
  <c r="BJ26" i="1" s="1"/>
  <c r="EW23" i="5"/>
  <c r="BW25" i="1" s="1"/>
  <c r="EV23" i="5"/>
  <c r="BV25" i="1" s="1"/>
  <c r="EU23" i="5"/>
  <c r="BU25" i="1" s="1"/>
  <c r="ET23" i="5"/>
  <c r="BT25" i="1" s="1"/>
  <c r="ES23" i="5"/>
  <c r="BS25" i="1" s="1"/>
  <c r="ER23" i="5"/>
  <c r="BR25" i="1" s="1"/>
  <c r="EQ23" i="5"/>
  <c r="BQ25" i="1" s="1"/>
  <c r="EP23" i="5"/>
  <c r="BP25" i="1" s="1"/>
  <c r="EO23" i="5"/>
  <c r="BO25" i="1" s="1"/>
  <c r="EN23" i="5"/>
  <c r="BN25" i="1" s="1"/>
  <c r="EM23" i="5"/>
  <c r="BM25" i="1" s="1"/>
  <c r="EL23" i="5"/>
  <c r="BL25" i="1" s="1"/>
  <c r="EK23" i="5"/>
  <c r="BK25" i="1" s="1"/>
  <c r="EJ23" i="5"/>
  <c r="BJ25" i="1" s="1"/>
  <c r="EW22" i="5"/>
  <c r="BW24" i="1" s="1"/>
  <c r="EV22" i="5"/>
  <c r="BV24" i="1" s="1"/>
  <c r="EU22" i="5"/>
  <c r="BU24" i="1" s="1"/>
  <c r="ET22" i="5"/>
  <c r="BT24" i="1" s="1"/>
  <c r="ES22" i="5"/>
  <c r="BS24" i="1" s="1"/>
  <c r="ER22" i="5"/>
  <c r="BR24" i="1" s="1"/>
  <c r="EQ22" i="5"/>
  <c r="BQ24" i="1" s="1"/>
  <c r="EP22" i="5"/>
  <c r="BP24" i="1" s="1"/>
  <c r="EO22" i="5"/>
  <c r="BO24" i="1" s="1"/>
  <c r="EN22" i="5"/>
  <c r="BN24" i="1" s="1"/>
  <c r="EM22" i="5"/>
  <c r="BM24" i="1" s="1"/>
  <c r="EL22" i="5"/>
  <c r="BL24" i="1" s="1"/>
  <c r="EK22" i="5"/>
  <c r="BK24" i="1" s="1"/>
  <c r="EJ22" i="5"/>
  <c r="BJ24" i="1" s="1"/>
  <c r="EW21" i="5"/>
  <c r="BW23" i="1" s="1"/>
  <c r="EV21" i="5"/>
  <c r="BV23" i="1" s="1"/>
  <c r="EU21" i="5"/>
  <c r="BU23" i="1" s="1"/>
  <c r="ET21" i="5"/>
  <c r="BT23" i="1" s="1"/>
  <c r="ES21" i="5"/>
  <c r="BS23" i="1" s="1"/>
  <c r="ER21" i="5"/>
  <c r="BR23" i="1" s="1"/>
  <c r="EQ21" i="5"/>
  <c r="BQ23" i="1" s="1"/>
  <c r="EP21" i="5"/>
  <c r="BP23" i="1" s="1"/>
  <c r="EO21" i="5"/>
  <c r="BO23" i="1" s="1"/>
  <c r="EN21" i="5"/>
  <c r="BN23" i="1" s="1"/>
  <c r="EM21" i="5"/>
  <c r="BM23" i="1" s="1"/>
  <c r="EL21" i="5"/>
  <c r="BL23" i="1" s="1"/>
  <c r="EK21" i="5"/>
  <c r="BK23" i="1" s="1"/>
  <c r="EJ21" i="5"/>
  <c r="BJ23" i="1" s="1"/>
  <c r="EW20" i="5"/>
  <c r="BW22" i="1" s="1"/>
  <c r="EV20" i="5"/>
  <c r="BV22" i="1" s="1"/>
  <c r="EU20" i="5"/>
  <c r="BU22" i="1" s="1"/>
  <c r="ET20" i="5"/>
  <c r="BT22" i="1" s="1"/>
  <c r="ES20" i="5"/>
  <c r="BS22" i="1" s="1"/>
  <c r="ER20" i="5"/>
  <c r="BR22" i="1" s="1"/>
  <c r="EQ20" i="5"/>
  <c r="BQ22" i="1" s="1"/>
  <c r="EP20" i="5"/>
  <c r="BP22" i="1" s="1"/>
  <c r="EO20" i="5"/>
  <c r="BO22" i="1" s="1"/>
  <c r="EN20" i="5"/>
  <c r="BN22" i="1" s="1"/>
  <c r="EM20" i="5"/>
  <c r="BM22" i="1" s="1"/>
  <c r="EL20" i="5"/>
  <c r="BL22" i="1" s="1"/>
  <c r="EK20" i="5"/>
  <c r="BK22" i="1" s="1"/>
  <c r="EJ20" i="5"/>
  <c r="BJ22" i="1" s="1"/>
  <c r="EW19" i="5"/>
  <c r="BW21" i="1" s="1"/>
  <c r="EV19" i="5"/>
  <c r="BV21" i="1" s="1"/>
  <c r="EU19" i="5"/>
  <c r="BU21" i="1" s="1"/>
  <c r="ET19" i="5"/>
  <c r="BT21" i="1" s="1"/>
  <c r="ES19" i="5"/>
  <c r="BS21" i="1" s="1"/>
  <c r="ER19" i="5"/>
  <c r="BR21" i="1" s="1"/>
  <c r="EQ19" i="5"/>
  <c r="BQ21" i="1" s="1"/>
  <c r="EP19" i="5"/>
  <c r="BP21" i="1" s="1"/>
  <c r="EO19" i="5"/>
  <c r="BO21" i="1" s="1"/>
  <c r="EN19" i="5"/>
  <c r="BN21" i="1" s="1"/>
  <c r="EM19" i="5"/>
  <c r="BM21" i="1" s="1"/>
  <c r="EL19" i="5"/>
  <c r="BL21" i="1" s="1"/>
  <c r="EK19" i="5"/>
  <c r="BK21" i="1" s="1"/>
  <c r="EJ19" i="5"/>
  <c r="BJ21" i="1" s="1"/>
  <c r="EW18" i="5"/>
  <c r="BW20" i="1" s="1"/>
  <c r="EV18" i="5"/>
  <c r="BV20" i="1" s="1"/>
  <c r="EU18" i="5"/>
  <c r="BU20" i="1" s="1"/>
  <c r="ET18" i="5"/>
  <c r="BT20" i="1" s="1"/>
  <c r="ES18" i="5"/>
  <c r="BS20" i="1" s="1"/>
  <c r="ER18" i="5"/>
  <c r="BR20" i="1" s="1"/>
  <c r="EQ18" i="5"/>
  <c r="BQ20" i="1" s="1"/>
  <c r="EP18" i="5"/>
  <c r="BP20" i="1" s="1"/>
  <c r="EO18" i="5"/>
  <c r="BO20" i="1" s="1"/>
  <c r="EN18" i="5"/>
  <c r="BN20" i="1" s="1"/>
  <c r="EM18" i="5"/>
  <c r="BM20" i="1" s="1"/>
  <c r="EL18" i="5"/>
  <c r="BL20" i="1" s="1"/>
  <c r="EK18" i="5"/>
  <c r="BK20" i="1" s="1"/>
  <c r="EJ18" i="5"/>
  <c r="BJ20" i="1" s="1"/>
  <c r="EW17" i="5"/>
  <c r="BW19" i="1" s="1"/>
  <c r="EV17" i="5"/>
  <c r="BV19" i="1" s="1"/>
  <c r="EU17" i="5"/>
  <c r="BU19" i="1" s="1"/>
  <c r="ET17" i="5"/>
  <c r="BT19" i="1" s="1"/>
  <c r="ES17" i="5"/>
  <c r="BS19" i="1" s="1"/>
  <c r="ER17" i="5"/>
  <c r="BR19" i="1" s="1"/>
  <c r="EQ17" i="5"/>
  <c r="BQ19" i="1" s="1"/>
  <c r="EP17" i="5"/>
  <c r="BP19" i="1" s="1"/>
  <c r="EO17" i="5"/>
  <c r="BO19" i="1" s="1"/>
  <c r="EN17" i="5"/>
  <c r="BN19" i="1" s="1"/>
  <c r="EM17" i="5"/>
  <c r="BM19" i="1" s="1"/>
  <c r="EL17" i="5"/>
  <c r="BL19" i="1" s="1"/>
  <c r="EK17" i="5"/>
  <c r="BK19" i="1" s="1"/>
  <c r="EJ17" i="5"/>
  <c r="BJ19" i="1" s="1"/>
  <c r="EW16" i="5"/>
  <c r="BW18" i="1" s="1"/>
  <c r="EV16" i="5"/>
  <c r="BV18" i="1" s="1"/>
  <c r="EU16" i="5"/>
  <c r="BU18" i="1" s="1"/>
  <c r="ET16" i="5"/>
  <c r="BT18" i="1" s="1"/>
  <c r="ES16" i="5"/>
  <c r="BS18" i="1" s="1"/>
  <c r="ER16" i="5"/>
  <c r="BR18" i="1" s="1"/>
  <c r="EQ16" i="5"/>
  <c r="BQ18" i="1" s="1"/>
  <c r="EP16" i="5"/>
  <c r="BP18" i="1" s="1"/>
  <c r="EO16" i="5"/>
  <c r="BO18" i="1" s="1"/>
  <c r="EN16" i="5"/>
  <c r="BN18" i="1" s="1"/>
  <c r="EM16" i="5"/>
  <c r="BM18" i="1" s="1"/>
  <c r="EL16" i="5"/>
  <c r="BL18" i="1" s="1"/>
  <c r="EK16" i="5"/>
  <c r="BK18" i="1" s="1"/>
  <c r="EJ16" i="5"/>
  <c r="BJ18" i="1" s="1"/>
  <c r="EW15" i="5"/>
  <c r="BW17" i="1" s="1"/>
  <c r="EV15" i="5"/>
  <c r="BV17" i="1" s="1"/>
  <c r="EU15" i="5"/>
  <c r="BU17" i="1" s="1"/>
  <c r="ET15" i="5"/>
  <c r="BT17" i="1" s="1"/>
  <c r="ES15" i="5"/>
  <c r="BS17" i="1" s="1"/>
  <c r="ER15" i="5"/>
  <c r="BR17" i="1" s="1"/>
  <c r="EQ15" i="5"/>
  <c r="BQ17" i="1" s="1"/>
  <c r="EP15" i="5"/>
  <c r="BP17" i="1" s="1"/>
  <c r="EO15" i="5"/>
  <c r="BO17" i="1" s="1"/>
  <c r="EN15" i="5"/>
  <c r="BN17" i="1" s="1"/>
  <c r="EM15" i="5"/>
  <c r="BM17" i="1" s="1"/>
  <c r="EL15" i="5"/>
  <c r="BL17" i="1" s="1"/>
  <c r="EK15" i="5"/>
  <c r="BK17" i="1" s="1"/>
  <c r="EJ15" i="5"/>
  <c r="BJ17" i="1" s="1"/>
  <c r="EW14" i="5"/>
  <c r="BW16" i="1" s="1"/>
  <c r="EV14" i="5"/>
  <c r="BV16" i="1" s="1"/>
  <c r="EU14" i="5"/>
  <c r="BU16" i="1" s="1"/>
  <c r="ET14" i="5"/>
  <c r="BT16" i="1" s="1"/>
  <c r="ES14" i="5"/>
  <c r="BS16" i="1" s="1"/>
  <c r="ER14" i="5"/>
  <c r="BR16" i="1" s="1"/>
  <c r="EQ14" i="5"/>
  <c r="BQ16" i="1" s="1"/>
  <c r="EP14" i="5"/>
  <c r="BP16" i="1" s="1"/>
  <c r="EO14" i="5"/>
  <c r="BO16" i="1" s="1"/>
  <c r="EN14" i="5"/>
  <c r="BN16" i="1" s="1"/>
  <c r="EM14" i="5"/>
  <c r="BM16" i="1" s="1"/>
  <c r="EL14" i="5"/>
  <c r="BL16" i="1" s="1"/>
  <c r="EK14" i="5"/>
  <c r="BK16" i="1" s="1"/>
  <c r="EJ14" i="5"/>
  <c r="BJ16" i="1" s="1"/>
  <c r="EW13" i="5"/>
  <c r="BW15" i="1" s="1"/>
  <c r="EV13" i="5"/>
  <c r="BV15" i="1" s="1"/>
  <c r="EU13" i="5"/>
  <c r="BU15" i="1" s="1"/>
  <c r="ET13" i="5"/>
  <c r="BT15" i="1" s="1"/>
  <c r="ES13" i="5"/>
  <c r="BS15" i="1" s="1"/>
  <c r="ER13" i="5"/>
  <c r="BR15" i="1" s="1"/>
  <c r="EQ13" i="5"/>
  <c r="BQ15" i="1" s="1"/>
  <c r="EP13" i="5"/>
  <c r="BP15" i="1" s="1"/>
  <c r="EO13" i="5"/>
  <c r="BO15" i="1" s="1"/>
  <c r="EN13" i="5"/>
  <c r="BN15" i="1" s="1"/>
  <c r="EM13" i="5"/>
  <c r="BM15" i="1" s="1"/>
  <c r="EL13" i="5"/>
  <c r="BL15" i="1" s="1"/>
  <c r="EK13" i="5"/>
  <c r="BK15" i="1" s="1"/>
  <c r="EJ13" i="5"/>
  <c r="BJ15" i="1" s="1"/>
  <c r="EW12" i="5"/>
  <c r="BW14" i="1" s="1"/>
  <c r="EV12" i="5"/>
  <c r="BV14" i="1" s="1"/>
  <c r="EU12" i="5"/>
  <c r="BU14" i="1" s="1"/>
  <c r="ET12" i="5"/>
  <c r="BT14" i="1" s="1"/>
  <c r="ES12" i="5"/>
  <c r="BS14" i="1" s="1"/>
  <c r="ER12" i="5"/>
  <c r="BR14" i="1" s="1"/>
  <c r="EQ12" i="5"/>
  <c r="BQ14" i="1" s="1"/>
  <c r="EP12" i="5"/>
  <c r="BP14" i="1" s="1"/>
  <c r="EO12" i="5"/>
  <c r="BO14" i="1" s="1"/>
  <c r="EN12" i="5"/>
  <c r="BN14" i="1" s="1"/>
  <c r="EM12" i="5"/>
  <c r="BM14" i="1" s="1"/>
  <c r="EL12" i="5"/>
  <c r="BL14" i="1" s="1"/>
  <c r="EK12" i="5"/>
  <c r="BK14" i="1" s="1"/>
  <c r="EJ12" i="5"/>
  <c r="BJ14" i="1" s="1"/>
  <c r="EW11" i="5"/>
  <c r="BW13" i="1" s="1"/>
  <c r="EV11" i="5"/>
  <c r="BV13" i="1" s="1"/>
  <c r="EU11" i="5"/>
  <c r="BU13" i="1" s="1"/>
  <c r="ET11" i="5"/>
  <c r="ES11" i="5"/>
  <c r="BS13" i="1" s="1"/>
  <c r="ER11" i="5"/>
  <c r="BR13" i="1" s="1"/>
  <c r="EQ11" i="5"/>
  <c r="BQ13" i="1" s="1"/>
  <c r="EP11" i="5"/>
  <c r="BP13" i="1" s="1"/>
  <c r="EO11" i="5"/>
  <c r="BO13" i="1" s="1"/>
  <c r="EN11" i="5"/>
  <c r="BN13" i="1" s="1"/>
  <c r="EM11" i="5"/>
  <c r="BM13" i="1" s="1"/>
  <c r="EL11" i="5"/>
  <c r="BL13" i="1" s="1"/>
  <c r="EK11" i="5"/>
  <c r="BK13" i="1" s="1"/>
  <c r="EJ11" i="5"/>
  <c r="BJ13" i="1" s="1"/>
  <c r="EW10" i="5"/>
  <c r="BW12" i="1" s="1"/>
  <c r="EV10" i="5"/>
  <c r="BV12" i="1" s="1"/>
  <c r="EU10" i="5"/>
  <c r="BU12" i="1" s="1"/>
  <c r="ET10" i="5"/>
  <c r="BT12" i="1" s="1"/>
  <c r="ES10" i="5"/>
  <c r="BS12" i="1" s="1"/>
  <c r="ER10" i="5"/>
  <c r="BR12" i="1" s="1"/>
  <c r="EQ10" i="5"/>
  <c r="BQ12" i="1" s="1"/>
  <c r="EP10" i="5"/>
  <c r="BP12" i="1" s="1"/>
  <c r="EO10" i="5"/>
  <c r="BO12" i="1" s="1"/>
  <c r="EN10" i="5"/>
  <c r="BN12" i="1" s="1"/>
  <c r="EM10" i="5"/>
  <c r="BM12" i="1" s="1"/>
  <c r="EL10" i="5"/>
  <c r="BL12" i="1" s="1"/>
  <c r="EK10" i="5"/>
  <c r="BK12" i="1" s="1"/>
  <c r="EJ10" i="5"/>
  <c r="BJ12" i="1" s="1"/>
  <c r="EW9" i="5"/>
  <c r="BW11" i="1" s="1"/>
  <c r="EV9" i="5"/>
  <c r="BV11" i="1" s="1"/>
  <c r="EU9" i="5"/>
  <c r="BU11" i="1" s="1"/>
  <c r="ET9" i="5"/>
  <c r="BT11" i="1" s="1"/>
  <c r="ES9" i="5"/>
  <c r="BS11" i="1" s="1"/>
  <c r="ER9" i="5"/>
  <c r="BR11" i="1" s="1"/>
  <c r="EQ9" i="5"/>
  <c r="BQ11" i="1" s="1"/>
  <c r="EP9" i="5"/>
  <c r="BP11" i="1" s="1"/>
  <c r="EO9" i="5"/>
  <c r="BO11" i="1" s="1"/>
  <c r="EN9" i="5"/>
  <c r="BN11" i="1" s="1"/>
  <c r="EM9" i="5"/>
  <c r="BM11" i="1" s="1"/>
  <c r="EL9" i="5"/>
  <c r="BL11" i="1" s="1"/>
  <c r="EK9" i="5"/>
  <c r="BK11" i="1" s="1"/>
  <c r="EJ9" i="5"/>
  <c r="BJ11" i="1" s="1"/>
  <c r="EW8" i="5"/>
  <c r="BW10" i="1" s="1"/>
  <c r="EV8" i="5"/>
  <c r="BV10" i="1" s="1"/>
  <c r="EU8" i="5"/>
  <c r="BU10" i="1" s="1"/>
  <c r="ET8" i="5"/>
  <c r="BT10" i="1" s="1"/>
  <c r="ES8" i="5"/>
  <c r="BS10" i="1" s="1"/>
  <c r="ER8" i="5"/>
  <c r="BR10" i="1" s="1"/>
  <c r="EQ8" i="5"/>
  <c r="BQ10" i="1" s="1"/>
  <c r="EP8" i="5"/>
  <c r="BP10" i="1" s="1"/>
  <c r="EO8" i="5"/>
  <c r="BO10" i="1" s="1"/>
  <c r="EN8" i="5"/>
  <c r="BN10" i="1" s="1"/>
  <c r="EM8" i="5"/>
  <c r="BM10" i="1" s="1"/>
  <c r="EL8" i="5"/>
  <c r="BL10" i="1" s="1"/>
  <c r="EK8" i="5"/>
  <c r="BK10" i="1" s="1"/>
  <c r="EJ8" i="5"/>
  <c r="BJ10" i="1" s="1"/>
  <c r="EW7" i="5"/>
  <c r="BW9" i="1" s="1"/>
  <c r="EV7" i="5"/>
  <c r="BV9" i="1" s="1"/>
  <c r="EU7" i="5"/>
  <c r="BU9" i="1" s="1"/>
  <c r="ET7" i="5"/>
  <c r="BT9" i="1" s="1"/>
  <c r="ES7" i="5"/>
  <c r="BS9" i="1" s="1"/>
  <c r="ER7" i="5"/>
  <c r="BR9" i="1" s="1"/>
  <c r="EQ7" i="5"/>
  <c r="BQ9" i="1" s="1"/>
  <c r="EP7" i="5"/>
  <c r="BP9" i="1" s="1"/>
  <c r="EO7" i="5"/>
  <c r="BO9" i="1" s="1"/>
  <c r="EN7" i="5"/>
  <c r="BN9" i="1" s="1"/>
  <c r="EM7" i="5"/>
  <c r="BM9" i="1" s="1"/>
  <c r="EL7" i="5"/>
  <c r="BL9" i="1" s="1"/>
  <c r="EK7" i="5"/>
  <c r="BK9" i="1" s="1"/>
  <c r="EJ7" i="5"/>
  <c r="BJ9" i="1" s="1"/>
  <c r="EW6" i="5"/>
  <c r="BW8" i="1" s="1"/>
  <c r="EV6" i="5"/>
  <c r="BV8" i="1" s="1"/>
  <c r="EU6" i="5"/>
  <c r="BU8" i="1" s="1"/>
  <c r="ET6" i="5"/>
  <c r="BT8" i="1" s="1"/>
  <c r="ES6" i="5"/>
  <c r="BS8" i="1" s="1"/>
  <c r="ER6" i="5"/>
  <c r="BR8" i="1" s="1"/>
  <c r="EQ6" i="5"/>
  <c r="BQ8" i="1" s="1"/>
  <c r="EP6" i="5"/>
  <c r="BP8" i="1" s="1"/>
  <c r="EO6" i="5"/>
  <c r="BO8" i="1" s="1"/>
  <c r="EN6" i="5"/>
  <c r="BN8" i="1" s="1"/>
  <c r="EM6" i="5"/>
  <c r="BM8" i="1" s="1"/>
  <c r="EL6" i="5"/>
  <c r="BL8" i="1" s="1"/>
  <c r="EK6" i="5"/>
  <c r="BK8" i="1" s="1"/>
  <c r="EJ6" i="5"/>
  <c r="BJ8" i="1" s="1"/>
  <c r="EW5" i="5"/>
  <c r="BW7" i="1" s="1"/>
  <c r="EV5" i="5"/>
  <c r="BV7" i="1" s="1"/>
  <c r="EU5" i="5"/>
  <c r="BU7" i="1" s="1"/>
  <c r="ET5" i="5"/>
  <c r="ES5" i="5"/>
  <c r="BS7" i="1" s="1"/>
  <c r="ER5" i="5"/>
  <c r="BR7" i="1" s="1"/>
  <c r="EQ5" i="5"/>
  <c r="BQ7" i="1" s="1"/>
  <c r="EP5" i="5"/>
  <c r="BP7" i="1" s="1"/>
  <c r="EO5" i="5"/>
  <c r="BO7" i="1" s="1"/>
  <c r="EN5" i="5"/>
  <c r="BN7" i="1" s="1"/>
  <c r="EM5" i="5"/>
  <c r="BM7" i="1" s="1"/>
  <c r="EL5" i="5"/>
  <c r="BL7" i="1" s="1"/>
  <c r="EK5" i="5"/>
  <c r="BK7" i="1" s="1"/>
  <c r="EJ5" i="5"/>
  <c r="BJ7" i="1" s="1"/>
  <c r="EW4" i="5"/>
  <c r="BW6" i="1" s="1"/>
  <c r="EV4" i="5"/>
  <c r="BV6" i="1" s="1"/>
  <c r="EU4" i="5"/>
  <c r="BU6" i="1" s="1"/>
  <c r="ET4" i="5"/>
  <c r="BT6" i="1" s="1"/>
  <c r="ES4" i="5"/>
  <c r="BS6" i="1" s="1"/>
  <c r="ER4" i="5"/>
  <c r="BR6" i="1" s="1"/>
  <c r="EQ4" i="5"/>
  <c r="BQ6" i="1" s="1"/>
  <c r="EP4" i="5"/>
  <c r="BP6" i="1" s="1"/>
  <c r="EO4" i="5"/>
  <c r="BO6" i="1" s="1"/>
  <c r="EN4" i="5"/>
  <c r="BN6" i="1" s="1"/>
  <c r="EM4" i="5"/>
  <c r="BM6" i="1" s="1"/>
  <c r="EL4" i="5"/>
  <c r="BL6" i="1" s="1"/>
  <c r="EK4" i="5"/>
  <c r="BK6" i="1" s="1"/>
  <c r="EJ4" i="5"/>
  <c r="BJ6" i="1" s="1"/>
  <c r="EW3" i="5"/>
  <c r="BW5" i="1" s="1"/>
  <c r="EV3" i="5"/>
  <c r="BV5" i="1" s="1"/>
  <c r="EU3" i="5"/>
  <c r="BU5" i="1" s="1"/>
  <c r="ET3" i="5"/>
  <c r="BT5" i="1" s="1"/>
  <c r="ES3" i="5"/>
  <c r="BS5" i="1" s="1"/>
  <c r="ER3" i="5"/>
  <c r="BR5" i="1" s="1"/>
  <c r="EQ3" i="5"/>
  <c r="BQ5" i="1" s="1"/>
  <c r="EP3" i="5"/>
  <c r="BP5" i="1" s="1"/>
  <c r="EO3" i="5"/>
  <c r="BO5" i="1" s="1"/>
  <c r="EN3" i="5"/>
  <c r="BN5" i="1" s="1"/>
  <c r="EM3" i="5"/>
  <c r="BM5" i="1" s="1"/>
  <c r="EL3" i="5"/>
  <c r="BL5" i="1" s="1"/>
  <c r="EK3" i="5"/>
  <c r="BK5" i="1" s="1"/>
  <c r="EJ3" i="5"/>
  <c r="BJ5" i="1" s="1"/>
  <c r="EW2" i="5"/>
  <c r="BW4" i="1" s="1"/>
  <c r="EV2" i="5"/>
  <c r="BV4" i="1" s="1"/>
  <c r="EU2" i="5"/>
  <c r="BU4" i="1" s="1"/>
  <c r="ET2" i="5"/>
  <c r="BT4" i="1" s="1"/>
  <c r="ES2" i="5"/>
  <c r="BS4" i="1" s="1"/>
  <c r="ER2" i="5"/>
  <c r="BR4" i="1" s="1"/>
  <c r="EQ2" i="5"/>
  <c r="BQ4" i="1" s="1"/>
  <c r="EP2" i="5"/>
  <c r="BP4" i="1" s="1"/>
  <c r="EO2" i="5"/>
  <c r="BO4" i="1" s="1"/>
  <c r="EN2" i="5"/>
  <c r="BN4" i="1" s="1"/>
  <c r="EM2" i="5"/>
  <c r="BM4" i="1" s="1"/>
  <c r="EL2" i="5"/>
  <c r="BL4" i="1" s="1"/>
  <c r="EK2" i="5"/>
  <c r="BK4" i="1" s="1"/>
  <c r="EJ2" i="5"/>
  <c r="BJ4" i="1" s="1"/>
  <c r="EW1" i="5"/>
  <c r="FC3" i="1" s="1"/>
  <c r="EV1" i="5"/>
  <c r="EN3" i="1" s="1"/>
  <c r="EU1" i="5"/>
  <c r="BU3" i="1" s="1"/>
  <c r="ET1" i="5"/>
  <c r="EL3" i="1" s="1"/>
  <c r="ES1" i="5"/>
  <c r="ER1" i="5"/>
  <c r="EX3" i="1" s="1"/>
  <c r="EQ1" i="5"/>
  <c r="EI3" i="1" s="1"/>
  <c r="EP1" i="5"/>
  <c r="BP3" i="1" s="1"/>
  <c r="EO1" i="5"/>
  <c r="EU3" i="1" s="1"/>
  <c r="EN1" i="5"/>
  <c r="EM1" i="5"/>
  <c r="EL1" i="5"/>
  <c r="EK1" i="5"/>
  <c r="EJ1" i="5"/>
  <c r="DD145" i="5"/>
  <c r="DT145" i="5" s="1"/>
  <c r="EI145" i="5" s="1"/>
  <c r="EZ145" i="5" s="1"/>
  <c r="FG145" i="5" s="1"/>
  <c r="DD144" i="5"/>
  <c r="DT144" i="5" s="1"/>
  <c r="EI144" i="5" s="1"/>
  <c r="EZ144" i="5" s="1"/>
  <c r="FG144" i="5" s="1"/>
  <c r="DD143" i="5"/>
  <c r="DT143" i="5" s="1"/>
  <c r="EI143" i="5" s="1"/>
  <c r="EZ143" i="5" s="1"/>
  <c r="FG143" i="5" s="1"/>
  <c r="DD142" i="5"/>
  <c r="DT142" i="5" s="1"/>
  <c r="EI142" i="5" s="1"/>
  <c r="EZ142" i="5" s="1"/>
  <c r="FG142" i="5" s="1"/>
  <c r="DD141" i="5"/>
  <c r="DT141" i="5" s="1"/>
  <c r="EI141" i="5" s="1"/>
  <c r="EZ141" i="5" s="1"/>
  <c r="FG141" i="5" s="1"/>
  <c r="DD140" i="5"/>
  <c r="DT140" i="5" s="1"/>
  <c r="EI140" i="5" s="1"/>
  <c r="EZ140" i="5" s="1"/>
  <c r="FG140" i="5" s="1"/>
  <c r="DD139" i="5"/>
  <c r="DT139" i="5" s="1"/>
  <c r="EI139" i="5" s="1"/>
  <c r="EZ139" i="5" s="1"/>
  <c r="FG139" i="5" s="1"/>
  <c r="DD138" i="5"/>
  <c r="DT138" i="5" s="1"/>
  <c r="EI138" i="5" s="1"/>
  <c r="EZ138" i="5" s="1"/>
  <c r="FG138" i="5" s="1"/>
  <c r="DD137" i="5"/>
  <c r="DT137" i="5" s="1"/>
  <c r="EI137" i="5" s="1"/>
  <c r="EZ137" i="5" s="1"/>
  <c r="FG137" i="5" s="1"/>
  <c r="DD136" i="5"/>
  <c r="DT136" i="5" s="1"/>
  <c r="EI136" i="5" s="1"/>
  <c r="EZ136" i="5" s="1"/>
  <c r="FG136" i="5" s="1"/>
  <c r="DD135" i="5"/>
  <c r="DT135" i="5" s="1"/>
  <c r="EI135" i="5" s="1"/>
  <c r="EZ135" i="5" s="1"/>
  <c r="FG135" i="5" s="1"/>
  <c r="DD134" i="5"/>
  <c r="DT134" i="5" s="1"/>
  <c r="EI134" i="5" s="1"/>
  <c r="EZ134" i="5" s="1"/>
  <c r="FG134" i="5" s="1"/>
  <c r="DD133" i="5"/>
  <c r="DT133" i="5" s="1"/>
  <c r="EI133" i="5" s="1"/>
  <c r="EZ133" i="5" s="1"/>
  <c r="FG133" i="5" s="1"/>
  <c r="DD132" i="5"/>
  <c r="DT132" i="5" s="1"/>
  <c r="EI132" i="5" s="1"/>
  <c r="EZ132" i="5" s="1"/>
  <c r="FG132" i="5" s="1"/>
  <c r="DD131" i="5"/>
  <c r="DT131" i="5" s="1"/>
  <c r="EI131" i="5" s="1"/>
  <c r="EZ131" i="5" s="1"/>
  <c r="FG131" i="5" s="1"/>
  <c r="DD130" i="5"/>
  <c r="DT130" i="5" s="1"/>
  <c r="EI130" i="5" s="1"/>
  <c r="EZ130" i="5" s="1"/>
  <c r="FG130" i="5" s="1"/>
  <c r="DD129" i="5"/>
  <c r="DT129" i="5" s="1"/>
  <c r="EI129" i="5" s="1"/>
  <c r="EZ129" i="5" s="1"/>
  <c r="FG129" i="5" s="1"/>
  <c r="DD128" i="5"/>
  <c r="DT128" i="5" s="1"/>
  <c r="EI128" i="5" s="1"/>
  <c r="EZ128" i="5" s="1"/>
  <c r="FG128" i="5" s="1"/>
  <c r="DD127" i="5"/>
  <c r="DT127" i="5" s="1"/>
  <c r="EI127" i="5" s="1"/>
  <c r="EZ127" i="5" s="1"/>
  <c r="FG127" i="5" s="1"/>
  <c r="DD126" i="5"/>
  <c r="DT126" i="5" s="1"/>
  <c r="EI126" i="5" s="1"/>
  <c r="EZ126" i="5" s="1"/>
  <c r="FG126" i="5" s="1"/>
  <c r="DD125" i="5"/>
  <c r="DT125" i="5" s="1"/>
  <c r="EI125" i="5" s="1"/>
  <c r="EZ125" i="5" s="1"/>
  <c r="FG125" i="5" s="1"/>
  <c r="DD124" i="5"/>
  <c r="DT124" i="5" s="1"/>
  <c r="EI124" i="5" s="1"/>
  <c r="EZ124" i="5" s="1"/>
  <c r="FG124" i="5" s="1"/>
  <c r="DD123" i="5"/>
  <c r="DT123" i="5" s="1"/>
  <c r="EI123" i="5" s="1"/>
  <c r="EZ123" i="5" s="1"/>
  <c r="FG123" i="5" s="1"/>
  <c r="DD122" i="5"/>
  <c r="DT122" i="5" s="1"/>
  <c r="EI122" i="5" s="1"/>
  <c r="EZ122" i="5" s="1"/>
  <c r="FG122" i="5" s="1"/>
  <c r="DD121" i="5"/>
  <c r="DT121" i="5" s="1"/>
  <c r="EI121" i="5" s="1"/>
  <c r="EZ121" i="5" s="1"/>
  <c r="FG121" i="5" s="1"/>
  <c r="DD120" i="5"/>
  <c r="DT120" i="5" s="1"/>
  <c r="EI120" i="5" s="1"/>
  <c r="EZ120" i="5" s="1"/>
  <c r="FG120" i="5" s="1"/>
  <c r="DD119" i="5"/>
  <c r="DT119" i="5" s="1"/>
  <c r="EI119" i="5" s="1"/>
  <c r="EZ119" i="5" s="1"/>
  <c r="FG119" i="5" s="1"/>
  <c r="DD118" i="5"/>
  <c r="DT118" i="5" s="1"/>
  <c r="EI118" i="5" s="1"/>
  <c r="EZ118" i="5" s="1"/>
  <c r="FG118" i="5" s="1"/>
  <c r="DD117" i="5"/>
  <c r="DT117" i="5" s="1"/>
  <c r="EI117" i="5" s="1"/>
  <c r="EZ117" i="5" s="1"/>
  <c r="FG117" i="5" s="1"/>
  <c r="DD116" i="5"/>
  <c r="DT116" i="5" s="1"/>
  <c r="EI116" i="5" s="1"/>
  <c r="EZ116" i="5" s="1"/>
  <c r="FG116" i="5" s="1"/>
  <c r="DD115" i="5"/>
  <c r="DT115" i="5" s="1"/>
  <c r="EI115" i="5" s="1"/>
  <c r="EZ115" i="5" s="1"/>
  <c r="FG115" i="5" s="1"/>
  <c r="DD114" i="5"/>
  <c r="DT114" i="5" s="1"/>
  <c r="EI114" i="5" s="1"/>
  <c r="EZ114" i="5" s="1"/>
  <c r="FG114" i="5" s="1"/>
  <c r="DD113" i="5"/>
  <c r="DT113" i="5" s="1"/>
  <c r="EI113" i="5" s="1"/>
  <c r="EZ113" i="5" s="1"/>
  <c r="FG113" i="5" s="1"/>
  <c r="DD112" i="5"/>
  <c r="DT112" i="5" s="1"/>
  <c r="EI112" i="5" s="1"/>
  <c r="EZ112" i="5" s="1"/>
  <c r="FG112" i="5" s="1"/>
  <c r="DD111" i="5"/>
  <c r="DT111" i="5" s="1"/>
  <c r="EI111" i="5" s="1"/>
  <c r="EZ111" i="5" s="1"/>
  <c r="FG111" i="5" s="1"/>
  <c r="DD110" i="5"/>
  <c r="DT110" i="5" s="1"/>
  <c r="EI110" i="5" s="1"/>
  <c r="EZ110" i="5" s="1"/>
  <c r="FG110" i="5" s="1"/>
  <c r="DD109" i="5"/>
  <c r="DT109" i="5" s="1"/>
  <c r="EI109" i="5" s="1"/>
  <c r="EZ109" i="5" s="1"/>
  <c r="FG109" i="5" s="1"/>
  <c r="DD108" i="5"/>
  <c r="DT108" i="5" s="1"/>
  <c r="EI108" i="5" s="1"/>
  <c r="EZ108" i="5" s="1"/>
  <c r="FG108" i="5" s="1"/>
  <c r="DD107" i="5"/>
  <c r="DT107" i="5" s="1"/>
  <c r="EI107" i="5" s="1"/>
  <c r="EZ107" i="5" s="1"/>
  <c r="FG107" i="5" s="1"/>
  <c r="DD106" i="5"/>
  <c r="DT106" i="5" s="1"/>
  <c r="EI106" i="5" s="1"/>
  <c r="EZ106" i="5" s="1"/>
  <c r="FG106" i="5" s="1"/>
  <c r="DD105" i="5"/>
  <c r="DT105" i="5" s="1"/>
  <c r="EI105" i="5" s="1"/>
  <c r="EZ105" i="5" s="1"/>
  <c r="FG105" i="5" s="1"/>
  <c r="DD104" i="5"/>
  <c r="DT104" i="5" s="1"/>
  <c r="EI104" i="5" s="1"/>
  <c r="EZ104" i="5" s="1"/>
  <c r="FG104" i="5" s="1"/>
  <c r="DD103" i="5"/>
  <c r="DT103" i="5" s="1"/>
  <c r="EI103" i="5" s="1"/>
  <c r="EZ103" i="5" s="1"/>
  <c r="FG103" i="5" s="1"/>
  <c r="DD102" i="5"/>
  <c r="DT102" i="5" s="1"/>
  <c r="EI102" i="5" s="1"/>
  <c r="EZ102" i="5" s="1"/>
  <c r="FG102" i="5" s="1"/>
  <c r="DD101" i="5"/>
  <c r="DT101" i="5" s="1"/>
  <c r="EI101" i="5" s="1"/>
  <c r="EZ101" i="5" s="1"/>
  <c r="FG101" i="5" s="1"/>
  <c r="DD100" i="5"/>
  <c r="DT100" i="5" s="1"/>
  <c r="EI100" i="5" s="1"/>
  <c r="EZ100" i="5" s="1"/>
  <c r="FG100" i="5" s="1"/>
  <c r="DD99" i="5"/>
  <c r="DT99" i="5" s="1"/>
  <c r="EI99" i="5" s="1"/>
  <c r="EZ99" i="5" s="1"/>
  <c r="FG99" i="5" s="1"/>
  <c r="DD98" i="5"/>
  <c r="DT98" i="5" s="1"/>
  <c r="EI98" i="5" s="1"/>
  <c r="EZ98" i="5" s="1"/>
  <c r="FG98" i="5" s="1"/>
  <c r="DD97" i="5"/>
  <c r="DT97" i="5" s="1"/>
  <c r="EI97" i="5" s="1"/>
  <c r="EZ97" i="5" s="1"/>
  <c r="FG97" i="5" s="1"/>
  <c r="DD96" i="5"/>
  <c r="DT96" i="5" s="1"/>
  <c r="EI96" i="5" s="1"/>
  <c r="EZ96" i="5" s="1"/>
  <c r="FG96" i="5" s="1"/>
  <c r="DD95" i="5"/>
  <c r="DT95" i="5" s="1"/>
  <c r="EI95" i="5" s="1"/>
  <c r="EZ95" i="5" s="1"/>
  <c r="FG95" i="5" s="1"/>
  <c r="DD94" i="5"/>
  <c r="DT94" i="5" s="1"/>
  <c r="EI94" i="5" s="1"/>
  <c r="EZ94" i="5" s="1"/>
  <c r="FG94" i="5" s="1"/>
  <c r="DD93" i="5"/>
  <c r="DT93" i="5" s="1"/>
  <c r="EI93" i="5" s="1"/>
  <c r="EZ93" i="5" s="1"/>
  <c r="FG93" i="5" s="1"/>
  <c r="DD92" i="5"/>
  <c r="DT92" i="5" s="1"/>
  <c r="EI92" i="5" s="1"/>
  <c r="EZ92" i="5" s="1"/>
  <c r="FG92" i="5" s="1"/>
  <c r="DD91" i="5"/>
  <c r="DT91" i="5" s="1"/>
  <c r="EI91" i="5" s="1"/>
  <c r="EZ91" i="5" s="1"/>
  <c r="FG91" i="5" s="1"/>
  <c r="DD90" i="5"/>
  <c r="DT90" i="5" s="1"/>
  <c r="EI90" i="5" s="1"/>
  <c r="EZ90" i="5" s="1"/>
  <c r="FG90" i="5" s="1"/>
  <c r="DD89" i="5"/>
  <c r="DT89" i="5" s="1"/>
  <c r="EI89" i="5" s="1"/>
  <c r="EZ89" i="5" s="1"/>
  <c r="FG89" i="5" s="1"/>
  <c r="DD88" i="5"/>
  <c r="DT88" i="5" s="1"/>
  <c r="EI88" i="5" s="1"/>
  <c r="EZ88" i="5" s="1"/>
  <c r="FG88" i="5" s="1"/>
  <c r="DD87" i="5"/>
  <c r="DT87" i="5" s="1"/>
  <c r="EI87" i="5" s="1"/>
  <c r="EZ87" i="5" s="1"/>
  <c r="FG87" i="5" s="1"/>
  <c r="DD86" i="5"/>
  <c r="DT86" i="5" s="1"/>
  <c r="EI86" i="5" s="1"/>
  <c r="EZ86" i="5" s="1"/>
  <c r="FG86" i="5" s="1"/>
  <c r="DD85" i="5"/>
  <c r="DT85" i="5" s="1"/>
  <c r="EI85" i="5" s="1"/>
  <c r="EZ85" i="5" s="1"/>
  <c r="FG85" i="5" s="1"/>
  <c r="DD84" i="5"/>
  <c r="DT84" i="5" s="1"/>
  <c r="EI84" i="5" s="1"/>
  <c r="EZ84" i="5" s="1"/>
  <c r="FG84" i="5" s="1"/>
  <c r="DD83" i="5"/>
  <c r="DT83" i="5" s="1"/>
  <c r="EI83" i="5" s="1"/>
  <c r="EZ83" i="5" s="1"/>
  <c r="FG83" i="5" s="1"/>
  <c r="DD82" i="5"/>
  <c r="DT82" i="5" s="1"/>
  <c r="EI82" i="5" s="1"/>
  <c r="EZ82" i="5" s="1"/>
  <c r="FG82" i="5" s="1"/>
  <c r="DD81" i="5"/>
  <c r="DT81" i="5" s="1"/>
  <c r="EI81" i="5" s="1"/>
  <c r="EZ81" i="5" s="1"/>
  <c r="FG81" i="5" s="1"/>
  <c r="DD80" i="5"/>
  <c r="DT80" i="5" s="1"/>
  <c r="EI80" i="5" s="1"/>
  <c r="EZ80" i="5" s="1"/>
  <c r="FG80" i="5" s="1"/>
  <c r="DD79" i="5"/>
  <c r="DT79" i="5" s="1"/>
  <c r="EI79" i="5" s="1"/>
  <c r="EZ79" i="5" s="1"/>
  <c r="FG79" i="5" s="1"/>
  <c r="DD78" i="5"/>
  <c r="DT78" i="5" s="1"/>
  <c r="EI78" i="5" s="1"/>
  <c r="EZ78" i="5" s="1"/>
  <c r="FG78" i="5" s="1"/>
  <c r="DD77" i="5"/>
  <c r="DT77" i="5" s="1"/>
  <c r="EI77" i="5" s="1"/>
  <c r="EZ77" i="5" s="1"/>
  <c r="FG77" i="5" s="1"/>
  <c r="DD76" i="5"/>
  <c r="DT76" i="5" s="1"/>
  <c r="EI76" i="5" s="1"/>
  <c r="EZ76" i="5" s="1"/>
  <c r="FG76" i="5" s="1"/>
  <c r="DD75" i="5"/>
  <c r="DT75" i="5" s="1"/>
  <c r="EI75" i="5" s="1"/>
  <c r="EZ75" i="5" s="1"/>
  <c r="FG75" i="5" s="1"/>
  <c r="DD74" i="5"/>
  <c r="DT74" i="5" s="1"/>
  <c r="EI74" i="5" s="1"/>
  <c r="EZ74" i="5" s="1"/>
  <c r="FG74" i="5" s="1"/>
  <c r="DD73" i="5"/>
  <c r="DT73" i="5" s="1"/>
  <c r="EI73" i="5" s="1"/>
  <c r="EZ73" i="5" s="1"/>
  <c r="FG73" i="5" s="1"/>
  <c r="DD72" i="5"/>
  <c r="DT72" i="5" s="1"/>
  <c r="EI72" i="5" s="1"/>
  <c r="EZ72" i="5" s="1"/>
  <c r="FG72" i="5" s="1"/>
  <c r="DD71" i="5"/>
  <c r="DT71" i="5" s="1"/>
  <c r="EI71" i="5" s="1"/>
  <c r="EZ71" i="5" s="1"/>
  <c r="FG71" i="5" s="1"/>
  <c r="DD70" i="5"/>
  <c r="DT70" i="5" s="1"/>
  <c r="EI70" i="5" s="1"/>
  <c r="EZ70" i="5" s="1"/>
  <c r="FG70" i="5" s="1"/>
  <c r="DD69" i="5"/>
  <c r="DT69" i="5" s="1"/>
  <c r="EI69" i="5" s="1"/>
  <c r="EZ69" i="5" s="1"/>
  <c r="FG69" i="5" s="1"/>
  <c r="DD68" i="5"/>
  <c r="DT68" i="5" s="1"/>
  <c r="EI68" i="5" s="1"/>
  <c r="EZ68" i="5" s="1"/>
  <c r="FG68" i="5" s="1"/>
  <c r="DD67" i="5"/>
  <c r="DT67" i="5" s="1"/>
  <c r="EI67" i="5" s="1"/>
  <c r="EZ67" i="5" s="1"/>
  <c r="FG67" i="5" s="1"/>
  <c r="DD66" i="5"/>
  <c r="DT66" i="5" s="1"/>
  <c r="EI66" i="5" s="1"/>
  <c r="EZ66" i="5" s="1"/>
  <c r="FG66" i="5" s="1"/>
  <c r="DD65" i="5"/>
  <c r="DT65" i="5" s="1"/>
  <c r="EI65" i="5" s="1"/>
  <c r="EZ65" i="5" s="1"/>
  <c r="FG65" i="5" s="1"/>
  <c r="DD64" i="5"/>
  <c r="DT64" i="5" s="1"/>
  <c r="EI64" i="5" s="1"/>
  <c r="EZ64" i="5" s="1"/>
  <c r="FG64" i="5" s="1"/>
  <c r="DD63" i="5"/>
  <c r="DT63" i="5" s="1"/>
  <c r="EI63" i="5" s="1"/>
  <c r="EZ63" i="5" s="1"/>
  <c r="FG63" i="5" s="1"/>
  <c r="DD62" i="5"/>
  <c r="DT62" i="5" s="1"/>
  <c r="EI62" i="5" s="1"/>
  <c r="EZ62" i="5" s="1"/>
  <c r="FG62" i="5" s="1"/>
  <c r="DD61" i="5"/>
  <c r="DT61" i="5" s="1"/>
  <c r="EI61" i="5" s="1"/>
  <c r="EZ61" i="5" s="1"/>
  <c r="FG61" i="5" s="1"/>
  <c r="DD60" i="5"/>
  <c r="DT60" i="5" s="1"/>
  <c r="EI60" i="5" s="1"/>
  <c r="EZ60" i="5" s="1"/>
  <c r="FG60" i="5" s="1"/>
  <c r="DD59" i="5"/>
  <c r="DT59" i="5" s="1"/>
  <c r="EI59" i="5" s="1"/>
  <c r="EZ59" i="5" s="1"/>
  <c r="FG59" i="5" s="1"/>
  <c r="DD58" i="5"/>
  <c r="DT58" i="5" s="1"/>
  <c r="EI58" i="5" s="1"/>
  <c r="EZ58" i="5" s="1"/>
  <c r="FG58" i="5" s="1"/>
  <c r="DD57" i="5"/>
  <c r="DT57" i="5" s="1"/>
  <c r="EI57" i="5" s="1"/>
  <c r="EZ57" i="5" s="1"/>
  <c r="FG57" i="5" s="1"/>
  <c r="DD56" i="5"/>
  <c r="DT56" i="5" s="1"/>
  <c r="EI56" i="5" s="1"/>
  <c r="EZ56" i="5" s="1"/>
  <c r="FG56" i="5" s="1"/>
  <c r="DD55" i="5"/>
  <c r="DT55" i="5" s="1"/>
  <c r="EI55" i="5" s="1"/>
  <c r="EZ55" i="5" s="1"/>
  <c r="FG55" i="5" s="1"/>
  <c r="DD54" i="5"/>
  <c r="DT54" i="5" s="1"/>
  <c r="EI54" i="5" s="1"/>
  <c r="EZ54" i="5" s="1"/>
  <c r="FG54" i="5" s="1"/>
  <c r="DD53" i="5"/>
  <c r="DT53" i="5" s="1"/>
  <c r="EI53" i="5" s="1"/>
  <c r="EZ53" i="5" s="1"/>
  <c r="FG53" i="5" s="1"/>
  <c r="DD52" i="5"/>
  <c r="DT52" i="5" s="1"/>
  <c r="EI52" i="5" s="1"/>
  <c r="EZ52" i="5" s="1"/>
  <c r="FG52" i="5" s="1"/>
  <c r="DD51" i="5"/>
  <c r="DT51" i="5" s="1"/>
  <c r="EI51" i="5" s="1"/>
  <c r="EZ51" i="5" s="1"/>
  <c r="FG51" i="5" s="1"/>
  <c r="DD50" i="5"/>
  <c r="DT50" i="5" s="1"/>
  <c r="EI50" i="5" s="1"/>
  <c r="EZ50" i="5" s="1"/>
  <c r="FG50" i="5" s="1"/>
  <c r="DD49" i="5"/>
  <c r="DT49" i="5" s="1"/>
  <c r="EI49" i="5" s="1"/>
  <c r="EZ49" i="5" s="1"/>
  <c r="FG49" i="5" s="1"/>
  <c r="DD48" i="5"/>
  <c r="DT48" i="5" s="1"/>
  <c r="EI48" i="5" s="1"/>
  <c r="EZ48" i="5" s="1"/>
  <c r="FG48" i="5" s="1"/>
  <c r="DD47" i="5"/>
  <c r="DT47" i="5" s="1"/>
  <c r="EI47" i="5" s="1"/>
  <c r="EZ47" i="5" s="1"/>
  <c r="FG47" i="5" s="1"/>
  <c r="DD46" i="5"/>
  <c r="DT46" i="5" s="1"/>
  <c r="EI46" i="5" s="1"/>
  <c r="EZ46" i="5" s="1"/>
  <c r="FG46" i="5" s="1"/>
  <c r="DD45" i="5"/>
  <c r="DT45" i="5" s="1"/>
  <c r="EI45" i="5" s="1"/>
  <c r="EZ45" i="5" s="1"/>
  <c r="FG45" i="5" s="1"/>
  <c r="DD44" i="5"/>
  <c r="DT44" i="5" s="1"/>
  <c r="EI44" i="5" s="1"/>
  <c r="EZ44" i="5" s="1"/>
  <c r="FG44" i="5" s="1"/>
  <c r="DD43" i="5"/>
  <c r="DT43" i="5" s="1"/>
  <c r="EI43" i="5" s="1"/>
  <c r="EZ43" i="5" s="1"/>
  <c r="FG43" i="5" s="1"/>
  <c r="DD42" i="5"/>
  <c r="DT42" i="5" s="1"/>
  <c r="EI42" i="5" s="1"/>
  <c r="EZ42" i="5" s="1"/>
  <c r="FG42" i="5" s="1"/>
  <c r="DD41" i="5"/>
  <c r="DT41" i="5" s="1"/>
  <c r="EI41" i="5" s="1"/>
  <c r="EZ41" i="5" s="1"/>
  <c r="FG41" i="5" s="1"/>
  <c r="DD40" i="5"/>
  <c r="DT40" i="5" s="1"/>
  <c r="EI40" i="5" s="1"/>
  <c r="EZ40" i="5" s="1"/>
  <c r="FG40" i="5" s="1"/>
  <c r="DD39" i="5"/>
  <c r="DT39" i="5" s="1"/>
  <c r="EI39" i="5" s="1"/>
  <c r="EZ39" i="5" s="1"/>
  <c r="FG39" i="5" s="1"/>
  <c r="DD38" i="5"/>
  <c r="DT38" i="5" s="1"/>
  <c r="EI38" i="5" s="1"/>
  <c r="EZ38" i="5" s="1"/>
  <c r="FG38" i="5" s="1"/>
  <c r="DD37" i="5"/>
  <c r="DT37" i="5" s="1"/>
  <c r="EI37" i="5" s="1"/>
  <c r="EZ37" i="5" s="1"/>
  <c r="FG37" i="5" s="1"/>
  <c r="DD36" i="5"/>
  <c r="DT36" i="5" s="1"/>
  <c r="EI36" i="5" s="1"/>
  <c r="EZ36" i="5" s="1"/>
  <c r="FG36" i="5" s="1"/>
  <c r="DD35" i="5"/>
  <c r="DT35" i="5" s="1"/>
  <c r="EI35" i="5" s="1"/>
  <c r="EZ35" i="5" s="1"/>
  <c r="FG35" i="5" s="1"/>
  <c r="DD34" i="5"/>
  <c r="DT34" i="5" s="1"/>
  <c r="EI34" i="5" s="1"/>
  <c r="EZ34" i="5" s="1"/>
  <c r="FG34" i="5" s="1"/>
  <c r="DD33" i="5"/>
  <c r="DT33" i="5" s="1"/>
  <c r="EI33" i="5" s="1"/>
  <c r="EZ33" i="5" s="1"/>
  <c r="FG33" i="5" s="1"/>
  <c r="DD32" i="5"/>
  <c r="DT32" i="5" s="1"/>
  <c r="EI32" i="5" s="1"/>
  <c r="EZ32" i="5" s="1"/>
  <c r="FG32" i="5" s="1"/>
  <c r="DD31" i="5"/>
  <c r="DT31" i="5" s="1"/>
  <c r="EI31" i="5" s="1"/>
  <c r="EZ31" i="5" s="1"/>
  <c r="FG31" i="5" s="1"/>
  <c r="DD30" i="5"/>
  <c r="DT30" i="5" s="1"/>
  <c r="EI30" i="5" s="1"/>
  <c r="EZ30" i="5" s="1"/>
  <c r="FG30" i="5" s="1"/>
  <c r="DD29" i="5"/>
  <c r="DT29" i="5" s="1"/>
  <c r="EI29" i="5" s="1"/>
  <c r="EZ29" i="5" s="1"/>
  <c r="FG29" i="5" s="1"/>
  <c r="DD28" i="5"/>
  <c r="DT28" i="5" s="1"/>
  <c r="EI28" i="5" s="1"/>
  <c r="EZ28" i="5" s="1"/>
  <c r="FG28" i="5" s="1"/>
  <c r="DD27" i="5"/>
  <c r="DT27" i="5" s="1"/>
  <c r="EI27" i="5" s="1"/>
  <c r="EZ27" i="5" s="1"/>
  <c r="FG27" i="5" s="1"/>
  <c r="DD26" i="5"/>
  <c r="DT26" i="5" s="1"/>
  <c r="EI26" i="5" s="1"/>
  <c r="EZ26" i="5" s="1"/>
  <c r="FG26" i="5" s="1"/>
  <c r="DD25" i="5"/>
  <c r="DT25" i="5" s="1"/>
  <c r="EI25" i="5" s="1"/>
  <c r="EZ25" i="5" s="1"/>
  <c r="FG25" i="5" s="1"/>
  <c r="DD24" i="5"/>
  <c r="DT24" i="5" s="1"/>
  <c r="EI24" i="5" s="1"/>
  <c r="EZ24" i="5" s="1"/>
  <c r="FG24" i="5" s="1"/>
  <c r="DD23" i="5"/>
  <c r="DT23" i="5" s="1"/>
  <c r="EI23" i="5" s="1"/>
  <c r="EZ23" i="5" s="1"/>
  <c r="FG23" i="5" s="1"/>
  <c r="DD22" i="5"/>
  <c r="DT22" i="5" s="1"/>
  <c r="EI22" i="5" s="1"/>
  <c r="EZ22" i="5" s="1"/>
  <c r="FG22" i="5" s="1"/>
  <c r="DD21" i="5"/>
  <c r="DT21" i="5" s="1"/>
  <c r="EI21" i="5" s="1"/>
  <c r="EZ21" i="5" s="1"/>
  <c r="FG21" i="5" s="1"/>
  <c r="DD20" i="5"/>
  <c r="DT20" i="5" s="1"/>
  <c r="EI20" i="5" s="1"/>
  <c r="EZ20" i="5" s="1"/>
  <c r="FG20" i="5" s="1"/>
  <c r="DD19" i="5"/>
  <c r="DT19" i="5" s="1"/>
  <c r="EI19" i="5" s="1"/>
  <c r="EZ19" i="5" s="1"/>
  <c r="FG19" i="5" s="1"/>
  <c r="DD18" i="5"/>
  <c r="DT18" i="5" s="1"/>
  <c r="EI18" i="5" s="1"/>
  <c r="EZ18" i="5" s="1"/>
  <c r="FG18" i="5" s="1"/>
  <c r="DD17" i="5"/>
  <c r="DT17" i="5" s="1"/>
  <c r="EI17" i="5" s="1"/>
  <c r="EZ17" i="5" s="1"/>
  <c r="FG17" i="5" s="1"/>
  <c r="DD16" i="5"/>
  <c r="DT16" i="5" s="1"/>
  <c r="EI16" i="5" s="1"/>
  <c r="EZ16" i="5" s="1"/>
  <c r="FG16" i="5" s="1"/>
  <c r="DD15" i="5"/>
  <c r="DT15" i="5" s="1"/>
  <c r="EI15" i="5" s="1"/>
  <c r="EZ15" i="5" s="1"/>
  <c r="FG15" i="5" s="1"/>
  <c r="DD14" i="5"/>
  <c r="DT14" i="5" s="1"/>
  <c r="EI14" i="5" s="1"/>
  <c r="EZ14" i="5" s="1"/>
  <c r="FG14" i="5" s="1"/>
  <c r="DD13" i="5"/>
  <c r="DT13" i="5" s="1"/>
  <c r="EI13" i="5" s="1"/>
  <c r="EZ13" i="5" s="1"/>
  <c r="FG13" i="5" s="1"/>
  <c r="DD12" i="5"/>
  <c r="DT12" i="5" s="1"/>
  <c r="EI12" i="5" s="1"/>
  <c r="EZ12" i="5" s="1"/>
  <c r="FG12" i="5" s="1"/>
  <c r="DD11" i="5"/>
  <c r="DT11" i="5" s="1"/>
  <c r="EI11" i="5" s="1"/>
  <c r="EZ11" i="5" s="1"/>
  <c r="FG11" i="5" s="1"/>
  <c r="DD10" i="5"/>
  <c r="DT10" i="5" s="1"/>
  <c r="EI10" i="5" s="1"/>
  <c r="EZ10" i="5" s="1"/>
  <c r="FG10" i="5" s="1"/>
  <c r="DD9" i="5"/>
  <c r="DT9" i="5" s="1"/>
  <c r="EI9" i="5" s="1"/>
  <c r="EZ9" i="5" s="1"/>
  <c r="FG9" i="5" s="1"/>
  <c r="DD8" i="5"/>
  <c r="DT8" i="5" s="1"/>
  <c r="EI8" i="5" s="1"/>
  <c r="EZ8" i="5" s="1"/>
  <c r="FG8" i="5" s="1"/>
  <c r="DD7" i="5"/>
  <c r="DT7" i="5" s="1"/>
  <c r="EI7" i="5" s="1"/>
  <c r="EZ7" i="5" s="1"/>
  <c r="FG7" i="5" s="1"/>
  <c r="DD6" i="5"/>
  <c r="DT6" i="5" s="1"/>
  <c r="EI6" i="5" s="1"/>
  <c r="EZ6" i="5" s="1"/>
  <c r="FG6" i="5" s="1"/>
  <c r="DD5" i="5"/>
  <c r="DT5" i="5" s="1"/>
  <c r="EI5" i="5" s="1"/>
  <c r="EZ5" i="5" s="1"/>
  <c r="FG5" i="5" s="1"/>
  <c r="DD4" i="5"/>
  <c r="DT4" i="5" s="1"/>
  <c r="EI4" i="5" s="1"/>
  <c r="EZ4" i="5" s="1"/>
  <c r="FG4" i="5" s="1"/>
  <c r="DD3" i="5"/>
  <c r="DT3" i="5" s="1"/>
  <c r="EI3" i="5" s="1"/>
  <c r="EZ3" i="5" s="1"/>
  <c r="FG3" i="5" s="1"/>
  <c r="DD2" i="5"/>
  <c r="DT2" i="5" s="1"/>
  <c r="EI2" i="5" s="1"/>
  <c r="EZ2" i="5" s="1"/>
  <c r="FG2" i="5" s="1"/>
  <c r="DD1" i="5"/>
  <c r="DT1" i="5" s="1"/>
  <c r="EI1" i="5" s="1"/>
  <c r="EZ1" i="5" s="1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EM117" i="4"/>
  <c r="EL117" i="4"/>
  <c r="EK117" i="4"/>
  <c r="EJ117" i="4"/>
  <c r="EI117" i="4"/>
  <c r="EH117" i="4"/>
  <c r="EG117" i="4"/>
  <c r="EF117" i="4"/>
  <c r="EE117" i="4"/>
  <c r="ED117" i="4"/>
  <c r="EC117" i="4"/>
  <c r="EB117" i="4"/>
  <c r="EA117" i="4"/>
  <c r="DZ117" i="4"/>
  <c r="DY117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EM115" i="4"/>
  <c r="EL115" i="4"/>
  <c r="EK115" i="4"/>
  <c r="EJ115" i="4"/>
  <c r="EI115" i="4"/>
  <c r="EH115" i="4"/>
  <c r="EG115" i="4"/>
  <c r="EF115" i="4"/>
  <c r="EE115" i="4"/>
  <c r="ED115" i="4"/>
  <c r="EC115" i="4"/>
  <c r="EB115" i="4"/>
  <c r="EA115" i="4"/>
  <c r="DZ115" i="4"/>
  <c r="DY115" i="4"/>
  <c r="EM114" i="4"/>
  <c r="EL114" i="4"/>
  <c r="EK114" i="4"/>
  <c r="EJ114" i="4"/>
  <c r="EI114" i="4"/>
  <c r="EH114" i="4"/>
  <c r="EG114" i="4"/>
  <c r="EF114" i="4"/>
  <c r="EE114" i="4"/>
  <c r="ED114" i="4"/>
  <c r="EC114" i="4"/>
  <c r="EB114" i="4"/>
  <c r="EA114" i="4"/>
  <c r="DZ114" i="4"/>
  <c r="DY114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EM112" i="4"/>
  <c r="EL112" i="4"/>
  <c r="EK112" i="4"/>
  <c r="EJ112" i="4"/>
  <c r="EI112" i="4"/>
  <c r="EH112" i="4"/>
  <c r="EG112" i="4"/>
  <c r="EF112" i="4"/>
  <c r="EE112" i="4"/>
  <c r="ED112" i="4"/>
  <c r="EC112" i="4"/>
  <c r="EB112" i="4"/>
  <c r="EA112" i="4"/>
  <c r="DZ112" i="4"/>
  <c r="DY112" i="4"/>
  <c r="EM111" i="4"/>
  <c r="EL111" i="4"/>
  <c r="EK111" i="4"/>
  <c r="EJ111" i="4"/>
  <c r="EI111" i="4"/>
  <c r="EH111" i="4"/>
  <c r="EG111" i="4"/>
  <c r="EF111" i="4"/>
  <c r="EE111" i="4"/>
  <c r="ED111" i="4"/>
  <c r="EC111" i="4"/>
  <c r="EB111" i="4"/>
  <c r="EA111" i="4"/>
  <c r="DZ111" i="4"/>
  <c r="DY111" i="4"/>
  <c r="EM110" i="4"/>
  <c r="EL110" i="4"/>
  <c r="EK110" i="4"/>
  <c r="EJ110" i="4"/>
  <c r="EI110" i="4"/>
  <c r="EH110" i="4"/>
  <c r="EG110" i="4"/>
  <c r="EF110" i="4"/>
  <c r="EE110" i="4"/>
  <c r="ED110" i="4"/>
  <c r="EC110" i="4"/>
  <c r="EB110" i="4"/>
  <c r="EA110" i="4"/>
  <c r="DZ110" i="4"/>
  <c r="DY110" i="4"/>
  <c r="EM109" i="4"/>
  <c r="EL109" i="4"/>
  <c r="EK109" i="4"/>
  <c r="EJ109" i="4"/>
  <c r="EI109" i="4"/>
  <c r="EH109" i="4"/>
  <c r="EG109" i="4"/>
  <c r="EF109" i="4"/>
  <c r="EE109" i="4"/>
  <c r="ED109" i="4"/>
  <c r="EC109" i="4"/>
  <c r="EB109" i="4"/>
  <c r="EA109" i="4"/>
  <c r="DZ109" i="4"/>
  <c r="DY109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EM107" i="4"/>
  <c r="EL107" i="4"/>
  <c r="EK107" i="4"/>
  <c r="EJ107" i="4"/>
  <c r="EI107" i="4"/>
  <c r="EH107" i="4"/>
  <c r="EG107" i="4"/>
  <c r="EF107" i="4"/>
  <c r="EE107" i="4"/>
  <c r="ED107" i="4"/>
  <c r="EC107" i="4"/>
  <c r="EB107" i="4"/>
  <c r="EA107" i="4"/>
  <c r="DZ107" i="4"/>
  <c r="DY107" i="4"/>
  <c r="EM106" i="4"/>
  <c r="EL106" i="4"/>
  <c r="EK106" i="4"/>
  <c r="EJ106" i="4"/>
  <c r="EI106" i="4"/>
  <c r="EH106" i="4"/>
  <c r="EG106" i="4"/>
  <c r="EF106" i="4"/>
  <c r="EE106" i="4"/>
  <c r="ED106" i="4"/>
  <c r="EC106" i="4"/>
  <c r="EB106" i="4"/>
  <c r="EA106" i="4"/>
  <c r="DZ106" i="4"/>
  <c r="DY106" i="4"/>
  <c r="EM105" i="4"/>
  <c r="EL105" i="4"/>
  <c r="EK105" i="4"/>
  <c r="EJ105" i="4"/>
  <c r="EI105" i="4"/>
  <c r="EH105" i="4"/>
  <c r="EG105" i="4"/>
  <c r="EF105" i="4"/>
  <c r="EE105" i="4"/>
  <c r="ED105" i="4"/>
  <c r="EC105" i="4"/>
  <c r="EB105" i="4"/>
  <c r="EA105" i="4"/>
  <c r="DZ105" i="4"/>
  <c r="DY105" i="4"/>
  <c r="EM104" i="4"/>
  <c r="EL104" i="4"/>
  <c r="EK104" i="4"/>
  <c r="EJ104" i="4"/>
  <c r="EI104" i="4"/>
  <c r="EH104" i="4"/>
  <c r="EG104" i="4"/>
  <c r="EF104" i="4"/>
  <c r="EE104" i="4"/>
  <c r="ED104" i="4"/>
  <c r="EC104" i="4"/>
  <c r="EB104" i="4"/>
  <c r="EA104" i="4"/>
  <c r="DZ104" i="4"/>
  <c r="DY104" i="4"/>
  <c r="EM103" i="4"/>
  <c r="EL103" i="4"/>
  <c r="EK103" i="4"/>
  <c r="EJ103" i="4"/>
  <c r="EI103" i="4"/>
  <c r="EH103" i="4"/>
  <c r="EG103" i="4"/>
  <c r="EF103" i="4"/>
  <c r="EE103" i="4"/>
  <c r="ED103" i="4"/>
  <c r="EC103" i="4"/>
  <c r="EB103" i="4"/>
  <c r="EA103" i="4"/>
  <c r="DZ103" i="4"/>
  <c r="DY103" i="4"/>
  <c r="EM102" i="4"/>
  <c r="EL102" i="4"/>
  <c r="EK102" i="4"/>
  <c r="EJ102" i="4"/>
  <c r="EI102" i="4"/>
  <c r="EH102" i="4"/>
  <c r="EG102" i="4"/>
  <c r="EF102" i="4"/>
  <c r="EE102" i="4"/>
  <c r="ED102" i="4"/>
  <c r="EC102" i="4"/>
  <c r="EB102" i="4"/>
  <c r="EA102" i="4"/>
  <c r="DZ102" i="4"/>
  <c r="DY102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1" i="4"/>
  <c r="DQ145" i="4"/>
  <c r="DP145" i="4"/>
  <c r="DX145" i="4" s="1"/>
  <c r="DQ144" i="4"/>
  <c r="DP144" i="4"/>
  <c r="DX144" i="4" s="1"/>
  <c r="DQ143" i="4"/>
  <c r="DP143" i="4"/>
  <c r="DX143" i="4" s="1"/>
  <c r="DQ142" i="4"/>
  <c r="DP142" i="4"/>
  <c r="DX142" i="4" s="1"/>
  <c r="DQ141" i="4"/>
  <c r="DP141" i="4"/>
  <c r="DX141" i="4" s="1"/>
  <c r="DQ140" i="4"/>
  <c r="DP140" i="4"/>
  <c r="DX140" i="4" s="1"/>
  <c r="DQ139" i="4"/>
  <c r="DP139" i="4"/>
  <c r="DX139" i="4" s="1"/>
  <c r="DQ138" i="4"/>
  <c r="DP138" i="4"/>
  <c r="DX138" i="4" s="1"/>
  <c r="DQ137" i="4"/>
  <c r="DP137" i="4"/>
  <c r="DX137" i="4" s="1"/>
  <c r="DQ136" i="4"/>
  <c r="DP136" i="4"/>
  <c r="DX136" i="4" s="1"/>
  <c r="DQ135" i="4"/>
  <c r="DP135" i="4"/>
  <c r="DX135" i="4" s="1"/>
  <c r="DQ134" i="4"/>
  <c r="DP134" i="4"/>
  <c r="DX134" i="4" s="1"/>
  <c r="DQ133" i="4"/>
  <c r="DP133" i="4"/>
  <c r="DX133" i="4" s="1"/>
  <c r="DQ132" i="4"/>
  <c r="DP132" i="4"/>
  <c r="DX132" i="4" s="1"/>
  <c r="DQ131" i="4"/>
  <c r="DP131" i="4"/>
  <c r="DX131" i="4" s="1"/>
  <c r="DQ130" i="4"/>
  <c r="DP130" i="4"/>
  <c r="DX130" i="4" s="1"/>
  <c r="DQ129" i="4"/>
  <c r="DP129" i="4"/>
  <c r="DX129" i="4" s="1"/>
  <c r="DQ128" i="4"/>
  <c r="DP128" i="4"/>
  <c r="DX128" i="4" s="1"/>
  <c r="DQ127" i="4"/>
  <c r="DP127" i="4"/>
  <c r="DX127" i="4" s="1"/>
  <c r="DQ126" i="4"/>
  <c r="DP126" i="4"/>
  <c r="DX126" i="4" s="1"/>
  <c r="DQ125" i="4"/>
  <c r="DP125" i="4"/>
  <c r="DX125" i="4" s="1"/>
  <c r="DQ124" i="4"/>
  <c r="DP124" i="4"/>
  <c r="DX124" i="4" s="1"/>
  <c r="DQ123" i="4"/>
  <c r="DP123" i="4"/>
  <c r="DX123" i="4" s="1"/>
  <c r="DQ122" i="4"/>
  <c r="DP122" i="4"/>
  <c r="DX122" i="4" s="1"/>
  <c r="DQ121" i="4"/>
  <c r="DP121" i="4"/>
  <c r="DX121" i="4" s="1"/>
  <c r="DQ120" i="4"/>
  <c r="DP120" i="4"/>
  <c r="DX120" i="4" s="1"/>
  <c r="DQ119" i="4"/>
  <c r="DP119" i="4"/>
  <c r="DX119" i="4" s="1"/>
  <c r="DQ118" i="4"/>
  <c r="DP118" i="4"/>
  <c r="DX118" i="4" s="1"/>
  <c r="DQ117" i="4"/>
  <c r="DP117" i="4"/>
  <c r="DX117" i="4" s="1"/>
  <c r="DQ116" i="4"/>
  <c r="DP116" i="4"/>
  <c r="DX116" i="4" s="1"/>
  <c r="DQ115" i="4"/>
  <c r="DP115" i="4"/>
  <c r="DX115" i="4" s="1"/>
  <c r="DQ114" i="4"/>
  <c r="DP114" i="4"/>
  <c r="DX114" i="4" s="1"/>
  <c r="DQ113" i="4"/>
  <c r="DP113" i="4"/>
  <c r="DX113" i="4" s="1"/>
  <c r="DQ112" i="4"/>
  <c r="DP112" i="4"/>
  <c r="DX112" i="4" s="1"/>
  <c r="DQ111" i="4"/>
  <c r="DP111" i="4"/>
  <c r="DX111" i="4" s="1"/>
  <c r="DQ110" i="4"/>
  <c r="DP110" i="4"/>
  <c r="DX110" i="4" s="1"/>
  <c r="DQ109" i="4"/>
  <c r="DP109" i="4"/>
  <c r="DX109" i="4" s="1"/>
  <c r="DQ108" i="4"/>
  <c r="DP108" i="4"/>
  <c r="DX108" i="4" s="1"/>
  <c r="DQ107" i="4"/>
  <c r="DP107" i="4"/>
  <c r="DX107" i="4" s="1"/>
  <c r="DQ106" i="4"/>
  <c r="DP106" i="4"/>
  <c r="DX106" i="4" s="1"/>
  <c r="DQ105" i="4"/>
  <c r="DP105" i="4"/>
  <c r="DX105" i="4" s="1"/>
  <c r="DQ104" i="4"/>
  <c r="DP104" i="4"/>
  <c r="DX104" i="4" s="1"/>
  <c r="DQ103" i="4"/>
  <c r="DP103" i="4"/>
  <c r="DX103" i="4" s="1"/>
  <c r="DQ102" i="4"/>
  <c r="DP102" i="4"/>
  <c r="DX102" i="4" s="1"/>
  <c r="DQ101" i="4"/>
  <c r="DP101" i="4"/>
  <c r="DX101" i="4" s="1"/>
  <c r="DQ100" i="4"/>
  <c r="DP100" i="4"/>
  <c r="DX100" i="4" s="1"/>
  <c r="DQ99" i="4"/>
  <c r="DP99" i="4"/>
  <c r="DX99" i="4" s="1"/>
  <c r="DQ98" i="4"/>
  <c r="DP98" i="4"/>
  <c r="DX98" i="4" s="1"/>
  <c r="DQ97" i="4"/>
  <c r="DP97" i="4"/>
  <c r="DX97" i="4" s="1"/>
  <c r="DQ96" i="4"/>
  <c r="DP96" i="4"/>
  <c r="DX96" i="4" s="1"/>
  <c r="DQ95" i="4"/>
  <c r="DP95" i="4"/>
  <c r="DX95" i="4" s="1"/>
  <c r="DQ94" i="4"/>
  <c r="DP94" i="4"/>
  <c r="DX94" i="4" s="1"/>
  <c r="DQ93" i="4"/>
  <c r="DP93" i="4"/>
  <c r="DX93" i="4" s="1"/>
  <c r="DQ92" i="4"/>
  <c r="DP92" i="4"/>
  <c r="DX92" i="4" s="1"/>
  <c r="DQ91" i="4"/>
  <c r="DP91" i="4"/>
  <c r="DX91" i="4" s="1"/>
  <c r="DQ90" i="4"/>
  <c r="DP90" i="4"/>
  <c r="DX90" i="4" s="1"/>
  <c r="DQ89" i="4"/>
  <c r="DP89" i="4"/>
  <c r="DX89" i="4" s="1"/>
  <c r="DQ88" i="4"/>
  <c r="DP88" i="4"/>
  <c r="DX88" i="4" s="1"/>
  <c r="DQ87" i="4"/>
  <c r="DP87" i="4"/>
  <c r="DX87" i="4" s="1"/>
  <c r="DQ86" i="4"/>
  <c r="DP86" i="4"/>
  <c r="DX86" i="4" s="1"/>
  <c r="DQ85" i="4"/>
  <c r="DP85" i="4"/>
  <c r="DX85" i="4" s="1"/>
  <c r="DQ84" i="4"/>
  <c r="DP84" i="4"/>
  <c r="DX84" i="4" s="1"/>
  <c r="DQ83" i="4"/>
  <c r="DP83" i="4"/>
  <c r="DX83" i="4" s="1"/>
  <c r="DQ82" i="4"/>
  <c r="DP82" i="4"/>
  <c r="DX82" i="4" s="1"/>
  <c r="DQ81" i="4"/>
  <c r="DP81" i="4"/>
  <c r="DX81" i="4" s="1"/>
  <c r="DQ80" i="4"/>
  <c r="DP80" i="4"/>
  <c r="DX80" i="4" s="1"/>
  <c r="DQ79" i="4"/>
  <c r="DP79" i="4"/>
  <c r="DX79" i="4" s="1"/>
  <c r="DQ78" i="4"/>
  <c r="DP78" i="4"/>
  <c r="DX78" i="4" s="1"/>
  <c r="DQ77" i="4"/>
  <c r="DP77" i="4"/>
  <c r="DX77" i="4" s="1"/>
  <c r="DQ76" i="4"/>
  <c r="DP76" i="4"/>
  <c r="DX76" i="4" s="1"/>
  <c r="DQ75" i="4"/>
  <c r="DP75" i="4"/>
  <c r="DX75" i="4" s="1"/>
  <c r="DQ74" i="4"/>
  <c r="DP74" i="4"/>
  <c r="DX74" i="4" s="1"/>
  <c r="DQ73" i="4"/>
  <c r="DP73" i="4"/>
  <c r="DX73" i="4" s="1"/>
  <c r="DQ72" i="4"/>
  <c r="DP72" i="4"/>
  <c r="DX72" i="4" s="1"/>
  <c r="DQ71" i="4"/>
  <c r="DP71" i="4"/>
  <c r="DX71" i="4" s="1"/>
  <c r="DQ70" i="4"/>
  <c r="DP70" i="4"/>
  <c r="DX70" i="4" s="1"/>
  <c r="DQ69" i="4"/>
  <c r="DP69" i="4"/>
  <c r="DX69" i="4" s="1"/>
  <c r="DQ68" i="4"/>
  <c r="DP68" i="4"/>
  <c r="DX68" i="4" s="1"/>
  <c r="DQ67" i="4"/>
  <c r="DP67" i="4"/>
  <c r="DX67" i="4" s="1"/>
  <c r="DQ66" i="4"/>
  <c r="DP66" i="4"/>
  <c r="DX66" i="4" s="1"/>
  <c r="DQ65" i="4"/>
  <c r="DP65" i="4"/>
  <c r="DX65" i="4" s="1"/>
  <c r="DQ64" i="4"/>
  <c r="DP64" i="4"/>
  <c r="DX64" i="4" s="1"/>
  <c r="DQ63" i="4"/>
  <c r="DP63" i="4"/>
  <c r="DX63" i="4" s="1"/>
  <c r="DQ62" i="4"/>
  <c r="DP62" i="4"/>
  <c r="DX62" i="4" s="1"/>
  <c r="DQ61" i="4"/>
  <c r="DP61" i="4"/>
  <c r="DX61" i="4" s="1"/>
  <c r="DQ60" i="4"/>
  <c r="DP60" i="4"/>
  <c r="DX60" i="4" s="1"/>
  <c r="DQ59" i="4"/>
  <c r="DP59" i="4"/>
  <c r="DX59" i="4" s="1"/>
  <c r="DQ58" i="4"/>
  <c r="DP58" i="4"/>
  <c r="DX58" i="4" s="1"/>
  <c r="DQ57" i="4"/>
  <c r="DP57" i="4"/>
  <c r="DX57" i="4" s="1"/>
  <c r="DQ56" i="4"/>
  <c r="DP56" i="4"/>
  <c r="DX56" i="4" s="1"/>
  <c r="DQ55" i="4"/>
  <c r="DP55" i="4"/>
  <c r="DX55" i="4" s="1"/>
  <c r="DQ54" i="4"/>
  <c r="DP54" i="4"/>
  <c r="DX54" i="4" s="1"/>
  <c r="DQ53" i="4"/>
  <c r="DP53" i="4"/>
  <c r="DX53" i="4" s="1"/>
  <c r="DQ52" i="4"/>
  <c r="DP52" i="4"/>
  <c r="DX52" i="4" s="1"/>
  <c r="DQ51" i="4"/>
  <c r="DP51" i="4"/>
  <c r="DX51" i="4" s="1"/>
  <c r="DQ50" i="4"/>
  <c r="DP50" i="4"/>
  <c r="DX50" i="4" s="1"/>
  <c r="DQ49" i="4"/>
  <c r="DP49" i="4"/>
  <c r="DX49" i="4" s="1"/>
  <c r="DQ48" i="4"/>
  <c r="DP48" i="4"/>
  <c r="DX48" i="4" s="1"/>
  <c r="DQ47" i="4"/>
  <c r="DP47" i="4"/>
  <c r="DX47" i="4" s="1"/>
  <c r="DQ46" i="4"/>
  <c r="DP46" i="4"/>
  <c r="DX46" i="4" s="1"/>
  <c r="DQ45" i="4"/>
  <c r="DP45" i="4"/>
  <c r="DX45" i="4" s="1"/>
  <c r="DQ44" i="4"/>
  <c r="DP44" i="4"/>
  <c r="DX44" i="4" s="1"/>
  <c r="DQ43" i="4"/>
  <c r="DP43" i="4"/>
  <c r="DX43" i="4" s="1"/>
  <c r="DQ42" i="4"/>
  <c r="DP42" i="4"/>
  <c r="DX42" i="4" s="1"/>
  <c r="DQ41" i="4"/>
  <c r="DP41" i="4"/>
  <c r="DX41" i="4" s="1"/>
  <c r="DQ40" i="4"/>
  <c r="DP40" i="4"/>
  <c r="DX40" i="4" s="1"/>
  <c r="DQ39" i="4"/>
  <c r="DP39" i="4"/>
  <c r="DX39" i="4" s="1"/>
  <c r="DQ38" i="4"/>
  <c r="DP38" i="4"/>
  <c r="DX38" i="4" s="1"/>
  <c r="DQ37" i="4"/>
  <c r="DP37" i="4"/>
  <c r="DX37" i="4" s="1"/>
  <c r="DQ36" i="4"/>
  <c r="DP36" i="4"/>
  <c r="DX36" i="4" s="1"/>
  <c r="DQ35" i="4"/>
  <c r="DP35" i="4"/>
  <c r="DX35" i="4" s="1"/>
  <c r="DQ34" i="4"/>
  <c r="DP34" i="4"/>
  <c r="DX34" i="4" s="1"/>
  <c r="DQ33" i="4"/>
  <c r="DP33" i="4"/>
  <c r="DX33" i="4" s="1"/>
  <c r="DQ32" i="4"/>
  <c r="DP32" i="4"/>
  <c r="DX32" i="4" s="1"/>
  <c r="DQ31" i="4"/>
  <c r="DP31" i="4"/>
  <c r="DX31" i="4" s="1"/>
  <c r="DQ30" i="4"/>
  <c r="DP30" i="4"/>
  <c r="DX30" i="4" s="1"/>
  <c r="DQ29" i="4"/>
  <c r="DP29" i="4"/>
  <c r="DX29" i="4" s="1"/>
  <c r="DQ28" i="4"/>
  <c r="DP28" i="4"/>
  <c r="DX28" i="4" s="1"/>
  <c r="DQ27" i="4"/>
  <c r="DP27" i="4"/>
  <c r="DX27" i="4" s="1"/>
  <c r="DQ26" i="4"/>
  <c r="DP26" i="4"/>
  <c r="DX26" i="4" s="1"/>
  <c r="DQ25" i="4"/>
  <c r="DP25" i="4"/>
  <c r="DX25" i="4" s="1"/>
  <c r="DQ24" i="4"/>
  <c r="DP24" i="4"/>
  <c r="DX24" i="4" s="1"/>
  <c r="DQ23" i="4"/>
  <c r="DP23" i="4"/>
  <c r="DX23" i="4" s="1"/>
  <c r="DQ22" i="4"/>
  <c r="DP22" i="4"/>
  <c r="DX22" i="4" s="1"/>
  <c r="DQ21" i="4"/>
  <c r="DP21" i="4"/>
  <c r="DX21" i="4" s="1"/>
  <c r="DQ20" i="4"/>
  <c r="DP20" i="4"/>
  <c r="DX20" i="4" s="1"/>
  <c r="DQ19" i="4"/>
  <c r="DP19" i="4"/>
  <c r="DX19" i="4" s="1"/>
  <c r="DQ18" i="4"/>
  <c r="DP18" i="4"/>
  <c r="DX18" i="4" s="1"/>
  <c r="DQ17" i="4"/>
  <c r="DP17" i="4"/>
  <c r="DX17" i="4" s="1"/>
  <c r="DQ16" i="4"/>
  <c r="DP16" i="4"/>
  <c r="DX16" i="4" s="1"/>
  <c r="DQ15" i="4"/>
  <c r="DP15" i="4"/>
  <c r="DX15" i="4" s="1"/>
  <c r="DQ14" i="4"/>
  <c r="DP14" i="4"/>
  <c r="DX14" i="4" s="1"/>
  <c r="DQ13" i="4"/>
  <c r="DP13" i="4"/>
  <c r="DX13" i="4" s="1"/>
  <c r="DQ12" i="4"/>
  <c r="DP12" i="4"/>
  <c r="DX12" i="4" s="1"/>
  <c r="DQ11" i="4"/>
  <c r="DP11" i="4"/>
  <c r="DX11" i="4" s="1"/>
  <c r="DQ10" i="4"/>
  <c r="DP10" i="4"/>
  <c r="DX10" i="4" s="1"/>
  <c r="DQ9" i="4"/>
  <c r="DP9" i="4"/>
  <c r="DX9" i="4" s="1"/>
  <c r="DQ8" i="4"/>
  <c r="DP8" i="4"/>
  <c r="DX8" i="4" s="1"/>
  <c r="DQ7" i="4"/>
  <c r="DP7" i="4"/>
  <c r="DX7" i="4" s="1"/>
  <c r="DQ6" i="4"/>
  <c r="DP6" i="4"/>
  <c r="DX6" i="4" s="1"/>
  <c r="DQ5" i="4"/>
  <c r="DP5" i="4"/>
  <c r="DX5" i="4" s="1"/>
  <c r="DQ4" i="4"/>
  <c r="DP4" i="4"/>
  <c r="DX4" i="4" s="1"/>
  <c r="DQ3" i="4"/>
  <c r="DP3" i="4"/>
  <c r="DX3" i="4" s="1"/>
  <c r="DQ2" i="4"/>
  <c r="DP2" i="4"/>
  <c r="DP1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DK62" i="4" s="1"/>
  <c r="CU62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DK58" i="4" s="1"/>
  <c r="CU58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DN23" i="4" s="1"/>
  <c r="CV23" i="4"/>
  <c r="CU23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DN19" i="4" s="1"/>
  <c r="CV19" i="4"/>
  <c r="CU19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DN11" i="4" s="1"/>
  <c r="CV11" i="4"/>
  <c r="CU11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DN7" i="4" s="1"/>
  <c r="CV7" i="4"/>
  <c r="CU7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DN3" i="4" s="1"/>
  <c r="CV3" i="4"/>
  <c r="CU3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BY145" i="4"/>
  <c r="BY144" i="4"/>
  <c r="BY143" i="4"/>
  <c r="BY142" i="4"/>
  <c r="BY141" i="4"/>
  <c r="BY140" i="4"/>
  <c r="BY139" i="4"/>
  <c r="BY138" i="4"/>
  <c r="BY137" i="4"/>
  <c r="BY136" i="4"/>
  <c r="BY135" i="4"/>
  <c r="BY134" i="4"/>
  <c r="BY133" i="4"/>
  <c r="BY132" i="4"/>
  <c r="BY131" i="4"/>
  <c r="BY130" i="4"/>
  <c r="BY129" i="4"/>
  <c r="BY128" i="4"/>
  <c r="BY127" i="4"/>
  <c r="BY126" i="4"/>
  <c r="BY125" i="4"/>
  <c r="BY124" i="4"/>
  <c r="BY123" i="4"/>
  <c r="BY122" i="4"/>
  <c r="BY121" i="4"/>
  <c r="BY120" i="4"/>
  <c r="BY119" i="4"/>
  <c r="BY118" i="4"/>
  <c r="BY117" i="4"/>
  <c r="BY116" i="4"/>
  <c r="BY115" i="4"/>
  <c r="BY114" i="4"/>
  <c r="BY113" i="4"/>
  <c r="BY112" i="4"/>
  <c r="BY111" i="4"/>
  <c r="BY110" i="4"/>
  <c r="BY109" i="4"/>
  <c r="BY108" i="4"/>
  <c r="BY107" i="4"/>
  <c r="BY106" i="4"/>
  <c r="BY105" i="4"/>
  <c r="BY104" i="4"/>
  <c r="BY103" i="4"/>
  <c r="BY102" i="4"/>
  <c r="BY101" i="4"/>
  <c r="BY100" i="4"/>
  <c r="BY99" i="4"/>
  <c r="BY98" i="4"/>
  <c r="BY97" i="4"/>
  <c r="BY96" i="4"/>
  <c r="BY95" i="4"/>
  <c r="BY94" i="4"/>
  <c r="BY93" i="4"/>
  <c r="BY92" i="4"/>
  <c r="BY91" i="4"/>
  <c r="BY90" i="4"/>
  <c r="BY89" i="4"/>
  <c r="BY88" i="4"/>
  <c r="BY87" i="4"/>
  <c r="BY86" i="4"/>
  <c r="BY85" i="4"/>
  <c r="BY84" i="4"/>
  <c r="BY83" i="4"/>
  <c r="BY82" i="4"/>
  <c r="BY81" i="4"/>
  <c r="BY80" i="4"/>
  <c r="BY79" i="4"/>
  <c r="BY78" i="4"/>
  <c r="BY77" i="4"/>
  <c r="BY76" i="4"/>
  <c r="BY75" i="4"/>
  <c r="BY74" i="4"/>
  <c r="BY73" i="4"/>
  <c r="BY72" i="4"/>
  <c r="BY71" i="4"/>
  <c r="BY70" i="4"/>
  <c r="BY69" i="4"/>
  <c r="BY68" i="4"/>
  <c r="BY67" i="4"/>
  <c r="BY66" i="4"/>
  <c r="BY65" i="4"/>
  <c r="BY64" i="4"/>
  <c r="BY63" i="4"/>
  <c r="BY62" i="4"/>
  <c r="BY61" i="4"/>
  <c r="BY60" i="4"/>
  <c r="BY59" i="4"/>
  <c r="BY58" i="4"/>
  <c r="BY57" i="4"/>
  <c r="BY56" i="4"/>
  <c r="BY55" i="4"/>
  <c r="BY54" i="4"/>
  <c r="BY53" i="4"/>
  <c r="BY52" i="4"/>
  <c r="BY51" i="4"/>
  <c r="BY50" i="4"/>
  <c r="BY49" i="4"/>
  <c r="BY48" i="4"/>
  <c r="BY47" i="4"/>
  <c r="BY46" i="4"/>
  <c r="BY45" i="4"/>
  <c r="BY44" i="4"/>
  <c r="BY43" i="4"/>
  <c r="BY42" i="4"/>
  <c r="BY41" i="4"/>
  <c r="BY40" i="4"/>
  <c r="BY39" i="4"/>
  <c r="BY38" i="4"/>
  <c r="BY37" i="4"/>
  <c r="BY36" i="4"/>
  <c r="BY35" i="4"/>
  <c r="BY34" i="4"/>
  <c r="BY33" i="4"/>
  <c r="BY32" i="4"/>
  <c r="BY31" i="4"/>
  <c r="BY30" i="4"/>
  <c r="BY29" i="4"/>
  <c r="BY28" i="4"/>
  <c r="BY27" i="4"/>
  <c r="BY26" i="4"/>
  <c r="BY25" i="4"/>
  <c r="BY24" i="4"/>
  <c r="BY23" i="4"/>
  <c r="BY22" i="4"/>
  <c r="BY21" i="4"/>
  <c r="BY20" i="4"/>
  <c r="BY19" i="4"/>
  <c r="BY18" i="4"/>
  <c r="BY17" i="4"/>
  <c r="BY16" i="4"/>
  <c r="BY15" i="4"/>
  <c r="BY14" i="4"/>
  <c r="BY13" i="4"/>
  <c r="BY12" i="4"/>
  <c r="BY11" i="4"/>
  <c r="BY10" i="4"/>
  <c r="BY9" i="4"/>
  <c r="BY8" i="4"/>
  <c r="BY7" i="4"/>
  <c r="BY6" i="4"/>
  <c r="BY5" i="4"/>
  <c r="BY4" i="4"/>
  <c r="BY3" i="4"/>
  <c r="BY2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EJ1" i="3"/>
  <c r="DS1" i="3"/>
  <c r="DD145" i="3"/>
  <c r="DD144" i="3"/>
  <c r="DD143" i="3"/>
  <c r="DD142" i="3"/>
  <c r="DD141" i="3"/>
  <c r="DD140" i="3"/>
  <c r="DD139" i="3"/>
  <c r="DD138" i="3"/>
  <c r="DD137" i="3"/>
  <c r="DD136" i="3"/>
  <c r="DD135" i="3"/>
  <c r="DD134" i="3"/>
  <c r="DD133" i="3"/>
  <c r="DD132" i="3"/>
  <c r="DD131" i="3"/>
  <c r="DD130" i="3"/>
  <c r="DD129" i="3"/>
  <c r="DD128" i="3"/>
  <c r="DD127" i="3"/>
  <c r="DD126" i="3"/>
  <c r="DD125" i="3"/>
  <c r="DD124" i="3"/>
  <c r="DD123" i="3"/>
  <c r="DD122" i="3"/>
  <c r="DD121" i="3"/>
  <c r="DD120" i="3"/>
  <c r="DD119" i="3"/>
  <c r="DD118" i="3"/>
  <c r="DD117" i="3"/>
  <c r="DD116" i="3"/>
  <c r="DD115" i="3"/>
  <c r="DM115" i="3" s="1"/>
  <c r="DD114" i="3"/>
  <c r="DS114" i="3" s="1"/>
  <c r="DD113" i="3"/>
  <c r="DO113" i="3" s="1"/>
  <c r="DD112" i="3"/>
  <c r="DD111" i="3"/>
  <c r="DQ111" i="3" s="1"/>
  <c r="DD110" i="3"/>
  <c r="DO110" i="3" s="1"/>
  <c r="DD109" i="3"/>
  <c r="DS109" i="3" s="1"/>
  <c r="DD108" i="3"/>
  <c r="DD107" i="3"/>
  <c r="DQ107" i="3" s="1"/>
  <c r="DD106" i="3"/>
  <c r="DS106" i="3" s="1"/>
  <c r="DD105" i="3"/>
  <c r="DQ105" i="3" s="1"/>
  <c r="DD104" i="3"/>
  <c r="DD103" i="3"/>
  <c r="DQ103" i="3" s="1"/>
  <c r="DD102" i="3"/>
  <c r="DS102" i="3" s="1"/>
  <c r="DD101" i="3"/>
  <c r="DQ101" i="3" s="1"/>
  <c r="DD100" i="3"/>
  <c r="DD99" i="3"/>
  <c r="DQ99" i="3" s="1"/>
  <c r="DD98" i="3"/>
  <c r="DS98" i="3" s="1"/>
  <c r="DD97" i="3"/>
  <c r="DQ97" i="3" s="1"/>
  <c r="DD96" i="3"/>
  <c r="DD95" i="3"/>
  <c r="DQ95" i="3" s="1"/>
  <c r="DD94" i="3"/>
  <c r="DS94" i="3" s="1"/>
  <c r="DD93" i="3"/>
  <c r="DQ93" i="3" s="1"/>
  <c r="DD92" i="3"/>
  <c r="DD91" i="3"/>
  <c r="DQ91" i="3" s="1"/>
  <c r="DD90" i="3"/>
  <c r="DS90" i="3" s="1"/>
  <c r="DD89" i="3"/>
  <c r="DQ89" i="3" s="1"/>
  <c r="DD88" i="3"/>
  <c r="DD87" i="3"/>
  <c r="DQ87" i="3" s="1"/>
  <c r="DD86" i="3"/>
  <c r="DS86" i="3" s="1"/>
  <c r="DD85" i="3"/>
  <c r="DQ85" i="3" s="1"/>
  <c r="DD84" i="3"/>
  <c r="DD83" i="3"/>
  <c r="DQ83" i="3" s="1"/>
  <c r="DD82" i="3"/>
  <c r="DS82" i="3" s="1"/>
  <c r="DD81" i="3"/>
  <c r="DQ81" i="3" s="1"/>
  <c r="DD80" i="3"/>
  <c r="DD79" i="3"/>
  <c r="DQ79" i="3" s="1"/>
  <c r="DD78" i="3"/>
  <c r="DS78" i="3" s="1"/>
  <c r="DD77" i="3"/>
  <c r="DQ77" i="3" s="1"/>
  <c r="DD76" i="3"/>
  <c r="DD75" i="3"/>
  <c r="DQ75" i="3" s="1"/>
  <c r="DD74" i="3"/>
  <c r="DS74" i="3" s="1"/>
  <c r="DD73" i="3"/>
  <c r="DQ73" i="3" s="1"/>
  <c r="DD72" i="3"/>
  <c r="DD71" i="3"/>
  <c r="DQ71" i="3" s="1"/>
  <c r="DD70" i="3"/>
  <c r="DS70" i="3" s="1"/>
  <c r="DD69" i="3"/>
  <c r="DQ69" i="3" s="1"/>
  <c r="DD68" i="3"/>
  <c r="DD67" i="3"/>
  <c r="DQ67" i="3" s="1"/>
  <c r="DD66" i="3"/>
  <c r="DS66" i="3" s="1"/>
  <c r="DD65" i="3"/>
  <c r="DQ65" i="3" s="1"/>
  <c r="DD64" i="3"/>
  <c r="DD63" i="3"/>
  <c r="DQ63" i="3" s="1"/>
  <c r="DD62" i="3"/>
  <c r="DS62" i="3" s="1"/>
  <c r="DD61" i="3"/>
  <c r="DQ61" i="3" s="1"/>
  <c r="DD60" i="3"/>
  <c r="DD59" i="3"/>
  <c r="DQ59" i="3" s="1"/>
  <c r="DD58" i="3"/>
  <c r="DS58" i="3" s="1"/>
  <c r="DD57" i="3"/>
  <c r="DQ57" i="3" s="1"/>
  <c r="DD56" i="3"/>
  <c r="DD55" i="3"/>
  <c r="DQ55" i="3" s="1"/>
  <c r="DD54" i="3"/>
  <c r="DS54" i="3" s="1"/>
  <c r="DD53" i="3"/>
  <c r="DQ53" i="3" s="1"/>
  <c r="DD52" i="3"/>
  <c r="DD51" i="3"/>
  <c r="DQ51" i="3" s="1"/>
  <c r="DD50" i="3"/>
  <c r="DS50" i="3" s="1"/>
  <c r="DD49" i="3"/>
  <c r="DQ49" i="3" s="1"/>
  <c r="DD48" i="3"/>
  <c r="DD47" i="3"/>
  <c r="DQ47" i="3" s="1"/>
  <c r="DD46" i="3"/>
  <c r="DS46" i="3" s="1"/>
  <c r="DD45" i="3"/>
  <c r="DQ45" i="3" s="1"/>
  <c r="DD44" i="3"/>
  <c r="DD43" i="3"/>
  <c r="DQ43" i="3" s="1"/>
  <c r="DD42" i="3"/>
  <c r="DS42" i="3" s="1"/>
  <c r="DD41" i="3"/>
  <c r="DQ41" i="3" s="1"/>
  <c r="DD40" i="3"/>
  <c r="DD39" i="3"/>
  <c r="DQ39" i="3" s="1"/>
  <c r="DD38" i="3"/>
  <c r="DS38" i="3" s="1"/>
  <c r="DD37" i="3"/>
  <c r="DQ37" i="3" s="1"/>
  <c r="DD36" i="3"/>
  <c r="DD35" i="3"/>
  <c r="DQ35" i="3" s="1"/>
  <c r="DD34" i="3"/>
  <c r="DS34" i="3" s="1"/>
  <c r="DD33" i="3"/>
  <c r="DQ33" i="3" s="1"/>
  <c r="DD32" i="3"/>
  <c r="DD31" i="3"/>
  <c r="DQ31" i="3" s="1"/>
  <c r="DD30" i="3"/>
  <c r="DS30" i="3" s="1"/>
  <c r="DD29" i="3"/>
  <c r="DQ29" i="3" s="1"/>
  <c r="DD28" i="3"/>
  <c r="DD27" i="3"/>
  <c r="DQ27" i="3" s="1"/>
  <c r="DD26" i="3"/>
  <c r="DS26" i="3" s="1"/>
  <c r="DD25" i="3"/>
  <c r="DQ25" i="3" s="1"/>
  <c r="DD24" i="3"/>
  <c r="DD23" i="3"/>
  <c r="DQ23" i="3" s="1"/>
  <c r="DD22" i="3"/>
  <c r="DS22" i="3" s="1"/>
  <c r="DD21" i="3"/>
  <c r="DQ21" i="3" s="1"/>
  <c r="DD20" i="3"/>
  <c r="DD19" i="3"/>
  <c r="DQ19" i="3" s="1"/>
  <c r="DD18" i="3"/>
  <c r="DS18" i="3" s="1"/>
  <c r="DD17" i="3"/>
  <c r="DQ17" i="3" s="1"/>
  <c r="DD16" i="3"/>
  <c r="DD15" i="3"/>
  <c r="DQ15" i="3" s="1"/>
  <c r="DD14" i="3"/>
  <c r="DS14" i="3" s="1"/>
  <c r="DD13" i="3"/>
  <c r="DQ13" i="3" s="1"/>
  <c r="DD12" i="3"/>
  <c r="DD11" i="3"/>
  <c r="DQ11" i="3" s="1"/>
  <c r="DD10" i="3"/>
  <c r="DS10" i="3" s="1"/>
  <c r="DD9" i="3"/>
  <c r="DQ9" i="3" s="1"/>
  <c r="DD8" i="3"/>
  <c r="DD7" i="3"/>
  <c r="DQ7" i="3" s="1"/>
  <c r="DD6" i="3"/>
  <c r="DS6" i="3" s="1"/>
  <c r="DD5" i="3"/>
  <c r="DQ5" i="3" s="1"/>
  <c r="DD4" i="3"/>
  <c r="DD3" i="3"/>
  <c r="DQ3" i="3" s="1"/>
  <c r="DD2" i="3"/>
  <c r="DP2" i="3" s="1"/>
  <c r="DD1" i="3"/>
  <c r="BY1" i="2"/>
  <c r="BX1" i="2"/>
  <c r="CO1" i="2" s="1"/>
  <c r="DR1" i="3" s="1"/>
  <c r="FO1" i="3" s="1"/>
  <c r="GC1" i="3" s="1"/>
  <c r="BW1" i="2"/>
  <c r="CN1" i="2" s="1"/>
  <c r="DQ1" i="3" s="1"/>
  <c r="FN1" i="3" s="1"/>
  <c r="GB1" i="3" s="1"/>
  <c r="BV1" i="2"/>
  <c r="CM1" i="2" s="1"/>
  <c r="DP1" i="3" s="1"/>
  <c r="FM1" i="3" s="1"/>
  <c r="GA1" i="3" s="1"/>
  <c r="BU1" i="2"/>
  <c r="CL1" i="2" s="1"/>
  <c r="DO1" i="3" s="1"/>
  <c r="FL1" i="3" s="1"/>
  <c r="FZ1" i="3" s="1"/>
  <c r="BT1" i="2"/>
  <c r="CK1" i="2" s="1"/>
  <c r="DN1" i="3" s="1"/>
  <c r="FK1" i="3" s="1"/>
  <c r="FY1" i="3" s="1"/>
  <c r="BS1" i="2"/>
  <c r="CJ1" i="2" s="1"/>
  <c r="DM1" i="3" s="1"/>
  <c r="FJ1" i="3" s="1"/>
  <c r="FX1" i="3" s="1"/>
  <c r="BR1" i="2"/>
  <c r="CI1" i="2" s="1"/>
  <c r="DL1" i="3" s="1"/>
  <c r="FI1" i="3" s="1"/>
  <c r="FW1" i="3" s="1"/>
  <c r="BQ1" i="2"/>
  <c r="CH1" i="2" s="1"/>
  <c r="DK1" i="3" s="1"/>
  <c r="FH1" i="3" s="1"/>
  <c r="FV1" i="3" s="1"/>
  <c r="BP1" i="2"/>
  <c r="CG1" i="2" s="1"/>
  <c r="DJ1" i="3" s="1"/>
  <c r="FG1" i="3" s="1"/>
  <c r="FU1" i="3" s="1"/>
  <c r="BO1" i="2"/>
  <c r="CF1" i="2" s="1"/>
  <c r="DI1" i="3" s="1"/>
  <c r="FF1" i="3" s="1"/>
  <c r="FT1" i="3" s="1"/>
  <c r="BN1" i="2"/>
  <c r="CE1" i="2" s="1"/>
  <c r="DH1" i="3" s="1"/>
  <c r="FE1" i="3" s="1"/>
  <c r="FS1" i="3" s="1"/>
  <c r="BM1" i="2"/>
  <c r="CD1" i="2" s="1"/>
  <c r="DG1" i="3" s="1"/>
  <c r="FD1" i="3" s="1"/>
  <c r="FR1" i="3" s="1"/>
  <c r="BL1" i="2"/>
  <c r="CC1" i="2" s="1"/>
  <c r="DF1" i="3" s="1"/>
  <c r="FC1" i="3" s="1"/>
  <c r="FQ1" i="3" s="1"/>
  <c r="BK1" i="2"/>
  <c r="CB1" i="2" s="1"/>
  <c r="DE1" i="3" s="1"/>
  <c r="FB1" i="3" s="1"/>
  <c r="FP1" i="3" s="1"/>
  <c r="BJ145" i="2"/>
  <c r="BJ144" i="2"/>
  <c r="BJ143" i="2"/>
  <c r="BJ142" i="2"/>
  <c r="BJ141" i="2"/>
  <c r="BJ140" i="2"/>
  <c r="BJ139" i="2"/>
  <c r="BJ138" i="2"/>
  <c r="BJ137" i="2"/>
  <c r="BJ136" i="2"/>
  <c r="BJ135" i="2"/>
  <c r="BJ134" i="2"/>
  <c r="BJ133" i="2"/>
  <c r="BJ132" i="2"/>
  <c r="BJ131" i="2"/>
  <c r="BJ130" i="2"/>
  <c r="BJ129" i="2"/>
  <c r="BJ128" i="2"/>
  <c r="BJ127" i="2"/>
  <c r="BJ126" i="2"/>
  <c r="BJ125" i="2"/>
  <c r="BJ124" i="2"/>
  <c r="BJ123" i="2"/>
  <c r="BJ122" i="2"/>
  <c r="BJ121" i="2"/>
  <c r="BJ120" i="2"/>
  <c r="BJ119" i="2"/>
  <c r="BJ118" i="2"/>
  <c r="BJ117" i="2"/>
  <c r="BJ116" i="2"/>
  <c r="BJ115" i="2"/>
  <c r="BJ114" i="2"/>
  <c r="BJ113" i="2"/>
  <c r="BJ112" i="2"/>
  <c r="BJ111" i="2"/>
  <c r="BJ110" i="2"/>
  <c r="BJ109" i="2"/>
  <c r="BJ108" i="2"/>
  <c r="BJ107" i="2"/>
  <c r="BJ106" i="2"/>
  <c r="BJ105" i="2"/>
  <c r="BJ104" i="2"/>
  <c r="BJ103" i="2"/>
  <c r="BJ102" i="2"/>
  <c r="BJ101" i="2"/>
  <c r="BJ100" i="2"/>
  <c r="BJ99" i="2"/>
  <c r="BJ98" i="2"/>
  <c r="BJ97" i="2"/>
  <c r="BJ96" i="2"/>
  <c r="BJ95" i="2"/>
  <c r="BJ94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8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CA49" i="2" s="1"/>
  <c r="BJ48" i="2"/>
  <c r="CA48" i="2" s="1"/>
  <c r="BJ47" i="2"/>
  <c r="CA47" i="2" s="1"/>
  <c r="BJ46" i="2"/>
  <c r="CA46" i="2" s="1"/>
  <c r="BJ45" i="2"/>
  <c r="CA45" i="2" s="1"/>
  <c r="BJ44" i="2"/>
  <c r="CA44" i="2" s="1"/>
  <c r="BJ43" i="2"/>
  <c r="CA43" i="2" s="1"/>
  <c r="BJ42" i="2"/>
  <c r="CA42" i="2" s="1"/>
  <c r="BJ41" i="2"/>
  <c r="CA41" i="2" s="1"/>
  <c r="BJ40" i="2"/>
  <c r="CA40" i="2" s="1"/>
  <c r="BJ39" i="2"/>
  <c r="CA39" i="2" s="1"/>
  <c r="BJ38" i="2"/>
  <c r="CA38" i="2" s="1"/>
  <c r="BJ37" i="2"/>
  <c r="CA37" i="2" s="1"/>
  <c r="BJ36" i="2"/>
  <c r="CA36" i="2" s="1"/>
  <c r="BJ35" i="2"/>
  <c r="CA35" i="2" s="1"/>
  <c r="BJ34" i="2"/>
  <c r="CA34" i="2" s="1"/>
  <c r="BJ33" i="2"/>
  <c r="CA33" i="2" s="1"/>
  <c r="BJ32" i="2"/>
  <c r="CA32" i="2" s="1"/>
  <c r="BJ31" i="2"/>
  <c r="CA31" i="2" s="1"/>
  <c r="BJ30" i="2"/>
  <c r="CA30" i="2" s="1"/>
  <c r="BJ29" i="2"/>
  <c r="CA29" i="2" s="1"/>
  <c r="BJ28" i="2"/>
  <c r="CA28" i="2" s="1"/>
  <c r="BJ27" i="2"/>
  <c r="CA27" i="2" s="1"/>
  <c r="BJ26" i="2"/>
  <c r="CA26" i="2" s="1"/>
  <c r="BJ25" i="2"/>
  <c r="CA25" i="2" s="1"/>
  <c r="BJ24" i="2"/>
  <c r="CA24" i="2" s="1"/>
  <c r="BJ23" i="2"/>
  <c r="CA23" i="2" s="1"/>
  <c r="BJ22" i="2"/>
  <c r="CA22" i="2" s="1"/>
  <c r="BJ21" i="2"/>
  <c r="CA21" i="2" s="1"/>
  <c r="BJ20" i="2"/>
  <c r="CA20" i="2" s="1"/>
  <c r="BJ19" i="2"/>
  <c r="CA19" i="2" s="1"/>
  <c r="BJ18" i="2"/>
  <c r="CA18" i="2" s="1"/>
  <c r="BJ17" i="2"/>
  <c r="CA17" i="2" s="1"/>
  <c r="BJ16" i="2"/>
  <c r="CA16" i="2" s="1"/>
  <c r="BJ15" i="2"/>
  <c r="CA15" i="2" s="1"/>
  <c r="BJ14" i="2"/>
  <c r="CA14" i="2" s="1"/>
  <c r="BJ13" i="2"/>
  <c r="CA13" i="2" s="1"/>
  <c r="BJ12" i="2"/>
  <c r="CA12" i="2" s="1"/>
  <c r="BJ11" i="2"/>
  <c r="CA11" i="2" s="1"/>
  <c r="BJ10" i="2"/>
  <c r="CA10" i="2" s="1"/>
  <c r="BJ9" i="2"/>
  <c r="CA9" i="2" s="1"/>
  <c r="BJ8" i="2"/>
  <c r="CA8" i="2" s="1"/>
  <c r="BJ7" i="2"/>
  <c r="CA7" i="2" s="1"/>
  <c r="BJ6" i="2"/>
  <c r="CA6" i="2" s="1"/>
  <c r="BJ5" i="2"/>
  <c r="CA5" i="2" s="1"/>
  <c r="BJ4" i="2"/>
  <c r="CA4" i="2" s="1"/>
  <c r="BJ3" i="2"/>
  <c r="CA3" i="2" s="1"/>
  <c r="BJ2" i="2"/>
  <c r="CA2" i="2" s="1"/>
  <c r="BJ1" i="2"/>
  <c r="CA1" i="2" s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O120" i="1" s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DL13" i="4" l="1"/>
  <c r="DN25" i="4"/>
  <c r="DN29" i="4"/>
  <c r="DU29" i="4" s="1"/>
  <c r="AF31" i="1" s="1"/>
  <c r="DN33" i="4"/>
  <c r="DN37" i="4"/>
  <c r="DN41" i="4"/>
  <c r="DN49" i="4"/>
  <c r="DU49" i="4" s="1"/>
  <c r="AF51" i="1" s="1"/>
  <c r="DN53" i="4"/>
  <c r="DN61" i="4"/>
  <c r="DU61" i="4" s="1"/>
  <c r="AF63" i="1" s="1"/>
  <c r="DN65" i="4"/>
  <c r="DN69" i="4"/>
  <c r="DU69" i="4" s="1"/>
  <c r="AF71" i="1" s="1"/>
  <c r="DK66" i="4"/>
  <c r="DN45" i="4"/>
  <c r="DU45" i="4" s="1"/>
  <c r="AF47" i="1" s="1"/>
  <c r="CS115" i="4"/>
  <c r="CS119" i="4"/>
  <c r="CS123" i="4"/>
  <c r="CS127" i="4"/>
  <c r="CS131" i="4"/>
  <c r="CS135" i="4"/>
  <c r="CS139" i="4"/>
  <c r="CS143" i="4"/>
  <c r="DK3" i="4"/>
  <c r="DK11" i="4"/>
  <c r="DK15" i="4"/>
  <c r="DK19" i="4"/>
  <c r="DK23" i="4"/>
  <c r="DK27" i="4"/>
  <c r="DK31" i="4"/>
  <c r="DK35" i="4"/>
  <c r="DK39" i="4"/>
  <c r="DK47" i="4"/>
  <c r="DK51" i="4"/>
  <c r="DK63" i="4"/>
  <c r="DR63" i="4" s="1"/>
  <c r="AC65" i="1" s="1"/>
  <c r="DK67" i="4"/>
  <c r="DN15" i="4"/>
  <c r="CX3" i="1"/>
  <c r="BH3" i="1"/>
  <c r="AR3" i="1"/>
  <c r="EZ3" i="1"/>
  <c r="BO3" i="1"/>
  <c r="GX15" i="5"/>
  <c r="GX19" i="5"/>
  <c r="GX23" i="5"/>
  <c r="GX27" i="5"/>
  <c r="GX31" i="5"/>
  <c r="GX35" i="5"/>
  <c r="GX39" i="5"/>
  <c r="GX43" i="5"/>
  <c r="DP3" i="1"/>
  <c r="FY3" i="5"/>
  <c r="FY5" i="5"/>
  <c r="FY7" i="5"/>
  <c r="FY9" i="5"/>
  <c r="FY11" i="5"/>
  <c r="FY13" i="5"/>
  <c r="FY15" i="5"/>
  <c r="FY17" i="5"/>
  <c r="FY19" i="5"/>
  <c r="FY21" i="5"/>
  <c r="FY23" i="5"/>
  <c r="FY25" i="5"/>
  <c r="FY27" i="5"/>
  <c r="FY29" i="5"/>
  <c r="FY31" i="5"/>
  <c r="FY33" i="5"/>
  <c r="FY35" i="5"/>
  <c r="DN17" i="4"/>
  <c r="DU17" i="4" s="1"/>
  <c r="AF19" i="1" s="1"/>
  <c r="DN59" i="4"/>
  <c r="CR3" i="4"/>
  <c r="DN57" i="4"/>
  <c r="CQ2" i="4"/>
  <c r="DN27" i="4"/>
  <c r="DN31" i="4"/>
  <c r="DN35" i="4"/>
  <c r="DN39" i="4"/>
  <c r="DN43" i="4"/>
  <c r="DN47" i="4"/>
  <c r="DN51" i="4"/>
  <c r="DN55" i="4"/>
  <c r="DN63" i="4"/>
  <c r="DN67" i="4"/>
  <c r="DK5" i="4"/>
  <c r="DK9" i="4"/>
  <c r="DL5" i="4"/>
  <c r="DL9" i="4"/>
  <c r="DN21" i="4"/>
  <c r="DN5" i="4"/>
  <c r="DN9" i="4"/>
  <c r="DN13" i="4"/>
  <c r="DK7" i="4"/>
  <c r="DK43" i="4"/>
  <c r="DK55" i="4"/>
  <c r="DK59" i="4"/>
  <c r="DR59" i="4" s="1"/>
  <c r="AC61" i="1" s="1"/>
  <c r="DL3" i="4"/>
  <c r="DL7" i="4"/>
  <c r="DL11" i="4"/>
  <c r="DL15" i="4"/>
  <c r="CR4" i="4"/>
  <c r="DK13" i="4"/>
  <c r="CP3" i="4"/>
  <c r="CS3" i="4"/>
  <c r="CR7" i="4"/>
  <c r="CQ7" i="4"/>
  <c r="CP7" i="4"/>
  <c r="CS7" i="4"/>
  <c r="DU7" i="4" s="1"/>
  <c r="AF9" i="1" s="1"/>
  <c r="CR11" i="4"/>
  <c r="CQ11" i="4"/>
  <c r="CP11" i="4"/>
  <c r="CS11" i="4"/>
  <c r="DU11" i="4" s="1"/>
  <c r="AF13" i="1" s="1"/>
  <c r="CR15" i="4"/>
  <c r="CQ15" i="4"/>
  <c r="CP15" i="4"/>
  <c r="CS15" i="4"/>
  <c r="CR19" i="4"/>
  <c r="CQ19" i="4"/>
  <c r="CP19" i="4"/>
  <c r="CS19" i="4"/>
  <c r="DU19" i="4" s="1"/>
  <c r="AF21" i="1" s="1"/>
  <c r="CR23" i="4"/>
  <c r="CQ23" i="4"/>
  <c r="CP23" i="4"/>
  <c r="CS23" i="4"/>
  <c r="DU23" i="4" s="1"/>
  <c r="AF25" i="1" s="1"/>
  <c r="CR27" i="4"/>
  <c r="CQ27" i="4"/>
  <c r="CP27" i="4"/>
  <c r="CS27" i="4"/>
  <c r="DU27" i="4" s="1"/>
  <c r="AF29" i="1" s="1"/>
  <c r="CP31" i="4"/>
  <c r="CR31" i="4"/>
  <c r="CQ31" i="4"/>
  <c r="CS31" i="4"/>
  <c r="CP35" i="4"/>
  <c r="CR35" i="4"/>
  <c r="CQ35" i="4"/>
  <c r="CS35" i="4"/>
  <c r="CP39" i="4"/>
  <c r="CR39" i="4"/>
  <c r="CQ39" i="4"/>
  <c r="CS39" i="4"/>
  <c r="CP43" i="4"/>
  <c r="CR43" i="4"/>
  <c r="CQ43" i="4"/>
  <c r="CS43" i="4"/>
  <c r="DU43" i="4" s="1"/>
  <c r="AF45" i="1" s="1"/>
  <c r="CP47" i="4"/>
  <c r="CR47" i="4"/>
  <c r="CQ47" i="4"/>
  <c r="CS47" i="4"/>
  <c r="CP51" i="4"/>
  <c r="CR51" i="4"/>
  <c r="CQ51" i="4"/>
  <c r="CS51" i="4"/>
  <c r="CP55" i="4"/>
  <c r="CR55" i="4"/>
  <c r="CQ55" i="4"/>
  <c r="CS55" i="4"/>
  <c r="CP59" i="4"/>
  <c r="CR59" i="4"/>
  <c r="CQ59" i="4"/>
  <c r="CS59" i="4"/>
  <c r="DU59" i="4" s="1"/>
  <c r="AF61" i="1" s="1"/>
  <c r="CP63" i="4"/>
  <c r="CR63" i="4"/>
  <c r="CQ63" i="4"/>
  <c r="CS63" i="4"/>
  <c r="DU63" i="4" s="1"/>
  <c r="CP67" i="4"/>
  <c r="CR67" i="4"/>
  <c r="CQ67" i="4"/>
  <c r="CS67" i="4"/>
  <c r="DU67" i="4" s="1"/>
  <c r="AF69" i="1" s="1"/>
  <c r="CP71" i="4"/>
  <c r="CR71" i="4"/>
  <c r="CQ71" i="4"/>
  <c r="CS71" i="4"/>
  <c r="CP75" i="4"/>
  <c r="CR75" i="4"/>
  <c r="CQ75" i="4"/>
  <c r="CS75" i="4"/>
  <c r="CP79" i="4"/>
  <c r="CR79" i="4"/>
  <c r="CQ79" i="4"/>
  <c r="CS79" i="4"/>
  <c r="CP83" i="4"/>
  <c r="CR83" i="4"/>
  <c r="CQ83" i="4"/>
  <c r="CS83" i="4"/>
  <c r="CP87" i="4"/>
  <c r="CR87" i="4"/>
  <c r="CQ87" i="4"/>
  <c r="CS87" i="4"/>
  <c r="CP91" i="4"/>
  <c r="CR91" i="4"/>
  <c r="CQ91" i="4"/>
  <c r="CS91" i="4"/>
  <c r="CP95" i="4"/>
  <c r="CR95" i="4"/>
  <c r="CQ95" i="4"/>
  <c r="CS95" i="4"/>
  <c r="CP99" i="4"/>
  <c r="CR99" i="4"/>
  <c r="CQ99" i="4"/>
  <c r="CS99" i="4"/>
  <c r="CP103" i="4"/>
  <c r="CR103" i="4"/>
  <c r="CQ103" i="4"/>
  <c r="CS103" i="4"/>
  <c r="CP107" i="4"/>
  <c r="CR107" i="4"/>
  <c r="CQ107" i="4"/>
  <c r="CS107" i="4"/>
  <c r="CP111" i="4"/>
  <c r="CR111" i="4"/>
  <c r="CQ111" i="4"/>
  <c r="CS111" i="4"/>
  <c r="CP2" i="4"/>
  <c r="CS2" i="4"/>
  <c r="CR6" i="4"/>
  <c r="CQ6" i="4"/>
  <c r="CP6" i="4"/>
  <c r="CS6" i="4"/>
  <c r="CR10" i="4"/>
  <c r="CQ10" i="4"/>
  <c r="CP10" i="4"/>
  <c r="CS10" i="4"/>
  <c r="CR14" i="4"/>
  <c r="CQ14" i="4"/>
  <c r="CP14" i="4"/>
  <c r="CS14" i="4"/>
  <c r="CR18" i="4"/>
  <c r="CQ18" i="4"/>
  <c r="CP18" i="4"/>
  <c r="CS18" i="4"/>
  <c r="CR22" i="4"/>
  <c r="CQ22" i="4"/>
  <c r="CP22" i="4"/>
  <c r="CS22" i="4"/>
  <c r="CR26" i="4"/>
  <c r="CQ26" i="4"/>
  <c r="CP26" i="4"/>
  <c r="CS26" i="4"/>
  <c r="CP30" i="4"/>
  <c r="CR30" i="4"/>
  <c r="CS30" i="4"/>
  <c r="CQ30" i="4"/>
  <c r="CP34" i="4"/>
  <c r="CR34" i="4"/>
  <c r="CS34" i="4"/>
  <c r="CQ34" i="4"/>
  <c r="CP38" i="4"/>
  <c r="CR38" i="4"/>
  <c r="CS38" i="4"/>
  <c r="CQ38" i="4"/>
  <c r="CP42" i="4"/>
  <c r="CR42" i="4"/>
  <c r="CS42" i="4"/>
  <c r="CQ42" i="4"/>
  <c r="CP46" i="4"/>
  <c r="CR46" i="4"/>
  <c r="CS46" i="4"/>
  <c r="CQ46" i="4"/>
  <c r="CP50" i="4"/>
  <c r="CR50" i="4"/>
  <c r="CS50" i="4"/>
  <c r="CQ50" i="4"/>
  <c r="CP54" i="4"/>
  <c r="CR54" i="4"/>
  <c r="CS54" i="4"/>
  <c r="CQ54" i="4"/>
  <c r="CP58" i="4"/>
  <c r="CR58" i="4"/>
  <c r="CS58" i="4"/>
  <c r="CQ58" i="4"/>
  <c r="CP62" i="4"/>
  <c r="CR62" i="4"/>
  <c r="CS62" i="4"/>
  <c r="CQ62" i="4"/>
  <c r="CP66" i="4"/>
  <c r="CR66" i="4"/>
  <c r="CS66" i="4"/>
  <c r="CQ66" i="4"/>
  <c r="CP70" i="4"/>
  <c r="CR70" i="4"/>
  <c r="CS70" i="4"/>
  <c r="CQ70" i="4"/>
  <c r="CP74" i="4"/>
  <c r="CR74" i="4"/>
  <c r="CS74" i="4"/>
  <c r="CQ74" i="4"/>
  <c r="CP78" i="4"/>
  <c r="CR78" i="4"/>
  <c r="CS78" i="4"/>
  <c r="CQ78" i="4"/>
  <c r="CP82" i="4"/>
  <c r="CR82" i="4"/>
  <c r="CS82" i="4"/>
  <c r="CQ82" i="4"/>
  <c r="CP86" i="4"/>
  <c r="CR86" i="4"/>
  <c r="CS86" i="4"/>
  <c r="CQ86" i="4"/>
  <c r="CP90" i="4"/>
  <c r="CR90" i="4"/>
  <c r="CS90" i="4"/>
  <c r="CQ90" i="4"/>
  <c r="CP94" i="4"/>
  <c r="CR94" i="4"/>
  <c r="CS94" i="4"/>
  <c r="CQ94" i="4"/>
  <c r="CP98" i="4"/>
  <c r="CR98" i="4"/>
  <c r="CS98" i="4"/>
  <c r="CQ98" i="4"/>
  <c r="CP102" i="4"/>
  <c r="CR102" i="4"/>
  <c r="CS102" i="4"/>
  <c r="CQ102" i="4"/>
  <c r="CP106" i="4"/>
  <c r="CR106" i="4"/>
  <c r="CS106" i="4"/>
  <c r="CQ106" i="4"/>
  <c r="CP110" i="4"/>
  <c r="CR110" i="4"/>
  <c r="CS110" i="4"/>
  <c r="CQ110" i="4"/>
  <c r="CP114" i="4"/>
  <c r="CR114" i="4"/>
  <c r="CS114" i="4"/>
  <c r="CQ114" i="4"/>
  <c r="CP118" i="4"/>
  <c r="CR118" i="4"/>
  <c r="CS118" i="4"/>
  <c r="CQ118" i="4"/>
  <c r="CP122" i="4"/>
  <c r="CR122" i="4"/>
  <c r="CS122" i="4"/>
  <c r="CQ122" i="4"/>
  <c r="CP126" i="4"/>
  <c r="CR126" i="4"/>
  <c r="CS126" i="4"/>
  <c r="CQ126" i="4"/>
  <c r="CP130" i="4"/>
  <c r="CR130" i="4"/>
  <c r="CS130" i="4"/>
  <c r="CQ130" i="4"/>
  <c r="CP134" i="4"/>
  <c r="CR134" i="4"/>
  <c r="CS134" i="4"/>
  <c r="CQ134" i="4"/>
  <c r="CP138" i="4"/>
  <c r="CR138" i="4"/>
  <c r="CS138" i="4"/>
  <c r="CQ138" i="4"/>
  <c r="CP142" i="4"/>
  <c r="CR142" i="4"/>
  <c r="CS142" i="4"/>
  <c r="CQ142" i="4"/>
  <c r="CR2" i="4"/>
  <c r="CR5" i="4"/>
  <c r="CQ5" i="4"/>
  <c r="CP5" i="4"/>
  <c r="CS5" i="4"/>
  <c r="CR9" i="4"/>
  <c r="CQ9" i="4"/>
  <c r="CP9" i="4"/>
  <c r="CS9" i="4"/>
  <c r="CR13" i="4"/>
  <c r="CQ13" i="4"/>
  <c r="CP13" i="4"/>
  <c r="CS13" i="4"/>
  <c r="CR17" i="4"/>
  <c r="CQ17" i="4"/>
  <c r="CP17" i="4"/>
  <c r="CS17" i="4"/>
  <c r="CR21" i="4"/>
  <c r="CQ21" i="4"/>
  <c r="CP21" i="4"/>
  <c r="CS21" i="4"/>
  <c r="CR25" i="4"/>
  <c r="CQ25" i="4"/>
  <c r="CP25" i="4"/>
  <c r="CS25" i="4"/>
  <c r="CP29" i="4"/>
  <c r="CR29" i="4"/>
  <c r="CQ29" i="4"/>
  <c r="CS29" i="4"/>
  <c r="CP33" i="4"/>
  <c r="CR33" i="4"/>
  <c r="CQ33" i="4"/>
  <c r="CS33" i="4"/>
  <c r="CP37" i="4"/>
  <c r="CR37" i="4"/>
  <c r="CQ37" i="4"/>
  <c r="CS37" i="4"/>
  <c r="CP41" i="4"/>
  <c r="CR41" i="4"/>
  <c r="CQ41" i="4"/>
  <c r="CS41" i="4"/>
  <c r="CP45" i="4"/>
  <c r="CR45" i="4"/>
  <c r="CQ45" i="4"/>
  <c r="CS45" i="4"/>
  <c r="CP49" i="4"/>
  <c r="CR49" i="4"/>
  <c r="CQ49" i="4"/>
  <c r="CS49" i="4"/>
  <c r="CP53" i="4"/>
  <c r="CR53" i="4"/>
  <c r="CQ53" i="4"/>
  <c r="CS53" i="4"/>
  <c r="CP57" i="4"/>
  <c r="CR57" i="4"/>
  <c r="CQ57" i="4"/>
  <c r="CS57" i="4"/>
  <c r="CP61" i="4"/>
  <c r="CR61" i="4"/>
  <c r="CQ61" i="4"/>
  <c r="CS61" i="4"/>
  <c r="CP65" i="4"/>
  <c r="CR65" i="4"/>
  <c r="CQ65" i="4"/>
  <c r="CS65" i="4"/>
  <c r="CP69" i="4"/>
  <c r="CR69" i="4"/>
  <c r="CQ69" i="4"/>
  <c r="CS69" i="4"/>
  <c r="CP73" i="4"/>
  <c r="CR73" i="4"/>
  <c r="CQ73" i="4"/>
  <c r="CS73" i="4"/>
  <c r="CP77" i="4"/>
  <c r="CR77" i="4"/>
  <c r="CQ77" i="4"/>
  <c r="CS77" i="4"/>
  <c r="CP81" i="4"/>
  <c r="CR81" i="4"/>
  <c r="CQ81" i="4"/>
  <c r="CS81" i="4"/>
  <c r="CP85" i="4"/>
  <c r="CR85" i="4"/>
  <c r="CQ85" i="4"/>
  <c r="CS85" i="4"/>
  <c r="CP89" i="4"/>
  <c r="CR89" i="4"/>
  <c r="CQ89" i="4"/>
  <c r="CS89" i="4"/>
  <c r="CP93" i="4"/>
  <c r="CR93" i="4"/>
  <c r="CQ93" i="4"/>
  <c r="CS93" i="4"/>
  <c r="CP97" i="4"/>
  <c r="CR97" i="4"/>
  <c r="CQ97" i="4"/>
  <c r="CS97" i="4"/>
  <c r="CP101" i="4"/>
  <c r="CR101" i="4"/>
  <c r="CQ101" i="4"/>
  <c r="CS101" i="4"/>
  <c r="CP105" i="4"/>
  <c r="CR105" i="4"/>
  <c r="CQ105" i="4"/>
  <c r="CS105" i="4"/>
  <c r="CP109" i="4"/>
  <c r="CR109" i="4"/>
  <c r="CQ109" i="4"/>
  <c r="CS109" i="4"/>
  <c r="CP113" i="4"/>
  <c r="CR113" i="4"/>
  <c r="CQ113" i="4"/>
  <c r="CS113" i="4"/>
  <c r="CP117" i="4"/>
  <c r="CR117" i="4"/>
  <c r="CQ117" i="4"/>
  <c r="CS117" i="4"/>
  <c r="CP121" i="4"/>
  <c r="CR121" i="4"/>
  <c r="CQ121" i="4"/>
  <c r="CS121" i="4"/>
  <c r="CP125" i="4"/>
  <c r="CR125" i="4"/>
  <c r="CQ125" i="4"/>
  <c r="CS125" i="4"/>
  <c r="CP129" i="4"/>
  <c r="CR129" i="4"/>
  <c r="CQ129" i="4"/>
  <c r="CS129" i="4"/>
  <c r="CP133" i="4"/>
  <c r="CR133" i="4"/>
  <c r="CQ133" i="4"/>
  <c r="CS133" i="4"/>
  <c r="CP137" i="4"/>
  <c r="CR137" i="4"/>
  <c r="CQ137" i="4"/>
  <c r="CS137" i="4"/>
  <c r="CP141" i="4"/>
  <c r="CR141" i="4"/>
  <c r="CQ141" i="4"/>
  <c r="CS141" i="4"/>
  <c r="CP145" i="4"/>
  <c r="CR145" i="4"/>
  <c r="CQ145" i="4"/>
  <c r="CS145" i="4"/>
  <c r="CQ3" i="4"/>
  <c r="DS3" i="4" s="1"/>
  <c r="CQ4" i="4"/>
  <c r="CP4" i="4"/>
  <c r="CS4" i="4"/>
  <c r="CR8" i="4"/>
  <c r="CQ8" i="4"/>
  <c r="CP8" i="4"/>
  <c r="CS8" i="4"/>
  <c r="CR12" i="4"/>
  <c r="CQ12" i="4"/>
  <c r="CP12" i="4"/>
  <c r="CS12" i="4"/>
  <c r="CR16" i="4"/>
  <c r="CQ16" i="4"/>
  <c r="CP16" i="4"/>
  <c r="CS16" i="4"/>
  <c r="CR20" i="4"/>
  <c r="CQ20" i="4"/>
  <c r="CP20" i="4"/>
  <c r="CS20" i="4"/>
  <c r="CR24" i="4"/>
  <c r="CQ24" i="4"/>
  <c r="CP24" i="4"/>
  <c r="CS24" i="4"/>
  <c r="CP28" i="4"/>
  <c r="CR28" i="4"/>
  <c r="CS28" i="4"/>
  <c r="CQ28" i="4"/>
  <c r="CP32" i="4"/>
  <c r="CR32" i="4"/>
  <c r="CS32" i="4"/>
  <c r="CQ32" i="4"/>
  <c r="CP36" i="4"/>
  <c r="CR36" i="4"/>
  <c r="CS36" i="4"/>
  <c r="CQ36" i="4"/>
  <c r="CP40" i="4"/>
  <c r="CR40" i="4"/>
  <c r="CS40" i="4"/>
  <c r="CQ40" i="4"/>
  <c r="CP44" i="4"/>
  <c r="CR44" i="4"/>
  <c r="CS44" i="4"/>
  <c r="CQ44" i="4"/>
  <c r="CP48" i="4"/>
  <c r="CR48" i="4"/>
  <c r="CS48" i="4"/>
  <c r="CQ48" i="4"/>
  <c r="CP52" i="4"/>
  <c r="CR52" i="4"/>
  <c r="CS52" i="4"/>
  <c r="CQ52" i="4"/>
  <c r="CP56" i="4"/>
  <c r="CR56" i="4"/>
  <c r="CS56" i="4"/>
  <c r="CQ56" i="4"/>
  <c r="CP60" i="4"/>
  <c r="CR60" i="4"/>
  <c r="CS60" i="4"/>
  <c r="CQ60" i="4"/>
  <c r="CP64" i="4"/>
  <c r="CR64" i="4"/>
  <c r="CS64" i="4"/>
  <c r="CQ64" i="4"/>
  <c r="CP68" i="4"/>
  <c r="CR68" i="4"/>
  <c r="CS68" i="4"/>
  <c r="CQ68" i="4"/>
  <c r="CP72" i="4"/>
  <c r="CR72" i="4"/>
  <c r="CS72" i="4"/>
  <c r="CQ72" i="4"/>
  <c r="CP76" i="4"/>
  <c r="CR76" i="4"/>
  <c r="CS76" i="4"/>
  <c r="CQ76" i="4"/>
  <c r="CP80" i="4"/>
  <c r="CR80" i="4"/>
  <c r="CS80" i="4"/>
  <c r="CQ80" i="4"/>
  <c r="CP84" i="4"/>
  <c r="CR84" i="4"/>
  <c r="CS84" i="4"/>
  <c r="CQ84" i="4"/>
  <c r="CP88" i="4"/>
  <c r="CR88" i="4"/>
  <c r="CS88" i="4"/>
  <c r="CQ88" i="4"/>
  <c r="CP92" i="4"/>
  <c r="CR92" i="4"/>
  <c r="CS92" i="4"/>
  <c r="CQ92" i="4"/>
  <c r="CP96" i="4"/>
  <c r="CR96" i="4"/>
  <c r="CS96" i="4"/>
  <c r="CQ96" i="4"/>
  <c r="CP100" i="4"/>
  <c r="CR100" i="4"/>
  <c r="CS100" i="4"/>
  <c r="CQ100" i="4"/>
  <c r="CP104" i="4"/>
  <c r="CR104" i="4"/>
  <c r="CS104" i="4"/>
  <c r="CQ104" i="4"/>
  <c r="CP108" i="4"/>
  <c r="CR108" i="4"/>
  <c r="CS108" i="4"/>
  <c r="CQ108" i="4"/>
  <c r="CP112" i="4"/>
  <c r="CR112" i="4"/>
  <c r="CS112" i="4"/>
  <c r="CQ112" i="4"/>
  <c r="CP116" i="4"/>
  <c r="CR116" i="4"/>
  <c r="CP120" i="4"/>
  <c r="CR120" i="4"/>
  <c r="CP124" i="4"/>
  <c r="CR124" i="4"/>
  <c r="CP128" i="4"/>
  <c r="CR128" i="4"/>
  <c r="CP132" i="4"/>
  <c r="CR132" i="4"/>
  <c r="CP136" i="4"/>
  <c r="CR136" i="4"/>
  <c r="CP140" i="4"/>
  <c r="CR140" i="4"/>
  <c r="CP144" i="4"/>
  <c r="CR144" i="4"/>
  <c r="DL4" i="4"/>
  <c r="DK4" i="4"/>
  <c r="DR4" i="4" s="1"/>
  <c r="DN4" i="4"/>
  <c r="DM4" i="4"/>
  <c r="DL8" i="4"/>
  <c r="DK8" i="4"/>
  <c r="DR8" i="4" s="1"/>
  <c r="DN8" i="4"/>
  <c r="DM8" i="4"/>
  <c r="DL12" i="4"/>
  <c r="DK12" i="4"/>
  <c r="DR12" i="4" s="1"/>
  <c r="DN12" i="4"/>
  <c r="DM12" i="4"/>
  <c r="DM16" i="4"/>
  <c r="DT16" i="4" s="1"/>
  <c r="DL16" i="4"/>
  <c r="DS16" i="4" s="1"/>
  <c r="DN16" i="4"/>
  <c r="DK16" i="4"/>
  <c r="DR16" i="4" s="1"/>
  <c r="DM20" i="4"/>
  <c r="DT20" i="4" s="1"/>
  <c r="DL20" i="4"/>
  <c r="DS20" i="4" s="1"/>
  <c r="DN20" i="4"/>
  <c r="DK20" i="4"/>
  <c r="DR20" i="4" s="1"/>
  <c r="DM24" i="4"/>
  <c r="DT24" i="4" s="1"/>
  <c r="DL24" i="4"/>
  <c r="DS24" i="4" s="1"/>
  <c r="DN24" i="4"/>
  <c r="DK24" i="4"/>
  <c r="DR24" i="4" s="1"/>
  <c r="DM28" i="4"/>
  <c r="DL28" i="4"/>
  <c r="DN28" i="4"/>
  <c r="DU28" i="4" s="1"/>
  <c r="DK28" i="4"/>
  <c r="DM32" i="4"/>
  <c r="DL32" i="4"/>
  <c r="DN32" i="4"/>
  <c r="DU32" i="4" s="1"/>
  <c r="DK32" i="4"/>
  <c r="DM36" i="4"/>
  <c r="DL36" i="4"/>
  <c r="DN36" i="4"/>
  <c r="DU36" i="4" s="1"/>
  <c r="DK36" i="4"/>
  <c r="DM40" i="4"/>
  <c r="DL40" i="4"/>
  <c r="DN40" i="4"/>
  <c r="DU40" i="4" s="1"/>
  <c r="DK40" i="4"/>
  <c r="DM44" i="4"/>
  <c r="DL44" i="4"/>
  <c r="DN44" i="4"/>
  <c r="DU44" i="4" s="1"/>
  <c r="AF46" i="1" s="1"/>
  <c r="DK44" i="4"/>
  <c r="DM48" i="4"/>
  <c r="DL48" i="4"/>
  <c r="DN48" i="4"/>
  <c r="DU48" i="4" s="1"/>
  <c r="AF50" i="1" s="1"/>
  <c r="DK48" i="4"/>
  <c r="DM52" i="4"/>
  <c r="DL52" i="4"/>
  <c r="DN52" i="4"/>
  <c r="DU52" i="4" s="1"/>
  <c r="AF54" i="1" s="1"/>
  <c r="DK52" i="4"/>
  <c r="DM56" i="4"/>
  <c r="DL56" i="4"/>
  <c r="DN56" i="4"/>
  <c r="DU56" i="4" s="1"/>
  <c r="AF58" i="1" s="1"/>
  <c r="DK56" i="4"/>
  <c r="DM60" i="4"/>
  <c r="DL60" i="4"/>
  <c r="DN60" i="4"/>
  <c r="DU60" i="4" s="1"/>
  <c r="AF62" i="1" s="1"/>
  <c r="DK60" i="4"/>
  <c r="DM64" i="4"/>
  <c r="DL64" i="4"/>
  <c r="DN64" i="4"/>
  <c r="DU64" i="4" s="1"/>
  <c r="AF66" i="1" s="1"/>
  <c r="DK64" i="4"/>
  <c r="DM68" i="4"/>
  <c r="DL68" i="4"/>
  <c r="DN68" i="4"/>
  <c r="DU68" i="4" s="1"/>
  <c r="AF70" i="1" s="1"/>
  <c r="DK68" i="4"/>
  <c r="DK72" i="4"/>
  <c r="DR72" i="4" s="1"/>
  <c r="DN72" i="4"/>
  <c r="DM72" i="4"/>
  <c r="DL72" i="4"/>
  <c r="DS72" i="4" s="1"/>
  <c r="DK76" i="4"/>
  <c r="DR76" i="4" s="1"/>
  <c r="DN76" i="4"/>
  <c r="DM76" i="4"/>
  <c r="DL76" i="4"/>
  <c r="DS76" i="4" s="1"/>
  <c r="DK80" i="4"/>
  <c r="DR80" i="4" s="1"/>
  <c r="DN80" i="4"/>
  <c r="DM80" i="4"/>
  <c r="DL80" i="4"/>
  <c r="DS80" i="4" s="1"/>
  <c r="DK84" i="4"/>
  <c r="DR84" i="4" s="1"/>
  <c r="DN84" i="4"/>
  <c r="DM84" i="4"/>
  <c r="DL84" i="4"/>
  <c r="DS84" i="4" s="1"/>
  <c r="CP115" i="4"/>
  <c r="CR115" i="4"/>
  <c r="CP119" i="4"/>
  <c r="CR119" i="4"/>
  <c r="CP123" i="4"/>
  <c r="CR123" i="4"/>
  <c r="CP127" i="4"/>
  <c r="CR127" i="4"/>
  <c r="CP131" i="4"/>
  <c r="CR131" i="4"/>
  <c r="CP135" i="4"/>
  <c r="CR135" i="4"/>
  <c r="CP139" i="4"/>
  <c r="CR139" i="4"/>
  <c r="CP143" i="4"/>
  <c r="CR143" i="4"/>
  <c r="CQ116" i="4"/>
  <c r="CQ120" i="4"/>
  <c r="CQ124" i="4"/>
  <c r="CQ128" i="4"/>
  <c r="CQ132" i="4"/>
  <c r="CQ136" i="4"/>
  <c r="CQ140" i="4"/>
  <c r="CQ144" i="4"/>
  <c r="DR3" i="4"/>
  <c r="DR7" i="4"/>
  <c r="DR11" i="4"/>
  <c r="DR15" i="4"/>
  <c r="DR19" i="4"/>
  <c r="DR23" i="4"/>
  <c r="DR27" i="4"/>
  <c r="DR31" i="4"/>
  <c r="DR35" i="4"/>
  <c r="DR39" i="4"/>
  <c r="DR43" i="4"/>
  <c r="DR47" i="4"/>
  <c r="DR51" i="4"/>
  <c r="DR55" i="4"/>
  <c r="DR67" i="4"/>
  <c r="AC69" i="1" s="1"/>
  <c r="CS116" i="4"/>
  <c r="CS120" i="4"/>
  <c r="CS124" i="4"/>
  <c r="CS128" i="4"/>
  <c r="CS132" i="4"/>
  <c r="CS136" i="4"/>
  <c r="CS140" i="4"/>
  <c r="CS144" i="4"/>
  <c r="DL2" i="4"/>
  <c r="DS2" i="4" s="1"/>
  <c r="DK2" i="4"/>
  <c r="DR2" i="4" s="1"/>
  <c r="AC4" i="1" s="1"/>
  <c r="DN2" i="4"/>
  <c r="DM2" i="4"/>
  <c r="DT2" i="4" s="1"/>
  <c r="DL6" i="4"/>
  <c r="DK6" i="4"/>
  <c r="DR6" i="4" s="1"/>
  <c r="DN6" i="4"/>
  <c r="DM6" i="4"/>
  <c r="DT6" i="4" s="1"/>
  <c r="DL10" i="4"/>
  <c r="DK10" i="4"/>
  <c r="DR10" i="4" s="1"/>
  <c r="DN10" i="4"/>
  <c r="DM10" i="4"/>
  <c r="DT10" i="4" s="1"/>
  <c r="DL14" i="4"/>
  <c r="DK14" i="4"/>
  <c r="DR14" i="4" s="1"/>
  <c r="DN14" i="4"/>
  <c r="DM14" i="4"/>
  <c r="DT14" i="4" s="1"/>
  <c r="AE16" i="1" s="1"/>
  <c r="DM18" i="4"/>
  <c r="DT18" i="4" s="1"/>
  <c r="DL18" i="4"/>
  <c r="DN18" i="4"/>
  <c r="DK18" i="4"/>
  <c r="DR18" i="4" s="1"/>
  <c r="DM22" i="4"/>
  <c r="DT22" i="4" s="1"/>
  <c r="DL22" i="4"/>
  <c r="DN22" i="4"/>
  <c r="DK22" i="4"/>
  <c r="DR22" i="4" s="1"/>
  <c r="DM26" i="4"/>
  <c r="DT26" i="4" s="1"/>
  <c r="DL26" i="4"/>
  <c r="DN26" i="4"/>
  <c r="DK26" i="4"/>
  <c r="DR26" i="4" s="1"/>
  <c r="DM30" i="4"/>
  <c r="DL30" i="4"/>
  <c r="DS30" i="4" s="1"/>
  <c r="DN30" i="4"/>
  <c r="DK30" i="4"/>
  <c r="DR30" i="4" s="1"/>
  <c r="DM34" i="4"/>
  <c r="DL34" i="4"/>
  <c r="DS34" i="4" s="1"/>
  <c r="DN34" i="4"/>
  <c r="DK34" i="4"/>
  <c r="DR34" i="4" s="1"/>
  <c r="DM38" i="4"/>
  <c r="DL38" i="4"/>
  <c r="DS38" i="4" s="1"/>
  <c r="DN38" i="4"/>
  <c r="DK38" i="4"/>
  <c r="DR38" i="4" s="1"/>
  <c r="DM42" i="4"/>
  <c r="DL42" i="4"/>
  <c r="DS42" i="4" s="1"/>
  <c r="DN42" i="4"/>
  <c r="DK42" i="4"/>
  <c r="DR42" i="4" s="1"/>
  <c r="DM46" i="4"/>
  <c r="DL46" i="4"/>
  <c r="DS46" i="4" s="1"/>
  <c r="DN46" i="4"/>
  <c r="DK46" i="4"/>
  <c r="DR46" i="4" s="1"/>
  <c r="DM50" i="4"/>
  <c r="DL50" i="4"/>
  <c r="DS50" i="4" s="1"/>
  <c r="DN50" i="4"/>
  <c r="DK50" i="4"/>
  <c r="DR50" i="4" s="1"/>
  <c r="DM54" i="4"/>
  <c r="DL54" i="4"/>
  <c r="DS54" i="4" s="1"/>
  <c r="DN54" i="4"/>
  <c r="DK54" i="4"/>
  <c r="DR54" i="4" s="1"/>
  <c r="DR58" i="4"/>
  <c r="DR62" i="4"/>
  <c r="DR66" i="4"/>
  <c r="CQ115" i="4"/>
  <c r="CQ119" i="4"/>
  <c r="CQ123" i="4"/>
  <c r="CQ127" i="4"/>
  <c r="CQ131" i="4"/>
  <c r="CQ135" i="4"/>
  <c r="CQ139" i="4"/>
  <c r="CQ143" i="4"/>
  <c r="DR5" i="4"/>
  <c r="DR9" i="4"/>
  <c r="DR13" i="4"/>
  <c r="DM17" i="4"/>
  <c r="DL17" i="4"/>
  <c r="DS17" i="4" s="1"/>
  <c r="DM21" i="4"/>
  <c r="DL21" i="4"/>
  <c r="DS21" i="4" s="1"/>
  <c r="DM25" i="4"/>
  <c r="DL25" i="4"/>
  <c r="DS25" i="4" s="1"/>
  <c r="DM29" i="4"/>
  <c r="DL29" i="4"/>
  <c r="DS29" i="4" s="1"/>
  <c r="DM33" i="4"/>
  <c r="DL33" i="4"/>
  <c r="DS33" i="4" s="1"/>
  <c r="DM37" i="4"/>
  <c r="DT37" i="4" s="1"/>
  <c r="DL37" i="4"/>
  <c r="DS37" i="4" s="1"/>
  <c r="DM41" i="4"/>
  <c r="DL41" i="4"/>
  <c r="DS41" i="4" s="1"/>
  <c r="DM45" i="4"/>
  <c r="DT45" i="4" s="1"/>
  <c r="DL45" i="4"/>
  <c r="DS45" i="4" s="1"/>
  <c r="DM49" i="4"/>
  <c r="DL49" i="4"/>
  <c r="DS49" i="4" s="1"/>
  <c r="DM53" i="4"/>
  <c r="DT53" i="4" s="1"/>
  <c r="DL53" i="4"/>
  <c r="DS53" i="4" s="1"/>
  <c r="DM57" i="4"/>
  <c r="DL57" i="4"/>
  <c r="DS57" i="4" s="1"/>
  <c r="DM61" i="4"/>
  <c r="DT61" i="4" s="1"/>
  <c r="DL61" i="4"/>
  <c r="DS61" i="4" s="1"/>
  <c r="DM65" i="4"/>
  <c r="DL65" i="4"/>
  <c r="DS65" i="4" s="1"/>
  <c r="DM69" i="4"/>
  <c r="DL69" i="4"/>
  <c r="DS69" i="4" s="1"/>
  <c r="DK73" i="4"/>
  <c r="DN73" i="4"/>
  <c r="DU73" i="4" s="1"/>
  <c r="DM73" i="4"/>
  <c r="DT73" i="4" s="1"/>
  <c r="DL73" i="4"/>
  <c r="DS73" i="4" s="1"/>
  <c r="DK77" i="4"/>
  <c r="DN77" i="4"/>
  <c r="DU77" i="4" s="1"/>
  <c r="DM77" i="4"/>
  <c r="DT77" i="4" s="1"/>
  <c r="DL77" i="4"/>
  <c r="DS77" i="4" s="1"/>
  <c r="DK81" i="4"/>
  <c r="DN81" i="4"/>
  <c r="DU81" i="4" s="1"/>
  <c r="DM81" i="4"/>
  <c r="DT81" i="4" s="1"/>
  <c r="DL81" i="4"/>
  <c r="DS81" i="4" s="1"/>
  <c r="DK85" i="4"/>
  <c r="DN85" i="4"/>
  <c r="DU85" i="4" s="1"/>
  <c r="DM85" i="4"/>
  <c r="DT85" i="4" s="1"/>
  <c r="DL85" i="4"/>
  <c r="DS85" i="4" s="1"/>
  <c r="DK89" i="4"/>
  <c r="DN89" i="4"/>
  <c r="DU89" i="4" s="1"/>
  <c r="DM89" i="4"/>
  <c r="DT89" i="4" s="1"/>
  <c r="DL89" i="4"/>
  <c r="DS89" i="4" s="1"/>
  <c r="DK93" i="4"/>
  <c r="DN93" i="4"/>
  <c r="DU93" i="4" s="1"/>
  <c r="DM93" i="4"/>
  <c r="DT93" i="4" s="1"/>
  <c r="DL93" i="4"/>
  <c r="DS93" i="4" s="1"/>
  <c r="DK97" i="4"/>
  <c r="DN97" i="4"/>
  <c r="DU97" i="4" s="1"/>
  <c r="DM97" i="4"/>
  <c r="DT97" i="4" s="1"/>
  <c r="DL97" i="4"/>
  <c r="DS97" i="4" s="1"/>
  <c r="DK101" i="4"/>
  <c r="DN101" i="4"/>
  <c r="DU101" i="4" s="1"/>
  <c r="DM101" i="4"/>
  <c r="DT101" i="4" s="1"/>
  <c r="DL101" i="4"/>
  <c r="DS101" i="4" s="1"/>
  <c r="DK105" i="4"/>
  <c r="DN105" i="4"/>
  <c r="DU105" i="4" s="1"/>
  <c r="AF106" i="1" s="1"/>
  <c r="DM105" i="4"/>
  <c r="DT105" i="4" s="1"/>
  <c r="DL105" i="4"/>
  <c r="DS105" i="4" s="1"/>
  <c r="DK109" i="4"/>
  <c r="DN109" i="4"/>
  <c r="DU109" i="4" s="1"/>
  <c r="AF110" i="1" s="1"/>
  <c r="DM109" i="4"/>
  <c r="DT109" i="4" s="1"/>
  <c r="DL109" i="4"/>
  <c r="DS109" i="4" s="1"/>
  <c r="DK113" i="4"/>
  <c r="DN113" i="4"/>
  <c r="DU113" i="4" s="1"/>
  <c r="AF114" i="1" s="1"/>
  <c r="DM113" i="4"/>
  <c r="DT113" i="4" s="1"/>
  <c r="DL113" i="4"/>
  <c r="DS113" i="4" s="1"/>
  <c r="DK117" i="4"/>
  <c r="DN117" i="4"/>
  <c r="DU117" i="4" s="1"/>
  <c r="AF118" i="1" s="1"/>
  <c r="DM117" i="4"/>
  <c r="DT117" i="4" s="1"/>
  <c r="DL117" i="4"/>
  <c r="DS117" i="4" s="1"/>
  <c r="DK121" i="4"/>
  <c r="DN121" i="4"/>
  <c r="DU121" i="4" s="1"/>
  <c r="DM121" i="4"/>
  <c r="DT121" i="4" s="1"/>
  <c r="DL121" i="4"/>
  <c r="DS121" i="4" s="1"/>
  <c r="DK125" i="4"/>
  <c r="DN125" i="4"/>
  <c r="DU125" i="4" s="1"/>
  <c r="DM125" i="4"/>
  <c r="DT125" i="4" s="1"/>
  <c r="DL125" i="4"/>
  <c r="DS125" i="4" s="1"/>
  <c r="DK129" i="4"/>
  <c r="DN129" i="4"/>
  <c r="DU129" i="4" s="1"/>
  <c r="DM129" i="4"/>
  <c r="DT129" i="4" s="1"/>
  <c r="DL129" i="4"/>
  <c r="DS129" i="4" s="1"/>
  <c r="DK133" i="4"/>
  <c r="DN133" i="4"/>
  <c r="DU133" i="4" s="1"/>
  <c r="DM133" i="4"/>
  <c r="DT133" i="4" s="1"/>
  <c r="DL133" i="4"/>
  <c r="DS133" i="4" s="1"/>
  <c r="DK137" i="4"/>
  <c r="DN137" i="4"/>
  <c r="DU137" i="4" s="1"/>
  <c r="DM137" i="4"/>
  <c r="DT137" i="4" s="1"/>
  <c r="DL137" i="4"/>
  <c r="DS137" i="4" s="1"/>
  <c r="DK141" i="4"/>
  <c r="DN141" i="4"/>
  <c r="DU141" i="4" s="1"/>
  <c r="DM141" i="4"/>
  <c r="DT141" i="4" s="1"/>
  <c r="DL141" i="4"/>
  <c r="DS141" i="4" s="1"/>
  <c r="DK145" i="4"/>
  <c r="DN145" i="4"/>
  <c r="DU145" i="4" s="1"/>
  <c r="DM145" i="4"/>
  <c r="DT145" i="4" s="1"/>
  <c r="DL145" i="4"/>
  <c r="DS145" i="4" s="1"/>
  <c r="DM3" i="4"/>
  <c r="DM5" i="4"/>
  <c r="DT5" i="4" s="1"/>
  <c r="DM7" i="4"/>
  <c r="DT7" i="4" s="1"/>
  <c r="DM9" i="4"/>
  <c r="DM11" i="4"/>
  <c r="DT11" i="4" s="1"/>
  <c r="DM13" i="4"/>
  <c r="DT13" i="4" s="1"/>
  <c r="DM15" i="4"/>
  <c r="DT15" i="4" s="1"/>
  <c r="DK17" i="4"/>
  <c r="DR17" i="4" s="1"/>
  <c r="DK21" i="4"/>
  <c r="DR21" i="4" s="1"/>
  <c r="DK25" i="4"/>
  <c r="DR25" i="4" s="1"/>
  <c r="DK29" i="4"/>
  <c r="DK33" i="4"/>
  <c r="DK37" i="4"/>
  <c r="DK41" i="4"/>
  <c r="DR41" i="4" s="1"/>
  <c r="DK45" i="4"/>
  <c r="DK49" i="4"/>
  <c r="DK53" i="4"/>
  <c r="DK57" i="4"/>
  <c r="DR57" i="4" s="1"/>
  <c r="DK61" i="4"/>
  <c r="DK65" i="4"/>
  <c r="DK69" i="4"/>
  <c r="DK88" i="4"/>
  <c r="DR88" i="4" s="1"/>
  <c r="DN88" i="4"/>
  <c r="DM88" i="4"/>
  <c r="DL88" i="4"/>
  <c r="DS88" i="4" s="1"/>
  <c r="DK92" i="4"/>
  <c r="DR92" i="4" s="1"/>
  <c r="DN92" i="4"/>
  <c r="DM92" i="4"/>
  <c r="DL92" i="4"/>
  <c r="DS92" i="4" s="1"/>
  <c r="DK96" i="4"/>
  <c r="DR96" i="4" s="1"/>
  <c r="DN96" i="4"/>
  <c r="DM96" i="4"/>
  <c r="DL96" i="4"/>
  <c r="DS96" i="4" s="1"/>
  <c r="DK100" i="4"/>
  <c r="DR100" i="4" s="1"/>
  <c r="DN100" i="4"/>
  <c r="DM100" i="4"/>
  <c r="DL100" i="4"/>
  <c r="DS100" i="4" s="1"/>
  <c r="DK104" i="4"/>
  <c r="DR104" i="4" s="1"/>
  <c r="DN104" i="4"/>
  <c r="DM104" i="4"/>
  <c r="DL104" i="4"/>
  <c r="DS104" i="4" s="1"/>
  <c r="DK108" i="4"/>
  <c r="DR108" i="4" s="1"/>
  <c r="AC109" i="1" s="1"/>
  <c r="DN108" i="4"/>
  <c r="DM108" i="4"/>
  <c r="DL108" i="4"/>
  <c r="DS108" i="4" s="1"/>
  <c r="DK112" i="4"/>
  <c r="DR112" i="4" s="1"/>
  <c r="DN112" i="4"/>
  <c r="DM112" i="4"/>
  <c r="DL112" i="4"/>
  <c r="DS112" i="4" s="1"/>
  <c r="DK116" i="4"/>
  <c r="DR116" i="4" s="1"/>
  <c r="AC117" i="1" s="1"/>
  <c r="DN116" i="4"/>
  <c r="DU116" i="4" s="1"/>
  <c r="DM116" i="4"/>
  <c r="DL116" i="4"/>
  <c r="DK120" i="4"/>
  <c r="DR120" i="4" s="1"/>
  <c r="DN120" i="4"/>
  <c r="DM120" i="4"/>
  <c r="DT120" i="4" s="1"/>
  <c r="DL120" i="4"/>
  <c r="DK124" i="4"/>
  <c r="DR124" i="4" s="1"/>
  <c r="DN124" i="4"/>
  <c r="DM124" i="4"/>
  <c r="DL124" i="4"/>
  <c r="DK128" i="4"/>
  <c r="DR128" i="4" s="1"/>
  <c r="DN128" i="4"/>
  <c r="DM128" i="4"/>
  <c r="DT128" i="4" s="1"/>
  <c r="DL128" i="4"/>
  <c r="DS128" i="4" s="1"/>
  <c r="DK132" i="4"/>
  <c r="DR132" i="4" s="1"/>
  <c r="DN132" i="4"/>
  <c r="DU132" i="4" s="1"/>
  <c r="DM132" i="4"/>
  <c r="DL132" i="4"/>
  <c r="DK136" i="4"/>
  <c r="DR136" i="4" s="1"/>
  <c r="DN136" i="4"/>
  <c r="DM136" i="4"/>
  <c r="DT136" i="4" s="1"/>
  <c r="DL136" i="4"/>
  <c r="DK140" i="4"/>
  <c r="DR140" i="4" s="1"/>
  <c r="DN140" i="4"/>
  <c r="DM140" i="4"/>
  <c r="DL140" i="4"/>
  <c r="DK144" i="4"/>
  <c r="DR144" i="4" s="1"/>
  <c r="DN144" i="4"/>
  <c r="DM144" i="4"/>
  <c r="DT144" i="4" s="1"/>
  <c r="DL144" i="4"/>
  <c r="DS144" i="4" s="1"/>
  <c r="DU3" i="4"/>
  <c r="AF5" i="1" s="1"/>
  <c r="DU9" i="4"/>
  <c r="DU21" i="4"/>
  <c r="AF23" i="1" s="1"/>
  <c r="DU25" i="4"/>
  <c r="AF27" i="1" s="1"/>
  <c r="DU33" i="4"/>
  <c r="AF35" i="1" s="1"/>
  <c r="DU37" i="4"/>
  <c r="AF39" i="1" s="1"/>
  <c r="DU41" i="4"/>
  <c r="AF43" i="1" s="1"/>
  <c r="DU53" i="4"/>
  <c r="AF55" i="1" s="1"/>
  <c r="DU57" i="4"/>
  <c r="AF59" i="1" s="1"/>
  <c r="DU65" i="4"/>
  <c r="DM19" i="4"/>
  <c r="DT19" i="4" s="1"/>
  <c r="DL19" i="4"/>
  <c r="DS19" i="4" s="1"/>
  <c r="DM23" i="4"/>
  <c r="DT23" i="4" s="1"/>
  <c r="DL23" i="4"/>
  <c r="DS23" i="4" s="1"/>
  <c r="AD25" i="1" s="1"/>
  <c r="DM27" i="4"/>
  <c r="DT27" i="4" s="1"/>
  <c r="DL27" i="4"/>
  <c r="DS27" i="4" s="1"/>
  <c r="DM31" i="4"/>
  <c r="DL31" i="4"/>
  <c r="DS31" i="4" s="1"/>
  <c r="AD33" i="1" s="1"/>
  <c r="DM35" i="4"/>
  <c r="DT35" i="4" s="1"/>
  <c r="DL35" i="4"/>
  <c r="DS35" i="4" s="1"/>
  <c r="DM39" i="4"/>
  <c r="DL39" i="4"/>
  <c r="DS39" i="4" s="1"/>
  <c r="AD41" i="1" s="1"/>
  <c r="DM43" i="4"/>
  <c r="DT43" i="4" s="1"/>
  <c r="AE45" i="1" s="1"/>
  <c r="DL43" i="4"/>
  <c r="DS43" i="4" s="1"/>
  <c r="DM47" i="4"/>
  <c r="DL47" i="4"/>
  <c r="DS47" i="4" s="1"/>
  <c r="DM51" i="4"/>
  <c r="DT51" i="4" s="1"/>
  <c r="AE53" i="1" s="1"/>
  <c r="DL51" i="4"/>
  <c r="DS51" i="4" s="1"/>
  <c r="DM55" i="4"/>
  <c r="DL55" i="4"/>
  <c r="DS55" i="4" s="1"/>
  <c r="DM59" i="4"/>
  <c r="DT59" i="4" s="1"/>
  <c r="AE61" i="1" s="1"/>
  <c r="DL59" i="4"/>
  <c r="DS59" i="4" s="1"/>
  <c r="DM63" i="4"/>
  <c r="DL63" i="4"/>
  <c r="DS63" i="4" s="1"/>
  <c r="DM67" i="4"/>
  <c r="DT67" i="4" s="1"/>
  <c r="DL67" i="4"/>
  <c r="DS67" i="4" s="1"/>
  <c r="DK71" i="4"/>
  <c r="DR71" i="4" s="1"/>
  <c r="AC73" i="1" s="1"/>
  <c r="DN71" i="4"/>
  <c r="DM71" i="4"/>
  <c r="DT71" i="4" s="1"/>
  <c r="DL71" i="4"/>
  <c r="DS71" i="4" s="1"/>
  <c r="DK75" i="4"/>
  <c r="DR75" i="4" s="1"/>
  <c r="DN75" i="4"/>
  <c r="DM75" i="4"/>
  <c r="DT75" i="4" s="1"/>
  <c r="DL75" i="4"/>
  <c r="DS75" i="4" s="1"/>
  <c r="DK79" i="4"/>
  <c r="DR79" i="4" s="1"/>
  <c r="AC81" i="1" s="1"/>
  <c r="DN79" i="4"/>
  <c r="DM79" i="4"/>
  <c r="DT79" i="4" s="1"/>
  <c r="DL79" i="4"/>
  <c r="DS79" i="4" s="1"/>
  <c r="DK83" i="4"/>
  <c r="DR83" i="4" s="1"/>
  <c r="DN83" i="4"/>
  <c r="DM83" i="4"/>
  <c r="DT83" i="4" s="1"/>
  <c r="DL83" i="4"/>
  <c r="DS83" i="4" s="1"/>
  <c r="DK87" i="4"/>
  <c r="DR87" i="4" s="1"/>
  <c r="DN87" i="4"/>
  <c r="DM87" i="4"/>
  <c r="DT87" i="4" s="1"/>
  <c r="DL87" i="4"/>
  <c r="DS87" i="4" s="1"/>
  <c r="DK91" i="4"/>
  <c r="DR91" i="4" s="1"/>
  <c r="DN91" i="4"/>
  <c r="DM91" i="4"/>
  <c r="DT91" i="4" s="1"/>
  <c r="DL91" i="4"/>
  <c r="DS91" i="4" s="1"/>
  <c r="DK95" i="4"/>
  <c r="DR95" i="4" s="1"/>
  <c r="DN95" i="4"/>
  <c r="DM95" i="4"/>
  <c r="DT95" i="4" s="1"/>
  <c r="DL95" i="4"/>
  <c r="DS95" i="4" s="1"/>
  <c r="DK99" i="4"/>
  <c r="DR99" i="4" s="1"/>
  <c r="AC101" i="1" s="1"/>
  <c r="DN99" i="4"/>
  <c r="DM99" i="4"/>
  <c r="DT99" i="4" s="1"/>
  <c r="DL99" i="4"/>
  <c r="DS99" i="4" s="1"/>
  <c r="DK103" i="4"/>
  <c r="DR103" i="4" s="1"/>
  <c r="DN103" i="4"/>
  <c r="DM103" i="4"/>
  <c r="DT103" i="4" s="1"/>
  <c r="DL103" i="4"/>
  <c r="DS103" i="4" s="1"/>
  <c r="DK107" i="4"/>
  <c r="DR107" i="4" s="1"/>
  <c r="DN107" i="4"/>
  <c r="DM107" i="4"/>
  <c r="DT107" i="4" s="1"/>
  <c r="DL107" i="4"/>
  <c r="DS107" i="4" s="1"/>
  <c r="DK111" i="4"/>
  <c r="DR111" i="4" s="1"/>
  <c r="DN111" i="4"/>
  <c r="DM111" i="4"/>
  <c r="DT111" i="4" s="1"/>
  <c r="DL111" i="4"/>
  <c r="DS111" i="4" s="1"/>
  <c r="DK115" i="4"/>
  <c r="DN115" i="4"/>
  <c r="DU115" i="4" s="1"/>
  <c r="DM115" i="4"/>
  <c r="DL115" i="4"/>
  <c r="DK119" i="4"/>
  <c r="DR119" i="4" s="1"/>
  <c r="DN119" i="4"/>
  <c r="DM119" i="4"/>
  <c r="DT119" i="4" s="1"/>
  <c r="DL119" i="4"/>
  <c r="DK123" i="4"/>
  <c r="DN123" i="4"/>
  <c r="DU123" i="4" s="1"/>
  <c r="DM123" i="4"/>
  <c r="DL123" i="4"/>
  <c r="DK127" i="4"/>
  <c r="DR127" i="4" s="1"/>
  <c r="DN127" i="4"/>
  <c r="DM127" i="4"/>
  <c r="DT127" i="4" s="1"/>
  <c r="DL127" i="4"/>
  <c r="DS127" i="4" s="1"/>
  <c r="DK131" i="4"/>
  <c r="DN131" i="4"/>
  <c r="DU131" i="4" s="1"/>
  <c r="DM131" i="4"/>
  <c r="DL131" i="4"/>
  <c r="DK135" i="4"/>
  <c r="DR135" i="4" s="1"/>
  <c r="DN135" i="4"/>
  <c r="DM135" i="4"/>
  <c r="DT135" i="4" s="1"/>
  <c r="DL135" i="4"/>
  <c r="DK139" i="4"/>
  <c r="DN139" i="4"/>
  <c r="DU139" i="4" s="1"/>
  <c r="DM139" i="4"/>
  <c r="DL139" i="4"/>
  <c r="DK143" i="4"/>
  <c r="DR143" i="4" s="1"/>
  <c r="DN143" i="4"/>
  <c r="DM143" i="4"/>
  <c r="DT143" i="4" s="1"/>
  <c r="DL143" i="4"/>
  <c r="DS143" i="4" s="1"/>
  <c r="DM58" i="4"/>
  <c r="DL58" i="4"/>
  <c r="DS58" i="4" s="1"/>
  <c r="DM62" i="4"/>
  <c r="DL62" i="4"/>
  <c r="DS62" i="4" s="1"/>
  <c r="DM66" i="4"/>
  <c r="DL66" i="4"/>
  <c r="DS66" i="4" s="1"/>
  <c r="DK70" i="4"/>
  <c r="DR70" i="4" s="1"/>
  <c r="DN70" i="4"/>
  <c r="DM70" i="4"/>
  <c r="DL70" i="4"/>
  <c r="DS70" i="4" s="1"/>
  <c r="DK74" i="4"/>
  <c r="DR74" i="4" s="1"/>
  <c r="DN74" i="4"/>
  <c r="DM74" i="4"/>
  <c r="DL74" i="4"/>
  <c r="DS74" i="4" s="1"/>
  <c r="DK78" i="4"/>
  <c r="DR78" i="4" s="1"/>
  <c r="DN78" i="4"/>
  <c r="DM78" i="4"/>
  <c r="DL78" i="4"/>
  <c r="DS78" i="4" s="1"/>
  <c r="DK82" i="4"/>
  <c r="DR82" i="4" s="1"/>
  <c r="AC85" i="1" s="1"/>
  <c r="DN82" i="4"/>
  <c r="DM82" i="4"/>
  <c r="DL82" i="4"/>
  <c r="DS82" i="4" s="1"/>
  <c r="DK86" i="4"/>
  <c r="DR86" i="4" s="1"/>
  <c r="DN86" i="4"/>
  <c r="DM86" i="4"/>
  <c r="DL86" i="4"/>
  <c r="DS86" i="4" s="1"/>
  <c r="DK90" i="4"/>
  <c r="DR90" i="4" s="1"/>
  <c r="DN90" i="4"/>
  <c r="DM90" i="4"/>
  <c r="DL90" i="4"/>
  <c r="DS90" i="4" s="1"/>
  <c r="DK94" i="4"/>
  <c r="DR94" i="4" s="1"/>
  <c r="DN94" i="4"/>
  <c r="DM94" i="4"/>
  <c r="DL94" i="4"/>
  <c r="DS94" i="4" s="1"/>
  <c r="DK98" i="4"/>
  <c r="DR98" i="4" s="1"/>
  <c r="DN98" i="4"/>
  <c r="DM98" i="4"/>
  <c r="DL98" i="4"/>
  <c r="DS98" i="4" s="1"/>
  <c r="DK102" i="4"/>
  <c r="DR102" i="4" s="1"/>
  <c r="DN102" i="4"/>
  <c r="DM102" i="4"/>
  <c r="DL102" i="4"/>
  <c r="DS102" i="4" s="1"/>
  <c r="DK106" i="4"/>
  <c r="DR106" i="4" s="1"/>
  <c r="DN106" i="4"/>
  <c r="DM106" i="4"/>
  <c r="DL106" i="4"/>
  <c r="DS106" i="4" s="1"/>
  <c r="DK110" i="4"/>
  <c r="DR110" i="4" s="1"/>
  <c r="DN110" i="4"/>
  <c r="DM110" i="4"/>
  <c r="DL110" i="4"/>
  <c r="DS110" i="4" s="1"/>
  <c r="DK114" i="4"/>
  <c r="DR114" i="4" s="1"/>
  <c r="DN114" i="4"/>
  <c r="DM114" i="4"/>
  <c r="DL114" i="4"/>
  <c r="DS114" i="4" s="1"/>
  <c r="DK118" i="4"/>
  <c r="DR118" i="4" s="1"/>
  <c r="DN118" i="4"/>
  <c r="DM118" i="4"/>
  <c r="DL118" i="4"/>
  <c r="DS118" i="4" s="1"/>
  <c r="DK122" i="4"/>
  <c r="DR122" i="4" s="1"/>
  <c r="DN122" i="4"/>
  <c r="DM122" i="4"/>
  <c r="DL122" i="4"/>
  <c r="DS122" i="4" s="1"/>
  <c r="DK126" i="4"/>
  <c r="DR126" i="4" s="1"/>
  <c r="DN126" i="4"/>
  <c r="DM126" i="4"/>
  <c r="DL126" i="4"/>
  <c r="DS126" i="4" s="1"/>
  <c r="DK130" i="4"/>
  <c r="DR130" i="4" s="1"/>
  <c r="DN130" i="4"/>
  <c r="DM130" i="4"/>
  <c r="DL130" i="4"/>
  <c r="DS130" i="4" s="1"/>
  <c r="DK134" i="4"/>
  <c r="DR134" i="4" s="1"/>
  <c r="DN134" i="4"/>
  <c r="DM134" i="4"/>
  <c r="DL134" i="4"/>
  <c r="DS134" i="4" s="1"/>
  <c r="DK138" i="4"/>
  <c r="DR138" i="4" s="1"/>
  <c r="DN138" i="4"/>
  <c r="DM138" i="4"/>
  <c r="DL138" i="4"/>
  <c r="DS138" i="4" s="1"/>
  <c r="DK142" i="4"/>
  <c r="DR142" i="4" s="1"/>
  <c r="DN142" i="4"/>
  <c r="DM142" i="4"/>
  <c r="DL142" i="4"/>
  <c r="DS142" i="4" s="1"/>
  <c r="DS5" i="4"/>
  <c r="AD7" i="1" s="1"/>
  <c r="DS7" i="4"/>
  <c r="DS11" i="4"/>
  <c r="DS13" i="4"/>
  <c r="DS15" i="4"/>
  <c r="DN58" i="4"/>
  <c r="DN62" i="4"/>
  <c r="DN66" i="4"/>
  <c r="AC8" i="1"/>
  <c r="DX2" i="4"/>
  <c r="AC77" i="1"/>
  <c r="AD37" i="1"/>
  <c r="AD29" i="1"/>
  <c r="AE28" i="1"/>
  <c r="AC26" i="1"/>
  <c r="AE24" i="1"/>
  <c r="AC22" i="1"/>
  <c r="AD21" i="1"/>
  <c r="AE20" i="1"/>
  <c r="AC18" i="1"/>
  <c r="AC14" i="1"/>
  <c r="AC121" i="1"/>
  <c r="AC113" i="1"/>
  <c r="AC105" i="1"/>
  <c r="AC97" i="1"/>
  <c r="DY147" i="1"/>
  <c r="DU147" i="1"/>
  <c r="DQ147" i="1"/>
  <c r="EA146" i="1"/>
  <c r="DW146" i="1"/>
  <c r="DS146" i="1"/>
  <c r="DO146" i="1"/>
  <c r="DY145" i="1"/>
  <c r="DU145" i="1"/>
  <c r="DQ145" i="1"/>
  <c r="EA144" i="1"/>
  <c r="DW144" i="1"/>
  <c r="DS144" i="1"/>
  <c r="DO144" i="1"/>
  <c r="DY143" i="1"/>
  <c r="DU143" i="1"/>
  <c r="DQ143" i="1"/>
  <c r="EA142" i="1"/>
  <c r="DW142" i="1"/>
  <c r="DS142" i="1"/>
  <c r="DO142" i="1"/>
  <c r="DY141" i="1"/>
  <c r="DU141" i="1"/>
  <c r="DQ141" i="1"/>
  <c r="EA140" i="1"/>
  <c r="DW140" i="1"/>
  <c r="DS140" i="1"/>
  <c r="DO140" i="1"/>
  <c r="DY139" i="1"/>
  <c r="DU139" i="1"/>
  <c r="DQ139" i="1"/>
  <c r="EA138" i="1"/>
  <c r="DW138" i="1"/>
  <c r="DS138" i="1"/>
  <c r="DO138" i="1"/>
  <c r="DY137" i="1"/>
  <c r="DU137" i="1"/>
  <c r="DQ137" i="1"/>
  <c r="EA136" i="1"/>
  <c r="DW136" i="1"/>
  <c r="DS136" i="1"/>
  <c r="DO136" i="1"/>
  <c r="DY135" i="1"/>
  <c r="DU135" i="1"/>
  <c r="DQ135" i="1"/>
  <c r="EA134" i="1"/>
  <c r="DW134" i="1"/>
  <c r="DS134" i="1"/>
  <c r="DO134" i="1"/>
  <c r="DY133" i="1"/>
  <c r="DU133" i="1"/>
  <c r="DQ133" i="1"/>
  <c r="EA132" i="1"/>
  <c r="DW132" i="1"/>
  <c r="DS132" i="1"/>
  <c r="DO132" i="1"/>
  <c r="DY131" i="1"/>
  <c r="DU131" i="1"/>
  <c r="DQ131" i="1"/>
  <c r="EA130" i="1"/>
  <c r="DW130" i="1"/>
  <c r="DS130" i="1"/>
  <c r="DO130" i="1"/>
  <c r="DY129" i="1"/>
  <c r="DU129" i="1"/>
  <c r="DQ129" i="1"/>
  <c r="EA128" i="1"/>
  <c r="DW128" i="1"/>
  <c r="DS128" i="1"/>
  <c r="DO128" i="1"/>
  <c r="DY127" i="1"/>
  <c r="DU127" i="1"/>
  <c r="DQ127" i="1"/>
  <c r="EA126" i="1"/>
  <c r="DW126" i="1"/>
  <c r="DS126" i="1"/>
  <c r="DO126" i="1"/>
  <c r="DY125" i="1"/>
  <c r="DU125" i="1"/>
  <c r="DQ125" i="1"/>
  <c r="EA124" i="1"/>
  <c r="DW124" i="1"/>
  <c r="DS124" i="1"/>
  <c r="DO124" i="1"/>
  <c r="DY123" i="1"/>
  <c r="DX147" i="1"/>
  <c r="DT147" i="1"/>
  <c r="DP147" i="1"/>
  <c r="DZ146" i="1"/>
  <c r="DV146" i="1"/>
  <c r="DR146" i="1"/>
  <c r="DN146" i="1"/>
  <c r="DX145" i="1"/>
  <c r="DT145" i="1"/>
  <c r="DP145" i="1"/>
  <c r="DZ144" i="1"/>
  <c r="DV144" i="1"/>
  <c r="DR144" i="1"/>
  <c r="DN144" i="1"/>
  <c r="DX143" i="1"/>
  <c r="DT143" i="1"/>
  <c r="DP143" i="1"/>
  <c r="DZ142" i="1"/>
  <c r="DV142" i="1"/>
  <c r="DR142" i="1"/>
  <c r="DN142" i="1"/>
  <c r="DX141" i="1"/>
  <c r="DT141" i="1"/>
  <c r="DP141" i="1"/>
  <c r="DZ140" i="1"/>
  <c r="DV140" i="1"/>
  <c r="DR140" i="1"/>
  <c r="DN140" i="1"/>
  <c r="DX139" i="1"/>
  <c r="DT139" i="1"/>
  <c r="DP139" i="1"/>
  <c r="DZ138" i="1"/>
  <c r="DV138" i="1"/>
  <c r="DR138" i="1"/>
  <c r="DN138" i="1"/>
  <c r="DX137" i="1"/>
  <c r="DT137" i="1"/>
  <c r="DP137" i="1"/>
  <c r="DZ136" i="1"/>
  <c r="DV136" i="1"/>
  <c r="DR136" i="1"/>
  <c r="DN136" i="1"/>
  <c r="DX135" i="1"/>
  <c r="DT135" i="1"/>
  <c r="DP135" i="1"/>
  <c r="DZ134" i="1"/>
  <c r="DV134" i="1"/>
  <c r="DR134" i="1"/>
  <c r="DN134" i="1"/>
  <c r="DX133" i="1"/>
  <c r="DT133" i="1"/>
  <c r="DP133" i="1"/>
  <c r="DZ132" i="1"/>
  <c r="DV132" i="1"/>
  <c r="DR132" i="1"/>
  <c r="DN132" i="1"/>
  <c r="DX131" i="1"/>
  <c r="DT131" i="1"/>
  <c r="DP131" i="1"/>
  <c r="DZ130" i="1"/>
  <c r="DV130" i="1"/>
  <c r="DR130" i="1"/>
  <c r="EA147" i="1"/>
  <c r="DW147" i="1"/>
  <c r="DS147" i="1"/>
  <c r="DO147" i="1"/>
  <c r="DY146" i="1"/>
  <c r="DU146" i="1"/>
  <c r="DQ146" i="1"/>
  <c r="EA145" i="1"/>
  <c r="DW145" i="1"/>
  <c r="DS145" i="1"/>
  <c r="DO145" i="1"/>
  <c r="DY144" i="1"/>
  <c r="DU144" i="1"/>
  <c r="DQ144" i="1"/>
  <c r="EA143" i="1"/>
  <c r="DW143" i="1"/>
  <c r="DS143" i="1"/>
  <c r="DO143" i="1"/>
  <c r="DY142" i="1"/>
  <c r="DU142" i="1"/>
  <c r="DQ142" i="1"/>
  <c r="EA141" i="1"/>
  <c r="DW141" i="1"/>
  <c r="DS141" i="1"/>
  <c r="DO141" i="1"/>
  <c r="DY140" i="1"/>
  <c r="DU140" i="1"/>
  <c r="DQ140" i="1"/>
  <c r="EA139" i="1"/>
  <c r="DW139" i="1"/>
  <c r="DS139" i="1"/>
  <c r="DO139" i="1"/>
  <c r="DY138" i="1"/>
  <c r="DU138" i="1"/>
  <c r="DQ138" i="1"/>
  <c r="EA137" i="1"/>
  <c r="DW137" i="1"/>
  <c r="DS137" i="1"/>
  <c r="DO137" i="1"/>
  <c r="DY136" i="1"/>
  <c r="DU136" i="1"/>
  <c r="DQ136" i="1"/>
  <c r="EA135" i="1"/>
  <c r="DW135" i="1"/>
  <c r="DS135" i="1"/>
  <c r="DO135" i="1"/>
  <c r="DY134" i="1"/>
  <c r="DU134" i="1"/>
  <c r="DQ134" i="1"/>
  <c r="EA133" i="1"/>
  <c r="DW133" i="1"/>
  <c r="DS133" i="1"/>
  <c r="DO133" i="1"/>
  <c r="DY132" i="1"/>
  <c r="DU132" i="1"/>
  <c r="DQ132" i="1"/>
  <c r="EA131" i="1"/>
  <c r="DW131" i="1"/>
  <c r="DS131" i="1"/>
  <c r="DO131" i="1"/>
  <c r="DY130" i="1"/>
  <c r="DU130" i="1"/>
  <c r="DQ130" i="1"/>
  <c r="EA129" i="1"/>
  <c r="DW129" i="1"/>
  <c r="DS129" i="1"/>
  <c r="DO129" i="1"/>
  <c r="DY128" i="1"/>
  <c r="DU128" i="1"/>
  <c r="DQ128" i="1"/>
  <c r="EA127" i="1"/>
  <c r="DW127" i="1"/>
  <c r="DS127" i="1"/>
  <c r="DO127" i="1"/>
  <c r="DY126" i="1"/>
  <c r="DU126" i="1"/>
  <c r="DQ126" i="1"/>
  <c r="EA125" i="1"/>
  <c r="DW125" i="1"/>
  <c r="DS125" i="1"/>
  <c r="DO125" i="1"/>
  <c r="DY124" i="1"/>
  <c r="DU124" i="1"/>
  <c r="DQ124" i="1"/>
  <c r="EA123" i="1"/>
  <c r="DR147" i="1"/>
  <c r="DP146" i="1"/>
  <c r="DN145" i="1"/>
  <c r="DZ143" i="1"/>
  <c r="DX142" i="1"/>
  <c r="DV141" i="1"/>
  <c r="DT140" i="1"/>
  <c r="DR139" i="1"/>
  <c r="DP138" i="1"/>
  <c r="DN137" i="1"/>
  <c r="DZ135" i="1"/>
  <c r="DX134" i="1"/>
  <c r="DV133" i="1"/>
  <c r="DT132" i="1"/>
  <c r="DR131" i="1"/>
  <c r="DP130" i="1"/>
  <c r="DV129" i="1"/>
  <c r="DN129" i="1"/>
  <c r="DT128" i="1"/>
  <c r="DZ127" i="1"/>
  <c r="DR127" i="1"/>
  <c r="DX126" i="1"/>
  <c r="DP126" i="1"/>
  <c r="DV125" i="1"/>
  <c r="DN125" i="1"/>
  <c r="DT124" i="1"/>
  <c r="DZ123" i="1"/>
  <c r="DU123" i="1"/>
  <c r="DQ123" i="1"/>
  <c r="EA122" i="1"/>
  <c r="DW122" i="1"/>
  <c r="DS122" i="1"/>
  <c r="DO122" i="1"/>
  <c r="DY121" i="1"/>
  <c r="DU121" i="1"/>
  <c r="DQ121" i="1"/>
  <c r="EA120" i="1"/>
  <c r="DW120" i="1"/>
  <c r="DS120" i="1"/>
  <c r="DO120" i="1"/>
  <c r="DY119" i="1"/>
  <c r="DU119" i="1"/>
  <c r="DQ119" i="1"/>
  <c r="EA118" i="1"/>
  <c r="DW118" i="1"/>
  <c r="DS118" i="1"/>
  <c r="DO118" i="1"/>
  <c r="DY117" i="1"/>
  <c r="DU117" i="1"/>
  <c r="DQ117" i="1"/>
  <c r="EA116" i="1"/>
  <c r="DW116" i="1"/>
  <c r="DS116" i="1"/>
  <c r="DO116" i="1"/>
  <c r="DY115" i="1"/>
  <c r="DU115" i="1"/>
  <c r="DQ115" i="1"/>
  <c r="EA114" i="1"/>
  <c r="DW114" i="1"/>
  <c r="DS114" i="1"/>
  <c r="DO114" i="1"/>
  <c r="DY113" i="1"/>
  <c r="DU113" i="1"/>
  <c r="DQ113" i="1"/>
  <c r="EA112" i="1"/>
  <c r="DW112" i="1"/>
  <c r="DS112" i="1"/>
  <c r="DO112" i="1"/>
  <c r="DY111" i="1"/>
  <c r="DU111" i="1"/>
  <c r="DQ111" i="1"/>
  <c r="EA110" i="1"/>
  <c r="DW110" i="1"/>
  <c r="DS110" i="1"/>
  <c r="DO110" i="1"/>
  <c r="DY109" i="1"/>
  <c r="DU109" i="1"/>
  <c r="DQ109" i="1"/>
  <c r="EA108" i="1"/>
  <c r="DW108" i="1"/>
  <c r="DS108" i="1"/>
  <c r="DO108" i="1"/>
  <c r="DY107" i="1"/>
  <c r="DU107" i="1"/>
  <c r="DQ107" i="1"/>
  <c r="DN147" i="1"/>
  <c r="DZ145" i="1"/>
  <c r="DX144" i="1"/>
  <c r="DV143" i="1"/>
  <c r="DT142" i="1"/>
  <c r="DR141" i="1"/>
  <c r="DP140" i="1"/>
  <c r="DN139" i="1"/>
  <c r="DZ137" i="1"/>
  <c r="DX136" i="1"/>
  <c r="DV135" i="1"/>
  <c r="DT134" i="1"/>
  <c r="DR133" i="1"/>
  <c r="DP132" i="1"/>
  <c r="DN131" i="1"/>
  <c r="DN130" i="1"/>
  <c r="DT129" i="1"/>
  <c r="DZ128" i="1"/>
  <c r="DR128" i="1"/>
  <c r="DX127" i="1"/>
  <c r="DP127" i="1"/>
  <c r="DV126" i="1"/>
  <c r="DN126" i="1"/>
  <c r="DT125" i="1"/>
  <c r="DZ124" i="1"/>
  <c r="DR124" i="1"/>
  <c r="DX123" i="1"/>
  <c r="DT123" i="1"/>
  <c r="DP123" i="1"/>
  <c r="DZ122" i="1"/>
  <c r="DV122" i="1"/>
  <c r="DR122" i="1"/>
  <c r="DN122" i="1"/>
  <c r="DX121" i="1"/>
  <c r="DT121" i="1"/>
  <c r="DP121" i="1"/>
  <c r="DZ120" i="1"/>
  <c r="DV120" i="1"/>
  <c r="DR120" i="1"/>
  <c r="DN120" i="1"/>
  <c r="DX119" i="1"/>
  <c r="DT119" i="1"/>
  <c r="DP119" i="1"/>
  <c r="DZ118" i="1"/>
  <c r="DV118" i="1"/>
  <c r="DR118" i="1"/>
  <c r="DN118" i="1"/>
  <c r="DX117" i="1"/>
  <c r="DT117" i="1"/>
  <c r="DP117" i="1"/>
  <c r="DZ116" i="1"/>
  <c r="DV116" i="1"/>
  <c r="DR116" i="1"/>
  <c r="DN116" i="1"/>
  <c r="DX115" i="1"/>
  <c r="DT115" i="1"/>
  <c r="DP115" i="1"/>
  <c r="DZ114" i="1"/>
  <c r="DV114" i="1"/>
  <c r="DR114" i="1"/>
  <c r="DN114" i="1"/>
  <c r="DX113" i="1"/>
  <c r="DT113" i="1"/>
  <c r="DP113" i="1"/>
  <c r="DZ147" i="1"/>
  <c r="DX146" i="1"/>
  <c r="DV145" i="1"/>
  <c r="DT144" i="1"/>
  <c r="DR143" i="1"/>
  <c r="DP142" i="1"/>
  <c r="DN141" i="1"/>
  <c r="DZ139" i="1"/>
  <c r="DX138" i="1"/>
  <c r="DV137" i="1"/>
  <c r="DT136" i="1"/>
  <c r="DR135" i="1"/>
  <c r="DP134" i="1"/>
  <c r="DN133" i="1"/>
  <c r="DZ131" i="1"/>
  <c r="DX130" i="1"/>
  <c r="DZ129" i="1"/>
  <c r="DR129" i="1"/>
  <c r="DX128" i="1"/>
  <c r="DP128" i="1"/>
  <c r="DV127" i="1"/>
  <c r="DN127" i="1"/>
  <c r="DT126" i="1"/>
  <c r="DZ125" i="1"/>
  <c r="DR125" i="1"/>
  <c r="DX124" i="1"/>
  <c r="DP124" i="1"/>
  <c r="DW123" i="1"/>
  <c r="DS123" i="1"/>
  <c r="DO123" i="1"/>
  <c r="DY122" i="1"/>
  <c r="DU122" i="1"/>
  <c r="DQ122" i="1"/>
  <c r="EA121" i="1"/>
  <c r="DW121" i="1"/>
  <c r="DS121" i="1"/>
  <c r="DO121" i="1"/>
  <c r="DY120" i="1"/>
  <c r="DU120" i="1"/>
  <c r="DQ120" i="1"/>
  <c r="EA119" i="1"/>
  <c r="DW119" i="1"/>
  <c r="DS119" i="1"/>
  <c r="DO119" i="1"/>
  <c r="DY118" i="1"/>
  <c r="DU118" i="1"/>
  <c r="DQ118" i="1"/>
  <c r="EA117" i="1"/>
  <c r="DW117" i="1"/>
  <c r="DS117" i="1"/>
  <c r="DO117" i="1"/>
  <c r="DY116" i="1"/>
  <c r="DU116" i="1"/>
  <c r="DQ116" i="1"/>
  <c r="EA115" i="1"/>
  <c r="DW115" i="1"/>
  <c r="DS115" i="1"/>
  <c r="DO115" i="1"/>
  <c r="DY114" i="1"/>
  <c r="DU114" i="1"/>
  <c r="DQ114" i="1"/>
  <c r="EA113" i="1"/>
  <c r="DW113" i="1"/>
  <c r="DS113" i="1"/>
  <c r="DO113" i="1"/>
  <c r="DY112" i="1"/>
  <c r="DU112" i="1"/>
  <c r="DQ112" i="1"/>
  <c r="EA111" i="1"/>
  <c r="DW111" i="1"/>
  <c r="DS111" i="1"/>
  <c r="DO111" i="1"/>
  <c r="DY110" i="1"/>
  <c r="DU110" i="1"/>
  <c r="DQ110" i="1"/>
  <c r="EA109" i="1"/>
  <c r="DW109" i="1"/>
  <c r="DS109" i="1"/>
  <c r="DO109" i="1"/>
  <c r="DY108" i="1"/>
  <c r="DU108" i="1"/>
  <c r="DQ108" i="1"/>
  <c r="EA107" i="1"/>
  <c r="DW107" i="1"/>
  <c r="DS107" i="1"/>
  <c r="DO107" i="1"/>
  <c r="DR145" i="1"/>
  <c r="DX140" i="1"/>
  <c r="DP136" i="1"/>
  <c r="DV131" i="1"/>
  <c r="DV128" i="1"/>
  <c r="DR126" i="1"/>
  <c r="DN124" i="1"/>
  <c r="DX122" i="1"/>
  <c r="DV121" i="1"/>
  <c r="DT120" i="1"/>
  <c r="DR119" i="1"/>
  <c r="DP118" i="1"/>
  <c r="DN117" i="1"/>
  <c r="DZ115" i="1"/>
  <c r="DX114" i="1"/>
  <c r="DV113" i="1"/>
  <c r="DX112" i="1"/>
  <c r="DP112" i="1"/>
  <c r="DV111" i="1"/>
  <c r="DN111" i="1"/>
  <c r="DT110" i="1"/>
  <c r="DZ109" i="1"/>
  <c r="DR109" i="1"/>
  <c r="DX108" i="1"/>
  <c r="DP108" i="1"/>
  <c r="DV107" i="1"/>
  <c r="DN107" i="1"/>
  <c r="DX106" i="1"/>
  <c r="DT106" i="1"/>
  <c r="DP106" i="1"/>
  <c r="DZ105" i="1"/>
  <c r="DV105" i="1"/>
  <c r="DR105" i="1"/>
  <c r="DN105" i="1"/>
  <c r="DX104" i="1"/>
  <c r="DT104" i="1"/>
  <c r="DP104" i="1"/>
  <c r="DZ103" i="1"/>
  <c r="DV103" i="1"/>
  <c r="DR103" i="1"/>
  <c r="DN103" i="1"/>
  <c r="DX102" i="1"/>
  <c r="DT102" i="1"/>
  <c r="DP102" i="1"/>
  <c r="DZ101" i="1"/>
  <c r="DV101" i="1"/>
  <c r="DR101" i="1"/>
  <c r="DN101" i="1"/>
  <c r="DX100" i="1"/>
  <c r="DT100" i="1"/>
  <c r="DP100" i="1"/>
  <c r="DZ99" i="1"/>
  <c r="DV99" i="1"/>
  <c r="DR99" i="1"/>
  <c r="DN99" i="1"/>
  <c r="DX98" i="1"/>
  <c r="DT98" i="1"/>
  <c r="DP98" i="1"/>
  <c r="DZ97" i="1"/>
  <c r="DV97" i="1"/>
  <c r="DR97" i="1"/>
  <c r="DN97" i="1"/>
  <c r="DX96" i="1"/>
  <c r="DT96" i="1"/>
  <c r="DP96" i="1"/>
  <c r="DZ95" i="1"/>
  <c r="DV95" i="1"/>
  <c r="DR95" i="1"/>
  <c r="DN95" i="1"/>
  <c r="DX94" i="1"/>
  <c r="DT94" i="1"/>
  <c r="DP94" i="1"/>
  <c r="DZ93" i="1"/>
  <c r="DV93" i="1"/>
  <c r="DR93" i="1"/>
  <c r="DN93" i="1"/>
  <c r="DX92" i="1"/>
  <c r="DT92" i="1"/>
  <c r="DP92" i="1"/>
  <c r="DZ91" i="1"/>
  <c r="DV91" i="1"/>
  <c r="DR91" i="1"/>
  <c r="DN91" i="1"/>
  <c r="DX90" i="1"/>
  <c r="DT90" i="1"/>
  <c r="DP90" i="1"/>
  <c r="DZ89" i="1"/>
  <c r="DV89" i="1"/>
  <c r="DR89" i="1"/>
  <c r="DN89" i="1"/>
  <c r="DX88" i="1"/>
  <c r="DT88" i="1"/>
  <c r="DP88" i="1"/>
  <c r="DP144" i="1"/>
  <c r="DV139" i="1"/>
  <c r="DN135" i="1"/>
  <c r="DT130" i="1"/>
  <c r="DN128" i="1"/>
  <c r="DX125" i="1"/>
  <c r="DV123" i="1"/>
  <c r="DT122" i="1"/>
  <c r="DR121" i="1"/>
  <c r="DP120" i="1"/>
  <c r="DN119" i="1"/>
  <c r="DZ117" i="1"/>
  <c r="DX116" i="1"/>
  <c r="DV115" i="1"/>
  <c r="DT114" i="1"/>
  <c r="DR113" i="1"/>
  <c r="DV112" i="1"/>
  <c r="DN112" i="1"/>
  <c r="DT111" i="1"/>
  <c r="DZ110" i="1"/>
  <c r="DR110" i="1"/>
  <c r="DX109" i="1"/>
  <c r="DP109" i="1"/>
  <c r="DV108" i="1"/>
  <c r="DN108" i="1"/>
  <c r="DT107" i="1"/>
  <c r="EA106" i="1"/>
  <c r="DW106" i="1"/>
  <c r="DS106" i="1"/>
  <c r="DO106" i="1"/>
  <c r="DY105" i="1"/>
  <c r="DU105" i="1"/>
  <c r="DQ105" i="1"/>
  <c r="EA104" i="1"/>
  <c r="DW104" i="1"/>
  <c r="DS104" i="1"/>
  <c r="DO104" i="1"/>
  <c r="DY103" i="1"/>
  <c r="DU103" i="1"/>
  <c r="DQ103" i="1"/>
  <c r="EA102" i="1"/>
  <c r="DW102" i="1"/>
  <c r="DS102" i="1"/>
  <c r="DO102" i="1"/>
  <c r="DY101" i="1"/>
  <c r="DU101" i="1"/>
  <c r="DQ101" i="1"/>
  <c r="EA100" i="1"/>
  <c r="DW100" i="1"/>
  <c r="DS100" i="1"/>
  <c r="DO100" i="1"/>
  <c r="DY99" i="1"/>
  <c r="DU99" i="1"/>
  <c r="DQ99" i="1"/>
  <c r="EA98" i="1"/>
  <c r="DW98" i="1"/>
  <c r="DS98" i="1"/>
  <c r="DO98" i="1"/>
  <c r="DY97" i="1"/>
  <c r="DU97" i="1"/>
  <c r="DQ97" i="1"/>
  <c r="EA96" i="1"/>
  <c r="DW96" i="1"/>
  <c r="DS96" i="1"/>
  <c r="DO96" i="1"/>
  <c r="DY95" i="1"/>
  <c r="DU95" i="1"/>
  <c r="DQ95" i="1"/>
  <c r="EA94" i="1"/>
  <c r="DW94" i="1"/>
  <c r="DS94" i="1"/>
  <c r="DO94" i="1"/>
  <c r="DY93" i="1"/>
  <c r="DU93" i="1"/>
  <c r="DQ93" i="1"/>
  <c r="EA92" i="1"/>
  <c r="DW92" i="1"/>
  <c r="DS92" i="1"/>
  <c r="DO92" i="1"/>
  <c r="DY91" i="1"/>
  <c r="DU91" i="1"/>
  <c r="DQ91" i="1"/>
  <c r="EA90" i="1"/>
  <c r="DW90" i="1"/>
  <c r="DS90" i="1"/>
  <c r="DV147" i="1"/>
  <c r="DN143" i="1"/>
  <c r="DT138" i="1"/>
  <c r="DZ133" i="1"/>
  <c r="DX129" i="1"/>
  <c r="DT127" i="1"/>
  <c r="DP125" i="1"/>
  <c r="DR123" i="1"/>
  <c r="DP122" i="1"/>
  <c r="DN121" i="1"/>
  <c r="DZ119" i="1"/>
  <c r="DX118" i="1"/>
  <c r="DV117" i="1"/>
  <c r="DT116" i="1"/>
  <c r="DR115" i="1"/>
  <c r="DP114" i="1"/>
  <c r="DN113" i="1"/>
  <c r="DT112" i="1"/>
  <c r="DZ111" i="1"/>
  <c r="DR111" i="1"/>
  <c r="DX110" i="1"/>
  <c r="DP110" i="1"/>
  <c r="DV109" i="1"/>
  <c r="DN109" i="1"/>
  <c r="DT108" i="1"/>
  <c r="DZ107" i="1"/>
  <c r="DR107" i="1"/>
  <c r="DZ106" i="1"/>
  <c r="DV106" i="1"/>
  <c r="DR106" i="1"/>
  <c r="DN106" i="1"/>
  <c r="DX105" i="1"/>
  <c r="DT105" i="1"/>
  <c r="DP105" i="1"/>
  <c r="DZ104" i="1"/>
  <c r="DV104" i="1"/>
  <c r="DR104" i="1"/>
  <c r="DN104" i="1"/>
  <c r="DX103" i="1"/>
  <c r="DT103" i="1"/>
  <c r="DP103" i="1"/>
  <c r="DZ102" i="1"/>
  <c r="DV102" i="1"/>
  <c r="DR102" i="1"/>
  <c r="DN102" i="1"/>
  <c r="DX101" i="1"/>
  <c r="DT101" i="1"/>
  <c r="DP101" i="1"/>
  <c r="DZ100" i="1"/>
  <c r="DV100" i="1"/>
  <c r="DR100" i="1"/>
  <c r="DN100" i="1"/>
  <c r="DX99" i="1"/>
  <c r="DT99" i="1"/>
  <c r="DP99" i="1"/>
  <c r="DZ98" i="1"/>
  <c r="DV98" i="1"/>
  <c r="DR98" i="1"/>
  <c r="DN98" i="1"/>
  <c r="DX97" i="1"/>
  <c r="DT97" i="1"/>
  <c r="DP97" i="1"/>
  <c r="DZ96" i="1"/>
  <c r="DV96" i="1"/>
  <c r="DR96" i="1"/>
  <c r="DN96" i="1"/>
  <c r="DX95" i="1"/>
  <c r="DT95" i="1"/>
  <c r="DP95" i="1"/>
  <c r="DZ94" i="1"/>
  <c r="DV94" i="1"/>
  <c r="DR94" i="1"/>
  <c r="DN94" i="1"/>
  <c r="DX93" i="1"/>
  <c r="DT93" i="1"/>
  <c r="DP93" i="1"/>
  <c r="DZ92" i="1"/>
  <c r="DV92" i="1"/>
  <c r="DR92" i="1"/>
  <c r="DN92" i="1"/>
  <c r="DX91" i="1"/>
  <c r="DT91" i="1"/>
  <c r="DP91" i="1"/>
  <c r="DZ90" i="1"/>
  <c r="DV90" i="1"/>
  <c r="DR90" i="1"/>
  <c r="DN90" i="1"/>
  <c r="DX89" i="1"/>
  <c r="DT89" i="1"/>
  <c r="DP89" i="1"/>
  <c r="DZ88" i="1"/>
  <c r="DV88" i="1"/>
  <c r="DR88" i="1"/>
  <c r="DR137" i="1"/>
  <c r="DV124" i="1"/>
  <c r="DV119" i="1"/>
  <c r="DN115" i="1"/>
  <c r="DX111" i="1"/>
  <c r="DT109" i="1"/>
  <c r="DP107" i="1"/>
  <c r="EA105" i="1"/>
  <c r="DY104" i="1"/>
  <c r="DW103" i="1"/>
  <c r="DU102" i="1"/>
  <c r="DS101" i="1"/>
  <c r="DQ100" i="1"/>
  <c r="DO99" i="1"/>
  <c r="EA97" i="1"/>
  <c r="DY96" i="1"/>
  <c r="DW95" i="1"/>
  <c r="DU94" i="1"/>
  <c r="DS93" i="1"/>
  <c r="DQ92" i="1"/>
  <c r="DO91" i="1"/>
  <c r="DO90" i="1"/>
  <c r="DU89" i="1"/>
  <c r="EA88" i="1"/>
  <c r="DS88" i="1"/>
  <c r="EA87" i="1"/>
  <c r="DW87" i="1"/>
  <c r="DS87" i="1"/>
  <c r="DO87" i="1"/>
  <c r="DY86" i="1"/>
  <c r="DU86" i="1"/>
  <c r="DQ86" i="1"/>
  <c r="EA85" i="1"/>
  <c r="DW85" i="1"/>
  <c r="DS85" i="1"/>
  <c r="DO85" i="1"/>
  <c r="DY84" i="1"/>
  <c r="DU84" i="1"/>
  <c r="DQ84" i="1"/>
  <c r="EA83" i="1"/>
  <c r="DW83" i="1"/>
  <c r="DS83" i="1"/>
  <c r="DO83" i="1"/>
  <c r="DY82" i="1"/>
  <c r="DU82" i="1"/>
  <c r="DQ82" i="1"/>
  <c r="EA81" i="1"/>
  <c r="DW81" i="1"/>
  <c r="DS81" i="1"/>
  <c r="DO81" i="1"/>
  <c r="DY80" i="1"/>
  <c r="DU80" i="1"/>
  <c r="DQ80" i="1"/>
  <c r="EA79" i="1"/>
  <c r="DW79" i="1"/>
  <c r="DS79" i="1"/>
  <c r="DO79" i="1"/>
  <c r="DY78" i="1"/>
  <c r="DU78" i="1"/>
  <c r="DQ78" i="1"/>
  <c r="EA77" i="1"/>
  <c r="DW77" i="1"/>
  <c r="DS77" i="1"/>
  <c r="DO77" i="1"/>
  <c r="DY76" i="1"/>
  <c r="DU76" i="1"/>
  <c r="DQ76" i="1"/>
  <c r="EA75" i="1"/>
  <c r="DW75" i="1"/>
  <c r="DS75" i="1"/>
  <c r="DO75" i="1"/>
  <c r="DY74" i="1"/>
  <c r="DU74" i="1"/>
  <c r="DQ74" i="1"/>
  <c r="EA73" i="1"/>
  <c r="DW73" i="1"/>
  <c r="DS73" i="1"/>
  <c r="DO73" i="1"/>
  <c r="DY72" i="1"/>
  <c r="DU72" i="1"/>
  <c r="DQ72" i="1"/>
  <c r="EA71" i="1"/>
  <c r="DW71" i="1"/>
  <c r="DS71" i="1"/>
  <c r="DO71" i="1"/>
  <c r="DY70" i="1"/>
  <c r="DU70" i="1"/>
  <c r="DQ70" i="1"/>
  <c r="EA69" i="1"/>
  <c r="DW69" i="1"/>
  <c r="DS69" i="1"/>
  <c r="DO69" i="1"/>
  <c r="DY68" i="1"/>
  <c r="DU68" i="1"/>
  <c r="DQ68" i="1"/>
  <c r="EA67" i="1"/>
  <c r="DW67" i="1"/>
  <c r="DS67" i="1"/>
  <c r="DO67" i="1"/>
  <c r="DY66" i="1"/>
  <c r="DU66" i="1"/>
  <c r="DQ66" i="1"/>
  <c r="EA65" i="1"/>
  <c r="DW65" i="1"/>
  <c r="DS65" i="1"/>
  <c r="DO65" i="1"/>
  <c r="DY64" i="1"/>
  <c r="DU64" i="1"/>
  <c r="DQ64" i="1"/>
  <c r="EA63" i="1"/>
  <c r="DW63" i="1"/>
  <c r="DS63" i="1"/>
  <c r="DO63" i="1"/>
  <c r="DY62" i="1"/>
  <c r="DU62" i="1"/>
  <c r="DQ62" i="1"/>
  <c r="EA61" i="1"/>
  <c r="DW61" i="1"/>
  <c r="DS61" i="1"/>
  <c r="DO61" i="1"/>
  <c r="DY60" i="1"/>
  <c r="DU60" i="1"/>
  <c r="DQ60" i="1"/>
  <c r="EA59" i="1"/>
  <c r="DW59" i="1"/>
  <c r="DS59" i="1"/>
  <c r="DO59" i="1"/>
  <c r="DY58" i="1"/>
  <c r="DU58" i="1"/>
  <c r="DQ58" i="1"/>
  <c r="EA57" i="1"/>
  <c r="DW57" i="1"/>
  <c r="DS57" i="1"/>
  <c r="DO57" i="1"/>
  <c r="DY56" i="1"/>
  <c r="DU56" i="1"/>
  <c r="DQ56" i="1"/>
  <c r="EA55" i="1"/>
  <c r="DW55" i="1"/>
  <c r="DS55" i="1"/>
  <c r="DO55" i="1"/>
  <c r="DY54" i="1"/>
  <c r="DU54" i="1"/>
  <c r="DQ54" i="1"/>
  <c r="EA53" i="1"/>
  <c r="DW53" i="1"/>
  <c r="DS53" i="1"/>
  <c r="DO53" i="1"/>
  <c r="DY52" i="1"/>
  <c r="DU52" i="1"/>
  <c r="DQ52" i="1"/>
  <c r="EA51" i="1"/>
  <c r="DW51" i="1"/>
  <c r="DS51" i="1"/>
  <c r="DO51" i="1"/>
  <c r="DY50" i="1"/>
  <c r="DU50" i="1"/>
  <c r="DQ50" i="1"/>
  <c r="EA49" i="1"/>
  <c r="DW49" i="1"/>
  <c r="DS49" i="1"/>
  <c r="DO49" i="1"/>
  <c r="DY48" i="1"/>
  <c r="DU48" i="1"/>
  <c r="DQ48" i="1"/>
  <c r="EA47" i="1"/>
  <c r="DW47" i="1"/>
  <c r="DS47" i="1"/>
  <c r="DO47" i="1"/>
  <c r="DY46" i="1"/>
  <c r="DX132" i="1"/>
  <c r="DN123" i="1"/>
  <c r="DT118" i="1"/>
  <c r="DZ113" i="1"/>
  <c r="DP111" i="1"/>
  <c r="DZ108" i="1"/>
  <c r="DY106" i="1"/>
  <c r="DW105" i="1"/>
  <c r="DU104" i="1"/>
  <c r="DS103" i="1"/>
  <c r="DQ102" i="1"/>
  <c r="DO101" i="1"/>
  <c r="EA99" i="1"/>
  <c r="DY98" i="1"/>
  <c r="DW97" i="1"/>
  <c r="DU96" i="1"/>
  <c r="DS95" i="1"/>
  <c r="DQ94" i="1"/>
  <c r="DO93" i="1"/>
  <c r="EA91" i="1"/>
  <c r="DY90" i="1"/>
  <c r="EA89" i="1"/>
  <c r="DS89" i="1"/>
  <c r="DY88" i="1"/>
  <c r="DQ88" i="1"/>
  <c r="DZ87" i="1"/>
  <c r="DV87" i="1"/>
  <c r="DR87" i="1"/>
  <c r="DN87" i="1"/>
  <c r="DX86" i="1"/>
  <c r="DT86" i="1"/>
  <c r="DP86" i="1"/>
  <c r="DZ85" i="1"/>
  <c r="DV85" i="1"/>
  <c r="DR85" i="1"/>
  <c r="DN85" i="1"/>
  <c r="DX84" i="1"/>
  <c r="DT84" i="1"/>
  <c r="DP84" i="1"/>
  <c r="DZ83" i="1"/>
  <c r="DV83" i="1"/>
  <c r="DR83" i="1"/>
  <c r="DN83" i="1"/>
  <c r="DX82" i="1"/>
  <c r="DT82" i="1"/>
  <c r="DP82" i="1"/>
  <c r="DZ81" i="1"/>
  <c r="DV81" i="1"/>
  <c r="DR81" i="1"/>
  <c r="DN81" i="1"/>
  <c r="DX80" i="1"/>
  <c r="DT80" i="1"/>
  <c r="DP80" i="1"/>
  <c r="DZ79" i="1"/>
  <c r="DV79" i="1"/>
  <c r="DR79" i="1"/>
  <c r="DN79" i="1"/>
  <c r="DX78" i="1"/>
  <c r="DT78" i="1"/>
  <c r="DP78" i="1"/>
  <c r="DZ77" i="1"/>
  <c r="DV77" i="1"/>
  <c r="DR77" i="1"/>
  <c r="DN77" i="1"/>
  <c r="DX76" i="1"/>
  <c r="DT76" i="1"/>
  <c r="DP76" i="1"/>
  <c r="DZ75" i="1"/>
  <c r="DV75" i="1"/>
  <c r="DR75" i="1"/>
  <c r="DN75" i="1"/>
  <c r="DX74" i="1"/>
  <c r="DT74" i="1"/>
  <c r="DP74" i="1"/>
  <c r="DZ73" i="1"/>
  <c r="DV73" i="1"/>
  <c r="DR73" i="1"/>
  <c r="DN73" i="1"/>
  <c r="DX72" i="1"/>
  <c r="DT72" i="1"/>
  <c r="DP72" i="1"/>
  <c r="DZ71" i="1"/>
  <c r="DV71" i="1"/>
  <c r="DR71" i="1"/>
  <c r="DN71" i="1"/>
  <c r="DX70" i="1"/>
  <c r="DT70" i="1"/>
  <c r="DP70" i="1"/>
  <c r="DZ69" i="1"/>
  <c r="DV69" i="1"/>
  <c r="DR69" i="1"/>
  <c r="DN69" i="1"/>
  <c r="DX68" i="1"/>
  <c r="DT68" i="1"/>
  <c r="DP68" i="1"/>
  <c r="DZ67" i="1"/>
  <c r="DV67" i="1"/>
  <c r="DR67" i="1"/>
  <c r="DN67" i="1"/>
  <c r="DX66" i="1"/>
  <c r="DT66" i="1"/>
  <c r="DP66" i="1"/>
  <c r="DZ65" i="1"/>
  <c r="DV65" i="1"/>
  <c r="DR65" i="1"/>
  <c r="DN65" i="1"/>
  <c r="DX64" i="1"/>
  <c r="DT64" i="1"/>
  <c r="DP64" i="1"/>
  <c r="DZ63" i="1"/>
  <c r="DV63" i="1"/>
  <c r="DR63" i="1"/>
  <c r="DN63" i="1"/>
  <c r="DX62" i="1"/>
  <c r="DT62" i="1"/>
  <c r="DP62" i="1"/>
  <c r="DZ61" i="1"/>
  <c r="DV61" i="1"/>
  <c r="DR61" i="1"/>
  <c r="DN61" i="1"/>
  <c r="DX60" i="1"/>
  <c r="DT60" i="1"/>
  <c r="DP60" i="1"/>
  <c r="DZ59" i="1"/>
  <c r="DV59" i="1"/>
  <c r="DR59" i="1"/>
  <c r="DN59" i="1"/>
  <c r="DX58" i="1"/>
  <c r="DT58" i="1"/>
  <c r="DP58" i="1"/>
  <c r="DZ57" i="1"/>
  <c r="DV57" i="1"/>
  <c r="DR57" i="1"/>
  <c r="DN57" i="1"/>
  <c r="DX56" i="1"/>
  <c r="DT56" i="1"/>
  <c r="DP56" i="1"/>
  <c r="DZ55" i="1"/>
  <c r="DV55" i="1"/>
  <c r="DR55" i="1"/>
  <c r="DN55" i="1"/>
  <c r="DX54" i="1"/>
  <c r="DT54" i="1"/>
  <c r="DP54" i="1"/>
  <c r="DZ53" i="1"/>
  <c r="DV53" i="1"/>
  <c r="DR53" i="1"/>
  <c r="DN53" i="1"/>
  <c r="DX52" i="1"/>
  <c r="DT52" i="1"/>
  <c r="DP52" i="1"/>
  <c r="DZ51" i="1"/>
  <c r="DV51" i="1"/>
  <c r="DR51" i="1"/>
  <c r="DN51" i="1"/>
  <c r="DX50" i="1"/>
  <c r="DT50" i="1"/>
  <c r="DP50" i="1"/>
  <c r="DZ49" i="1"/>
  <c r="DV49" i="1"/>
  <c r="DR49" i="1"/>
  <c r="DN49" i="1"/>
  <c r="DX48" i="1"/>
  <c r="DT146" i="1"/>
  <c r="DP129" i="1"/>
  <c r="DZ121" i="1"/>
  <c r="DR117" i="1"/>
  <c r="DZ112" i="1"/>
  <c r="DV110" i="1"/>
  <c r="DR108" i="1"/>
  <c r="DU106" i="1"/>
  <c r="DS105" i="1"/>
  <c r="DQ104" i="1"/>
  <c r="DO103" i="1"/>
  <c r="EA101" i="1"/>
  <c r="DY100" i="1"/>
  <c r="DW99" i="1"/>
  <c r="DU98" i="1"/>
  <c r="DS97" i="1"/>
  <c r="DQ96" i="1"/>
  <c r="DO95" i="1"/>
  <c r="EA93" i="1"/>
  <c r="DY92" i="1"/>
  <c r="DW91" i="1"/>
  <c r="DU90" i="1"/>
  <c r="DY89" i="1"/>
  <c r="DQ89" i="1"/>
  <c r="DW88" i="1"/>
  <c r="DO88" i="1"/>
  <c r="DY87" i="1"/>
  <c r="DU87" i="1"/>
  <c r="DQ87" i="1"/>
  <c r="EA86" i="1"/>
  <c r="DW86" i="1"/>
  <c r="DS86" i="1"/>
  <c r="DO86" i="1"/>
  <c r="DY85" i="1"/>
  <c r="DU85" i="1"/>
  <c r="DQ85" i="1"/>
  <c r="EA84" i="1"/>
  <c r="DW84" i="1"/>
  <c r="DS84" i="1"/>
  <c r="DO84" i="1"/>
  <c r="DY83" i="1"/>
  <c r="DU83" i="1"/>
  <c r="DQ83" i="1"/>
  <c r="EA82" i="1"/>
  <c r="DW82" i="1"/>
  <c r="DS82" i="1"/>
  <c r="DO82" i="1"/>
  <c r="DY81" i="1"/>
  <c r="DU81" i="1"/>
  <c r="DQ81" i="1"/>
  <c r="EA80" i="1"/>
  <c r="DW80" i="1"/>
  <c r="DS80" i="1"/>
  <c r="DO80" i="1"/>
  <c r="DY79" i="1"/>
  <c r="DU79" i="1"/>
  <c r="DQ79" i="1"/>
  <c r="EA78" i="1"/>
  <c r="DW78" i="1"/>
  <c r="DS78" i="1"/>
  <c r="DO78" i="1"/>
  <c r="DY77" i="1"/>
  <c r="DU77" i="1"/>
  <c r="DQ77" i="1"/>
  <c r="EA76" i="1"/>
  <c r="DW76" i="1"/>
  <c r="DS76" i="1"/>
  <c r="DO76" i="1"/>
  <c r="DY75" i="1"/>
  <c r="DU75" i="1"/>
  <c r="DQ75" i="1"/>
  <c r="EA74" i="1"/>
  <c r="DW74" i="1"/>
  <c r="DS74" i="1"/>
  <c r="DO74" i="1"/>
  <c r="DY73" i="1"/>
  <c r="DU73" i="1"/>
  <c r="DQ73" i="1"/>
  <c r="EA72" i="1"/>
  <c r="DW72" i="1"/>
  <c r="DS72" i="1"/>
  <c r="DO72" i="1"/>
  <c r="DY71" i="1"/>
  <c r="DU71" i="1"/>
  <c r="DQ71" i="1"/>
  <c r="EA70" i="1"/>
  <c r="DW70" i="1"/>
  <c r="DS70" i="1"/>
  <c r="DO70" i="1"/>
  <c r="DY69" i="1"/>
  <c r="DU69" i="1"/>
  <c r="DQ69" i="1"/>
  <c r="EA68" i="1"/>
  <c r="DW68" i="1"/>
  <c r="DS68" i="1"/>
  <c r="DO68" i="1"/>
  <c r="DY67" i="1"/>
  <c r="DU67" i="1"/>
  <c r="DQ67" i="1"/>
  <c r="EA66" i="1"/>
  <c r="DW66" i="1"/>
  <c r="DS66" i="1"/>
  <c r="DO66" i="1"/>
  <c r="DY65" i="1"/>
  <c r="DU65" i="1"/>
  <c r="DQ65" i="1"/>
  <c r="EA64" i="1"/>
  <c r="DW64" i="1"/>
  <c r="DS64" i="1"/>
  <c r="DO64" i="1"/>
  <c r="DY63" i="1"/>
  <c r="DU63" i="1"/>
  <c r="DQ63" i="1"/>
  <c r="EA62" i="1"/>
  <c r="DW62" i="1"/>
  <c r="DS62" i="1"/>
  <c r="DO62" i="1"/>
  <c r="DY61" i="1"/>
  <c r="DU61" i="1"/>
  <c r="DQ61" i="1"/>
  <c r="EA60" i="1"/>
  <c r="DW60" i="1"/>
  <c r="DS60" i="1"/>
  <c r="DO60" i="1"/>
  <c r="DY59" i="1"/>
  <c r="DU59" i="1"/>
  <c r="DQ59" i="1"/>
  <c r="EA58" i="1"/>
  <c r="DW58" i="1"/>
  <c r="DS58" i="1"/>
  <c r="DO58" i="1"/>
  <c r="DY57" i="1"/>
  <c r="DU57" i="1"/>
  <c r="DQ57" i="1"/>
  <c r="EA56" i="1"/>
  <c r="DW56" i="1"/>
  <c r="DS56" i="1"/>
  <c r="DO56" i="1"/>
  <c r="DY55" i="1"/>
  <c r="DU55" i="1"/>
  <c r="DQ55" i="1"/>
  <c r="EA54" i="1"/>
  <c r="DW54" i="1"/>
  <c r="DS54" i="1"/>
  <c r="DO54" i="1"/>
  <c r="DY53" i="1"/>
  <c r="DU53" i="1"/>
  <c r="DQ53" i="1"/>
  <c r="EA52" i="1"/>
  <c r="DW52" i="1"/>
  <c r="DS52" i="1"/>
  <c r="DO52" i="1"/>
  <c r="DY51" i="1"/>
  <c r="DU51" i="1"/>
  <c r="DQ51" i="1"/>
  <c r="EA50" i="1"/>
  <c r="DW50" i="1"/>
  <c r="DS50" i="1"/>
  <c r="DO50" i="1"/>
  <c r="DY49" i="1"/>
  <c r="DU49" i="1"/>
  <c r="DQ49" i="1"/>
  <c r="EA48" i="1"/>
  <c r="DW48" i="1"/>
  <c r="DS48" i="1"/>
  <c r="DO48" i="1"/>
  <c r="DY47" i="1"/>
  <c r="DU47" i="1"/>
  <c r="DQ47" i="1"/>
  <c r="EA46" i="1"/>
  <c r="DX120" i="1"/>
  <c r="DX107" i="1"/>
  <c r="DY102" i="1"/>
  <c r="DQ98" i="1"/>
  <c r="DW93" i="1"/>
  <c r="DW89" i="1"/>
  <c r="DX87" i="1"/>
  <c r="DV86" i="1"/>
  <c r="DT85" i="1"/>
  <c r="DR84" i="1"/>
  <c r="DP83" i="1"/>
  <c r="DN82" i="1"/>
  <c r="DZ80" i="1"/>
  <c r="DX79" i="1"/>
  <c r="DV78" i="1"/>
  <c r="DT77" i="1"/>
  <c r="DR76" i="1"/>
  <c r="DP75" i="1"/>
  <c r="DN74" i="1"/>
  <c r="DZ72" i="1"/>
  <c r="DX71" i="1"/>
  <c r="DV70" i="1"/>
  <c r="DT69" i="1"/>
  <c r="DR68" i="1"/>
  <c r="DP67" i="1"/>
  <c r="DN66" i="1"/>
  <c r="DZ64" i="1"/>
  <c r="DX63" i="1"/>
  <c r="DV62" i="1"/>
  <c r="DT61" i="1"/>
  <c r="DR60" i="1"/>
  <c r="DP59" i="1"/>
  <c r="DN58" i="1"/>
  <c r="DZ56" i="1"/>
  <c r="DX55" i="1"/>
  <c r="DV54" i="1"/>
  <c r="DT53" i="1"/>
  <c r="DR52" i="1"/>
  <c r="DP51" i="1"/>
  <c r="DN50" i="1"/>
  <c r="DZ48" i="1"/>
  <c r="DP48" i="1"/>
  <c r="DV47" i="1"/>
  <c r="DN47" i="1"/>
  <c r="DV46" i="1"/>
  <c r="DR46" i="1"/>
  <c r="DN46" i="1"/>
  <c r="DX45" i="1"/>
  <c r="DT45" i="1"/>
  <c r="DP45" i="1"/>
  <c r="DZ44" i="1"/>
  <c r="DV44" i="1"/>
  <c r="DR44" i="1"/>
  <c r="DN44" i="1"/>
  <c r="DX43" i="1"/>
  <c r="DT43" i="1"/>
  <c r="DP43" i="1"/>
  <c r="DZ42" i="1"/>
  <c r="DV42" i="1"/>
  <c r="DR42" i="1"/>
  <c r="DN42" i="1"/>
  <c r="DX41" i="1"/>
  <c r="DT41" i="1"/>
  <c r="DP41" i="1"/>
  <c r="DZ40" i="1"/>
  <c r="DV40" i="1"/>
  <c r="DR40" i="1"/>
  <c r="DN40" i="1"/>
  <c r="DX39" i="1"/>
  <c r="DT39" i="1"/>
  <c r="DP39" i="1"/>
  <c r="DZ38" i="1"/>
  <c r="DV38" i="1"/>
  <c r="DR38" i="1"/>
  <c r="DN38" i="1"/>
  <c r="DX37" i="1"/>
  <c r="DT37" i="1"/>
  <c r="DP37" i="1"/>
  <c r="DZ36" i="1"/>
  <c r="DV36" i="1"/>
  <c r="DR36" i="1"/>
  <c r="DN36" i="1"/>
  <c r="DX35" i="1"/>
  <c r="DT35" i="1"/>
  <c r="DP35" i="1"/>
  <c r="DZ34" i="1"/>
  <c r="DV34" i="1"/>
  <c r="DR34" i="1"/>
  <c r="DN34" i="1"/>
  <c r="DX33" i="1"/>
  <c r="DT33" i="1"/>
  <c r="DP33" i="1"/>
  <c r="DZ32" i="1"/>
  <c r="DV32" i="1"/>
  <c r="DR32" i="1"/>
  <c r="DN32" i="1"/>
  <c r="DX31" i="1"/>
  <c r="DT31" i="1"/>
  <c r="DP31" i="1"/>
  <c r="DZ30" i="1"/>
  <c r="DV30" i="1"/>
  <c r="DR30" i="1"/>
  <c r="DN30" i="1"/>
  <c r="DX29" i="1"/>
  <c r="DT29" i="1"/>
  <c r="DP29" i="1"/>
  <c r="DZ28" i="1"/>
  <c r="DV28" i="1"/>
  <c r="DR28" i="1"/>
  <c r="DN28" i="1"/>
  <c r="DX27" i="1"/>
  <c r="DT27" i="1"/>
  <c r="DP27" i="1"/>
  <c r="DZ26" i="1"/>
  <c r="DV26" i="1"/>
  <c r="DR26" i="1"/>
  <c r="DN26" i="1"/>
  <c r="DX25" i="1"/>
  <c r="DT25" i="1"/>
  <c r="DP25" i="1"/>
  <c r="DZ24" i="1"/>
  <c r="DV24" i="1"/>
  <c r="DR24" i="1"/>
  <c r="DN24" i="1"/>
  <c r="DX23" i="1"/>
  <c r="DT23" i="1"/>
  <c r="DP23" i="1"/>
  <c r="DZ22" i="1"/>
  <c r="DV22" i="1"/>
  <c r="DR22" i="1"/>
  <c r="DN22" i="1"/>
  <c r="DX21" i="1"/>
  <c r="DT21" i="1"/>
  <c r="DP21" i="1"/>
  <c r="DZ20" i="1"/>
  <c r="DV20" i="1"/>
  <c r="DR20" i="1"/>
  <c r="DN20" i="1"/>
  <c r="DX19" i="1"/>
  <c r="DT19" i="1"/>
  <c r="DP19" i="1"/>
  <c r="DZ18" i="1"/>
  <c r="DV18" i="1"/>
  <c r="DR18" i="1"/>
  <c r="DN18" i="1"/>
  <c r="DX17" i="1"/>
  <c r="DT17" i="1"/>
  <c r="DP17" i="1"/>
  <c r="DZ16" i="1"/>
  <c r="DV16" i="1"/>
  <c r="DR16" i="1"/>
  <c r="DN16" i="1"/>
  <c r="DX15" i="1"/>
  <c r="DT15" i="1"/>
  <c r="DP15" i="1"/>
  <c r="DZ14" i="1"/>
  <c r="DV14" i="1"/>
  <c r="DR14" i="1"/>
  <c r="DN14" i="1"/>
  <c r="DX13" i="1"/>
  <c r="DT13" i="1"/>
  <c r="DP13" i="1"/>
  <c r="DZ12" i="1"/>
  <c r="DV12" i="1"/>
  <c r="DR12" i="1"/>
  <c r="DN12" i="1"/>
  <c r="DX11" i="1"/>
  <c r="DT11" i="1"/>
  <c r="DP11" i="1"/>
  <c r="DZ10" i="1"/>
  <c r="DP116" i="1"/>
  <c r="DQ106" i="1"/>
  <c r="DW101" i="1"/>
  <c r="DO97" i="1"/>
  <c r="DU92" i="1"/>
  <c r="DO89" i="1"/>
  <c r="DT87" i="1"/>
  <c r="DR86" i="1"/>
  <c r="DP85" i="1"/>
  <c r="DN84" i="1"/>
  <c r="DZ82" i="1"/>
  <c r="DX81" i="1"/>
  <c r="DV80" i="1"/>
  <c r="DT79" i="1"/>
  <c r="DR78" i="1"/>
  <c r="DP77" i="1"/>
  <c r="DN76" i="1"/>
  <c r="DZ74" i="1"/>
  <c r="DX73" i="1"/>
  <c r="DV72" i="1"/>
  <c r="DT71" i="1"/>
  <c r="DR70" i="1"/>
  <c r="DP69" i="1"/>
  <c r="DN68" i="1"/>
  <c r="DZ66" i="1"/>
  <c r="DX65" i="1"/>
  <c r="DV64" i="1"/>
  <c r="DT63" i="1"/>
  <c r="DR62" i="1"/>
  <c r="DP61" i="1"/>
  <c r="DN60" i="1"/>
  <c r="DZ58" i="1"/>
  <c r="DX57" i="1"/>
  <c r="DV56" i="1"/>
  <c r="DT55" i="1"/>
  <c r="DR54" i="1"/>
  <c r="DP53" i="1"/>
  <c r="DN52" i="1"/>
  <c r="DZ50" i="1"/>
  <c r="DX49" i="1"/>
  <c r="DV48" i="1"/>
  <c r="DN48" i="1"/>
  <c r="DT47" i="1"/>
  <c r="DZ46" i="1"/>
  <c r="DU46" i="1"/>
  <c r="DQ46" i="1"/>
  <c r="EA45" i="1"/>
  <c r="DW45" i="1"/>
  <c r="DS45" i="1"/>
  <c r="DO45" i="1"/>
  <c r="DY44" i="1"/>
  <c r="DU44" i="1"/>
  <c r="DQ44" i="1"/>
  <c r="EA43" i="1"/>
  <c r="DW43" i="1"/>
  <c r="DS43" i="1"/>
  <c r="DO43" i="1"/>
  <c r="DY42" i="1"/>
  <c r="DU42" i="1"/>
  <c r="DQ42" i="1"/>
  <c r="EA41" i="1"/>
  <c r="DW41" i="1"/>
  <c r="DS41" i="1"/>
  <c r="DO41" i="1"/>
  <c r="DY40" i="1"/>
  <c r="DU40" i="1"/>
  <c r="DQ40" i="1"/>
  <c r="EA39" i="1"/>
  <c r="DW39" i="1"/>
  <c r="DS39" i="1"/>
  <c r="DO39" i="1"/>
  <c r="DY38" i="1"/>
  <c r="DU38" i="1"/>
  <c r="DQ38" i="1"/>
  <c r="EA37" i="1"/>
  <c r="DW37" i="1"/>
  <c r="DS37" i="1"/>
  <c r="DO37" i="1"/>
  <c r="DY36" i="1"/>
  <c r="DU36" i="1"/>
  <c r="DQ36" i="1"/>
  <c r="EA35" i="1"/>
  <c r="DW35" i="1"/>
  <c r="DS35" i="1"/>
  <c r="DO35" i="1"/>
  <c r="DY34" i="1"/>
  <c r="DU34" i="1"/>
  <c r="DQ34" i="1"/>
  <c r="EA33" i="1"/>
  <c r="DW33" i="1"/>
  <c r="DS33" i="1"/>
  <c r="DO33" i="1"/>
  <c r="DY32" i="1"/>
  <c r="DU32" i="1"/>
  <c r="DQ32" i="1"/>
  <c r="EA31" i="1"/>
  <c r="DW31" i="1"/>
  <c r="DS31" i="1"/>
  <c r="DO31" i="1"/>
  <c r="DY30" i="1"/>
  <c r="DU30" i="1"/>
  <c r="DQ30" i="1"/>
  <c r="EA29" i="1"/>
  <c r="DW29" i="1"/>
  <c r="DS29" i="1"/>
  <c r="DO29" i="1"/>
  <c r="DY28" i="1"/>
  <c r="DU28" i="1"/>
  <c r="DQ28" i="1"/>
  <c r="EA27" i="1"/>
  <c r="DW27" i="1"/>
  <c r="DS27" i="1"/>
  <c r="DO27" i="1"/>
  <c r="DY26" i="1"/>
  <c r="DU26" i="1"/>
  <c r="DQ26" i="1"/>
  <c r="EA25" i="1"/>
  <c r="DW25" i="1"/>
  <c r="DS25" i="1"/>
  <c r="DO25" i="1"/>
  <c r="DY24" i="1"/>
  <c r="DU24" i="1"/>
  <c r="DQ24" i="1"/>
  <c r="EA23" i="1"/>
  <c r="DW23" i="1"/>
  <c r="DS23" i="1"/>
  <c r="DO23" i="1"/>
  <c r="DY22" i="1"/>
  <c r="DU22" i="1"/>
  <c r="DQ22" i="1"/>
  <c r="EA21" i="1"/>
  <c r="DW21" i="1"/>
  <c r="DS21" i="1"/>
  <c r="DO21" i="1"/>
  <c r="DY20" i="1"/>
  <c r="DU20" i="1"/>
  <c r="DQ20" i="1"/>
  <c r="EA19" i="1"/>
  <c r="DW19" i="1"/>
  <c r="DS19" i="1"/>
  <c r="DO19" i="1"/>
  <c r="DY18" i="1"/>
  <c r="DU18" i="1"/>
  <c r="DQ18" i="1"/>
  <c r="EA17" i="1"/>
  <c r="DW17" i="1"/>
  <c r="DS17" i="1"/>
  <c r="DO17" i="1"/>
  <c r="DY16" i="1"/>
  <c r="DU16" i="1"/>
  <c r="DQ16" i="1"/>
  <c r="EA15" i="1"/>
  <c r="DW15" i="1"/>
  <c r="DS15" i="1"/>
  <c r="DO15" i="1"/>
  <c r="DY14" i="1"/>
  <c r="DU14" i="1"/>
  <c r="DQ14" i="1"/>
  <c r="EA13" i="1"/>
  <c r="DW13" i="1"/>
  <c r="DS13" i="1"/>
  <c r="DO13" i="1"/>
  <c r="DY12" i="1"/>
  <c r="DU12" i="1"/>
  <c r="DQ12" i="1"/>
  <c r="EA11" i="1"/>
  <c r="DW11" i="1"/>
  <c r="DS11" i="1"/>
  <c r="DO11" i="1"/>
  <c r="DY10" i="1"/>
  <c r="DZ141" i="1"/>
  <c r="DR112" i="1"/>
  <c r="DO105" i="1"/>
  <c r="DU100" i="1"/>
  <c r="EA95" i="1"/>
  <c r="DS91" i="1"/>
  <c r="DU88" i="1"/>
  <c r="DP87" i="1"/>
  <c r="DN86" i="1"/>
  <c r="DZ84" i="1"/>
  <c r="DX83" i="1"/>
  <c r="DV82" i="1"/>
  <c r="DT81" i="1"/>
  <c r="DR80" i="1"/>
  <c r="DP79" i="1"/>
  <c r="DN78" i="1"/>
  <c r="DZ76" i="1"/>
  <c r="DX75" i="1"/>
  <c r="DV74" i="1"/>
  <c r="DT73" i="1"/>
  <c r="DR72" i="1"/>
  <c r="DP71" i="1"/>
  <c r="DN70" i="1"/>
  <c r="DZ68" i="1"/>
  <c r="DX67" i="1"/>
  <c r="DV66" i="1"/>
  <c r="DT65" i="1"/>
  <c r="DR64" i="1"/>
  <c r="DP63" i="1"/>
  <c r="DN62" i="1"/>
  <c r="DZ60" i="1"/>
  <c r="DX59" i="1"/>
  <c r="DV58" i="1"/>
  <c r="DT57" i="1"/>
  <c r="DR56" i="1"/>
  <c r="DP55" i="1"/>
  <c r="DN54" i="1"/>
  <c r="DZ52" i="1"/>
  <c r="DX51" i="1"/>
  <c r="DV50" i="1"/>
  <c r="DT49" i="1"/>
  <c r="DT48" i="1"/>
  <c r="DZ47" i="1"/>
  <c r="DR47" i="1"/>
  <c r="DX46" i="1"/>
  <c r="DT46" i="1"/>
  <c r="DP46" i="1"/>
  <c r="DZ45" i="1"/>
  <c r="DV45" i="1"/>
  <c r="DR45" i="1"/>
  <c r="DN45" i="1"/>
  <c r="DX44" i="1"/>
  <c r="DT44" i="1"/>
  <c r="DP44" i="1"/>
  <c r="DZ43" i="1"/>
  <c r="DV43" i="1"/>
  <c r="DR43" i="1"/>
  <c r="DN43" i="1"/>
  <c r="DX42" i="1"/>
  <c r="DT42" i="1"/>
  <c r="DP42" i="1"/>
  <c r="DZ41" i="1"/>
  <c r="DV41" i="1"/>
  <c r="DR41" i="1"/>
  <c r="DN41" i="1"/>
  <c r="DX40" i="1"/>
  <c r="DT40" i="1"/>
  <c r="DP40" i="1"/>
  <c r="DZ39" i="1"/>
  <c r="DV39" i="1"/>
  <c r="DR39" i="1"/>
  <c r="DN39" i="1"/>
  <c r="DX38" i="1"/>
  <c r="DT38" i="1"/>
  <c r="DP38" i="1"/>
  <c r="DZ37" i="1"/>
  <c r="DV37" i="1"/>
  <c r="DR37" i="1"/>
  <c r="DN37" i="1"/>
  <c r="DX36" i="1"/>
  <c r="DT36" i="1"/>
  <c r="DP36" i="1"/>
  <c r="DZ35" i="1"/>
  <c r="DV35" i="1"/>
  <c r="DR35" i="1"/>
  <c r="DN35" i="1"/>
  <c r="DX34" i="1"/>
  <c r="DT34" i="1"/>
  <c r="DP34" i="1"/>
  <c r="DZ33" i="1"/>
  <c r="DV33" i="1"/>
  <c r="DR33" i="1"/>
  <c r="DN33" i="1"/>
  <c r="DX32" i="1"/>
  <c r="DT32" i="1"/>
  <c r="DP32" i="1"/>
  <c r="DZ31" i="1"/>
  <c r="DV31" i="1"/>
  <c r="DR31" i="1"/>
  <c r="DN31" i="1"/>
  <c r="DX30" i="1"/>
  <c r="DT30" i="1"/>
  <c r="DP30" i="1"/>
  <c r="DZ29" i="1"/>
  <c r="DV29" i="1"/>
  <c r="DR29" i="1"/>
  <c r="DN29" i="1"/>
  <c r="DX28" i="1"/>
  <c r="DT28" i="1"/>
  <c r="DP28" i="1"/>
  <c r="DZ27" i="1"/>
  <c r="DV27" i="1"/>
  <c r="DR27" i="1"/>
  <c r="DN27" i="1"/>
  <c r="DX26" i="1"/>
  <c r="DT26" i="1"/>
  <c r="DP26" i="1"/>
  <c r="DZ25" i="1"/>
  <c r="DV25" i="1"/>
  <c r="DR25" i="1"/>
  <c r="DN25" i="1"/>
  <c r="DX24" i="1"/>
  <c r="DT24" i="1"/>
  <c r="DP24" i="1"/>
  <c r="DZ23" i="1"/>
  <c r="DV23" i="1"/>
  <c r="DR23" i="1"/>
  <c r="DN23" i="1"/>
  <c r="DX22" i="1"/>
  <c r="DT22" i="1"/>
  <c r="DP22" i="1"/>
  <c r="DZ21" i="1"/>
  <c r="DV21" i="1"/>
  <c r="DR21" i="1"/>
  <c r="DN21" i="1"/>
  <c r="DX20" i="1"/>
  <c r="DT20" i="1"/>
  <c r="DP20" i="1"/>
  <c r="DZ19" i="1"/>
  <c r="DV19" i="1"/>
  <c r="DR19" i="1"/>
  <c r="DN19" i="1"/>
  <c r="DX18" i="1"/>
  <c r="DT18" i="1"/>
  <c r="DP18" i="1"/>
  <c r="DZ17" i="1"/>
  <c r="DV17" i="1"/>
  <c r="DR17" i="1"/>
  <c r="DN17" i="1"/>
  <c r="DX16" i="1"/>
  <c r="DT16" i="1"/>
  <c r="DP16" i="1"/>
  <c r="DZ15" i="1"/>
  <c r="DV15" i="1"/>
  <c r="DR15" i="1"/>
  <c r="DN15" i="1"/>
  <c r="DX14" i="1"/>
  <c r="DT14" i="1"/>
  <c r="DP14" i="1"/>
  <c r="DZ13" i="1"/>
  <c r="DV13" i="1"/>
  <c r="DR13" i="1"/>
  <c r="DN13" i="1"/>
  <c r="DX12" i="1"/>
  <c r="DT12" i="1"/>
  <c r="DP12" i="1"/>
  <c r="DZ11" i="1"/>
  <c r="DV11" i="1"/>
  <c r="DR11" i="1"/>
  <c r="DN11" i="1"/>
  <c r="DX10" i="1"/>
  <c r="EA103" i="1"/>
  <c r="DN88" i="1"/>
  <c r="DT83" i="1"/>
  <c r="DZ78" i="1"/>
  <c r="DR74" i="1"/>
  <c r="DX69" i="1"/>
  <c r="DP65" i="1"/>
  <c r="DV60" i="1"/>
  <c r="DN56" i="1"/>
  <c r="DT51" i="1"/>
  <c r="DX47" i="1"/>
  <c r="DO46" i="1"/>
  <c r="EA44" i="1"/>
  <c r="DY43" i="1"/>
  <c r="DW42" i="1"/>
  <c r="DU41" i="1"/>
  <c r="DS40" i="1"/>
  <c r="DQ39" i="1"/>
  <c r="DO38" i="1"/>
  <c r="EA36" i="1"/>
  <c r="DY35" i="1"/>
  <c r="DW34" i="1"/>
  <c r="DU33" i="1"/>
  <c r="DS32" i="1"/>
  <c r="DQ31" i="1"/>
  <c r="DO30" i="1"/>
  <c r="EA28" i="1"/>
  <c r="DY27" i="1"/>
  <c r="DW26" i="1"/>
  <c r="DU25" i="1"/>
  <c r="DS24" i="1"/>
  <c r="DQ23" i="1"/>
  <c r="DO22" i="1"/>
  <c r="EA20" i="1"/>
  <c r="DY19" i="1"/>
  <c r="DW18" i="1"/>
  <c r="DU17" i="1"/>
  <c r="DS16" i="1"/>
  <c r="DQ15" i="1"/>
  <c r="DO14" i="1"/>
  <c r="EA12" i="1"/>
  <c r="DY11" i="1"/>
  <c r="DW10" i="1"/>
  <c r="DS10" i="1"/>
  <c r="DO10" i="1"/>
  <c r="DY9" i="1"/>
  <c r="DU9" i="1"/>
  <c r="DQ9" i="1"/>
  <c r="EA8" i="1"/>
  <c r="DW8" i="1"/>
  <c r="DS8" i="1"/>
  <c r="DO8" i="1"/>
  <c r="DY7" i="1"/>
  <c r="DU7" i="1"/>
  <c r="DQ7" i="1"/>
  <c r="EA6" i="1"/>
  <c r="DW6" i="1"/>
  <c r="DS6" i="1"/>
  <c r="DO6" i="1"/>
  <c r="DY5" i="1"/>
  <c r="DU5" i="1"/>
  <c r="DQ5" i="1"/>
  <c r="EA4" i="1"/>
  <c r="DW4" i="1"/>
  <c r="DS4" i="1"/>
  <c r="DO4" i="1"/>
  <c r="DS99" i="1"/>
  <c r="DZ86" i="1"/>
  <c r="DR82" i="1"/>
  <c r="DX77" i="1"/>
  <c r="DP73" i="1"/>
  <c r="DV68" i="1"/>
  <c r="DN64" i="1"/>
  <c r="DT59" i="1"/>
  <c r="DZ54" i="1"/>
  <c r="DR50" i="1"/>
  <c r="DP47" i="1"/>
  <c r="DY45" i="1"/>
  <c r="DW44" i="1"/>
  <c r="DU43" i="1"/>
  <c r="DS42" i="1"/>
  <c r="DQ41" i="1"/>
  <c r="DO40" i="1"/>
  <c r="EA38" i="1"/>
  <c r="DY37" i="1"/>
  <c r="DW36" i="1"/>
  <c r="DU35" i="1"/>
  <c r="DS34" i="1"/>
  <c r="DQ33" i="1"/>
  <c r="DO32" i="1"/>
  <c r="EA30" i="1"/>
  <c r="DY29" i="1"/>
  <c r="DW28" i="1"/>
  <c r="DU27" i="1"/>
  <c r="DS26" i="1"/>
  <c r="DQ25" i="1"/>
  <c r="DO24" i="1"/>
  <c r="EA22" i="1"/>
  <c r="DY21" i="1"/>
  <c r="DW20" i="1"/>
  <c r="DU19" i="1"/>
  <c r="DS18" i="1"/>
  <c r="DQ17" i="1"/>
  <c r="DO16" i="1"/>
  <c r="EA14" i="1"/>
  <c r="DY13" i="1"/>
  <c r="DW12" i="1"/>
  <c r="DU11" i="1"/>
  <c r="DV10" i="1"/>
  <c r="DR10" i="1"/>
  <c r="DN10" i="1"/>
  <c r="DX9" i="1"/>
  <c r="DT9" i="1"/>
  <c r="DP9" i="1"/>
  <c r="DZ8" i="1"/>
  <c r="DV8" i="1"/>
  <c r="DR8" i="1"/>
  <c r="DN8" i="1"/>
  <c r="DX7" i="1"/>
  <c r="DT7" i="1"/>
  <c r="DP7" i="1"/>
  <c r="DZ6" i="1"/>
  <c r="DV6" i="1"/>
  <c r="DR6" i="1"/>
  <c r="DN6" i="1"/>
  <c r="DX5" i="1"/>
  <c r="DT5" i="1"/>
  <c r="DP5" i="1"/>
  <c r="DZ4" i="1"/>
  <c r="DV4" i="1"/>
  <c r="DR4" i="1"/>
  <c r="DN4" i="1"/>
  <c r="DZ126" i="1"/>
  <c r="DY94" i="1"/>
  <c r="DX85" i="1"/>
  <c r="DP81" i="1"/>
  <c r="DV76" i="1"/>
  <c r="DN72" i="1"/>
  <c r="DT67" i="1"/>
  <c r="DZ62" i="1"/>
  <c r="DR58" i="1"/>
  <c r="DX53" i="1"/>
  <c r="DP49" i="1"/>
  <c r="DW46" i="1"/>
  <c r="DU45" i="1"/>
  <c r="DS44" i="1"/>
  <c r="DQ43" i="1"/>
  <c r="DO42" i="1"/>
  <c r="EA40" i="1"/>
  <c r="DY39" i="1"/>
  <c r="DW38" i="1"/>
  <c r="DU37" i="1"/>
  <c r="DS36" i="1"/>
  <c r="DQ35" i="1"/>
  <c r="DO34" i="1"/>
  <c r="EA32" i="1"/>
  <c r="DY31" i="1"/>
  <c r="DW30" i="1"/>
  <c r="DU29" i="1"/>
  <c r="DS28" i="1"/>
  <c r="DQ27" i="1"/>
  <c r="DO26" i="1"/>
  <c r="EA24" i="1"/>
  <c r="DY23" i="1"/>
  <c r="DW22" i="1"/>
  <c r="DU21" i="1"/>
  <c r="DS20" i="1"/>
  <c r="DQ19" i="1"/>
  <c r="DO18" i="1"/>
  <c r="EA16" i="1"/>
  <c r="DY15" i="1"/>
  <c r="DW14" i="1"/>
  <c r="DU13" i="1"/>
  <c r="DS12" i="1"/>
  <c r="DQ11" i="1"/>
  <c r="DU10" i="1"/>
  <c r="DQ10" i="1"/>
  <c r="EA9" i="1"/>
  <c r="DW9" i="1"/>
  <c r="DS9" i="1"/>
  <c r="DO9" i="1"/>
  <c r="DY8" i="1"/>
  <c r="DU8" i="1"/>
  <c r="DQ8" i="1"/>
  <c r="EA7" i="1"/>
  <c r="DW7" i="1"/>
  <c r="DS7" i="1"/>
  <c r="DO7" i="1"/>
  <c r="DY6" i="1"/>
  <c r="DU6" i="1"/>
  <c r="DQ6" i="1"/>
  <c r="EA5" i="1"/>
  <c r="DW5" i="1"/>
  <c r="DS5" i="1"/>
  <c r="DO5" i="1"/>
  <c r="DY4" i="1"/>
  <c r="DU4" i="1"/>
  <c r="DQ4" i="1"/>
  <c r="DV84" i="1"/>
  <c r="DR66" i="1"/>
  <c r="DR48" i="1"/>
  <c r="EA42" i="1"/>
  <c r="DS38" i="1"/>
  <c r="DY33" i="1"/>
  <c r="DQ29" i="1"/>
  <c r="DW24" i="1"/>
  <c r="DO20" i="1"/>
  <c r="DU15" i="1"/>
  <c r="EA10" i="1"/>
  <c r="DV9" i="1"/>
  <c r="DT8" i="1"/>
  <c r="DR7" i="1"/>
  <c r="DP6" i="1"/>
  <c r="DN5" i="1"/>
  <c r="DN80" i="1"/>
  <c r="DX61" i="1"/>
  <c r="DS46" i="1"/>
  <c r="DY41" i="1"/>
  <c r="DQ37" i="1"/>
  <c r="DW32" i="1"/>
  <c r="DO28" i="1"/>
  <c r="DU23" i="1"/>
  <c r="EA18" i="1"/>
  <c r="DS14" i="1"/>
  <c r="DT10" i="1"/>
  <c r="DR9" i="1"/>
  <c r="DP8" i="1"/>
  <c r="DN7" i="1"/>
  <c r="DZ5" i="1"/>
  <c r="DX4" i="1"/>
  <c r="DN110" i="1"/>
  <c r="DT75" i="1"/>
  <c r="DP57" i="1"/>
  <c r="DQ45" i="1"/>
  <c r="DW40" i="1"/>
  <c r="DO36" i="1"/>
  <c r="DU31" i="1"/>
  <c r="EA26" i="1"/>
  <c r="DS22" i="1"/>
  <c r="DY17" i="1"/>
  <c r="DQ13" i="1"/>
  <c r="DP10" i="1"/>
  <c r="DN9" i="1"/>
  <c r="DZ7" i="1"/>
  <c r="DX6" i="1"/>
  <c r="DV5" i="1"/>
  <c r="DT4" i="1"/>
  <c r="DQ90" i="1"/>
  <c r="DZ70" i="1"/>
  <c r="DV52" i="1"/>
  <c r="DO44" i="1"/>
  <c r="DU39" i="1"/>
  <c r="EA34" i="1"/>
  <c r="DS30" i="1"/>
  <c r="DY25" i="1"/>
  <c r="DQ21" i="1"/>
  <c r="DW16" i="1"/>
  <c r="DO12" i="1"/>
  <c r="DZ9" i="1"/>
  <c r="DX8" i="1"/>
  <c r="DV7" i="1"/>
  <c r="DT6" i="1"/>
  <c r="DR5" i="1"/>
  <c r="DP4" i="1"/>
  <c r="AE4" i="1"/>
  <c r="AC6" i="1"/>
  <c r="AE8" i="1"/>
  <c r="AC10" i="1"/>
  <c r="AE12" i="1"/>
  <c r="AD9" i="1"/>
  <c r="AF11" i="1"/>
  <c r="AD13" i="1"/>
  <c r="AC7" i="1"/>
  <c r="AE9" i="1"/>
  <c r="AC11" i="1"/>
  <c r="AE13" i="1"/>
  <c r="AC15" i="1"/>
  <c r="AE17" i="1"/>
  <c r="AD18" i="1"/>
  <c r="AC19" i="1"/>
  <c r="AE21" i="1"/>
  <c r="AD22" i="1"/>
  <c r="AC23" i="1"/>
  <c r="AE25" i="1"/>
  <c r="AD26" i="1"/>
  <c r="AC27" i="1"/>
  <c r="AE29" i="1"/>
  <c r="AE37" i="1"/>
  <c r="AC43" i="1"/>
  <c r="AD64" i="1"/>
  <c r="AD68" i="1"/>
  <c r="AE69" i="1"/>
  <c r="AD72" i="1"/>
  <c r="AE73" i="1"/>
  <c r="AD76" i="1"/>
  <c r="AE77" i="1"/>
  <c r="AD80" i="1"/>
  <c r="AE81" i="1"/>
  <c r="AD84" i="1"/>
  <c r="AD88" i="1"/>
  <c r="AE89" i="1"/>
  <c r="AD92" i="1"/>
  <c r="AE93" i="1"/>
  <c r="AD96" i="1"/>
  <c r="AE97" i="1"/>
  <c r="AD100" i="1"/>
  <c r="AE101" i="1"/>
  <c r="AD104" i="1"/>
  <c r="AE105" i="1"/>
  <c r="AD108" i="1"/>
  <c r="AD112" i="1"/>
  <c r="AD120" i="1"/>
  <c r="AE121" i="1"/>
  <c r="AD124" i="1"/>
  <c r="AD128" i="1"/>
  <c r="AD132" i="1"/>
  <c r="AF134" i="1"/>
  <c r="AD136" i="1"/>
  <c r="AD140" i="1"/>
  <c r="AD144" i="1"/>
  <c r="AC12" i="1"/>
  <c r="AD15" i="1"/>
  <c r="AC16" i="1"/>
  <c r="AE18" i="1"/>
  <c r="AD19" i="1"/>
  <c r="AC20" i="1"/>
  <c r="AE22" i="1"/>
  <c r="AD23" i="1"/>
  <c r="AC24" i="1"/>
  <c r="AE26" i="1"/>
  <c r="AD27" i="1"/>
  <c r="AC28" i="1"/>
  <c r="AD31" i="1"/>
  <c r="AC32" i="1"/>
  <c r="AD35" i="1"/>
  <c r="AC36" i="1"/>
  <c r="AD39" i="1"/>
  <c r="AC40" i="1"/>
  <c r="AD43" i="1"/>
  <c r="AD44" i="1"/>
  <c r="AC45" i="1"/>
  <c r="AD48" i="1"/>
  <c r="AC49" i="1"/>
  <c r="AD52" i="1"/>
  <c r="AC53" i="1"/>
  <c r="AD56" i="1"/>
  <c r="AC57" i="1"/>
  <c r="AC59" i="1"/>
  <c r="AD60" i="1"/>
  <c r="AC83" i="1"/>
  <c r="AF84" i="1"/>
  <c r="AC87" i="1"/>
  <c r="AF88" i="1"/>
  <c r="AC91" i="1"/>
  <c r="AC95" i="1"/>
  <c r="AC107" i="1"/>
  <c r="AC111" i="1"/>
  <c r="AC115" i="1"/>
  <c r="AF116" i="1"/>
  <c r="AC119" i="1"/>
  <c r="AF120" i="1"/>
  <c r="AD147" i="1"/>
  <c r="AE146" i="1"/>
  <c r="AC144" i="1"/>
  <c r="AD143" i="1"/>
  <c r="AF141" i="1"/>
  <c r="AC140" i="1"/>
  <c r="AD139" i="1"/>
  <c r="AE138" i="1"/>
  <c r="AC136" i="1"/>
  <c r="AD135" i="1"/>
  <c r="AF133" i="1"/>
  <c r="AC132" i="1"/>
  <c r="AD131" i="1"/>
  <c r="AE130" i="1"/>
  <c r="AC128" i="1"/>
  <c r="AD127" i="1"/>
  <c r="AF125" i="1"/>
  <c r="AC124" i="1"/>
  <c r="AD123" i="1"/>
  <c r="AE122" i="1"/>
  <c r="AC120" i="1"/>
  <c r="AD119" i="1"/>
  <c r="AE118" i="1"/>
  <c r="AF117" i="1"/>
  <c r="AD115" i="1"/>
  <c r="AE114" i="1"/>
  <c r="AC112" i="1"/>
  <c r="AD111" i="1"/>
  <c r="AE110" i="1"/>
  <c r="AC108" i="1"/>
  <c r="AD107" i="1"/>
  <c r="AE106" i="1"/>
  <c r="AC104" i="1"/>
  <c r="AD103" i="1"/>
  <c r="AC100" i="1"/>
  <c r="AD99" i="1"/>
  <c r="AC96" i="1"/>
  <c r="AD95" i="1"/>
  <c r="AF93" i="1"/>
  <c r="AC92" i="1"/>
  <c r="AD91" i="1"/>
  <c r="AF89" i="1"/>
  <c r="AD87" i="1"/>
  <c r="AD83" i="1"/>
  <c r="AC80" i="1"/>
  <c r="AD79" i="1"/>
  <c r="AC76" i="1"/>
  <c r="AD75" i="1"/>
  <c r="AC72" i="1"/>
  <c r="AD71" i="1"/>
  <c r="AC68" i="1"/>
  <c r="AD67" i="1"/>
  <c r="AC64" i="1"/>
  <c r="AD63" i="1"/>
  <c r="AC60" i="1"/>
  <c r="AD59" i="1"/>
  <c r="AC56" i="1"/>
  <c r="AD55" i="1"/>
  <c r="AC52" i="1"/>
  <c r="AD51" i="1"/>
  <c r="AC48" i="1"/>
  <c r="AD47" i="1"/>
  <c r="AC44" i="1"/>
  <c r="AD146" i="1"/>
  <c r="AE145" i="1"/>
  <c r="AE137" i="1"/>
  <c r="AD130" i="1"/>
  <c r="AE129" i="1"/>
  <c r="AF147" i="1"/>
  <c r="AC146" i="1"/>
  <c r="AD145" i="1"/>
  <c r="AF143" i="1"/>
  <c r="AC142" i="1"/>
  <c r="AF139" i="1"/>
  <c r="AC138" i="1"/>
  <c r="AF135" i="1"/>
  <c r="AC134" i="1"/>
  <c r="AF131" i="1"/>
  <c r="AC130" i="1"/>
  <c r="AD129" i="1"/>
  <c r="AF127" i="1"/>
  <c r="AC126" i="1"/>
  <c r="AF123" i="1"/>
  <c r="AC122" i="1"/>
  <c r="AE120" i="1"/>
  <c r="AD113" i="1"/>
  <c r="AE112" i="1"/>
  <c r="AD109" i="1"/>
  <c r="AE108" i="1"/>
  <c r="AD105" i="1"/>
  <c r="AF103" i="1"/>
  <c r="AC102" i="1"/>
  <c r="AD101" i="1"/>
  <c r="AF99" i="1"/>
  <c r="AC98" i="1"/>
  <c r="AD97" i="1"/>
  <c r="AC94" i="1"/>
  <c r="AD93" i="1"/>
  <c r="AC90" i="1"/>
  <c r="AD89" i="1"/>
  <c r="AE88" i="1"/>
  <c r="AC86" i="1"/>
  <c r="AD85" i="1"/>
  <c r="AE84" i="1"/>
  <c r="AC82" i="1"/>
  <c r="AD81" i="1"/>
  <c r="AF79" i="1"/>
  <c r="AC78" i="1"/>
  <c r="AD77" i="1"/>
  <c r="AF75" i="1"/>
  <c r="AC74" i="1"/>
  <c r="AD73" i="1"/>
  <c r="AD69" i="1"/>
  <c r="AF67" i="1"/>
  <c r="AD65" i="1"/>
  <c r="AD4" i="1"/>
  <c r="AC5" i="1"/>
  <c r="AE7" i="1"/>
  <c r="AC9" i="1"/>
  <c r="AC13" i="1"/>
  <c r="AE15" i="1"/>
  <c r="AC17" i="1"/>
  <c r="AC21" i="1"/>
  <c r="AC25" i="1"/>
  <c r="AC29" i="1"/>
  <c r="AF30" i="1"/>
  <c r="AD32" i="1"/>
  <c r="AC33" i="1"/>
  <c r="AF34" i="1"/>
  <c r="AD36" i="1"/>
  <c r="AC37" i="1"/>
  <c r="AF38" i="1"/>
  <c r="AE39" i="1"/>
  <c r="AD40" i="1"/>
  <c r="AC41" i="1"/>
  <c r="AF42" i="1"/>
  <c r="AD45" i="1"/>
  <c r="AE47" i="1"/>
  <c r="AD49" i="1"/>
  <c r="AD53" i="1"/>
  <c r="AE55" i="1"/>
  <c r="AD57" i="1"/>
  <c r="AD61" i="1"/>
  <c r="AE63" i="1"/>
  <c r="AD74" i="1"/>
  <c r="AE75" i="1"/>
  <c r="AD78" i="1"/>
  <c r="AE79" i="1"/>
  <c r="AD82" i="1"/>
  <c r="AE83" i="1"/>
  <c r="AD86" i="1"/>
  <c r="AD90" i="1"/>
  <c r="AE91" i="1"/>
  <c r="AD94" i="1"/>
  <c r="AE95" i="1"/>
  <c r="AD98" i="1"/>
  <c r="AE99" i="1"/>
  <c r="AD102" i="1"/>
  <c r="AE103" i="1"/>
  <c r="AD106" i="1"/>
  <c r="AD110" i="1"/>
  <c r="AD114" i="1"/>
  <c r="AD118" i="1"/>
  <c r="AE123" i="1"/>
  <c r="AE127" i="1"/>
  <c r="AC129" i="1"/>
  <c r="AE131" i="1"/>
  <c r="AE135" i="1"/>
  <c r="AC137" i="1"/>
  <c r="AE139" i="1"/>
  <c r="AE143" i="1"/>
  <c r="AC145" i="1"/>
  <c r="AE147" i="1"/>
  <c r="EJ4" i="3"/>
  <c r="FA4" i="3" s="1"/>
  <c r="EE4" i="3"/>
  <c r="EA4" i="3"/>
  <c r="DW4" i="3"/>
  <c r="EH4" i="3"/>
  <c r="ED4" i="3"/>
  <c r="DZ4" i="3"/>
  <c r="DV4" i="3"/>
  <c r="EG4" i="3"/>
  <c r="EC4" i="3"/>
  <c r="DY4" i="3"/>
  <c r="DU4" i="3"/>
  <c r="EF4" i="3"/>
  <c r="EB4" i="3"/>
  <c r="DX4" i="3"/>
  <c r="DT4" i="3"/>
  <c r="EJ8" i="3"/>
  <c r="FA8" i="3" s="1"/>
  <c r="EE8" i="3"/>
  <c r="EA8" i="3"/>
  <c r="DW8" i="3"/>
  <c r="EH8" i="3"/>
  <c r="ED8" i="3"/>
  <c r="DZ8" i="3"/>
  <c r="DV8" i="3"/>
  <c r="EG8" i="3"/>
  <c r="EC8" i="3"/>
  <c r="DY8" i="3"/>
  <c r="DU8" i="3"/>
  <c r="EF8" i="3"/>
  <c r="EB8" i="3"/>
  <c r="DX8" i="3"/>
  <c r="DT8" i="3"/>
  <c r="EJ12" i="3"/>
  <c r="FA12" i="3" s="1"/>
  <c r="EE12" i="3"/>
  <c r="EA12" i="3"/>
  <c r="DW12" i="3"/>
  <c r="EH12" i="3"/>
  <c r="ED12" i="3"/>
  <c r="DZ12" i="3"/>
  <c r="DV12" i="3"/>
  <c r="EG12" i="3"/>
  <c r="EC12" i="3"/>
  <c r="DY12" i="3"/>
  <c r="DU12" i="3"/>
  <c r="EF12" i="3"/>
  <c r="EB12" i="3"/>
  <c r="DX12" i="3"/>
  <c r="DT12" i="3"/>
  <c r="EJ16" i="3"/>
  <c r="FA16" i="3" s="1"/>
  <c r="EE16" i="3"/>
  <c r="EA16" i="3"/>
  <c r="DW16" i="3"/>
  <c r="EH16" i="3"/>
  <c r="ED16" i="3"/>
  <c r="DZ16" i="3"/>
  <c r="DV16" i="3"/>
  <c r="EG16" i="3"/>
  <c r="EC16" i="3"/>
  <c r="DY16" i="3"/>
  <c r="DU16" i="3"/>
  <c r="EF16" i="3"/>
  <c r="EB16" i="3"/>
  <c r="DX16" i="3"/>
  <c r="DT16" i="3"/>
  <c r="EJ20" i="3"/>
  <c r="FA20" i="3" s="1"/>
  <c r="EE20" i="3"/>
  <c r="EA20" i="3"/>
  <c r="DW20" i="3"/>
  <c r="EH20" i="3"/>
  <c r="ED20" i="3"/>
  <c r="DZ20" i="3"/>
  <c r="DV20" i="3"/>
  <c r="EG20" i="3"/>
  <c r="EC20" i="3"/>
  <c r="DY20" i="3"/>
  <c r="DU20" i="3"/>
  <c r="EF20" i="3"/>
  <c r="EB20" i="3"/>
  <c r="DX20" i="3"/>
  <c r="DT20" i="3"/>
  <c r="EJ24" i="3"/>
  <c r="FA24" i="3" s="1"/>
  <c r="EE24" i="3"/>
  <c r="EA24" i="3"/>
  <c r="DW24" i="3"/>
  <c r="EH24" i="3"/>
  <c r="ED24" i="3"/>
  <c r="DZ24" i="3"/>
  <c r="DV24" i="3"/>
  <c r="EG24" i="3"/>
  <c r="EC24" i="3"/>
  <c r="DY24" i="3"/>
  <c r="DU24" i="3"/>
  <c r="EF24" i="3"/>
  <c r="EB24" i="3"/>
  <c r="DX24" i="3"/>
  <c r="DT24" i="3"/>
  <c r="EJ28" i="3"/>
  <c r="FA28" i="3" s="1"/>
  <c r="EE28" i="3"/>
  <c r="EA28" i="3"/>
  <c r="DW28" i="3"/>
  <c r="EH28" i="3"/>
  <c r="ED28" i="3"/>
  <c r="DZ28" i="3"/>
  <c r="DV28" i="3"/>
  <c r="EG28" i="3"/>
  <c r="EC28" i="3"/>
  <c r="DY28" i="3"/>
  <c r="DU28" i="3"/>
  <c r="EF28" i="3"/>
  <c r="EB28" i="3"/>
  <c r="DX28" i="3"/>
  <c r="DT28" i="3"/>
  <c r="EJ32" i="3"/>
  <c r="FA32" i="3" s="1"/>
  <c r="EE32" i="3"/>
  <c r="EA32" i="3"/>
  <c r="DW32" i="3"/>
  <c r="EH32" i="3"/>
  <c r="ED32" i="3"/>
  <c r="DZ32" i="3"/>
  <c r="DV32" i="3"/>
  <c r="EG32" i="3"/>
  <c r="EC32" i="3"/>
  <c r="DY32" i="3"/>
  <c r="DU32" i="3"/>
  <c r="EF32" i="3"/>
  <c r="EB32" i="3"/>
  <c r="DX32" i="3"/>
  <c r="DT32" i="3"/>
  <c r="EJ36" i="3"/>
  <c r="FA36" i="3" s="1"/>
  <c r="EE36" i="3"/>
  <c r="EA36" i="3"/>
  <c r="DW36" i="3"/>
  <c r="EH36" i="3"/>
  <c r="ED36" i="3"/>
  <c r="DZ36" i="3"/>
  <c r="DV36" i="3"/>
  <c r="EG36" i="3"/>
  <c r="EC36" i="3"/>
  <c r="DY36" i="3"/>
  <c r="DU36" i="3"/>
  <c r="EF36" i="3"/>
  <c r="EB36" i="3"/>
  <c r="DX36" i="3"/>
  <c r="DT36" i="3"/>
  <c r="EJ40" i="3"/>
  <c r="FA40" i="3" s="1"/>
  <c r="EE40" i="3"/>
  <c r="EA40" i="3"/>
  <c r="DW40" i="3"/>
  <c r="EH40" i="3"/>
  <c r="ED40" i="3"/>
  <c r="DZ40" i="3"/>
  <c r="DV40" i="3"/>
  <c r="EG40" i="3"/>
  <c r="EC40" i="3"/>
  <c r="DY40" i="3"/>
  <c r="DU40" i="3"/>
  <c r="EF40" i="3"/>
  <c r="EB40" i="3"/>
  <c r="DX40" i="3"/>
  <c r="DT40" i="3"/>
  <c r="EJ44" i="3"/>
  <c r="FA44" i="3" s="1"/>
  <c r="EE44" i="3"/>
  <c r="EA44" i="3"/>
  <c r="DW44" i="3"/>
  <c r="EH44" i="3"/>
  <c r="ED44" i="3"/>
  <c r="DZ44" i="3"/>
  <c r="DV44" i="3"/>
  <c r="EG44" i="3"/>
  <c r="EC44" i="3"/>
  <c r="DY44" i="3"/>
  <c r="DU44" i="3"/>
  <c r="EF44" i="3"/>
  <c r="EB44" i="3"/>
  <c r="DX44" i="3"/>
  <c r="DT44" i="3"/>
  <c r="EJ48" i="3"/>
  <c r="FA48" i="3" s="1"/>
  <c r="EE48" i="3"/>
  <c r="EA48" i="3"/>
  <c r="DW48" i="3"/>
  <c r="EH48" i="3"/>
  <c r="ED48" i="3"/>
  <c r="DZ48" i="3"/>
  <c r="DV48" i="3"/>
  <c r="EG48" i="3"/>
  <c r="EC48" i="3"/>
  <c r="DY48" i="3"/>
  <c r="DU48" i="3"/>
  <c r="EF48" i="3"/>
  <c r="EB48" i="3"/>
  <c r="DX48" i="3"/>
  <c r="DT48" i="3"/>
  <c r="EJ52" i="3"/>
  <c r="FA52" i="3" s="1"/>
  <c r="EH52" i="3"/>
  <c r="ED52" i="3"/>
  <c r="DZ52" i="3"/>
  <c r="DV52" i="3"/>
  <c r="EC52" i="3"/>
  <c r="DX52" i="3"/>
  <c r="EG52" i="3"/>
  <c r="EB52" i="3"/>
  <c r="DW52" i="3"/>
  <c r="EF52" i="3"/>
  <c r="EA52" i="3"/>
  <c r="DU52" i="3"/>
  <c r="EE52" i="3"/>
  <c r="DY52" i="3"/>
  <c r="DT52" i="3"/>
  <c r="EJ56" i="3"/>
  <c r="FA56" i="3" s="1"/>
  <c r="EH56" i="3"/>
  <c r="ED56" i="3"/>
  <c r="DZ56" i="3"/>
  <c r="DV56" i="3"/>
  <c r="EG56" i="3"/>
  <c r="EB56" i="3"/>
  <c r="DW56" i="3"/>
  <c r="EF56" i="3"/>
  <c r="EA56" i="3"/>
  <c r="DU56" i="3"/>
  <c r="EE56" i="3"/>
  <c r="DY56" i="3"/>
  <c r="DT56" i="3"/>
  <c r="EC56" i="3"/>
  <c r="DX56" i="3"/>
  <c r="EJ60" i="3"/>
  <c r="FA60" i="3" s="1"/>
  <c r="EH60" i="3"/>
  <c r="ED60" i="3"/>
  <c r="DZ60" i="3"/>
  <c r="DV60" i="3"/>
  <c r="EF60" i="3"/>
  <c r="EA60" i="3"/>
  <c r="DU60" i="3"/>
  <c r="EE60" i="3"/>
  <c r="DY60" i="3"/>
  <c r="DT60" i="3"/>
  <c r="EC60" i="3"/>
  <c r="DX60" i="3"/>
  <c r="EG60" i="3"/>
  <c r="EB60" i="3"/>
  <c r="DW60" i="3"/>
  <c r="EJ64" i="3"/>
  <c r="FA64" i="3" s="1"/>
  <c r="EH64" i="3"/>
  <c r="ED64" i="3"/>
  <c r="DZ64" i="3"/>
  <c r="DV64" i="3"/>
  <c r="EE64" i="3"/>
  <c r="DY64" i="3"/>
  <c r="DT64" i="3"/>
  <c r="EC64" i="3"/>
  <c r="DX64" i="3"/>
  <c r="EG64" i="3"/>
  <c r="EB64" i="3"/>
  <c r="DW64" i="3"/>
  <c r="EF64" i="3"/>
  <c r="EA64" i="3"/>
  <c r="DU64" i="3"/>
  <c r="EJ68" i="3"/>
  <c r="FA68" i="3" s="1"/>
  <c r="EH68" i="3"/>
  <c r="ED68" i="3"/>
  <c r="DZ68" i="3"/>
  <c r="DV68" i="3"/>
  <c r="EC68" i="3"/>
  <c r="DX68" i="3"/>
  <c r="EG68" i="3"/>
  <c r="EB68" i="3"/>
  <c r="DW68" i="3"/>
  <c r="EF68" i="3"/>
  <c r="EA68" i="3"/>
  <c r="DU68" i="3"/>
  <c r="EE68" i="3"/>
  <c r="DY68" i="3"/>
  <c r="DT68" i="3"/>
  <c r="EJ72" i="3"/>
  <c r="FA72" i="3" s="1"/>
  <c r="EH72" i="3"/>
  <c r="ED72" i="3"/>
  <c r="DZ72" i="3"/>
  <c r="DV72" i="3"/>
  <c r="EG72" i="3"/>
  <c r="EB72" i="3"/>
  <c r="DW72" i="3"/>
  <c r="EF72" i="3"/>
  <c r="EA72" i="3"/>
  <c r="DU72" i="3"/>
  <c r="EE72" i="3"/>
  <c r="DY72" i="3"/>
  <c r="DT72" i="3"/>
  <c r="EC72" i="3"/>
  <c r="DX72" i="3"/>
  <c r="EJ76" i="3"/>
  <c r="FA76" i="3" s="1"/>
  <c r="EH76" i="3"/>
  <c r="ED76" i="3"/>
  <c r="DZ76" i="3"/>
  <c r="DV76" i="3"/>
  <c r="EF76" i="3"/>
  <c r="EA76" i="3"/>
  <c r="DU76" i="3"/>
  <c r="EE76" i="3"/>
  <c r="DY76" i="3"/>
  <c r="DT76" i="3"/>
  <c r="EC76" i="3"/>
  <c r="DX76" i="3"/>
  <c r="EG76" i="3"/>
  <c r="EB76" i="3"/>
  <c r="DW76" i="3"/>
  <c r="EJ80" i="3"/>
  <c r="FA80" i="3" s="1"/>
  <c r="EH80" i="3"/>
  <c r="ED80" i="3"/>
  <c r="DZ80" i="3"/>
  <c r="DV80" i="3"/>
  <c r="EE80" i="3"/>
  <c r="DY80" i="3"/>
  <c r="DT80" i="3"/>
  <c r="EC80" i="3"/>
  <c r="DX80" i="3"/>
  <c r="EG80" i="3"/>
  <c r="EB80" i="3"/>
  <c r="DW80" i="3"/>
  <c r="EF80" i="3"/>
  <c r="EA80" i="3"/>
  <c r="DU80" i="3"/>
  <c r="EJ84" i="3"/>
  <c r="FA84" i="3" s="1"/>
  <c r="EH84" i="3"/>
  <c r="ED84" i="3"/>
  <c r="DZ84" i="3"/>
  <c r="DV84" i="3"/>
  <c r="EC84" i="3"/>
  <c r="DX84" i="3"/>
  <c r="EG84" i="3"/>
  <c r="EB84" i="3"/>
  <c r="DW84" i="3"/>
  <c r="EF84" i="3"/>
  <c r="EA84" i="3"/>
  <c r="DU84" i="3"/>
  <c r="EE84" i="3"/>
  <c r="DY84" i="3"/>
  <c r="DT84" i="3"/>
  <c r="EJ88" i="3"/>
  <c r="FA88" i="3" s="1"/>
  <c r="EH88" i="3"/>
  <c r="ED88" i="3"/>
  <c r="DZ88" i="3"/>
  <c r="DV88" i="3"/>
  <c r="EG88" i="3"/>
  <c r="EB88" i="3"/>
  <c r="DW88" i="3"/>
  <c r="EF88" i="3"/>
  <c r="EA88" i="3"/>
  <c r="DU88" i="3"/>
  <c r="EE88" i="3"/>
  <c r="DY88" i="3"/>
  <c r="DT88" i="3"/>
  <c r="EC88" i="3"/>
  <c r="DX88" i="3"/>
  <c r="EJ92" i="3"/>
  <c r="FA92" i="3" s="1"/>
  <c r="EH92" i="3"/>
  <c r="ED92" i="3"/>
  <c r="DZ92" i="3"/>
  <c r="DV92" i="3"/>
  <c r="EF92" i="3"/>
  <c r="EA92" i="3"/>
  <c r="DU92" i="3"/>
  <c r="EE92" i="3"/>
  <c r="DY92" i="3"/>
  <c r="DT92" i="3"/>
  <c r="EC92" i="3"/>
  <c r="DX92" i="3"/>
  <c r="EG92" i="3"/>
  <c r="EB92" i="3"/>
  <c r="DW92" i="3"/>
  <c r="EJ96" i="3"/>
  <c r="FA96" i="3" s="1"/>
  <c r="EH96" i="3"/>
  <c r="ED96" i="3"/>
  <c r="DZ96" i="3"/>
  <c r="DV96" i="3"/>
  <c r="EE96" i="3"/>
  <c r="DY96" i="3"/>
  <c r="DT96" i="3"/>
  <c r="EC96" i="3"/>
  <c r="DX96" i="3"/>
  <c r="EG96" i="3"/>
  <c r="EB96" i="3"/>
  <c r="DW96" i="3"/>
  <c r="EF96" i="3"/>
  <c r="EA96" i="3"/>
  <c r="DU96" i="3"/>
  <c r="EJ100" i="3"/>
  <c r="FA100" i="3" s="1"/>
  <c r="EE100" i="3"/>
  <c r="EH100" i="3"/>
  <c r="ED100" i="3"/>
  <c r="DZ100" i="3"/>
  <c r="DV100" i="3"/>
  <c r="EC100" i="3"/>
  <c r="DX100" i="3"/>
  <c r="EB100" i="3"/>
  <c r="DW100" i="3"/>
  <c r="EG100" i="3"/>
  <c r="EA100" i="3"/>
  <c r="DU100" i="3"/>
  <c r="EF100" i="3"/>
  <c r="DY100" i="3"/>
  <c r="DT100" i="3"/>
  <c r="EJ104" i="3"/>
  <c r="FA104" i="3" s="1"/>
  <c r="EE104" i="3"/>
  <c r="EA104" i="3"/>
  <c r="DW104" i="3"/>
  <c r="EH104" i="3"/>
  <c r="ED104" i="3"/>
  <c r="DZ104" i="3"/>
  <c r="DV104" i="3"/>
  <c r="EG104" i="3"/>
  <c r="DY104" i="3"/>
  <c r="EF104" i="3"/>
  <c r="DX104" i="3"/>
  <c r="EC104" i="3"/>
  <c r="DU104" i="3"/>
  <c r="EB104" i="3"/>
  <c r="DT104" i="3"/>
  <c r="EJ108" i="3"/>
  <c r="FA108" i="3" s="1"/>
  <c r="EE108" i="3"/>
  <c r="EA108" i="3"/>
  <c r="DW108" i="3"/>
  <c r="EH108" i="3"/>
  <c r="ED108" i="3"/>
  <c r="DZ108" i="3"/>
  <c r="DV108" i="3"/>
  <c r="EC108" i="3"/>
  <c r="DU108" i="3"/>
  <c r="DP108" i="3"/>
  <c r="EB108" i="3"/>
  <c r="DT108" i="3"/>
  <c r="DS108" i="3"/>
  <c r="DO108" i="3"/>
  <c r="FL108" i="3" s="1"/>
  <c r="EG108" i="3"/>
  <c r="DY108" i="3"/>
  <c r="EF108" i="3"/>
  <c r="DX108" i="3"/>
  <c r="EJ112" i="3"/>
  <c r="FA112" i="3" s="1"/>
  <c r="EE112" i="3"/>
  <c r="EA112" i="3"/>
  <c r="DW112" i="3"/>
  <c r="EH112" i="3"/>
  <c r="ED112" i="3"/>
  <c r="DZ112" i="3"/>
  <c r="DV112" i="3"/>
  <c r="EG112" i="3"/>
  <c r="DY112" i="3"/>
  <c r="DP112" i="3"/>
  <c r="DL112" i="3"/>
  <c r="DH112" i="3"/>
  <c r="EF112" i="3"/>
  <c r="DX112" i="3"/>
  <c r="DS112" i="3"/>
  <c r="DO112" i="3"/>
  <c r="DK112" i="3"/>
  <c r="DG112" i="3"/>
  <c r="EC112" i="3"/>
  <c r="DU112" i="3"/>
  <c r="EB112" i="3"/>
  <c r="DT112" i="3"/>
  <c r="EJ116" i="3"/>
  <c r="FA116" i="3" s="1"/>
  <c r="EE116" i="3"/>
  <c r="EA116" i="3"/>
  <c r="DW116" i="3"/>
  <c r="EH116" i="3"/>
  <c r="ED116" i="3"/>
  <c r="DZ116" i="3"/>
  <c r="DV116" i="3"/>
  <c r="EC116" i="3"/>
  <c r="DU116" i="3"/>
  <c r="DP116" i="3"/>
  <c r="DL116" i="3"/>
  <c r="DH116" i="3"/>
  <c r="EB116" i="3"/>
  <c r="DT116" i="3"/>
  <c r="DS116" i="3"/>
  <c r="DO116" i="3"/>
  <c r="FL116" i="3" s="1"/>
  <c r="DK116" i="3"/>
  <c r="DG116" i="3"/>
  <c r="EG116" i="3"/>
  <c r="DY116" i="3"/>
  <c r="DR116" i="3"/>
  <c r="DN116" i="3"/>
  <c r="DJ116" i="3"/>
  <c r="DF116" i="3"/>
  <c r="FC116" i="3" s="1"/>
  <c r="EF116" i="3"/>
  <c r="DX116" i="3"/>
  <c r="DQ116" i="3"/>
  <c r="DM116" i="3"/>
  <c r="FJ116" i="3" s="1"/>
  <c r="DI116" i="3"/>
  <c r="DE116" i="3"/>
  <c r="EJ120" i="3"/>
  <c r="FA120" i="3" s="1"/>
  <c r="EE120" i="3"/>
  <c r="EA120" i="3"/>
  <c r="DW120" i="3"/>
  <c r="EH120" i="3"/>
  <c r="EY120" i="3" s="1"/>
  <c r="ED120" i="3"/>
  <c r="DZ120" i="3"/>
  <c r="DV120" i="3"/>
  <c r="EG120" i="3"/>
  <c r="DY120" i="3"/>
  <c r="DP120" i="3"/>
  <c r="FM120" i="3" s="1"/>
  <c r="DL120" i="3"/>
  <c r="DH120" i="3"/>
  <c r="EF120" i="3"/>
  <c r="DX120" i="3"/>
  <c r="DS120" i="3"/>
  <c r="DO120" i="3"/>
  <c r="DK120" i="3"/>
  <c r="FH120" i="3" s="1"/>
  <c r="DG120" i="3"/>
  <c r="EC120" i="3"/>
  <c r="DU120" i="3"/>
  <c r="DR120" i="3"/>
  <c r="FO120" i="3" s="1"/>
  <c r="DN120" i="3"/>
  <c r="DJ120" i="3"/>
  <c r="DF120" i="3"/>
  <c r="EB120" i="3"/>
  <c r="DT120" i="3"/>
  <c r="DQ120" i="3"/>
  <c r="DM120" i="3"/>
  <c r="DI120" i="3"/>
  <c r="FF120" i="3" s="1"/>
  <c r="DE120" i="3"/>
  <c r="EJ124" i="3"/>
  <c r="FA124" i="3" s="1"/>
  <c r="EE124" i="3"/>
  <c r="EA124" i="3"/>
  <c r="DW124" i="3"/>
  <c r="EH124" i="3"/>
  <c r="ED124" i="3"/>
  <c r="DZ124" i="3"/>
  <c r="DV124" i="3"/>
  <c r="EC124" i="3"/>
  <c r="DU124" i="3"/>
  <c r="DP124" i="3"/>
  <c r="DL124" i="3"/>
  <c r="FI124" i="3" s="1"/>
  <c r="DH124" i="3"/>
  <c r="EB124" i="3"/>
  <c r="DT124" i="3"/>
  <c r="DS124" i="3"/>
  <c r="DO124" i="3"/>
  <c r="DK124" i="3"/>
  <c r="DG124" i="3"/>
  <c r="FD124" i="3" s="1"/>
  <c r="EG124" i="3"/>
  <c r="DY124" i="3"/>
  <c r="DR124" i="3"/>
  <c r="DN124" i="3"/>
  <c r="FK124" i="3" s="1"/>
  <c r="DJ124" i="3"/>
  <c r="DF124" i="3"/>
  <c r="EF124" i="3"/>
  <c r="DX124" i="3"/>
  <c r="DQ124" i="3"/>
  <c r="DM124" i="3"/>
  <c r="DI124" i="3"/>
  <c r="DE124" i="3"/>
  <c r="FB124" i="3" s="1"/>
  <c r="EJ128" i="3"/>
  <c r="FA128" i="3" s="1"/>
  <c r="EE128" i="3"/>
  <c r="EA128" i="3"/>
  <c r="DW128" i="3"/>
  <c r="EH128" i="3"/>
  <c r="ED128" i="3"/>
  <c r="DZ128" i="3"/>
  <c r="DV128" i="3"/>
  <c r="EG128" i="3"/>
  <c r="DY128" i="3"/>
  <c r="DP128" i="3"/>
  <c r="DL128" i="3"/>
  <c r="DH128" i="3"/>
  <c r="EF128" i="3"/>
  <c r="DX128" i="3"/>
  <c r="DS128" i="3"/>
  <c r="DO128" i="3"/>
  <c r="DK128" i="3"/>
  <c r="DG128" i="3"/>
  <c r="EC128" i="3"/>
  <c r="DU128" i="3"/>
  <c r="DR128" i="3"/>
  <c r="DN128" i="3"/>
  <c r="DJ128" i="3"/>
  <c r="FG128" i="3" s="1"/>
  <c r="DF128" i="3"/>
  <c r="EB128" i="3"/>
  <c r="DT128" i="3"/>
  <c r="DQ128" i="3"/>
  <c r="FN128" i="3" s="1"/>
  <c r="DM128" i="3"/>
  <c r="DI128" i="3"/>
  <c r="DE128" i="3"/>
  <c r="EJ132" i="3"/>
  <c r="FA132" i="3" s="1"/>
  <c r="EE132" i="3"/>
  <c r="EA132" i="3"/>
  <c r="DW132" i="3"/>
  <c r="EH132" i="3"/>
  <c r="ED132" i="3"/>
  <c r="DZ132" i="3"/>
  <c r="DV132" i="3"/>
  <c r="EC132" i="3"/>
  <c r="DU132" i="3"/>
  <c r="DP132" i="3"/>
  <c r="DL132" i="3"/>
  <c r="DH132" i="3"/>
  <c r="EB132" i="3"/>
  <c r="DT132" i="3"/>
  <c r="DS132" i="3"/>
  <c r="DO132" i="3"/>
  <c r="FL132" i="3" s="1"/>
  <c r="DK132" i="3"/>
  <c r="DG132" i="3"/>
  <c r="EG132" i="3"/>
  <c r="DY132" i="3"/>
  <c r="DR132" i="3"/>
  <c r="DN132" i="3"/>
  <c r="DJ132" i="3"/>
  <c r="DF132" i="3"/>
  <c r="FC132" i="3" s="1"/>
  <c r="EF132" i="3"/>
  <c r="DX132" i="3"/>
  <c r="DQ132" i="3"/>
  <c r="DM132" i="3"/>
  <c r="FJ132" i="3" s="1"/>
  <c r="DI132" i="3"/>
  <c r="DE132" i="3"/>
  <c r="EJ136" i="3"/>
  <c r="FA136" i="3" s="1"/>
  <c r="EE136" i="3"/>
  <c r="EA136" i="3"/>
  <c r="DW136" i="3"/>
  <c r="EH136" i="3"/>
  <c r="EY136" i="3" s="1"/>
  <c r="ED136" i="3"/>
  <c r="DZ136" i="3"/>
  <c r="DV136" i="3"/>
  <c r="EG136" i="3"/>
  <c r="DY136" i="3"/>
  <c r="DP136" i="3"/>
  <c r="DL136" i="3"/>
  <c r="DH136" i="3"/>
  <c r="EF136" i="3"/>
  <c r="DX136" i="3"/>
  <c r="DS136" i="3"/>
  <c r="DO136" i="3"/>
  <c r="DK136" i="3"/>
  <c r="FH136" i="3" s="1"/>
  <c r="DG136" i="3"/>
  <c r="EC136" i="3"/>
  <c r="DU136" i="3"/>
  <c r="DR136" i="3"/>
  <c r="FO136" i="3" s="1"/>
  <c r="DN136" i="3"/>
  <c r="DJ136" i="3"/>
  <c r="DF136" i="3"/>
  <c r="EB136" i="3"/>
  <c r="DT136" i="3"/>
  <c r="DQ136" i="3"/>
  <c r="DM136" i="3"/>
  <c r="DI136" i="3"/>
  <c r="FF136" i="3" s="1"/>
  <c r="DE136" i="3"/>
  <c r="EJ140" i="3"/>
  <c r="FA140" i="3" s="1"/>
  <c r="EE140" i="3"/>
  <c r="EA140" i="3"/>
  <c r="DW140" i="3"/>
  <c r="EH140" i="3"/>
  <c r="ED140" i="3"/>
  <c r="DZ140" i="3"/>
  <c r="DV140" i="3"/>
  <c r="EC140" i="3"/>
  <c r="DU140" i="3"/>
  <c r="DP140" i="3"/>
  <c r="DL140" i="3"/>
  <c r="DH140" i="3"/>
  <c r="EB140" i="3"/>
  <c r="DT140" i="3"/>
  <c r="DS140" i="3"/>
  <c r="DO140" i="3"/>
  <c r="DK140" i="3"/>
  <c r="DG140" i="3"/>
  <c r="FD140" i="3" s="1"/>
  <c r="EG140" i="3"/>
  <c r="DY140" i="3"/>
  <c r="DR140" i="3"/>
  <c r="DN140" i="3"/>
  <c r="FK140" i="3" s="1"/>
  <c r="DJ140" i="3"/>
  <c r="DF140" i="3"/>
  <c r="EF140" i="3"/>
  <c r="DX140" i="3"/>
  <c r="DQ140" i="3"/>
  <c r="DM140" i="3"/>
  <c r="DI140" i="3"/>
  <c r="DE140" i="3"/>
  <c r="FB140" i="3" s="1"/>
  <c r="EJ144" i="3"/>
  <c r="FA144" i="3" s="1"/>
  <c r="EE144" i="3"/>
  <c r="EA144" i="3"/>
  <c r="DW144" i="3"/>
  <c r="EH144" i="3"/>
  <c r="ED144" i="3"/>
  <c r="DZ144" i="3"/>
  <c r="DV144" i="3"/>
  <c r="EG144" i="3"/>
  <c r="DY144" i="3"/>
  <c r="DP144" i="3"/>
  <c r="DL144" i="3"/>
  <c r="DH144" i="3"/>
  <c r="EF144" i="3"/>
  <c r="DX144" i="3"/>
  <c r="DS144" i="3"/>
  <c r="DO144" i="3"/>
  <c r="DK144" i="3"/>
  <c r="DG144" i="3"/>
  <c r="EC144" i="3"/>
  <c r="DU144" i="3"/>
  <c r="DR144" i="3"/>
  <c r="DN144" i="3"/>
  <c r="DJ144" i="3"/>
  <c r="FG144" i="3" s="1"/>
  <c r="DF144" i="3"/>
  <c r="EB144" i="3"/>
  <c r="DT144" i="3"/>
  <c r="DQ144" i="3"/>
  <c r="FN144" i="3" s="1"/>
  <c r="DM144" i="3"/>
  <c r="DI144" i="3"/>
  <c r="DE144" i="3"/>
  <c r="DG2" i="3"/>
  <c r="DK2" i="3"/>
  <c r="DO2" i="3"/>
  <c r="FL2" i="3" s="1"/>
  <c r="DS2" i="3"/>
  <c r="DG3" i="3"/>
  <c r="DK3" i="3"/>
  <c r="DO3" i="3"/>
  <c r="DS3" i="3"/>
  <c r="DH4" i="3"/>
  <c r="DL4" i="3"/>
  <c r="DP4" i="3"/>
  <c r="DE5" i="3"/>
  <c r="DI5" i="3"/>
  <c r="DM5" i="3"/>
  <c r="DF6" i="3"/>
  <c r="DJ6" i="3"/>
  <c r="DN6" i="3"/>
  <c r="DR6" i="3"/>
  <c r="FO6" i="3" s="1"/>
  <c r="DG7" i="3"/>
  <c r="DK7" i="3"/>
  <c r="DO7" i="3"/>
  <c r="DS7" i="3"/>
  <c r="DH8" i="3"/>
  <c r="DL8" i="3"/>
  <c r="DP8" i="3"/>
  <c r="DE9" i="3"/>
  <c r="DI9" i="3"/>
  <c r="DM9" i="3"/>
  <c r="DF10" i="3"/>
  <c r="DJ10" i="3"/>
  <c r="DN10" i="3"/>
  <c r="DR10" i="3"/>
  <c r="FO10" i="3" s="1"/>
  <c r="DG11" i="3"/>
  <c r="DK11" i="3"/>
  <c r="DO11" i="3"/>
  <c r="DS11" i="3"/>
  <c r="DH12" i="3"/>
  <c r="DL12" i="3"/>
  <c r="DP12" i="3"/>
  <c r="DE13" i="3"/>
  <c r="DI13" i="3"/>
  <c r="DM13" i="3"/>
  <c r="DF14" i="3"/>
  <c r="DJ14" i="3"/>
  <c r="DN14" i="3"/>
  <c r="DR14" i="3"/>
  <c r="FO14" i="3" s="1"/>
  <c r="DG15" i="3"/>
  <c r="DK15" i="3"/>
  <c r="DO15" i="3"/>
  <c r="DS15" i="3"/>
  <c r="DH16" i="3"/>
  <c r="DL16" i="3"/>
  <c r="DP16" i="3"/>
  <c r="DE17" i="3"/>
  <c r="DI17" i="3"/>
  <c r="DM17" i="3"/>
  <c r="DF18" i="3"/>
  <c r="DJ18" i="3"/>
  <c r="DN18" i="3"/>
  <c r="DR18" i="3"/>
  <c r="FO18" i="3" s="1"/>
  <c r="DG19" i="3"/>
  <c r="DK19" i="3"/>
  <c r="DO19" i="3"/>
  <c r="DS19" i="3"/>
  <c r="DH20" i="3"/>
  <c r="DL20" i="3"/>
  <c r="DP20" i="3"/>
  <c r="DE21" i="3"/>
  <c r="DI21" i="3"/>
  <c r="DM21" i="3"/>
  <c r="DF22" i="3"/>
  <c r="DJ22" i="3"/>
  <c r="DN22" i="3"/>
  <c r="DR22" i="3"/>
  <c r="FO22" i="3" s="1"/>
  <c r="DG23" i="3"/>
  <c r="DK23" i="3"/>
  <c r="DO23" i="3"/>
  <c r="DS23" i="3"/>
  <c r="DH24" i="3"/>
  <c r="DL24" i="3"/>
  <c r="DP24" i="3"/>
  <c r="DE25" i="3"/>
  <c r="DI25" i="3"/>
  <c r="DM25" i="3"/>
  <c r="DF26" i="3"/>
  <c r="DJ26" i="3"/>
  <c r="DN26" i="3"/>
  <c r="DR26" i="3"/>
  <c r="FO26" i="3" s="1"/>
  <c r="DG27" i="3"/>
  <c r="DK27" i="3"/>
  <c r="DO27" i="3"/>
  <c r="DS27" i="3"/>
  <c r="DH28" i="3"/>
  <c r="DL28" i="3"/>
  <c r="DP28" i="3"/>
  <c r="DE29" i="3"/>
  <c r="DI29" i="3"/>
  <c r="DM29" i="3"/>
  <c r="DF30" i="3"/>
  <c r="DJ30" i="3"/>
  <c r="DN30" i="3"/>
  <c r="DR30" i="3"/>
  <c r="FO30" i="3" s="1"/>
  <c r="DG31" i="3"/>
  <c r="DK31" i="3"/>
  <c r="DO31" i="3"/>
  <c r="DS31" i="3"/>
  <c r="DH32" i="3"/>
  <c r="DL32" i="3"/>
  <c r="DP32" i="3"/>
  <c r="DE33" i="3"/>
  <c r="DI33" i="3"/>
  <c r="DM33" i="3"/>
  <c r="DF34" i="3"/>
  <c r="DJ34" i="3"/>
  <c r="DN34" i="3"/>
  <c r="DR34" i="3"/>
  <c r="FO34" i="3" s="1"/>
  <c r="DG35" i="3"/>
  <c r="DK35" i="3"/>
  <c r="DO35" i="3"/>
  <c r="DS35" i="3"/>
  <c r="DH36" i="3"/>
  <c r="DL36" i="3"/>
  <c r="DP36" i="3"/>
  <c r="DE37" i="3"/>
  <c r="DI37" i="3"/>
  <c r="DM37" i="3"/>
  <c r="DF38" i="3"/>
  <c r="DJ38" i="3"/>
  <c r="DN38" i="3"/>
  <c r="DR38" i="3"/>
  <c r="FO38" i="3" s="1"/>
  <c r="DG39" i="3"/>
  <c r="DK39" i="3"/>
  <c r="DO39" i="3"/>
  <c r="DS39" i="3"/>
  <c r="DH40" i="3"/>
  <c r="DL40" i="3"/>
  <c r="DP40" i="3"/>
  <c r="DE41" i="3"/>
  <c r="DI41" i="3"/>
  <c r="DM41" i="3"/>
  <c r="DF42" i="3"/>
  <c r="DJ42" i="3"/>
  <c r="DN42" i="3"/>
  <c r="DR42" i="3"/>
  <c r="FO42" i="3" s="1"/>
  <c r="DG43" i="3"/>
  <c r="DK43" i="3"/>
  <c r="DO43" i="3"/>
  <c r="DS43" i="3"/>
  <c r="DH44" i="3"/>
  <c r="DL44" i="3"/>
  <c r="DP44" i="3"/>
  <c r="DE45" i="3"/>
  <c r="DI45" i="3"/>
  <c r="DM45" i="3"/>
  <c r="DF46" i="3"/>
  <c r="DJ46" i="3"/>
  <c r="DN46" i="3"/>
  <c r="DR46" i="3"/>
  <c r="FO46" i="3" s="1"/>
  <c r="DG47" i="3"/>
  <c r="DK47" i="3"/>
  <c r="DO47" i="3"/>
  <c r="DS47" i="3"/>
  <c r="DH48" i="3"/>
  <c r="DL48" i="3"/>
  <c r="DP48" i="3"/>
  <c r="DE49" i="3"/>
  <c r="DI49" i="3"/>
  <c r="DM49" i="3"/>
  <c r="DF50" i="3"/>
  <c r="DJ50" i="3"/>
  <c r="DN50" i="3"/>
  <c r="DR50" i="3"/>
  <c r="FO50" i="3" s="1"/>
  <c r="DG51" i="3"/>
  <c r="DK51" i="3"/>
  <c r="DO51" i="3"/>
  <c r="DS51" i="3"/>
  <c r="DH52" i="3"/>
  <c r="DL52" i="3"/>
  <c r="DP52" i="3"/>
  <c r="DE53" i="3"/>
  <c r="DI53" i="3"/>
  <c r="DM53" i="3"/>
  <c r="DF54" i="3"/>
  <c r="DJ54" i="3"/>
  <c r="DN54" i="3"/>
  <c r="DR54" i="3"/>
  <c r="FO54" i="3" s="1"/>
  <c r="DG55" i="3"/>
  <c r="DK55" i="3"/>
  <c r="DO55" i="3"/>
  <c r="DS55" i="3"/>
  <c r="DH56" i="3"/>
  <c r="DL56" i="3"/>
  <c r="DP56" i="3"/>
  <c r="DE57" i="3"/>
  <c r="DI57" i="3"/>
  <c r="DM57" i="3"/>
  <c r="DF58" i="3"/>
  <c r="DJ58" i="3"/>
  <c r="DN58" i="3"/>
  <c r="DR58" i="3"/>
  <c r="FO58" i="3" s="1"/>
  <c r="DG59" i="3"/>
  <c r="DK59" i="3"/>
  <c r="DO59" i="3"/>
  <c r="DS59" i="3"/>
  <c r="DH60" i="3"/>
  <c r="DL60" i="3"/>
  <c r="DP60" i="3"/>
  <c r="DE61" i="3"/>
  <c r="DI61" i="3"/>
  <c r="DM61" i="3"/>
  <c r="DF62" i="3"/>
  <c r="DJ62" i="3"/>
  <c r="DN62" i="3"/>
  <c r="DR62" i="3"/>
  <c r="FO62" i="3" s="1"/>
  <c r="DG63" i="3"/>
  <c r="DK63" i="3"/>
  <c r="DO63" i="3"/>
  <c r="DS63" i="3"/>
  <c r="DH64" i="3"/>
  <c r="DL64" i="3"/>
  <c r="DP64" i="3"/>
  <c r="DE65" i="3"/>
  <c r="DI65" i="3"/>
  <c r="DM65" i="3"/>
  <c r="DF66" i="3"/>
  <c r="DJ66" i="3"/>
  <c r="DN66" i="3"/>
  <c r="DR66" i="3"/>
  <c r="FO66" i="3" s="1"/>
  <c r="DG67" i="3"/>
  <c r="DK67" i="3"/>
  <c r="DO67" i="3"/>
  <c r="DS67" i="3"/>
  <c r="DH68" i="3"/>
  <c r="DL68" i="3"/>
  <c r="DP68" i="3"/>
  <c r="DE69" i="3"/>
  <c r="DI69" i="3"/>
  <c r="DM69" i="3"/>
  <c r="DF70" i="3"/>
  <c r="DJ70" i="3"/>
  <c r="DN70" i="3"/>
  <c r="DR70" i="3"/>
  <c r="FO70" i="3" s="1"/>
  <c r="DG71" i="3"/>
  <c r="DK71" i="3"/>
  <c r="DO71" i="3"/>
  <c r="DS71" i="3"/>
  <c r="DH72" i="3"/>
  <c r="DL72" i="3"/>
  <c r="DP72" i="3"/>
  <c r="DE73" i="3"/>
  <c r="DI73" i="3"/>
  <c r="DM73" i="3"/>
  <c r="DF74" i="3"/>
  <c r="DJ74" i="3"/>
  <c r="DN74" i="3"/>
  <c r="DR74" i="3"/>
  <c r="FO74" i="3" s="1"/>
  <c r="DG75" i="3"/>
  <c r="DK75" i="3"/>
  <c r="DO75" i="3"/>
  <c r="DS75" i="3"/>
  <c r="DH76" i="3"/>
  <c r="DL76" i="3"/>
  <c r="DP76" i="3"/>
  <c r="DE77" i="3"/>
  <c r="DI77" i="3"/>
  <c r="DM77" i="3"/>
  <c r="DF78" i="3"/>
  <c r="DJ78" i="3"/>
  <c r="DN78" i="3"/>
  <c r="DR78" i="3"/>
  <c r="FO78" i="3" s="1"/>
  <c r="DG79" i="3"/>
  <c r="DK79" i="3"/>
  <c r="DO79" i="3"/>
  <c r="DS79" i="3"/>
  <c r="DH80" i="3"/>
  <c r="DL80" i="3"/>
  <c r="DP80" i="3"/>
  <c r="DE81" i="3"/>
  <c r="DI81" i="3"/>
  <c r="DM81" i="3"/>
  <c r="DF82" i="3"/>
  <c r="DJ82" i="3"/>
  <c r="DN82" i="3"/>
  <c r="DR82" i="3"/>
  <c r="FO82" i="3" s="1"/>
  <c r="DG83" i="3"/>
  <c r="DK83" i="3"/>
  <c r="DO83" i="3"/>
  <c r="DS83" i="3"/>
  <c r="DH84" i="3"/>
  <c r="DL84" i="3"/>
  <c r="DP84" i="3"/>
  <c r="DE85" i="3"/>
  <c r="DI85" i="3"/>
  <c r="DM85" i="3"/>
  <c r="DF86" i="3"/>
  <c r="DJ86" i="3"/>
  <c r="DN86" i="3"/>
  <c r="DR86" i="3"/>
  <c r="FO86" i="3" s="1"/>
  <c r="DG87" i="3"/>
  <c r="DK87" i="3"/>
  <c r="DO87" i="3"/>
  <c r="DS87" i="3"/>
  <c r="DH88" i="3"/>
  <c r="DL88" i="3"/>
  <c r="DP88" i="3"/>
  <c r="DE89" i="3"/>
  <c r="DI89" i="3"/>
  <c r="DM89" i="3"/>
  <c r="DF90" i="3"/>
  <c r="DJ90" i="3"/>
  <c r="DN90" i="3"/>
  <c r="DR90" i="3"/>
  <c r="FO90" i="3" s="1"/>
  <c r="DG91" i="3"/>
  <c r="DK91" i="3"/>
  <c r="DO91" i="3"/>
  <c r="DS91" i="3"/>
  <c r="DH92" i="3"/>
  <c r="DL92" i="3"/>
  <c r="DP92" i="3"/>
  <c r="DE93" i="3"/>
  <c r="DI93" i="3"/>
  <c r="DM93" i="3"/>
  <c r="DF94" i="3"/>
  <c r="DJ94" i="3"/>
  <c r="DN94" i="3"/>
  <c r="DR94" i="3"/>
  <c r="FO94" i="3" s="1"/>
  <c r="DG95" i="3"/>
  <c r="DK95" i="3"/>
  <c r="DO95" i="3"/>
  <c r="DS95" i="3"/>
  <c r="DH96" i="3"/>
  <c r="DL96" i="3"/>
  <c r="DP96" i="3"/>
  <c r="DE97" i="3"/>
  <c r="DI97" i="3"/>
  <c r="DM97" i="3"/>
  <c r="DF98" i="3"/>
  <c r="DJ98" i="3"/>
  <c r="DN98" i="3"/>
  <c r="DR98" i="3"/>
  <c r="FO98" i="3" s="1"/>
  <c r="DG99" i="3"/>
  <c r="DK99" i="3"/>
  <c r="DO99" i="3"/>
  <c r="DS99" i="3"/>
  <c r="DH100" i="3"/>
  <c r="DL100" i="3"/>
  <c r="DP100" i="3"/>
  <c r="DE101" i="3"/>
  <c r="DI101" i="3"/>
  <c r="DM101" i="3"/>
  <c r="DF102" i="3"/>
  <c r="DJ102" i="3"/>
  <c r="DN102" i="3"/>
  <c r="DR102" i="3"/>
  <c r="FO102" i="3" s="1"/>
  <c r="DG103" i="3"/>
  <c r="DK103" i="3"/>
  <c r="DO103" i="3"/>
  <c r="DS103" i="3"/>
  <c r="DH104" i="3"/>
  <c r="DL104" i="3"/>
  <c r="DP104" i="3"/>
  <c r="DE105" i="3"/>
  <c r="DI105" i="3"/>
  <c r="DM105" i="3"/>
  <c r="DF106" i="3"/>
  <c r="DJ106" i="3"/>
  <c r="DN106" i="3"/>
  <c r="DR106" i="3"/>
  <c r="FO106" i="3" s="1"/>
  <c r="DG107" i="3"/>
  <c r="DK107" i="3"/>
  <c r="DO107" i="3"/>
  <c r="DS107" i="3"/>
  <c r="DH108" i="3"/>
  <c r="DL108" i="3"/>
  <c r="DR108" i="3"/>
  <c r="FO108" i="3" s="1"/>
  <c r="DK109" i="3"/>
  <c r="DL110" i="3"/>
  <c r="DE111" i="3"/>
  <c r="DM111" i="3"/>
  <c r="DF112" i="3"/>
  <c r="FC112" i="3" s="1"/>
  <c r="DN112" i="3"/>
  <c r="FK112" i="3" s="1"/>
  <c r="DG113" i="3"/>
  <c r="DH114" i="3"/>
  <c r="DP114" i="3"/>
  <c r="DI115" i="3"/>
  <c r="EJ5" i="3"/>
  <c r="FA5" i="3" s="1"/>
  <c r="EF5" i="3"/>
  <c r="EB5" i="3"/>
  <c r="DX5" i="3"/>
  <c r="DT5" i="3"/>
  <c r="EE5" i="3"/>
  <c r="EA5" i="3"/>
  <c r="DW5" i="3"/>
  <c r="EH5" i="3"/>
  <c r="ED5" i="3"/>
  <c r="DZ5" i="3"/>
  <c r="DV5" i="3"/>
  <c r="EG5" i="3"/>
  <c r="EC5" i="3"/>
  <c r="DY5" i="3"/>
  <c r="DU5" i="3"/>
  <c r="EJ9" i="3"/>
  <c r="FA9" i="3" s="1"/>
  <c r="EF9" i="3"/>
  <c r="EB9" i="3"/>
  <c r="DX9" i="3"/>
  <c r="DT9" i="3"/>
  <c r="EE9" i="3"/>
  <c r="EA9" i="3"/>
  <c r="DW9" i="3"/>
  <c r="EH9" i="3"/>
  <c r="ED9" i="3"/>
  <c r="DZ9" i="3"/>
  <c r="DV9" i="3"/>
  <c r="EG9" i="3"/>
  <c r="EC9" i="3"/>
  <c r="DY9" i="3"/>
  <c r="DU9" i="3"/>
  <c r="EJ13" i="3"/>
  <c r="FA13" i="3" s="1"/>
  <c r="EF13" i="3"/>
  <c r="EB13" i="3"/>
  <c r="DX13" i="3"/>
  <c r="DT13" i="3"/>
  <c r="EE13" i="3"/>
  <c r="EA13" i="3"/>
  <c r="DW13" i="3"/>
  <c r="EH13" i="3"/>
  <c r="ED13" i="3"/>
  <c r="DZ13" i="3"/>
  <c r="DV13" i="3"/>
  <c r="EG13" i="3"/>
  <c r="EC13" i="3"/>
  <c r="DY13" i="3"/>
  <c r="DU13" i="3"/>
  <c r="EJ17" i="3"/>
  <c r="FA17" i="3" s="1"/>
  <c r="EF17" i="3"/>
  <c r="EB17" i="3"/>
  <c r="DX17" i="3"/>
  <c r="DT17" i="3"/>
  <c r="EE17" i="3"/>
  <c r="EA17" i="3"/>
  <c r="DW17" i="3"/>
  <c r="EH17" i="3"/>
  <c r="ED17" i="3"/>
  <c r="DZ17" i="3"/>
  <c r="DV17" i="3"/>
  <c r="EG17" i="3"/>
  <c r="EC17" i="3"/>
  <c r="DY17" i="3"/>
  <c r="DU17" i="3"/>
  <c r="EJ21" i="3"/>
  <c r="FA21" i="3" s="1"/>
  <c r="EF21" i="3"/>
  <c r="EB21" i="3"/>
  <c r="DX21" i="3"/>
  <c r="DT21" i="3"/>
  <c r="EE21" i="3"/>
  <c r="EA21" i="3"/>
  <c r="DW21" i="3"/>
  <c r="EH21" i="3"/>
  <c r="ED21" i="3"/>
  <c r="DZ21" i="3"/>
  <c r="DV21" i="3"/>
  <c r="EG21" i="3"/>
  <c r="EC21" i="3"/>
  <c r="DY21" i="3"/>
  <c r="DU21" i="3"/>
  <c r="EJ25" i="3"/>
  <c r="FA25" i="3" s="1"/>
  <c r="EF25" i="3"/>
  <c r="EB25" i="3"/>
  <c r="DX25" i="3"/>
  <c r="DT25" i="3"/>
  <c r="EE25" i="3"/>
  <c r="EA25" i="3"/>
  <c r="DW25" i="3"/>
  <c r="EH25" i="3"/>
  <c r="ED25" i="3"/>
  <c r="DZ25" i="3"/>
  <c r="DV25" i="3"/>
  <c r="EG25" i="3"/>
  <c r="EC25" i="3"/>
  <c r="DY25" i="3"/>
  <c r="DU25" i="3"/>
  <c r="EJ29" i="3"/>
  <c r="FA29" i="3" s="1"/>
  <c r="EF29" i="3"/>
  <c r="EB29" i="3"/>
  <c r="DX29" i="3"/>
  <c r="DT29" i="3"/>
  <c r="EE29" i="3"/>
  <c r="EA29" i="3"/>
  <c r="DW29" i="3"/>
  <c r="EH29" i="3"/>
  <c r="ED29" i="3"/>
  <c r="DZ29" i="3"/>
  <c r="DV29" i="3"/>
  <c r="EG29" i="3"/>
  <c r="EC29" i="3"/>
  <c r="DY29" i="3"/>
  <c r="DU29" i="3"/>
  <c r="EJ33" i="3"/>
  <c r="FA33" i="3" s="1"/>
  <c r="EF33" i="3"/>
  <c r="EB33" i="3"/>
  <c r="DX33" i="3"/>
  <c r="DT33" i="3"/>
  <c r="EE33" i="3"/>
  <c r="EA33" i="3"/>
  <c r="DW33" i="3"/>
  <c r="EH33" i="3"/>
  <c r="ED33" i="3"/>
  <c r="DZ33" i="3"/>
  <c r="DV33" i="3"/>
  <c r="EG33" i="3"/>
  <c r="EC33" i="3"/>
  <c r="DY33" i="3"/>
  <c r="DU33" i="3"/>
  <c r="EJ37" i="3"/>
  <c r="FA37" i="3" s="1"/>
  <c r="EF37" i="3"/>
  <c r="EB37" i="3"/>
  <c r="DX37" i="3"/>
  <c r="DT37" i="3"/>
  <c r="EE37" i="3"/>
  <c r="EA37" i="3"/>
  <c r="DW37" i="3"/>
  <c r="EH37" i="3"/>
  <c r="ED37" i="3"/>
  <c r="DZ37" i="3"/>
  <c r="DV37" i="3"/>
  <c r="EG37" i="3"/>
  <c r="EC37" i="3"/>
  <c r="DY37" i="3"/>
  <c r="DU37" i="3"/>
  <c r="EJ41" i="3"/>
  <c r="FA41" i="3" s="1"/>
  <c r="EF41" i="3"/>
  <c r="EB41" i="3"/>
  <c r="DX41" i="3"/>
  <c r="DT41" i="3"/>
  <c r="EE41" i="3"/>
  <c r="EA41" i="3"/>
  <c r="DW41" i="3"/>
  <c r="EH41" i="3"/>
  <c r="ED41" i="3"/>
  <c r="DZ41" i="3"/>
  <c r="DV41" i="3"/>
  <c r="EG41" i="3"/>
  <c r="EC41" i="3"/>
  <c r="DY41" i="3"/>
  <c r="DU41" i="3"/>
  <c r="EJ45" i="3"/>
  <c r="FA45" i="3" s="1"/>
  <c r="EF45" i="3"/>
  <c r="EB45" i="3"/>
  <c r="DX45" i="3"/>
  <c r="DT45" i="3"/>
  <c r="EE45" i="3"/>
  <c r="EA45" i="3"/>
  <c r="DW45" i="3"/>
  <c r="EH45" i="3"/>
  <c r="ED45" i="3"/>
  <c r="DZ45" i="3"/>
  <c r="DV45" i="3"/>
  <c r="EG45" i="3"/>
  <c r="EC45" i="3"/>
  <c r="DY45" i="3"/>
  <c r="DU45" i="3"/>
  <c r="EJ49" i="3"/>
  <c r="FA49" i="3" s="1"/>
  <c r="EF49" i="3"/>
  <c r="EB49" i="3"/>
  <c r="DX49" i="3"/>
  <c r="DT49" i="3"/>
  <c r="EE49" i="3"/>
  <c r="EA49" i="3"/>
  <c r="DW49" i="3"/>
  <c r="EH49" i="3"/>
  <c r="ED49" i="3"/>
  <c r="DZ49" i="3"/>
  <c r="DV49" i="3"/>
  <c r="EG49" i="3"/>
  <c r="EC49" i="3"/>
  <c r="DY49" i="3"/>
  <c r="DU49" i="3"/>
  <c r="EJ53" i="3"/>
  <c r="FA53" i="3" s="1"/>
  <c r="EE53" i="3"/>
  <c r="EA53" i="3"/>
  <c r="DW53" i="3"/>
  <c r="ED53" i="3"/>
  <c r="DY53" i="3"/>
  <c r="DT53" i="3"/>
  <c r="EH53" i="3"/>
  <c r="EC53" i="3"/>
  <c r="DX53" i="3"/>
  <c r="EG53" i="3"/>
  <c r="EB53" i="3"/>
  <c r="DV53" i="3"/>
  <c r="EF53" i="3"/>
  <c r="DZ53" i="3"/>
  <c r="DU53" i="3"/>
  <c r="EJ57" i="3"/>
  <c r="FA57" i="3" s="1"/>
  <c r="EE57" i="3"/>
  <c r="EA57" i="3"/>
  <c r="DW57" i="3"/>
  <c r="EH57" i="3"/>
  <c r="EC57" i="3"/>
  <c r="DX57" i="3"/>
  <c r="EG57" i="3"/>
  <c r="EB57" i="3"/>
  <c r="DV57" i="3"/>
  <c r="EF57" i="3"/>
  <c r="DZ57" i="3"/>
  <c r="DU57" i="3"/>
  <c r="ED57" i="3"/>
  <c r="DY57" i="3"/>
  <c r="DT57" i="3"/>
  <c r="EJ61" i="3"/>
  <c r="FA61" i="3" s="1"/>
  <c r="EE61" i="3"/>
  <c r="EA61" i="3"/>
  <c r="DW61" i="3"/>
  <c r="EG61" i="3"/>
  <c r="EB61" i="3"/>
  <c r="DV61" i="3"/>
  <c r="EF61" i="3"/>
  <c r="DZ61" i="3"/>
  <c r="DU61" i="3"/>
  <c r="ED61" i="3"/>
  <c r="DY61" i="3"/>
  <c r="DT61" i="3"/>
  <c r="EH61" i="3"/>
  <c r="EC61" i="3"/>
  <c r="DX61" i="3"/>
  <c r="EJ65" i="3"/>
  <c r="FA65" i="3" s="1"/>
  <c r="EE65" i="3"/>
  <c r="EA65" i="3"/>
  <c r="DW65" i="3"/>
  <c r="EF65" i="3"/>
  <c r="DZ65" i="3"/>
  <c r="DU65" i="3"/>
  <c r="ED65" i="3"/>
  <c r="DY65" i="3"/>
  <c r="DT65" i="3"/>
  <c r="EH65" i="3"/>
  <c r="EC65" i="3"/>
  <c r="DX65" i="3"/>
  <c r="EG65" i="3"/>
  <c r="EB65" i="3"/>
  <c r="DV65" i="3"/>
  <c r="EJ69" i="3"/>
  <c r="FA69" i="3" s="1"/>
  <c r="EE69" i="3"/>
  <c r="EA69" i="3"/>
  <c r="DW69" i="3"/>
  <c r="ED69" i="3"/>
  <c r="DY69" i="3"/>
  <c r="DT69" i="3"/>
  <c r="EH69" i="3"/>
  <c r="EC69" i="3"/>
  <c r="DX69" i="3"/>
  <c r="EG69" i="3"/>
  <c r="EB69" i="3"/>
  <c r="DV69" i="3"/>
  <c r="EF69" i="3"/>
  <c r="DZ69" i="3"/>
  <c r="DU69" i="3"/>
  <c r="EJ73" i="3"/>
  <c r="FA73" i="3" s="1"/>
  <c r="EE73" i="3"/>
  <c r="EA73" i="3"/>
  <c r="DW73" i="3"/>
  <c r="EH73" i="3"/>
  <c r="EC73" i="3"/>
  <c r="DX73" i="3"/>
  <c r="EG73" i="3"/>
  <c r="EB73" i="3"/>
  <c r="DV73" i="3"/>
  <c r="EF73" i="3"/>
  <c r="DZ73" i="3"/>
  <c r="DU73" i="3"/>
  <c r="ED73" i="3"/>
  <c r="DY73" i="3"/>
  <c r="DT73" i="3"/>
  <c r="EJ77" i="3"/>
  <c r="FA77" i="3" s="1"/>
  <c r="EE77" i="3"/>
  <c r="EA77" i="3"/>
  <c r="DW77" i="3"/>
  <c r="EG77" i="3"/>
  <c r="EB77" i="3"/>
  <c r="DV77" i="3"/>
  <c r="EF77" i="3"/>
  <c r="DZ77" i="3"/>
  <c r="DU77" i="3"/>
  <c r="ED77" i="3"/>
  <c r="DY77" i="3"/>
  <c r="DT77" i="3"/>
  <c r="EH77" i="3"/>
  <c r="EC77" i="3"/>
  <c r="DX77" i="3"/>
  <c r="EJ81" i="3"/>
  <c r="FA81" i="3" s="1"/>
  <c r="EE81" i="3"/>
  <c r="EA81" i="3"/>
  <c r="DW81" i="3"/>
  <c r="EF81" i="3"/>
  <c r="DZ81" i="3"/>
  <c r="DU81" i="3"/>
  <c r="ED81" i="3"/>
  <c r="DY81" i="3"/>
  <c r="DT81" i="3"/>
  <c r="EH81" i="3"/>
  <c r="EC81" i="3"/>
  <c r="DX81" i="3"/>
  <c r="EG81" i="3"/>
  <c r="EB81" i="3"/>
  <c r="DV81" i="3"/>
  <c r="EJ85" i="3"/>
  <c r="FA85" i="3" s="1"/>
  <c r="EE85" i="3"/>
  <c r="EA85" i="3"/>
  <c r="DW85" i="3"/>
  <c r="ED85" i="3"/>
  <c r="DY85" i="3"/>
  <c r="DT85" i="3"/>
  <c r="EH85" i="3"/>
  <c r="EC85" i="3"/>
  <c r="DX85" i="3"/>
  <c r="EG85" i="3"/>
  <c r="EB85" i="3"/>
  <c r="DV85" i="3"/>
  <c r="EF85" i="3"/>
  <c r="DZ85" i="3"/>
  <c r="DU85" i="3"/>
  <c r="EJ89" i="3"/>
  <c r="FA89" i="3" s="1"/>
  <c r="EE89" i="3"/>
  <c r="EA89" i="3"/>
  <c r="DW89" i="3"/>
  <c r="EH89" i="3"/>
  <c r="EC89" i="3"/>
  <c r="DX89" i="3"/>
  <c r="EG89" i="3"/>
  <c r="EB89" i="3"/>
  <c r="DV89" i="3"/>
  <c r="EF89" i="3"/>
  <c r="DZ89" i="3"/>
  <c r="DU89" i="3"/>
  <c r="ED89" i="3"/>
  <c r="DY89" i="3"/>
  <c r="DT89" i="3"/>
  <c r="EJ93" i="3"/>
  <c r="FA93" i="3" s="1"/>
  <c r="EE93" i="3"/>
  <c r="EA93" i="3"/>
  <c r="DW93" i="3"/>
  <c r="EG93" i="3"/>
  <c r="EB93" i="3"/>
  <c r="DV93" i="3"/>
  <c r="EF93" i="3"/>
  <c r="DZ93" i="3"/>
  <c r="DU93" i="3"/>
  <c r="ED93" i="3"/>
  <c r="DY93" i="3"/>
  <c r="DT93" i="3"/>
  <c r="EH93" i="3"/>
  <c r="EC93" i="3"/>
  <c r="DX93" i="3"/>
  <c r="EJ97" i="3"/>
  <c r="FA97" i="3" s="1"/>
  <c r="EE97" i="3"/>
  <c r="EA97" i="3"/>
  <c r="DW97" i="3"/>
  <c r="EF97" i="3"/>
  <c r="DZ97" i="3"/>
  <c r="DU97" i="3"/>
  <c r="ED97" i="3"/>
  <c r="DY97" i="3"/>
  <c r="DT97" i="3"/>
  <c r="EH97" i="3"/>
  <c r="EC97" i="3"/>
  <c r="DX97" i="3"/>
  <c r="EG97" i="3"/>
  <c r="EB97" i="3"/>
  <c r="DV97" i="3"/>
  <c r="EJ101" i="3"/>
  <c r="FA101" i="3" s="1"/>
  <c r="EF101" i="3"/>
  <c r="EB101" i="3"/>
  <c r="DX101" i="3"/>
  <c r="DT101" i="3"/>
  <c r="EE101" i="3"/>
  <c r="EA101" i="3"/>
  <c r="DW101" i="3"/>
  <c r="ED101" i="3"/>
  <c r="DV101" i="3"/>
  <c r="EC101" i="3"/>
  <c r="DU101" i="3"/>
  <c r="EH101" i="3"/>
  <c r="DZ101" i="3"/>
  <c r="EG101" i="3"/>
  <c r="DY101" i="3"/>
  <c r="EJ105" i="3"/>
  <c r="FA105" i="3" s="1"/>
  <c r="EF105" i="3"/>
  <c r="EB105" i="3"/>
  <c r="DX105" i="3"/>
  <c r="DT105" i="3"/>
  <c r="EE105" i="3"/>
  <c r="EA105" i="3"/>
  <c r="DW105" i="3"/>
  <c r="EH105" i="3"/>
  <c r="DZ105" i="3"/>
  <c r="EG105" i="3"/>
  <c r="DY105" i="3"/>
  <c r="ED105" i="3"/>
  <c r="DV105" i="3"/>
  <c r="EC105" i="3"/>
  <c r="DU105" i="3"/>
  <c r="EJ109" i="3"/>
  <c r="FA109" i="3" s="1"/>
  <c r="EF109" i="3"/>
  <c r="EB109" i="3"/>
  <c r="DX109" i="3"/>
  <c r="DT109" i="3"/>
  <c r="EE109" i="3"/>
  <c r="EA109" i="3"/>
  <c r="DW109" i="3"/>
  <c r="ED109" i="3"/>
  <c r="DV109" i="3"/>
  <c r="DQ109" i="3"/>
  <c r="DM109" i="3"/>
  <c r="DI109" i="3"/>
  <c r="DE109" i="3"/>
  <c r="EC109" i="3"/>
  <c r="DU109" i="3"/>
  <c r="DP109" i="3"/>
  <c r="DL109" i="3"/>
  <c r="DH109" i="3"/>
  <c r="FE109" i="3" s="1"/>
  <c r="EH109" i="3"/>
  <c r="EY109" i="3" s="1"/>
  <c r="DZ109" i="3"/>
  <c r="EG109" i="3"/>
  <c r="DY109" i="3"/>
  <c r="EJ113" i="3"/>
  <c r="FA113" i="3" s="1"/>
  <c r="EF113" i="3"/>
  <c r="EB113" i="3"/>
  <c r="DX113" i="3"/>
  <c r="DT113" i="3"/>
  <c r="EE113" i="3"/>
  <c r="EA113" i="3"/>
  <c r="DW113" i="3"/>
  <c r="EH113" i="3"/>
  <c r="DZ113" i="3"/>
  <c r="DQ113" i="3"/>
  <c r="DM113" i="3"/>
  <c r="DI113" i="3"/>
  <c r="DE113" i="3"/>
  <c r="EG113" i="3"/>
  <c r="DY113" i="3"/>
  <c r="DP113" i="3"/>
  <c r="DL113" i="3"/>
  <c r="DH113" i="3"/>
  <c r="ED113" i="3"/>
  <c r="DV113" i="3"/>
  <c r="EC113" i="3"/>
  <c r="DU113" i="3"/>
  <c r="EJ117" i="3"/>
  <c r="FA117" i="3" s="1"/>
  <c r="EF117" i="3"/>
  <c r="EB117" i="3"/>
  <c r="DX117" i="3"/>
  <c r="DT117" i="3"/>
  <c r="EE117" i="3"/>
  <c r="EA117" i="3"/>
  <c r="DW117" i="3"/>
  <c r="ED117" i="3"/>
  <c r="DV117" i="3"/>
  <c r="DQ117" i="3"/>
  <c r="DM117" i="3"/>
  <c r="DI117" i="3"/>
  <c r="DE117" i="3"/>
  <c r="EC117" i="3"/>
  <c r="DU117" i="3"/>
  <c r="DP117" i="3"/>
  <c r="DL117" i="3"/>
  <c r="DH117" i="3"/>
  <c r="EH117" i="3"/>
  <c r="DZ117" i="3"/>
  <c r="DS117" i="3"/>
  <c r="DO117" i="3"/>
  <c r="DK117" i="3"/>
  <c r="DG117" i="3"/>
  <c r="EG117" i="3"/>
  <c r="DY117" i="3"/>
  <c r="DR117" i="3"/>
  <c r="DN117" i="3"/>
  <c r="DJ117" i="3"/>
  <c r="DF117" i="3"/>
  <c r="EJ121" i="3"/>
  <c r="FA121" i="3" s="1"/>
  <c r="EF121" i="3"/>
  <c r="EB121" i="3"/>
  <c r="DX121" i="3"/>
  <c r="DT121" i="3"/>
  <c r="EE121" i="3"/>
  <c r="EA121" i="3"/>
  <c r="DW121" i="3"/>
  <c r="EH121" i="3"/>
  <c r="DZ121" i="3"/>
  <c r="DQ121" i="3"/>
  <c r="DM121" i="3"/>
  <c r="DI121" i="3"/>
  <c r="DE121" i="3"/>
  <c r="EG121" i="3"/>
  <c r="DY121" i="3"/>
  <c r="DP121" i="3"/>
  <c r="DL121" i="3"/>
  <c r="DH121" i="3"/>
  <c r="ED121" i="3"/>
  <c r="DV121" i="3"/>
  <c r="DS121" i="3"/>
  <c r="DO121" i="3"/>
  <c r="DK121" i="3"/>
  <c r="DG121" i="3"/>
  <c r="EC121" i="3"/>
  <c r="DU121" i="3"/>
  <c r="DR121" i="3"/>
  <c r="DN121" i="3"/>
  <c r="DJ121" i="3"/>
  <c r="DF121" i="3"/>
  <c r="EJ125" i="3"/>
  <c r="FA125" i="3" s="1"/>
  <c r="EF125" i="3"/>
  <c r="EB125" i="3"/>
  <c r="DX125" i="3"/>
  <c r="DT125" i="3"/>
  <c r="EE125" i="3"/>
  <c r="EA125" i="3"/>
  <c r="DW125" i="3"/>
  <c r="ED125" i="3"/>
  <c r="DV125" i="3"/>
  <c r="DQ125" i="3"/>
  <c r="DM125" i="3"/>
  <c r="DI125" i="3"/>
  <c r="DE125" i="3"/>
  <c r="EC125" i="3"/>
  <c r="DU125" i="3"/>
  <c r="DP125" i="3"/>
  <c r="DL125" i="3"/>
  <c r="DH125" i="3"/>
  <c r="EH125" i="3"/>
  <c r="DZ125" i="3"/>
  <c r="DS125" i="3"/>
  <c r="DO125" i="3"/>
  <c r="DK125" i="3"/>
  <c r="DG125" i="3"/>
  <c r="EG125" i="3"/>
  <c r="DY125" i="3"/>
  <c r="DR125" i="3"/>
  <c r="DN125" i="3"/>
  <c r="DJ125" i="3"/>
  <c r="DF125" i="3"/>
  <c r="EJ129" i="3"/>
  <c r="FA129" i="3" s="1"/>
  <c r="EF129" i="3"/>
  <c r="EB129" i="3"/>
  <c r="DX129" i="3"/>
  <c r="DT129" i="3"/>
  <c r="EE129" i="3"/>
  <c r="EA129" i="3"/>
  <c r="DW129" i="3"/>
  <c r="EH129" i="3"/>
  <c r="DZ129" i="3"/>
  <c r="DQ129" i="3"/>
  <c r="DM129" i="3"/>
  <c r="DI129" i="3"/>
  <c r="DE129" i="3"/>
  <c r="EG129" i="3"/>
  <c r="DY129" i="3"/>
  <c r="DP129" i="3"/>
  <c r="DL129" i="3"/>
  <c r="DH129" i="3"/>
  <c r="ED129" i="3"/>
  <c r="DV129" i="3"/>
  <c r="DS129" i="3"/>
  <c r="DO129" i="3"/>
  <c r="DK129" i="3"/>
  <c r="DG129" i="3"/>
  <c r="EC129" i="3"/>
  <c r="DU129" i="3"/>
  <c r="DR129" i="3"/>
  <c r="DN129" i="3"/>
  <c r="DJ129" i="3"/>
  <c r="DF129" i="3"/>
  <c r="EJ133" i="3"/>
  <c r="FA133" i="3" s="1"/>
  <c r="EF133" i="3"/>
  <c r="EB133" i="3"/>
  <c r="DX133" i="3"/>
  <c r="DT133" i="3"/>
  <c r="EE133" i="3"/>
  <c r="EA133" i="3"/>
  <c r="DW133" i="3"/>
  <c r="ED133" i="3"/>
  <c r="DV133" i="3"/>
  <c r="DQ133" i="3"/>
  <c r="DM133" i="3"/>
  <c r="DI133" i="3"/>
  <c r="DE133" i="3"/>
  <c r="EC133" i="3"/>
  <c r="DU133" i="3"/>
  <c r="DP133" i="3"/>
  <c r="DL133" i="3"/>
  <c r="DH133" i="3"/>
  <c r="EH133" i="3"/>
  <c r="DZ133" i="3"/>
  <c r="DS133" i="3"/>
  <c r="DO133" i="3"/>
  <c r="DK133" i="3"/>
  <c r="DG133" i="3"/>
  <c r="EG133" i="3"/>
  <c r="DY133" i="3"/>
  <c r="DR133" i="3"/>
  <c r="DN133" i="3"/>
  <c r="DJ133" i="3"/>
  <c r="DF133" i="3"/>
  <c r="EJ137" i="3"/>
  <c r="FA137" i="3" s="1"/>
  <c r="EF137" i="3"/>
  <c r="EB137" i="3"/>
  <c r="DX137" i="3"/>
  <c r="DT137" i="3"/>
  <c r="EE137" i="3"/>
  <c r="EA137" i="3"/>
  <c r="DW137" i="3"/>
  <c r="EH137" i="3"/>
  <c r="DZ137" i="3"/>
  <c r="DQ137" i="3"/>
  <c r="DM137" i="3"/>
  <c r="DI137" i="3"/>
  <c r="DE137" i="3"/>
  <c r="EG137" i="3"/>
  <c r="DY137" i="3"/>
  <c r="DP137" i="3"/>
  <c r="DL137" i="3"/>
  <c r="DH137" i="3"/>
  <c r="ED137" i="3"/>
  <c r="DV137" i="3"/>
  <c r="DS137" i="3"/>
  <c r="DO137" i="3"/>
  <c r="DK137" i="3"/>
  <c r="DG137" i="3"/>
  <c r="EC137" i="3"/>
  <c r="DU137" i="3"/>
  <c r="DR137" i="3"/>
  <c r="DN137" i="3"/>
  <c r="DJ137" i="3"/>
  <c r="DF137" i="3"/>
  <c r="EJ141" i="3"/>
  <c r="FA141" i="3" s="1"/>
  <c r="EF141" i="3"/>
  <c r="EB141" i="3"/>
  <c r="DX141" i="3"/>
  <c r="DT141" i="3"/>
  <c r="EE141" i="3"/>
  <c r="EA141" i="3"/>
  <c r="DW141" i="3"/>
  <c r="ED141" i="3"/>
  <c r="DV141" i="3"/>
  <c r="DQ141" i="3"/>
  <c r="DM141" i="3"/>
  <c r="DI141" i="3"/>
  <c r="DE141" i="3"/>
  <c r="EC141" i="3"/>
  <c r="DU141" i="3"/>
  <c r="DP141" i="3"/>
  <c r="DL141" i="3"/>
  <c r="DH141" i="3"/>
  <c r="EH141" i="3"/>
  <c r="DZ141" i="3"/>
  <c r="DS141" i="3"/>
  <c r="DO141" i="3"/>
  <c r="DK141" i="3"/>
  <c r="DG141" i="3"/>
  <c r="EG141" i="3"/>
  <c r="DY141" i="3"/>
  <c r="DR141" i="3"/>
  <c r="DN141" i="3"/>
  <c r="DJ141" i="3"/>
  <c r="DF141" i="3"/>
  <c r="EJ145" i="3"/>
  <c r="FA145" i="3" s="1"/>
  <c r="EF145" i="3"/>
  <c r="EB145" i="3"/>
  <c r="DX145" i="3"/>
  <c r="DT145" i="3"/>
  <c r="EE145" i="3"/>
  <c r="EA145" i="3"/>
  <c r="DW145" i="3"/>
  <c r="EH145" i="3"/>
  <c r="DZ145" i="3"/>
  <c r="DQ145" i="3"/>
  <c r="DM145" i="3"/>
  <c r="DI145" i="3"/>
  <c r="DE145" i="3"/>
  <c r="EG145" i="3"/>
  <c r="DY145" i="3"/>
  <c r="DP145" i="3"/>
  <c r="DL145" i="3"/>
  <c r="DH145" i="3"/>
  <c r="ED145" i="3"/>
  <c r="DV145" i="3"/>
  <c r="DS145" i="3"/>
  <c r="DO145" i="3"/>
  <c r="DK145" i="3"/>
  <c r="DG145" i="3"/>
  <c r="EC145" i="3"/>
  <c r="DU145" i="3"/>
  <c r="DR145" i="3"/>
  <c r="DN145" i="3"/>
  <c r="DJ145" i="3"/>
  <c r="DF145" i="3"/>
  <c r="DH2" i="3"/>
  <c r="DL2" i="3"/>
  <c r="DH3" i="3"/>
  <c r="DL3" i="3"/>
  <c r="DP3" i="3"/>
  <c r="FM3" i="3" s="1"/>
  <c r="DE4" i="3"/>
  <c r="DI4" i="3"/>
  <c r="DM4" i="3"/>
  <c r="DQ4" i="3"/>
  <c r="DF5" i="3"/>
  <c r="DJ5" i="3"/>
  <c r="DN5" i="3"/>
  <c r="DR5" i="3"/>
  <c r="DG6" i="3"/>
  <c r="DK6" i="3"/>
  <c r="DO6" i="3"/>
  <c r="DH7" i="3"/>
  <c r="DL7" i="3"/>
  <c r="DP7" i="3"/>
  <c r="FM7" i="3" s="1"/>
  <c r="DE8" i="3"/>
  <c r="DI8" i="3"/>
  <c r="DM8" i="3"/>
  <c r="DQ8" i="3"/>
  <c r="DF9" i="3"/>
  <c r="DJ9" i="3"/>
  <c r="DN9" i="3"/>
  <c r="DR9" i="3"/>
  <c r="FN9" i="3" s="1"/>
  <c r="DG10" i="3"/>
  <c r="DK10" i="3"/>
  <c r="DO10" i="3"/>
  <c r="DH11" i="3"/>
  <c r="DL11" i="3"/>
  <c r="DP11" i="3"/>
  <c r="FM11" i="3" s="1"/>
  <c r="DE12" i="3"/>
  <c r="DI12" i="3"/>
  <c r="DM12" i="3"/>
  <c r="DQ12" i="3"/>
  <c r="DF13" i="3"/>
  <c r="DJ13" i="3"/>
  <c r="DN13" i="3"/>
  <c r="DR13" i="3"/>
  <c r="DG14" i="3"/>
  <c r="DK14" i="3"/>
  <c r="DO14" i="3"/>
  <c r="DH15" i="3"/>
  <c r="DL15" i="3"/>
  <c r="DP15" i="3"/>
  <c r="FM15" i="3" s="1"/>
  <c r="DE16" i="3"/>
  <c r="DI16" i="3"/>
  <c r="DM16" i="3"/>
  <c r="DQ16" i="3"/>
  <c r="DF17" i="3"/>
  <c r="DJ17" i="3"/>
  <c r="DN17" i="3"/>
  <c r="DR17" i="3"/>
  <c r="DG18" i="3"/>
  <c r="DK18" i="3"/>
  <c r="DO18" i="3"/>
  <c r="DH19" i="3"/>
  <c r="DL19" i="3"/>
  <c r="DP19" i="3"/>
  <c r="FM19" i="3" s="1"/>
  <c r="DE20" i="3"/>
  <c r="DI20" i="3"/>
  <c r="DM20" i="3"/>
  <c r="DQ20" i="3"/>
  <c r="DF21" i="3"/>
  <c r="DJ21" i="3"/>
  <c r="DN21" i="3"/>
  <c r="DR21" i="3"/>
  <c r="DG22" i="3"/>
  <c r="DK22" i="3"/>
  <c r="DO22" i="3"/>
  <c r="DH23" i="3"/>
  <c r="DL23" i="3"/>
  <c r="DP23" i="3"/>
  <c r="FM23" i="3" s="1"/>
  <c r="DE24" i="3"/>
  <c r="DI24" i="3"/>
  <c r="DM24" i="3"/>
  <c r="DQ24" i="3"/>
  <c r="DF25" i="3"/>
  <c r="DJ25" i="3"/>
  <c r="DN25" i="3"/>
  <c r="DR25" i="3"/>
  <c r="DG26" i="3"/>
  <c r="DK26" i="3"/>
  <c r="DO26" i="3"/>
  <c r="DH27" i="3"/>
  <c r="DL27" i="3"/>
  <c r="DP27" i="3"/>
  <c r="FM27" i="3" s="1"/>
  <c r="DE28" i="3"/>
  <c r="DI28" i="3"/>
  <c r="DM28" i="3"/>
  <c r="DQ28" i="3"/>
  <c r="DF29" i="3"/>
  <c r="DJ29" i="3"/>
  <c r="DN29" i="3"/>
  <c r="DR29" i="3"/>
  <c r="DG30" i="3"/>
  <c r="DK30" i="3"/>
  <c r="DO30" i="3"/>
  <c r="DH31" i="3"/>
  <c r="DL31" i="3"/>
  <c r="DP31" i="3"/>
  <c r="FM31" i="3" s="1"/>
  <c r="DE32" i="3"/>
  <c r="DI32" i="3"/>
  <c r="DM32" i="3"/>
  <c r="DQ32" i="3"/>
  <c r="DF33" i="3"/>
  <c r="DJ33" i="3"/>
  <c r="DN33" i="3"/>
  <c r="DR33" i="3"/>
  <c r="FN33" i="3" s="1"/>
  <c r="DG34" i="3"/>
  <c r="DK34" i="3"/>
  <c r="DO34" i="3"/>
  <c r="DH35" i="3"/>
  <c r="DL35" i="3"/>
  <c r="DP35" i="3"/>
  <c r="FM35" i="3" s="1"/>
  <c r="DE36" i="3"/>
  <c r="DI36" i="3"/>
  <c r="DM36" i="3"/>
  <c r="DQ36" i="3"/>
  <c r="DF37" i="3"/>
  <c r="DJ37" i="3"/>
  <c r="DN37" i="3"/>
  <c r="DR37" i="3"/>
  <c r="DG38" i="3"/>
  <c r="DK38" i="3"/>
  <c r="DO38" i="3"/>
  <c r="DH39" i="3"/>
  <c r="DL39" i="3"/>
  <c r="DP39" i="3"/>
  <c r="FM39" i="3" s="1"/>
  <c r="DE40" i="3"/>
  <c r="DI40" i="3"/>
  <c r="DM40" i="3"/>
  <c r="DQ40" i="3"/>
  <c r="DF41" i="3"/>
  <c r="DJ41" i="3"/>
  <c r="DN41" i="3"/>
  <c r="DR41" i="3"/>
  <c r="DG42" i="3"/>
  <c r="DK42" i="3"/>
  <c r="DO42" i="3"/>
  <c r="DH43" i="3"/>
  <c r="DL43" i="3"/>
  <c r="DP43" i="3"/>
  <c r="FM43" i="3" s="1"/>
  <c r="DE44" i="3"/>
  <c r="DI44" i="3"/>
  <c r="DM44" i="3"/>
  <c r="DQ44" i="3"/>
  <c r="DF45" i="3"/>
  <c r="DJ45" i="3"/>
  <c r="DN45" i="3"/>
  <c r="DR45" i="3"/>
  <c r="DG46" i="3"/>
  <c r="DK46" i="3"/>
  <c r="DO46" i="3"/>
  <c r="DH47" i="3"/>
  <c r="DL47" i="3"/>
  <c r="DP47" i="3"/>
  <c r="FM47" i="3" s="1"/>
  <c r="DE48" i="3"/>
  <c r="DI48" i="3"/>
  <c r="DM48" i="3"/>
  <c r="DQ48" i="3"/>
  <c r="DF49" i="3"/>
  <c r="DJ49" i="3"/>
  <c r="DN49" i="3"/>
  <c r="DR49" i="3"/>
  <c r="FN49" i="3" s="1"/>
  <c r="DG50" i="3"/>
  <c r="DK50" i="3"/>
  <c r="DO50" i="3"/>
  <c r="DH51" i="3"/>
  <c r="DL51" i="3"/>
  <c r="DP51" i="3"/>
  <c r="FM51" i="3" s="1"/>
  <c r="DE52" i="3"/>
  <c r="DI52" i="3"/>
  <c r="DM52" i="3"/>
  <c r="DQ52" i="3"/>
  <c r="DF53" i="3"/>
  <c r="DJ53" i="3"/>
  <c r="DN53" i="3"/>
  <c r="DR53" i="3"/>
  <c r="DG54" i="3"/>
  <c r="DK54" i="3"/>
  <c r="DO54" i="3"/>
  <c r="DH55" i="3"/>
  <c r="DL55" i="3"/>
  <c r="DP55" i="3"/>
  <c r="FM55" i="3" s="1"/>
  <c r="DE56" i="3"/>
  <c r="DI56" i="3"/>
  <c r="DM56" i="3"/>
  <c r="DQ56" i="3"/>
  <c r="DF57" i="3"/>
  <c r="DJ57" i="3"/>
  <c r="DN57" i="3"/>
  <c r="DR57" i="3"/>
  <c r="DG58" i="3"/>
  <c r="DK58" i="3"/>
  <c r="DO58" i="3"/>
  <c r="DH59" i="3"/>
  <c r="DL59" i="3"/>
  <c r="DP59" i="3"/>
  <c r="FM59" i="3" s="1"/>
  <c r="DE60" i="3"/>
  <c r="DI60" i="3"/>
  <c r="DM60" i="3"/>
  <c r="DQ60" i="3"/>
  <c r="DF61" i="3"/>
  <c r="DJ61" i="3"/>
  <c r="DN61" i="3"/>
  <c r="DR61" i="3"/>
  <c r="DG62" i="3"/>
  <c r="DK62" i="3"/>
  <c r="DO62" i="3"/>
  <c r="DH63" i="3"/>
  <c r="DL63" i="3"/>
  <c r="DP63" i="3"/>
  <c r="FM63" i="3" s="1"/>
  <c r="DE64" i="3"/>
  <c r="DI64" i="3"/>
  <c r="DM64" i="3"/>
  <c r="DQ64" i="3"/>
  <c r="DF65" i="3"/>
  <c r="DJ65" i="3"/>
  <c r="DN65" i="3"/>
  <c r="DR65" i="3"/>
  <c r="FN65" i="3" s="1"/>
  <c r="DG66" i="3"/>
  <c r="DK66" i="3"/>
  <c r="DO66" i="3"/>
  <c r="DH67" i="3"/>
  <c r="DL67" i="3"/>
  <c r="DP67" i="3"/>
  <c r="FM67" i="3" s="1"/>
  <c r="DE68" i="3"/>
  <c r="DI68" i="3"/>
  <c r="DM68" i="3"/>
  <c r="DQ68" i="3"/>
  <c r="DF69" i="3"/>
  <c r="DJ69" i="3"/>
  <c r="DN69" i="3"/>
  <c r="DR69" i="3"/>
  <c r="DG70" i="3"/>
  <c r="DK70" i="3"/>
  <c r="DO70" i="3"/>
  <c r="DH71" i="3"/>
  <c r="DL71" i="3"/>
  <c r="DP71" i="3"/>
  <c r="FM71" i="3" s="1"/>
  <c r="DE72" i="3"/>
  <c r="DI72" i="3"/>
  <c r="DM72" i="3"/>
  <c r="DQ72" i="3"/>
  <c r="DF73" i="3"/>
  <c r="DJ73" i="3"/>
  <c r="DN73" i="3"/>
  <c r="DR73" i="3"/>
  <c r="DG74" i="3"/>
  <c r="DK74" i="3"/>
  <c r="DO74" i="3"/>
  <c r="DH75" i="3"/>
  <c r="DL75" i="3"/>
  <c r="DP75" i="3"/>
  <c r="FM75" i="3" s="1"/>
  <c r="DE76" i="3"/>
  <c r="DI76" i="3"/>
  <c r="DM76" i="3"/>
  <c r="DQ76" i="3"/>
  <c r="DF77" i="3"/>
  <c r="DJ77" i="3"/>
  <c r="DN77" i="3"/>
  <c r="DR77" i="3"/>
  <c r="DG78" i="3"/>
  <c r="DK78" i="3"/>
  <c r="DO78" i="3"/>
  <c r="DH79" i="3"/>
  <c r="DL79" i="3"/>
  <c r="DP79" i="3"/>
  <c r="FM79" i="3" s="1"/>
  <c r="DE80" i="3"/>
  <c r="DI80" i="3"/>
  <c r="DM80" i="3"/>
  <c r="DQ80" i="3"/>
  <c r="DF81" i="3"/>
  <c r="DJ81" i="3"/>
  <c r="DN81" i="3"/>
  <c r="DR81" i="3"/>
  <c r="FN81" i="3" s="1"/>
  <c r="DG82" i="3"/>
  <c r="DK82" i="3"/>
  <c r="DO82" i="3"/>
  <c r="DH83" i="3"/>
  <c r="DL83" i="3"/>
  <c r="DP83" i="3"/>
  <c r="FM83" i="3" s="1"/>
  <c r="DE84" i="3"/>
  <c r="DI84" i="3"/>
  <c r="DM84" i="3"/>
  <c r="DQ84" i="3"/>
  <c r="DF85" i="3"/>
  <c r="DJ85" i="3"/>
  <c r="DN85" i="3"/>
  <c r="DR85" i="3"/>
  <c r="DG86" i="3"/>
  <c r="DK86" i="3"/>
  <c r="DO86" i="3"/>
  <c r="DH87" i="3"/>
  <c r="DL87" i="3"/>
  <c r="DP87" i="3"/>
  <c r="FM87" i="3" s="1"/>
  <c r="DE88" i="3"/>
  <c r="DI88" i="3"/>
  <c r="DM88" i="3"/>
  <c r="DQ88" i="3"/>
  <c r="DF89" i="3"/>
  <c r="DJ89" i="3"/>
  <c r="DN89" i="3"/>
  <c r="DR89" i="3"/>
  <c r="DG90" i="3"/>
  <c r="DK90" i="3"/>
  <c r="DO90" i="3"/>
  <c r="DH91" i="3"/>
  <c r="DL91" i="3"/>
  <c r="DP91" i="3"/>
  <c r="FM91" i="3" s="1"/>
  <c r="DE92" i="3"/>
  <c r="DI92" i="3"/>
  <c r="DM92" i="3"/>
  <c r="DQ92" i="3"/>
  <c r="DF93" i="3"/>
  <c r="DJ93" i="3"/>
  <c r="DN93" i="3"/>
  <c r="DR93" i="3"/>
  <c r="DG94" i="3"/>
  <c r="DK94" i="3"/>
  <c r="DO94" i="3"/>
  <c r="DH95" i="3"/>
  <c r="DL95" i="3"/>
  <c r="DP95" i="3"/>
  <c r="FM95" i="3" s="1"/>
  <c r="DE96" i="3"/>
  <c r="DI96" i="3"/>
  <c r="DM96" i="3"/>
  <c r="DQ96" i="3"/>
  <c r="DF97" i="3"/>
  <c r="DJ97" i="3"/>
  <c r="DN97" i="3"/>
  <c r="DR97" i="3"/>
  <c r="FN97" i="3" s="1"/>
  <c r="DG98" i="3"/>
  <c r="DK98" i="3"/>
  <c r="DO98" i="3"/>
  <c r="DH99" i="3"/>
  <c r="DL99" i="3"/>
  <c r="DP99" i="3"/>
  <c r="FM99" i="3" s="1"/>
  <c r="DE100" i="3"/>
  <c r="DI100" i="3"/>
  <c r="DM100" i="3"/>
  <c r="DQ100" i="3"/>
  <c r="DF101" i="3"/>
  <c r="DJ101" i="3"/>
  <c r="DN101" i="3"/>
  <c r="DR101" i="3"/>
  <c r="DG102" i="3"/>
  <c r="DK102" i="3"/>
  <c r="DO102" i="3"/>
  <c r="DH103" i="3"/>
  <c r="DL103" i="3"/>
  <c r="DP103" i="3"/>
  <c r="FM103" i="3" s="1"/>
  <c r="DE104" i="3"/>
  <c r="DI104" i="3"/>
  <c r="DM104" i="3"/>
  <c r="DQ104" i="3"/>
  <c r="DF105" i="3"/>
  <c r="DJ105" i="3"/>
  <c r="DN105" i="3"/>
  <c r="DR105" i="3"/>
  <c r="DG106" i="3"/>
  <c r="DK106" i="3"/>
  <c r="DO106" i="3"/>
  <c r="DH107" i="3"/>
  <c r="DL107" i="3"/>
  <c r="DP107" i="3"/>
  <c r="FM107" i="3" s="1"/>
  <c r="DE108" i="3"/>
  <c r="DI108" i="3"/>
  <c r="DM108" i="3"/>
  <c r="DF109" i="3"/>
  <c r="DN109" i="3"/>
  <c r="DG110" i="3"/>
  <c r="DH111" i="3"/>
  <c r="DP111" i="3"/>
  <c r="FM111" i="3" s="1"/>
  <c r="DI112" i="3"/>
  <c r="DQ112" i="3"/>
  <c r="DJ113" i="3"/>
  <c r="DR113" i="3"/>
  <c r="DK114" i="3"/>
  <c r="DL115" i="3"/>
  <c r="FI115" i="3" s="1"/>
  <c r="EJ2" i="3"/>
  <c r="FA2" i="3" s="1"/>
  <c r="EG2" i="3"/>
  <c r="EC2" i="3"/>
  <c r="DY2" i="3"/>
  <c r="DU2" i="3"/>
  <c r="EF2" i="3"/>
  <c r="EB2" i="3"/>
  <c r="DX2" i="3"/>
  <c r="DT2" i="3"/>
  <c r="FP2" i="3" s="1"/>
  <c r="EE2" i="3"/>
  <c r="EA2" i="3"/>
  <c r="DW2" i="3"/>
  <c r="EH2" i="3"/>
  <c r="EY2" i="3" s="1"/>
  <c r="ED2" i="3"/>
  <c r="DZ2" i="3"/>
  <c r="DV2" i="3"/>
  <c r="EJ6" i="3"/>
  <c r="FA6" i="3" s="1"/>
  <c r="EG6" i="3"/>
  <c r="EC6" i="3"/>
  <c r="DY6" i="3"/>
  <c r="DU6" i="3"/>
  <c r="EF6" i="3"/>
  <c r="EB6" i="3"/>
  <c r="DX6" i="3"/>
  <c r="DT6" i="3"/>
  <c r="EE6" i="3"/>
  <c r="EA6" i="3"/>
  <c r="DW6" i="3"/>
  <c r="EH6" i="3"/>
  <c r="EY6" i="3" s="1"/>
  <c r="ED6" i="3"/>
  <c r="DZ6" i="3"/>
  <c r="DV6" i="3"/>
  <c r="EJ10" i="3"/>
  <c r="FA10" i="3" s="1"/>
  <c r="EG10" i="3"/>
  <c r="EC10" i="3"/>
  <c r="DY10" i="3"/>
  <c r="DU10" i="3"/>
  <c r="EF10" i="3"/>
  <c r="EB10" i="3"/>
  <c r="DX10" i="3"/>
  <c r="DT10" i="3"/>
  <c r="EE10" i="3"/>
  <c r="EA10" i="3"/>
  <c r="DW10" i="3"/>
  <c r="EH10" i="3"/>
  <c r="EY10" i="3" s="1"/>
  <c r="ED10" i="3"/>
  <c r="DZ10" i="3"/>
  <c r="DV10" i="3"/>
  <c r="EJ14" i="3"/>
  <c r="FA14" i="3" s="1"/>
  <c r="EG14" i="3"/>
  <c r="EC14" i="3"/>
  <c r="DY14" i="3"/>
  <c r="DU14" i="3"/>
  <c r="EF14" i="3"/>
  <c r="EB14" i="3"/>
  <c r="DX14" i="3"/>
  <c r="DT14" i="3"/>
  <c r="EE14" i="3"/>
  <c r="EA14" i="3"/>
  <c r="DW14" i="3"/>
  <c r="EH14" i="3"/>
  <c r="EY14" i="3" s="1"/>
  <c r="ED14" i="3"/>
  <c r="DZ14" i="3"/>
  <c r="DV14" i="3"/>
  <c r="EJ18" i="3"/>
  <c r="FA18" i="3" s="1"/>
  <c r="EG18" i="3"/>
  <c r="EC18" i="3"/>
  <c r="DY18" i="3"/>
  <c r="DU18" i="3"/>
  <c r="EF18" i="3"/>
  <c r="EB18" i="3"/>
  <c r="DX18" i="3"/>
  <c r="DT18" i="3"/>
  <c r="EE18" i="3"/>
  <c r="EA18" i="3"/>
  <c r="DW18" i="3"/>
  <c r="EH18" i="3"/>
  <c r="EY18" i="3" s="1"/>
  <c r="ED18" i="3"/>
  <c r="DZ18" i="3"/>
  <c r="DV18" i="3"/>
  <c r="EJ22" i="3"/>
  <c r="FA22" i="3" s="1"/>
  <c r="EG22" i="3"/>
  <c r="EC22" i="3"/>
  <c r="DY22" i="3"/>
  <c r="DU22" i="3"/>
  <c r="EF22" i="3"/>
  <c r="EB22" i="3"/>
  <c r="DX22" i="3"/>
  <c r="DT22" i="3"/>
  <c r="EE22" i="3"/>
  <c r="EA22" i="3"/>
  <c r="DW22" i="3"/>
  <c r="EH22" i="3"/>
  <c r="EY22" i="3" s="1"/>
  <c r="ED22" i="3"/>
  <c r="DZ22" i="3"/>
  <c r="DV22" i="3"/>
  <c r="EJ26" i="3"/>
  <c r="FA26" i="3" s="1"/>
  <c r="EG26" i="3"/>
  <c r="EC26" i="3"/>
  <c r="DY26" i="3"/>
  <c r="DU26" i="3"/>
  <c r="EF26" i="3"/>
  <c r="EB26" i="3"/>
  <c r="DX26" i="3"/>
  <c r="DT26" i="3"/>
  <c r="EE26" i="3"/>
  <c r="EA26" i="3"/>
  <c r="DW26" i="3"/>
  <c r="EH26" i="3"/>
  <c r="EY26" i="3" s="1"/>
  <c r="ED26" i="3"/>
  <c r="DZ26" i="3"/>
  <c r="DV26" i="3"/>
  <c r="EJ30" i="3"/>
  <c r="FA30" i="3" s="1"/>
  <c r="EG30" i="3"/>
  <c r="EC30" i="3"/>
  <c r="DY30" i="3"/>
  <c r="DU30" i="3"/>
  <c r="EF30" i="3"/>
  <c r="EB30" i="3"/>
  <c r="DX30" i="3"/>
  <c r="DT30" i="3"/>
  <c r="EE30" i="3"/>
  <c r="EA30" i="3"/>
  <c r="DW30" i="3"/>
  <c r="EH30" i="3"/>
  <c r="EY30" i="3" s="1"/>
  <c r="ED30" i="3"/>
  <c r="DZ30" i="3"/>
  <c r="DV30" i="3"/>
  <c r="EJ34" i="3"/>
  <c r="FA34" i="3" s="1"/>
  <c r="EG34" i="3"/>
  <c r="EC34" i="3"/>
  <c r="DY34" i="3"/>
  <c r="DU34" i="3"/>
  <c r="EF34" i="3"/>
  <c r="EB34" i="3"/>
  <c r="DX34" i="3"/>
  <c r="DT34" i="3"/>
  <c r="EE34" i="3"/>
  <c r="EA34" i="3"/>
  <c r="DW34" i="3"/>
  <c r="EH34" i="3"/>
  <c r="EY34" i="3" s="1"/>
  <c r="ED34" i="3"/>
  <c r="DZ34" i="3"/>
  <c r="DV34" i="3"/>
  <c r="EJ38" i="3"/>
  <c r="FA38" i="3" s="1"/>
  <c r="EG38" i="3"/>
  <c r="EC38" i="3"/>
  <c r="DY38" i="3"/>
  <c r="DU38" i="3"/>
  <c r="EF38" i="3"/>
  <c r="EB38" i="3"/>
  <c r="DX38" i="3"/>
  <c r="DT38" i="3"/>
  <c r="EE38" i="3"/>
  <c r="EA38" i="3"/>
  <c r="DW38" i="3"/>
  <c r="EH38" i="3"/>
  <c r="EY38" i="3" s="1"/>
  <c r="ED38" i="3"/>
  <c r="DZ38" i="3"/>
  <c r="DV38" i="3"/>
  <c r="EJ42" i="3"/>
  <c r="FA42" i="3" s="1"/>
  <c r="EG42" i="3"/>
  <c r="EC42" i="3"/>
  <c r="DY42" i="3"/>
  <c r="DU42" i="3"/>
  <c r="EF42" i="3"/>
  <c r="EB42" i="3"/>
  <c r="DX42" i="3"/>
  <c r="DT42" i="3"/>
  <c r="EE42" i="3"/>
  <c r="EA42" i="3"/>
  <c r="DW42" i="3"/>
  <c r="EH42" i="3"/>
  <c r="EY42" i="3" s="1"/>
  <c r="ED42" i="3"/>
  <c r="DZ42" i="3"/>
  <c r="DV42" i="3"/>
  <c r="EJ46" i="3"/>
  <c r="FA46" i="3" s="1"/>
  <c r="EG46" i="3"/>
  <c r="EC46" i="3"/>
  <c r="DY46" i="3"/>
  <c r="DU46" i="3"/>
  <c r="EF46" i="3"/>
  <c r="EB46" i="3"/>
  <c r="DX46" i="3"/>
  <c r="DT46" i="3"/>
  <c r="EE46" i="3"/>
  <c r="EA46" i="3"/>
  <c r="DW46" i="3"/>
  <c r="EH46" i="3"/>
  <c r="EY46" i="3" s="1"/>
  <c r="ED46" i="3"/>
  <c r="DZ46" i="3"/>
  <c r="DV46" i="3"/>
  <c r="EJ50" i="3"/>
  <c r="FA50" i="3" s="1"/>
  <c r="EF50" i="3"/>
  <c r="EB50" i="3"/>
  <c r="DX50" i="3"/>
  <c r="DT50" i="3"/>
  <c r="EG50" i="3"/>
  <c r="EA50" i="3"/>
  <c r="DV50" i="3"/>
  <c r="EE50" i="3"/>
  <c r="DZ50" i="3"/>
  <c r="DU50" i="3"/>
  <c r="ED50" i="3"/>
  <c r="DY50" i="3"/>
  <c r="EH50" i="3"/>
  <c r="EY50" i="3" s="1"/>
  <c r="EC50" i="3"/>
  <c r="DW50" i="3"/>
  <c r="EJ54" i="3"/>
  <c r="FA54" i="3" s="1"/>
  <c r="EF54" i="3"/>
  <c r="EB54" i="3"/>
  <c r="DX54" i="3"/>
  <c r="DT54" i="3"/>
  <c r="EE54" i="3"/>
  <c r="DZ54" i="3"/>
  <c r="DU54" i="3"/>
  <c r="ED54" i="3"/>
  <c r="DY54" i="3"/>
  <c r="EH54" i="3"/>
  <c r="EY54" i="3" s="1"/>
  <c r="EC54" i="3"/>
  <c r="DW54" i="3"/>
  <c r="EG54" i="3"/>
  <c r="EA54" i="3"/>
  <c r="DV54" i="3"/>
  <c r="EJ58" i="3"/>
  <c r="FA58" i="3" s="1"/>
  <c r="EF58" i="3"/>
  <c r="EB58" i="3"/>
  <c r="DX58" i="3"/>
  <c r="DT58" i="3"/>
  <c r="ED58" i="3"/>
  <c r="DY58" i="3"/>
  <c r="EH58" i="3"/>
  <c r="EY58" i="3" s="1"/>
  <c r="EC58" i="3"/>
  <c r="DW58" i="3"/>
  <c r="EG58" i="3"/>
  <c r="EA58" i="3"/>
  <c r="DV58" i="3"/>
  <c r="EE58" i="3"/>
  <c r="DZ58" i="3"/>
  <c r="DU58" i="3"/>
  <c r="EJ62" i="3"/>
  <c r="FA62" i="3" s="1"/>
  <c r="EF62" i="3"/>
  <c r="EB62" i="3"/>
  <c r="DX62" i="3"/>
  <c r="DT62" i="3"/>
  <c r="EH62" i="3"/>
  <c r="EY62" i="3" s="1"/>
  <c r="EC62" i="3"/>
  <c r="DW62" i="3"/>
  <c r="EG62" i="3"/>
  <c r="EA62" i="3"/>
  <c r="DV62" i="3"/>
  <c r="EE62" i="3"/>
  <c r="DZ62" i="3"/>
  <c r="DU62" i="3"/>
  <c r="ED62" i="3"/>
  <c r="DY62" i="3"/>
  <c r="EJ66" i="3"/>
  <c r="FA66" i="3" s="1"/>
  <c r="EF66" i="3"/>
  <c r="EB66" i="3"/>
  <c r="DX66" i="3"/>
  <c r="DT66" i="3"/>
  <c r="EG66" i="3"/>
  <c r="EA66" i="3"/>
  <c r="DV66" i="3"/>
  <c r="EE66" i="3"/>
  <c r="DZ66" i="3"/>
  <c r="DU66" i="3"/>
  <c r="ED66" i="3"/>
  <c r="DY66" i="3"/>
  <c r="EH66" i="3"/>
  <c r="EY66" i="3" s="1"/>
  <c r="EC66" i="3"/>
  <c r="DW66" i="3"/>
  <c r="EJ70" i="3"/>
  <c r="FA70" i="3" s="1"/>
  <c r="EF70" i="3"/>
  <c r="EB70" i="3"/>
  <c r="DX70" i="3"/>
  <c r="DT70" i="3"/>
  <c r="EE70" i="3"/>
  <c r="DZ70" i="3"/>
  <c r="DU70" i="3"/>
  <c r="ED70" i="3"/>
  <c r="DY70" i="3"/>
  <c r="EH70" i="3"/>
  <c r="EY70" i="3" s="1"/>
  <c r="EC70" i="3"/>
  <c r="DW70" i="3"/>
  <c r="EG70" i="3"/>
  <c r="EA70" i="3"/>
  <c r="DV70" i="3"/>
  <c r="EJ74" i="3"/>
  <c r="FA74" i="3" s="1"/>
  <c r="EF74" i="3"/>
  <c r="EB74" i="3"/>
  <c r="DX74" i="3"/>
  <c r="DT74" i="3"/>
  <c r="ED74" i="3"/>
  <c r="DY74" i="3"/>
  <c r="EH74" i="3"/>
  <c r="EY74" i="3" s="1"/>
  <c r="EC74" i="3"/>
  <c r="DW74" i="3"/>
  <c r="EG74" i="3"/>
  <c r="EA74" i="3"/>
  <c r="DV74" i="3"/>
  <c r="EE74" i="3"/>
  <c r="DZ74" i="3"/>
  <c r="DU74" i="3"/>
  <c r="EJ78" i="3"/>
  <c r="FA78" i="3" s="1"/>
  <c r="EF78" i="3"/>
  <c r="EB78" i="3"/>
  <c r="DX78" i="3"/>
  <c r="DT78" i="3"/>
  <c r="EH78" i="3"/>
  <c r="EY78" i="3" s="1"/>
  <c r="EC78" i="3"/>
  <c r="DW78" i="3"/>
  <c r="EG78" i="3"/>
  <c r="EA78" i="3"/>
  <c r="DV78" i="3"/>
  <c r="EE78" i="3"/>
  <c r="DZ78" i="3"/>
  <c r="DU78" i="3"/>
  <c r="ED78" i="3"/>
  <c r="DY78" i="3"/>
  <c r="EJ82" i="3"/>
  <c r="FA82" i="3" s="1"/>
  <c r="EF82" i="3"/>
  <c r="EB82" i="3"/>
  <c r="DX82" i="3"/>
  <c r="DT82" i="3"/>
  <c r="EG82" i="3"/>
  <c r="EA82" i="3"/>
  <c r="DV82" i="3"/>
  <c r="EE82" i="3"/>
  <c r="DZ82" i="3"/>
  <c r="DU82" i="3"/>
  <c r="ED82" i="3"/>
  <c r="DY82" i="3"/>
  <c r="EH82" i="3"/>
  <c r="EY82" i="3" s="1"/>
  <c r="EC82" i="3"/>
  <c r="DW82" i="3"/>
  <c r="EJ86" i="3"/>
  <c r="FA86" i="3" s="1"/>
  <c r="EF86" i="3"/>
  <c r="EB86" i="3"/>
  <c r="DX86" i="3"/>
  <c r="DT86" i="3"/>
  <c r="EE86" i="3"/>
  <c r="DZ86" i="3"/>
  <c r="DU86" i="3"/>
  <c r="ED86" i="3"/>
  <c r="DY86" i="3"/>
  <c r="EH86" i="3"/>
  <c r="EY86" i="3" s="1"/>
  <c r="EC86" i="3"/>
  <c r="DW86" i="3"/>
  <c r="EG86" i="3"/>
  <c r="EA86" i="3"/>
  <c r="DV86" i="3"/>
  <c r="EJ90" i="3"/>
  <c r="FA90" i="3" s="1"/>
  <c r="EF90" i="3"/>
  <c r="EB90" i="3"/>
  <c r="DX90" i="3"/>
  <c r="DT90" i="3"/>
  <c r="ED90" i="3"/>
  <c r="DY90" i="3"/>
  <c r="EH90" i="3"/>
  <c r="EY90" i="3" s="1"/>
  <c r="EC90" i="3"/>
  <c r="DW90" i="3"/>
  <c r="EG90" i="3"/>
  <c r="EA90" i="3"/>
  <c r="DV90" i="3"/>
  <c r="EE90" i="3"/>
  <c r="DZ90" i="3"/>
  <c r="DU90" i="3"/>
  <c r="EJ94" i="3"/>
  <c r="FA94" i="3" s="1"/>
  <c r="EF94" i="3"/>
  <c r="EB94" i="3"/>
  <c r="DX94" i="3"/>
  <c r="DT94" i="3"/>
  <c r="EH94" i="3"/>
  <c r="EY94" i="3" s="1"/>
  <c r="EC94" i="3"/>
  <c r="DW94" i="3"/>
  <c r="EG94" i="3"/>
  <c r="EA94" i="3"/>
  <c r="DV94" i="3"/>
  <c r="EE94" i="3"/>
  <c r="DZ94" i="3"/>
  <c r="DU94" i="3"/>
  <c r="ED94" i="3"/>
  <c r="DY94" i="3"/>
  <c r="EJ98" i="3"/>
  <c r="FA98" i="3" s="1"/>
  <c r="EF98" i="3"/>
  <c r="EB98" i="3"/>
  <c r="DX98" i="3"/>
  <c r="DT98" i="3"/>
  <c r="EG98" i="3"/>
  <c r="EA98" i="3"/>
  <c r="DV98" i="3"/>
  <c r="EE98" i="3"/>
  <c r="DZ98" i="3"/>
  <c r="DU98" i="3"/>
  <c r="ED98" i="3"/>
  <c r="DY98" i="3"/>
  <c r="EH98" i="3"/>
  <c r="EY98" i="3" s="1"/>
  <c r="EC98" i="3"/>
  <c r="DW98" i="3"/>
  <c r="EJ102" i="3"/>
  <c r="FA102" i="3" s="1"/>
  <c r="EG102" i="3"/>
  <c r="EC102" i="3"/>
  <c r="DY102" i="3"/>
  <c r="DU102" i="3"/>
  <c r="EF102" i="3"/>
  <c r="EB102" i="3"/>
  <c r="DX102" i="3"/>
  <c r="DT102" i="3"/>
  <c r="EE102" i="3"/>
  <c r="DW102" i="3"/>
  <c r="ED102" i="3"/>
  <c r="DV102" i="3"/>
  <c r="EA102" i="3"/>
  <c r="EH102" i="3"/>
  <c r="EY102" i="3" s="1"/>
  <c r="DZ102" i="3"/>
  <c r="EJ106" i="3"/>
  <c r="FA106" i="3" s="1"/>
  <c r="EG106" i="3"/>
  <c r="EC106" i="3"/>
  <c r="DY106" i="3"/>
  <c r="DU106" i="3"/>
  <c r="EF106" i="3"/>
  <c r="EB106" i="3"/>
  <c r="DX106" i="3"/>
  <c r="DT106" i="3"/>
  <c r="EA106" i="3"/>
  <c r="EH106" i="3"/>
  <c r="EY106" i="3" s="1"/>
  <c r="DZ106" i="3"/>
  <c r="EE106" i="3"/>
  <c r="DW106" i="3"/>
  <c r="ED106" i="3"/>
  <c r="DV106" i="3"/>
  <c r="EJ110" i="3"/>
  <c r="FA110" i="3" s="1"/>
  <c r="EG110" i="3"/>
  <c r="EC110" i="3"/>
  <c r="DY110" i="3"/>
  <c r="DU110" i="3"/>
  <c r="EF110" i="3"/>
  <c r="EB110" i="3"/>
  <c r="DX110" i="3"/>
  <c r="DT110" i="3"/>
  <c r="EE110" i="3"/>
  <c r="DW110" i="3"/>
  <c r="DR110" i="3"/>
  <c r="DN110" i="3"/>
  <c r="FK110" i="3" s="1"/>
  <c r="DJ110" i="3"/>
  <c r="DF110" i="3"/>
  <c r="FC110" i="3" s="1"/>
  <c r="ED110" i="3"/>
  <c r="DV110" i="3"/>
  <c r="DQ110" i="3"/>
  <c r="DM110" i="3"/>
  <c r="DI110" i="3"/>
  <c r="DE110" i="3"/>
  <c r="EA110" i="3"/>
  <c r="EH110" i="3"/>
  <c r="DZ110" i="3"/>
  <c r="EJ114" i="3"/>
  <c r="FA114" i="3" s="1"/>
  <c r="EG114" i="3"/>
  <c r="EC114" i="3"/>
  <c r="DY114" i="3"/>
  <c r="DU114" i="3"/>
  <c r="EF114" i="3"/>
  <c r="EB114" i="3"/>
  <c r="DX114" i="3"/>
  <c r="DT114" i="3"/>
  <c r="EA114" i="3"/>
  <c r="DR114" i="3"/>
  <c r="FO114" i="3" s="1"/>
  <c r="DN114" i="3"/>
  <c r="DJ114" i="3"/>
  <c r="FG114" i="3" s="1"/>
  <c r="DF114" i="3"/>
  <c r="EH114" i="3"/>
  <c r="EY114" i="3" s="1"/>
  <c r="DZ114" i="3"/>
  <c r="DQ114" i="3"/>
  <c r="DM114" i="3"/>
  <c r="DI114" i="3"/>
  <c r="DE114" i="3"/>
  <c r="EE114" i="3"/>
  <c r="DW114" i="3"/>
  <c r="ED114" i="3"/>
  <c r="DV114" i="3"/>
  <c r="EJ118" i="3"/>
  <c r="FA118" i="3" s="1"/>
  <c r="EG118" i="3"/>
  <c r="EC118" i="3"/>
  <c r="DY118" i="3"/>
  <c r="DU118" i="3"/>
  <c r="EF118" i="3"/>
  <c r="EB118" i="3"/>
  <c r="DX118" i="3"/>
  <c r="DT118" i="3"/>
  <c r="EE118" i="3"/>
  <c r="DW118" i="3"/>
  <c r="DR118" i="3"/>
  <c r="DN118" i="3"/>
  <c r="DJ118" i="3"/>
  <c r="DF118" i="3"/>
  <c r="ED118" i="3"/>
  <c r="DV118" i="3"/>
  <c r="DQ118" i="3"/>
  <c r="DM118" i="3"/>
  <c r="DI118" i="3"/>
  <c r="DE118" i="3"/>
  <c r="EA118" i="3"/>
  <c r="DP118" i="3"/>
  <c r="DL118" i="3"/>
  <c r="DH118" i="3"/>
  <c r="EH118" i="3"/>
  <c r="DZ118" i="3"/>
  <c r="DS118" i="3"/>
  <c r="DO118" i="3"/>
  <c r="DK118" i="3"/>
  <c r="DG118" i="3"/>
  <c r="EJ122" i="3"/>
  <c r="FA122" i="3" s="1"/>
  <c r="EG122" i="3"/>
  <c r="EC122" i="3"/>
  <c r="DY122" i="3"/>
  <c r="DU122" i="3"/>
  <c r="EF122" i="3"/>
  <c r="EB122" i="3"/>
  <c r="DX122" i="3"/>
  <c r="DT122" i="3"/>
  <c r="EA122" i="3"/>
  <c r="DR122" i="3"/>
  <c r="DN122" i="3"/>
  <c r="DJ122" i="3"/>
  <c r="DF122" i="3"/>
  <c r="EH122" i="3"/>
  <c r="DZ122" i="3"/>
  <c r="DQ122" i="3"/>
  <c r="DM122" i="3"/>
  <c r="DI122" i="3"/>
  <c r="DE122" i="3"/>
  <c r="EE122" i="3"/>
  <c r="DW122" i="3"/>
  <c r="DP122" i="3"/>
  <c r="DL122" i="3"/>
  <c r="DH122" i="3"/>
  <c r="ED122" i="3"/>
  <c r="DV122" i="3"/>
  <c r="DS122" i="3"/>
  <c r="DO122" i="3"/>
  <c r="DK122" i="3"/>
  <c r="DG122" i="3"/>
  <c r="EJ126" i="3"/>
  <c r="FA126" i="3" s="1"/>
  <c r="EG126" i="3"/>
  <c r="EC126" i="3"/>
  <c r="DY126" i="3"/>
  <c r="DU126" i="3"/>
  <c r="EF126" i="3"/>
  <c r="EB126" i="3"/>
  <c r="DX126" i="3"/>
  <c r="DT126" i="3"/>
  <c r="EE126" i="3"/>
  <c r="DW126" i="3"/>
  <c r="DR126" i="3"/>
  <c r="DN126" i="3"/>
  <c r="DJ126" i="3"/>
  <c r="DF126" i="3"/>
  <c r="ED126" i="3"/>
  <c r="DV126" i="3"/>
  <c r="DQ126" i="3"/>
  <c r="DM126" i="3"/>
  <c r="DI126" i="3"/>
  <c r="DE126" i="3"/>
  <c r="EA126" i="3"/>
  <c r="DP126" i="3"/>
  <c r="DL126" i="3"/>
  <c r="FI126" i="3" s="1"/>
  <c r="DH126" i="3"/>
  <c r="EH126" i="3"/>
  <c r="DZ126" i="3"/>
  <c r="DS126" i="3"/>
  <c r="DO126" i="3"/>
  <c r="DK126" i="3"/>
  <c r="DG126" i="3"/>
  <c r="EJ130" i="3"/>
  <c r="FA130" i="3" s="1"/>
  <c r="EG130" i="3"/>
  <c r="EC130" i="3"/>
  <c r="DY130" i="3"/>
  <c r="DU130" i="3"/>
  <c r="EF130" i="3"/>
  <c r="EB130" i="3"/>
  <c r="DX130" i="3"/>
  <c r="DT130" i="3"/>
  <c r="EA130" i="3"/>
  <c r="DR130" i="3"/>
  <c r="DN130" i="3"/>
  <c r="DJ130" i="3"/>
  <c r="DF130" i="3"/>
  <c r="EH130" i="3"/>
  <c r="DZ130" i="3"/>
  <c r="DQ130" i="3"/>
  <c r="DM130" i="3"/>
  <c r="DI130" i="3"/>
  <c r="DE130" i="3"/>
  <c r="EE130" i="3"/>
  <c r="DW130" i="3"/>
  <c r="DP130" i="3"/>
  <c r="DL130" i="3"/>
  <c r="DH130" i="3"/>
  <c r="ED130" i="3"/>
  <c r="DV130" i="3"/>
  <c r="DS130" i="3"/>
  <c r="DO130" i="3"/>
  <c r="DK130" i="3"/>
  <c r="DG130" i="3"/>
  <c r="EJ134" i="3"/>
  <c r="FA134" i="3" s="1"/>
  <c r="EG134" i="3"/>
  <c r="EC134" i="3"/>
  <c r="DY134" i="3"/>
  <c r="DU134" i="3"/>
  <c r="EF134" i="3"/>
  <c r="EB134" i="3"/>
  <c r="DX134" i="3"/>
  <c r="DT134" i="3"/>
  <c r="EE134" i="3"/>
  <c r="DW134" i="3"/>
  <c r="DR134" i="3"/>
  <c r="DN134" i="3"/>
  <c r="DJ134" i="3"/>
  <c r="DF134" i="3"/>
  <c r="ED134" i="3"/>
  <c r="DV134" i="3"/>
  <c r="DQ134" i="3"/>
  <c r="DM134" i="3"/>
  <c r="DI134" i="3"/>
  <c r="DE134" i="3"/>
  <c r="EA134" i="3"/>
  <c r="DP134" i="3"/>
  <c r="DL134" i="3"/>
  <c r="DH134" i="3"/>
  <c r="EH134" i="3"/>
  <c r="DZ134" i="3"/>
  <c r="DS134" i="3"/>
  <c r="DO134" i="3"/>
  <c r="DK134" i="3"/>
  <c r="DG134" i="3"/>
  <c r="EJ138" i="3"/>
  <c r="FA138" i="3" s="1"/>
  <c r="EG138" i="3"/>
  <c r="EC138" i="3"/>
  <c r="DY138" i="3"/>
  <c r="DU138" i="3"/>
  <c r="EF138" i="3"/>
  <c r="EB138" i="3"/>
  <c r="DX138" i="3"/>
  <c r="DT138" i="3"/>
  <c r="EA138" i="3"/>
  <c r="DR138" i="3"/>
  <c r="DN138" i="3"/>
  <c r="DJ138" i="3"/>
  <c r="DF138" i="3"/>
  <c r="EH138" i="3"/>
  <c r="DZ138" i="3"/>
  <c r="DQ138" i="3"/>
  <c r="DM138" i="3"/>
  <c r="DI138" i="3"/>
  <c r="DE138" i="3"/>
  <c r="EE138" i="3"/>
  <c r="DW138" i="3"/>
  <c r="DP138" i="3"/>
  <c r="DL138" i="3"/>
  <c r="DH138" i="3"/>
  <c r="ED138" i="3"/>
  <c r="DV138" i="3"/>
  <c r="DS138" i="3"/>
  <c r="DO138" i="3"/>
  <c r="DK138" i="3"/>
  <c r="DG138" i="3"/>
  <c r="EJ142" i="3"/>
  <c r="FA142" i="3" s="1"/>
  <c r="EG142" i="3"/>
  <c r="EC142" i="3"/>
  <c r="DY142" i="3"/>
  <c r="DU142" i="3"/>
  <c r="EF142" i="3"/>
  <c r="EB142" i="3"/>
  <c r="DX142" i="3"/>
  <c r="DT142" i="3"/>
  <c r="EE142" i="3"/>
  <c r="DW142" i="3"/>
  <c r="DR142" i="3"/>
  <c r="DN142" i="3"/>
  <c r="DJ142" i="3"/>
  <c r="DF142" i="3"/>
  <c r="ED142" i="3"/>
  <c r="DV142" i="3"/>
  <c r="DQ142" i="3"/>
  <c r="DM142" i="3"/>
  <c r="DI142" i="3"/>
  <c r="DE142" i="3"/>
  <c r="EA142" i="3"/>
  <c r="DP142" i="3"/>
  <c r="DL142" i="3"/>
  <c r="FI142" i="3" s="1"/>
  <c r="DH142" i="3"/>
  <c r="EH142" i="3"/>
  <c r="DZ142" i="3"/>
  <c r="DS142" i="3"/>
  <c r="DO142" i="3"/>
  <c r="DK142" i="3"/>
  <c r="DG142" i="3"/>
  <c r="DE2" i="3"/>
  <c r="DI2" i="3"/>
  <c r="DM2" i="3"/>
  <c r="DQ2" i="3"/>
  <c r="FM2" i="3" s="1"/>
  <c r="DE3" i="3"/>
  <c r="DI3" i="3"/>
  <c r="DM3" i="3"/>
  <c r="DF4" i="3"/>
  <c r="DJ4" i="3"/>
  <c r="DN4" i="3"/>
  <c r="DR4" i="3"/>
  <c r="DG5" i="3"/>
  <c r="DK5" i="3"/>
  <c r="DO5" i="3"/>
  <c r="DS5" i="3"/>
  <c r="DH6" i="3"/>
  <c r="DL6" i="3"/>
  <c r="DP6" i="3"/>
  <c r="DE7" i="3"/>
  <c r="DI7" i="3"/>
  <c r="DM7" i="3"/>
  <c r="DF8" i="3"/>
  <c r="DJ8" i="3"/>
  <c r="DN8" i="3"/>
  <c r="DR8" i="3"/>
  <c r="DG9" i="3"/>
  <c r="DK9" i="3"/>
  <c r="DO9" i="3"/>
  <c r="DS9" i="3"/>
  <c r="DH10" i="3"/>
  <c r="DL10" i="3"/>
  <c r="DP10" i="3"/>
  <c r="DE11" i="3"/>
  <c r="DI11" i="3"/>
  <c r="DM11" i="3"/>
  <c r="DF12" i="3"/>
  <c r="DJ12" i="3"/>
  <c r="DN12" i="3"/>
  <c r="DR12" i="3"/>
  <c r="DG13" i="3"/>
  <c r="DK13" i="3"/>
  <c r="DO13" i="3"/>
  <c r="DS13" i="3"/>
  <c r="DH14" i="3"/>
  <c r="DL14" i="3"/>
  <c r="DP14" i="3"/>
  <c r="DE15" i="3"/>
  <c r="DI15" i="3"/>
  <c r="DM15" i="3"/>
  <c r="DF16" i="3"/>
  <c r="DJ16" i="3"/>
  <c r="DN16" i="3"/>
  <c r="DR16" i="3"/>
  <c r="DG17" i="3"/>
  <c r="DK17" i="3"/>
  <c r="DO17" i="3"/>
  <c r="DS17" i="3"/>
  <c r="DH18" i="3"/>
  <c r="DL18" i="3"/>
  <c r="DP18" i="3"/>
  <c r="DE19" i="3"/>
  <c r="DI19" i="3"/>
  <c r="DM19" i="3"/>
  <c r="DF20" i="3"/>
  <c r="DJ20" i="3"/>
  <c r="DN20" i="3"/>
  <c r="DR20" i="3"/>
  <c r="DG21" i="3"/>
  <c r="DK21" i="3"/>
  <c r="DO21" i="3"/>
  <c r="DS21" i="3"/>
  <c r="DH22" i="3"/>
  <c r="DL22" i="3"/>
  <c r="DP22" i="3"/>
  <c r="DE23" i="3"/>
  <c r="DI23" i="3"/>
  <c r="DM23" i="3"/>
  <c r="DF24" i="3"/>
  <c r="DJ24" i="3"/>
  <c r="DN24" i="3"/>
  <c r="DR24" i="3"/>
  <c r="DG25" i="3"/>
  <c r="DK25" i="3"/>
  <c r="DO25" i="3"/>
  <c r="DS25" i="3"/>
  <c r="DH26" i="3"/>
  <c r="DL26" i="3"/>
  <c r="DP26" i="3"/>
  <c r="DE27" i="3"/>
  <c r="DI27" i="3"/>
  <c r="DM27" i="3"/>
  <c r="DF28" i="3"/>
  <c r="DJ28" i="3"/>
  <c r="DN28" i="3"/>
  <c r="DR28" i="3"/>
  <c r="DG29" i="3"/>
  <c r="DK29" i="3"/>
  <c r="DO29" i="3"/>
  <c r="DS29" i="3"/>
  <c r="DH30" i="3"/>
  <c r="DL30" i="3"/>
  <c r="DP30" i="3"/>
  <c r="DE31" i="3"/>
  <c r="DI31" i="3"/>
  <c r="DM31" i="3"/>
  <c r="DF32" i="3"/>
  <c r="DJ32" i="3"/>
  <c r="DN32" i="3"/>
  <c r="DR32" i="3"/>
  <c r="DG33" i="3"/>
  <c r="DK33" i="3"/>
  <c r="DO33" i="3"/>
  <c r="DS33" i="3"/>
  <c r="DH34" i="3"/>
  <c r="DL34" i="3"/>
  <c r="DP34" i="3"/>
  <c r="DE35" i="3"/>
  <c r="DI35" i="3"/>
  <c r="DM35" i="3"/>
  <c r="DF36" i="3"/>
  <c r="DJ36" i="3"/>
  <c r="DN36" i="3"/>
  <c r="DR36" i="3"/>
  <c r="DG37" i="3"/>
  <c r="DK37" i="3"/>
  <c r="DO37" i="3"/>
  <c r="DS37" i="3"/>
  <c r="DH38" i="3"/>
  <c r="DL38" i="3"/>
  <c r="DP38" i="3"/>
  <c r="DE39" i="3"/>
  <c r="DI39" i="3"/>
  <c r="DM39" i="3"/>
  <c r="DF40" i="3"/>
  <c r="DJ40" i="3"/>
  <c r="DN40" i="3"/>
  <c r="DR40" i="3"/>
  <c r="DG41" i="3"/>
  <c r="DK41" i="3"/>
  <c r="DO41" i="3"/>
  <c r="DS41" i="3"/>
  <c r="DH42" i="3"/>
  <c r="DL42" i="3"/>
  <c r="DP42" i="3"/>
  <c r="DE43" i="3"/>
  <c r="DI43" i="3"/>
  <c r="DM43" i="3"/>
  <c r="DF44" i="3"/>
  <c r="DJ44" i="3"/>
  <c r="DN44" i="3"/>
  <c r="DR44" i="3"/>
  <c r="DG45" i="3"/>
  <c r="DK45" i="3"/>
  <c r="DO45" i="3"/>
  <c r="DS45" i="3"/>
  <c r="DH46" i="3"/>
  <c r="DL46" i="3"/>
  <c r="DP46" i="3"/>
  <c r="DE47" i="3"/>
  <c r="DI47" i="3"/>
  <c r="DM47" i="3"/>
  <c r="DF48" i="3"/>
  <c r="DJ48" i="3"/>
  <c r="DN48" i="3"/>
  <c r="DR48" i="3"/>
  <c r="DG49" i="3"/>
  <c r="DK49" i="3"/>
  <c r="DO49" i="3"/>
  <c r="DS49" i="3"/>
  <c r="DH50" i="3"/>
  <c r="DL50" i="3"/>
  <c r="DP50" i="3"/>
  <c r="DE51" i="3"/>
  <c r="DI51" i="3"/>
  <c r="DM51" i="3"/>
  <c r="DF52" i="3"/>
  <c r="DJ52" i="3"/>
  <c r="DN52" i="3"/>
  <c r="DR52" i="3"/>
  <c r="DG53" i="3"/>
  <c r="DK53" i="3"/>
  <c r="DO53" i="3"/>
  <c r="DS53" i="3"/>
  <c r="DH54" i="3"/>
  <c r="DL54" i="3"/>
  <c r="DP54" i="3"/>
  <c r="DE55" i="3"/>
  <c r="DI55" i="3"/>
  <c r="DM55" i="3"/>
  <c r="DF56" i="3"/>
  <c r="DJ56" i="3"/>
  <c r="DN56" i="3"/>
  <c r="DR56" i="3"/>
  <c r="DG57" i="3"/>
  <c r="DK57" i="3"/>
  <c r="DO57" i="3"/>
  <c r="DS57" i="3"/>
  <c r="DH58" i="3"/>
  <c r="DL58" i="3"/>
  <c r="DP58" i="3"/>
  <c r="DE59" i="3"/>
  <c r="DI59" i="3"/>
  <c r="DM59" i="3"/>
  <c r="DF60" i="3"/>
  <c r="DJ60" i="3"/>
  <c r="DN60" i="3"/>
  <c r="DR60" i="3"/>
  <c r="DG61" i="3"/>
  <c r="DK61" i="3"/>
  <c r="DO61" i="3"/>
  <c r="DS61" i="3"/>
  <c r="DH62" i="3"/>
  <c r="DL62" i="3"/>
  <c r="DP62" i="3"/>
  <c r="DE63" i="3"/>
  <c r="DI63" i="3"/>
  <c r="DM63" i="3"/>
  <c r="DF64" i="3"/>
  <c r="DJ64" i="3"/>
  <c r="DN64" i="3"/>
  <c r="DR64" i="3"/>
  <c r="DG65" i="3"/>
  <c r="DK65" i="3"/>
  <c r="DO65" i="3"/>
  <c r="DS65" i="3"/>
  <c r="DH66" i="3"/>
  <c r="DL66" i="3"/>
  <c r="DP66" i="3"/>
  <c r="DE67" i="3"/>
  <c r="DI67" i="3"/>
  <c r="DM67" i="3"/>
  <c r="DF68" i="3"/>
  <c r="DJ68" i="3"/>
  <c r="DN68" i="3"/>
  <c r="DR68" i="3"/>
  <c r="DG69" i="3"/>
  <c r="DK69" i="3"/>
  <c r="DO69" i="3"/>
  <c r="DS69" i="3"/>
  <c r="DH70" i="3"/>
  <c r="DL70" i="3"/>
  <c r="DP70" i="3"/>
  <c r="DE71" i="3"/>
  <c r="DI71" i="3"/>
  <c r="DM71" i="3"/>
  <c r="DF72" i="3"/>
  <c r="DJ72" i="3"/>
  <c r="DN72" i="3"/>
  <c r="DR72" i="3"/>
  <c r="DG73" i="3"/>
  <c r="DK73" i="3"/>
  <c r="DO73" i="3"/>
  <c r="DS73" i="3"/>
  <c r="DH74" i="3"/>
  <c r="DL74" i="3"/>
  <c r="DP74" i="3"/>
  <c r="DE75" i="3"/>
  <c r="DI75" i="3"/>
  <c r="DM75" i="3"/>
  <c r="DF76" i="3"/>
  <c r="DJ76" i="3"/>
  <c r="DN76" i="3"/>
  <c r="DR76" i="3"/>
  <c r="DG77" i="3"/>
  <c r="DK77" i="3"/>
  <c r="DO77" i="3"/>
  <c r="DS77" i="3"/>
  <c r="DH78" i="3"/>
  <c r="DL78" i="3"/>
  <c r="DP78" i="3"/>
  <c r="DE79" i="3"/>
  <c r="DI79" i="3"/>
  <c r="DM79" i="3"/>
  <c r="DF80" i="3"/>
  <c r="DJ80" i="3"/>
  <c r="DN80" i="3"/>
  <c r="DR80" i="3"/>
  <c r="DG81" i="3"/>
  <c r="DK81" i="3"/>
  <c r="DO81" i="3"/>
  <c r="DS81" i="3"/>
  <c r="DH82" i="3"/>
  <c r="DL82" i="3"/>
  <c r="DP82" i="3"/>
  <c r="DE83" i="3"/>
  <c r="DI83" i="3"/>
  <c r="DM83" i="3"/>
  <c r="DF84" i="3"/>
  <c r="DJ84" i="3"/>
  <c r="DN84" i="3"/>
  <c r="DR84" i="3"/>
  <c r="DG85" i="3"/>
  <c r="DK85" i="3"/>
  <c r="DO85" i="3"/>
  <c r="DS85" i="3"/>
  <c r="DH86" i="3"/>
  <c r="DL86" i="3"/>
  <c r="DP86" i="3"/>
  <c r="DE87" i="3"/>
  <c r="DI87" i="3"/>
  <c r="DM87" i="3"/>
  <c r="DF88" i="3"/>
  <c r="DJ88" i="3"/>
  <c r="DN88" i="3"/>
  <c r="DR88" i="3"/>
  <c r="DG89" i="3"/>
  <c r="DK89" i="3"/>
  <c r="DO89" i="3"/>
  <c r="DS89" i="3"/>
  <c r="DH90" i="3"/>
  <c r="DL90" i="3"/>
  <c r="DP90" i="3"/>
  <c r="DE91" i="3"/>
  <c r="DI91" i="3"/>
  <c r="DM91" i="3"/>
  <c r="DF92" i="3"/>
  <c r="DJ92" i="3"/>
  <c r="DN92" i="3"/>
  <c r="DR92" i="3"/>
  <c r="DG93" i="3"/>
  <c r="DK93" i="3"/>
  <c r="DO93" i="3"/>
  <c r="DS93" i="3"/>
  <c r="DH94" i="3"/>
  <c r="DL94" i="3"/>
  <c r="DP94" i="3"/>
  <c r="DE95" i="3"/>
  <c r="DI95" i="3"/>
  <c r="DM95" i="3"/>
  <c r="DF96" i="3"/>
  <c r="DJ96" i="3"/>
  <c r="DN96" i="3"/>
  <c r="DR96" i="3"/>
  <c r="DG97" i="3"/>
  <c r="DK97" i="3"/>
  <c r="DO97" i="3"/>
  <c r="DS97" i="3"/>
  <c r="DH98" i="3"/>
  <c r="DL98" i="3"/>
  <c r="DP98" i="3"/>
  <c r="DE99" i="3"/>
  <c r="DI99" i="3"/>
  <c r="DM99" i="3"/>
  <c r="DF100" i="3"/>
  <c r="DJ100" i="3"/>
  <c r="DN100" i="3"/>
  <c r="DR100" i="3"/>
  <c r="DG101" i="3"/>
  <c r="DK101" i="3"/>
  <c r="DO101" i="3"/>
  <c r="DS101" i="3"/>
  <c r="DH102" i="3"/>
  <c r="DL102" i="3"/>
  <c r="DP102" i="3"/>
  <c r="DE103" i="3"/>
  <c r="DI103" i="3"/>
  <c r="DM103" i="3"/>
  <c r="DF104" i="3"/>
  <c r="DJ104" i="3"/>
  <c r="DN104" i="3"/>
  <c r="DR104" i="3"/>
  <c r="DG105" i="3"/>
  <c r="DK105" i="3"/>
  <c r="DO105" i="3"/>
  <c r="DS105" i="3"/>
  <c r="DH106" i="3"/>
  <c r="DL106" i="3"/>
  <c r="DP106" i="3"/>
  <c r="DE107" i="3"/>
  <c r="DI107" i="3"/>
  <c r="DM107" i="3"/>
  <c r="DF108" i="3"/>
  <c r="DJ108" i="3"/>
  <c r="DN108" i="3"/>
  <c r="FK108" i="3" s="1"/>
  <c r="DG109" i="3"/>
  <c r="FD109" i="3" s="1"/>
  <c r="DO109" i="3"/>
  <c r="FL109" i="3" s="1"/>
  <c r="DH110" i="3"/>
  <c r="FE110" i="3" s="1"/>
  <c r="DP110" i="3"/>
  <c r="FM110" i="3" s="1"/>
  <c r="DI111" i="3"/>
  <c r="DJ112" i="3"/>
  <c r="FG112" i="3" s="1"/>
  <c r="DR112" i="3"/>
  <c r="FO112" i="3" s="1"/>
  <c r="DK113" i="3"/>
  <c r="FH113" i="3" s="1"/>
  <c r="DS113" i="3"/>
  <c r="DL114" i="3"/>
  <c r="FI114" i="3" s="1"/>
  <c r="DE115" i="3"/>
  <c r="EJ3" i="3"/>
  <c r="FA3" i="3" s="1"/>
  <c r="EH3" i="3"/>
  <c r="EY3" i="3" s="1"/>
  <c r="ED3" i="3"/>
  <c r="DZ3" i="3"/>
  <c r="DV3" i="3"/>
  <c r="EG3" i="3"/>
  <c r="EC3" i="3"/>
  <c r="DY3" i="3"/>
  <c r="DU3" i="3"/>
  <c r="EF3" i="3"/>
  <c r="EB3" i="3"/>
  <c r="DX3" i="3"/>
  <c r="DT3" i="3"/>
  <c r="EE3" i="3"/>
  <c r="EA3" i="3"/>
  <c r="DW3" i="3"/>
  <c r="EJ7" i="3"/>
  <c r="FA7" i="3" s="1"/>
  <c r="EH7" i="3"/>
  <c r="EY7" i="3" s="1"/>
  <c r="ED7" i="3"/>
  <c r="DZ7" i="3"/>
  <c r="DV7" i="3"/>
  <c r="EG7" i="3"/>
  <c r="EC7" i="3"/>
  <c r="DY7" i="3"/>
  <c r="DU7" i="3"/>
  <c r="EF7" i="3"/>
  <c r="EB7" i="3"/>
  <c r="DX7" i="3"/>
  <c r="DT7" i="3"/>
  <c r="EE7" i="3"/>
  <c r="EA7" i="3"/>
  <c r="DW7" i="3"/>
  <c r="EJ11" i="3"/>
  <c r="FA11" i="3" s="1"/>
  <c r="EH11" i="3"/>
  <c r="EY11" i="3" s="1"/>
  <c r="ED11" i="3"/>
  <c r="DZ11" i="3"/>
  <c r="DV11" i="3"/>
  <c r="EG11" i="3"/>
  <c r="EC11" i="3"/>
  <c r="DY11" i="3"/>
  <c r="DU11" i="3"/>
  <c r="EF11" i="3"/>
  <c r="EB11" i="3"/>
  <c r="DX11" i="3"/>
  <c r="DT11" i="3"/>
  <c r="EE11" i="3"/>
  <c r="EA11" i="3"/>
  <c r="DW11" i="3"/>
  <c r="EJ15" i="3"/>
  <c r="FA15" i="3" s="1"/>
  <c r="EH15" i="3"/>
  <c r="EY15" i="3" s="1"/>
  <c r="ED15" i="3"/>
  <c r="DZ15" i="3"/>
  <c r="DV15" i="3"/>
  <c r="EG15" i="3"/>
  <c r="EC15" i="3"/>
  <c r="DY15" i="3"/>
  <c r="DU15" i="3"/>
  <c r="EF15" i="3"/>
  <c r="EB15" i="3"/>
  <c r="DX15" i="3"/>
  <c r="DT15" i="3"/>
  <c r="EE15" i="3"/>
  <c r="EA15" i="3"/>
  <c r="DW15" i="3"/>
  <c r="EJ19" i="3"/>
  <c r="FA19" i="3" s="1"/>
  <c r="EH19" i="3"/>
  <c r="EY19" i="3" s="1"/>
  <c r="ED19" i="3"/>
  <c r="DZ19" i="3"/>
  <c r="DV19" i="3"/>
  <c r="EG19" i="3"/>
  <c r="EC19" i="3"/>
  <c r="DY19" i="3"/>
  <c r="DU19" i="3"/>
  <c r="EF19" i="3"/>
  <c r="EB19" i="3"/>
  <c r="DX19" i="3"/>
  <c r="DT19" i="3"/>
  <c r="EE19" i="3"/>
  <c r="EA19" i="3"/>
  <c r="DW19" i="3"/>
  <c r="EJ23" i="3"/>
  <c r="FA23" i="3" s="1"/>
  <c r="EH23" i="3"/>
  <c r="EY23" i="3" s="1"/>
  <c r="ED23" i="3"/>
  <c r="DZ23" i="3"/>
  <c r="DV23" i="3"/>
  <c r="EG23" i="3"/>
  <c r="EC23" i="3"/>
  <c r="DY23" i="3"/>
  <c r="DU23" i="3"/>
  <c r="EF23" i="3"/>
  <c r="EB23" i="3"/>
  <c r="DX23" i="3"/>
  <c r="DT23" i="3"/>
  <c r="EE23" i="3"/>
  <c r="EA23" i="3"/>
  <c r="DW23" i="3"/>
  <c r="EJ27" i="3"/>
  <c r="FA27" i="3" s="1"/>
  <c r="EH27" i="3"/>
  <c r="EY27" i="3" s="1"/>
  <c r="ED27" i="3"/>
  <c r="DZ27" i="3"/>
  <c r="DV27" i="3"/>
  <c r="EG27" i="3"/>
  <c r="EC27" i="3"/>
  <c r="DY27" i="3"/>
  <c r="DU27" i="3"/>
  <c r="EF27" i="3"/>
  <c r="EB27" i="3"/>
  <c r="DX27" i="3"/>
  <c r="DT27" i="3"/>
  <c r="EE27" i="3"/>
  <c r="EA27" i="3"/>
  <c r="DW27" i="3"/>
  <c r="EJ31" i="3"/>
  <c r="FA31" i="3" s="1"/>
  <c r="EH31" i="3"/>
  <c r="EY31" i="3" s="1"/>
  <c r="ED31" i="3"/>
  <c r="DZ31" i="3"/>
  <c r="DV31" i="3"/>
  <c r="EG31" i="3"/>
  <c r="EC31" i="3"/>
  <c r="DY31" i="3"/>
  <c r="DU31" i="3"/>
  <c r="EF31" i="3"/>
  <c r="EB31" i="3"/>
  <c r="DX31" i="3"/>
  <c r="DT31" i="3"/>
  <c r="EE31" i="3"/>
  <c r="EA31" i="3"/>
  <c r="DW31" i="3"/>
  <c r="EJ35" i="3"/>
  <c r="FA35" i="3" s="1"/>
  <c r="EH35" i="3"/>
  <c r="EY35" i="3" s="1"/>
  <c r="ED35" i="3"/>
  <c r="DZ35" i="3"/>
  <c r="DV35" i="3"/>
  <c r="EG35" i="3"/>
  <c r="EC35" i="3"/>
  <c r="DY35" i="3"/>
  <c r="DU35" i="3"/>
  <c r="EF35" i="3"/>
  <c r="EB35" i="3"/>
  <c r="DX35" i="3"/>
  <c r="DT35" i="3"/>
  <c r="EE35" i="3"/>
  <c r="EA35" i="3"/>
  <c r="DW35" i="3"/>
  <c r="EJ39" i="3"/>
  <c r="FA39" i="3" s="1"/>
  <c r="EH39" i="3"/>
  <c r="EY39" i="3" s="1"/>
  <c r="ED39" i="3"/>
  <c r="DZ39" i="3"/>
  <c r="DV39" i="3"/>
  <c r="EG39" i="3"/>
  <c r="EC39" i="3"/>
  <c r="DY39" i="3"/>
  <c r="DU39" i="3"/>
  <c r="EF39" i="3"/>
  <c r="EB39" i="3"/>
  <c r="DX39" i="3"/>
  <c r="DT39" i="3"/>
  <c r="EE39" i="3"/>
  <c r="EA39" i="3"/>
  <c r="DW39" i="3"/>
  <c r="EJ43" i="3"/>
  <c r="FA43" i="3" s="1"/>
  <c r="EH43" i="3"/>
  <c r="EY43" i="3" s="1"/>
  <c r="ED43" i="3"/>
  <c r="DZ43" i="3"/>
  <c r="DV43" i="3"/>
  <c r="EG43" i="3"/>
  <c r="EC43" i="3"/>
  <c r="DY43" i="3"/>
  <c r="DU43" i="3"/>
  <c r="EF43" i="3"/>
  <c r="EB43" i="3"/>
  <c r="DX43" i="3"/>
  <c r="DT43" i="3"/>
  <c r="EE43" i="3"/>
  <c r="EA43" i="3"/>
  <c r="DW43" i="3"/>
  <c r="EJ47" i="3"/>
  <c r="FA47" i="3" s="1"/>
  <c r="EH47" i="3"/>
  <c r="EY47" i="3" s="1"/>
  <c r="ED47" i="3"/>
  <c r="DZ47" i="3"/>
  <c r="DV47" i="3"/>
  <c r="EG47" i="3"/>
  <c r="EC47" i="3"/>
  <c r="DY47" i="3"/>
  <c r="DU47" i="3"/>
  <c r="EF47" i="3"/>
  <c r="EB47" i="3"/>
  <c r="DX47" i="3"/>
  <c r="DT47" i="3"/>
  <c r="EE47" i="3"/>
  <c r="EA47" i="3"/>
  <c r="DW47" i="3"/>
  <c r="EJ51" i="3"/>
  <c r="FA51" i="3" s="1"/>
  <c r="EG51" i="3"/>
  <c r="EC51" i="3"/>
  <c r="DY51" i="3"/>
  <c r="DU51" i="3"/>
  <c r="EH51" i="3"/>
  <c r="EY51" i="3" s="1"/>
  <c r="EB51" i="3"/>
  <c r="DW51" i="3"/>
  <c r="EF51" i="3"/>
  <c r="EA51" i="3"/>
  <c r="DV51" i="3"/>
  <c r="EE51" i="3"/>
  <c r="DZ51" i="3"/>
  <c r="DT51" i="3"/>
  <c r="ED51" i="3"/>
  <c r="DX51" i="3"/>
  <c r="EJ55" i="3"/>
  <c r="FA55" i="3" s="1"/>
  <c r="EG55" i="3"/>
  <c r="EC55" i="3"/>
  <c r="DY55" i="3"/>
  <c r="DU55" i="3"/>
  <c r="EF55" i="3"/>
  <c r="EA55" i="3"/>
  <c r="DV55" i="3"/>
  <c r="EE55" i="3"/>
  <c r="DZ55" i="3"/>
  <c r="DT55" i="3"/>
  <c r="ED55" i="3"/>
  <c r="DX55" i="3"/>
  <c r="EH55" i="3"/>
  <c r="EY55" i="3" s="1"/>
  <c r="EB55" i="3"/>
  <c r="DW55" i="3"/>
  <c r="EJ59" i="3"/>
  <c r="FA59" i="3" s="1"/>
  <c r="EG59" i="3"/>
  <c r="EC59" i="3"/>
  <c r="DY59" i="3"/>
  <c r="DU59" i="3"/>
  <c r="EE59" i="3"/>
  <c r="DZ59" i="3"/>
  <c r="DT59" i="3"/>
  <c r="ED59" i="3"/>
  <c r="DX59" i="3"/>
  <c r="EH59" i="3"/>
  <c r="EY59" i="3" s="1"/>
  <c r="EB59" i="3"/>
  <c r="DW59" i="3"/>
  <c r="EF59" i="3"/>
  <c r="EA59" i="3"/>
  <c r="DV59" i="3"/>
  <c r="EJ63" i="3"/>
  <c r="FA63" i="3" s="1"/>
  <c r="EG63" i="3"/>
  <c r="EC63" i="3"/>
  <c r="DY63" i="3"/>
  <c r="DU63" i="3"/>
  <c r="ED63" i="3"/>
  <c r="DX63" i="3"/>
  <c r="EH63" i="3"/>
  <c r="EY63" i="3" s="1"/>
  <c r="EB63" i="3"/>
  <c r="DW63" i="3"/>
  <c r="EF63" i="3"/>
  <c r="EA63" i="3"/>
  <c r="DV63" i="3"/>
  <c r="EE63" i="3"/>
  <c r="DZ63" i="3"/>
  <c r="DT63" i="3"/>
  <c r="EJ67" i="3"/>
  <c r="FA67" i="3" s="1"/>
  <c r="EG67" i="3"/>
  <c r="EC67" i="3"/>
  <c r="DY67" i="3"/>
  <c r="DU67" i="3"/>
  <c r="EH67" i="3"/>
  <c r="EY67" i="3" s="1"/>
  <c r="EB67" i="3"/>
  <c r="DW67" i="3"/>
  <c r="EF67" i="3"/>
  <c r="EA67" i="3"/>
  <c r="DV67" i="3"/>
  <c r="EE67" i="3"/>
  <c r="DZ67" i="3"/>
  <c r="DT67" i="3"/>
  <c r="ED67" i="3"/>
  <c r="DX67" i="3"/>
  <c r="EJ71" i="3"/>
  <c r="FA71" i="3" s="1"/>
  <c r="EG71" i="3"/>
  <c r="EC71" i="3"/>
  <c r="DY71" i="3"/>
  <c r="DU71" i="3"/>
  <c r="EF71" i="3"/>
  <c r="EA71" i="3"/>
  <c r="DV71" i="3"/>
  <c r="EE71" i="3"/>
  <c r="DZ71" i="3"/>
  <c r="DT71" i="3"/>
  <c r="ED71" i="3"/>
  <c r="DX71" i="3"/>
  <c r="EH71" i="3"/>
  <c r="EY71" i="3" s="1"/>
  <c r="EB71" i="3"/>
  <c r="DW71" i="3"/>
  <c r="EJ75" i="3"/>
  <c r="FA75" i="3" s="1"/>
  <c r="EG75" i="3"/>
  <c r="EC75" i="3"/>
  <c r="DY75" i="3"/>
  <c r="DU75" i="3"/>
  <c r="EE75" i="3"/>
  <c r="DZ75" i="3"/>
  <c r="DT75" i="3"/>
  <c r="ED75" i="3"/>
  <c r="DX75" i="3"/>
  <c r="EH75" i="3"/>
  <c r="EY75" i="3" s="1"/>
  <c r="EB75" i="3"/>
  <c r="DW75" i="3"/>
  <c r="EF75" i="3"/>
  <c r="EA75" i="3"/>
  <c r="DV75" i="3"/>
  <c r="EJ79" i="3"/>
  <c r="FA79" i="3" s="1"/>
  <c r="EG79" i="3"/>
  <c r="EC79" i="3"/>
  <c r="DY79" i="3"/>
  <c r="DU79" i="3"/>
  <c r="ED79" i="3"/>
  <c r="DX79" i="3"/>
  <c r="EH79" i="3"/>
  <c r="EY79" i="3" s="1"/>
  <c r="EB79" i="3"/>
  <c r="DW79" i="3"/>
  <c r="EF79" i="3"/>
  <c r="EA79" i="3"/>
  <c r="DV79" i="3"/>
  <c r="EE79" i="3"/>
  <c r="DZ79" i="3"/>
  <c r="DT79" i="3"/>
  <c r="EJ83" i="3"/>
  <c r="FA83" i="3" s="1"/>
  <c r="EG83" i="3"/>
  <c r="EC83" i="3"/>
  <c r="DY83" i="3"/>
  <c r="DU83" i="3"/>
  <c r="EH83" i="3"/>
  <c r="EY83" i="3" s="1"/>
  <c r="EB83" i="3"/>
  <c r="DW83" i="3"/>
  <c r="EF83" i="3"/>
  <c r="EA83" i="3"/>
  <c r="DV83" i="3"/>
  <c r="EE83" i="3"/>
  <c r="DZ83" i="3"/>
  <c r="DT83" i="3"/>
  <c r="ED83" i="3"/>
  <c r="DX83" i="3"/>
  <c r="EJ87" i="3"/>
  <c r="FA87" i="3" s="1"/>
  <c r="EG87" i="3"/>
  <c r="EC87" i="3"/>
  <c r="DY87" i="3"/>
  <c r="DU87" i="3"/>
  <c r="EF87" i="3"/>
  <c r="EA87" i="3"/>
  <c r="DV87" i="3"/>
  <c r="EE87" i="3"/>
  <c r="DZ87" i="3"/>
  <c r="DT87" i="3"/>
  <c r="ED87" i="3"/>
  <c r="DX87" i="3"/>
  <c r="EH87" i="3"/>
  <c r="EY87" i="3" s="1"/>
  <c r="EB87" i="3"/>
  <c r="DW87" i="3"/>
  <c r="EJ91" i="3"/>
  <c r="FA91" i="3" s="1"/>
  <c r="EG91" i="3"/>
  <c r="EC91" i="3"/>
  <c r="DY91" i="3"/>
  <c r="DU91" i="3"/>
  <c r="EE91" i="3"/>
  <c r="DZ91" i="3"/>
  <c r="DT91" i="3"/>
  <c r="ED91" i="3"/>
  <c r="DX91" i="3"/>
  <c r="EH91" i="3"/>
  <c r="EY91" i="3" s="1"/>
  <c r="EB91" i="3"/>
  <c r="DW91" i="3"/>
  <c r="EF91" i="3"/>
  <c r="EA91" i="3"/>
  <c r="DV91" i="3"/>
  <c r="EJ95" i="3"/>
  <c r="FA95" i="3" s="1"/>
  <c r="EG95" i="3"/>
  <c r="EC95" i="3"/>
  <c r="DY95" i="3"/>
  <c r="DU95" i="3"/>
  <c r="ED95" i="3"/>
  <c r="DX95" i="3"/>
  <c r="EH95" i="3"/>
  <c r="EY95" i="3" s="1"/>
  <c r="EB95" i="3"/>
  <c r="DW95" i="3"/>
  <c r="EF95" i="3"/>
  <c r="EA95" i="3"/>
  <c r="DV95" i="3"/>
  <c r="EE95" i="3"/>
  <c r="DZ95" i="3"/>
  <c r="DT95" i="3"/>
  <c r="EJ99" i="3"/>
  <c r="FA99" i="3" s="1"/>
  <c r="EG99" i="3"/>
  <c r="EC99" i="3"/>
  <c r="DY99" i="3"/>
  <c r="DU99" i="3"/>
  <c r="EH99" i="3"/>
  <c r="EY99" i="3" s="1"/>
  <c r="EB99" i="3"/>
  <c r="DW99" i="3"/>
  <c r="EF99" i="3"/>
  <c r="EA99" i="3"/>
  <c r="DV99" i="3"/>
  <c r="EE99" i="3"/>
  <c r="DZ99" i="3"/>
  <c r="DT99" i="3"/>
  <c r="ED99" i="3"/>
  <c r="DX99" i="3"/>
  <c r="EJ103" i="3"/>
  <c r="FA103" i="3" s="1"/>
  <c r="EH103" i="3"/>
  <c r="EY103" i="3" s="1"/>
  <c r="ED103" i="3"/>
  <c r="DZ103" i="3"/>
  <c r="DV103" i="3"/>
  <c r="EG103" i="3"/>
  <c r="EC103" i="3"/>
  <c r="DY103" i="3"/>
  <c r="DU103" i="3"/>
  <c r="EF103" i="3"/>
  <c r="DX103" i="3"/>
  <c r="EE103" i="3"/>
  <c r="DW103" i="3"/>
  <c r="EB103" i="3"/>
  <c r="DT103" i="3"/>
  <c r="EA103" i="3"/>
  <c r="EJ107" i="3"/>
  <c r="FA107" i="3" s="1"/>
  <c r="EH107" i="3"/>
  <c r="EY107" i="3" s="1"/>
  <c r="ED107" i="3"/>
  <c r="DZ107" i="3"/>
  <c r="DV107" i="3"/>
  <c r="EG107" i="3"/>
  <c r="EC107" i="3"/>
  <c r="DY107" i="3"/>
  <c r="DU107" i="3"/>
  <c r="EB107" i="3"/>
  <c r="DT107" i="3"/>
  <c r="EA107" i="3"/>
  <c r="EF107" i="3"/>
  <c r="DX107" i="3"/>
  <c r="EE107" i="3"/>
  <c r="DW107" i="3"/>
  <c r="EJ111" i="3"/>
  <c r="FA111" i="3" s="1"/>
  <c r="EH111" i="3"/>
  <c r="ED111" i="3"/>
  <c r="DZ111" i="3"/>
  <c r="DV111" i="3"/>
  <c r="EG111" i="3"/>
  <c r="EC111" i="3"/>
  <c r="DY111" i="3"/>
  <c r="DU111" i="3"/>
  <c r="EF111" i="3"/>
  <c r="DX111" i="3"/>
  <c r="DS111" i="3"/>
  <c r="DO111" i="3"/>
  <c r="FL111" i="3" s="1"/>
  <c r="DK111" i="3"/>
  <c r="DG111" i="3"/>
  <c r="FD111" i="3" s="1"/>
  <c r="EE111" i="3"/>
  <c r="DW111" i="3"/>
  <c r="DR111" i="3"/>
  <c r="DN111" i="3"/>
  <c r="DJ111" i="3"/>
  <c r="DF111" i="3"/>
  <c r="EB111" i="3"/>
  <c r="DT111" i="3"/>
  <c r="EA111" i="3"/>
  <c r="EJ115" i="3"/>
  <c r="FA115" i="3" s="1"/>
  <c r="EH115" i="3"/>
  <c r="ED115" i="3"/>
  <c r="DZ115" i="3"/>
  <c r="DV115" i="3"/>
  <c r="EG115" i="3"/>
  <c r="EC115" i="3"/>
  <c r="DY115" i="3"/>
  <c r="DU115" i="3"/>
  <c r="EB115" i="3"/>
  <c r="DT115" i="3"/>
  <c r="DS115" i="3"/>
  <c r="DO115" i="3"/>
  <c r="DK115" i="3"/>
  <c r="FH115" i="3" s="1"/>
  <c r="DG115" i="3"/>
  <c r="EA115" i="3"/>
  <c r="DR115" i="3"/>
  <c r="DN115" i="3"/>
  <c r="DJ115" i="3"/>
  <c r="DF115" i="3"/>
  <c r="FC115" i="3" s="1"/>
  <c r="EF115" i="3"/>
  <c r="DX115" i="3"/>
  <c r="DQ115" i="3"/>
  <c r="EE115" i="3"/>
  <c r="DW115" i="3"/>
  <c r="DP115" i="3"/>
  <c r="EJ119" i="3"/>
  <c r="FA119" i="3" s="1"/>
  <c r="EH119" i="3"/>
  <c r="ED119" i="3"/>
  <c r="DZ119" i="3"/>
  <c r="DV119" i="3"/>
  <c r="EG119" i="3"/>
  <c r="EC119" i="3"/>
  <c r="DY119" i="3"/>
  <c r="DU119" i="3"/>
  <c r="EF119" i="3"/>
  <c r="DX119" i="3"/>
  <c r="DS119" i="3"/>
  <c r="DO119" i="3"/>
  <c r="DK119" i="3"/>
  <c r="DG119" i="3"/>
  <c r="EE119" i="3"/>
  <c r="DW119" i="3"/>
  <c r="DR119" i="3"/>
  <c r="DN119" i="3"/>
  <c r="DJ119" i="3"/>
  <c r="DF119" i="3"/>
  <c r="EB119" i="3"/>
  <c r="DT119" i="3"/>
  <c r="DQ119" i="3"/>
  <c r="DM119" i="3"/>
  <c r="DI119" i="3"/>
  <c r="DE119" i="3"/>
  <c r="EA119" i="3"/>
  <c r="DP119" i="3"/>
  <c r="DL119" i="3"/>
  <c r="FI119" i="3" s="1"/>
  <c r="DH119" i="3"/>
  <c r="EJ123" i="3"/>
  <c r="FA123" i="3" s="1"/>
  <c r="EH123" i="3"/>
  <c r="ED123" i="3"/>
  <c r="DZ123" i="3"/>
  <c r="DV123" i="3"/>
  <c r="EG123" i="3"/>
  <c r="EC123" i="3"/>
  <c r="DY123" i="3"/>
  <c r="DU123" i="3"/>
  <c r="EB123" i="3"/>
  <c r="DT123" i="3"/>
  <c r="DS123" i="3"/>
  <c r="DO123" i="3"/>
  <c r="DK123" i="3"/>
  <c r="DG123" i="3"/>
  <c r="EA123" i="3"/>
  <c r="DR123" i="3"/>
  <c r="DN123" i="3"/>
  <c r="DJ123" i="3"/>
  <c r="FG123" i="3" s="1"/>
  <c r="DF123" i="3"/>
  <c r="EF123" i="3"/>
  <c r="DX123" i="3"/>
  <c r="DQ123" i="3"/>
  <c r="DM123" i="3"/>
  <c r="DI123" i="3"/>
  <c r="DE123" i="3"/>
  <c r="EE123" i="3"/>
  <c r="DW123" i="3"/>
  <c r="DP123" i="3"/>
  <c r="DL123" i="3"/>
  <c r="DH123" i="3"/>
  <c r="EJ127" i="3"/>
  <c r="FA127" i="3" s="1"/>
  <c r="EH127" i="3"/>
  <c r="ED127" i="3"/>
  <c r="DZ127" i="3"/>
  <c r="DV127" i="3"/>
  <c r="EG127" i="3"/>
  <c r="EC127" i="3"/>
  <c r="DY127" i="3"/>
  <c r="DU127" i="3"/>
  <c r="EF127" i="3"/>
  <c r="DX127" i="3"/>
  <c r="DS127" i="3"/>
  <c r="DO127" i="3"/>
  <c r="DK127" i="3"/>
  <c r="DG127" i="3"/>
  <c r="EE127" i="3"/>
  <c r="DW127" i="3"/>
  <c r="DR127" i="3"/>
  <c r="DN127" i="3"/>
  <c r="DJ127" i="3"/>
  <c r="DF127" i="3"/>
  <c r="EB127" i="3"/>
  <c r="DT127" i="3"/>
  <c r="DQ127" i="3"/>
  <c r="DM127" i="3"/>
  <c r="DI127" i="3"/>
  <c r="DE127" i="3"/>
  <c r="EA127" i="3"/>
  <c r="DP127" i="3"/>
  <c r="DL127" i="3"/>
  <c r="DH127" i="3"/>
  <c r="EJ131" i="3"/>
  <c r="FA131" i="3" s="1"/>
  <c r="EH131" i="3"/>
  <c r="ED131" i="3"/>
  <c r="DZ131" i="3"/>
  <c r="DV131" i="3"/>
  <c r="EG131" i="3"/>
  <c r="EC131" i="3"/>
  <c r="DY131" i="3"/>
  <c r="DU131" i="3"/>
  <c r="EB131" i="3"/>
  <c r="DT131" i="3"/>
  <c r="DS131" i="3"/>
  <c r="DO131" i="3"/>
  <c r="DK131" i="3"/>
  <c r="DG131" i="3"/>
  <c r="EA131" i="3"/>
  <c r="DR131" i="3"/>
  <c r="FO131" i="3" s="1"/>
  <c r="DN131" i="3"/>
  <c r="DJ131" i="3"/>
  <c r="DF131" i="3"/>
  <c r="EF131" i="3"/>
  <c r="DX131" i="3"/>
  <c r="DQ131" i="3"/>
  <c r="DM131" i="3"/>
  <c r="DI131" i="3"/>
  <c r="DE131" i="3"/>
  <c r="EE131" i="3"/>
  <c r="DW131" i="3"/>
  <c r="DP131" i="3"/>
  <c r="DL131" i="3"/>
  <c r="DH131" i="3"/>
  <c r="EJ135" i="3"/>
  <c r="FA135" i="3" s="1"/>
  <c r="EH135" i="3"/>
  <c r="ED135" i="3"/>
  <c r="DZ135" i="3"/>
  <c r="DV135" i="3"/>
  <c r="EG135" i="3"/>
  <c r="EC135" i="3"/>
  <c r="DY135" i="3"/>
  <c r="DU135" i="3"/>
  <c r="EF135" i="3"/>
  <c r="DX135" i="3"/>
  <c r="DS135" i="3"/>
  <c r="DO135" i="3"/>
  <c r="DK135" i="3"/>
  <c r="DG135" i="3"/>
  <c r="EE135" i="3"/>
  <c r="DW135" i="3"/>
  <c r="DR135" i="3"/>
  <c r="DN135" i="3"/>
  <c r="DJ135" i="3"/>
  <c r="DF135" i="3"/>
  <c r="EB135" i="3"/>
  <c r="DT135" i="3"/>
  <c r="DQ135" i="3"/>
  <c r="DM135" i="3"/>
  <c r="DI135" i="3"/>
  <c r="DE135" i="3"/>
  <c r="EA135" i="3"/>
  <c r="DP135" i="3"/>
  <c r="DL135" i="3"/>
  <c r="FI135" i="3" s="1"/>
  <c r="DH135" i="3"/>
  <c r="EJ139" i="3"/>
  <c r="FA139" i="3" s="1"/>
  <c r="EH139" i="3"/>
  <c r="ED139" i="3"/>
  <c r="DZ139" i="3"/>
  <c r="DV139" i="3"/>
  <c r="EG139" i="3"/>
  <c r="EC139" i="3"/>
  <c r="DY139" i="3"/>
  <c r="DU139" i="3"/>
  <c r="EB139" i="3"/>
  <c r="DT139" i="3"/>
  <c r="DS139" i="3"/>
  <c r="DO139" i="3"/>
  <c r="DK139" i="3"/>
  <c r="DG139" i="3"/>
  <c r="EA139" i="3"/>
  <c r="DR139" i="3"/>
  <c r="DN139" i="3"/>
  <c r="DJ139" i="3"/>
  <c r="FG139" i="3" s="1"/>
  <c r="DF139" i="3"/>
  <c r="EF139" i="3"/>
  <c r="DX139" i="3"/>
  <c r="DQ139" i="3"/>
  <c r="DM139" i="3"/>
  <c r="DI139" i="3"/>
  <c r="DE139" i="3"/>
  <c r="EE139" i="3"/>
  <c r="DW139" i="3"/>
  <c r="DP139" i="3"/>
  <c r="DL139" i="3"/>
  <c r="DH139" i="3"/>
  <c r="EJ143" i="3"/>
  <c r="FA143" i="3" s="1"/>
  <c r="EH143" i="3"/>
  <c r="ED143" i="3"/>
  <c r="DZ143" i="3"/>
  <c r="DV143" i="3"/>
  <c r="EG143" i="3"/>
  <c r="EC143" i="3"/>
  <c r="DY143" i="3"/>
  <c r="DU143" i="3"/>
  <c r="EF143" i="3"/>
  <c r="DX143" i="3"/>
  <c r="DS143" i="3"/>
  <c r="DO143" i="3"/>
  <c r="DK143" i="3"/>
  <c r="DG143" i="3"/>
  <c r="EE143" i="3"/>
  <c r="DW143" i="3"/>
  <c r="DR143" i="3"/>
  <c r="DN143" i="3"/>
  <c r="DJ143" i="3"/>
  <c r="DF143" i="3"/>
  <c r="EB143" i="3"/>
  <c r="DT143" i="3"/>
  <c r="DQ143" i="3"/>
  <c r="DM143" i="3"/>
  <c r="DI143" i="3"/>
  <c r="DE143" i="3"/>
  <c r="EA143" i="3"/>
  <c r="DP143" i="3"/>
  <c r="DL143" i="3"/>
  <c r="DH143" i="3"/>
  <c r="DF2" i="3"/>
  <c r="FC2" i="3" s="1"/>
  <c r="DJ2" i="3"/>
  <c r="FG2" i="3" s="1"/>
  <c r="DN2" i="3"/>
  <c r="FK2" i="3" s="1"/>
  <c r="DR2" i="3"/>
  <c r="FO2" i="3" s="1"/>
  <c r="DF3" i="3"/>
  <c r="FC3" i="3" s="1"/>
  <c r="DJ3" i="3"/>
  <c r="FG3" i="3" s="1"/>
  <c r="DN3" i="3"/>
  <c r="FK3" i="3" s="1"/>
  <c r="DR3" i="3"/>
  <c r="FO3" i="3" s="1"/>
  <c r="DG4" i="3"/>
  <c r="FD4" i="3" s="1"/>
  <c r="DK4" i="3"/>
  <c r="FH4" i="3" s="1"/>
  <c r="DO4" i="3"/>
  <c r="FL4" i="3" s="1"/>
  <c r="DS4" i="3"/>
  <c r="DH5" i="3"/>
  <c r="FE5" i="3" s="1"/>
  <c r="DL5" i="3"/>
  <c r="FI5" i="3" s="1"/>
  <c r="DP5" i="3"/>
  <c r="FM5" i="3" s="1"/>
  <c r="DE6" i="3"/>
  <c r="FB6" i="3" s="1"/>
  <c r="DI6" i="3"/>
  <c r="FF6" i="3" s="1"/>
  <c r="DM6" i="3"/>
  <c r="FJ6" i="3" s="1"/>
  <c r="DQ6" i="3"/>
  <c r="FN6" i="3" s="1"/>
  <c r="DF7" i="3"/>
  <c r="FC7" i="3" s="1"/>
  <c r="DJ7" i="3"/>
  <c r="FG7" i="3" s="1"/>
  <c r="DN7" i="3"/>
  <c r="FK7" i="3" s="1"/>
  <c r="DR7" i="3"/>
  <c r="FO7" i="3" s="1"/>
  <c r="DG8" i="3"/>
  <c r="FD8" i="3" s="1"/>
  <c r="DK8" i="3"/>
  <c r="FH8" i="3" s="1"/>
  <c r="DO8" i="3"/>
  <c r="FL8" i="3" s="1"/>
  <c r="DS8" i="3"/>
  <c r="DH9" i="3"/>
  <c r="FE9" i="3" s="1"/>
  <c r="DL9" i="3"/>
  <c r="FI9" i="3" s="1"/>
  <c r="DP9" i="3"/>
  <c r="FM9" i="3" s="1"/>
  <c r="DE10" i="3"/>
  <c r="FB10" i="3" s="1"/>
  <c r="DI10" i="3"/>
  <c r="FF10" i="3" s="1"/>
  <c r="DM10" i="3"/>
  <c r="FJ10" i="3" s="1"/>
  <c r="DQ10" i="3"/>
  <c r="FN10" i="3" s="1"/>
  <c r="DF11" i="3"/>
  <c r="FC11" i="3" s="1"/>
  <c r="DJ11" i="3"/>
  <c r="FG11" i="3" s="1"/>
  <c r="DN11" i="3"/>
  <c r="FK11" i="3" s="1"/>
  <c r="DR11" i="3"/>
  <c r="FO11" i="3" s="1"/>
  <c r="DG12" i="3"/>
  <c r="FD12" i="3" s="1"/>
  <c r="DK12" i="3"/>
  <c r="FH12" i="3" s="1"/>
  <c r="DO12" i="3"/>
  <c r="FL12" i="3" s="1"/>
  <c r="DS12" i="3"/>
  <c r="DH13" i="3"/>
  <c r="FE13" i="3" s="1"/>
  <c r="DL13" i="3"/>
  <c r="FI13" i="3" s="1"/>
  <c r="DP13" i="3"/>
  <c r="FM13" i="3" s="1"/>
  <c r="DE14" i="3"/>
  <c r="FB14" i="3" s="1"/>
  <c r="DI14" i="3"/>
  <c r="FF14" i="3" s="1"/>
  <c r="DM14" i="3"/>
  <c r="FJ14" i="3" s="1"/>
  <c r="DQ14" i="3"/>
  <c r="FN14" i="3" s="1"/>
  <c r="DF15" i="3"/>
  <c r="FC15" i="3" s="1"/>
  <c r="DJ15" i="3"/>
  <c r="FG15" i="3" s="1"/>
  <c r="DN15" i="3"/>
  <c r="FK15" i="3" s="1"/>
  <c r="DR15" i="3"/>
  <c r="FO15" i="3" s="1"/>
  <c r="DG16" i="3"/>
  <c r="FD16" i="3" s="1"/>
  <c r="DK16" i="3"/>
  <c r="FH16" i="3" s="1"/>
  <c r="DO16" i="3"/>
  <c r="FL16" i="3" s="1"/>
  <c r="DS16" i="3"/>
  <c r="DH17" i="3"/>
  <c r="FE17" i="3" s="1"/>
  <c r="DL17" i="3"/>
  <c r="FI17" i="3" s="1"/>
  <c r="DP17" i="3"/>
  <c r="FM17" i="3" s="1"/>
  <c r="DE18" i="3"/>
  <c r="FB18" i="3" s="1"/>
  <c r="DI18" i="3"/>
  <c r="FF18" i="3" s="1"/>
  <c r="DM18" i="3"/>
  <c r="FJ18" i="3" s="1"/>
  <c r="DQ18" i="3"/>
  <c r="FN18" i="3" s="1"/>
  <c r="DF19" i="3"/>
  <c r="FC19" i="3" s="1"/>
  <c r="DJ19" i="3"/>
  <c r="FG19" i="3" s="1"/>
  <c r="DN19" i="3"/>
  <c r="FK19" i="3" s="1"/>
  <c r="DR19" i="3"/>
  <c r="FO19" i="3" s="1"/>
  <c r="DG20" i="3"/>
  <c r="FD20" i="3" s="1"/>
  <c r="DK20" i="3"/>
  <c r="FH20" i="3" s="1"/>
  <c r="DO20" i="3"/>
  <c r="FL20" i="3" s="1"/>
  <c r="DS20" i="3"/>
  <c r="DH21" i="3"/>
  <c r="FE21" i="3" s="1"/>
  <c r="DL21" i="3"/>
  <c r="FI21" i="3" s="1"/>
  <c r="DP21" i="3"/>
  <c r="FM21" i="3" s="1"/>
  <c r="DE22" i="3"/>
  <c r="FB22" i="3" s="1"/>
  <c r="DI22" i="3"/>
  <c r="FF22" i="3" s="1"/>
  <c r="DM22" i="3"/>
  <c r="FJ22" i="3" s="1"/>
  <c r="DQ22" i="3"/>
  <c r="FN22" i="3" s="1"/>
  <c r="DF23" i="3"/>
  <c r="FC23" i="3" s="1"/>
  <c r="DJ23" i="3"/>
  <c r="FG23" i="3" s="1"/>
  <c r="DN23" i="3"/>
  <c r="FK23" i="3" s="1"/>
  <c r="DR23" i="3"/>
  <c r="FO23" i="3" s="1"/>
  <c r="DG24" i="3"/>
  <c r="FD24" i="3" s="1"/>
  <c r="DK24" i="3"/>
  <c r="FH24" i="3" s="1"/>
  <c r="DO24" i="3"/>
  <c r="FL24" i="3" s="1"/>
  <c r="DS24" i="3"/>
  <c r="DH25" i="3"/>
  <c r="FE25" i="3" s="1"/>
  <c r="DL25" i="3"/>
  <c r="FI25" i="3" s="1"/>
  <c r="DP25" i="3"/>
  <c r="FM25" i="3" s="1"/>
  <c r="DE26" i="3"/>
  <c r="FB26" i="3" s="1"/>
  <c r="DI26" i="3"/>
  <c r="FF26" i="3" s="1"/>
  <c r="DM26" i="3"/>
  <c r="FJ26" i="3" s="1"/>
  <c r="DQ26" i="3"/>
  <c r="FN26" i="3" s="1"/>
  <c r="DF27" i="3"/>
  <c r="FC27" i="3" s="1"/>
  <c r="DJ27" i="3"/>
  <c r="FG27" i="3" s="1"/>
  <c r="DN27" i="3"/>
  <c r="FK27" i="3" s="1"/>
  <c r="DR27" i="3"/>
  <c r="FO27" i="3" s="1"/>
  <c r="DG28" i="3"/>
  <c r="FD28" i="3" s="1"/>
  <c r="DK28" i="3"/>
  <c r="FH28" i="3" s="1"/>
  <c r="DO28" i="3"/>
  <c r="FL28" i="3" s="1"/>
  <c r="DS28" i="3"/>
  <c r="DH29" i="3"/>
  <c r="FE29" i="3" s="1"/>
  <c r="DL29" i="3"/>
  <c r="FI29" i="3" s="1"/>
  <c r="DP29" i="3"/>
  <c r="FM29" i="3" s="1"/>
  <c r="DE30" i="3"/>
  <c r="FB30" i="3" s="1"/>
  <c r="DI30" i="3"/>
  <c r="FF30" i="3" s="1"/>
  <c r="DM30" i="3"/>
  <c r="FJ30" i="3" s="1"/>
  <c r="DQ30" i="3"/>
  <c r="FN30" i="3" s="1"/>
  <c r="DF31" i="3"/>
  <c r="FC31" i="3" s="1"/>
  <c r="DJ31" i="3"/>
  <c r="FG31" i="3" s="1"/>
  <c r="DN31" i="3"/>
  <c r="FK31" i="3" s="1"/>
  <c r="DR31" i="3"/>
  <c r="FO31" i="3" s="1"/>
  <c r="DG32" i="3"/>
  <c r="FD32" i="3" s="1"/>
  <c r="DK32" i="3"/>
  <c r="FH32" i="3" s="1"/>
  <c r="DO32" i="3"/>
  <c r="FL32" i="3" s="1"/>
  <c r="DS32" i="3"/>
  <c r="DH33" i="3"/>
  <c r="FE33" i="3" s="1"/>
  <c r="DL33" i="3"/>
  <c r="FI33" i="3" s="1"/>
  <c r="DP33" i="3"/>
  <c r="FM33" i="3" s="1"/>
  <c r="DE34" i="3"/>
  <c r="FB34" i="3" s="1"/>
  <c r="DI34" i="3"/>
  <c r="FF34" i="3" s="1"/>
  <c r="DM34" i="3"/>
  <c r="FJ34" i="3" s="1"/>
  <c r="DQ34" i="3"/>
  <c r="FN34" i="3" s="1"/>
  <c r="DF35" i="3"/>
  <c r="FC35" i="3" s="1"/>
  <c r="DJ35" i="3"/>
  <c r="FG35" i="3" s="1"/>
  <c r="DN35" i="3"/>
  <c r="FK35" i="3" s="1"/>
  <c r="DR35" i="3"/>
  <c r="FO35" i="3" s="1"/>
  <c r="DG36" i="3"/>
  <c r="FD36" i="3" s="1"/>
  <c r="DK36" i="3"/>
  <c r="FH36" i="3" s="1"/>
  <c r="DO36" i="3"/>
  <c r="FL36" i="3" s="1"/>
  <c r="DS36" i="3"/>
  <c r="DH37" i="3"/>
  <c r="FE37" i="3" s="1"/>
  <c r="DL37" i="3"/>
  <c r="FI37" i="3" s="1"/>
  <c r="DP37" i="3"/>
  <c r="FM37" i="3" s="1"/>
  <c r="DE38" i="3"/>
  <c r="FB38" i="3" s="1"/>
  <c r="DI38" i="3"/>
  <c r="FF38" i="3" s="1"/>
  <c r="DM38" i="3"/>
  <c r="FJ38" i="3" s="1"/>
  <c r="DQ38" i="3"/>
  <c r="FN38" i="3" s="1"/>
  <c r="DF39" i="3"/>
  <c r="FC39" i="3" s="1"/>
  <c r="DJ39" i="3"/>
  <c r="FG39" i="3" s="1"/>
  <c r="DN39" i="3"/>
  <c r="FK39" i="3" s="1"/>
  <c r="DR39" i="3"/>
  <c r="FO39" i="3" s="1"/>
  <c r="DG40" i="3"/>
  <c r="FD40" i="3" s="1"/>
  <c r="DK40" i="3"/>
  <c r="FH40" i="3" s="1"/>
  <c r="DO40" i="3"/>
  <c r="FL40" i="3" s="1"/>
  <c r="DS40" i="3"/>
  <c r="DH41" i="3"/>
  <c r="FE41" i="3" s="1"/>
  <c r="DL41" i="3"/>
  <c r="FI41" i="3" s="1"/>
  <c r="DP41" i="3"/>
  <c r="FM41" i="3" s="1"/>
  <c r="DE42" i="3"/>
  <c r="FB42" i="3" s="1"/>
  <c r="DI42" i="3"/>
  <c r="FF42" i="3" s="1"/>
  <c r="DM42" i="3"/>
  <c r="FJ42" i="3" s="1"/>
  <c r="DQ42" i="3"/>
  <c r="FN42" i="3" s="1"/>
  <c r="DF43" i="3"/>
  <c r="FC43" i="3" s="1"/>
  <c r="DJ43" i="3"/>
  <c r="FG43" i="3" s="1"/>
  <c r="DN43" i="3"/>
  <c r="FK43" i="3" s="1"/>
  <c r="DR43" i="3"/>
  <c r="FO43" i="3" s="1"/>
  <c r="DG44" i="3"/>
  <c r="FD44" i="3" s="1"/>
  <c r="DK44" i="3"/>
  <c r="FH44" i="3" s="1"/>
  <c r="DO44" i="3"/>
  <c r="FL44" i="3" s="1"/>
  <c r="DS44" i="3"/>
  <c r="DH45" i="3"/>
  <c r="FE45" i="3" s="1"/>
  <c r="DL45" i="3"/>
  <c r="FI45" i="3" s="1"/>
  <c r="DP45" i="3"/>
  <c r="FM45" i="3" s="1"/>
  <c r="DE46" i="3"/>
  <c r="FB46" i="3" s="1"/>
  <c r="DI46" i="3"/>
  <c r="FF46" i="3" s="1"/>
  <c r="DM46" i="3"/>
  <c r="FJ46" i="3" s="1"/>
  <c r="DQ46" i="3"/>
  <c r="FN46" i="3" s="1"/>
  <c r="DF47" i="3"/>
  <c r="FC47" i="3" s="1"/>
  <c r="DJ47" i="3"/>
  <c r="FG47" i="3" s="1"/>
  <c r="DN47" i="3"/>
  <c r="FK47" i="3" s="1"/>
  <c r="DR47" i="3"/>
  <c r="FO47" i="3" s="1"/>
  <c r="DG48" i="3"/>
  <c r="FD48" i="3" s="1"/>
  <c r="DK48" i="3"/>
  <c r="FH48" i="3" s="1"/>
  <c r="DO48" i="3"/>
  <c r="FL48" i="3" s="1"/>
  <c r="DS48" i="3"/>
  <c r="DH49" i="3"/>
  <c r="FE49" i="3" s="1"/>
  <c r="DL49" i="3"/>
  <c r="FI49" i="3" s="1"/>
  <c r="DP49" i="3"/>
  <c r="FM49" i="3" s="1"/>
  <c r="DE50" i="3"/>
  <c r="FB50" i="3" s="1"/>
  <c r="DI50" i="3"/>
  <c r="FF50" i="3" s="1"/>
  <c r="DM50" i="3"/>
  <c r="FJ50" i="3" s="1"/>
  <c r="DQ50" i="3"/>
  <c r="FN50" i="3" s="1"/>
  <c r="DF51" i="3"/>
  <c r="FC51" i="3" s="1"/>
  <c r="DJ51" i="3"/>
  <c r="FG51" i="3" s="1"/>
  <c r="DN51" i="3"/>
  <c r="FK51" i="3" s="1"/>
  <c r="DR51" i="3"/>
  <c r="FO51" i="3" s="1"/>
  <c r="DG52" i="3"/>
  <c r="FD52" i="3" s="1"/>
  <c r="DK52" i="3"/>
  <c r="FH52" i="3" s="1"/>
  <c r="DO52" i="3"/>
  <c r="FL52" i="3" s="1"/>
  <c r="DS52" i="3"/>
  <c r="DH53" i="3"/>
  <c r="FE53" i="3" s="1"/>
  <c r="DL53" i="3"/>
  <c r="FI53" i="3" s="1"/>
  <c r="DP53" i="3"/>
  <c r="FM53" i="3" s="1"/>
  <c r="DE54" i="3"/>
  <c r="FB54" i="3" s="1"/>
  <c r="DI54" i="3"/>
  <c r="FF54" i="3" s="1"/>
  <c r="DM54" i="3"/>
  <c r="FJ54" i="3" s="1"/>
  <c r="DQ54" i="3"/>
  <c r="FN54" i="3" s="1"/>
  <c r="DF55" i="3"/>
  <c r="FC55" i="3" s="1"/>
  <c r="DJ55" i="3"/>
  <c r="FG55" i="3" s="1"/>
  <c r="DN55" i="3"/>
  <c r="FK55" i="3" s="1"/>
  <c r="DR55" i="3"/>
  <c r="FO55" i="3" s="1"/>
  <c r="DG56" i="3"/>
  <c r="FD56" i="3" s="1"/>
  <c r="DK56" i="3"/>
  <c r="FH56" i="3" s="1"/>
  <c r="DO56" i="3"/>
  <c r="FL56" i="3" s="1"/>
  <c r="DS56" i="3"/>
  <c r="DH57" i="3"/>
  <c r="FE57" i="3" s="1"/>
  <c r="DL57" i="3"/>
  <c r="FI57" i="3" s="1"/>
  <c r="DP57" i="3"/>
  <c r="FM57" i="3" s="1"/>
  <c r="DE58" i="3"/>
  <c r="FB58" i="3" s="1"/>
  <c r="DI58" i="3"/>
  <c r="FF58" i="3" s="1"/>
  <c r="DM58" i="3"/>
  <c r="FJ58" i="3" s="1"/>
  <c r="DQ58" i="3"/>
  <c r="FN58" i="3" s="1"/>
  <c r="DF59" i="3"/>
  <c r="FC59" i="3" s="1"/>
  <c r="DJ59" i="3"/>
  <c r="FG59" i="3" s="1"/>
  <c r="DN59" i="3"/>
  <c r="FK59" i="3" s="1"/>
  <c r="DR59" i="3"/>
  <c r="FO59" i="3" s="1"/>
  <c r="DG60" i="3"/>
  <c r="FD60" i="3" s="1"/>
  <c r="DK60" i="3"/>
  <c r="FH60" i="3" s="1"/>
  <c r="DO60" i="3"/>
  <c r="FL60" i="3" s="1"/>
  <c r="DS60" i="3"/>
  <c r="DH61" i="3"/>
  <c r="FE61" i="3" s="1"/>
  <c r="DL61" i="3"/>
  <c r="FI61" i="3" s="1"/>
  <c r="DP61" i="3"/>
  <c r="FM61" i="3" s="1"/>
  <c r="DE62" i="3"/>
  <c r="FB62" i="3" s="1"/>
  <c r="DI62" i="3"/>
  <c r="FF62" i="3" s="1"/>
  <c r="DM62" i="3"/>
  <c r="FJ62" i="3" s="1"/>
  <c r="DQ62" i="3"/>
  <c r="FN62" i="3" s="1"/>
  <c r="DF63" i="3"/>
  <c r="FC63" i="3" s="1"/>
  <c r="DJ63" i="3"/>
  <c r="FG63" i="3" s="1"/>
  <c r="DN63" i="3"/>
  <c r="FK63" i="3" s="1"/>
  <c r="DR63" i="3"/>
  <c r="FO63" i="3" s="1"/>
  <c r="DG64" i="3"/>
  <c r="FD64" i="3" s="1"/>
  <c r="DK64" i="3"/>
  <c r="FH64" i="3" s="1"/>
  <c r="DO64" i="3"/>
  <c r="FL64" i="3" s="1"/>
  <c r="DS64" i="3"/>
  <c r="DH65" i="3"/>
  <c r="FE65" i="3" s="1"/>
  <c r="DL65" i="3"/>
  <c r="FI65" i="3" s="1"/>
  <c r="DP65" i="3"/>
  <c r="FM65" i="3" s="1"/>
  <c r="DE66" i="3"/>
  <c r="FB66" i="3" s="1"/>
  <c r="DI66" i="3"/>
  <c r="FF66" i="3" s="1"/>
  <c r="DM66" i="3"/>
  <c r="FJ66" i="3" s="1"/>
  <c r="DQ66" i="3"/>
  <c r="FN66" i="3" s="1"/>
  <c r="DF67" i="3"/>
  <c r="FC67" i="3" s="1"/>
  <c r="DJ67" i="3"/>
  <c r="FG67" i="3" s="1"/>
  <c r="DN67" i="3"/>
  <c r="FK67" i="3" s="1"/>
  <c r="DR67" i="3"/>
  <c r="FO67" i="3" s="1"/>
  <c r="DG68" i="3"/>
  <c r="FD68" i="3" s="1"/>
  <c r="DK68" i="3"/>
  <c r="FH68" i="3" s="1"/>
  <c r="DO68" i="3"/>
  <c r="FL68" i="3" s="1"/>
  <c r="DS68" i="3"/>
  <c r="DH69" i="3"/>
  <c r="FE69" i="3" s="1"/>
  <c r="DL69" i="3"/>
  <c r="FI69" i="3" s="1"/>
  <c r="DP69" i="3"/>
  <c r="FM69" i="3" s="1"/>
  <c r="DE70" i="3"/>
  <c r="FB70" i="3" s="1"/>
  <c r="DI70" i="3"/>
  <c r="FF70" i="3" s="1"/>
  <c r="DM70" i="3"/>
  <c r="FJ70" i="3" s="1"/>
  <c r="DQ70" i="3"/>
  <c r="FN70" i="3" s="1"/>
  <c r="DF71" i="3"/>
  <c r="FC71" i="3" s="1"/>
  <c r="DJ71" i="3"/>
  <c r="FG71" i="3" s="1"/>
  <c r="DN71" i="3"/>
  <c r="FK71" i="3" s="1"/>
  <c r="DR71" i="3"/>
  <c r="FO71" i="3" s="1"/>
  <c r="DG72" i="3"/>
  <c r="FD72" i="3" s="1"/>
  <c r="DK72" i="3"/>
  <c r="FH72" i="3" s="1"/>
  <c r="DO72" i="3"/>
  <c r="FL72" i="3" s="1"/>
  <c r="DS72" i="3"/>
  <c r="DH73" i="3"/>
  <c r="FE73" i="3" s="1"/>
  <c r="DL73" i="3"/>
  <c r="FI73" i="3" s="1"/>
  <c r="DP73" i="3"/>
  <c r="FM73" i="3" s="1"/>
  <c r="DE74" i="3"/>
  <c r="FB74" i="3" s="1"/>
  <c r="DI74" i="3"/>
  <c r="FF74" i="3" s="1"/>
  <c r="DM74" i="3"/>
  <c r="FJ74" i="3" s="1"/>
  <c r="DQ74" i="3"/>
  <c r="FN74" i="3" s="1"/>
  <c r="DF75" i="3"/>
  <c r="FC75" i="3" s="1"/>
  <c r="DJ75" i="3"/>
  <c r="FG75" i="3" s="1"/>
  <c r="DN75" i="3"/>
  <c r="FK75" i="3" s="1"/>
  <c r="DR75" i="3"/>
  <c r="FO75" i="3" s="1"/>
  <c r="DG76" i="3"/>
  <c r="FD76" i="3" s="1"/>
  <c r="DK76" i="3"/>
  <c r="FH76" i="3" s="1"/>
  <c r="DO76" i="3"/>
  <c r="FL76" i="3" s="1"/>
  <c r="DS76" i="3"/>
  <c r="DH77" i="3"/>
  <c r="FE77" i="3" s="1"/>
  <c r="DL77" i="3"/>
  <c r="FI77" i="3" s="1"/>
  <c r="DP77" i="3"/>
  <c r="FM77" i="3" s="1"/>
  <c r="DE78" i="3"/>
  <c r="FB78" i="3" s="1"/>
  <c r="DI78" i="3"/>
  <c r="FF78" i="3" s="1"/>
  <c r="DM78" i="3"/>
  <c r="FJ78" i="3" s="1"/>
  <c r="DQ78" i="3"/>
  <c r="FN78" i="3" s="1"/>
  <c r="DF79" i="3"/>
  <c r="FC79" i="3" s="1"/>
  <c r="DJ79" i="3"/>
  <c r="FG79" i="3" s="1"/>
  <c r="DN79" i="3"/>
  <c r="FK79" i="3" s="1"/>
  <c r="DR79" i="3"/>
  <c r="FO79" i="3" s="1"/>
  <c r="DG80" i="3"/>
  <c r="FD80" i="3" s="1"/>
  <c r="DK80" i="3"/>
  <c r="FH80" i="3" s="1"/>
  <c r="DO80" i="3"/>
  <c r="FL80" i="3" s="1"/>
  <c r="DS80" i="3"/>
  <c r="DH81" i="3"/>
  <c r="FE81" i="3" s="1"/>
  <c r="DL81" i="3"/>
  <c r="FI81" i="3" s="1"/>
  <c r="DP81" i="3"/>
  <c r="FM81" i="3" s="1"/>
  <c r="DE82" i="3"/>
  <c r="FB82" i="3" s="1"/>
  <c r="DI82" i="3"/>
  <c r="FF82" i="3" s="1"/>
  <c r="DM82" i="3"/>
  <c r="FJ82" i="3" s="1"/>
  <c r="DQ82" i="3"/>
  <c r="FN82" i="3" s="1"/>
  <c r="DF83" i="3"/>
  <c r="FC83" i="3" s="1"/>
  <c r="DJ83" i="3"/>
  <c r="FG83" i="3" s="1"/>
  <c r="DN83" i="3"/>
  <c r="FK83" i="3" s="1"/>
  <c r="DR83" i="3"/>
  <c r="FO83" i="3" s="1"/>
  <c r="DG84" i="3"/>
  <c r="FD84" i="3" s="1"/>
  <c r="DK84" i="3"/>
  <c r="FH84" i="3" s="1"/>
  <c r="DO84" i="3"/>
  <c r="FL84" i="3" s="1"/>
  <c r="DS84" i="3"/>
  <c r="DH85" i="3"/>
  <c r="FE85" i="3" s="1"/>
  <c r="DL85" i="3"/>
  <c r="FI85" i="3" s="1"/>
  <c r="DP85" i="3"/>
  <c r="FM85" i="3" s="1"/>
  <c r="DE86" i="3"/>
  <c r="FB86" i="3" s="1"/>
  <c r="DI86" i="3"/>
  <c r="FF86" i="3" s="1"/>
  <c r="DM86" i="3"/>
  <c r="FJ86" i="3" s="1"/>
  <c r="DQ86" i="3"/>
  <c r="FN86" i="3" s="1"/>
  <c r="DF87" i="3"/>
  <c r="FC87" i="3" s="1"/>
  <c r="DJ87" i="3"/>
  <c r="FG87" i="3" s="1"/>
  <c r="DN87" i="3"/>
  <c r="FK87" i="3" s="1"/>
  <c r="DR87" i="3"/>
  <c r="FO87" i="3" s="1"/>
  <c r="DG88" i="3"/>
  <c r="FD88" i="3" s="1"/>
  <c r="DK88" i="3"/>
  <c r="FH88" i="3" s="1"/>
  <c r="DO88" i="3"/>
  <c r="FL88" i="3" s="1"/>
  <c r="DS88" i="3"/>
  <c r="DH89" i="3"/>
  <c r="FE89" i="3" s="1"/>
  <c r="DL89" i="3"/>
  <c r="FI89" i="3" s="1"/>
  <c r="DP89" i="3"/>
  <c r="FM89" i="3" s="1"/>
  <c r="DE90" i="3"/>
  <c r="FB90" i="3" s="1"/>
  <c r="DI90" i="3"/>
  <c r="FF90" i="3" s="1"/>
  <c r="DM90" i="3"/>
  <c r="FJ90" i="3" s="1"/>
  <c r="DQ90" i="3"/>
  <c r="FN90" i="3" s="1"/>
  <c r="DF91" i="3"/>
  <c r="FC91" i="3" s="1"/>
  <c r="DJ91" i="3"/>
  <c r="FG91" i="3" s="1"/>
  <c r="DN91" i="3"/>
  <c r="FK91" i="3" s="1"/>
  <c r="DR91" i="3"/>
  <c r="FO91" i="3" s="1"/>
  <c r="DG92" i="3"/>
  <c r="FD92" i="3" s="1"/>
  <c r="DK92" i="3"/>
  <c r="FH92" i="3" s="1"/>
  <c r="DO92" i="3"/>
  <c r="FL92" i="3" s="1"/>
  <c r="DS92" i="3"/>
  <c r="DH93" i="3"/>
  <c r="FE93" i="3" s="1"/>
  <c r="DL93" i="3"/>
  <c r="FI93" i="3" s="1"/>
  <c r="DP93" i="3"/>
  <c r="FM93" i="3" s="1"/>
  <c r="DE94" i="3"/>
  <c r="FB94" i="3" s="1"/>
  <c r="DI94" i="3"/>
  <c r="FF94" i="3" s="1"/>
  <c r="DM94" i="3"/>
  <c r="FJ94" i="3" s="1"/>
  <c r="DQ94" i="3"/>
  <c r="FN94" i="3" s="1"/>
  <c r="DF95" i="3"/>
  <c r="FC95" i="3" s="1"/>
  <c r="DJ95" i="3"/>
  <c r="FG95" i="3" s="1"/>
  <c r="DN95" i="3"/>
  <c r="FK95" i="3" s="1"/>
  <c r="DR95" i="3"/>
  <c r="FO95" i="3" s="1"/>
  <c r="DG96" i="3"/>
  <c r="FD96" i="3" s="1"/>
  <c r="DK96" i="3"/>
  <c r="FH96" i="3" s="1"/>
  <c r="DO96" i="3"/>
  <c r="FL96" i="3" s="1"/>
  <c r="DS96" i="3"/>
  <c r="DH97" i="3"/>
  <c r="FE97" i="3" s="1"/>
  <c r="DL97" i="3"/>
  <c r="FI97" i="3" s="1"/>
  <c r="DP97" i="3"/>
  <c r="FM97" i="3" s="1"/>
  <c r="DE98" i="3"/>
  <c r="FB98" i="3" s="1"/>
  <c r="DI98" i="3"/>
  <c r="FF98" i="3" s="1"/>
  <c r="DM98" i="3"/>
  <c r="FJ98" i="3" s="1"/>
  <c r="DQ98" i="3"/>
  <c r="FN98" i="3" s="1"/>
  <c r="DF99" i="3"/>
  <c r="FC99" i="3" s="1"/>
  <c r="DJ99" i="3"/>
  <c r="FG99" i="3" s="1"/>
  <c r="DN99" i="3"/>
  <c r="FK99" i="3" s="1"/>
  <c r="DR99" i="3"/>
  <c r="FO99" i="3" s="1"/>
  <c r="DG100" i="3"/>
  <c r="FD100" i="3" s="1"/>
  <c r="DK100" i="3"/>
  <c r="FH100" i="3" s="1"/>
  <c r="DO100" i="3"/>
  <c r="FL100" i="3" s="1"/>
  <c r="DS100" i="3"/>
  <c r="DH101" i="3"/>
  <c r="FE101" i="3" s="1"/>
  <c r="DL101" i="3"/>
  <c r="FI101" i="3" s="1"/>
  <c r="DP101" i="3"/>
  <c r="FM101" i="3" s="1"/>
  <c r="DE102" i="3"/>
  <c r="FB102" i="3" s="1"/>
  <c r="DI102" i="3"/>
  <c r="FF102" i="3" s="1"/>
  <c r="DM102" i="3"/>
  <c r="FJ102" i="3" s="1"/>
  <c r="DQ102" i="3"/>
  <c r="FN102" i="3" s="1"/>
  <c r="DF103" i="3"/>
  <c r="FC103" i="3" s="1"/>
  <c r="DJ103" i="3"/>
  <c r="FG103" i="3" s="1"/>
  <c r="DN103" i="3"/>
  <c r="FK103" i="3" s="1"/>
  <c r="DR103" i="3"/>
  <c r="FO103" i="3" s="1"/>
  <c r="DG104" i="3"/>
  <c r="FD104" i="3" s="1"/>
  <c r="DK104" i="3"/>
  <c r="FH104" i="3" s="1"/>
  <c r="DO104" i="3"/>
  <c r="FL104" i="3" s="1"/>
  <c r="DS104" i="3"/>
  <c r="DH105" i="3"/>
  <c r="FE105" i="3" s="1"/>
  <c r="DL105" i="3"/>
  <c r="FI105" i="3" s="1"/>
  <c r="DP105" i="3"/>
  <c r="FM105" i="3" s="1"/>
  <c r="DE106" i="3"/>
  <c r="FB106" i="3" s="1"/>
  <c r="DI106" i="3"/>
  <c r="FF106" i="3" s="1"/>
  <c r="DM106" i="3"/>
  <c r="FJ106" i="3" s="1"/>
  <c r="DQ106" i="3"/>
  <c r="FN106" i="3" s="1"/>
  <c r="DF107" i="3"/>
  <c r="FC107" i="3" s="1"/>
  <c r="DJ107" i="3"/>
  <c r="FG107" i="3" s="1"/>
  <c r="DN107" i="3"/>
  <c r="FK107" i="3" s="1"/>
  <c r="DR107" i="3"/>
  <c r="FO107" i="3" s="1"/>
  <c r="DG108" i="3"/>
  <c r="FD108" i="3" s="1"/>
  <c r="DK108" i="3"/>
  <c r="FH108" i="3" s="1"/>
  <c r="DQ108" i="3"/>
  <c r="FN108" i="3" s="1"/>
  <c r="DJ109" i="3"/>
  <c r="FG109" i="3" s="1"/>
  <c r="DR109" i="3"/>
  <c r="FO109" i="3" s="1"/>
  <c r="DK110" i="3"/>
  <c r="FH110" i="3" s="1"/>
  <c r="DS110" i="3"/>
  <c r="DL111" i="3"/>
  <c r="FI111" i="3" s="1"/>
  <c r="DE112" i="3"/>
  <c r="FB112" i="3" s="1"/>
  <c r="DM112" i="3"/>
  <c r="FJ112" i="3" s="1"/>
  <c r="DF113" i="3"/>
  <c r="FC113" i="3" s="1"/>
  <c r="DN113" i="3"/>
  <c r="FK113" i="3" s="1"/>
  <c r="DG114" i="3"/>
  <c r="FD114" i="3" s="1"/>
  <c r="DO114" i="3"/>
  <c r="FL114" i="3" s="1"/>
  <c r="DH115" i="3"/>
  <c r="FE115" i="3" s="1"/>
  <c r="FA120" i="1"/>
  <c r="EW120" i="1"/>
  <c r="ES120" i="1"/>
  <c r="FB120" i="1"/>
  <c r="EV120" i="1"/>
  <c r="EQ120" i="1"/>
  <c r="EZ120" i="1"/>
  <c r="EU120" i="1"/>
  <c r="EP120" i="1"/>
  <c r="EY120" i="1"/>
  <c r="ET120" i="1"/>
  <c r="FC120" i="1"/>
  <c r="EX120" i="1"/>
  <c r="ER120" i="1"/>
  <c r="BY51" i="2"/>
  <c r="BU51" i="2"/>
  <c r="BQ51" i="2"/>
  <c r="BM51" i="2"/>
  <c r="CA51" i="2"/>
  <c r="BX51" i="2"/>
  <c r="BT51" i="2"/>
  <c r="BP51" i="2"/>
  <c r="BL51" i="2"/>
  <c r="BW51" i="2"/>
  <c r="BS51" i="2"/>
  <c r="BO51" i="2"/>
  <c r="BK51" i="2"/>
  <c r="BV51" i="2"/>
  <c r="BR51" i="2"/>
  <c r="BN51" i="2"/>
  <c r="CA55" i="2"/>
  <c r="BY55" i="2"/>
  <c r="BU55" i="2"/>
  <c r="BQ55" i="2"/>
  <c r="BM55" i="2"/>
  <c r="BX55" i="2"/>
  <c r="BT55" i="2"/>
  <c r="BP55" i="2"/>
  <c r="BL55" i="2"/>
  <c r="BW55" i="2"/>
  <c r="BS55" i="2"/>
  <c r="BO55" i="2"/>
  <c r="BK55" i="2"/>
  <c r="BV55" i="2"/>
  <c r="BR55" i="2"/>
  <c r="BN55" i="2"/>
  <c r="CA59" i="2"/>
  <c r="BY59" i="2"/>
  <c r="BU59" i="2"/>
  <c r="BQ59" i="2"/>
  <c r="BM59" i="2"/>
  <c r="BX59" i="2"/>
  <c r="BT59" i="2"/>
  <c r="BP59" i="2"/>
  <c r="BL59" i="2"/>
  <c r="BW59" i="2"/>
  <c r="BS59" i="2"/>
  <c r="BO59" i="2"/>
  <c r="BK59" i="2"/>
  <c r="BV59" i="2"/>
  <c r="BR59" i="2"/>
  <c r="BN59" i="2"/>
  <c r="CA63" i="2"/>
  <c r="BY63" i="2"/>
  <c r="BU63" i="2"/>
  <c r="BQ63" i="2"/>
  <c r="BM63" i="2"/>
  <c r="BX63" i="2"/>
  <c r="BT63" i="2"/>
  <c r="BP63" i="2"/>
  <c r="BL63" i="2"/>
  <c r="BW63" i="2"/>
  <c r="BS63" i="2"/>
  <c r="BO63" i="2"/>
  <c r="BK63" i="2"/>
  <c r="BV63" i="2"/>
  <c r="BR63" i="2"/>
  <c r="BN63" i="2"/>
  <c r="BY67" i="2"/>
  <c r="BU67" i="2"/>
  <c r="BQ67" i="2"/>
  <c r="BM67" i="2"/>
  <c r="BX67" i="2"/>
  <c r="BT67" i="2"/>
  <c r="BP67" i="2"/>
  <c r="BL67" i="2"/>
  <c r="BW67" i="2"/>
  <c r="BS67" i="2"/>
  <c r="BO67" i="2"/>
  <c r="BK67" i="2"/>
  <c r="CA67" i="2"/>
  <c r="BV67" i="2"/>
  <c r="BR67" i="2"/>
  <c r="BN67" i="2"/>
  <c r="CA71" i="2"/>
  <c r="BY71" i="2"/>
  <c r="BU71" i="2"/>
  <c r="BQ71" i="2"/>
  <c r="BM71" i="2"/>
  <c r="BX71" i="2"/>
  <c r="BT71" i="2"/>
  <c r="BP71" i="2"/>
  <c r="BL71" i="2"/>
  <c r="BW71" i="2"/>
  <c r="BS71" i="2"/>
  <c r="BO71" i="2"/>
  <c r="BK71" i="2"/>
  <c r="BV71" i="2"/>
  <c r="BR71" i="2"/>
  <c r="BN71" i="2"/>
  <c r="BY75" i="2"/>
  <c r="BU75" i="2"/>
  <c r="BQ75" i="2"/>
  <c r="BM75" i="2"/>
  <c r="BX75" i="2"/>
  <c r="BT75" i="2"/>
  <c r="BP75" i="2"/>
  <c r="BL75" i="2"/>
  <c r="CA75" i="2"/>
  <c r="BW75" i="2"/>
  <c r="BS75" i="2"/>
  <c r="BO75" i="2"/>
  <c r="BK75" i="2"/>
  <c r="BV75" i="2"/>
  <c r="BR75" i="2"/>
  <c r="BN75" i="2"/>
  <c r="CA79" i="2"/>
  <c r="BY79" i="2"/>
  <c r="BU79" i="2"/>
  <c r="BQ79" i="2"/>
  <c r="BM79" i="2"/>
  <c r="BX79" i="2"/>
  <c r="BT79" i="2"/>
  <c r="BP79" i="2"/>
  <c r="BL79" i="2"/>
  <c r="BW79" i="2"/>
  <c r="BS79" i="2"/>
  <c r="BO79" i="2"/>
  <c r="BK79" i="2"/>
  <c r="BV79" i="2"/>
  <c r="BR79" i="2"/>
  <c r="BN79" i="2"/>
  <c r="BY83" i="2"/>
  <c r="BU83" i="2"/>
  <c r="BQ83" i="2"/>
  <c r="BM83" i="2"/>
  <c r="CA83" i="2"/>
  <c r="BX83" i="2"/>
  <c r="BT83" i="2"/>
  <c r="BP83" i="2"/>
  <c r="BL83" i="2"/>
  <c r="BW83" i="2"/>
  <c r="BS83" i="2"/>
  <c r="BO83" i="2"/>
  <c r="BK83" i="2"/>
  <c r="BV83" i="2"/>
  <c r="BR83" i="2"/>
  <c r="BN83" i="2"/>
  <c r="CA87" i="2"/>
  <c r="BY87" i="2"/>
  <c r="BU87" i="2"/>
  <c r="BQ87" i="2"/>
  <c r="BM87" i="2"/>
  <c r="BX87" i="2"/>
  <c r="BT87" i="2"/>
  <c r="BP87" i="2"/>
  <c r="BL87" i="2"/>
  <c r="BW87" i="2"/>
  <c r="BS87" i="2"/>
  <c r="BO87" i="2"/>
  <c r="BK87" i="2"/>
  <c r="BV87" i="2"/>
  <c r="BR87" i="2"/>
  <c r="BN87" i="2"/>
  <c r="CA91" i="2"/>
  <c r="BY91" i="2"/>
  <c r="BU91" i="2"/>
  <c r="BQ91" i="2"/>
  <c r="BM91" i="2"/>
  <c r="BX91" i="2"/>
  <c r="BT91" i="2"/>
  <c r="BP91" i="2"/>
  <c r="BL91" i="2"/>
  <c r="BW91" i="2"/>
  <c r="BS91" i="2"/>
  <c r="BO91" i="2"/>
  <c r="BK91" i="2"/>
  <c r="BV91" i="2"/>
  <c r="BR91" i="2"/>
  <c r="BN91" i="2"/>
  <c r="CA95" i="2"/>
  <c r="BY95" i="2"/>
  <c r="BU95" i="2"/>
  <c r="BQ95" i="2"/>
  <c r="BM95" i="2"/>
  <c r="BX95" i="2"/>
  <c r="BT95" i="2"/>
  <c r="BP95" i="2"/>
  <c r="BL95" i="2"/>
  <c r="BW95" i="2"/>
  <c r="BS95" i="2"/>
  <c r="BO95" i="2"/>
  <c r="BK95" i="2"/>
  <c r="BV95" i="2"/>
  <c r="BR95" i="2"/>
  <c r="BN95" i="2"/>
  <c r="BY99" i="2"/>
  <c r="BU99" i="2"/>
  <c r="BQ99" i="2"/>
  <c r="BM99" i="2"/>
  <c r="BX99" i="2"/>
  <c r="BT99" i="2"/>
  <c r="BP99" i="2"/>
  <c r="BL99" i="2"/>
  <c r="BW99" i="2"/>
  <c r="BS99" i="2"/>
  <c r="BO99" i="2"/>
  <c r="BK99" i="2"/>
  <c r="CA99" i="2"/>
  <c r="BV99" i="2"/>
  <c r="BR99" i="2"/>
  <c r="BN99" i="2"/>
  <c r="CA103" i="2"/>
  <c r="BY103" i="2"/>
  <c r="BU103" i="2"/>
  <c r="BQ103" i="2"/>
  <c r="BM103" i="2"/>
  <c r="BX103" i="2"/>
  <c r="BT103" i="2"/>
  <c r="BP103" i="2"/>
  <c r="BL103" i="2"/>
  <c r="BW103" i="2"/>
  <c r="BS103" i="2"/>
  <c r="BO103" i="2"/>
  <c r="BK103" i="2"/>
  <c r="BV103" i="2"/>
  <c r="BR103" i="2"/>
  <c r="BN103" i="2"/>
  <c r="BY107" i="2"/>
  <c r="BU107" i="2"/>
  <c r="BQ107" i="2"/>
  <c r="BM107" i="2"/>
  <c r="BX107" i="2"/>
  <c r="BT107" i="2"/>
  <c r="BP107" i="2"/>
  <c r="BL107" i="2"/>
  <c r="CA107" i="2"/>
  <c r="BW107" i="2"/>
  <c r="BS107" i="2"/>
  <c r="BO107" i="2"/>
  <c r="BK107" i="2"/>
  <c r="BV107" i="2"/>
  <c r="BR107" i="2"/>
  <c r="BN107" i="2"/>
  <c r="CA111" i="2"/>
  <c r="BY111" i="2"/>
  <c r="BU111" i="2"/>
  <c r="BQ111" i="2"/>
  <c r="BM111" i="2"/>
  <c r="BX111" i="2"/>
  <c r="BT111" i="2"/>
  <c r="BP111" i="2"/>
  <c r="BL111" i="2"/>
  <c r="BW111" i="2"/>
  <c r="BS111" i="2"/>
  <c r="BO111" i="2"/>
  <c r="BK111" i="2"/>
  <c r="BV111" i="2"/>
  <c r="BR111" i="2"/>
  <c r="BN111" i="2"/>
  <c r="BY115" i="2"/>
  <c r="BU115" i="2"/>
  <c r="BQ115" i="2"/>
  <c r="BM115" i="2"/>
  <c r="CA115" i="2"/>
  <c r="BX115" i="2"/>
  <c r="BT115" i="2"/>
  <c r="BP115" i="2"/>
  <c r="BL115" i="2"/>
  <c r="BW115" i="2"/>
  <c r="BS115" i="2"/>
  <c r="BO115" i="2"/>
  <c r="BK115" i="2"/>
  <c r="BV115" i="2"/>
  <c r="BR115" i="2"/>
  <c r="BN115" i="2"/>
  <c r="CA119" i="2"/>
  <c r="BY119" i="2"/>
  <c r="BU119" i="2"/>
  <c r="BQ119" i="2"/>
  <c r="BM119" i="2"/>
  <c r="BX119" i="2"/>
  <c r="BT119" i="2"/>
  <c r="BP119" i="2"/>
  <c r="BL119" i="2"/>
  <c r="BW119" i="2"/>
  <c r="BS119" i="2"/>
  <c r="BO119" i="2"/>
  <c r="BK119" i="2"/>
  <c r="BV119" i="2"/>
  <c r="BR119" i="2"/>
  <c r="BN119" i="2"/>
  <c r="CA123" i="2"/>
  <c r="BY123" i="2"/>
  <c r="BU123" i="2"/>
  <c r="BQ123" i="2"/>
  <c r="BM123" i="2"/>
  <c r="BX123" i="2"/>
  <c r="BT123" i="2"/>
  <c r="BP123" i="2"/>
  <c r="BL123" i="2"/>
  <c r="BW123" i="2"/>
  <c r="BS123" i="2"/>
  <c r="BO123" i="2"/>
  <c r="BK123" i="2"/>
  <c r="BV123" i="2"/>
  <c r="BR123" i="2"/>
  <c r="BN123" i="2"/>
  <c r="CA127" i="2"/>
  <c r="BY127" i="2"/>
  <c r="BU127" i="2"/>
  <c r="BQ127" i="2"/>
  <c r="BM127" i="2"/>
  <c r="BX127" i="2"/>
  <c r="BT127" i="2"/>
  <c r="BP127" i="2"/>
  <c r="BL127" i="2"/>
  <c r="BW127" i="2"/>
  <c r="BS127" i="2"/>
  <c r="BO127" i="2"/>
  <c r="BK127" i="2"/>
  <c r="BV127" i="2"/>
  <c r="BR127" i="2"/>
  <c r="BN127" i="2"/>
  <c r="BY131" i="2"/>
  <c r="BU131" i="2"/>
  <c r="BQ131" i="2"/>
  <c r="BM131" i="2"/>
  <c r="BX131" i="2"/>
  <c r="BT131" i="2"/>
  <c r="BP131" i="2"/>
  <c r="BL131" i="2"/>
  <c r="BW131" i="2"/>
  <c r="BS131" i="2"/>
  <c r="BO131" i="2"/>
  <c r="BK131" i="2"/>
  <c r="CA131" i="2"/>
  <c r="BV131" i="2"/>
  <c r="BR131" i="2"/>
  <c r="BN131" i="2"/>
  <c r="BV135" i="2"/>
  <c r="BR135" i="2"/>
  <c r="BN135" i="2"/>
  <c r="CA135" i="2"/>
  <c r="BX135" i="2"/>
  <c r="BS135" i="2"/>
  <c r="BM135" i="2"/>
  <c r="BW135" i="2"/>
  <c r="BQ135" i="2"/>
  <c r="BL135" i="2"/>
  <c r="BU135" i="2"/>
  <c r="BK135" i="2"/>
  <c r="BT135" i="2"/>
  <c r="BP135" i="2"/>
  <c r="BY135" i="2"/>
  <c r="BO135" i="2"/>
  <c r="BV139" i="2"/>
  <c r="BR139" i="2"/>
  <c r="BN139" i="2"/>
  <c r="BX139" i="2"/>
  <c r="BS139" i="2"/>
  <c r="BM139" i="2"/>
  <c r="BW139" i="2"/>
  <c r="BQ139" i="2"/>
  <c r="BL139" i="2"/>
  <c r="BU139" i="2"/>
  <c r="BP139" i="2"/>
  <c r="BK139" i="2"/>
  <c r="BT139" i="2"/>
  <c r="BO139" i="2"/>
  <c r="CA139" i="2"/>
  <c r="BY139" i="2"/>
  <c r="BW143" i="2"/>
  <c r="BS143" i="2"/>
  <c r="BO143" i="2"/>
  <c r="BK143" i="2"/>
  <c r="BV143" i="2"/>
  <c r="BR143" i="2"/>
  <c r="BN143" i="2"/>
  <c r="BX143" i="2"/>
  <c r="BP143" i="2"/>
  <c r="CA143" i="2"/>
  <c r="BU143" i="2"/>
  <c r="BM143" i="2"/>
  <c r="BT143" i="2"/>
  <c r="BL143" i="2"/>
  <c r="BQ143" i="2"/>
  <c r="BY143" i="2"/>
  <c r="BM2" i="2"/>
  <c r="BQ2" i="2"/>
  <c r="BU2" i="2"/>
  <c r="BY2" i="2"/>
  <c r="BN3" i="2"/>
  <c r="BR3" i="2"/>
  <c r="BV3" i="2"/>
  <c r="BK4" i="2"/>
  <c r="BO4" i="2"/>
  <c r="BS4" i="2"/>
  <c r="BW4" i="2"/>
  <c r="BL5" i="2"/>
  <c r="BP5" i="2"/>
  <c r="BT5" i="2"/>
  <c r="BX5" i="2"/>
  <c r="BM6" i="2"/>
  <c r="BQ6" i="2"/>
  <c r="BU6" i="2"/>
  <c r="BY6" i="2"/>
  <c r="BN7" i="2"/>
  <c r="BR7" i="2"/>
  <c r="BV7" i="2"/>
  <c r="BK8" i="2"/>
  <c r="BO8" i="2"/>
  <c r="BS8" i="2"/>
  <c r="BW8" i="2"/>
  <c r="BL9" i="2"/>
  <c r="BP9" i="2"/>
  <c r="BT9" i="2"/>
  <c r="BX9" i="2"/>
  <c r="BM10" i="2"/>
  <c r="BQ10" i="2"/>
  <c r="BU10" i="2"/>
  <c r="BY10" i="2"/>
  <c r="BN11" i="2"/>
  <c r="BR11" i="2"/>
  <c r="BV11" i="2"/>
  <c r="BK12" i="2"/>
  <c r="BO12" i="2"/>
  <c r="BS12" i="2"/>
  <c r="BW12" i="2"/>
  <c r="BL13" i="2"/>
  <c r="BP13" i="2"/>
  <c r="BT13" i="2"/>
  <c r="BX13" i="2"/>
  <c r="BM14" i="2"/>
  <c r="BQ14" i="2"/>
  <c r="BU14" i="2"/>
  <c r="BY14" i="2"/>
  <c r="BN15" i="2"/>
  <c r="BR15" i="2"/>
  <c r="BV15" i="2"/>
  <c r="BK16" i="2"/>
  <c r="BO16" i="2"/>
  <c r="BS16" i="2"/>
  <c r="BW16" i="2"/>
  <c r="BL17" i="2"/>
  <c r="BP17" i="2"/>
  <c r="BT17" i="2"/>
  <c r="BX17" i="2"/>
  <c r="BM18" i="2"/>
  <c r="BQ18" i="2"/>
  <c r="BU18" i="2"/>
  <c r="BY18" i="2"/>
  <c r="BN19" i="2"/>
  <c r="BR19" i="2"/>
  <c r="BV19" i="2"/>
  <c r="BK20" i="2"/>
  <c r="BO20" i="2"/>
  <c r="BS20" i="2"/>
  <c r="BW20" i="2"/>
  <c r="BL21" i="2"/>
  <c r="BP21" i="2"/>
  <c r="BT21" i="2"/>
  <c r="BX21" i="2"/>
  <c r="BM22" i="2"/>
  <c r="BQ22" i="2"/>
  <c r="BU22" i="2"/>
  <c r="BY22" i="2"/>
  <c r="BN23" i="2"/>
  <c r="BR23" i="2"/>
  <c r="BV23" i="2"/>
  <c r="BK24" i="2"/>
  <c r="BO24" i="2"/>
  <c r="BS24" i="2"/>
  <c r="BW24" i="2"/>
  <c r="BL25" i="2"/>
  <c r="BP25" i="2"/>
  <c r="BT25" i="2"/>
  <c r="BX25" i="2"/>
  <c r="BM26" i="2"/>
  <c r="BQ26" i="2"/>
  <c r="BU26" i="2"/>
  <c r="BY26" i="2"/>
  <c r="BN27" i="2"/>
  <c r="BR27" i="2"/>
  <c r="BV27" i="2"/>
  <c r="BK28" i="2"/>
  <c r="BO28" i="2"/>
  <c r="BS28" i="2"/>
  <c r="BW28" i="2"/>
  <c r="BL29" i="2"/>
  <c r="BP29" i="2"/>
  <c r="BT29" i="2"/>
  <c r="BX29" i="2"/>
  <c r="BM30" i="2"/>
  <c r="BQ30" i="2"/>
  <c r="BU30" i="2"/>
  <c r="BY30" i="2"/>
  <c r="BN31" i="2"/>
  <c r="BR31" i="2"/>
  <c r="BV31" i="2"/>
  <c r="BK32" i="2"/>
  <c r="BO32" i="2"/>
  <c r="BS32" i="2"/>
  <c r="BW32" i="2"/>
  <c r="BL33" i="2"/>
  <c r="BP33" i="2"/>
  <c r="BT33" i="2"/>
  <c r="BX33" i="2"/>
  <c r="BM34" i="2"/>
  <c r="BQ34" i="2"/>
  <c r="BU34" i="2"/>
  <c r="BY34" i="2"/>
  <c r="BN35" i="2"/>
  <c r="BR35" i="2"/>
  <c r="BV35" i="2"/>
  <c r="BK36" i="2"/>
  <c r="BO36" i="2"/>
  <c r="BS36" i="2"/>
  <c r="BW36" i="2"/>
  <c r="BL37" i="2"/>
  <c r="BP37" i="2"/>
  <c r="BT37" i="2"/>
  <c r="BX37" i="2"/>
  <c r="BM38" i="2"/>
  <c r="BQ38" i="2"/>
  <c r="BU38" i="2"/>
  <c r="BY38" i="2"/>
  <c r="BN39" i="2"/>
  <c r="BR39" i="2"/>
  <c r="BV39" i="2"/>
  <c r="BK40" i="2"/>
  <c r="BO40" i="2"/>
  <c r="BS40" i="2"/>
  <c r="BW40" i="2"/>
  <c r="BL41" i="2"/>
  <c r="BP41" i="2"/>
  <c r="BT41" i="2"/>
  <c r="BX41" i="2"/>
  <c r="BM42" i="2"/>
  <c r="BQ42" i="2"/>
  <c r="BU42" i="2"/>
  <c r="BY42" i="2"/>
  <c r="BN43" i="2"/>
  <c r="BR43" i="2"/>
  <c r="BV43" i="2"/>
  <c r="BK44" i="2"/>
  <c r="BO44" i="2"/>
  <c r="BS44" i="2"/>
  <c r="BW44" i="2"/>
  <c r="BL45" i="2"/>
  <c r="BP45" i="2"/>
  <c r="BT45" i="2"/>
  <c r="BX45" i="2"/>
  <c r="BM46" i="2"/>
  <c r="BQ46" i="2"/>
  <c r="BU46" i="2"/>
  <c r="BY46" i="2"/>
  <c r="BN47" i="2"/>
  <c r="BR47" i="2"/>
  <c r="BV47" i="2"/>
  <c r="BK48" i="2"/>
  <c r="BO48" i="2"/>
  <c r="BS48" i="2"/>
  <c r="BW48" i="2"/>
  <c r="BL49" i="2"/>
  <c r="BP49" i="2"/>
  <c r="BT49" i="2"/>
  <c r="BX49" i="2"/>
  <c r="CA52" i="2"/>
  <c r="BV52" i="2"/>
  <c r="BR52" i="2"/>
  <c r="BN52" i="2"/>
  <c r="BY52" i="2"/>
  <c r="BU52" i="2"/>
  <c r="BQ52" i="2"/>
  <c r="BM52" i="2"/>
  <c r="BX52" i="2"/>
  <c r="BT52" i="2"/>
  <c r="BP52" i="2"/>
  <c r="BL52" i="2"/>
  <c r="BW52" i="2"/>
  <c r="BS52" i="2"/>
  <c r="BO52" i="2"/>
  <c r="BK52" i="2"/>
  <c r="CA56" i="2"/>
  <c r="BV56" i="2"/>
  <c r="BR56" i="2"/>
  <c r="BN56" i="2"/>
  <c r="BY56" i="2"/>
  <c r="BU56" i="2"/>
  <c r="BQ56" i="2"/>
  <c r="BM56" i="2"/>
  <c r="BX56" i="2"/>
  <c r="BT56" i="2"/>
  <c r="BP56" i="2"/>
  <c r="BL56" i="2"/>
  <c r="BW56" i="2"/>
  <c r="BS56" i="2"/>
  <c r="BO56" i="2"/>
  <c r="BK56" i="2"/>
  <c r="CA60" i="2"/>
  <c r="BV60" i="2"/>
  <c r="BR60" i="2"/>
  <c r="BN60" i="2"/>
  <c r="BY60" i="2"/>
  <c r="BU60" i="2"/>
  <c r="BQ60" i="2"/>
  <c r="BM60" i="2"/>
  <c r="BX60" i="2"/>
  <c r="BT60" i="2"/>
  <c r="BP60" i="2"/>
  <c r="BL60" i="2"/>
  <c r="BW60" i="2"/>
  <c r="BS60" i="2"/>
  <c r="BO60" i="2"/>
  <c r="BK60" i="2"/>
  <c r="CA64" i="2"/>
  <c r="BV64" i="2"/>
  <c r="BR64" i="2"/>
  <c r="BN64" i="2"/>
  <c r="BY64" i="2"/>
  <c r="BU64" i="2"/>
  <c r="BQ64" i="2"/>
  <c r="BM64" i="2"/>
  <c r="BX64" i="2"/>
  <c r="BT64" i="2"/>
  <c r="BP64" i="2"/>
  <c r="BL64" i="2"/>
  <c r="BW64" i="2"/>
  <c r="BS64" i="2"/>
  <c r="BO64" i="2"/>
  <c r="BK64" i="2"/>
  <c r="CA68" i="2"/>
  <c r="BV68" i="2"/>
  <c r="BR68" i="2"/>
  <c r="BN68" i="2"/>
  <c r="BY68" i="2"/>
  <c r="BU68" i="2"/>
  <c r="BQ68" i="2"/>
  <c r="BM68" i="2"/>
  <c r="BX68" i="2"/>
  <c r="BT68" i="2"/>
  <c r="BP68" i="2"/>
  <c r="BL68" i="2"/>
  <c r="BW68" i="2"/>
  <c r="BS68" i="2"/>
  <c r="BO68" i="2"/>
  <c r="BK68" i="2"/>
  <c r="CA72" i="2"/>
  <c r="BV72" i="2"/>
  <c r="BR72" i="2"/>
  <c r="BN72" i="2"/>
  <c r="BY72" i="2"/>
  <c r="BU72" i="2"/>
  <c r="BQ72" i="2"/>
  <c r="BM72" i="2"/>
  <c r="BX72" i="2"/>
  <c r="BT72" i="2"/>
  <c r="BP72" i="2"/>
  <c r="BL72" i="2"/>
  <c r="BW72" i="2"/>
  <c r="BS72" i="2"/>
  <c r="BO72" i="2"/>
  <c r="BK72" i="2"/>
  <c r="CA76" i="2"/>
  <c r="BV76" i="2"/>
  <c r="BR76" i="2"/>
  <c r="BN76" i="2"/>
  <c r="BY76" i="2"/>
  <c r="BU76" i="2"/>
  <c r="BQ76" i="2"/>
  <c r="BM76" i="2"/>
  <c r="BX76" i="2"/>
  <c r="BT76" i="2"/>
  <c r="BP76" i="2"/>
  <c r="BL76" i="2"/>
  <c r="BW76" i="2"/>
  <c r="BS76" i="2"/>
  <c r="BO76" i="2"/>
  <c r="BK76" i="2"/>
  <c r="CA80" i="2"/>
  <c r="BV80" i="2"/>
  <c r="BR80" i="2"/>
  <c r="BN80" i="2"/>
  <c r="BY80" i="2"/>
  <c r="BU80" i="2"/>
  <c r="BQ80" i="2"/>
  <c r="BM80" i="2"/>
  <c r="BX80" i="2"/>
  <c r="BT80" i="2"/>
  <c r="BP80" i="2"/>
  <c r="BL80" i="2"/>
  <c r="BW80" i="2"/>
  <c r="BS80" i="2"/>
  <c r="BO80" i="2"/>
  <c r="BK80" i="2"/>
  <c r="CA84" i="2"/>
  <c r="BV84" i="2"/>
  <c r="BR84" i="2"/>
  <c r="BN84" i="2"/>
  <c r="BY84" i="2"/>
  <c r="BU84" i="2"/>
  <c r="BQ84" i="2"/>
  <c r="BM84" i="2"/>
  <c r="BX84" i="2"/>
  <c r="BT84" i="2"/>
  <c r="BP84" i="2"/>
  <c r="BL84" i="2"/>
  <c r="BW84" i="2"/>
  <c r="BS84" i="2"/>
  <c r="BO84" i="2"/>
  <c r="BK84" i="2"/>
  <c r="CA88" i="2"/>
  <c r="BV88" i="2"/>
  <c r="BR88" i="2"/>
  <c r="BN88" i="2"/>
  <c r="BY88" i="2"/>
  <c r="BU88" i="2"/>
  <c r="BQ88" i="2"/>
  <c r="BM88" i="2"/>
  <c r="BX88" i="2"/>
  <c r="BT88" i="2"/>
  <c r="BP88" i="2"/>
  <c r="BL88" i="2"/>
  <c r="BW88" i="2"/>
  <c r="BS88" i="2"/>
  <c r="BO88" i="2"/>
  <c r="BK88" i="2"/>
  <c r="CA92" i="2"/>
  <c r="BV92" i="2"/>
  <c r="BR92" i="2"/>
  <c r="BN92" i="2"/>
  <c r="BY92" i="2"/>
  <c r="BU92" i="2"/>
  <c r="BQ92" i="2"/>
  <c r="BM92" i="2"/>
  <c r="BX92" i="2"/>
  <c r="BT92" i="2"/>
  <c r="BP92" i="2"/>
  <c r="BL92" i="2"/>
  <c r="BW92" i="2"/>
  <c r="BS92" i="2"/>
  <c r="BO92" i="2"/>
  <c r="BK92" i="2"/>
  <c r="CA96" i="2"/>
  <c r="BV96" i="2"/>
  <c r="BR96" i="2"/>
  <c r="BN96" i="2"/>
  <c r="BY96" i="2"/>
  <c r="BU96" i="2"/>
  <c r="BQ96" i="2"/>
  <c r="BM96" i="2"/>
  <c r="BX96" i="2"/>
  <c r="BT96" i="2"/>
  <c r="BP96" i="2"/>
  <c r="BL96" i="2"/>
  <c r="BW96" i="2"/>
  <c r="BS96" i="2"/>
  <c r="BO96" i="2"/>
  <c r="BK96" i="2"/>
  <c r="CA100" i="2"/>
  <c r="BV100" i="2"/>
  <c r="BR100" i="2"/>
  <c r="BN100" i="2"/>
  <c r="BY100" i="2"/>
  <c r="BU100" i="2"/>
  <c r="BQ100" i="2"/>
  <c r="BM100" i="2"/>
  <c r="BX100" i="2"/>
  <c r="BT100" i="2"/>
  <c r="BP100" i="2"/>
  <c r="BL100" i="2"/>
  <c r="BW100" i="2"/>
  <c r="BS100" i="2"/>
  <c r="BO100" i="2"/>
  <c r="BK100" i="2"/>
  <c r="CA104" i="2"/>
  <c r="BV104" i="2"/>
  <c r="BR104" i="2"/>
  <c r="BN104" i="2"/>
  <c r="BY104" i="2"/>
  <c r="BU104" i="2"/>
  <c r="BQ104" i="2"/>
  <c r="BM104" i="2"/>
  <c r="BX104" i="2"/>
  <c r="BT104" i="2"/>
  <c r="BP104" i="2"/>
  <c r="BL104" i="2"/>
  <c r="BW104" i="2"/>
  <c r="BS104" i="2"/>
  <c r="BO104" i="2"/>
  <c r="BK104" i="2"/>
  <c r="CA108" i="2"/>
  <c r="BV108" i="2"/>
  <c r="BR108" i="2"/>
  <c r="BN108" i="2"/>
  <c r="BY108" i="2"/>
  <c r="BU108" i="2"/>
  <c r="BQ108" i="2"/>
  <c r="BM108" i="2"/>
  <c r="BX108" i="2"/>
  <c r="BT108" i="2"/>
  <c r="BP108" i="2"/>
  <c r="BL108" i="2"/>
  <c r="BW108" i="2"/>
  <c r="BS108" i="2"/>
  <c r="BO108" i="2"/>
  <c r="BK108" i="2"/>
  <c r="CA112" i="2"/>
  <c r="BV112" i="2"/>
  <c r="BR112" i="2"/>
  <c r="BN112" i="2"/>
  <c r="BY112" i="2"/>
  <c r="BU112" i="2"/>
  <c r="BQ112" i="2"/>
  <c r="BM112" i="2"/>
  <c r="BX112" i="2"/>
  <c r="BT112" i="2"/>
  <c r="BP112" i="2"/>
  <c r="BL112" i="2"/>
  <c r="BW112" i="2"/>
  <c r="BS112" i="2"/>
  <c r="BO112" i="2"/>
  <c r="BK112" i="2"/>
  <c r="CA116" i="2"/>
  <c r="BV116" i="2"/>
  <c r="BR116" i="2"/>
  <c r="BN116" i="2"/>
  <c r="BY116" i="2"/>
  <c r="BU116" i="2"/>
  <c r="BQ116" i="2"/>
  <c r="BM116" i="2"/>
  <c r="BX116" i="2"/>
  <c r="BT116" i="2"/>
  <c r="BP116" i="2"/>
  <c r="BL116" i="2"/>
  <c r="BW116" i="2"/>
  <c r="BS116" i="2"/>
  <c r="BO116" i="2"/>
  <c r="BK116" i="2"/>
  <c r="CA120" i="2"/>
  <c r="BV120" i="2"/>
  <c r="BR120" i="2"/>
  <c r="BN120" i="2"/>
  <c r="BY120" i="2"/>
  <c r="BU120" i="2"/>
  <c r="BQ120" i="2"/>
  <c r="BM120" i="2"/>
  <c r="BX120" i="2"/>
  <c r="BT120" i="2"/>
  <c r="BP120" i="2"/>
  <c r="BL120" i="2"/>
  <c r="BW120" i="2"/>
  <c r="BS120" i="2"/>
  <c r="BO120" i="2"/>
  <c r="BK120" i="2"/>
  <c r="CA124" i="2"/>
  <c r="BV124" i="2"/>
  <c r="BR124" i="2"/>
  <c r="BN124" i="2"/>
  <c r="BY124" i="2"/>
  <c r="BU124" i="2"/>
  <c r="BQ124" i="2"/>
  <c r="BM124" i="2"/>
  <c r="BX124" i="2"/>
  <c r="BT124" i="2"/>
  <c r="BP124" i="2"/>
  <c r="BL124" i="2"/>
  <c r="BW124" i="2"/>
  <c r="BS124" i="2"/>
  <c r="BO124" i="2"/>
  <c r="BK124" i="2"/>
  <c r="CA128" i="2"/>
  <c r="BV128" i="2"/>
  <c r="BR128" i="2"/>
  <c r="BN128" i="2"/>
  <c r="BY128" i="2"/>
  <c r="BU128" i="2"/>
  <c r="BQ128" i="2"/>
  <c r="BM128" i="2"/>
  <c r="BX128" i="2"/>
  <c r="BT128" i="2"/>
  <c r="BP128" i="2"/>
  <c r="BL128" i="2"/>
  <c r="BW128" i="2"/>
  <c r="BS128" i="2"/>
  <c r="BO128" i="2"/>
  <c r="BK128" i="2"/>
  <c r="CA132" i="2"/>
  <c r="BV132" i="2"/>
  <c r="BR132" i="2"/>
  <c r="BN132" i="2"/>
  <c r="BY132" i="2"/>
  <c r="BU132" i="2"/>
  <c r="BQ132" i="2"/>
  <c r="BM132" i="2"/>
  <c r="BX132" i="2"/>
  <c r="BT132" i="2"/>
  <c r="BP132" i="2"/>
  <c r="BL132" i="2"/>
  <c r="BW132" i="2"/>
  <c r="BS132" i="2"/>
  <c r="BO132" i="2"/>
  <c r="BK132" i="2"/>
  <c r="CA136" i="2"/>
  <c r="BW136" i="2"/>
  <c r="BS136" i="2"/>
  <c r="BO136" i="2"/>
  <c r="BK136" i="2"/>
  <c r="BU136" i="2"/>
  <c r="BP136" i="2"/>
  <c r="BY136" i="2"/>
  <c r="BT136" i="2"/>
  <c r="BN136" i="2"/>
  <c r="BX136" i="2"/>
  <c r="BR136" i="2"/>
  <c r="BM136" i="2"/>
  <c r="BV136" i="2"/>
  <c r="BQ136" i="2"/>
  <c r="BL136" i="2"/>
  <c r="BX140" i="2"/>
  <c r="BT140" i="2"/>
  <c r="CA140" i="2"/>
  <c r="BW140" i="2"/>
  <c r="BS140" i="2"/>
  <c r="BO140" i="2"/>
  <c r="BK140" i="2"/>
  <c r="BU140" i="2"/>
  <c r="BN140" i="2"/>
  <c r="BR140" i="2"/>
  <c r="BM140" i="2"/>
  <c r="BY140" i="2"/>
  <c r="BQ140" i="2"/>
  <c r="BL140" i="2"/>
  <c r="BV140" i="2"/>
  <c r="BP140" i="2"/>
  <c r="BX144" i="2"/>
  <c r="BT144" i="2"/>
  <c r="BP144" i="2"/>
  <c r="BL144" i="2"/>
  <c r="CA144" i="2"/>
  <c r="BW144" i="2"/>
  <c r="BS144" i="2"/>
  <c r="BO144" i="2"/>
  <c r="BK144" i="2"/>
  <c r="BY144" i="2"/>
  <c r="BQ144" i="2"/>
  <c r="BV144" i="2"/>
  <c r="BN144" i="2"/>
  <c r="BU144" i="2"/>
  <c r="BM144" i="2"/>
  <c r="BR144" i="2"/>
  <c r="BN2" i="2"/>
  <c r="BR2" i="2"/>
  <c r="BV2" i="2"/>
  <c r="BK3" i="2"/>
  <c r="BO3" i="2"/>
  <c r="BS3" i="2"/>
  <c r="BW3" i="2"/>
  <c r="BL4" i="2"/>
  <c r="BP4" i="2"/>
  <c r="BT4" i="2"/>
  <c r="BX4" i="2"/>
  <c r="BM5" i="2"/>
  <c r="BQ5" i="2"/>
  <c r="BU5" i="2"/>
  <c r="BY5" i="2"/>
  <c r="BN6" i="2"/>
  <c r="BR6" i="2"/>
  <c r="BV6" i="2"/>
  <c r="BK7" i="2"/>
  <c r="BO7" i="2"/>
  <c r="BS7" i="2"/>
  <c r="BW7" i="2"/>
  <c r="BL8" i="2"/>
  <c r="BP8" i="2"/>
  <c r="BT8" i="2"/>
  <c r="BX8" i="2"/>
  <c r="BM9" i="2"/>
  <c r="BQ9" i="2"/>
  <c r="BU9" i="2"/>
  <c r="BY9" i="2"/>
  <c r="BN10" i="2"/>
  <c r="BR10" i="2"/>
  <c r="BV10" i="2"/>
  <c r="BK11" i="2"/>
  <c r="BO11" i="2"/>
  <c r="BS11" i="2"/>
  <c r="BW11" i="2"/>
  <c r="BL12" i="2"/>
  <c r="BP12" i="2"/>
  <c r="BT12" i="2"/>
  <c r="BX12" i="2"/>
  <c r="BM13" i="2"/>
  <c r="BQ13" i="2"/>
  <c r="BU13" i="2"/>
  <c r="BY13" i="2"/>
  <c r="BN14" i="2"/>
  <c r="BR14" i="2"/>
  <c r="BV14" i="2"/>
  <c r="BK15" i="2"/>
  <c r="BO15" i="2"/>
  <c r="BS15" i="2"/>
  <c r="BW15" i="2"/>
  <c r="BL16" i="2"/>
  <c r="BP16" i="2"/>
  <c r="BT16" i="2"/>
  <c r="BX16" i="2"/>
  <c r="BM17" i="2"/>
  <c r="BQ17" i="2"/>
  <c r="BU17" i="2"/>
  <c r="BY17" i="2"/>
  <c r="BN18" i="2"/>
  <c r="BR18" i="2"/>
  <c r="BV18" i="2"/>
  <c r="BK19" i="2"/>
  <c r="BO19" i="2"/>
  <c r="BS19" i="2"/>
  <c r="BW19" i="2"/>
  <c r="BL20" i="2"/>
  <c r="BP20" i="2"/>
  <c r="BT20" i="2"/>
  <c r="BX20" i="2"/>
  <c r="BM21" i="2"/>
  <c r="BQ21" i="2"/>
  <c r="BU21" i="2"/>
  <c r="BY21" i="2"/>
  <c r="BN22" i="2"/>
  <c r="BR22" i="2"/>
  <c r="BV22" i="2"/>
  <c r="BK23" i="2"/>
  <c r="BO23" i="2"/>
  <c r="BS23" i="2"/>
  <c r="BW23" i="2"/>
  <c r="BL24" i="2"/>
  <c r="BP24" i="2"/>
  <c r="BT24" i="2"/>
  <c r="BX24" i="2"/>
  <c r="BM25" i="2"/>
  <c r="BQ25" i="2"/>
  <c r="BU25" i="2"/>
  <c r="BY25" i="2"/>
  <c r="BN26" i="2"/>
  <c r="BR26" i="2"/>
  <c r="BV26" i="2"/>
  <c r="BK27" i="2"/>
  <c r="BO27" i="2"/>
  <c r="BS27" i="2"/>
  <c r="BW27" i="2"/>
  <c r="BL28" i="2"/>
  <c r="BP28" i="2"/>
  <c r="BT28" i="2"/>
  <c r="BX28" i="2"/>
  <c r="BM29" i="2"/>
  <c r="BQ29" i="2"/>
  <c r="BU29" i="2"/>
  <c r="BY29" i="2"/>
  <c r="BN30" i="2"/>
  <c r="BR30" i="2"/>
  <c r="BV30" i="2"/>
  <c r="BK31" i="2"/>
  <c r="BO31" i="2"/>
  <c r="BS31" i="2"/>
  <c r="BW31" i="2"/>
  <c r="BL32" i="2"/>
  <c r="BP32" i="2"/>
  <c r="BT32" i="2"/>
  <c r="BX32" i="2"/>
  <c r="BM33" i="2"/>
  <c r="BQ33" i="2"/>
  <c r="BU33" i="2"/>
  <c r="BY33" i="2"/>
  <c r="BN34" i="2"/>
  <c r="BR34" i="2"/>
  <c r="BV34" i="2"/>
  <c r="BK35" i="2"/>
  <c r="BO35" i="2"/>
  <c r="BS35" i="2"/>
  <c r="BW35" i="2"/>
  <c r="BL36" i="2"/>
  <c r="BP36" i="2"/>
  <c r="BT36" i="2"/>
  <c r="BX36" i="2"/>
  <c r="BM37" i="2"/>
  <c r="BQ37" i="2"/>
  <c r="BU37" i="2"/>
  <c r="BY37" i="2"/>
  <c r="BN38" i="2"/>
  <c r="BR38" i="2"/>
  <c r="BV38" i="2"/>
  <c r="BK39" i="2"/>
  <c r="BO39" i="2"/>
  <c r="BS39" i="2"/>
  <c r="BW39" i="2"/>
  <c r="BL40" i="2"/>
  <c r="BP40" i="2"/>
  <c r="BT40" i="2"/>
  <c r="BX40" i="2"/>
  <c r="BM41" i="2"/>
  <c r="BQ41" i="2"/>
  <c r="BU41" i="2"/>
  <c r="BY41" i="2"/>
  <c r="BN42" i="2"/>
  <c r="BR42" i="2"/>
  <c r="BV42" i="2"/>
  <c r="BK43" i="2"/>
  <c r="BO43" i="2"/>
  <c r="BS43" i="2"/>
  <c r="BW43" i="2"/>
  <c r="BL44" i="2"/>
  <c r="BP44" i="2"/>
  <c r="BT44" i="2"/>
  <c r="BX44" i="2"/>
  <c r="BM45" i="2"/>
  <c r="BQ45" i="2"/>
  <c r="BU45" i="2"/>
  <c r="BY45" i="2"/>
  <c r="BN46" i="2"/>
  <c r="BR46" i="2"/>
  <c r="BV46" i="2"/>
  <c r="BK47" i="2"/>
  <c r="BO47" i="2"/>
  <c r="BS47" i="2"/>
  <c r="BW47" i="2"/>
  <c r="BL48" i="2"/>
  <c r="BP48" i="2"/>
  <c r="BT48" i="2"/>
  <c r="BX48" i="2"/>
  <c r="BM49" i="2"/>
  <c r="BQ49" i="2"/>
  <c r="BU49" i="2"/>
  <c r="BY49" i="2"/>
  <c r="CA53" i="2"/>
  <c r="BW53" i="2"/>
  <c r="BS53" i="2"/>
  <c r="BO53" i="2"/>
  <c r="BK53" i="2"/>
  <c r="BV53" i="2"/>
  <c r="BR53" i="2"/>
  <c r="BN53" i="2"/>
  <c r="BY53" i="2"/>
  <c r="BU53" i="2"/>
  <c r="BQ53" i="2"/>
  <c r="BM53" i="2"/>
  <c r="BX53" i="2"/>
  <c r="BT53" i="2"/>
  <c r="BP53" i="2"/>
  <c r="BL53" i="2"/>
  <c r="CA57" i="2"/>
  <c r="BW57" i="2"/>
  <c r="BS57" i="2"/>
  <c r="BO57" i="2"/>
  <c r="BK57" i="2"/>
  <c r="BV57" i="2"/>
  <c r="BR57" i="2"/>
  <c r="BN57" i="2"/>
  <c r="BY57" i="2"/>
  <c r="BU57" i="2"/>
  <c r="BQ57" i="2"/>
  <c r="BM57" i="2"/>
  <c r="BX57" i="2"/>
  <c r="BT57" i="2"/>
  <c r="BP57" i="2"/>
  <c r="BL57" i="2"/>
  <c r="CA61" i="2"/>
  <c r="BW61" i="2"/>
  <c r="BS61" i="2"/>
  <c r="BO61" i="2"/>
  <c r="BK61" i="2"/>
  <c r="BV61" i="2"/>
  <c r="BR61" i="2"/>
  <c r="BN61" i="2"/>
  <c r="BY61" i="2"/>
  <c r="BU61" i="2"/>
  <c r="BQ61" i="2"/>
  <c r="BM61" i="2"/>
  <c r="BX61" i="2"/>
  <c r="BT61" i="2"/>
  <c r="BP61" i="2"/>
  <c r="BL61" i="2"/>
  <c r="CA65" i="2"/>
  <c r="BW65" i="2"/>
  <c r="BS65" i="2"/>
  <c r="BO65" i="2"/>
  <c r="BK65" i="2"/>
  <c r="BV65" i="2"/>
  <c r="BR65" i="2"/>
  <c r="BN65" i="2"/>
  <c r="BY65" i="2"/>
  <c r="BU65" i="2"/>
  <c r="BQ65" i="2"/>
  <c r="BM65" i="2"/>
  <c r="BX65" i="2"/>
  <c r="BT65" i="2"/>
  <c r="BP65" i="2"/>
  <c r="BL65" i="2"/>
  <c r="CA69" i="2"/>
  <c r="BW69" i="2"/>
  <c r="BS69" i="2"/>
  <c r="BO69" i="2"/>
  <c r="BK69" i="2"/>
  <c r="BV69" i="2"/>
  <c r="BR69" i="2"/>
  <c r="BN69" i="2"/>
  <c r="BY69" i="2"/>
  <c r="BU69" i="2"/>
  <c r="BQ69" i="2"/>
  <c r="BM69" i="2"/>
  <c r="BX69" i="2"/>
  <c r="BT69" i="2"/>
  <c r="BP69" i="2"/>
  <c r="BL69" i="2"/>
  <c r="CA73" i="2"/>
  <c r="BW73" i="2"/>
  <c r="BS73" i="2"/>
  <c r="BO73" i="2"/>
  <c r="BK73" i="2"/>
  <c r="BV73" i="2"/>
  <c r="BR73" i="2"/>
  <c r="BN73" i="2"/>
  <c r="BY73" i="2"/>
  <c r="BU73" i="2"/>
  <c r="BQ73" i="2"/>
  <c r="BM73" i="2"/>
  <c r="BX73" i="2"/>
  <c r="BT73" i="2"/>
  <c r="BP73" i="2"/>
  <c r="BL73" i="2"/>
  <c r="CA77" i="2"/>
  <c r="BW77" i="2"/>
  <c r="BS77" i="2"/>
  <c r="BO77" i="2"/>
  <c r="BK77" i="2"/>
  <c r="BV77" i="2"/>
  <c r="BR77" i="2"/>
  <c r="BN77" i="2"/>
  <c r="BY77" i="2"/>
  <c r="BU77" i="2"/>
  <c r="BQ77" i="2"/>
  <c r="BM77" i="2"/>
  <c r="BX77" i="2"/>
  <c r="BT77" i="2"/>
  <c r="BP77" i="2"/>
  <c r="BL77" i="2"/>
  <c r="CA81" i="2"/>
  <c r="BW81" i="2"/>
  <c r="BS81" i="2"/>
  <c r="BO81" i="2"/>
  <c r="BK81" i="2"/>
  <c r="BV81" i="2"/>
  <c r="BR81" i="2"/>
  <c r="BN81" i="2"/>
  <c r="BY81" i="2"/>
  <c r="BU81" i="2"/>
  <c r="BQ81" i="2"/>
  <c r="BM81" i="2"/>
  <c r="BX81" i="2"/>
  <c r="BT81" i="2"/>
  <c r="BP81" i="2"/>
  <c r="BL81" i="2"/>
  <c r="CA85" i="2"/>
  <c r="BW85" i="2"/>
  <c r="BS85" i="2"/>
  <c r="BO85" i="2"/>
  <c r="BK85" i="2"/>
  <c r="BV85" i="2"/>
  <c r="BR85" i="2"/>
  <c r="BN85" i="2"/>
  <c r="BY85" i="2"/>
  <c r="BU85" i="2"/>
  <c r="BQ85" i="2"/>
  <c r="BM85" i="2"/>
  <c r="BX85" i="2"/>
  <c r="BT85" i="2"/>
  <c r="BP85" i="2"/>
  <c r="BL85" i="2"/>
  <c r="CA89" i="2"/>
  <c r="BW89" i="2"/>
  <c r="BS89" i="2"/>
  <c r="BO89" i="2"/>
  <c r="BK89" i="2"/>
  <c r="BV89" i="2"/>
  <c r="BR89" i="2"/>
  <c r="BN89" i="2"/>
  <c r="BY89" i="2"/>
  <c r="BU89" i="2"/>
  <c r="BQ89" i="2"/>
  <c r="BM89" i="2"/>
  <c r="BX89" i="2"/>
  <c r="BT89" i="2"/>
  <c r="BP89" i="2"/>
  <c r="BL89" i="2"/>
  <c r="CA93" i="2"/>
  <c r="BW93" i="2"/>
  <c r="BS93" i="2"/>
  <c r="BO93" i="2"/>
  <c r="BK93" i="2"/>
  <c r="BV93" i="2"/>
  <c r="BR93" i="2"/>
  <c r="BN93" i="2"/>
  <c r="BY93" i="2"/>
  <c r="BU93" i="2"/>
  <c r="BQ93" i="2"/>
  <c r="BM93" i="2"/>
  <c r="BX93" i="2"/>
  <c r="BT93" i="2"/>
  <c r="BP93" i="2"/>
  <c r="BL93" i="2"/>
  <c r="CA97" i="2"/>
  <c r="BW97" i="2"/>
  <c r="BS97" i="2"/>
  <c r="BO97" i="2"/>
  <c r="BK97" i="2"/>
  <c r="BV97" i="2"/>
  <c r="BR97" i="2"/>
  <c r="BN97" i="2"/>
  <c r="BY97" i="2"/>
  <c r="BU97" i="2"/>
  <c r="BQ97" i="2"/>
  <c r="BM97" i="2"/>
  <c r="BX97" i="2"/>
  <c r="BT97" i="2"/>
  <c r="BP97" i="2"/>
  <c r="BL97" i="2"/>
  <c r="CA101" i="2"/>
  <c r="BW101" i="2"/>
  <c r="BS101" i="2"/>
  <c r="BO101" i="2"/>
  <c r="BK101" i="2"/>
  <c r="BV101" i="2"/>
  <c r="BR101" i="2"/>
  <c r="BN101" i="2"/>
  <c r="BY101" i="2"/>
  <c r="BU101" i="2"/>
  <c r="BQ101" i="2"/>
  <c r="BM101" i="2"/>
  <c r="BX101" i="2"/>
  <c r="BT101" i="2"/>
  <c r="BP101" i="2"/>
  <c r="BL101" i="2"/>
  <c r="CA105" i="2"/>
  <c r="BW105" i="2"/>
  <c r="BS105" i="2"/>
  <c r="BO105" i="2"/>
  <c r="BK105" i="2"/>
  <c r="BV105" i="2"/>
  <c r="BR105" i="2"/>
  <c r="BN105" i="2"/>
  <c r="BY105" i="2"/>
  <c r="BU105" i="2"/>
  <c r="BQ105" i="2"/>
  <c r="BM105" i="2"/>
  <c r="BX105" i="2"/>
  <c r="BT105" i="2"/>
  <c r="BP105" i="2"/>
  <c r="BL105" i="2"/>
  <c r="CA109" i="2"/>
  <c r="BW109" i="2"/>
  <c r="BS109" i="2"/>
  <c r="BO109" i="2"/>
  <c r="BK109" i="2"/>
  <c r="BV109" i="2"/>
  <c r="BR109" i="2"/>
  <c r="BN109" i="2"/>
  <c r="BY109" i="2"/>
  <c r="BU109" i="2"/>
  <c r="BQ109" i="2"/>
  <c r="BM109" i="2"/>
  <c r="BX109" i="2"/>
  <c r="BT109" i="2"/>
  <c r="BP109" i="2"/>
  <c r="BL109" i="2"/>
  <c r="CA113" i="2"/>
  <c r="BW113" i="2"/>
  <c r="BS113" i="2"/>
  <c r="BO113" i="2"/>
  <c r="BK113" i="2"/>
  <c r="BV113" i="2"/>
  <c r="BR113" i="2"/>
  <c r="BN113" i="2"/>
  <c r="BY113" i="2"/>
  <c r="BU113" i="2"/>
  <c r="BQ113" i="2"/>
  <c r="BM113" i="2"/>
  <c r="BX113" i="2"/>
  <c r="BT113" i="2"/>
  <c r="BP113" i="2"/>
  <c r="BL113" i="2"/>
  <c r="CA117" i="2"/>
  <c r="BW117" i="2"/>
  <c r="BS117" i="2"/>
  <c r="BO117" i="2"/>
  <c r="BK117" i="2"/>
  <c r="BV117" i="2"/>
  <c r="BR117" i="2"/>
  <c r="BN117" i="2"/>
  <c r="BY117" i="2"/>
  <c r="BU117" i="2"/>
  <c r="BQ117" i="2"/>
  <c r="BM117" i="2"/>
  <c r="BX117" i="2"/>
  <c r="BT117" i="2"/>
  <c r="BP117" i="2"/>
  <c r="BL117" i="2"/>
  <c r="CA121" i="2"/>
  <c r="BW121" i="2"/>
  <c r="BS121" i="2"/>
  <c r="BO121" i="2"/>
  <c r="BK121" i="2"/>
  <c r="BV121" i="2"/>
  <c r="BR121" i="2"/>
  <c r="BN121" i="2"/>
  <c r="BY121" i="2"/>
  <c r="BU121" i="2"/>
  <c r="BQ121" i="2"/>
  <c r="BM121" i="2"/>
  <c r="BX121" i="2"/>
  <c r="BT121" i="2"/>
  <c r="BP121" i="2"/>
  <c r="BL121" i="2"/>
  <c r="CA125" i="2"/>
  <c r="BW125" i="2"/>
  <c r="BS125" i="2"/>
  <c r="BO125" i="2"/>
  <c r="BK125" i="2"/>
  <c r="BV125" i="2"/>
  <c r="BR125" i="2"/>
  <c r="BN125" i="2"/>
  <c r="BY125" i="2"/>
  <c r="BU125" i="2"/>
  <c r="BQ125" i="2"/>
  <c r="BM125" i="2"/>
  <c r="BX125" i="2"/>
  <c r="BT125" i="2"/>
  <c r="BP125" i="2"/>
  <c r="BL125" i="2"/>
  <c r="CA129" i="2"/>
  <c r="BW129" i="2"/>
  <c r="BS129" i="2"/>
  <c r="BO129" i="2"/>
  <c r="BK129" i="2"/>
  <c r="BV129" i="2"/>
  <c r="BR129" i="2"/>
  <c r="BN129" i="2"/>
  <c r="BY129" i="2"/>
  <c r="BU129" i="2"/>
  <c r="BQ129" i="2"/>
  <c r="BM129" i="2"/>
  <c r="BX129" i="2"/>
  <c r="BT129" i="2"/>
  <c r="BP129" i="2"/>
  <c r="BL129" i="2"/>
  <c r="CA133" i="2"/>
  <c r="BW133" i="2"/>
  <c r="BS133" i="2"/>
  <c r="BO133" i="2"/>
  <c r="BK133" i="2"/>
  <c r="BV133" i="2"/>
  <c r="BR133" i="2"/>
  <c r="BN133" i="2"/>
  <c r="BY133" i="2"/>
  <c r="BU133" i="2"/>
  <c r="BQ133" i="2"/>
  <c r="BM133" i="2"/>
  <c r="BX133" i="2"/>
  <c r="BT133" i="2"/>
  <c r="BP133" i="2"/>
  <c r="BL133" i="2"/>
  <c r="CA137" i="2"/>
  <c r="BX137" i="2"/>
  <c r="BT137" i="2"/>
  <c r="BP137" i="2"/>
  <c r="BL137" i="2"/>
  <c r="BV137" i="2"/>
  <c r="BQ137" i="2"/>
  <c r="BK137" i="2"/>
  <c r="BU137" i="2"/>
  <c r="BO137" i="2"/>
  <c r="BY137" i="2"/>
  <c r="BS137" i="2"/>
  <c r="BN137" i="2"/>
  <c r="BW137" i="2"/>
  <c r="BR137" i="2"/>
  <c r="BM137" i="2"/>
  <c r="CA141" i="2"/>
  <c r="BY141" i="2"/>
  <c r="BU141" i="2"/>
  <c r="BQ141" i="2"/>
  <c r="BM141" i="2"/>
  <c r="BX141" i="2"/>
  <c r="BT141" i="2"/>
  <c r="BP141" i="2"/>
  <c r="BL141" i="2"/>
  <c r="BV141" i="2"/>
  <c r="BN141" i="2"/>
  <c r="BS141" i="2"/>
  <c r="BK141" i="2"/>
  <c r="BR141" i="2"/>
  <c r="BO141" i="2"/>
  <c r="BW141" i="2"/>
  <c r="CA145" i="2"/>
  <c r="BY145" i="2"/>
  <c r="BU145" i="2"/>
  <c r="BQ145" i="2"/>
  <c r="BM145" i="2"/>
  <c r="BX145" i="2"/>
  <c r="BT145" i="2"/>
  <c r="BP145" i="2"/>
  <c r="BL145" i="2"/>
  <c r="BR145" i="2"/>
  <c r="BW145" i="2"/>
  <c r="BO145" i="2"/>
  <c r="BV145" i="2"/>
  <c r="BN145" i="2"/>
  <c r="BS145" i="2"/>
  <c r="BK145" i="2"/>
  <c r="BK2" i="2"/>
  <c r="BO2" i="2"/>
  <c r="BS2" i="2"/>
  <c r="BW2" i="2"/>
  <c r="BL3" i="2"/>
  <c r="BP3" i="2"/>
  <c r="BT3" i="2"/>
  <c r="BX3" i="2"/>
  <c r="BM4" i="2"/>
  <c r="BQ4" i="2"/>
  <c r="BU4" i="2"/>
  <c r="BY4" i="2"/>
  <c r="BN5" i="2"/>
  <c r="BR5" i="2"/>
  <c r="BV5" i="2"/>
  <c r="BK6" i="2"/>
  <c r="BO6" i="2"/>
  <c r="BS6" i="2"/>
  <c r="BW6" i="2"/>
  <c r="BL7" i="2"/>
  <c r="BP7" i="2"/>
  <c r="BT7" i="2"/>
  <c r="BX7" i="2"/>
  <c r="BM8" i="2"/>
  <c r="BQ8" i="2"/>
  <c r="BU8" i="2"/>
  <c r="BY8" i="2"/>
  <c r="BN9" i="2"/>
  <c r="BR9" i="2"/>
  <c r="BV9" i="2"/>
  <c r="BK10" i="2"/>
  <c r="BO10" i="2"/>
  <c r="BS10" i="2"/>
  <c r="BW10" i="2"/>
  <c r="BL11" i="2"/>
  <c r="BP11" i="2"/>
  <c r="BT11" i="2"/>
  <c r="BX11" i="2"/>
  <c r="BM12" i="2"/>
  <c r="BQ12" i="2"/>
  <c r="BU12" i="2"/>
  <c r="BY12" i="2"/>
  <c r="BN13" i="2"/>
  <c r="BR13" i="2"/>
  <c r="BV13" i="2"/>
  <c r="BK14" i="2"/>
  <c r="BO14" i="2"/>
  <c r="BS14" i="2"/>
  <c r="BW14" i="2"/>
  <c r="BL15" i="2"/>
  <c r="BP15" i="2"/>
  <c r="BT15" i="2"/>
  <c r="BX15" i="2"/>
  <c r="BM16" i="2"/>
  <c r="BQ16" i="2"/>
  <c r="BU16" i="2"/>
  <c r="BY16" i="2"/>
  <c r="BN17" i="2"/>
  <c r="BR17" i="2"/>
  <c r="BV17" i="2"/>
  <c r="BK18" i="2"/>
  <c r="BO18" i="2"/>
  <c r="BS18" i="2"/>
  <c r="BW18" i="2"/>
  <c r="BL19" i="2"/>
  <c r="BP19" i="2"/>
  <c r="BT19" i="2"/>
  <c r="BX19" i="2"/>
  <c r="BM20" i="2"/>
  <c r="BQ20" i="2"/>
  <c r="BU20" i="2"/>
  <c r="BY20" i="2"/>
  <c r="BN21" i="2"/>
  <c r="BR21" i="2"/>
  <c r="BV21" i="2"/>
  <c r="BK22" i="2"/>
  <c r="BO22" i="2"/>
  <c r="BS22" i="2"/>
  <c r="BW22" i="2"/>
  <c r="BL23" i="2"/>
  <c r="BP23" i="2"/>
  <c r="BT23" i="2"/>
  <c r="BX23" i="2"/>
  <c r="BM24" i="2"/>
  <c r="BQ24" i="2"/>
  <c r="BU24" i="2"/>
  <c r="BY24" i="2"/>
  <c r="BN25" i="2"/>
  <c r="BR25" i="2"/>
  <c r="BV25" i="2"/>
  <c r="BK26" i="2"/>
  <c r="BO26" i="2"/>
  <c r="BS26" i="2"/>
  <c r="BW26" i="2"/>
  <c r="BL27" i="2"/>
  <c r="BP27" i="2"/>
  <c r="BT27" i="2"/>
  <c r="BX27" i="2"/>
  <c r="BM28" i="2"/>
  <c r="BQ28" i="2"/>
  <c r="BU28" i="2"/>
  <c r="BY28" i="2"/>
  <c r="BN29" i="2"/>
  <c r="BR29" i="2"/>
  <c r="BV29" i="2"/>
  <c r="BK30" i="2"/>
  <c r="BO30" i="2"/>
  <c r="BS30" i="2"/>
  <c r="BW30" i="2"/>
  <c r="BL31" i="2"/>
  <c r="BP31" i="2"/>
  <c r="BT31" i="2"/>
  <c r="BX31" i="2"/>
  <c r="BM32" i="2"/>
  <c r="BQ32" i="2"/>
  <c r="BU32" i="2"/>
  <c r="BY32" i="2"/>
  <c r="BN33" i="2"/>
  <c r="BR33" i="2"/>
  <c r="BV33" i="2"/>
  <c r="BK34" i="2"/>
  <c r="BO34" i="2"/>
  <c r="BS34" i="2"/>
  <c r="BW34" i="2"/>
  <c r="BL35" i="2"/>
  <c r="BP35" i="2"/>
  <c r="BT35" i="2"/>
  <c r="BX35" i="2"/>
  <c r="BM36" i="2"/>
  <c r="BQ36" i="2"/>
  <c r="BU36" i="2"/>
  <c r="BY36" i="2"/>
  <c r="BN37" i="2"/>
  <c r="BR37" i="2"/>
  <c r="BV37" i="2"/>
  <c r="BK38" i="2"/>
  <c r="BO38" i="2"/>
  <c r="BS38" i="2"/>
  <c r="BW38" i="2"/>
  <c r="BL39" i="2"/>
  <c r="BP39" i="2"/>
  <c r="BT39" i="2"/>
  <c r="BX39" i="2"/>
  <c r="BM40" i="2"/>
  <c r="BQ40" i="2"/>
  <c r="BU40" i="2"/>
  <c r="BY40" i="2"/>
  <c r="BN41" i="2"/>
  <c r="BR41" i="2"/>
  <c r="BV41" i="2"/>
  <c r="BK42" i="2"/>
  <c r="BO42" i="2"/>
  <c r="BS42" i="2"/>
  <c r="BW42" i="2"/>
  <c r="BL43" i="2"/>
  <c r="BP43" i="2"/>
  <c r="BT43" i="2"/>
  <c r="BX43" i="2"/>
  <c r="BM44" i="2"/>
  <c r="BQ44" i="2"/>
  <c r="BU44" i="2"/>
  <c r="BY44" i="2"/>
  <c r="BN45" i="2"/>
  <c r="BR45" i="2"/>
  <c r="BV45" i="2"/>
  <c r="BK46" i="2"/>
  <c r="BO46" i="2"/>
  <c r="BS46" i="2"/>
  <c r="BW46" i="2"/>
  <c r="BL47" i="2"/>
  <c r="BP47" i="2"/>
  <c r="BT47" i="2"/>
  <c r="BX47" i="2"/>
  <c r="BM48" i="2"/>
  <c r="BQ48" i="2"/>
  <c r="BU48" i="2"/>
  <c r="BY48" i="2"/>
  <c r="BN49" i="2"/>
  <c r="BR49" i="2"/>
  <c r="BV49" i="2"/>
  <c r="CA50" i="2"/>
  <c r="BX50" i="2"/>
  <c r="BT50" i="2"/>
  <c r="BP50" i="2"/>
  <c r="BL50" i="2"/>
  <c r="BW50" i="2"/>
  <c r="BS50" i="2"/>
  <c r="BO50" i="2"/>
  <c r="BK50" i="2"/>
  <c r="BV50" i="2"/>
  <c r="BR50" i="2"/>
  <c r="BN50" i="2"/>
  <c r="BY50" i="2"/>
  <c r="BU50" i="2"/>
  <c r="BQ50" i="2"/>
  <c r="BM50" i="2"/>
  <c r="CA54" i="2"/>
  <c r="BX54" i="2"/>
  <c r="BT54" i="2"/>
  <c r="BP54" i="2"/>
  <c r="BL54" i="2"/>
  <c r="BW54" i="2"/>
  <c r="BS54" i="2"/>
  <c r="BO54" i="2"/>
  <c r="BK54" i="2"/>
  <c r="BV54" i="2"/>
  <c r="BR54" i="2"/>
  <c r="BN54" i="2"/>
  <c r="BY54" i="2"/>
  <c r="BU54" i="2"/>
  <c r="BQ54" i="2"/>
  <c r="BM54" i="2"/>
  <c r="CA58" i="2"/>
  <c r="BX58" i="2"/>
  <c r="BT58" i="2"/>
  <c r="BP58" i="2"/>
  <c r="BL58" i="2"/>
  <c r="BW58" i="2"/>
  <c r="BS58" i="2"/>
  <c r="BO58" i="2"/>
  <c r="BK58" i="2"/>
  <c r="BV58" i="2"/>
  <c r="BR58" i="2"/>
  <c r="BN58" i="2"/>
  <c r="BY58" i="2"/>
  <c r="BU58" i="2"/>
  <c r="BQ58" i="2"/>
  <c r="BM58" i="2"/>
  <c r="CA62" i="2"/>
  <c r="BX62" i="2"/>
  <c r="BT62" i="2"/>
  <c r="BP62" i="2"/>
  <c r="BL62" i="2"/>
  <c r="BW62" i="2"/>
  <c r="BS62" i="2"/>
  <c r="BO62" i="2"/>
  <c r="BK62" i="2"/>
  <c r="BV62" i="2"/>
  <c r="BR62" i="2"/>
  <c r="BN62" i="2"/>
  <c r="BY62" i="2"/>
  <c r="BU62" i="2"/>
  <c r="BQ62" i="2"/>
  <c r="BM62" i="2"/>
  <c r="CA66" i="2"/>
  <c r="BX66" i="2"/>
  <c r="BT66" i="2"/>
  <c r="BP66" i="2"/>
  <c r="BL66" i="2"/>
  <c r="BW66" i="2"/>
  <c r="BS66" i="2"/>
  <c r="BO66" i="2"/>
  <c r="BK66" i="2"/>
  <c r="BV66" i="2"/>
  <c r="BR66" i="2"/>
  <c r="BN66" i="2"/>
  <c r="BY66" i="2"/>
  <c r="BU66" i="2"/>
  <c r="BQ66" i="2"/>
  <c r="BM66" i="2"/>
  <c r="CA70" i="2"/>
  <c r="BX70" i="2"/>
  <c r="BT70" i="2"/>
  <c r="BP70" i="2"/>
  <c r="BL70" i="2"/>
  <c r="BW70" i="2"/>
  <c r="BS70" i="2"/>
  <c r="BO70" i="2"/>
  <c r="BK70" i="2"/>
  <c r="BV70" i="2"/>
  <c r="BR70" i="2"/>
  <c r="BN70" i="2"/>
  <c r="BY70" i="2"/>
  <c r="BU70" i="2"/>
  <c r="BQ70" i="2"/>
  <c r="BM70" i="2"/>
  <c r="CA74" i="2"/>
  <c r="BX74" i="2"/>
  <c r="BT74" i="2"/>
  <c r="BP74" i="2"/>
  <c r="BL74" i="2"/>
  <c r="BW74" i="2"/>
  <c r="BS74" i="2"/>
  <c r="BO74" i="2"/>
  <c r="BK74" i="2"/>
  <c r="BV74" i="2"/>
  <c r="BR74" i="2"/>
  <c r="BN74" i="2"/>
  <c r="BY74" i="2"/>
  <c r="BU74" i="2"/>
  <c r="BQ74" i="2"/>
  <c r="BM74" i="2"/>
  <c r="CA78" i="2"/>
  <c r="BX78" i="2"/>
  <c r="BT78" i="2"/>
  <c r="BP78" i="2"/>
  <c r="BL78" i="2"/>
  <c r="BW78" i="2"/>
  <c r="BS78" i="2"/>
  <c r="BO78" i="2"/>
  <c r="BK78" i="2"/>
  <c r="BV78" i="2"/>
  <c r="BR78" i="2"/>
  <c r="BN78" i="2"/>
  <c r="BY78" i="2"/>
  <c r="BU78" i="2"/>
  <c r="BQ78" i="2"/>
  <c r="BM78" i="2"/>
  <c r="CA82" i="2"/>
  <c r="BX82" i="2"/>
  <c r="BT82" i="2"/>
  <c r="BP82" i="2"/>
  <c r="BL82" i="2"/>
  <c r="BW82" i="2"/>
  <c r="BS82" i="2"/>
  <c r="BO82" i="2"/>
  <c r="BK82" i="2"/>
  <c r="BV82" i="2"/>
  <c r="BR82" i="2"/>
  <c r="BN82" i="2"/>
  <c r="BY82" i="2"/>
  <c r="BU82" i="2"/>
  <c r="BQ82" i="2"/>
  <c r="BM82" i="2"/>
  <c r="CA86" i="2"/>
  <c r="BX86" i="2"/>
  <c r="BT86" i="2"/>
  <c r="BP86" i="2"/>
  <c r="BL86" i="2"/>
  <c r="BW86" i="2"/>
  <c r="BS86" i="2"/>
  <c r="BO86" i="2"/>
  <c r="BK86" i="2"/>
  <c r="BV86" i="2"/>
  <c r="BR86" i="2"/>
  <c r="BN86" i="2"/>
  <c r="BY86" i="2"/>
  <c r="BU86" i="2"/>
  <c r="BQ86" i="2"/>
  <c r="BM86" i="2"/>
  <c r="CA90" i="2"/>
  <c r="BX90" i="2"/>
  <c r="BT90" i="2"/>
  <c r="BP90" i="2"/>
  <c r="BL90" i="2"/>
  <c r="BW90" i="2"/>
  <c r="BS90" i="2"/>
  <c r="BO90" i="2"/>
  <c r="BK90" i="2"/>
  <c r="BV90" i="2"/>
  <c r="BR90" i="2"/>
  <c r="BN90" i="2"/>
  <c r="BY90" i="2"/>
  <c r="BU90" i="2"/>
  <c r="BQ90" i="2"/>
  <c r="BM90" i="2"/>
  <c r="CA94" i="2"/>
  <c r="BX94" i="2"/>
  <c r="BT94" i="2"/>
  <c r="BP94" i="2"/>
  <c r="BL94" i="2"/>
  <c r="BW94" i="2"/>
  <c r="BS94" i="2"/>
  <c r="BO94" i="2"/>
  <c r="BK94" i="2"/>
  <c r="BV94" i="2"/>
  <c r="BR94" i="2"/>
  <c r="BN94" i="2"/>
  <c r="BY94" i="2"/>
  <c r="BU94" i="2"/>
  <c r="BQ94" i="2"/>
  <c r="BM94" i="2"/>
  <c r="CA98" i="2"/>
  <c r="BX98" i="2"/>
  <c r="BT98" i="2"/>
  <c r="BP98" i="2"/>
  <c r="BL98" i="2"/>
  <c r="BW98" i="2"/>
  <c r="BS98" i="2"/>
  <c r="BO98" i="2"/>
  <c r="BK98" i="2"/>
  <c r="BV98" i="2"/>
  <c r="BR98" i="2"/>
  <c r="BN98" i="2"/>
  <c r="BY98" i="2"/>
  <c r="BU98" i="2"/>
  <c r="BQ98" i="2"/>
  <c r="BM98" i="2"/>
  <c r="CA102" i="2"/>
  <c r="BX102" i="2"/>
  <c r="BT102" i="2"/>
  <c r="BP102" i="2"/>
  <c r="BL102" i="2"/>
  <c r="BW102" i="2"/>
  <c r="BS102" i="2"/>
  <c r="BO102" i="2"/>
  <c r="BK102" i="2"/>
  <c r="BV102" i="2"/>
  <c r="BR102" i="2"/>
  <c r="BN102" i="2"/>
  <c r="BY102" i="2"/>
  <c r="BU102" i="2"/>
  <c r="BQ102" i="2"/>
  <c r="BM102" i="2"/>
  <c r="CA106" i="2"/>
  <c r="BX106" i="2"/>
  <c r="BT106" i="2"/>
  <c r="BP106" i="2"/>
  <c r="BL106" i="2"/>
  <c r="BW106" i="2"/>
  <c r="BS106" i="2"/>
  <c r="BO106" i="2"/>
  <c r="BK106" i="2"/>
  <c r="BV106" i="2"/>
  <c r="BR106" i="2"/>
  <c r="BN106" i="2"/>
  <c r="BY106" i="2"/>
  <c r="BU106" i="2"/>
  <c r="BQ106" i="2"/>
  <c r="BM106" i="2"/>
  <c r="CA110" i="2"/>
  <c r="BX110" i="2"/>
  <c r="BT110" i="2"/>
  <c r="BP110" i="2"/>
  <c r="BL110" i="2"/>
  <c r="BW110" i="2"/>
  <c r="BS110" i="2"/>
  <c r="BO110" i="2"/>
  <c r="BK110" i="2"/>
  <c r="BV110" i="2"/>
  <c r="BR110" i="2"/>
  <c r="BN110" i="2"/>
  <c r="BY110" i="2"/>
  <c r="BU110" i="2"/>
  <c r="BQ110" i="2"/>
  <c r="BM110" i="2"/>
  <c r="CA114" i="2"/>
  <c r="BX114" i="2"/>
  <c r="BT114" i="2"/>
  <c r="BP114" i="2"/>
  <c r="BL114" i="2"/>
  <c r="BW114" i="2"/>
  <c r="BS114" i="2"/>
  <c r="BO114" i="2"/>
  <c r="BK114" i="2"/>
  <c r="BV114" i="2"/>
  <c r="BR114" i="2"/>
  <c r="BN114" i="2"/>
  <c r="BY114" i="2"/>
  <c r="BU114" i="2"/>
  <c r="BQ114" i="2"/>
  <c r="BM114" i="2"/>
  <c r="CA118" i="2"/>
  <c r="BX118" i="2"/>
  <c r="BT118" i="2"/>
  <c r="BP118" i="2"/>
  <c r="BL118" i="2"/>
  <c r="BW118" i="2"/>
  <c r="BS118" i="2"/>
  <c r="BO118" i="2"/>
  <c r="BK118" i="2"/>
  <c r="BV118" i="2"/>
  <c r="BR118" i="2"/>
  <c r="BN118" i="2"/>
  <c r="BY118" i="2"/>
  <c r="BU118" i="2"/>
  <c r="BQ118" i="2"/>
  <c r="BM118" i="2"/>
  <c r="CA122" i="2"/>
  <c r="BX122" i="2"/>
  <c r="BT122" i="2"/>
  <c r="BP122" i="2"/>
  <c r="BL122" i="2"/>
  <c r="BW122" i="2"/>
  <c r="BS122" i="2"/>
  <c r="BO122" i="2"/>
  <c r="BK122" i="2"/>
  <c r="BV122" i="2"/>
  <c r="BR122" i="2"/>
  <c r="BN122" i="2"/>
  <c r="BY122" i="2"/>
  <c r="BU122" i="2"/>
  <c r="BQ122" i="2"/>
  <c r="BM122" i="2"/>
  <c r="CA126" i="2"/>
  <c r="BX126" i="2"/>
  <c r="BT126" i="2"/>
  <c r="BP126" i="2"/>
  <c r="BL126" i="2"/>
  <c r="BW126" i="2"/>
  <c r="BS126" i="2"/>
  <c r="BO126" i="2"/>
  <c r="BK126" i="2"/>
  <c r="BV126" i="2"/>
  <c r="BR126" i="2"/>
  <c r="BN126" i="2"/>
  <c r="BY126" i="2"/>
  <c r="BU126" i="2"/>
  <c r="BQ126" i="2"/>
  <c r="BM126" i="2"/>
  <c r="CA130" i="2"/>
  <c r="BX130" i="2"/>
  <c r="BT130" i="2"/>
  <c r="BP130" i="2"/>
  <c r="BL130" i="2"/>
  <c r="BW130" i="2"/>
  <c r="BS130" i="2"/>
  <c r="BO130" i="2"/>
  <c r="BK130" i="2"/>
  <c r="BV130" i="2"/>
  <c r="BR130" i="2"/>
  <c r="BN130" i="2"/>
  <c r="BY130" i="2"/>
  <c r="BU130" i="2"/>
  <c r="BQ130" i="2"/>
  <c r="BM130" i="2"/>
  <c r="BY134" i="2"/>
  <c r="BU134" i="2"/>
  <c r="BW134" i="2"/>
  <c r="BR134" i="2"/>
  <c r="CA134" i="2"/>
  <c r="BV134" i="2"/>
  <c r="BQ134" i="2"/>
  <c r="BP134" i="2"/>
  <c r="BL134" i="2"/>
  <c r="BX134" i="2"/>
  <c r="BO134" i="2"/>
  <c r="BK134" i="2"/>
  <c r="BT134" i="2"/>
  <c r="BN134" i="2"/>
  <c r="BS134" i="2"/>
  <c r="BM134" i="2"/>
  <c r="BY138" i="2"/>
  <c r="BU138" i="2"/>
  <c r="BQ138" i="2"/>
  <c r="BM138" i="2"/>
  <c r="CA138" i="2"/>
  <c r="BW138" i="2"/>
  <c r="BR138" i="2"/>
  <c r="BL138" i="2"/>
  <c r="BV138" i="2"/>
  <c r="BP138" i="2"/>
  <c r="BK138" i="2"/>
  <c r="BT138" i="2"/>
  <c r="BO138" i="2"/>
  <c r="BN138" i="2"/>
  <c r="BX138" i="2"/>
  <c r="BS138" i="2"/>
  <c r="BV142" i="2"/>
  <c r="BR142" i="2"/>
  <c r="BN142" i="2"/>
  <c r="BY142" i="2"/>
  <c r="BU142" i="2"/>
  <c r="BQ142" i="2"/>
  <c r="BM142" i="2"/>
  <c r="BW142" i="2"/>
  <c r="BO142" i="2"/>
  <c r="BT142" i="2"/>
  <c r="BL142" i="2"/>
  <c r="CA142" i="2"/>
  <c r="BS142" i="2"/>
  <c r="BK142" i="2"/>
  <c r="BX142" i="2"/>
  <c r="BP142" i="2"/>
  <c r="BL2" i="2"/>
  <c r="BP2" i="2"/>
  <c r="BT2" i="2"/>
  <c r="BX2" i="2"/>
  <c r="BM3" i="2"/>
  <c r="BQ3" i="2"/>
  <c r="BU3" i="2"/>
  <c r="BY3" i="2"/>
  <c r="BN4" i="2"/>
  <c r="BR4" i="2"/>
  <c r="BV4" i="2"/>
  <c r="BK5" i="2"/>
  <c r="BO5" i="2"/>
  <c r="BS5" i="2"/>
  <c r="BW5" i="2"/>
  <c r="BL6" i="2"/>
  <c r="BP6" i="2"/>
  <c r="BT6" i="2"/>
  <c r="BX6" i="2"/>
  <c r="BM7" i="2"/>
  <c r="BQ7" i="2"/>
  <c r="BU7" i="2"/>
  <c r="BY7" i="2"/>
  <c r="BN8" i="2"/>
  <c r="BR8" i="2"/>
  <c r="BV8" i="2"/>
  <c r="BK9" i="2"/>
  <c r="BO9" i="2"/>
  <c r="BS9" i="2"/>
  <c r="BW9" i="2"/>
  <c r="BL10" i="2"/>
  <c r="BP10" i="2"/>
  <c r="BT10" i="2"/>
  <c r="BX10" i="2"/>
  <c r="BM11" i="2"/>
  <c r="BQ11" i="2"/>
  <c r="BU11" i="2"/>
  <c r="BY11" i="2"/>
  <c r="BN12" i="2"/>
  <c r="BR12" i="2"/>
  <c r="BV12" i="2"/>
  <c r="BK13" i="2"/>
  <c r="BO13" i="2"/>
  <c r="BS13" i="2"/>
  <c r="BW13" i="2"/>
  <c r="BL14" i="2"/>
  <c r="BP14" i="2"/>
  <c r="BT14" i="2"/>
  <c r="BX14" i="2"/>
  <c r="BM15" i="2"/>
  <c r="BQ15" i="2"/>
  <c r="BU15" i="2"/>
  <c r="BY15" i="2"/>
  <c r="BN16" i="2"/>
  <c r="BR16" i="2"/>
  <c r="BV16" i="2"/>
  <c r="BK17" i="2"/>
  <c r="BO17" i="2"/>
  <c r="BS17" i="2"/>
  <c r="BW17" i="2"/>
  <c r="BL18" i="2"/>
  <c r="BP18" i="2"/>
  <c r="BT18" i="2"/>
  <c r="BX18" i="2"/>
  <c r="BM19" i="2"/>
  <c r="BQ19" i="2"/>
  <c r="BU19" i="2"/>
  <c r="BY19" i="2"/>
  <c r="BN20" i="2"/>
  <c r="BR20" i="2"/>
  <c r="BV20" i="2"/>
  <c r="BK21" i="2"/>
  <c r="BO21" i="2"/>
  <c r="BS21" i="2"/>
  <c r="BW21" i="2"/>
  <c r="BL22" i="2"/>
  <c r="BP22" i="2"/>
  <c r="BT22" i="2"/>
  <c r="BX22" i="2"/>
  <c r="BM23" i="2"/>
  <c r="BQ23" i="2"/>
  <c r="BU23" i="2"/>
  <c r="BY23" i="2"/>
  <c r="BN24" i="2"/>
  <c r="BR24" i="2"/>
  <c r="BV24" i="2"/>
  <c r="BK25" i="2"/>
  <c r="BO25" i="2"/>
  <c r="BS25" i="2"/>
  <c r="BW25" i="2"/>
  <c r="BL26" i="2"/>
  <c r="BP26" i="2"/>
  <c r="BT26" i="2"/>
  <c r="BX26" i="2"/>
  <c r="BM27" i="2"/>
  <c r="BQ27" i="2"/>
  <c r="BU27" i="2"/>
  <c r="BY27" i="2"/>
  <c r="BN28" i="2"/>
  <c r="BR28" i="2"/>
  <c r="BV28" i="2"/>
  <c r="BK29" i="2"/>
  <c r="BO29" i="2"/>
  <c r="BS29" i="2"/>
  <c r="BW29" i="2"/>
  <c r="BL30" i="2"/>
  <c r="BP30" i="2"/>
  <c r="BT30" i="2"/>
  <c r="BX30" i="2"/>
  <c r="BM31" i="2"/>
  <c r="BQ31" i="2"/>
  <c r="BU31" i="2"/>
  <c r="BY31" i="2"/>
  <c r="BN32" i="2"/>
  <c r="BR32" i="2"/>
  <c r="BV32" i="2"/>
  <c r="BK33" i="2"/>
  <c r="BO33" i="2"/>
  <c r="BS33" i="2"/>
  <c r="BW33" i="2"/>
  <c r="BL34" i="2"/>
  <c r="BP34" i="2"/>
  <c r="BT34" i="2"/>
  <c r="BX34" i="2"/>
  <c r="BM35" i="2"/>
  <c r="BQ35" i="2"/>
  <c r="BU35" i="2"/>
  <c r="BY35" i="2"/>
  <c r="BN36" i="2"/>
  <c r="BR36" i="2"/>
  <c r="BV36" i="2"/>
  <c r="BK37" i="2"/>
  <c r="BO37" i="2"/>
  <c r="BS37" i="2"/>
  <c r="BW37" i="2"/>
  <c r="BL38" i="2"/>
  <c r="BP38" i="2"/>
  <c r="BT38" i="2"/>
  <c r="BX38" i="2"/>
  <c r="BM39" i="2"/>
  <c r="BQ39" i="2"/>
  <c r="BU39" i="2"/>
  <c r="BY39" i="2"/>
  <c r="BN40" i="2"/>
  <c r="BR40" i="2"/>
  <c r="BV40" i="2"/>
  <c r="BK41" i="2"/>
  <c r="BO41" i="2"/>
  <c r="BS41" i="2"/>
  <c r="BW41" i="2"/>
  <c r="BL42" i="2"/>
  <c r="BP42" i="2"/>
  <c r="BT42" i="2"/>
  <c r="BX42" i="2"/>
  <c r="BM43" i="2"/>
  <c r="BQ43" i="2"/>
  <c r="BU43" i="2"/>
  <c r="BY43" i="2"/>
  <c r="BN44" i="2"/>
  <c r="BR44" i="2"/>
  <c r="BV44" i="2"/>
  <c r="BK45" i="2"/>
  <c r="BO45" i="2"/>
  <c r="BS45" i="2"/>
  <c r="BW45" i="2"/>
  <c r="BL46" i="2"/>
  <c r="BP46" i="2"/>
  <c r="BT46" i="2"/>
  <c r="BX46" i="2"/>
  <c r="BM47" i="2"/>
  <c r="BQ47" i="2"/>
  <c r="BU47" i="2"/>
  <c r="BY47" i="2"/>
  <c r="BN48" i="2"/>
  <c r="BR48" i="2"/>
  <c r="BV48" i="2"/>
  <c r="BK49" i="2"/>
  <c r="BO49" i="2"/>
  <c r="BS49" i="2"/>
  <c r="BW49" i="2"/>
  <c r="BW3" i="1"/>
  <c r="CY3" i="1"/>
  <c r="EO3" i="1"/>
  <c r="DM3" i="1"/>
  <c r="BI3" i="1"/>
  <c r="CK3" i="1"/>
  <c r="AU3" i="1"/>
  <c r="AT3" i="1"/>
  <c r="CJ3" i="1"/>
  <c r="DL3" i="1"/>
  <c r="FB3" i="1"/>
  <c r="BV3" i="1"/>
  <c r="AS3" i="1"/>
  <c r="BG3" i="1"/>
  <c r="CW3" i="1"/>
  <c r="DK3" i="1"/>
  <c r="FA3" i="1"/>
  <c r="EM3" i="1"/>
  <c r="CI3" i="1"/>
  <c r="BT3" i="1"/>
  <c r="CH3" i="1"/>
  <c r="CV3" i="1"/>
  <c r="DJ3" i="1"/>
  <c r="EY3" i="1"/>
  <c r="EK3" i="1"/>
  <c r="CU3" i="1"/>
  <c r="BS3" i="1"/>
  <c r="CG3" i="1"/>
  <c r="BE3" i="1"/>
  <c r="AQ3" i="1"/>
  <c r="DI3" i="1"/>
  <c r="GZ4" i="5"/>
  <c r="BR3" i="1"/>
  <c r="CF3" i="1"/>
  <c r="DH3" i="1"/>
  <c r="BD3" i="1"/>
  <c r="EJ3" i="1"/>
  <c r="CT3" i="1"/>
  <c r="AP3" i="1"/>
  <c r="DG3" i="1"/>
  <c r="DU3" i="1"/>
  <c r="BC3" i="1"/>
  <c r="BQ3" i="1"/>
  <c r="CS3" i="1"/>
  <c r="EW3" i="1"/>
  <c r="CE3" i="1"/>
  <c r="CD3" i="1"/>
  <c r="CR3" i="1"/>
  <c r="DF3" i="1"/>
  <c r="EV3" i="1"/>
  <c r="AN3" i="1"/>
  <c r="BB3" i="1"/>
  <c r="EH3" i="1"/>
  <c r="GY5" i="5"/>
  <c r="GZ8" i="5"/>
  <c r="GY9" i="5"/>
  <c r="GZ13" i="5"/>
  <c r="GZ17" i="5"/>
  <c r="GY18" i="5"/>
  <c r="GZ21" i="5"/>
  <c r="GZ25" i="5"/>
  <c r="GY26" i="5"/>
  <c r="GZ29" i="5"/>
  <c r="GZ33" i="5"/>
  <c r="GZ37" i="5"/>
  <c r="GZ41" i="5"/>
  <c r="CC3" i="1"/>
  <c r="DS3" i="1"/>
  <c r="CQ3" i="1"/>
  <c r="EG3" i="1"/>
  <c r="GY34" i="5"/>
  <c r="GY42" i="5"/>
  <c r="BA3" i="1"/>
  <c r="DE3" i="1"/>
  <c r="FD92" i="5"/>
  <c r="FD94" i="5"/>
  <c r="FD96" i="5"/>
  <c r="FD98" i="5"/>
  <c r="FD100" i="5"/>
  <c r="FD102" i="5"/>
  <c r="FD104" i="5"/>
  <c r="FD106" i="5"/>
  <c r="FD108" i="5"/>
  <c r="FD110" i="5"/>
  <c r="FD112" i="5"/>
  <c r="FD114" i="5"/>
  <c r="FD116" i="5"/>
  <c r="FD118" i="5"/>
  <c r="FD120" i="5"/>
  <c r="FD122" i="5"/>
  <c r="DD3" i="1"/>
  <c r="CB3" i="1"/>
  <c r="AZ3" i="1"/>
  <c r="ET3" i="1"/>
  <c r="CP3" i="1"/>
  <c r="BN3" i="1"/>
  <c r="EF3" i="1"/>
  <c r="AL3" i="1"/>
  <c r="GZ45" i="5"/>
  <c r="GX47" i="5"/>
  <c r="GZ49" i="5"/>
  <c r="GY50" i="5"/>
  <c r="GY53" i="5"/>
  <c r="GY57" i="5"/>
  <c r="GX58" i="5"/>
  <c r="GY61" i="5"/>
  <c r="GY65" i="5"/>
  <c r="GX66" i="5"/>
  <c r="FD124" i="5"/>
  <c r="FD126" i="5"/>
  <c r="FD128" i="5"/>
  <c r="FD130" i="5"/>
  <c r="FD132" i="5"/>
  <c r="FD134" i="5"/>
  <c r="FD136" i="5"/>
  <c r="FD138" i="5"/>
  <c r="FD140" i="5"/>
  <c r="FD142" i="5"/>
  <c r="GW2" i="5"/>
  <c r="GY4" i="5"/>
  <c r="GW6" i="5"/>
  <c r="GY8" i="5"/>
  <c r="GW10" i="5"/>
  <c r="GY14" i="5"/>
  <c r="GX18" i="5"/>
  <c r="GY22" i="5"/>
  <c r="GX26" i="5"/>
  <c r="GY30" i="5"/>
  <c r="GX34" i="5"/>
  <c r="GY38" i="5"/>
  <c r="GX42" i="5"/>
  <c r="DC3" i="1"/>
  <c r="AY3" i="1"/>
  <c r="EE3" i="1"/>
  <c r="BM3" i="1"/>
  <c r="ES3" i="1"/>
  <c r="CA3" i="1"/>
  <c r="CO3" i="1"/>
  <c r="GY46" i="5"/>
  <c r="GX50" i="5"/>
  <c r="GZ52" i="5"/>
  <c r="GX54" i="5"/>
  <c r="GZ56" i="5"/>
  <c r="GZ60" i="5"/>
  <c r="GX62" i="5"/>
  <c r="GZ64" i="5"/>
  <c r="AK3" i="1"/>
  <c r="ER3" i="1"/>
  <c r="ED3" i="1"/>
  <c r="DB3" i="1"/>
  <c r="CN3" i="1"/>
  <c r="BZ3" i="1"/>
  <c r="AX3" i="1"/>
  <c r="BL3" i="1"/>
  <c r="GX14" i="5"/>
  <c r="GX22" i="5"/>
  <c r="GX30" i="5"/>
  <c r="GX38" i="5"/>
  <c r="GX46" i="5"/>
  <c r="GZ2" i="5"/>
  <c r="GX4" i="5"/>
  <c r="GZ6" i="5"/>
  <c r="GX8" i="5"/>
  <c r="GZ10" i="5"/>
  <c r="GW12" i="5"/>
  <c r="GW16" i="5"/>
  <c r="GW20" i="5"/>
  <c r="GW24" i="5"/>
  <c r="GW28" i="5"/>
  <c r="GW32" i="5"/>
  <c r="GW36" i="5"/>
  <c r="GW40" i="5"/>
  <c r="GW44" i="5"/>
  <c r="GW48" i="5"/>
  <c r="FY2" i="5"/>
  <c r="FY4" i="5"/>
  <c r="FY6" i="5"/>
  <c r="FY8" i="5"/>
  <c r="FY10" i="5"/>
  <c r="FY12" i="5"/>
  <c r="FY14" i="5"/>
  <c r="FY16" i="5"/>
  <c r="FY18" i="5"/>
  <c r="FY20" i="5"/>
  <c r="FY22" i="5"/>
  <c r="FY24" i="5"/>
  <c r="FY26" i="5"/>
  <c r="FY28" i="5"/>
  <c r="FY30" i="5"/>
  <c r="FY32" i="5"/>
  <c r="FY34" i="5"/>
  <c r="FZ36" i="5"/>
  <c r="FZ38" i="5"/>
  <c r="FZ40" i="5"/>
  <c r="FZ42" i="5"/>
  <c r="FZ44" i="5"/>
  <c r="FZ46" i="5"/>
  <c r="FZ48" i="5"/>
  <c r="FZ50" i="5"/>
  <c r="FZ52" i="5"/>
  <c r="FZ54" i="5"/>
  <c r="FZ56" i="5"/>
  <c r="FZ58" i="5"/>
  <c r="FZ60" i="5"/>
  <c r="FZ62" i="5"/>
  <c r="FZ64" i="5"/>
  <c r="FZ66" i="5"/>
  <c r="FZ68" i="5"/>
  <c r="FZ70" i="5"/>
  <c r="FZ72" i="5"/>
  <c r="FZ74" i="5"/>
  <c r="FZ76" i="5"/>
  <c r="FZ78" i="5"/>
  <c r="FZ80" i="5"/>
  <c r="FZ82" i="5"/>
  <c r="FZ84" i="5"/>
  <c r="FZ86" i="5"/>
  <c r="FZ88" i="5"/>
  <c r="FZ90" i="5"/>
  <c r="FZ92" i="5"/>
  <c r="FZ94" i="5"/>
  <c r="FZ96" i="5"/>
  <c r="FZ98" i="5"/>
  <c r="FZ100" i="5"/>
  <c r="FZ102" i="5"/>
  <c r="FZ104" i="5"/>
  <c r="FZ106" i="5"/>
  <c r="R107" i="1" s="1"/>
  <c r="FZ108" i="5"/>
  <c r="FZ110" i="5"/>
  <c r="EQ3" i="1"/>
  <c r="CM3" i="1"/>
  <c r="EC3" i="1"/>
  <c r="BY3" i="1"/>
  <c r="BK3" i="1"/>
  <c r="DA3" i="1"/>
  <c r="AW3" i="1"/>
  <c r="BK93" i="1"/>
  <c r="FB91" i="5"/>
  <c r="FA91" i="5"/>
  <c r="BK95" i="1"/>
  <c r="FB93" i="5"/>
  <c r="FA93" i="5"/>
  <c r="BK97" i="1"/>
  <c r="FB95" i="5"/>
  <c r="FA95" i="5"/>
  <c r="BK99" i="1"/>
  <c r="FB97" i="5"/>
  <c r="FA97" i="5"/>
  <c r="BK101" i="1"/>
  <c r="FB99" i="5"/>
  <c r="FA99" i="5"/>
  <c r="BK103" i="1"/>
  <c r="FB101" i="5"/>
  <c r="FA101" i="5"/>
  <c r="BK105" i="1"/>
  <c r="FB103" i="5"/>
  <c r="FA103" i="5"/>
  <c r="BK107" i="1"/>
  <c r="FB105" i="5"/>
  <c r="FA105" i="5"/>
  <c r="BK109" i="1"/>
  <c r="FB107" i="5"/>
  <c r="FA107" i="5"/>
  <c r="BK111" i="1"/>
  <c r="FB109" i="5"/>
  <c r="FA109" i="5"/>
  <c r="BK113" i="1"/>
  <c r="FB111" i="5"/>
  <c r="FA111" i="5"/>
  <c r="BK115" i="1"/>
  <c r="FB113" i="5"/>
  <c r="FA113" i="5"/>
  <c r="BK117" i="1"/>
  <c r="FB115" i="5"/>
  <c r="FA115" i="5"/>
  <c r="BK119" i="1"/>
  <c r="FB117" i="5"/>
  <c r="FA117" i="5"/>
  <c r="BK121" i="1"/>
  <c r="FB119" i="5"/>
  <c r="FA119" i="5"/>
  <c r="BK123" i="1"/>
  <c r="FB121" i="5"/>
  <c r="FA121" i="5"/>
  <c r="BK125" i="1"/>
  <c r="FB123" i="5"/>
  <c r="FA123" i="5"/>
  <c r="BK127" i="1"/>
  <c r="FB125" i="5"/>
  <c r="FA125" i="5"/>
  <c r="BK129" i="1"/>
  <c r="FB127" i="5"/>
  <c r="FA127" i="5"/>
  <c r="BK131" i="1"/>
  <c r="FB129" i="5"/>
  <c r="FA129" i="5"/>
  <c r="BK133" i="1"/>
  <c r="FB131" i="5"/>
  <c r="FA131" i="5"/>
  <c r="BK135" i="1"/>
  <c r="FB133" i="5"/>
  <c r="FA133" i="5"/>
  <c r="BK137" i="1"/>
  <c r="FB135" i="5"/>
  <c r="FA135" i="5"/>
  <c r="BK139" i="1"/>
  <c r="FB137" i="5"/>
  <c r="FA137" i="5"/>
  <c r="BK141" i="1"/>
  <c r="FB139" i="5"/>
  <c r="FA139" i="5"/>
  <c r="BK143" i="1"/>
  <c r="FB141" i="5"/>
  <c r="FA141" i="5"/>
  <c r="BK145" i="1"/>
  <c r="FD143" i="5"/>
  <c r="FB143" i="5"/>
  <c r="FA143" i="5"/>
  <c r="BK147" i="1"/>
  <c r="FD145" i="5"/>
  <c r="FB145" i="5"/>
  <c r="FA145" i="5"/>
  <c r="FD2" i="5"/>
  <c r="FD3" i="5"/>
  <c r="FD4" i="5"/>
  <c r="FD5" i="5"/>
  <c r="FD6" i="5"/>
  <c r="FD7" i="5"/>
  <c r="FD8" i="5"/>
  <c r="FD9" i="5"/>
  <c r="FD10" i="5"/>
  <c r="FD11" i="5"/>
  <c r="FD12" i="5"/>
  <c r="FD13" i="5"/>
  <c r="FD14" i="5"/>
  <c r="FD15" i="5"/>
  <c r="FD16" i="5"/>
  <c r="FD17" i="5"/>
  <c r="FD18" i="5"/>
  <c r="FD19" i="5"/>
  <c r="FD20" i="5"/>
  <c r="FD21" i="5"/>
  <c r="FD22" i="5"/>
  <c r="FD23" i="5"/>
  <c r="FD24" i="5"/>
  <c r="FD25" i="5"/>
  <c r="FD26" i="5"/>
  <c r="FD27" i="5"/>
  <c r="FD28" i="5"/>
  <c r="FD29" i="5"/>
  <c r="FD30" i="5"/>
  <c r="FD31" i="5"/>
  <c r="FD32" i="5"/>
  <c r="FD33" i="5"/>
  <c r="FD34" i="5"/>
  <c r="FD35" i="5"/>
  <c r="FD36" i="5"/>
  <c r="FD37" i="5"/>
  <c r="FD38" i="5"/>
  <c r="FD39" i="5"/>
  <c r="FD40" i="5"/>
  <c r="FD41" i="5"/>
  <c r="FD42" i="5"/>
  <c r="FD43" i="5"/>
  <c r="FD44" i="5"/>
  <c r="FD45" i="5"/>
  <c r="FD46" i="5"/>
  <c r="FD47" i="5"/>
  <c r="FD48" i="5"/>
  <c r="FD49" i="5"/>
  <c r="FD50" i="5"/>
  <c r="FD51" i="5"/>
  <c r="FD52" i="5"/>
  <c r="FD53" i="5"/>
  <c r="FD54" i="5"/>
  <c r="FD55" i="5"/>
  <c r="FD56" i="5"/>
  <c r="FD57" i="5"/>
  <c r="FD58" i="5"/>
  <c r="FD59" i="5"/>
  <c r="FD60" i="5"/>
  <c r="FD61" i="5"/>
  <c r="FD62" i="5"/>
  <c r="FD63" i="5"/>
  <c r="FD64" i="5"/>
  <c r="FD65" i="5"/>
  <c r="FD66" i="5"/>
  <c r="FD67" i="5"/>
  <c r="FD68" i="5"/>
  <c r="FD69" i="5"/>
  <c r="FD70" i="5"/>
  <c r="FD71" i="5"/>
  <c r="FD72" i="5"/>
  <c r="FD73" i="5"/>
  <c r="FD74" i="5"/>
  <c r="FD75" i="5"/>
  <c r="FD76" i="5"/>
  <c r="FD77" i="5"/>
  <c r="FD78" i="5"/>
  <c r="FD79" i="5"/>
  <c r="FD80" i="5"/>
  <c r="FD81" i="5"/>
  <c r="FD82" i="5"/>
  <c r="FD83" i="5"/>
  <c r="FD84" i="5"/>
  <c r="FD85" i="5"/>
  <c r="FD86" i="5"/>
  <c r="FD87" i="5"/>
  <c r="FD88" i="5"/>
  <c r="FD89" i="5"/>
  <c r="FD90" i="5"/>
  <c r="FA2" i="5"/>
  <c r="FA3" i="5"/>
  <c r="FA4" i="5"/>
  <c r="FA5" i="5"/>
  <c r="FA6" i="5"/>
  <c r="FA7" i="5"/>
  <c r="FA8" i="5"/>
  <c r="FA9" i="5"/>
  <c r="FA10" i="5"/>
  <c r="FA11" i="5"/>
  <c r="FA12" i="5"/>
  <c r="FA13" i="5"/>
  <c r="FA14" i="5"/>
  <c r="FA15" i="5"/>
  <c r="FA16" i="5"/>
  <c r="FA17" i="5"/>
  <c r="FA18" i="5"/>
  <c r="FA19" i="5"/>
  <c r="FA20" i="5"/>
  <c r="FA21" i="5"/>
  <c r="FA22" i="5"/>
  <c r="FA23" i="5"/>
  <c r="FA24" i="5"/>
  <c r="FA25" i="5"/>
  <c r="FA26" i="5"/>
  <c r="FA27" i="5"/>
  <c r="FA28" i="5"/>
  <c r="FA29" i="5"/>
  <c r="FA30" i="5"/>
  <c r="FA31" i="5"/>
  <c r="FA32" i="5"/>
  <c r="FA33" i="5"/>
  <c r="FA34" i="5"/>
  <c r="FA35" i="5"/>
  <c r="FA36" i="5"/>
  <c r="FA37" i="5"/>
  <c r="FA38" i="5"/>
  <c r="FA39" i="5"/>
  <c r="FA40" i="5"/>
  <c r="FA41" i="5"/>
  <c r="FA42" i="5"/>
  <c r="FA43" i="5"/>
  <c r="FA44" i="5"/>
  <c r="FA45" i="5"/>
  <c r="FA46" i="5"/>
  <c r="FA47" i="5"/>
  <c r="FA48" i="5"/>
  <c r="FA49" i="5"/>
  <c r="FA50" i="5"/>
  <c r="FA51" i="5"/>
  <c r="FA52" i="5"/>
  <c r="FA53" i="5"/>
  <c r="FA54" i="5"/>
  <c r="FA55" i="5"/>
  <c r="FA56" i="5"/>
  <c r="FA57" i="5"/>
  <c r="FA58" i="5"/>
  <c r="FA59" i="5"/>
  <c r="FA60" i="5"/>
  <c r="FA61" i="5"/>
  <c r="FA62" i="5"/>
  <c r="FA63" i="5"/>
  <c r="FA64" i="5"/>
  <c r="FA65" i="5"/>
  <c r="FA66" i="5"/>
  <c r="FA67" i="5"/>
  <c r="FA68" i="5"/>
  <c r="FA69" i="5"/>
  <c r="FA70" i="5"/>
  <c r="FA71" i="5"/>
  <c r="FA72" i="5"/>
  <c r="FA73" i="5"/>
  <c r="FA74" i="5"/>
  <c r="FA75" i="5"/>
  <c r="FA76" i="5"/>
  <c r="FA77" i="5"/>
  <c r="FA78" i="5"/>
  <c r="FA79" i="5"/>
  <c r="FA80" i="5"/>
  <c r="FA81" i="5"/>
  <c r="FA82" i="5"/>
  <c r="FA83" i="5"/>
  <c r="FA84" i="5"/>
  <c r="FA85" i="5"/>
  <c r="FA86" i="5"/>
  <c r="FA87" i="5"/>
  <c r="FA88" i="5"/>
  <c r="FA89" i="5"/>
  <c r="FA90" i="5"/>
  <c r="FC91" i="5"/>
  <c r="FC93" i="5"/>
  <c r="FC95" i="5"/>
  <c r="FC97" i="5"/>
  <c r="FC99" i="5"/>
  <c r="FC101" i="5"/>
  <c r="FC103" i="5"/>
  <c r="FC105" i="5"/>
  <c r="FC107" i="5"/>
  <c r="FC109" i="5"/>
  <c r="FC111" i="5"/>
  <c r="FC113" i="5"/>
  <c r="FC115" i="5"/>
  <c r="FC117" i="5"/>
  <c r="FC119" i="5"/>
  <c r="FC121" i="5"/>
  <c r="FC123" i="5"/>
  <c r="FC125" i="5"/>
  <c r="FC127" i="5"/>
  <c r="FC129" i="5"/>
  <c r="FC131" i="5"/>
  <c r="FC133" i="5"/>
  <c r="FC135" i="5"/>
  <c r="FC137" i="5"/>
  <c r="FC139" i="5"/>
  <c r="FC141" i="5"/>
  <c r="FC143" i="5"/>
  <c r="BK94" i="1"/>
  <c r="FB92" i="5"/>
  <c r="FA92" i="5"/>
  <c r="BK96" i="1"/>
  <c r="FB94" i="5"/>
  <c r="FA94" i="5"/>
  <c r="BK98" i="1"/>
  <c r="FB96" i="5"/>
  <c r="FA96" i="5"/>
  <c r="BK100" i="1"/>
  <c r="FB98" i="5"/>
  <c r="FA98" i="5"/>
  <c r="BK102" i="1"/>
  <c r="FB100" i="5"/>
  <c r="FA100" i="5"/>
  <c r="BK104" i="1"/>
  <c r="FB102" i="5"/>
  <c r="FA102" i="5"/>
  <c r="BK106" i="1"/>
  <c r="FB104" i="5"/>
  <c r="FA104" i="5"/>
  <c r="BK108" i="1"/>
  <c r="FB106" i="5"/>
  <c r="FA106" i="5"/>
  <c r="BK110" i="1"/>
  <c r="FB108" i="5"/>
  <c r="FA108" i="5"/>
  <c r="BK112" i="1"/>
  <c r="FB110" i="5"/>
  <c r="FA110" i="5"/>
  <c r="BK114" i="1"/>
  <c r="FB112" i="5"/>
  <c r="FA112" i="5"/>
  <c r="BK116" i="1"/>
  <c r="FB114" i="5"/>
  <c r="FA114" i="5"/>
  <c r="BK118" i="1"/>
  <c r="FB116" i="5"/>
  <c r="FA116" i="5"/>
  <c r="BK120" i="1"/>
  <c r="FB118" i="5"/>
  <c r="FA118" i="5"/>
  <c r="BK122" i="1"/>
  <c r="FB120" i="5"/>
  <c r="FA120" i="5"/>
  <c r="BK124" i="1"/>
  <c r="FB122" i="5"/>
  <c r="FA122" i="5"/>
  <c r="BK126" i="1"/>
  <c r="FB124" i="5"/>
  <c r="FA124" i="5"/>
  <c r="BK128" i="1"/>
  <c r="FB126" i="5"/>
  <c r="FA126" i="5"/>
  <c r="BK130" i="1"/>
  <c r="FB128" i="5"/>
  <c r="FA128" i="5"/>
  <c r="BK132" i="1"/>
  <c r="FB130" i="5"/>
  <c r="FA130" i="5"/>
  <c r="BK134" i="1"/>
  <c r="FB132" i="5"/>
  <c r="FA132" i="5"/>
  <c r="BK136" i="1"/>
  <c r="FB134" i="5"/>
  <c r="FA134" i="5"/>
  <c r="BK138" i="1"/>
  <c r="FB136" i="5"/>
  <c r="FA136" i="5"/>
  <c r="BK140" i="1"/>
  <c r="FB138" i="5"/>
  <c r="FA138" i="5"/>
  <c r="BK142" i="1"/>
  <c r="FB140" i="5"/>
  <c r="FA140" i="5"/>
  <c r="BK144" i="1"/>
  <c r="FB142" i="5"/>
  <c r="FA142" i="5"/>
  <c r="BK146" i="1"/>
  <c r="FD144" i="5"/>
  <c r="FB144" i="5"/>
  <c r="FA144" i="5"/>
  <c r="FB2" i="5"/>
  <c r="FB3" i="5"/>
  <c r="L5" i="1" s="1"/>
  <c r="FB4" i="5"/>
  <c r="FB5" i="5"/>
  <c r="FB6" i="5"/>
  <c r="FB7" i="5"/>
  <c r="FB8" i="5"/>
  <c r="FB9" i="5"/>
  <c r="FB10" i="5"/>
  <c r="FB11" i="5"/>
  <c r="FB12" i="5"/>
  <c r="FB13" i="5"/>
  <c r="FB14" i="5"/>
  <c r="FB15" i="5"/>
  <c r="L17" i="1" s="1"/>
  <c r="FB16" i="5"/>
  <c r="FB17" i="5"/>
  <c r="FB18" i="5"/>
  <c r="FB19" i="5"/>
  <c r="FB20" i="5"/>
  <c r="FB21" i="5"/>
  <c r="FB22" i="5"/>
  <c r="FB23" i="5"/>
  <c r="FB24" i="5"/>
  <c r="FB25" i="5"/>
  <c r="FB26" i="5"/>
  <c r="FB27" i="5"/>
  <c r="FB28" i="5"/>
  <c r="FB29" i="5"/>
  <c r="FB30" i="5"/>
  <c r="FB31" i="5"/>
  <c r="FB32" i="5"/>
  <c r="FB33" i="5"/>
  <c r="FB34" i="5"/>
  <c r="FB35" i="5"/>
  <c r="FB36" i="5"/>
  <c r="FB37" i="5"/>
  <c r="FB38" i="5"/>
  <c r="FB39" i="5"/>
  <c r="FB40" i="5"/>
  <c r="FB41" i="5"/>
  <c r="FB42" i="5"/>
  <c r="FB43" i="5"/>
  <c r="FB44" i="5"/>
  <c r="FB45" i="5"/>
  <c r="FB46" i="5"/>
  <c r="FB47" i="5"/>
  <c r="FB48" i="5"/>
  <c r="FB49" i="5"/>
  <c r="FB50" i="5"/>
  <c r="FB51" i="5"/>
  <c r="FB52" i="5"/>
  <c r="FB53" i="5"/>
  <c r="FB54" i="5"/>
  <c r="FB55" i="5"/>
  <c r="FB56" i="5"/>
  <c r="FB57" i="5"/>
  <c r="FB58" i="5"/>
  <c r="FB59" i="5"/>
  <c r="FB60" i="5"/>
  <c r="FB61" i="5"/>
  <c r="FB62" i="5"/>
  <c r="FB63" i="5"/>
  <c r="FB64" i="5"/>
  <c r="FB65" i="5"/>
  <c r="FB66" i="5"/>
  <c r="FB67" i="5"/>
  <c r="FB68" i="5"/>
  <c r="FB69" i="5"/>
  <c r="FB70" i="5"/>
  <c r="FB71" i="5"/>
  <c r="FB72" i="5"/>
  <c r="FB73" i="5"/>
  <c r="FB74" i="5"/>
  <c r="FB75" i="5"/>
  <c r="FB76" i="5"/>
  <c r="FB77" i="5"/>
  <c r="FB78" i="5"/>
  <c r="FB79" i="5"/>
  <c r="FB80" i="5"/>
  <c r="FB81" i="5"/>
  <c r="FB82" i="5"/>
  <c r="FB83" i="5"/>
  <c r="FB84" i="5"/>
  <c r="FB85" i="5"/>
  <c r="FB86" i="5"/>
  <c r="FB87" i="5"/>
  <c r="L89" i="1" s="1"/>
  <c r="FB88" i="5"/>
  <c r="FB89" i="5"/>
  <c r="FB90" i="5"/>
  <c r="FD91" i="5"/>
  <c r="FD93" i="5"/>
  <c r="FD95" i="5"/>
  <c r="FD97" i="5"/>
  <c r="FD99" i="5"/>
  <c r="FD101" i="5"/>
  <c r="FD103" i="5"/>
  <c r="FD105" i="5"/>
  <c r="FD107" i="5"/>
  <c r="FD109" i="5"/>
  <c r="FD111" i="5"/>
  <c r="FD113" i="5"/>
  <c r="FD115" i="5"/>
  <c r="FD117" i="5"/>
  <c r="FD119" i="5"/>
  <c r="FD121" i="5"/>
  <c r="FD123" i="5"/>
  <c r="FD125" i="5"/>
  <c r="FD127" i="5"/>
  <c r="FD129" i="5"/>
  <c r="FD131" i="5"/>
  <c r="FD133" i="5"/>
  <c r="FD135" i="5"/>
  <c r="FD137" i="5"/>
  <c r="FD139" i="5"/>
  <c r="FD141" i="5"/>
  <c r="FC144" i="5"/>
  <c r="FC2" i="5"/>
  <c r="FC3" i="5"/>
  <c r="FC4" i="5"/>
  <c r="FC5" i="5"/>
  <c r="FC6" i="5"/>
  <c r="FC7" i="5"/>
  <c r="FC8" i="5"/>
  <c r="FC9" i="5"/>
  <c r="FC10" i="5"/>
  <c r="FC11" i="5"/>
  <c r="FC12" i="5"/>
  <c r="FC13" i="5"/>
  <c r="FC14" i="5"/>
  <c r="FC15" i="5"/>
  <c r="FC16" i="5"/>
  <c r="FC17" i="5"/>
  <c r="FC18" i="5"/>
  <c r="FC19" i="5"/>
  <c r="FC20" i="5"/>
  <c r="FC21" i="5"/>
  <c r="FC22" i="5"/>
  <c r="FC23" i="5"/>
  <c r="FC24" i="5"/>
  <c r="FC25" i="5"/>
  <c r="FC26" i="5"/>
  <c r="FC27" i="5"/>
  <c r="FC28" i="5"/>
  <c r="FC29" i="5"/>
  <c r="FC30" i="5"/>
  <c r="FC31" i="5"/>
  <c r="FC32" i="5"/>
  <c r="FC33" i="5"/>
  <c r="FC34" i="5"/>
  <c r="FC35" i="5"/>
  <c r="FC36" i="5"/>
  <c r="FC37" i="5"/>
  <c r="FC38" i="5"/>
  <c r="FC39" i="5"/>
  <c r="FC40" i="5"/>
  <c r="FC41" i="5"/>
  <c r="FC42" i="5"/>
  <c r="FC43" i="5"/>
  <c r="FC44" i="5"/>
  <c r="FC45" i="5"/>
  <c r="FC46" i="5"/>
  <c r="FC47" i="5"/>
  <c r="FC48" i="5"/>
  <c r="FC49" i="5"/>
  <c r="FC50" i="5"/>
  <c r="FC51" i="5"/>
  <c r="FC52" i="5"/>
  <c r="FC53" i="5"/>
  <c r="FC54" i="5"/>
  <c r="FC55" i="5"/>
  <c r="FC56" i="5"/>
  <c r="FC57" i="5"/>
  <c r="FC58" i="5"/>
  <c r="FC59" i="5"/>
  <c r="FC60" i="5"/>
  <c r="FC61" i="5"/>
  <c r="FC62" i="5"/>
  <c r="FC63" i="5"/>
  <c r="FC64" i="5"/>
  <c r="FC65" i="5"/>
  <c r="FC66" i="5"/>
  <c r="FC67" i="5"/>
  <c r="FC68" i="5"/>
  <c r="FC69" i="5"/>
  <c r="FC70" i="5"/>
  <c r="FC71" i="5"/>
  <c r="FC72" i="5"/>
  <c r="FC73" i="5"/>
  <c r="FC74" i="5"/>
  <c r="FC75" i="5"/>
  <c r="FC76" i="5"/>
  <c r="FC77" i="5"/>
  <c r="FC78" i="5"/>
  <c r="FC79" i="5"/>
  <c r="FC80" i="5"/>
  <c r="FC81" i="5"/>
  <c r="FC82" i="5"/>
  <c r="FC83" i="5"/>
  <c r="FC84" i="5"/>
  <c r="FC85" i="5"/>
  <c r="FC86" i="5"/>
  <c r="FC87" i="5"/>
  <c r="FC88" i="5"/>
  <c r="FC89" i="5"/>
  <c r="FC90" i="5"/>
  <c r="FC92" i="5"/>
  <c r="FC94" i="5"/>
  <c r="FC96" i="5"/>
  <c r="FC98" i="5"/>
  <c r="FC100" i="5"/>
  <c r="FC102" i="5"/>
  <c r="FC104" i="5"/>
  <c r="FC106" i="5"/>
  <c r="FC108" i="5"/>
  <c r="FC110" i="5"/>
  <c r="FC112" i="5"/>
  <c r="FC114" i="5"/>
  <c r="FC116" i="5"/>
  <c r="FC118" i="5"/>
  <c r="FC120" i="5"/>
  <c r="FC122" i="5"/>
  <c r="FC124" i="5"/>
  <c r="FC126" i="5"/>
  <c r="FC128" i="5"/>
  <c r="FC130" i="5"/>
  <c r="FC132" i="5"/>
  <c r="FC134" i="5"/>
  <c r="FC136" i="5"/>
  <c r="FC138" i="5"/>
  <c r="FC140" i="5"/>
  <c r="FC142" i="5"/>
  <c r="FC145" i="5"/>
  <c r="FZ2" i="5"/>
  <c r="FZ3" i="5"/>
  <c r="FZ4" i="5"/>
  <c r="FZ5" i="5"/>
  <c r="FZ6" i="5"/>
  <c r="FZ7" i="5"/>
  <c r="FZ8" i="5"/>
  <c r="FZ9" i="5"/>
  <c r="FZ10" i="5"/>
  <c r="FZ11" i="5"/>
  <c r="FZ12" i="5"/>
  <c r="FZ13" i="5"/>
  <c r="FZ14" i="5"/>
  <c r="FZ15" i="5"/>
  <c r="FZ16" i="5"/>
  <c r="FZ17" i="5"/>
  <c r="FZ18" i="5"/>
  <c r="FZ19" i="5"/>
  <c r="FZ20" i="5"/>
  <c r="FZ21" i="5"/>
  <c r="FZ22" i="5"/>
  <c r="FZ23" i="5"/>
  <c r="FZ24" i="5"/>
  <c r="FZ25" i="5"/>
  <c r="FZ26" i="5"/>
  <c r="FZ27" i="5"/>
  <c r="FZ28" i="5"/>
  <c r="FZ29" i="5"/>
  <c r="FZ30" i="5"/>
  <c r="FZ31" i="5"/>
  <c r="FZ32" i="5"/>
  <c r="FZ33" i="5"/>
  <c r="FZ34" i="5"/>
  <c r="FZ35" i="5"/>
  <c r="GB37" i="5"/>
  <c r="GA37" i="5"/>
  <c r="GB39" i="5"/>
  <c r="GA39" i="5"/>
  <c r="S41" i="1" s="1"/>
  <c r="GB41" i="5"/>
  <c r="GA41" i="5"/>
  <c r="GB43" i="5"/>
  <c r="GA43" i="5"/>
  <c r="S45" i="1" s="1"/>
  <c r="GB45" i="5"/>
  <c r="GA45" i="5"/>
  <c r="GB47" i="5"/>
  <c r="GA47" i="5"/>
  <c r="S49" i="1" s="1"/>
  <c r="GB49" i="5"/>
  <c r="GA49" i="5"/>
  <c r="GB51" i="5"/>
  <c r="GA51" i="5"/>
  <c r="S53" i="1" s="1"/>
  <c r="GB53" i="5"/>
  <c r="GA53" i="5"/>
  <c r="GB55" i="5"/>
  <c r="GA55" i="5"/>
  <c r="S57" i="1" s="1"/>
  <c r="GB57" i="5"/>
  <c r="GA57" i="5"/>
  <c r="GB59" i="5"/>
  <c r="GA59" i="5"/>
  <c r="S61" i="1" s="1"/>
  <c r="GB61" i="5"/>
  <c r="GA61" i="5"/>
  <c r="GB63" i="5"/>
  <c r="GA63" i="5"/>
  <c r="S65" i="1" s="1"/>
  <c r="GB65" i="5"/>
  <c r="GA65" i="5"/>
  <c r="GB67" i="5"/>
  <c r="GA67" i="5"/>
  <c r="S69" i="1" s="1"/>
  <c r="GB69" i="5"/>
  <c r="GA69" i="5"/>
  <c r="GB71" i="5"/>
  <c r="GA71" i="5"/>
  <c r="S73" i="1" s="1"/>
  <c r="GB73" i="5"/>
  <c r="GA73" i="5"/>
  <c r="GB75" i="5"/>
  <c r="GA75" i="5"/>
  <c r="S77" i="1" s="1"/>
  <c r="GB77" i="5"/>
  <c r="GA77" i="5"/>
  <c r="GB79" i="5"/>
  <c r="GA79" i="5"/>
  <c r="S81" i="1" s="1"/>
  <c r="FY81" i="5"/>
  <c r="GB81" i="5"/>
  <c r="GA81" i="5"/>
  <c r="FY83" i="5"/>
  <c r="GB83" i="5"/>
  <c r="GA83" i="5"/>
  <c r="FY85" i="5"/>
  <c r="GB85" i="5"/>
  <c r="GA85" i="5"/>
  <c r="FY87" i="5"/>
  <c r="GB87" i="5"/>
  <c r="GA87" i="5"/>
  <c r="S89" i="1" s="1"/>
  <c r="FY89" i="5"/>
  <c r="GB89" i="5"/>
  <c r="GA89" i="5"/>
  <c r="FY91" i="5"/>
  <c r="GB91" i="5"/>
  <c r="GA91" i="5"/>
  <c r="FY93" i="5"/>
  <c r="GB93" i="5"/>
  <c r="GA93" i="5"/>
  <c r="FY95" i="5"/>
  <c r="GB95" i="5"/>
  <c r="GA95" i="5"/>
  <c r="S97" i="1" s="1"/>
  <c r="FY97" i="5"/>
  <c r="GB97" i="5"/>
  <c r="GA97" i="5"/>
  <c r="FY99" i="5"/>
  <c r="GB99" i="5"/>
  <c r="GA99" i="5"/>
  <c r="FY101" i="5"/>
  <c r="GB101" i="5"/>
  <c r="GA101" i="5"/>
  <c r="FY103" i="5"/>
  <c r="GB103" i="5"/>
  <c r="GA103" i="5"/>
  <c r="S105" i="1" s="1"/>
  <c r="FY105" i="5"/>
  <c r="GB105" i="5"/>
  <c r="GA105" i="5"/>
  <c r="FY107" i="5"/>
  <c r="GB107" i="5"/>
  <c r="GA107" i="5"/>
  <c r="FY109" i="5"/>
  <c r="GB109" i="5"/>
  <c r="GA109" i="5"/>
  <c r="FZ111" i="5"/>
  <c r="FY111" i="5"/>
  <c r="GB111" i="5"/>
  <c r="GA111" i="5"/>
  <c r="FZ113" i="5"/>
  <c r="FY113" i="5"/>
  <c r="GB113" i="5"/>
  <c r="GA113" i="5"/>
  <c r="FZ115" i="5"/>
  <c r="FY115" i="5"/>
  <c r="GB115" i="5"/>
  <c r="T116" i="1" s="1"/>
  <c r="GA115" i="5"/>
  <c r="FZ117" i="5"/>
  <c r="FY117" i="5"/>
  <c r="GB117" i="5"/>
  <c r="GA117" i="5"/>
  <c r="FZ119" i="5"/>
  <c r="FY119" i="5"/>
  <c r="GB119" i="5"/>
  <c r="GA119" i="5"/>
  <c r="FZ121" i="5"/>
  <c r="FY121" i="5"/>
  <c r="GB121" i="5"/>
  <c r="GA121" i="5"/>
  <c r="FZ123" i="5"/>
  <c r="FY123" i="5"/>
  <c r="GB123" i="5"/>
  <c r="GA123" i="5"/>
  <c r="FZ125" i="5"/>
  <c r="FY125" i="5"/>
  <c r="GB125" i="5"/>
  <c r="GA125" i="5"/>
  <c r="FZ127" i="5"/>
  <c r="FY127" i="5"/>
  <c r="GB127" i="5"/>
  <c r="GA127" i="5"/>
  <c r="FZ129" i="5"/>
  <c r="FY129" i="5"/>
  <c r="GB129" i="5"/>
  <c r="GA129" i="5"/>
  <c r="FZ131" i="5"/>
  <c r="FY131" i="5"/>
  <c r="GB131" i="5"/>
  <c r="GA131" i="5"/>
  <c r="FZ133" i="5"/>
  <c r="FY133" i="5"/>
  <c r="GB133" i="5"/>
  <c r="T135" i="1" s="1"/>
  <c r="GA133" i="5"/>
  <c r="FZ135" i="5"/>
  <c r="FY135" i="5"/>
  <c r="GB135" i="5"/>
  <c r="GA135" i="5"/>
  <c r="FZ137" i="5"/>
  <c r="FY137" i="5"/>
  <c r="GB137" i="5"/>
  <c r="GA137" i="5"/>
  <c r="FZ139" i="5"/>
  <c r="FY139" i="5"/>
  <c r="GB139" i="5"/>
  <c r="GA139" i="5"/>
  <c r="FZ141" i="5"/>
  <c r="FY141" i="5"/>
  <c r="GB141" i="5"/>
  <c r="GA141" i="5"/>
  <c r="FZ143" i="5"/>
  <c r="FY143" i="5"/>
  <c r="GB143" i="5"/>
  <c r="GA143" i="5"/>
  <c r="FZ145" i="5"/>
  <c r="FY145" i="5"/>
  <c r="GB145" i="5"/>
  <c r="GA145" i="5"/>
  <c r="GA2" i="5"/>
  <c r="GA3" i="5"/>
  <c r="GA4" i="5"/>
  <c r="GA5" i="5"/>
  <c r="GA6" i="5"/>
  <c r="GA7" i="5"/>
  <c r="GA8" i="5"/>
  <c r="GA9" i="5"/>
  <c r="GA10" i="5"/>
  <c r="GA11" i="5"/>
  <c r="GA12" i="5"/>
  <c r="GA13" i="5"/>
  <c r="GA14" i="5"/>
  <c r="GA15" i="5"/>
  <c r="GA16" i="5"/>
  <c r="GA17" i="5"/>
  <c r="GA18" i="5"/>
  <c r="GA19" i="5"/>
  <c r="GA20" i="5"/>
  <c r="GA21" i="5"/>
  <c r="GA22" i="5"/>
  <c r="GA23" i="5"/>
  <c r="GA24" i="5"/>
  <c r="GA25" i="5"/>
  <c r="GA26" i="5"/>
  <c r="GA27" i="5"/>
  <c r="GA28" i="5"/>
  <c r="GA29" i="5"/>
  <c r="GA30" i="5"/>
  <c r="GA31" i="5"/>
  <c r="GA32" i="5"/>
  <c r="GA33" i="5"/>
  <c r="GA34" i="5"/>
  <c r="GA35" i="5"/>
  <c r="FY37" i="5"/>
  <c r="FY39" i="5"/>
  <c r="FY41" i="5"/>
  <c r="FY43" i="5"/>
  <c r="FY45" i="5"/>
  <c r="FY47" i="5"/>
  <c r="FY49" i="5"/>
  <c r="FY51" i="5"/>
  <c r="FY53" i="5"/>
  <c r="FY55" i="5"/>
  <c r="FY57" i="5"/>
  <c r="FY59" i="5"/>
  <c r="FY61" i="5"/>
  <c r="FY63" i="5"/>
  <c r="FY65" i="5"/>
  <c r="FY67" i="5"/>
  <c r="FY69" i="5"/>
  <c r="FY71" i="5"/>
  <c r="FY73" i="5"/>
  <c r="FY75" i="5"/>
  <c r="FY77" i="5"/>
  <c r="FY79" i="5"/>
  <c r="FZ81" i="5"/>
  <c r="FZ85" i="5"/>
  <c r="FZ89" i="5"/>
  <c r="R91" i="1" s="1"/>
  <c r="FZ93" i="5"/>
  <c r="FZ97" i="5"/>
  <c r="FZ101" i="5"/>
  <c r="FZ105" i="5"/>
  <c r="R106" i="1" s="1"/>
  <c r="FZ109" i="5"/>
  <c r="GB2" i="5"/>
  <c r="GB3" i="5"/>
  <c r="GB4" i="5"/>
  <c r="GB5" i="5"/>
  <c r="GB6" i="5"/>
  <c r="GB7" i="5"/>
  <c r="GB8" i="5"/>
  <c r="GB9" i="5"/>
  <c r="GB10" i="5"/>
  <c r="GB11" i="5"/>
  <c r="GB12" i="5"/>
  <c r="GB13" i="5"/>
  <c r="GB14" i="5"/>
  <c r="GB15" i="5"/>
  <c r="GB16" i="5"/>
  <c r="GB17" i="5"/>
  <c r="GB18" i="5"/>
  <c r="GB19" i="5"/>
  <c r="GB20" i="5"/>
  <c r="GB21" i="5"/>
  <c r="GB22" i="5"/>
  <c r="GB23" i="5"/>
  <c r="GB24" i="5"/>
  <c r="GB25" i="5"/>
  <c r="GB26" i="5"/>
  <c r="GB27" i="5"/>
  <c r="GB28" i="5"/>
  <c r="GB29" i="5"/>
  <c r="GB30" i="5"/>
  <c r="GB31" i="5"/>
  <c r="GB32" i="5"/>
  <c r="GB33" i="5"/>
  <c r="GB34" i="5"/>
  <c r="GB35" i="5"/>
  <c r="FZ37" i="5"/>
  <c r="R39" i="1" s="1"/>
  <c r="FZ39" i="5"/>
  <c r="FZ41" i="5"/>
  <c r="FZ43" i="5"/>
  <c r="FZ45" i="5"/>
  <c r="R47" i="1" s="1"/>
  <c r="FZ47" i="5"/>
  <c r="FZ49" i="5"/>
  <c r="FZ51" i="5"/>
  <c r="FZ53" i="5"/>
  <c r="R55" i="1" s="1"/>
  <c r="FZ55" i="5"/>
  <c r="FZ57" i="5"/>
  <c r="FZ59" i="5"/>
  <c r="FZ61" i="5"/>
  <c r="R63" i="1" s="1"/>
  <c r="FZ63" i="5"/>
  <c r="FZ65" i="5"/>
  <c r="FZ67" i="5"/>
  <c r="FZ69" i="5"/>
  <c r="R71" i="1" s="1"/>
  <c r="FZ71" i="5"/>
  <c r="FZ73" i="5"/>
  <c r="FZ75" i="5"/>
  <c r="FZ77" i="5"/>
  <c r="R79" i="1" s="1"/>
  <c r="FZ79" i="5"/>
  <c r="GB36" i="5"/>
  <c r="GA36" i="5"/>
  <c r="GB38" i="5"/>
  <c r="T40" i="1" s="1"/>
  <c r="GA38" i="5"/>
  <c r="GB40" i="5"/>
  <c r="GA40" i="5"/>
  <c r="GB42" i="5"/>
  <c r="T44" i="1" s="1"/>
  <c r="GA42" i="5"/>
  <c r="GB44" i="5"/>
  <c r="GA44" i="5"/>
  <c r="GB46" i="5"/>
  <c r="T48" i="1" s="1"/>
  <c r="GA46" i="5"/>
  <c r="GB48" i="5"/>
  <c r="GA48" i="5"/>
  <c r="GB50" i="5"/>
  <c r="T52" i="1" s="1"/>
  <c r="GA50" i="5"/>
  <c r="GB52" i="5"/>
  <c r="GA52" i="5"/>
  <c r="GB54" i="5"/>
  <c r="T56" i="1" s="1"/>
  <c r="GA54" i="5"/>
  <c r="GB56" i="5"/>
  <c r="GA56" i="5"/>
  <c r="GB58" i="5"/>
  <c r="T60" i="1" s="1"/>
  <c r="GA58" i="5"/>
  <c r="GB60" i="5"/>
  <c r="GA60" i="5"/>
  <c r="GB62" i="5"/>
  <c r="T64" i="1" s="1"/>
  <c r="GA62" i="5"/>
  <c r="GB64" i="5"/>
  <c r="GA64" i="5"/>
  <c r="GB66" i="5"/>
  <c r="T68" i="1" s="1"/>
  <c r="GA66" i="5"/>
  <c r="GB68" i="5"/>
  <c r="GA68" i="5"/>
  <c r="GB70" i="5"/>
  <c r="T72" i="1" s="1"/>
  <c r="GA70" i="5"/>
  <c r="GB72" i="5"/>
  <c r="GA72" i="5"/>
  <c r="GB74" i="5"/>
  <c r="T76" i="1" s="1"/>
  <c r="GA74" i="5"/>
  <c r="GB76" i="5"/>
  <c r="GA76" i="5"/>
  <c r="GB78" i="5"/>
  <c r="T80" i="1" s="1"/>
  <c r="GA78" i="5"/>
  <c r="GB80" i="5"/>
  <c r="GA80" i="5"/>
  <c r="FY82" i="5"/>
  <c r="GB82" i="5"/>
  <c r="GA82" i="5"/>
  <c r="FY84" i="5"/>
  <c r="GB84" i="5"/>
  <c r="GA84" i="5"/>
  <c r="FY86" i="5"/>
  <c r="GB86" i="5"/>
  <c r="GA86" i="5"/>
  <c r="FY88" i="5"/>
  <c r="GB88" i="5"/>
  <c r="GA88" i="5"/>
  <c r="FY90" i="5"/>
  <c r="GB90" i="5"/>
  <c r="GA90" i="5"/>
  <c r="FY92" i="5"/>
  <c r="GB92" i="5"/>
  <c r="GA92" i="5"/>
  <c r="FY94" i="5"/>
  <c r="GB94" i="5"/>
  <c r="GA94" i="5"/>
  <c r="FY96" i="5"/>
  <c r="GB96" i="5"/>
  <c r="GA96" i="5"/>
  <c r="FY98" i="5"/>
  <c r="GB98" i="5"/>
  <c r="GA98" i="5"/>
  <c r="FY100" i="5"/>
  <c r="GB100" i="5"/>
  <c r="GA100" i="5"/>
  <c r="FY102" i="5"/>
  <c r="GB102" i="5"/>
  <c r="GA102" i="5"/>
  <c r="FY104" i="5"/>
  <c r="GB104" i="5"/>
  <c r="GA104" i="5"/>
  <c r="FY106" i="5"/>
  <c r="Q107" i="1" s="1"/>
  <c r="GB106" i="5"/>
  <c r="GA106" i="5"/>
  <c r="FY108" i="5"/>
  <c r="GB108" i="5"/>
  <c r="GA108" i="5"/>
  <c r="FY110" i="5"/>
  <c r="GB110" i="5"/>
  <c r="GA110" i="5"/>
  <c r="FZ112" i="5"/>
  <c r="FY112" i="5"/>
  <c r="GB112" i="5"/>
  <c r="GA112" i="5"/>
  <c r="S113" i="1" s="1"/>
  <c r="FZ114" i="5"/>
  <c r="FY114" i="5"/>
  <c r="GB114" i="5"/>
  <c r="GA114" i="5"/>
  <c r="FZ116" i="5"/>
  <c r="FY116" i="5"/>
  <c r="GB116" i="5"/>
  <c r="GA116" i="5"/>
  <c r="S117" i="1" s="1"/>
  <c r="FZ118" i="5"/>
  <c r="FY118" i="5"/>
  <c r="Q119" i="1" s="1"/>
  <c r="GB118" i="5"/>
  <c r="GA118" i="5"/>
  <c r="FZ120" i="5"/>
  <c r="FY120" i="5"/>
  <c r="GB120" i="5"/>
  <c r="GA120" i="5"/>
  <c r="S122" i="1" s="1"/>
  <c r="FZ122" i="5"/>
  <c r="FY122" i="5"/>
  <c r="GB122" i="5"/>
  <c r="GA122" i="5"/>
  <c r="FZ124" i="5"/>
  <c r="FY124" i="5"/>
  <c r="GB124" i="5"/>
  <c r="GA124" i="5"/>
  <c r="S126" i="1" s="1"/>
  <c r="FZ126" i="5"/>
  <c r="FY126" i="5"/>
  <c r="GB126" i="5"/>
  <c r="GA126" i="5"/>
  <c r="FZ128" i="5"/>
  <c r="FY128" i="5"/>
  <c r="GB128" i="5"/>
  <c r="GA128" i="5"/>
  <c r="S130" i="1" s="1"/>
  <c r="FZ130" i="5"/>
  <c r="FY130" i="5"/>
  <c r="GB130" i="5"/>
  <c r="GA130" i="5"/>
  <c r="S132" i="1" s="1"/>
  <c r="FZ132" i="5"/>
  <c r="FY132" i="5"/>
  <c r="GB132" i="5"/>
  <c r="GA132" i="5"/>
  <c r="S134" i="1" s="1"/>
  <c r="FZ134" i="5"/>
  <c r="FY134" i="5"/>
  <c r="GB134" i="5"/>
  <c r="GA134" i="5"/>
  <c r="S136" i="1" s="1"/>
  <c r="FZ136" i="5"/>
  <c r="FY136" i="5"/>
  <c r="GB136" i="5"/>
  <c r="GA136" i="5"/>
  <c r="S138" i="1" s="1"/>
  <c r="FZ138" i="5"/>
  <c r="FY138" i="5"/>
  <c r="GB138" i="5"/>
  <c r="GA138" i="5"/>
  <c r="S140" i="1" s="1"/>
  <c r="FZ140" i="5"/>
  <c r="FY140" i="5"/>
  <c r="GB140" i="5"/>
  <c r="GA140" i="5"/>
  <c r="S142" i="1" s="1"/>
  <c r="FZ142" i="5"/>
  <c r="FY142" i="5"/>
  <c r="GB142" i="5"/>
  <c r="GA142" i="5"/>
  <c r="S144" i="1" s="1"/>
  <c r="FZ144" i="5"/>
  <c r="FY144" i="5"/>
  <c r="GB144" i="5"/>
  <c r="GA144" i="5"/>
  <c r="S146" i="1" s="1"/>
  <c r="FY36" i="5"/>
  <c r="FY38" i="5"/>
  <c r="FY40" i="5"/>
  <c r="FY42" i="5"/>
  <c r="FY44" i="5"/>
  <c r="FY46" i="5"/>
  <c r="FY48" i="5"/>
  <c r="FY50" i="5"/>
  <c r="FY52" i="5"/>
  <c r="FY54" i="5"/>
  <c r="FY56" i="5"/>
  <c r="FY58" i="5"/>
  <c r="FY60" i="5"/>
  <c r="FY62" i="5"/>
  <c r="FY64" i="5"/>
  <c r="FY66" i="5"/>
  <c r="FY68" i="5"/>
  <c r="FY70" i="5"/>
  <c r="FY72" i="5"/>
  <c r="FY74" i="5"/>
  <c r="FY76" i="5"/>
  <c r="FY78" i="5"/>
  <c r="FY80" i="5"/>
  <c r="FZ83" i="5"/>
  <c r="R85" i="1" s="1"/>
  <c r="FZ87" i="5"/>
  <c r="FZ91" i="5"/>
  <c r="FZ95" i="5"/>
  <c r="FZ99" i="5"/>
  <c r="R101" i="1" s="1"/>
  <c r="FZ103" i="5"/>
  <c r="FZ107" i="5"/>
  <c r="GY2" i="5"/>
  <c r="GX3" i="5"/>
  <c r="GW4" i="5"/>
  <c r="GZ5" i="5"/>
  <c r="GY6" i="5"/>
  <c r="GX7" i="5"/>
  <c r="GW8" i="5"/>
  <c r="GZ9" i="5"/>
  <c r="GY10" i="5"/>
  <c r="GX11" i="5"/>
  <c r="GY12" i="5"/>
  <c r="GX12" i="5"/>
  <c r="GW14" i="5"/>
  <c r="GZ14" i="5"/>
  <c r="GY16" i="5"/>
  <c r="GX16" i="5"/>
  <c r="GW18" i="5"/>
  <c r="GZ18" i="5"/>
  <c r="GY20" i="5"/>
  <c r="GX20" i="5"/>
  <c r="GW22" i="5"/>
  <c r="GZ22" i="5"/>
  <c r="GY24" i="5"/>
  <c r="GX24" i="5"/>
  <c r="GW26" i="5"/>
  <c r="GZ26" i="5"/>
  <c r="GY28" i="5"/>
  <c r="GX28" i="5"/>
  <c r="GW30" i="5"/>
  <c r="GZ30" i="5"/>
  <c r="GY32" i="5"/>
  <c r="GX32" i="5"/>
  <c r="GW34" i="5"/>
  <c r="GZ34" i="5"/>
  <c r="GY36" i="5"/>
  <c r="GX36" i="5"/>
  <c r="GW38" i="5"/>
  <c r="GZ38" i="5"/>
  <c r="GY40" i="5"/>
  <c r="GX40" i="5"/>
  <c r="GW42" i="5"/>
  <c r="GZ42" i="5"/>
  <c r="GY44" i="5"/>
  <c r="GX44" i="5"/>
  <c r="GW46" i="5"/>
  <c r="GZ46" i="5"/>
  <c r="GY48" i="5"/>
  <c r="GX48" i="5"/>
  <c r="GW50" i="5"/>
  <c r="GZ50" i="5"/>
  <c r="GW52" i="5"/>
  <c r="GY52" i="5"/>
  <c r="GX52" i="5"/>
  <c r="GY54" i="5"/>
  <c r="GW54" i="5"/>
  <c r="GZ54" i="5"/>
  <c r="GW56" i="5"/>
  <c r="GY56" i="5"/>
  <c r="GX56" i="5"/>
  <c r="GY58" i="5"/>
  <c r="GW58" i="5"/>
  <c r="GZ58" i="5"/>
  <c r="GW60" i="5"/>
  <c r="GY60" i="5"/>
  <c r="GX60" i="5"/>
  <c r="GY62" i="5"/>
  <c r="GW62" i="5"/>
  <c r="GZ62" i="5"/>
  <c r="GW64" i="5"/>
  <c r="GY64" i="5"/>
  <c r="GX64" i="5"/>
  <c r="GY66" i="5"/>
  <c r="GW66" i="5"/>
  <c r="GZ66" i="5"/>
  <c r="GX68" i="5"/>
  <c r="GY68" i="5"/>
  <c r="GW68" i="5"/>
  <c r="GZ68" i="5"/>
  <c r="GZ70" i="5"/>
  <c r="GX70" i="5"/>
  <c r="GW70" i="5"/>
  <c r="GY70" i="5"/>
  <c r="GX72" i="5"/>
  <c r="GZ72" i="5"/>
  <c r="GY72" i="5"/>
  <c r="GW72" i="5"/>
  <c r="GZ74" i="5"/>
  <c r="GX74" i="5"/>
  <c r="GY74" i="5"/>
  <c r="GW74" i="5"/>
  <c r="GX76" i="5"/>
  <c r="GZ76" i="5"/>
  <c r="GY76" i="5"/>
  <c r="GW76" i="5"/>
  <c r="GZ78" i="5"/>
  <c r="GX78" i="5"/>
  <c r="GY78" i="5"/>
  <c r="GW78" i="5"/>
  <c r="GX80" i="5"/>
  <c r="GZ80" i="5"/>
  <c r="GY80" i="5"/>
  <c r="GW80" i="5"/>
  <c r="GZ82" i="5"/>
  <c r="GY82" i="5"/>
  <c r="GX82" i="5"/>
  <c r="GW82" i="5"/>
  <c r="GX84" i="5"/>
  <c r="GW84" i="5"/>
  <c r="GZ84" i="5"/>
  <c r="GY84" i="5"/>
  <c r="GZ86" i="5"/>
  <c r="GY86" i="5"/>
  <c r="GX86" i="5"/>
  <c r="GW86" i="5"/>
  <c r="GX88" i="5"/>
  <c r="GW88" i="5"/>
  <c r="GZ88" i="5"/>
  <c r="GY88" i="5"/>
  <c r="GZ90" i="5"/>
  <c r="GY90" i="5"/>
  <c r="GX90" i="5"/>
  <c r="GW90" i="5"/>
  <c r="GX92" i="5"/>
  <c r="GW92" i="5"/>
  <c r="GZ92" i="5"/>
  <c r="GY92" i="5"/>
  <c r="GZ94" i="5"/>
  <c r="GY94" i="5"/>
  <c r="GX94" i="5"/>
  <c r="GW94" i="5"/>
  <c r="GX96" i="5"/>
  <c r="GW96" i="5"/>
  <c r="GZ96" i="5"/>
  <c r="GY96" i="5"/>
  <c r="GZ98" i="5"/>
  <c r="GY98" i="5"/>
  <c r="GX98" i="5"/>
  <c r="GW98" i="5"/>
  <c r="GX100" i="5"/>
  <c r="GW100" i="5"/>
  <c r="GZ100" i="5"/>
  <c r="GY100" i="5"/>
  <c r="GZ102" i="5"/>
  <c r="GY102" i="5"/>
  <c r="GX102" i="5"/>
  <c r="GW102" i="5"/>
  <c r="GX104" i="5"/>
  <c r="GW104" i="5"/>
  <c r="GZ104" i="5"/>
  <c r="GY104" i="5"/>
  <c r="GZ106" i="5"/>
  <c r="GY106" i="5"/>
  <c r="GX106" i="5"/>
  <c r="GW106" i="5"/>
  <c r="GX108" i="5"/>
  <c r="GW108" i="5"/>
  <c r="GZ108" i="5"/>
  <c r="GY108" i="5"/>
  <c r="GZ110" i="5"/>
  <c r="GY110" i="5"/>
  <c r="GX110" i="5"/>
  <c r="GW110" i="5"/>
  <c r="GX112" i="5"/>
  <c r="GW112" i="5"/>
  <c r="GZ112" i="5"/>
  <c r="GY112" i="5"/>
  <c r="GZ114" i="5"/>
  <c r="GY114" i="5"/>
  <c r="GX114" i="5"/>
  <c r="GW114" i="5"/>
  <c r="GX116" i="5"/>
  <c r="GW116" i="5"/>
  <c r="GZ116" i="5"/>
  <c r="GY116" i="5"/>
  <c r="GZ118" i="5"/>
  <c r="GY118" i="5"/>
  <c r="GX118" i="5"/>
  <c r="GW118" i="5"/>
  <c r="GX120" i="5"/>
  <c r="GW120" i="5"/>
  <c r="GZ120" i="5"/>
  <c r="GY120" i="5"/>
  <c r="GZ122" i="5"/>
  <c r="GY122" i="5"/>
  <c r="GX122" i="5"/>
  <c r="GW122" i="5"/>
  <c r="GY124" i="5"/>
  <c r="GX124" i="5"/>
  <c r="GW124" i="5"/>
  <c r="GZ124" i="5"/>
  <c r="GW126" i="5"/>
  <c r="GZ126" i="5"/>
  <c r="GY126" i="5"/>
  <c r="GX126" i="5"/>
  <c r="GY128" i="5"/>
  <c r="GX128" i="5"/>
  <c r="GW128" i="5"/>
  <c r="GZ128" i="5"/>
  <c r="GW130" i="5"/>
  <c r="GZ130" i="5"/>
  <c r="GY130" i="5"/>
  <c r="GX130" i="5"/>
  <c r="GY132" i="5"/>
  <c r="GX132" i="5"/>
  <c r="GW132" i="5"/>
  <c r="GZ132" i="5"/>
  <c r="GW134" i="5"/>
  <c r="GZ134" i="5"/>
  <c r="GY134" i="5"/>
  <c r="GX134" i="5"/>
  <c r="GY136" i="5"/>
  <c r="GX136" i="5"/>
  <c r="GW136" i="5"/>
  <c r="GZ136" i="5"/>
  <c r="GW138" i="5"/>
  <c r="GZ138" i="5"/>
  <c r="GY138" i="5"/>
  <c r="GX138" i="5"/>
  <c r="GY140" i="5"/>
  <c r="GX140" i="5"/>
  <c r="GW140" i="5"/>
  <c r="GZ140" i="5"/>
  <c r="GW142" i="5"/>
  <c r="GZ142" i="5"/>
  <c r="GY142" i="5"/>
  <c r="GX142" i="5"/>
  <c r="GY144" i="5"/>
  <c r="GX144" i="5"/>
  <c r="GW144" i="5"/>
  <c r="GZ144" i="5"/>
  <c r="GY3" i="5"/>
  <c r="GW5" i="5"/>
  <c r="GY7" i="5"/>
  <c r="GW9" i="5"/>
  <c r="GY11" i="5"/>
  <c r="GZ12" i="5"/>
  <c r="GW15" i="5"/>
  <c r="GZ16" i="5"/>
  <c r="GW19" i="5"/>
  <c r="GZ20" i="5"/>
  <c r="GW23" i="5"/>
  <c r="GZ24" i="5"/>
  <c r="GW27" i="5"/>
  <c r="GZ28" i="5"/>
  <c r="GW31" i="5"/>
  <c r="GZ32" i="5"/>
  <c r="GW35" i="5"/>
  <c r="GZ36" i="5"/>
  <c r="GW39" i="5"/>
  <c r="GZ40" i="5"/>
  <c r="GW43" i="5"/>
  <c r="GZ44" i="5"/>
  <c r="GW47" i="5"/>
  <c r="GZ48" i="5"/>
  <c r="GZ3" i="5"/>
  <c r="GX5" i="5"/>
  <c r="GZ7" i="5"/>
  <c r="GX9" i="5"/>
  <c r="GZ11" i="5"/>
  <c r="GX13" i="5"/>
  <c r="GW13" i="5"/>
  <c r="GZ15" i="5"/>
  <c r="GY15" i="5"/>
  <c r="GX17" i="5"/>
  <c r="GW17" i="5"/>
  <c r="GZ19" i="5"/>
  <c r="GY19" i="5"/>
  <c r="GX21" i="5"/>
  <c r="GW21" i="5"/>
  <c r="GZ23" i="5"/>
  <c r="GY23" i="5"/>
  <c r="GX25" i="5"/>
  <c r="GW25" i="5"/>
  <c r="GZ27" i="5"/>
  <c r="GY27" i="5"/>
  <c r="GX29" i="5"/>
  <c r="GW29" i="5"/>
  <c r="GZ31" i="5"/>
  <c r="GY31" i="5"/>
  <c r="GX33" i="5"/>
  <c r="GW33" i="5"/>
  <c r="GZ35" i="5"/>
  <c r="GY35" i="5"/>
  <c r="GX37" i="5"/>
  <c r="GW37" i="5"/>
  <c r="GZ39" i="5"/>
  <c r="GY39" i="5"/>
  <c r="GX41" i="5"/>
  <c r="GW41" i="5"/>
  <c r="GZ43" i="5"/>
  <c r="GY43" i="5"/>
  <c r="GX45" i="5"/>
  <c r="GW45" i="5"/>
  <c r="GZ47" i="5"/>
  <c r="GY47" i="5"/>
  <c r="GX49" i="5"/>
  <c r="GW49" i="5"/>
  <c r="GX51" i="5"/>
  <c r="GZ51" i="5"/>
  <c r="GY51" i="5"/>
  <c r="GZ53" i="5"/>
  <c r="GX53" i="5"/>
  <c r="GW53" i="5"/>
  <c r="GX55" i="5"/>
  <c r="GZ55" i="5"/>
  <c r="GY55" i="5"/>
  <c r="GZ57" i="5"/>
  <c r="GX57" i="5"/>
  <c r="GW57" i="5"/>
  <c r="GX59" i="5"/>
  <c r="GZ59" i="5"/>
  <c r="GY59" i="5"/>
  <c r="GZ61" i="5"/>
  <c r="GX61" i="5"/>
  <c r="GW61" i="5"/>
  <c r="GX63" i="5"/>
  <c r="GZ63" i="5"/>
  <c r="GY63" i="5"/>
  <c r="GZ65" i="5"/>
  <c r="GX65" i="5"/>
  <c r="GW65" i="5"/>
  <c r="GY67" i="5"/>
  <c r="GX67" i="5"/>
  <c r="GZ67" i="5"/>
  <c r="GW69" i="5"/>
  <c r="GY69" i="5"/>
  <c r="GX69" i="5"/>
  <c r="GZ69" i="5"/>
  <c r="GY71" i="5"/>
  <c r="GX71" i="5"/>
  <c r="GW71" i="5"/>
  <c r="GZ71" i="5"/>
  <c r="GW73" i="5"/>
  <c r="GY73" i="5"/>
  <c r="GZ73" i="5"/>
  <c r="GX73" i="5"/>
  <c r="GY75" i="5"/>
  <c r="GW75" i="5"/>
  <c r="GX75" i="5"/>
  <c r="GZ75" i="5"/>
  <c r="GW77" i="5"/>
  <c r="GY77" i="5"/>
  <c r="GZ77" i="5"/>
  <c r="GX77" i="5"/>
  <c r="GY79" i="5"/>
  <c r="GW79" i="5"/>
  <c r="GX79" i="5"/>
  <c r="GZ79" i="5"/>
  <c r="GW81" i="5"/>
  <c r="GY81" i="5"/>
  <c r="GZ81" i="5"/>
  <c r="GX81" i="5"/>
  <c r="GY83" i="5"/>
  <c r="GX83" i="5"/>
  <c r="GW83" i="5"/>
  <c r="GZ83" i="5"/>
  <c r="GW85" i="5"/>
  <c r="GZ85" i="5"/>
  <c r="GY85" i="5"/>
  <c r="GX85" i="5"/>
  <c r="GY87" i="5"/>
  <c r="GX87" i="5"/>
  <c r="GW87" i="5"/>
  <c r="GZ87" i="5"/>
  <c r="GW89" i="5"/>
  <c r="GZ89" i="5"/>
  <c r="GY89" i="5"/>
  <c r="GX89" i="5"/>
  <c r="GY91" i="5"/>
  <c r="GX91" i="5"/>
  <c r="GW91" i="5"/>
  <c r="GZ91" i="5"/>
  <c r="GW93" i="5"/>
  <c r="GZ93" i="5"/>
  <c r="GY93" i="5"/>
  <c r="GX93" i="5"/>
  <c r="GY95" i="5"/>
  <c r="GX95" i="5"/>
  <c r="GW95" i="5"/>
  <c r="GZ95" i="5"/>
  <c r="GW97" i="5"/>
  <c r="GZ97" i="5"/>
  <c r="GY97" i="5"/>
  <c r="GX97" i="5"/>
  <c r="GY99" i="5"/>
  <c r="GX99" i="5"/>
  <c r="GW99" i="5"/>
  <c r="GZ99" i="5"/>
  <c r="GW101" i="5"/>
  <c r="GZ101" i="5"/>
  <c r="GY101" i="5"/>
  <c r="GX101" i="5"/>
  <c r="GY103" i="5"/>
  <c r="GX103" i="5"/>
  <c r="GW103" i="5"/>
  <c r="GZ103" i="5"/>
  <c r="GW105" i="5"/>
  <c r="GZ105" i="5"/>
  <c r="GY105" i="5"/>
  <c r="GX105" i="5"/>
  <c r="GY107" i="5"/>
  <c r="GX107" i="5"/>
  <c r="GW107" i="5"/>
  <c r="GZ107" i="5"/>
  <c r="GW109" i="5"/>
  <c r="GZ109" i="5"/>
  <c r="GY109" i="5"/>
  <c r="GX109" i="5"/>
  <c r="GY111" i="5"/>
  <c r="GX111" i="5"/>
  <c r="GW111" i="5"/>
  <c r="GZ111" i="5"/>
  <c r="GW113" i="5"/>
  <c r="GZ113" i="5"/>
  <c r="GY113" i="5"/>
  <c r="GX113" i="5"/>
  <c r="GY115" i="5"/>
  <c r="GX115" i="5"/>
  <c r="GW115" i="5"/>
  <c r="GZ115" i="5"/>
  <c r="GW117" i="5"/>
  <c r="GZ117" i="5"/>
  <c r="GY117" i="5"/>
  <c r="GX117" i="5"/>
  <c r="GY119" i="5"/>
  <c r="GX119" i="5"/>
  <c r="GW119" i="5"/>
  <c r="GZ119" i="5"/>
  <c r="GW121" i="5"/>
  <c r="GZ121" i="5"/>
  <c r="GY121" i="5"/>
  <c r="GX121" i="5"/>
  <c r="GZ123" i="5"/>
  <c r="GY123" i="5"/>
  <c r="GX123" i="5"/>
  <c r="GW123" i="5"/>
  <c r="GX125" i="5"/>
  <c r="GW125" i="5"/>
  <c r="GZ125" i="5"/>
  <c r="GY125" i="5"/>
  <c r="GZ127" i="5"/>
  <c r="GY127" i="5"/>
  <c r="GX127" i="5"/>
  <c r="GW127" i="5"/>
  <c r="GX129" i="5"/>
  <c r="GW129" i="5"/>
  <c r="GZ129" i="5"/>
  <c r="GY129" i="5"/>
  <c r="GZ131" i="5"/>
  <c r="GY131" i="5"/>
  <c r="GX131" i="5"/>
  <c r="GW131" i="5"/>
  <c r="GX133" i="5"/>
  <c r="GW133" i="5"/>
  <c r="GZ133" i="5"/>
  <c r="GY133" i="5"/>
  <c r="GZ135" i="5"/>
  <c r="GY135" i="5"/>
  <c r="GX135" i="5"/>
  <c r="GW135" i="5"/>
  <c r="GX137" i="5"/>
  <c r="GW137" i="5"/>
  <c r="GZ137" i="5"/>
  <c r="GY137" i="5"/>
  <c r="GZ139" i="5"/>
  <c r="GY139" i="5"/>
  <c r="GX139" i="5"/>
  <c r="GW139" i="5"/>
  <c r="GX141" i="5"/>
  <c r="GW141" i="5"/>
  <c r="GZ141" i="5"/>
  <c r="GY141" i="5"/>
  <c r="GZ143" i="5"/>
  <c r="GY143" i="5"/>
  <c r="GX143" i="5"/>
  <c r="GW143" i="5"/>
  <c r="GX145" i="5"/>
  <c r="GW145" i="5"/>
  <c r="GZ145" i="5"/>
  <c r="GY145" i="5"/>
  <c r="GY13" i="5"/>
  <c r="GY17" i="5"/>
  <c r="GY21" i="5"/>
  <c r="GY25" i="5"/>
  <c r="GY29" i="5"/>
  <c r="GY33" i="5"/>
  <c r="GY37" i="5"/>
  <c r="GY41" i="5"/>
  <c r="GY45" i="5"/>
  <c r="GY49" i="5"/>
  <c r="II7" i="5"/>
  <c r="II15" i="5"/>
  <c r="II23" i="5"/>
  <c r="II31" i="5"/>
  <c r="II39" i="5"/>
  <c r="II47" i="5"/>
  <c r="II55" i="5"/>
  <c r="EC63" i="1"/>
  <c r="II61" i="5"/>
  <c r="IK63" i="5"/>
  <c r="EC65" i="1"/>
  <c r="EC67" i="1"/>
  <c r="II65" i="5"/>
  <c r="EC71" i="1"/>
  <c r="II69" i="5"/>
  <c r="IK71" i="5"/>
  <c r="EC73" i="1"/>
  <c r="EC75" i="1"/>
  <c r="II73" i="5"/>
  <c r="IK75" i="5"/>
  <c r="EC77" i="1"/>
  <c r="EC79" i="1"/>
  <c r="II77" i="5"/>
  <c r="IK79" i="5"/>
  <c r="EC81" i="1"/>
  <c r="EC83" i="1"/>
  <c r="II81" i="5"/>
  <c r="IK83" i="5"/>
  <c r="EC85" i="1"/>
  <c r="EC87" i="1"/>
  <c r="II85" i="5"/>
  <c r="IK87" i="5"/>
  <c r="EC89" i="1"/>
  <c r="EC91" i="1"/>
  <c r="II89" i="5"/>
  <c r="IK91" i="5"/>
  <c r="EC93" i="1"/>
  <c r="EC95" i="1"/>
  <c r="II93" i="5"/>
  <c r="IK95" i="5"/>
  <c r="EC97" i="1"/>
  <c r="EC99" i="1"/>
  <c r="II97" i="5"/>
  <c r="IK99" i="5"/>
  <c r="EC101" i="1"/>
  <c r="EC103" i="1"/>
  <c r="II101" i="5"/>
  <c r="IK103" i="5"/>
  <c r="EC105" i="1"/>
  <c r="EC107" i="1"/>
  <c r="II105" i="5"/>
  <c r="IK107" i="5"/>
  <c r="EC109" i="1"/>
  <c r="EC111" i="1"/>
  <c r="II109" i="5"/>
  <c r="IK111" i="5"/>
  <c r="EC113" i="1"/>
  <c r="EC115" i="1"/>
  <c r="II113" i="5"/>
  <c r="IK115" i="5"/>
  <c r="EC117" i="1"/>
  <c r="EC119" i="1"/>
  <c r="II117" i="5"/>
  <c r="IK119" i="5"/>
  <c r="EC121" i="1"/>
  <c r="EC123" i="1"/>
  <c r="II121" i="5"/>
  <c r="IK123" i="5"/>
  <c r="EC125" i="1"/>
  <c r="EC127" i="1"/>
  <c r="II125" i="5"/>
  <c r="IK127" i="5"/>
  <c r="EC129" i="1"/>
  <c r="EC131" i="1"/>
  <c r="II129" i="5"/>
  <c r="IK131" i="5"/>
  <c r="EC133" i="1"/>
  <c r="EC135" i="1"/>
  <c r="II133" i="5"/>
  <c r="IK135" i="5"/>
  <c r="EC137" i="1"/>
  <c r="EC139" i="1"/>
  <c r="II137" i="5"/>
  <c r="IK139" i="5"/>
  <c r="EC141" i="1"/>
  <c r="EC143" i="1"/>
  <c r="II141" i="5"/>
  <c r="IK143" i="5"/>
  <c r="EC145" i="1"/>
  <c r="EC147" i="1"/>
  <c r="II145" i="5"/>
  <c r="II9" i="5"/>
  <c r="II17" i="5"/>
  <c r="II25" i="5"/>
  <c r="II33" i="5"/>
  <c r="II41" i="5"/>
  <c r="II49" i="5"/>
  <c r="II57" i="5"/>
  <c r="II4" i="5"/>
  <c r="II8" i="5"/>
  <c r="II12" i="5"/>
  <c r="II16" i="5"/>
  <c r="II20" i="5"/>
  <c r="II24" i="5"/>
  <c r="II28" i="5"/>
  <c r="II32" i="5"/>
  <c r="II36" i="5"/>
  <c r="II40" i="5"/>
  <c r="II44" i="5"/>
  <c r="II48" i="5"/>
  <c r="II52" i="5"/>
  <c r="II56" i="5"/>
  <c r="II60" i="5"/>
  <c r="IJ66" i="5"/>
  <c r="IJ70" i="5"/>
  <c r="IJ74" i="5"/>
  <c r="IJ82" i="5"/>
  <c r="IJ86" i="5"/>
  <c r="IJ90" i="5"/>
  <c r="IJ98" i="5"/>
  <c r="IJ102" i="5"/>
  <c r="IJ106" i="5"/>
  <c r="IJ114" i="5"/>
  <c r="IJ118" i="5"/>
  <c r="IJ122" i="5"/>
  <c r="IJ130" i="5"/>
  <c r="IJ134" i="5"/>
  <c r="IJ138" i="5"/>
  <c r="II3" i="5"/>
  <c r="II11" i="5"/>
  <c r="II19" i="5"/>
  <c r="II27" i="5"/>
  <c r="II35" i="5"/>
  <c r="II43" i="5"/>
  <c r="II51" i="5"/>
  <c r="II59" i="5"/>
  <c r="AI3" i="1"/>
  <c r="DO3" i="1"/>
  <c r="II5" i="5"/>
  <c r="II13" i="5"/>
  <c r="II21" i="5"/>
  <c r="II29" i="5"/>
  <c r="II37" i="5"/>
  <c r="II45" i="5"/>
  <c r="II53" i="5"/>
  <c r="IK67" i="5"/>
  <c r="L105" i="1"/>
  <c r="N62" i="1"/>
  <c r="N46" i="1"/>
  <c r="N30" i="1"/>
  <c r="L9" i="1"/>
  <c r="N58" i="1"/>
  <c r="N42" i="1"/>
  <c r="N26" i="1"/>
  <c r="L15" i="1"/>
  <c r="L7" i="1"/>
  <c r="L137" i="1"/>
  <c r="L75" i="1"/>
  <c r="N54" i="1"/>
  <c r="N38" i="1"/>
  <c r="N22" i="1"/>
  <c r="L13" i="1"/>
  <c r="FG1" i="5"/>
  <c r="L121" i="1"/>
  <c r="K68" i="1"/>
  <c r="N50" i="1"/>
  <c r="N34" i="1"/>
  <c r="L19" i="1"/>
  <c r="L11" i="1"/>
  <c r="GE1" i="5"/>
  <c r="T4" i="1"/>
  <c r="R6" i="1"/>
  <c r="T8" i="1"/>
  <c r="R10" i="1"/>
  <c r="T12" i="1"/>
  <c r="R14" i="1"/>
  <c r="T16" i="1"/>
  <c r="R18" i="1"/>
  <c r="T20" i="1"/>
  <c r="R22" i="1"/>
  <c r="T24" i="1"/>
  <c r="R26" i="1"/>
  <c r="T28" i="1"/>
  <c r="R30" i="1"/>
  <c r="T32" i="1"/>
  <c r="R34" i="1"/>
  <c r="T36" i="1"/>
  <c r="R38" i="1"/>
  <c r="R42" i="1"/>
  <c r="R46" i="1"/>
  <c r="R50" i="1"/>
  <c r="R54" i="1"/>
  <c r="R58" i="1"/>
  <c r="R62" i="1"/>
  <c r="R66" i="1"/>
  <c r="R70" i="1"/>
  <c r="R74" i="1"/>
  <c r="R78" i="1"/>
  <c r="R82" i="1"/>
  <c r="T84" i="1"/>
  <c r="R86" i="1"/>
  <c r="T88" i="1"/>
  <c r="R90" i="1"/>
  <c r="T92" i="1"/>
  <c r="R94" i="1"/>
  <c r="T96" i="1"/>
  <c r="R98" i="1"/>
  <c r="T100" i="1"/>
  <c r="R102" i="1"/>
  <c r="T104" i="1"/>
  <c r="T108" i="1"/>
  <c r="R110" i="1"/>
  <c r="T112" i="1"/>
  <c r="R114" i="1"/>
  <c r="R118" i="1"/>
  <c r="EP3" i="1"/>
  <c r="CZ3" i="1"/>
  <c r="EB3" i="1"/>
  <c r="CL3" i="1"/>
  <c r="BJ3" i="1"/>
  <c r="BX3" i="1"/>
  <c r="AV3" i="1"/>
  <c r="S5" i="1"/>
  <c r="Q7" i="1"/>
  <c r="S9" i="1"/>
  <c r="Q11" i="1"/>
  <c r="S13" i="1"/>
  <c r="Q15" i="1"/>
  <c r="S17" i="1"/>
  <c r="Q19" i="1"/>
  <c r="S21" i="1"/>
  <c r="Q23" i="1"/>
  <c r="S25" i="1"/>
  <c r="Q27" i="1"/>
  <c r="S29" i="1"/>
  <c r="Q31" i="1"/>
  <c r="S33" i="1"/>
  <c r="Q35" i="1"/>
  <c r="S37" i="1"/>
  <c r="Q39" i="1"/>
  <c r="Q43" i="1"/>
  <c r="Q47" i="1"/>
  <c r="Q51" i="1"/>
  <c r="Q55" i="1"/>
  <c r="Q59" i="1"/>
  <c r="Q63" i="1"/>
  <c r="Q67" i="1"/>
  <c r="Q71" i="1"/>
  <c r="Q75" i="1"/>
  <c r="Q79" i="1"/>
  <c r="Q83" i="1"/>
  <c r="S85" i="1"/>
  <c r="Q87" i="1"/>
  <c r="Q91" i="1"/>
  <c r="S93" i="1"/>
  <c r="Q95" i="1"/>
  <c r="Q99" i="1"/>
  <c r="S101" i="1"/>
  <c r="Q103" i="1"/>
  <c r="S109" i="1"/>
  <c r="Q111" i="1"/>
  <c r="Q115" i="1"/>
  <c r="T147" i="1"/>
  <c r="Q146" i="1"/>
  <c r="R145" i="1"/>
  <c r="T143" i="1"/>
  <c r="Q142" i="1"/>
  <c r="R141" i="1"/>
  <c r="T139" i="1"/>
  <c r="S147" i="1"/>
  <c r="T146" i="1"/>
  <c r="Q145" i="1"/>
  <c r="R144" i="1"/>
  <c r="S143" i="1"/>
  <c r="T142" i="1"/>
  <c r="Q141" i="1"/>
  <c r="R140" i="1"/>
  <c r="S139" i="1"/>
  <c r="T138" i="1"/>
  <c r="Q137" i="1"/>
  <c r="R136" i="1"/>
  <c r="S135" i="1"/>
  <c r="T134" i="1"/>
  <c r="Q133" i="1"/>
  <c r="R132" i="1"/>
  <c r="S131" i="1"/>
  <c r="R147" i="1"/>
  <c r="T145" i="1"/>
  <c r="Q144" i="1"/>
  <c r="R143" i="1"/>
  <c r="T141" i="1"/>
  <c r="Q140" i="1"/>
  <c r="R139" i="1"/>
  <c r="T137" i="1"/>
  <c r="Q136" i="1"/>
  <c r="R135" i="1"/>
  <c r="T133" i="1"/>
  <c r="Q132" i="1"/>
  <c r="R131" i="1"/>
  <c r="T129" i="1"/>
  <c r="S137" i="1"/>
  <c r="S133" i="1"/>
  <c r="Q128" i="1"/>
  <c r="R127" i="1"/>
  <c r="T125" i="1"/>
  <c r="Q124" i="1"/>
  <c r="R123" i="1"/>
  <c r="T121" i="1"/>
  <c r="Q120" i="1"/>
  <c r="R119" i="1"/>
  <c r="S118" i="1"/>
  <c r="T117" i="1"/>
  <c r="Q116" i="1"/>
  <c r="R115" i="1"/>
  <c r="S114" i="1"/>
  <c r="T113" i="1"/>
  <c r="Q112" i="1"/>
  <c r="R111" i="1"/>
  <c r="S110" i="1"/>
  <c r="T109" i="1"/>
  <c r="Q108" i="1"/>
  <c r="S106" i="1"/>
  <c r="T105" i="1"/>
  <c r="Q104" i="1"/>
  <c r="R103" i="1"/>
  <c r="S102" i="1"/>
  <c r="T101" i="1"/>
  <c r="Q100" i="1"/>
  <c r="R99" i="1"/>
  <c r="S98" i="1"/>
  <c r="T97" i="1"/>
  <c r="Q96" i="1"/>
  <c r="R95" i="1"/>
  <c r="S94" i="1"/>
  <c r="T93" i="1"/>
  <c r="Q92" i="1"/>
  <c r="S90" i="1"/>
  <c r="T89" i="1"/>
  <c r="Q88" i="1"/>
  <c r="R87" i="1"/>
  <c r="S86" i="1"/>
  <c r="T85" i="1"/>
  <c r="Q84" i="1"/>
  <c r="R83" i="1"/>
  <c r="S82" i="1"/>
  <c r="T81" i="1"/>
  <c r="Q80" i="1"/>
  <c r="S78" i="1"/>
  <c r="T77" i="1"/>
  <c r="Q76" i="1"/>
  <c r="R75" i="1"/>
  <c r="S74" i="1"/>
  <c r="T73" i="1"/>
  <c r="Q72" i="1"/>
  <c r="S70" i="1"/>
  <c r="T69" i="1"/>
  <c r="Q68" i="1"/>
  <c r="R67" i="1"/>
  <c r="S66" i="1"/>
  <c r="T65" i="1"/>
  <c r="Q64" i="1"/>
  <c r="S62" i="1"/>
  <c r="T61" i="1"/>
  <c r="Q60" i="1"/>
  <c r="R59" i="1"/>
  <c r="S58" i="1"/>
  <c r="T57" i="1"/>
  <c r="Q56" i="1"/>
  <c r="S54" i="1"/>
  <c r="T53" i="1"/>
  <c r="Q52" i="1"/>
  <c r="R51" i="1"/>
  <c r="S50" i="1"/>
  <c r="T49" i="1"/>
  <c r="Q48" i="1"/>
  <c r="S46" i="1"/>
  <c r="T45" i="1"/>
  <c r="Q44" i="1"/>
  <c r="R43" i="1"/>
  <c r="S42" i="1"/>
  <c r="T41" i="1"/>
  <c r="Q40" i="1"/>
  <c r="S38" i="1"/>
  <c r="T37" i="1"/>
  <c r="Q36" i="1"/>
  <c r="R35" i="1"/>
  <c r="S34" i="1"/>
  <c r="T33" i="1"/>
  <c r="Q32" i="1"/>
  <c r="R31" i="1"/>
  <c r="S30" i="1"/>
  <c r="T29" i="1"/>
  <c r="Q28" i="1"/>
  <c r="R27" i="1"/>
  <c r="S26" i="1"/>
  <c r="T25" i="1"/>
  <c r="Q24" i="1"/>
  <c r="R23" i="1"/>
  <c r="S22" i="1"/>
  <c r="T21" i="1"/>
  <c r="Q20" i="1"/>
  <c r="R19" i="1"/>
  <c r="S18" i="1"/>
  <c r="T17" i="1"/>
  <c r="Q16" i="1"/>
  <c r="R15" i="1"/>
  <c r="S14" i="1"/>
  <c r="T13" i="1"/>
  <c r="Q12" i="1"/>
  <c r="R11" i="1"/>
  <c r="S10" i="1"/>
  <c r="T9" i="1"/>
  <c r="Q8" i="1"/>
  <c r="R7" i="1"/>
  <c r="S6" i="1"/>
  <c r="T5" i="1"/>
  <c r="Q4" i="1"/>
  <c r="R146" i="1"/>
  <c r="T144" i="1"/>
  <c r="R142" i="1"/>
  <c r="T140" i="1"/>
  <c r="R138" i="1"/>
  <c r="R137" i="1"/>
  <c r="R134" i="1"/>
  <c r="R133" i="1"/>
  <c r="T130" i="1"/>
  <c r="S129" i="1"/>
  <c r="T128" i="1"/>
  <c r="Q127" i="1"/>
  <c r="R126" i="1"/>
  <c r="S125" i="1"/>
  <c r="T124" i="1"/>
  <c r="Q123" i="1"/>
  <c r="R122" i="1"/>
  <c r="S121" i="1"/>
  <c r="T120" i="1"/>
  <c r="Q138" i="1"/>
  <c r="Q134" i="1"/>
  <c r="T131" i="1"/>
  <c r="R130" i="1"/>
  <c r="R129" i="1"/>
  <c r="S128" i="1"/>
  <c r="T127" i="1"/>
  <c r="Q126" i="1"/>
  <c r="R125" i="1"/>
  <c r="S124" i="1"/>
  <c r="T123" i="1"/>
  <c r="Q122" i="1"/>
  <c r="R121" i="1"/>
  <c r="S120" i="1"/>
  <c r="T119" i="1"/>
  <c r="Q118" i="1"/>
  <c r="R117" i="1"/>
  <c r="S116" i="1"/>
  <c r="T115" i="1"/>
  <c r="Q114" i="1"/>
  <c r="R113" i="1"/>
  <c r="S112" i="1"/>
  <c r="T111" i="1"/>
  <c r="Q110" i="1"/>
  <c r="R109" i="1"/>
  <c r="S108" i="1"/>
  <c r="T107" i="1"/>
  <c r="Q106" i="1"/>
  <c r="R105" i="1"/>
  <c r="S104" i="1"/>
  <c r="T103" i="1"/>
  <c r="Q102" i="1"/>
  <c r="S100" i="1"/>
  <c r="T99" i="1"/>
  <c r="Q98" i="1"/>
  <c r="R97" i="1"/>
  <c r="S96" i="1"/>
  <c r="T95" i="1"/>
  <c r="Q94" i="1"/>
  <c r="R93" i="1"/>
  <c r="S92" i="1"/>
  <c r="T91" i="1"/>
  <c r="Q90" i="1"/>
  <c r="R89" i="1"/>
  <c r="S88" i="1"/>
  <c r="T87" i="1"/>
  <c r="Q86" i="1"/>
  <c r="S84" i="1"/>
  <c r="T83" i="1"/>
  <c r="Q82" i="1"/>
  <c r="R81" i="1"/>
  <c r="S80" i="1"/>
  <c r="T79" i="1"/>
  <c r="Q78" i="1"/>
  <c r="R77" i="1"/>
  <c r="S76" i="1"/>
  <c r="T75" i="1"/>
  <c r="Q74" i="1"/>
  <c r="R73" i="1"/>
  <c r="S72" i="1"/>
  <c r="T71" i="1"/>
  <c r="Q70" i="1"/>
  <c r="R69" i="1"/>
  <c r="S68" i="1"/>
  <c r="T67" i="1"/>
  <c r="Q66" i="1"/>
  <c r="R65" i="1"/>
  <c r="S64" i="1"/>
  <c r="T63" i="1"/>
  <c r="Q62" i="1"/>
  <c r="R61" i="1"/>
  <c r="S60" i="1"/>
  <c r="T59" i="1"/>
  <c r="Q58" i="1"/>
  <c r="R57" i="1"/>
  <c r="S56" i="1"/>
  <c r="T55" i="1"/>
  <c r="Q54" i="1"/>
  <c r="R53" i="1"/>
  <c r="S52" i="1"/>
  <c r="T51" i="1"/>
  <c r="Q50" i="1"/>
  <c r="R49" i="1"/>
  <c r="S48" i="1"/>
  <c r="T47" i="1"/>
  <c r="Q46" i="1"/>
  <c r="R45" i="1"/>
  <c r="S44" i="1"/>
  <c r="T43" i="1"/>
  <c r="Q42" i="1"/>
  <c r="R41" i="1"/>
  <c r="S40" i="1"/>
  <c r="T39" i="1"/>
  <c r="Q38" i="1"/>
  <c r="R37" i="1"/>
  <c r="S36" i="1"/>
  <c r="T35" i="1"/>
  <c r="Q34" i="1"/>
  <c r="R33" i="1"/>
  <c r="S32" i="1"/>
  <c r="T31" i="1"/>
  <c r="Q30" i="1"/>
  <c r="R29" i="1"/>
  <c r="S28" i="1"/>
  <c r="T27" i="1"/>
  <c r="Q26" i="1"/>
  <c r="R25" i="1"/>
  <c r="S24" i="1"/>
  <c r="T23" i="1"/>
  <c r="Q22" i="1"/>
  <c r="R21" i="1"/>
  <c r="S20" i="1"/>
  <c r="T19" i="1"/>
  <c r="Q18" i="1"/>
  <c r="R17" i="1"/>
  <c r="S16" i="1"/>
  <c r="T15" i="1"/>
  <c r="Q14" i="1"/>
  <c r="R13" i="1"/>
  <c r="S12" i="1"/>
  <c r="T11" i="1"/>
  <c r="Q10" i="1"/>
  <c r="R9" i="1"/>
  <c r="S8" i="1"/>
  <c r="T7" i="1"/>
  <c r="Q6" i="1"/>
  <c r="U6" i="1" s="1"/>
  <c r="R5" i="1"/>
  <c r="S4" i="1"/>
  <c r="Q147" i="1"/>
  <c r="U147" i="1" s="1"/>
  <c r="S145" i="1"/>
  <c r="Q143" i="1"/>
  <c r="S141" i="1"/>
  <c r="Q139" i="1"/>
  <c r="U139" i="1" s="1"/>
  <c r="T136" i="1"/>
  <c r="Q135" i="1"/>
  <c r="T132" i="1"/>
  <c r="Q131" i="1"/>
  <c r="U131" i="1" s="1"/>
  <c r="Q130" i="1"/>
  <c r="Q129" i="1"/>
  <c r="R128" i="1"/>
  <c r="S127" i="1"/>
  <c r="T126" i="1"/>
  <c r="Q125" i="1"/>
  <c r="R124" i="1"/>
  <c r="S123" i="1"/>
  <c r="T122" i="1"/>
  <c r="Q121" i="1"/>
  <c r="R120" i="1"/>
  <c r="S119" i="1"/>
  <c r="T118" i="1"/>
  <c r="Q117" i="1"/>
  <c r="R116" i="1"/>
  <c r="S115" i="1"/>
  <c r="T114" i="1"/>
  <c r="Q113" i="1"/>
  <c r="R112" i="1"/>
  <c r="S111" i="1"/>
  <c r="T110" i="1"/>
  <c r="Q109" i="1"/>
  <c r="R108" i="1"/>
  <c r="S107" i="1"/>
  <c r="T106" i="1"/>
  <c r="Q105" i="1"/>
  <c r="R104" i="1"/>
  <c r="S103" i="1"/>
  <c r="T102" i="1"/>
  <c r="Q101" i="1"/>
  <c r="R100" i="1"/>
  <c r="S99" i="1"/>
  <c r="T98" i="1"/>
  <c r="Q97" i="1"/>
  <c r="R96" i="1"/>
  <c r="S95" i="1"/>
  <c r="T94" i="1"/>
  <c r="Q93" i="1"/>
  <c r="R92" i="1"/>
  <c r="S91" i="1"/>
  <c r="T90" i="1"/>
  <c r="Q89" i="1"/>
  <c r="R88" i="1"/>
  <c r="S87" i="1"/>
  <c r="T86" i="1"/>
  <c r="Q85" i="1"/>
  <c r="R84" i="1"/>
  <c r="S83" i="1"/>
  <c r="T82" i="1"/>
  <c r="Q81" i="1"/>
  <c r="R80" i="1"/>
  <c r="S79" i="1"/>
  <c r="T78" i="1"/>
  <c r="Q77" i="1"/>
  <c r="R76" i="1"/>
  <c r="S75" i="1"/>
  <c r="T74" i="1"/>
  <c r="Q73" i="1"/>
  <c r="R72" i="1"/>
  <c r="S71" i="1"/>
  <c r="T70" i="1"/>
  <c r="Q69" i="1"/>
  <c r="R68" i="1"/>
  <c r="S67" i="1"/>
  <c r="T66" i="1"/>
  <c r="Q65" i="1"/>
  <c r="R64" i="1"/>
  <c r="S63" i="1"/>
  <c r="T62" i="1"/>
  <c r="Q61" i="1"/>
  <c r="R60" i="1"/>
  <c r="S59" i="1"/>
  <c r="T58" i="1"/>
  <c r="Q57" i="1"/>
  <c r="R56" i="1"/>
  <c r="S55" i="1"/>
  <c r="T54" i="1"/>
  <c r="Q53" i="1"/>
  <c r="R52" i="1"/>
  <c r="S51" i="1"/>
  <c r="T50" i="1"/>
  <c r="Q49" i="1"/>
  <c r="R48" i="1"/>
  <c r="S47" i="1"/>
  <c r="T46" i="1"/>
  <c r="Q45" i="1"/>
  <c r="R44" i="1"/>
  <c r="S43" i="1"/>
  <c r="T42" i="1"/>
  <c r="Q41" i="1"/>
  <c r="R40" i="1"/>
  <c r="S39" i="1"/>
  <c r="T38" i="1"/>
  <c r="Q37" i="1"/>
  <c r="R36" i="1"/>
  <c r="S35" i="1"/>
  <c r="T34" i="1"/>
  <c r="Q33" i="1"/>
  <c r="R32" i="1"/>
  <c r="S31" i="1"/>
  <c r="U31" i="1" s="1"/>
  <c r="T30" i="1"/>
  <c r="Q29" i="1"/>
  <c r="R28" i="1"/>
  <c r="S27" i="1"/>
  <c r="U27" i="1" s="1"/>
  <c r="T26" i="1"/>
  <c r="Q25" i="1"/>
  <c r="R24" i="1"/>
  <c r="S23" i="1"/>
  <c r="U23" i="1" s="1"/>
  <c r="T22" i="1"/>
  <c r="Q21" i="1"/>
  <c r="R20" i="1"/>
  <c r="S19" i="1"/>
  <c r="T18" i="1"/>
  <c r="Q17" i="1"/>
  <c r="R16" i="1"/>
  <c r="U16" i="1" s="1"/>
  <c r="S15" i="1"/>
  <c r="U15" i="1" s="1"/>
  <c r="T14" i="1"/>
  <c r="Q13" i="1"/>
  <c r="R12" i="1"/>
  <c r="S11" i="1"/>
  <c r="T10" i="1"/>
  <c r="Q9" i="1"/>
  <c r="R8" i="1"/>
  <c r="S7" i="1"/>
  <c r="T6" i="1"/>
  <c r="Q5" i="1"/>
  <c r="R4" i="1"/>
  <c r="W147" i="1"/>
  <c r="X146" i="1"/>
  <c r="Y145" i="1"/>
  <c r="Z144" i="1"/>
  <c r="W143" i="1"/>
  <c r="X142" i="1"/>
  <c r="Y141" i="1"/>
  <c r="Z140" i="1"/>
  <c r="W139" i="1"/>
  <c r="X138" i="1"/>
  <c r="Y137" i="1"/>
  <c r="Z136" i="1"/>
  <c r="W135" i="1"/>
  <c r="X134" i="1"/>
  <c r="Y133" i="1"/>
  <c r="Z132" i="1"/>
  <c r="W131" i="1"/>
  <c r="X130" i="1"/>
  <c r="Y129" i="1"/>
  <c r="Z128" i="1"/>
  <c r="W127" i="1"/>
  <c r="X126" i="1"/>
  <c r="Y125" i="1"/>
  <c r="Z124" i="1"/>
  <c r="W123" i="1"/>
  <c r="X122" i="1"/>
  <c r="Y121" i="1"/>
  <c r="Z120" i="1"/>
  <c r="W119" i="1"/>
  <c r="X118" i="1"/>
  <c r="Y117" i="1"/>
  <c r="Z116" i="1"/>
  <c r="W115" i="1"/>
  <c r="X114" i="1"/>
  <c r="Y113" i="1"/>
  <c r="Z112" i="1"/>
  <c r="W111" i="1"/>
  <c r="X110" i="1"/>
  <c r="Y109" i="1"/>
  <c r="Z108" i="1"/>
  <c r="W107" i="1"/>
  <c r="X106" i="1"/>
  <c r="Y105" i="1"/>
  <c r="Z104" i="1"/>
  <c r="W103" i="1"/>
  <c r="X102" i="1"/>
  <c r="Y101" i="1"/>
  <c r="Z100" i="1"/>
  <c r="W99" i="1"/>
  <c r="X98" i="1"/>
  <c r="Y97" i="1"/>
  <c r="Z96" i="1"/>
  <c r="W95" i="1"/>
  <c r="X94" i="1"/>
  <c r="Y93" i="1"/>
  <c r="Z92" i="1"/>
  <c r="W91" i="1"/>
  <c r="X90" i="1"/>
  <c r="Y89" i="1"/>
  <c r="Z88" i="1"/>
  <c r="W87" i="1"/>
  <c r="X86" i="1"/>
  <c r="Y85" i="1"/>
  <c r="Z84" i="1"/>
  <c r="Z147" i="1"/>
  <c r="W146" i="1"/>
  <c r="X145" i="1"/>
  <c r="Y144" i="1"/>
  <c r="Z143" i="1"/>
  <c r="W142" i="1"/>
  <c r="X141" i="1"/>
  <c r="Y140" i="1"/>
  <c r="Z139" i="1"/>
  <c r="W138" i="1"/>
  <c r="X137" i="1"/>
  <c r="Y136" i="1"/>
  <c r="Z135" i="1"/>
  <c r="W134" i="1"/>
  <c r="X133" i="1"/>
  <c r="Y132" i="1"/>
  <c r="Z131" i="1"/>
  <c r="W130" i="1"/>
  <c r="X129" i="1"/>
  <c r="Y128" i="1"/>
  <c r="Z127" i="1"/>
  <c r="W126" i="1"/>
  <c r="X125" i="1"/>
  <c r="Y124" i="1"/>
  <c r="Z123" i="1"/>
  <c r="W122" i="1"/>
  <c r="X121" i="1"/>
  <c r="Y120" i="1"/>
  <c r="Z119" i="1"/>
  <c r="W118" i="1"/>
  <c r="X117" i="1"/>
  <c r="Y116" i="1"/>
  <c r="Z115" i="1"/>
  <c r="W114" i="1"/>
  <c r="X113" i="1"/>
  <c r="Y112" i="1"/>
  <c r="Z111" i="1"/>
  <c r="W110" i="1"/>
  <c r="X109" i="1"/>
  <c r="Y108" i="1"/>
  <c r="Z107" i="1"/>
  <c r="W106" i="1"/>
  <c r="X105" i="1"/>
  <c r="Y104" i="1"/>
  <c r="Z103" i="1"/>
  <c r="W102" i="1"/>
  <c r="X101" i="1"/>
  <c r="Y100" i="1"/>
  <c r="Z99" i="1"/>
  <c r="W98" i="1"/>
  <c r="X97" i="1"/>
  <c r="Y96" i="1"/>
  <c r="Z95" i="1"/>
  <c r="W94" i="1"/>
  <c r="X93" i="1"/>
  <c r="Y92" i="1"/>
  <c r="Z91" i="1"/>
  <c r="W90" i="1"/>
  <c r="X89" i="1"/>
  <c r="Y88" i="1"/>
  <c r="Z87" i="1"/>
  <c r="W86" i="1"/>
  <c r="X85" i="1"/>
  <c r="Y84" i="1"/>
  <c r="Z83" i="1"/>
  <c r="W82" i="1"/>
  <c r="X81" i="1"/>
  <c r="Y80" i="1"/>
  <c r="Z79" i="1"/>
  <c r="W78" i="1"/>
  <c r="X77" i="1"/>
  <c r="Y76" i="1"/>
  <c r="Z75" i="1"/>
  <c r="W74" i="1"/>
  <c r="X73" i="1"/>
  <c r="Y72" i="1"/>
  <c r="Z71" i="1"/>
  <c r="W70" i="1"/>
  <c r="X69" i="1"/>
  <c r="Y68" i="1"/>
  <c r="Z67" i="1"/>
  <c r="W66" i="1"/>
  <c r="X65" i="1"/>
  <c r="Y64" i="1"/>
  <c r="Z63" i="1"/>
  <c r="W62" i="1"/>
  <c r="X61" i="1"/>
  <c r="Y60" i="1"/>
  <c r="Z59" i="1"/>
  <c r="W58" i="1"/>
  <c r="X57" i="1"/>
  <c r="Y56" i="1"/>
  <c r="Z55" i="1"/>
  <c r="W54" i="1"/>
  <c r="X53" i="1"/>
  <c r="Y52" i="1"/>
  <c r="Z51" i="1"/>
  <c r="W50" i="1"/>
  <c r="X49" i="1"/>
  <c r="Y48" i="1"/>
  <c r="Z47" i="1"/>
  <c r="W46" i="1"/>
  <c r="X45" i="1"/>
  <c r="Y44" i="1"/>
  <c r="Z43" i="1"/>
  <c r="W42" i="1"/>
  <c r="X41" i="1"/>
  <c r="Y40" i="1"/>
  <c r="Z39" i="1"/>
  <c r="W38" i="1"/>
  <c r="X37" i="1"/>
  <c r="Y36" i="1"/>
  <c r="Z35" i="1"/>
  <c r="W34" i="1"/>
  <c r="X33" i="1"/>
  <c r="Y32" i="1"/>
  <c r="Z31" i="1"/>
  <c r="W30" i="1"/>
  <c r="X29" i="1"/>
  <c r="Y28" i="1"/>
  <c r="Z27" i="1"/>
  <c r="W26" i="1"/>
  <c r="X25" i="1"/>
  <c r="Y24" i="1"/>
  <c r="Z23" i="1"/>
  <c r="W22" i="1"/>
  <c r="X21" i="1"/>
  <c r="Y20" i="1"/>
  <c r="Z19" i="1"/>
  <c r="W18" i="1"/>
  <c r="X17" i="1"/>
  <c r="Y16" i="1"/>
  <c r="Z15" i="1"/>
  <c r="W14" i="1"/>
  <c r="X13" i="1"/>
  <c r="Y12" i="1"/>
  <c r="Z11" i="1"/>
  <c r="W10" i="1"/>
  <c r="X9" i="1"/>
  <c r="Y8" i="1"/>
  <c r="Z7" i="1"/>
  <c r="W6" i="1"/>
  <c r="X5" i="1"/>
  <c r="Y4" i="1"/>
  <c r="Y147" i="1"/>
  <c r="Z146" i="1"/>
  <c r="W145" i="1"/>
  <c r="X144" i="1"/>
  <c r="Y143" i="1"/>
  <c r="Z142" i="1"/>
  <c r="W141" i="1"/>
  <c r="X140" i="1"/>
  <c r="Y139" i="1"/>
  <c r="Z138" i="1"/>
  <c r="W137" i="1"/>
  <c r="X136" i="1"/>
  <c r="Y135" i="1"/>
  <c r="Z134" i="1"/>
  <c r="W133" i="1"/>
  <c r="X132" i="1"/>
  <c r="Y131" i="1"/>
  <c r="Z130" i="1"/>
  <c r="W129" i="1"/>
  <c r="X128" i="1"/>
  <c r="Y127" i="1"/>
  <c r="Z126" i="1"/>
  <c r="W125" i="1"/>
  <c r="X124" i="1"/>
  <c r="Y123" i="1"/>
  <c r="Z122" i="1"/>
  <c r="W121" i="1"/>
  <c r="X120" i="1"/>
  <c r="Y119" i="1"/>
  <c r="Z118" i="1"/>
  <c r="W117" i="1"/>
  <c r="X116" i="1"/>
  <c r="Y115" i="1"/>
  <c r="Z114" i="1"/>
  <c r="W113" i="1"/>
  <c r="X112" i="1"/>
  <c r="Y111" i="1"/>
  <c r="Z110" i="1"/>
  <c r="W109" i="1"/>
  <c r="X108" i="1"/>
  <c r="Y107" i="1"/>
  <c r="Z106" i="1"/>
  <c r="W105" i="1"/>
  <c r="X104" i="1"/>
  <c r="Y103" i="1"/>
  <c r="Z102" i="1"/>
  <c r="W101" i="1"/>
  <c r="X100" i="1"/>
  <c r="Y99" i="1"/>
  <c r="Z98" i="1"/>
  <c r="W97" i="1"/>
  <c r="X96" i="1"/>
  <c r="Y95" i="1"/>
  <c r="Z94" i="1"/>
  <c r="W93" i="1"/>
  <c r="X92" i="1"/>
  <c r="Y91" i="1"/>
  <c r="Z90" i="1"/>
  <c r="W89" i="1"/>
  <c r="X88" i="1"/>
  <c r="Y87" i="1"/>
  <c r="Z86" i="1"/>
  <c r="W85" i="1"/>
  <c r="X84" i="1"/>
  <c r="Y83" i="1"/>
  <c r="Z82" i="1"/>
  <c r="W81" i="1"/>
  <c r="X80" i="1"/>
  <c r="Y79" i="1"/>
  <c r="Z78" i="1"/>
  <c r="W77" i="1"/>
  <c r="X76" i="1"/>
  <c r="Y75" i="1"/>
  <c r="Z74" i="1"/>
  <c r="W73" i="1"/>
  <c r="X72" i="1"/>
  <c r="Y71" i="1"/>
  <c r="Z70" i="1"/>
  <c r="W69" i="1"/>
  <c r="X68" i="1"/>
  <c r="Y67" i="1"/>
  <c r="Z66" i="1"/>
  <c r="W65" i="1"/>
  <c r="X64" i="1"/>
  <c r="Y63" i="1"/>
  <c r="Z62" i="1"/>
  <c r="W61" i="1"/>
  <c r="X60" i="1"/>
  <c r="Y59" i="1"/>
  <c r="Z58" i="1"/>
  <c r="W57" i="1"/>
  <c r="X56" i="1"/>
  <c r="Y55" i="1"/>
  <c r="Z54" i="1"/>
  <c r="W53" i="1"/>
  <c r="X52" i="1"/>
  <c r="Y51" i="1"/>
  <c r="Z50" i="1"/>
  <c r="W49" i="1"/>
  <c r="X48" i="1"/>
  <c r="Y47" i="1"/>
  <c r="Z46" i="1"/>
  <c r="W45" i="1"/>
  <c r="X44" i="1"/>
  <c r="Y43" i="1"/>
  <c r="Z42" i="1"/>
  <c r="W41" i="1"/>
  <c r="X40" i="1"/>
  <c r="Y39" i="1"/>
  <c r="Z38" i="1"/>
  <c r="W37" i="1"/>
  <c r="X36" i="1"/>
  <c r="Y35" i="1"/>
  <c r="Z34" i="1"/>
  <c r="W33" i="1"/>
  <c r="X32" i="1"/>
  <c r="Y31" i="1"/>
  <c r="Z30" i="1"/>
  <c r="W29" i="1"/>
  <c r="X28" i="1"/>
  <c r="Y27" i="1"/>
  <c r="Z26" i="1"/>
  <c r="W25" i="1"/>
  <c r="X24" i="1"/>
  <c r="Y23" i="1"/>
  <c r="Z22" i="1"/>
  <c r="W21" i="1"/>
  <c r="X20" i="1"/>
  <c r="Y19" i="1"/>
  <c r="Z18" i="1"/>
  <c r="W17" i="1"/>
  <c r="X16" i="1"/>
  <c r="Y15" i="1"/>
  <c r="Z14" i="1"/>
  <c r="W13" i="1"/>
  <c r="X12" i="1"/>
  <c r="Y11" i="1"/>
  <c r="Z10" i="1"/>
  <c r="W9" i="1"/>
  <c r="X8" i="1"/>
  <c r="Y7" i="1"/>
  <c r="Z6" i="1"/>
  <c r="W5" i="1"/>
  <c r="X4" i="1"/>
  <c r="X147" i="1"/>
  <c r="Y146" i="1"/>
  <c r="Z145" i="1"/>
  <c r="W144" i="1"/>
  <c r="AA144" i="1" s="1"/>
  <c r="X143" i="1"/>
  <c r="Y142" i="1"/>
  <c r="Z141" i="1"/>
  <c r="W140" i="1"/>
  <c r="AA140" i="1" s="1"/>
  <c r="X139" i="1"/>
  <c r="Y138" i="1"/>
  <c r="Z137" i="1"/>
  <c r="W136" i="1"/>
  <c r="AA136" i="1" s="1"/>
  <c r="X135" i="1"/>
  <c r="Y134" i="1"/>
  <c r="Z133" i="1"/>
  <c r="W132" i="1"/>
  <c r="AA132" i="1" s="1"/>
  <c r="X131" i="1"/>
  <c r="Y130" i="1"/>
  <c r="Z129" i="1"/>
  <c r="W128" i="1"/>
  <c r="AA128" i="1" s="1"/>
  <c r="X127" i="1"/>
  <c r="Y126" i="1"/>
  <c r="Z125" i="1"/>
  <c r="W124" i="1"/>
  <c r="AA124" i="1" s="1"/>
  <c r="X123" i="1"/>
  <c r="Y122" i="1"/>
  <c r="Z121" i="1"/>
  <c r="W120" i="1"/>
  <c r="X119" i="1"/>
  <c r="Y118" i="1"/>
  <c r="Z117" i="1"/>
  <c r="W116" i="1"/>
  <c r="AA116" i="1" s="1"/>
  <c r="X115" i="1"/>
  <c r="Y114" i="1"/>
  <c r="Z113" i="1"/>
  <c r="W112" i="1"/>
  <c r="AA112" i="1" s="1"/>
  <c r="X111" i="1"/>
  <c r="Y110" i="1"/>
  <c r="Z109" i="1"/>
  <c r="W108" i="1"/>
  <c r="AA108" i="1" s="1"/>
  <c r="X107" i="1"/>
  <c r="Y106" i="1"/>
  <c r="Z105" i="1"/>
  <c r="W104" i="1"/>
  <c r="AA104" i="1" s="1"/>
  <c r="X103" i="1"/>
  <c r="Y102" i="1"/>
  <c r="Z101" i="1"/>
  <c r="W100" i="1"/>
  <c r="AA100" i="1" s="1"/>
  <c r="X99" i="1"/>
  <c r="Y98" i="1"/>
  <c r="Z97" i="1"/>
  <c r="W96" i="1"/>
  <c r="AA96" i="1" s="1"/>
  <c r="X95" i="1"/>
  <c r="Y94" i="1"/>
  <c r="Z93" i="1"/>
  <c r="W92" i="1"/>
  <c r="AA92" i="1" s="1"/>
  <c r="X91" i="1"/>
  <c r="Y90" i="1"/>
  <c r="Z89" i="1"/>
  <c r="W88" i="1"/>
  <c r="AA88" i="1" s="1"/>
  <c r="X87" i="1"/>
  <c r="Y86" i="1"/>
  <c r="Z85" i="1"/>
  <c r="W84" i="1"/>
  <c r="X83" i="1"/>
  <c r="Y82" i="1"/>
  <c r="Z81" i="1"/>
  <c r="W80" i="1"/>
  <c r="AA80" i="1" s="1"/>
  <c r="X79" i="1"/>
  <c r="Y78" i="1"/>
  <c r="Z77" i="1"/>
  <c r="W76" i="1"/>
  <c r="AA76" i="1" s="1"/>
  <c r="X75" i="1"/>
  <c r="Y74" i="1"/>
  <c r="Z73" i="1"/>
  <c r="W72" i="1"/>
  <c r="AA72" i="1" s="1"/>
  <c r="X71" i="1"/>
  <c r="Y70" i="1"/>
  <c r="Z69" i="1"/>
  <c r="W68" i="1"/>
  <c r="AA68" i="1" s="1"/>
  <c r="X67" i="1"/>
  <c r="Y66" i="1"/>
  <c r="Z65" i="1"/>
  <c r="W64" i="1"/>
  <c r="AA64" i="1" s="1"/>
  <c r="X63" i="1"/>
  <c r="Y62" i="1"/>
  <c r="Z61" i="1"/>
  <c r="W60" i="1"/>
  <c r="AA60" i="1" s="1"/>
  <c r="X59" i="1"/>
  <c r="Y58" i="1"/>
  <c r="Z57" i="1"/>
  <c r="W56" i="1"/>
  <c r="AA56" i="1" s="1"/>
  <c r="X55" i="1"/>
  <c r="Y54" i="1"/>
  <c r="Z53" i="1"/>
  <c r="W52" i="1"/>
  <c r="AA52" i="1" s="1"/>
  <c r="X51" i="1"/>
  <c r="Y50" i="1"/>
  <c r="Z49" i="1"/>
  <c r="W48" i="1"/>
  <c r="AA48" i="1" s="1"/>
  <c r="X47" i="1"/>
  <c r="Y46" i="1"/>
  <c r="Z45" i="1"/>
  <c r="W44" i="1"/>
  <c r="AA44" i="1" s="1"/>
  <c r="X43" i="1"/>
  <c r="Y42" i="1"/>
  <c r="Z41" i="1"/>
  <c r="W40" i="1"/>
  <c r="AA40" i="1" s="1"/>
  <c r="X39" i="1"/>
  <c r="Y38" i="1"/>
  <c r="Z37" i="1"/>
  <c r="W36" i="1"/>
  <c r="AA36" i="1" s="1"/>
  <c r="X35" i="1"/>
  <c r="Y34" i="1"/>
  <c r="Z33" i="1"/>
  <c r="W32" i="1"/>
  <c r="AA32" i="1" s="1"/>
  <c r="X31" i="1"/>
  <c r="Y30" i="1"/>
  <c r="Z29" i="1"/>
  <c r="W28" i="1"/>
  <c r="AA28" i="1" s="1"/>
  <c r="X27" i="1"/>
  <c r="Y26" i="1"/>
  <c r="Z25" i="1"/>
  <c r="W24" i="1"/>
  <c r="AA24" i="1" s="1"/>
  <c r="X23" i="1"/>
  <c r="Y22" i="1"/>
  <c r="Z21" i="1"/>
  <c r="W20" i="1"/>
  <c r="AA20" i="1" s="1"/>
  <c r="X19" i="1"/>
  <c r="Y18" i="1"/>
  <c r="Z17" i="1"/>
  <c r="W16" i="1"/>
  <c r="AA16" i="1" s="1"/>
  <c r="X15" i="1"/>
  <c r="Y14" i="1"/>
  <c r="Z13" i="1"/>
  <c r="W12" i="1"/>
  <c r="AA12" i="1" s="1"/>
  <c r="X11" i="1"/>
  <c r="Y10" i="1"/>
  <c r="Z9" i="1"/>
  <c r="W8" i="1"/>
  <c r="AA8" i="1" s="1"/>
  <c r="X7" i="1"/>
  <c r="Y6" i="1"/>
  <c r="Z5" i="1"/>
  <c r="W4" i="1"/>
  <c r="AA4" i="1" s="1"/>
  <c r="HT1" i="5"/>
  <c r="I120" i="1" s="1"/>
  <c r="W83" i="1"/>
  <c r="Y81" i="1"/>
  <c r="AA81" i="1" s="1"/>
  <c r="W79" i="1"/>
  <c r="AA79" i="1" s="1"/>
  <c r="Y77" i="1"/>
  <c r="AA77" i="1" s="1"/>
  <c r="W75" i="1"/>
  <c r="Y73" i="1"/>
  <c r="AA73" i="1" s="1"/>
  <c r="W71" i="1"/>
  <c r="AA71" i="1" s="1"/>
  <c r="Y69" i="1"/>
  <c r="AA69" i="1" s="1"/>
  <c r="W67" i="1"/>
  <c r="Y65" i="1"/>
  <c r="AA65" i="1" s="1"/>
  <c r="W63" i="1"/>
  <c r="AA63" i="1" s="1"/>
  <c r="Y61" i="1"/>
  <c r="AA61" i="1" s="1"/>
  <c r="W59" i="1"/>
  <c r="Y57" i="1"/>
  <c r="AA57" i="1" s="1"/>
  <c r="W55" i="1"/>
  <c r="AA55" i="1" s="1"/>
  <c r="Y53" i="1"/>
  <c r="AA53" i="1" s="1"/>
  <c r="W51" i="1"/>
  <c r="Y49" i="1"/>
  <c r="AA49" i="1" s="1"/>
  <c r="W47" i="1"/>
  <c r="AA47" i="1" s="1"/>
  <c r="Y45" i="1"/>
  <c r="AA45" i="1" s="1"/>
  <c r="W43" i="1"/>
  <c r="Y41" i="1"/>
  <c r="AA41" i="1" s="1"/>
  <c r="W39" i="1"/>
  <c r="AA39" i="1" s="1"/>
  <c r="Y37" i="1"/>
  <c r="AA37" i="1" s="1"/>
  <c r="W35" i="1"/>
  <c r="Y33" i="1"/>
  <c r="AA33" i="1" s="1"/>
  <c r="W31" i="1"/>
  <c r="AA31" i="1" s="1"/>
  <c r="Y29" i="1"/>
  <c r="AA29" i="1" s="1"/>
  <c r="W27" i="1"/>
  <c r="Y25" i="1"/>
  <c r="AA25" i="1" s="1"/>
  <c r="W23" i="1"/>
  <c r="AA23" i="1" s="1"/>
  <c r="Y21" i="1"/>
  <c r="AA21" i="1" s="1"/>
  <c r="W19" i="1"/>
  <c r="Y17" i="1"/>
  <c r="AA17" i="1" s="1"/>
  <c r="W15" i="1"/>
  <c r="AA15" i="1" s="1"/>
  <c r="Y13" i="1"/>
  <c r="AA13" i="1" s="1"/>
  <c r="W11" i="1"/>
  <c r="Y9" i="1"/>
  <c r="AA9" i="1" s="1"/>
  <c r="W7" i="1"/>
  <c r="AA7" i="1" s="1"/>
  <c r="Y5" i="1"/>
  <c r="AA5" i="1" s="1"/>
  <c r="X82" i="1"/>
  <c r="AA82" i="1" s="1"/>
  <c r="Z80" i="1"/>
  <c r="X78" i="1"/>
  <c r="AA78" i="1" s="1"/>
  <c r="Z76" i="1"/>
  <c r="X74" i="1"/>
  <c r="AA74" i="1" s="1"/>
  <c r="Z72" i="1"/>
  <c r="X70" i="1"/>
  <c r="AA70" i="1" s="1"/>
  <c r="Z68" i="1"/>
  <c r="X66" i="1"/>
  <c r="AA66" i="1" s="1"/>
  <c r="Z64" i="1"/>
  <c r="X62" i="1"/>
  <c r="AA62" i="1" s="1"/>
  <c r="Z60" i="1"/>
  <c r="X58" i="1"/>
  <c r="AA58" i="1" s="1"/>
  <c r="Z56" i="1"/>
  <c r="X54" i="1"/>
  <c r="AA54" i="1" s="1"/>
  <c r="Z52" i="1"/>
  <c r="X50" i="1"/>
  <c r="AA50" i="1" s="1"/>
  <c r="Z48" i="1"/>
  <c r="X46" i="1"/>
  <c r="AA46" i="1" s="1"/>
  <c r="Z44" i="1"/>
  <c r="X42" i="1"/>
  <c r="AA42" i="1" s="1"/>
  <c r="Z40" i="1"/>
  <c r="X38" i="1"/>
  <c r="AA38" i="1" s="1"/>
  <c r="Z36" i="1"/>
  <c r="X34" i="1"/>
  <c r="AA34" i="1" s="1"/>
  <c r="Z32" i="1"/>
  <c r="X30" i="1"/>
  <c r="AA30" i="1" s="1"/>
  <c r="Z28" i="1"/>
  <c r="X26" i="1"/>
  <c r="AA26" i="1" s="1"/>
  <c r="Z24" i="1"/>
  <c r="X22" i="1"/>
  <c r="AA22" i="1" s="1"/>
  <c r="Z20" i="1"/>
  <c r="X18" i="1"/>
  <c r="AA18" i="1" s="1"/>
  <c r="Z16" i="1"/>
  <c r="X14" i="1"/>
  <c r="AA14" i="1" s="1"/>
  <c r="Z12" i="1"/>
  <c r="X10" i="1"/>
  <c r="AA10" i="1" s="1"/>
  <c r="Z8" i="1"/>
  <c r="X6" i="1"/>
  <c r="AA6" i="1" s="1"/>
  <c r="Z4" i="1"/>
  <c r="EB4" i="1"/>
  <c r="IJ2" i="5"/>
  <c r="IK2" i="5"/>
  <c r="EB6" i="1"/>
  <c r="IJ4" i="5"/>
  <c r="IL4" i="5" s="1"/>
  <c r="IK4" i="5"/>
  <c r="EB8" i="1"/>
  <c r="IJ6" i="5"/>
  <c r="IK6" i="5"/>
  <c r="EB10" i="1"/>
  <c r="IJ8" i="5"/>
  <c r="IL8" i="5" s="1"/>
  <c r="I10" i="1" s="1"/>
  <c r="IK8" i="5"/>
  <c r="EB12" i="1"/>
  <c r="IJ10" i="5"/>
  <c r="IK10" i="5"/>
  <c r="EB14" i="1"/>
  <c r="IJ12" i="5"/>
  <c r="IL12" i="5" s="1"/>
  <c r="IK12" i="5"/>
  <c r="EB16" i="1"/>
  <c r="IJ14" i="5"/>
  <c r="IK14" i="5"/>
  <c r="EB18" i="1"/>
  <c r="IJ16" i="5"/>
  <c r="IL16" i="5" s="1"/>
  <c r="I18" i="1" s="1"/>
  <c r="IK16" i="5"/>
  <c r="EB20" i="1"/>
  <c r="IJ18" i="5"/>
  <c r="IK18" i="5"/>
  <c r="EB22" i="1"/>
  <c r="IJ20" i="5"/>
  <c r="IL20" i="5" s="1"/>
  <c r="IK20" i="5"/>
  <c r="EB24" i="1"/>
  <c r="IJ22" i="5"/>
  <c r="IK22" i="5"/>
  <c r="EB26" i="1"/>
  <c r="IJ24" i="5"/>
  <c r="IL24" i="5" s="1"/>
  <c r="I26" i="1" s="1"/>
  <c r="IK24" i="5"/>
  <c r="EB28" i="1"/>
  <c r="IJ26" i="5"/>
  <c r="IK26" i="5"/>
  <c r="EB30" i="1"/>
  <c r="IJ28" i="5"/>
  <c r="IL28" i="5" s="1"/>
  <c r="IK28" i="5"/>
  <c r="EB32" i="1"/>
  <c r="IJ30" i="5"/>
  <c r="IK30" i="5"/>
  <c r="EB34" i="1"/>
  <c r="IJ32" i="5"/>
  <c r="IL32" i="5" s="1"/>
  <c r="I34" i="1" s="1"/>
  <c r="IK32" i="5"/>
  <c r="EB36" i="1"/>
  <c r="IJ34" i="5"/>
  <c r="IK34" i="5"/>
  <c r="EB38" i="1"/>
  <c r="IJ36" i="5"/>
  <c r="IL36" i="5" s="1"/>
  <c r="IK36" i="5"/>
  <c r="EB40" i="1"/>
  <c r="IJ38" i="5"/>
  <c r="IK38" i="5"/>
  <c r="EB42" i="1"/>
  <c r="IJ40" i="5"/>
  <c r="IL40" i="5" s="1"/>
  <c r="I42" i="1" s="1"/>
  <c r="IK40" i="5"/>
  <c r="EB44" i="1"/>
  <c r="IJ42" i="5"/>
  <c r="IK42" i="5"/>
  <c r="EB46" i="1"/>
  <c r="IJ44" i="5"/>
  <c r="IL44" i="5" s="1"/>
  <c r="I46" i="1" s="1"/>
  <c r="IK44" i="5"/>
  <c r="EB48" i="1"/>
  <c r="IJ46" i="5"/>
  <c r="IK46" i="5"/>
  <c r="EB50" i="1"/>
  <c r="IJ48" i="5"/>
  <c r="IL48" i="5" s="1"/>
  <c r="IK48" i="5"/>
  <c r="EB52" i="1"/>
  <c r="IJ50" i="5"/>
  <c r="IK50" i="5"/>
  <c r="EB54" i="1"/>
  <c r="IJ52" i="5"/>
  <c r="IL52" i="5" s="1"/>
  <c r="IK52" i="5"/>
  <c r="EB56" i="1"/>
  <c r="IJ54" i="5"/>
  <c r="IK54" i="5"/>
  <c r="EB58" i="1"/>
  <c r="IJ56" i="5"/>
  <c r="IL56" i="5" s="1"/>
  <c r="I58" i="1" s="1"/>
  <c r="IK56" i="5"/>
  <c r="EB60" i="1"/>
  <c r="IJ58" i="5"/>
  <c r="IK58" i="5"/>
  <c r="EB62" i="1"/>
  <c r="IJ60" i="5"/>
  <c r="IL60" i="5" s="1"/>
  <c r="I62" i="1" s="1"/>
  <c r="IK60" i="5"/>
  <c r="EB64" i="1"/>
  <c r="IK62" i="5"/>
  <c r="II62" i="5"/>
  <c r="EB66" i="1"/>
  <c r="II64" i="5"/>
  <c r="IL64" i="5" s="1"/>
  <c r="IK64" i="5"/>
  <c r="IJ64" i="5"/>
  <c r="EB68" i="1"/>
  <c r="IK66" i="5"/>
  <c r="II66" i="5"/>
  <c r="EB70" i="1"/>
  <c r="II68" i="5"/>
  <c r="IK68" i="5"/>
  <c r="IL68" i="5" s="1"/>
  <c r="IJ68" i="5"/>
  <c r="EB72" i="1"/>
  <c r="IK70" i="5"/>
  <c r="II70" i="5"/>
  <c r="IL70" i="5" s="1"/>
  <c r="I72" i="1" s="1"/>
  <c r="EB74" i="1"/>
  <c r="II72" i="5"/>
  <c r="IK72" i="5"/>
  <c r="IJ72" i="5"/>
  <c r="IL72" i="5" s="1"/>
  <c r="I74" i="1" s="1"/>
  <c r="EB76" i="1"/>
  <c r="IK74" i="5"/>
  <c r="II74" i="5"/>
  <c r="EB78" i="1"/>
  <c r="II76" i="5"/>
  <c r="IK76" i="5"/>
  <c r="IJ76" i="5"/>
  <c r="EB80" i="1"/>
  <c r="IK78" i="5"/>
  <c r="II78" i="5"/>
  <c r="EB82" i="1"/>
  <c r="II80" i="5"/>
  <c r="IL80" i="5" s="1"/>
  <c r="IK80" i="5"/>
  <c r="IJ80" i="5"/>
  <c r="EB84" i="1"/>
  <c r="IK82" i="5"/>
  <c r="II82" i="5"/>
  <c r="EB86" i="1"/>
  <c r="II84" i="5"/>
  <c r="IK84" i="5"/>
  <c r="IL84" i="5" s="1"/>
  <c r="IJ84" i="5"/>
  <c r="EB88" i="1"/>
  <c r="IK86" i="5"/>
  <c r="II86" i="5"/>
  <c r="IL86" i="5" s="1"/>
  <c r="I88" i="1" s="1"/>
  <c r="EB90" i="1"/>
  <c r="II88" i="5"/>
  <c r="IK88" i="5"/>
  <c r="IJ88" i="5"/>
  <c r="IL88" i="5" s="1"/>
  <c r="I90" i="1" s="1"/>
  <c r="EB92" i="1"/>
  <c r="IK90" i="5"/>
  <c r="II90" i="5"/>
  <c r="EB94" i="1"/>
  <c r="II92" i="5"/>
  <c r="IK92" i="5"/>
  <c r="IJ92" i="5"/>
  <c r="EB96" i="1"/>
  <c r="IK94" i="5"/>
  <c r="II94" i="5"/>
  <c r="EB98" i="1"/>
  <c r="II96" i="5"/>
  <c r="IL96" i="5" s="1"/>
  <c r="IK96" i="5"/>
  <c r="IJ96" i="5"/>
  <c r="EB100" i="1"/>
  <c r="IK98" i="5"/>
  <c r="II98" i="5"/>
  <c r="EB102" i="1"/>
  <c r="II100" i="5"/>
  <c r="IK100" i="5"/>
  <c r="IL100" i="5" s="1"/>
  <c r="IJ100" i="5"/>
  <c r="EB104" i="1"/>
  <c r="IK102" i="5"/>
  <c r="II102" i="5"/>
  <c r="IL102" i="5" s="1"/>
  <c r="I104" i="1" s="1"/>
  <c r="EB106" i="1"/>
  <c r="II104" i="5"/>
  <c r="IK104" i="5"/>
  <c r="IJ104" i="5"/>
  <c r="IL104" i="5" s="1"/>
  <c r="EB108" i="1"/>
  <c r="IK106" i="5"/>
  <c r="II106" i="5"/>
  <c r="EB110" i="1"/>
  <c r="II108" i="5"/>
  <c r="IK108" i="5"/>
  <c r="IJ108" i="5"/>
  <c r="EB112" i="1"/>
  <c r="IK110" i="5"/>
  <c r="II110" i="5"/>
  <c r="EB114" i="1"/>
  <c r="II112" i="5"/>
  <c r="IL112" i="5" s="1"/>
  <c r="I113" i="1" s="1"/>
  <c r="IK112" i="5"/>
  <c r="IJ112" i="5"/>
  <c r="EB116" i="1"/>
  <c r="IK114" i="5"/>
  <c r="II114" i="5"/>
  <c r="EB118" i="1"/>
  <c r="II116" i="5"/>
  <c r="IK116" i="5"/>
  <c r="IL116" i="5" s="1"/>
  <c r="I117" i="1" s="1"/>
  <c r="IJ116" i="5"/>
  <c r="EB120" i="1"/>
  <c r="IK118" i="5"/>
  <c r="II118" i="5"/>
  <c r="IL118" i="5" s="1"/>
  <c r="EB122" i="1"/>
  <c r="II120" i="5"/>
  <c r="IK120" i="5"/>
  <c r="IJ120" i="5"/>
  <c r="IL120" i="5" s="1"/>
  <c r="I122" i="1" s="1"/>
  <c r="EB124" i="1"/>
  <c r="IK122" i="5"/>
  <c r="II122" i="5"/>
  <c r="EB126" i="1"/>
  <c r="II124" i="5"/>
  <c r="IK124" i="5"/>
  <c r="IJ124" i="5"/>
  <c r="EB128" i="1"/>
  <c r="IK126" i="5"/>
  <c r="II126" i="5"/>
  <c r="EB130" i="1"/>
  <c r="II128" i="5"/>
  <c r="IL128" i="5" s="1"/>
  <c r="IK128" i="5"/>
  <c r="IJ128" i="5"/>
  <c r="EB132" i="1"/>
  <c r="IK130" i="5"/>
  <c r="II130" i="5"/>
  <c r="EB134" i="1"/>
  <c r="II132" i="5"/>
  <c r="IK132" i="5"/>
  <c r="IL132" i="5" s="1"/>
  <c r="IJ132" i="5"/>
  <c r="EB136" i="1"/>
  <c r="IK134" i="5"/>
  <c r="II134" i="5"/>
  <c r="IL134" i="5" s="1"/>
  <c r="I136" i="1" s="1"/>
  <c r="EB138" i="1"/>
  <c r="II136" i="5"/>
  <c r="IK136" i="5"/>
  <c r="IJ136" i="5"/>
  <c r="EB140" i="1"/>
  <c r="IK138" i="5"/>
  <c r="II138" i="5"/>
  <c r="EB142" i="1"/>
  <c r="II140" i="5"/>
  <c r="IK140" i="5"/>
  <c r="IJ140" i="5"/>
  <c r="EB144" i="1"/>
  <c r="IK142" i="5"/>
  <c r="II142" i="5"/>
  <c r="EB146" i="1"/>
  <c r="II144" i="5"/>
  <c r="IL144" i="5" s="1"/>
  <c r="IK144" i="5"/>
  <c r="IJ144" i="5"/>
  <c r="II2" i="5"/>
  <c r="II6" i="5"/>
  <c r="IL6" i="5" s="1"/>
  <c r="I8" i="1" s="1"/>
  <c r="II10" i="5"/>
  <c r="II14" i="5"/>
  <c r="II18" i="5"/>
  <c r="II22" i="5"/>
  <c r="IL22" i="5" s="1"/>
  <c r="I24" i="1" s="1"/>
  <c r="II26" i="5"/>
  <c r="II30" i="5"/>
  <c r="II34" i="5"/>
  <c r="II38" i="5"/>
  <c r="IL38" i="5" s="1"/>
  <c r="I40" i="1" s="1"/>
  <c r="II42" i="5"/>
  <c r="II46" i="5"/>
  <c r="II50" i="5"/>
  <c r="II54" i="5"/>
  <c r="IL54" i="5" s="1"/>
  <c r="I56" i="1" s="1"/>
  <c r="II58" i="5"/>
  <c r="IJ62" i="5"/>
  <c r="IJ78" i="5"/>
  <c r="IJ94" i="5"/>
  <c r="IJ110" i="5"/>
  <c r="IJ126" i="5"/>
  <c r="IJ142" i="5"/>
  <c r="U4" i="1"/>
  <c r="IK3" i="5"/>
  <c r="IK5" i="5"/>
  <c r="IK7" i="5"/>
  <c r="IK9" i="5"/>
  <c r="IK11" i="5"/>
  <c r="IK13" i="5"/>
  <c r="IK15" i="5"/>
  <c r="IK17" i="5"/>
  <c r="IK19" i="5"/>
  <c r="IK21" i="5"/>
  <c r="IK23" i="5"/>
  <c r="IK25" i="5"/>
  <c r="IK27" i="5"/>
  <c r="IK29" i="5"/>
  <c r="IK31" i="5"/>
  <c r="IK33" i="5"/>
  <c r="IK35" i="5"/>
  <c r="IK37" i="5"/>
  <c r="IK39" i="5"/>
  <c r="IK41" i="5"/>
  <c r="IK43" i="5"/>
  <c r="IK45" i="5"/>
  <c r="IK47" i="5"/>
  <c r="IK49" i="5"/>
  <c r="IK51" i="5"/>
  <c r="IK53" i="5"/>
  <c r="IK55" i="5"/>
  <c r="IK57" i="5"/>
  <c r="IK59" i="5"/>
  <c r="IK61" i="5"/>
  <c r="II63" i="5"/>
  <c r="IK65" i="5"/>
  <c r="II67" i="5"/>
  <c r="IK69" i="5"/>
  <c r="II71" i="5"/>
  <c r="IK73" i="5"/>
  <c r="II75" i="5"/>
  <c r="IK77" i="5"/>
  <c r="II79" i="5"/>
  <c r="IK81" i="5"/>
  <c r="II83" i="5"/>
  <c r="IK85" i="5"/>
  <c r="II87" i="5"/>
  <c r="IK89" i="5"/>
  <c r="II91" i="5"/>
  <c r="IK93" i="5"/>
  <c r="II95" i="5"/>
  <c r="IK97" i="5"/>
  <c r="II99" i="5"/>
  <c r="IK101" i="5"/>
  <c r="II103" i="5"/>
  <c r="IK105" i="5"/>
  <c r="II107" i="5"/>
  <c r="IK109" i="5"/>
  <c r="II111" i="5"/>
  <c r="IK113" i="5"/>
  <c r="II115" i="5"/>
  <c r="IK117" i="5"/>
  <c r="II119" i="5"/>
  <c r="IK121" i="5"/>
  <c r="II123" i="5"/>
  <c r="IK125" i="5"/>
  <c r="II127" i="5"/>
  <c r="IK129" i="5"/>
  <c r="II131" i="5"/>
  <c r="IK133" i="5"/>
  <c r="II135" i="5"/>
  <c r="IK137" i="5"/>
  <c r="II139" i="5"/>
  <c r="IK141" i="5"/>
  <c r="II143" i="5"/>
  <c r="IK145" i="5"/>
  <c r="DN3" i="1"/>
  <c r="AH3" i="1"/>
  <c r="IJ63" i="5"/>
  <c r="IJ67" i="5"/>
  <c r="IJ71" i="5"/>
  <c r="IJ75" i="5"/>
  <c r="IJ79" i="5"/>
  <c r="IJ83" i="5"/>
  <c r="IJ87" i="5"/>
  <c r="IJ91" i="5"/>
  <c r="IJ95" i="5"/>
  <c r="IJ99" i="5"/>
  <c r="IJ103" i="5"/>
  <c r="IJ107" i="5"/>
  <c r="IJ111" i="5"/>
  <c r="IJ115" i="5"/>
  <c r="IJ119" i="5"/>
  <c r="IJ123" i="5"/>
  <c r="IJ127" i="5"/>
  <c r="IJ131" i="5"/>
  <c r="IJ135" i="5"/>
  <c r="IJ139" i="5"/>
  <c r="IJ143" i="5"/>
  <c r="IJ3" i="5"/>
  <c r="IJ5" i="5"/>
  <c r="IJ7" i="5"/>
  <c r="IJ9" i="5"/>
  <c r="IJ11" i="5"/>
  <c r="IJ13" i="5"/>
  <c r="IJ15" i="5"/>
  <c r="IJ17" i="5"/>
  <c r="IJ19" i="5"/>
  <c r="IJ21" i="5"/>
  <c r="IJ23" i="5"/>
  <c r="IJ25" i="5"/>
  <c r="IJ27" i="5"/>
  <c r="IJ29" i="5"/>
  <c r="IJ31" i="5"/>
  <c r="IJ33" i="5"/>
  <c r="IJ35" i="5"/>
  <c r="IJ37" i="5"/>
  <c r="IJ39" i="5"/>
  <c r="IJ41" i="5"/>
  <c r="IJ43" i="5"/>
  <c r="IJ45" i="5"/>
  <c r="IJ47" i="5"/>
  <c r="IJ49" i="5"/>
  <c r="IJ51" i="5"/>
  <c r="IJ53" i="5"/>
  <c r="IJ55" i="5"/>
  <c r="IJ57" i="5"/>
  <c r="IJ59" i="5"/>
  <c r="IJ61" i="5"/>
  <c r="IJ65" i="5"/>
  <c r="IJ69" i="5"/>
  <c r="IJ73" i="5"/>
  <c r="IJ77" i="5"/>
  <c r="IJ81" i="5"/>
  <c r="IJ85" i="5"/>
  <c r="IJ89" i="5"/>
  <c r="IJ93" i="5"/>
  <c r="IJ97" i="5"/>
  <c r="IJ101" i="5"/>
  <c r="IJ105" i="5"/>
  <c r="IJ109" i="5"/>
  <c r="IJ113" i="5"/>
  <c r="IJ117" i="5"/>
  <c r="IJ121" i="5"/>
  <c r="IJ125" i="5"/>
  <c r="IJ129" i="5"/>
  <c r="IJ133" i="5"/>
  <c r="IJ137" i="5"/>
  <c r="IJ141" i="5"/>
  <c r="IJ145" i="5"/>
  <c r="U17" i="1"/>
  <c r="U25" i="1"/>
  <c r="U33" i="1"/>
  <c r="U13" i="1"/>
  <c r="U21" i="1"/>
  <c r="U29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K77" i="1"/>
  <c r="K75" i="1"/>
  <c r="K73" i="1"/>
  <c r="K71" i="1"/>
  <c r="K69" i="1"/>
  <c r="N67" i="1"/>
  <c r="L66" i="1"/>
  <c r="K65" i="1"/>
  <c r="N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91" i="1"/>
  <c r="L87" i="1"/>
  <c r="L83" i="1"/>
  <c r="L79" i="1"/>
  <c r="L76" i="1"/>
  <c r="L74" i="1"/>
  <c r="L72" i="1"/>
  <c r="L70" i="1"/>
  <c r="N68" i="1"/>
  <c r="L67" i="1"/>
  <c r="K66" i="1"/>
  <c r="N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K76" i="1"/>
  <c r="K74" i="1"/>
  <c r="K72" i="1"/>
  <c r="K70" i="1"/>
  <c r="L68" i="1"/>
  <c r="K67" i="1"/>
  <c r="N65" i="1"/>
  <c r="L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N5" i="1"/>
  <c r="N7" i="1"/>
  <c r="N9" i="1"/>
  <c r="N11" i="1"/>
  <c r="N13" i="1"/>
  <c r="N15" i="1"/>
  <c r="N17" i="1"/>
  <c r="N19" i="1"/>
  <c r="N23" i="1"/>
  <c r="N27" i="1"/>
  <c r="N31" i="1"/>
  <c r="N35" i="1"/>
  <c r="N39" i="1"/>
  <c r="N43" i="1"/>
  <c r="N47" i="1"/>
  <c r="N51" i="1"/>
  <c r="N55" i="1"/>
  <c r="N59" i="1"/>
  <c r="K64" i="1"/>
  <c r="L69" i="1"/>
  <c r="L77" i="1"/>
  <c r="L93" i="1"/>
  <c r="L109" i="1"/>
  <c r="L125" i="1"/>
  <c r="L141" i="1"/>
  <c r="L4" i="1"/>
  <c r="L6" i="1"/>
  <c r="L8" i="1"/>
  <c r="L10" i="1"/>
  <c r="L12" i="1"/>
  <c r="L14" i="1"/>
  <c r="L16" i="1"/>
  <c r="L18" i="1"/>
  <c r="N20" i="1"/>
  <c r="N24" i="1"/>
  <c r="N28" i="1"/>
  <c r="N32" i="1"/>
  <c r="N36" i="1"/>
  <c r="N40" i="1"/>
  <c r="N44" i="1"/>
  <c r="N48" i="1"/>
  <c r="N52" i="1"/>
  <c r="N56" i="1"/>
  <c r="N60" i="1"/>
  <c r="L65" i="1"/>
  <c r="L71" i="1"/>
  <c r="L81" i="1"/>
  <c r="L97" i="1"/>
  <c r="L113" i="1"/>
  <c r="L129" i="1"/>
  <c r="L145" i="1"/>
  <c r="N4" i="1"/>
  <c r="N6" i="1"/>
  <c r="N8" i="1"/>
  <c r="N10" i="1"/>
  <c r="N12" i="1"/>
  <c r="N14" i="1"/>
  <c r="N16" i="1"/>
  <c r="N18" i="1"/>
  <c r="N21" i="1"/>
  <c r="N25" i="1"/>
  <c r="N29" i="1"/>
  <c r="N33" i="1"/>
  <c r="N37" i="1"/>
  <c r="N41" i="1"/>
  <c r="N45" i="1"/>
  <c r="N49" i="1"/>
  <c r="N53" i="1"/>
  <c r="N57" i="1"/>
  <c r="N61" i="1"/>
  <c r="N66" i="1"/>
  <c r="L73" i="1"/>
  <c r="L85" i="1"/>
  <c r="L101" i="1"/>
  <c r="L117" i="1"/>
  <c r="L133" i="1"/>
  <c r="EK2" i="3"/>
  <c r="EP4" i="1" s="1"/>
  <c r="DU135" i="4" l="1"/>
  <c r="AF137" i="1" s="1"/>
  <c r="DU119" i="4"/>
  <c r="AF121" i="1" s="1"/>
  <c r="DU15" i="4"/>
  <c r="AF17" i="1" s="1"/>
  <c r="AG21" i="1"/>
  <c r="DT69" i="4"/>
  <c r="AE71" i="1" s="1"/>
  <c r="DT29" i="4"/>
  <c r="AE31" i="1" s="1"/>
  <c r="DS139" i="4"/>
  <c r="AD141" i="1" s="1"/>
  <c r="DS123" i="4"/>
  <c r="AD125" i="1" s="1"/>
  <c r="DS68" i="4"/>
  <c r="AD70" i="1" s="1"/>
  <c r="DS64" i="4"/>
  <c r="AD66" i="1" s="1"/>
  <c r="DS60" i="4"/>
  <c r="AD62" i="1" s="1"/>
  <c r="DS56" i="4"/>
  <c r="AD58" i="1" s="1"/>
  <c r="DS52" i="4"/>
  <c r="AD54" i="1" s="1"/>
  <c r="DS48" i="4"/>
  <c r="AD50" i="1" s="1"/>
  <c r="DS44" i="4"/>
  <c r="AD46" i="1" s="1"/>
  <c r="DS40" i="4"/>
  <c r="AD42" i="1" s="1"/>
  <c r="DS36" i="4"/>
  <c r="AD38" i="1" s="1"/>
  <c r="DS32" i="4"/>
  <c r="AD34" i="1" s="1"/>
  <c r="DS28" i="4"/>
  <c r="AD30" i="1" s="1"/>
  <c r="DU143" i="4"/>
  <c r="AF145" i="1" s="1"/>
  <c r="AG145" i="1" s="1"/>
  <c r="DU127" i="4"/>
  <c r="AF129" i="1" s="1"/>
  <c r="DR69" i="4"/>
  <c r="DR53" i="4"/>
  <c r="DR37" i="4"/>
  <c r="AC39" i="1" s="1"/>
  <c r="AG39" i="1" s="1"/>
  <c r="DT3" i="4"/>
  <c r="AE5" i="1" s="1"/>
  <c r="DR145" i="4"/>
  <c r="AC147" i="1" s="1"/>
  <c r="DR141" i="4"/>
  <c r="AC143" i="1" s="1"/>
  <c r="AG143" i="1" s="1"/>
  <c r="DR137" i="4"/>
  <c r="AC139" i="1" s="1"/>
  <c r="AG139" i="1" s="1"/>
  <c r="DR133" i="4"/>
  <c r="AC135" i="1" s="1"/>
  <c r="DR129" i="4"/>
  <c r="AC131" i="1" s="1"/>
  <c r="DR125" i="4"/>
  <c r="AC127" i="1" s="1"/>
  <c r="AG127" i="1" s="1"/>
  <c r="DR121" i="4"/>
  <c r="AC123" i="1" s="1"/>
  <c r="AG123" i="1" s="1"/>
  <c r="DR117" i="4"/>
  <c r="AC118" i="1" s="1"/>
  <c r="DR113" i="4"/>
  <c r="AC114" i="1" s="1"/>
  <c r="DR109" i="4"/>
  <c r="AC110" i="1" s="1"/>
  <c r="DR105" i="4"/>
  <c r="AC106" i="1" s="1"/>
  <c r="AG106" i="1" s="1"/>
  <c r="DR101" i="4"/>
  <c r="AC103" i="1" s="1"/>
  <c r="DR97" i="4"/>
  <c r="AC99" i="1" s="1"/>
  <c r="DR93" i="4"/>
  <c r="DR89" i="4"/>
  <c r="DR85" i="4"/>
  <c r="DR81" i="4"/>
  <c r="AC84" i="1" s="1"/>
  <c r="DR77" i="4"/>
  <c r="DR73" i="4"/>
  <c r="DT142" i="4"/>
  <c r="AE144" i="1" s="1"/>
  <c r="DT138" i="4"/>
  <c r="AE140" i="1" s="1"/>
  <c r="DT134" i="4"/>
  <c r="AE136" i="1" s="1"/>
  <c r="DT130" i="4"/>
  <c r="AE132" i="1" s="1"/>
  <c r="DT126" i="4"/>
  <c r="AE128" i="1" s="1"/>
  <c r="DT122" i="4"/>
  <c r="AE124" i="1" s="1"/>
  <c r="DT118" i="4"/>
  <c r="AE119" i="1" s="1"/>
  <c r="DT114" i="4"/>
  <c r="AE115" i="1" s="1"/>
  <c r="DT110" i="4"/>
  <c r="AE111" i="1" s="1"/>
  <c r="DT106" i="4"/>
  <c r="AE107" i="1" s="1"/>
  <c r="DT102" i="4"/>
  <c r="AE104" i="1" s="1"/>
  <c r="DR139" i="4"/>
  <c r="AC141" i="1" s="1"/>
  <c r="DR131" i="4"/>
  <c r="AC133" i="1" s="1"/>
  <c r="DR123" i="4"/>
  <c r="AC125" i="1" s="1"/>
  <c r="DR115" i="4"/>
  <c r="AC116" i="1" s="1"/>
  <c r="DR65" i="4"/>
  <c r="AC67" i="1" s="1"/>
  <c r="DR49" i="4"/>
  <c r="AC51" i="1" s="1"/>
  <c r="DR33" i="4"/>
  <c r="AC35" i="1" s="1"/>
  <c r="DR61" i="4"/>
  <c r="DR45" i="4"/>
  <c r="DR29" i="4"/>
  <c r="AC31" i="1" s="1"/>
  <c r="DS9" i="4"/>
  <c r="DR68" i="4"/>
  <c r="AC70" i="1" s="1"/>
  <c r="DR64" i="4"/>
  <c r="AC66" i="1" s="1"/>
  <c r="DR60" i="4"/>
  <c r="AC62" i="1" s="1"/>
  <c r="DR56" i="4"/>
  <c r="AC58" i="1" s="1"/>
  <c r="DR52" i="4"/>
  <c r="AC54" i="1" s="1"/>
  <c r="DR48" i="4"/>
  <c r="AC50" i="1" s="1"/>
  <c r="DR44" i="4"/>
  <c r="AC46" i="1" s="1"/>
  <c r="DR40" i="4"/>
  <c r="AC42" i="1" s="1"/>
  <c r="DR36" i="4"/>
  <c r="AC38" i="1" s="1"/>
  <c r="DR32" i="4"/>
  <c r="AC34" i="1" s="1"/>
  <c r="DR28" i="4"/>
  <c r="AC30" i="1" s="1"/>
  <c r="FF145" i="3"/>
  <c r="EY145" i="3"/>
  <c r="FJ141" i="3"/>
  <c r="FN137" i="3"/>
  <c r="FB133" i="3"/>
  <c r="FF129" i="3"/>
  <c r="EY129" i="3"/>
  <c r="FJ125" i="3"/>
  <c r="FN121" i="3"/>
  <c r="FB117" i="3"/>
  <c r="FB135" i="3"/>
  <c r="FK135" i="3"/>
  <c r="FJ123" i="3"/>
  <c r="FB119" i="3"/>
  <c r="FK119" i="3"/>
  <c r="FC111" i="3"/>
  <c r="FL142" i="3"/>
  <c r="FB142" i="3"/>
  <c r="FI138" i="3"/>
  <c r="FB138" i="3"/>
  <c r="FD134" i="3"/>
  <c r="FJ134" i="3"/>
  <c r="FH130" i="3"/>
  <c r="FJ130" i="3"/>
  <c r="FL126" i="3"/>
  <c r="FB126" i="3"/>
  <c r="FI122" i="3"/>
  <c r="FB122" i="3"/>
  <c r="FD118" i="3"/>
  <c r="FJ118" i="3"/>
  <c r="FF114" i="3"/>
  <c r="FJ110" i="3"/>
  <c r="FK145" i="3"/>
  <c r="FD145" i="3"/>
  <c r="FM145" i="3"/>
  <c r="FO141" i="3"/>
  <c r="FH141" i="3"/>
  <c r="EY141" i="3"/>
  <c r="FC137" i="3"/>
  <c r="FL137" i="3"/>
  <c r="FE137" i="3"/>
  <c r="FG133" i="3"/>
  <c r="FI133" i="3"/>
  <c r="FK129" i="3"/>
  <c r="FD129" i="3"/>
  <c r="FM129" i="3"/>
  <c r="FO125" i="3"/>
  <c r="FH125" i="3"/>
  <c r="EY125" i="3"/>
  <c r="FC121" i="3"/>
  <c r="FL121" i="3"/>
  <c r="FE121" i="3"/>
  <c r="FG117" i="3"/>
  <c r="FI117" i="3"/>
  <c r="FM113" i="3"/>
  <c r="FN140" i="3"/>
  <c r="FG140" i="3"/>
  <c r="FI140" i="3"/>
  <c r="FB136" i="3"/>
  <c r="FK136" i="3"/>
  <c r="FD136" i="3"/>
  <c r="FF132" i="3"/>
  <c r="FO132" i="3"/>
  <c r="FH132" i="3"/>
  <c r="FJ128" i="3"/>
  <c r="FC128" i="3"/>
  <c r="FL128" i="3"/>
  <c r="FE128" i="3"/>
  <c r="FN124" i="3"/>
  <c r="FG124" i="3"/>
  <c r="FB120" i="3"/>
  <c r="FK120" i="3"/>
  <c r="FD120" i="3"/>
  <c r="FF116" i="3"/>
  <c r="FO116" i="3"/>
  <c r="FH116" i="3"/>
  <c r="AA84" i="1"/>
  <c r="U135" i="1"/>
  <c r="U130" i="1"/>
  <c r="U138" i="1"/>
  <c r="IL119" i="5"/>
  <c r="I121" i="1" s="1"/>
  <c r="IL87" i="5"/>
  <c r="I89" i="1" s="1"/>
  <c r="DU51" i="4"/>
  <c r="AF53" i="1" s="1"/>
  <c r="AG53" i="1" s="1"/>
  <c r="DU66" i="4"/>
  <c r="AF68" i="1" s="1"/>
  <c r="DU62" i="4"/>
  <c r="AF64" i="1" s="1"/>
  <c r="DU54" i="4"/>
  <c r="AF56" i="1" s="1"/>
  <c r="DU50" i="4"/>
  <c r="AF52" i="1" s="1"/>
  <c r="DU46" i="4"/>
  <c r="AF48" i="1" s="1"/>
  <c r="DU42" i="4"/>
  <c r="AF44" i="1" s="1"/>
  <c r="DU38" i="4"/>
  <c r="AF40" i="1" s="1"/>
  <c r="DU34" i="4"/>
  <c r="AF36" i="1" s="1"/>
  <c r="DU30" i="4"/>
  <c r="AF32" i="1" s="1"/>
  <c r="DU58" i="4"/>
  <c r="AF60" i="1" s="1"/>
  <c r="DU142" i="4"/>
  <c r="AF144" i="1" s="1"/>
  <c r="AG144" i="1" s="1"/>
  <c r="DU138" i="4"/>
  <c r="AF140" i="1" s="1"/>
  <c r="DU134" i="4"/>
  <c r="AF136" i="1" s="1"/>
  <c r="DU130" i="4"/>
  <c r="AF132" i="1" s="1"/>
  <c r="DU126" i="4"/>
  <c r="AF128" i="1" s="1"/>
  <c r="AG128" i="1" s="1"/>
  <c r="DU122" i="4"/>
  <c r="AF124" i="1" s="1"/>
  <c r="DU118" i="4"/>
  <c r="AF119" i="1" s="1"/>
  <c r="DU114" i="4"/>
  <c r="AF115" i="1" s="1"/>
  <c r="DU110" i="4"/>
  <c r="AF111" i="1" s="1"/>
  <c r="AG111" i="1" s="1"/>
  <c r="DU106" i="4"/>
  <c r="AF107" i="1" s="1"/>
  <c r="DU102" i="4"/>
  <c r="AF104" i="1" s="1"/>
  <c r="DU98" i="4"/>
  <c r="AF100" i="1" s="1"/>
  <c r="DU94" i="4"/>
  <c r="AF96" i="1" s="1"/>
  <c r="DU90" i="4"/>
  <c r="AF94" i="1" s="1"/>
  <c r="DU86" i="4"/>
  <c r="AF90" i="1" s="1"/>
  <c r="DU82" i="4"/>
  <c r="AF85" i="1" s="1"/>
  <c r="DU78" i="4"/>
  <c r="AF80" i="1" s="1"/>
  <c r="DU74" i="4"/>
  <c r="AF76" i="1" s="1"/>
  <c r="DU70" i="4"/>
  <c r="AF72" i="1" s="1"/>
  <c r="DU140" i="4"/>
  <c r="AF142" i="1" s="1"/>
  <c r="DU124" i="4"/>
  <c r="AF126" i="1" s="1"/>
  <c r="DU35" i="4"/>
  <c r="AF37" i="1" s="1"/>
  <c r="AG37" i="1" s="1"/>
  <c r="DU5" i="4"/>
  <c r="AF7" i="1" s="1"/>
  <c r="AG7" i="1" s="1"/>
  <c r="DU13" i="4"/>
  <c r="AF15" i="1" s="1"/>
  <c r="AG29" i="1"/>
  <c r="DV143" i="4"/>
  <c r="DV127" i="4"/>
  <c r="DU136" i="4"/>
  <c r="AF138" i="1" s="1"/>
  <c r="DU120" i="4"/>
  <c r="AF122" i="1" s="1"/>
  <c r="DU112" i="4"/>
  <c r="AF113" i="1" s="1"/>
  <c r="DU108" i="4"/>
  <c r="AF109" i="1" s="1"/>
  <c r="DU104" i="4"/>
  <c r="DU100" i="4"/>
  <c r="AF102" i="1" s="1"/>
  <c r="DU96" i="4"/>
  <c r="AF98" i="1" s="1"/>
  <c r="DU92" i="4"/>
  <c r="AF87" i="1" s="1"/>
  <c r="DU88" i="4"/>
  <c r="AF92" i="1" s="1"/>
  <c r="DT63" i="4"/>
  <c r="AE65" i="1" s="1"/>
  <c r="DT55" i="4"/>
  <c r="AE57" i="1" s="1"/>
  <c r="DT47" i="4"/>
  <c r="DT39" i="4"/>
  <c r="AE41" i="1" s="1"/>
  <c r="DT31" i="4"/>
  <c r="AE33" i="1" s="1"/>
  <c r="DV27" i="4"/>
  <c r="DV145" i="4"/>
  <c r="DV137" i="4"/>
  <c r="DV129" i="4"/>
  <c r="DV121" i="4"/>
  <c r="DU55" i="4"/>
  <c r="AF57" i="1" s="1"/>
  <c r="DU39" i="4"/>
  <c r="AF41" i="1" s="1"/>
  <c r="DT65" i="4"/>
  <c r="DT57" i="4"/>
  <c r="DT49" i="4"/>
  <c r="DT41" i="4"/>
  <c r="DT33" i="4"/>
  <c r="DU26" i="4"/>
  <c r="AF28" i="1" s="1"/>
  <c r="DU22" i="4"/>
  <c r="AF24" i="1" s="1"/>
  <c r="DU18" i="4"/>
  <c r="AF20" i="1" s="1"/>
  <c r="DU14" i="4"/>
  <c r="AF16" i="1" s="1"/>
  <c r="DU10" i="4"/>
  <c r="AF12" i="1" s="1"/>
  <c r="DU6" i="4"/>
  <c r="AF8" i="1" s="1"/>
  <c r="DT4" i="4"/>
  <c r="AE6" i="1" s="1"/>
  <c r="AG61" i="1"/>
  <c r="DV134" i="4"/>
  <c r="DV102" i="4"/>
  <c r="DT98" i="4"/>
  <c r="AE100" i="1" s="1"/>
  <c r="DT94" i="4"/>
  <c r="AE96" i="1" s="1"/>
  <c r="AG96" i="1" s="1"/>
  <c r="DT90" i="4"/>
  <c r="AE94" i="1" s="1"/>
  <c r="DT86" i="4"/>
  <c r="AE90" i="1" s="1"/>
  <c r="AG90" i="1" s="1"/>
  <c r="DT82" i="4"/>
  <c r="AE85" i="1" s="1"/>
  <c r="AG85" i="1" s="1"/>
  <c r="DT78" i="4"/>
  <c r="AE80" i="1" s="1"/>
  <c r="DT74" i="4"/>
  <c r="AE76" i="1" s="1"/>
  <c r="DT70" i="4"/>
  <c r="AE72" i="1" s="1"/>
  <c r="AG72" i="1" s="1"/>
  <c r="DT66" i="4"/>
  <c r="AE68" i="1" s="1"/>
  <c r="DT58" i="4"/>
  <c r="AE60" i="1" s="1"/>
  <c r="DU2" i="4"/>
  <c r="AG45" i="1"/>
  <c r="DV113" i="4"/>
  <c r="DV105" i="4"/>
  <c r="DV11" i="4"/>
  <c r="DS140" i="4"/>
  <c r="AD142" i="1" s="1"/>
  <c r="DS124" i="4"/>
  <c r="AD126" i="1" s="1"/>
  <c r="AG13" i="1"/>
  <c r="AG129" i="1"/>
  <c r="AG69" i="1"/>
  <c r="DV19" i="4"/>
  <c r="DV141" i="4"/>
  <c r="DV133" i="4"/>
  <c r="DV125" i="4"/>
  <c r="DV117" i="4"/>
  <c r="DV109" i="4"/>
  <c r="DV101" i="4"/>
  <c r="DU84" i="4"/>
  <c r="AF86" i="1" s="1"/>
  <c r="DU80" i="4"/>
  <c r="AF82" i="1" s="1"/>
  <c r="DU76" i="4"/>
  <c r="AF78" i="1" s="1"/>
  <c r="DU72" i="4"/>
  <c r="AF74" i="1" s="1"/>
  <c r="AG25" i="1"/>
  <c r="AG9" i="1"/>
  <c r="DU47" i="4"/>
  <c r="AF49" i="1" s="1"/>
  <c r="DU31" i="4"/>
  <c r="AF33" i="1" s="1"/>
  <c r="DV3" i="4"/>
  <c r="AD5" i="1"/>
  <c r="AG5" i="1" s="1"/>
  <c r="DV63" i="4"/>
  <c r="AF65" i="1"/>
  <c r="AD11" i="1"/>
  <c r="AG103" i="1"/>
  <c r="DV15" i="4"/>
  <c r="DV7" i="4"/>
  <c r="AD17" i="1"/>
  <c r="AG17" i="1" s="1"/>
  <c r="AE49" i="1"/>
  <c r="DV13" i="4"/>
  <c r="DS135" i="4"/>
  <c r="DS131" i="4"/>
  <c r="DS119" i="4"/>
  <c r="DS115" i="4"/>
  <c r="DV67" i="4"/>
  <c r="DV59" i="4"/>
  <c r="DV43" i="4"/>
  <c r="DS136" i="4"/>
  <c r="DS132" i="4"/>
  <c r="DS120" i="4"/>
  <c r="DS116" i="4"/>
  <c r="DT25" i="4"/>
  <c r="AE27" i="1" s="1"/>
  <c r="AG27" i="1" s="1"/>
  <c r="DT17" i="4"/>
  <c r="DT12" i="4"/>
  <c r="AE14" i="1" s="1"/>
  <c r="DT8" i="4"/>
  <c r="AE10" i="1" s="1"/>
  <c r="DT62" i="4"/>
  <c r="AE64" i="1" s="1"/>
  <c r="AG64" i="1" s="1"/>
  <c r="DT139" i="4"/>
  <c r="DT131" i="4"/>
  <c r="AE133" i="1" s="1"/>
  <c r="DT123" i="4"/>
  <c r="DT115" i="4"/>
  <c r="AE116" i="1" s="1"/>
  <c r="DT140" i="4"/>
  <c r="DT132" i="4"/>
  <c r="AE134" i="1" s="1"/>
  <c r="DT124" i="4"/>
  <c r="DT116" i="4"/>
  <c r="AE117" i="1" s="1"/>
  <c r="DT112" i="4"/>
  <c r="DT108" i="4"/>
  <c r="DT104" i="4"/>
  <c r="DV104" i="4" s="1"/>
  <c r="DT100" i="4"/>
  <c r="AE102" i="1" s="1"/>
  <c r="DT96" i="4"/>
  <c r="DT92" i="4"/>
  <c r="DT88" i="4"/>
  <c r="DT9" i="4"/>
  <c r="AE11" i="1" s="1"/>
  <c r="DS26" i="4"/>
  <c r="DS22" i="4"/>
  <c r="DS18" i="4"/>
  <c r="DV118" i="4"/>
  <c r="DU111" i="4"/>
  <c r="DU107" i="4"/>
  <c r="DU103" i="4"/>
  <c r="DU99" i="4"/>
  <c r="DU95" i="4"/>
  <c r="AF97" i="1" s="1"/>
  <c r="AG97" i="1" s="1"/>
  <c r="DU91" i="4"/>
  <c r="DU87" i="4"/>
  <c r="AF91" i="1" s="1"/>
  <c r="AG91" i="1" s="1"/>
  <c r="DU83" i="4"/>
  <c r="AF83" i="1" s="1"/>
  <c r="AG83" i="1" s="1"/>
  <c r="DU79" i="4"/>
  <c r="DU75" i="4"/>
  <c r="AF77" i="1" s="1"/>
  <c r="AG77" i="1" s="1"/>
  <c r="DU71" i="4"/>
  <c r="DV39" i="4"/>
  <c r="DV23" i="4"/>
  <c r="DU144" i="4"/>
  <c r="DU128" i="4"/>
  <c r="DT21" i="4"/>
  <c r="DT54" i="4"/>
  <c r="DT50" i="4"/>
  <c r="DT46" i="4"/>
  <c r="DT42" i="4"/>
  <c r="DT38" i="4"/>
  <c r="DT34" i="4"/>
  <c r="DT30" i="4"/>
  <c r="DS14" i="4"/>
  <c r="DS10" i="4"/>
  <c r="DS6" i="4"/>
  <c r="AG114" i="1"/>
  <c r="DT68" i="4"/>
  <c r="DT64" i="4"/>
  <c r="DT60" i="4"/>
  <c r="DT56" i="4"/>
  <c r="DT52" i="4"/>
  <c r="DT48" i="4"/>
  <c r="DT44" i="4"/>
  <c r="DT40" i="4"/>
  <c r="AE42" i="1" s="1"/>
  <c r="DT36" i="4"/>
  <c r="DT32" i="4"/>
  <c r="AE34" i="1" s="1"/>
  <c r="DT28" i="4"/>
  <c r="AE30" i="1" s="1"/>
  <c r="DS12" i="4"/>
  <c r="AD14" i="1" s="1"/>
  <c r="DS8" i="4"/>
  <c r="AD10" i="1" s="1"/>
  <c r="DS4" i="4"/>
  <c r="AD6" i="1" s="1"/>
  <c r="DT84" i="4"/>
  <c r="AE86" i="1" s="1"/>
  <c r="DT80" i="4"/>
  <c r="DT76" i="4"/>
  <c r="DT72" i="4"/>
  <c r="DU24" i="4"/>
  <c r="AF26" i="1" s="1"/>
  <c r="AG26" i="1" s="1"/>
  <c r="DU20" i="4"/>
  <c r="AF22" i="1" s="1"/>
  <c r="AG22" i="1" s="1"/>
  <c r="DU16" i="4"/>
  <c r="AF18" i="1" s="1"/>
  <c r="AG18" i="1" s="1"/>
  <c r="DU12" i="4"/>
  <c r="AF14" i="1" s="1"/>
  <c r="DU8" i="4"/>
  <c r="AF10" i="1" s="1"/>
  <c r="DU4" i="4"/>
  <c r="AF6" i="1" s="1"/>
  <c r="DV66" i="4"/>
  <c r="AG119" i="1"/>
  <c r="AG99" i="1"/>
  <c r="AG31" i="1"/>
  <c r="AG15" i="1"/>
  <c r="DV29" i="4"/>
  <c r="AG84" i="1"/>
  <c r="DV25" i="4"/>
  <c r="AG110" i="1"/>
  <c r="AG118" i="1"/>
  <c r="DV37" i="4"/>
  <c r="DV97" i="4"/>
  <c r="DV81" i="4"/>
  <c r="AG100" i="1"/>
  <c r="AG68" i="1"/>
  <c r="AG131" i="1"/>
  <c r="AG135" i="1"/>
  <c r="AG147" i="1"/>
  <c r="AG80" i="1"/>
  <c r="FJ143" i="3"/>
  <c r="FC143" i="3"/>
  <c r="FJ139" i="3"/>
  <c r="FI131" i="3"/>
  <c r="FB131" i="3"/>
  <c r="FJ127" i="3"/>
  <c r="FC127" i="3"/>
  <c r="FN116" i="3"/>
  <c r="FG116" i="3"/>
  <c r="FD112" i="3"/>
  <c r="FO145" i="3"/>
  <c r="FH145" i="3"/>
  <c r="FC141" i="3"/>
  <c r="FL141" i="3"/>
  <c r="FE141" i="3"/>
  <c r="FO129" i="3"/>
  <c r="FH129" i="3"/>
  <c r="FC125" i="3"/>
  <c r="FL125" i="3"/>
  <c r="FE125" i="3"/>
  <c r="FG121" i="3"/>
  <c r="FI121" i="3"/>
  <c r="FK117" i="3"/>
  <c r="FD117" i="3"/>
  <c r="FM117" i="3"/>
  <c r="FK122" i="3"/>
  <c r="FK138" i="3"/>
  <c r="FC130" i="3"/>
  <c r="FL112" i="3"/>
  <c r="FE144" i="3"/>
  <c r="FM136" i="3"/>
  <c r="FI143" i="3"/>
  <c r="FO139" i="3"/>
  <c r="FG131" i="3"/>
  <c r="FI127" i="3"/>
  <c r="FO123" i="3"/>
  <c r="FM115" i="3"/>
  <c r="FK115" i="3"/>
  <c r="FG138" i="3"/>
  <c r="EY130" i="3"/>
  <c r="FO130" i="3"/>
  <c r="FG122" i="3"/>
  <c r="FN143" i="3"/>
  <c r="FG143" i="3"/>
  <c r="FE139" i="3"/>
  <c r="FN139" i="3"/>
  <c r="FF135" i="3"/>
  <c r="FO135" i="3"/>
  <c r="EY135" i="3"/>
  <c r="FM131" i="3"/>
  <c r="FF131" i="3"/>
  <c r="FN127" i="3"/>
  <c r="FG127" i="3"/>
  <c r="FE123" i="3"/>
  <c r="FN123" i="3"/>
  <c r="FF119" i="3"/>
  <c r="FO119" i="3"/>
  <c r="EY119" i="3"/>
  <c r="FG111" i="3"/>
  <c r="FF142" i="3"/>
  <c r="FD138" i="3"/>
  <c r="FM138" i="3"/>
  <c r="FF138" i="3"/>
  <c r="FH134" i="3"/>
  <c r="EY134" i="3"/>
  <c r="FN134" i="3"/>
  <c r="FL130" i="3"/>
  <c r="FE130" i="3"/>
  <c r="FN130" i="3"/>
  <c r="FF126" i="3"/>
  <c r="FD122" i="3"/>
  <c r="FM122" i="3"/>
  <c r="FF122" i="3"/>
  <c r="FH118" i="3"/>
  <c r="EY118" i="3"/>
  <c r="FN118" i="3"/>
  <c r="FJ114" i="3"/>
  <c r="FN110" i="3"/>
  <c r="FG137" i="3"/>
  <c r="FI137" i="3"/>
  <c r="FK133" i="3"/>
  <c r="FD133" i="3"/>
  <c r="FM133" i="3"/>
  <c r="FB144" i="3"/>
  <c r="FK144" i="3"/>
  <c r="FD144" i="3"/>
  <c r="FF140" i="3"/>
  <c r="FO140" i="3"/>
  <c r="FH140" i="3"/>
  <c r="FJ136" i="3"/>
  <c r="FC136" i="3"/>
  <c r="FL136" i="3"/>
  <c r="FN132" i="3"/>
  <c r="FG132" i="3"/>
  <c r="FB128" i="3"/>
  <c r="FK128" i="3"/>
  <c r="FD128" i="3"/>
  <c r="FF124" i="3"/>
  <c r="FO124" i="3"/>
  <c r="FH124" i="3"/>
  <c r="FJ120" i="3"/>
  <c r="FC120" i="3"/>
  <c r="FL120" i="3"/>
  <c r="FB127" i="3"/>
  <c r="FK127" i="3"/>
  <c r="FI123" i="3"/>
  <c r="FB123" i="3"/>
  <c r="FJ119" i="3"/>
  <c r="FC119" i="3"/>
  <c r="FN115" i="3"/>
  <c r="FK111" i="3"/>
  <c r="FW143" i="3"/>
  <c r="ER143" i="3"/>
  <c r="EW145" i="1" s="1"/>
  <c r="GA143" i="3"/>
  <c r="EV143" i="3"/>
  <c r="FA145" i="1" s="1"/>
  <c r="FU143" i="3"/>
  <c r="EP143" i="3"/>
  <c r="EU145" i="1" s="1"/>
  <c r="FV143" i="3"/>
  <c r="EQ143" i="3"/>
  <c r="EV145" i="1" s="1"/>
  <c r="GA139" i="3"/>
  <c r="EV139" i="3"/>
  <c r="FA141" i="1" s="1"/>
  <c r="FD139" i="3"/>
  <c r="FP139" i="3"/>
  <c r="EK139" i="3"/>
  <c r="EP141" i="1" s="1"/>
  <c r="FY139" i="3"/>
  <c r="ET139" i="3"/>
  <c r="EY141" i="1" s="1"/>
  <c r="FZ139" i="3"/>
  <c r="EU139" i="3"/>
  <c r="EZ141" i="1" s="1"/>
  <c r="FX135" i="3"/>
  <c r="ES135" i="3"/>
  <c r="EX137" i="1" s="1"/>
  <c r="FH135" i="3"/>
  <c r="GB135" i="3"/>
  <c r="EW135" i="3"/>
  <c r="FB137" i="1" s="1"/>
  <c r="GC135" i="3"/>
  <c r="EX135" i="3"/>
  <c r="FC137" i="1" s="1"/>
  <c r="GB131" i="3"/>
  <c r="EW131" i="3"/>
  <c r="FB133" i="1" s="1"/>
  <c r="FL131" i="3"/>
  <c r="FQ131" i="3"/>
  <c r="EL131" i="3"/>
  <c r="EQ133" i="1" s="1"/>
  <c r="FR131" i="3"/>
  <c r="EM131" i="3"/>
  <c r="ER133" i="1" s="1"/>
  <c r="FW127" i="3"/>
  <c r="ER127" i="3"/>
  <c r="EW129" i="1" s="1"/>
  <c r="GA127" i="3"/>
  <c r="EV127" i="3"/>
  <c r="FA129" i="1" s="1"/>
  <c r="FU127" i="3"/>
  <c r="EP127" i="3"/>
  <c r="EU129" i="1" s="1"/>
  <c r="FV127" i="3"/>
  <c r="EQ127" i="3"/>
  <c r="EV129" i="1" s="1"/>
  <c r="GA123" i="3"/>
  <c r="EV123" i="3"/>
  <c r="FA125" i="1" s="1"/>
  <c r="FD123" i="3"/>
  <c r="FP123" i="3"/>
  <c r="EK123" i="3"/>
  <c r="EP125" i="1" s="1"/>
  <c r="FY123" i="3"/>
  <c r="ET123" i="3"/>
  <c r="EY125" i="1" s="1"/>
  <c r="FZ123" i="3"/>
  <c r="EU123" i="3"/>
  <c r="EZ125" i="1" s="1"/>
  <c r="FX119" i="3"/>
  <c r="ES119" i="3"/>
  <c r="EX121" i="1" s="1"/>
  <c r="FH119" i="3"/>
  <c r="GB119" i="3"/>
  <c r="EW119" i="3"/>
  <c r="FB121" i="1" s="1"/>
  <c r="GC119" i="3"/>
  <c r="EX119" i="3"/>
  <c r="FC121" i="1" s="1"/>
  <c r="GA115" i="3"/>
  <c r="EV115" i="3"/>
  <c r="FA116" i="1" s="1"/>
  <c r="FW115" i="3"/>
  <c r="ER115" i="3"/>
  <c r="EW116" i="1" s="1"/>
  <c r="FU115" i="3"/>
  <c r="EP115" i="3"/>
  <c r="EU116" i="1" s="1"/>
  <c r="FV115" i="3"/>
  <c r="EQ115" i="3"/>
  <c r="EV116" i="1" s="1"/>
  <c r="FW111" i="3"/>
  <c r="ER111" i="3"/>
  <c r="EW112" i="1" s="1"/>
  <c r="GA111" i="3"/>
  <c r="EV111" i="3"/>
  <c r="FA112" i="1" s="1"/>
  <c r="FU111" i="3"/>
  <c r="EP111" i="3"/>
  <c r="EU112" i="1" s="1"/>
  <c r="FV111" i="3"/>
  <c r="EQ111" i="3"/>
  <c r="EV112" i="1" s="1"/>
  <c r="FS107" i="3"/>
  <c r="EN107" i="3"/>
  <c r="ES108" i="1" s="1"/>
  <c r="FW107" i="3"/>
  <c r="ER107" i="3"/>
  <c r="EW108" i="1" s="1"/>
  <c r="FU107" i="3"/>
  <c r="EP107" i="3"/>
  <c r="EU108" i="1" s="1"/>
  <c r="FV107" i="3"/>
  <c r="EQ107" i="3"/>
  <c r="EV108" i="1" s="1"/>
  <c r="FW103" i="3"/>
  <c r="ER103" i="3"/>
  <c r="EW105" i="1" s="1"/>
  <c r="GA103" i="3"/>
  <c r="EV103" i="3"/>
  <c r="FA105" i="1" s="1"/>
  <c r="FU103" i="3"/>
  <c r="EP103" i="3"/>
  <c r="EU105" i="1" s="1"/>
  <c r="FV103" i="3"/>
  <c r="EQ103" i="3"/>
  <c r="EV105" i="1" s="1"/>
  <c r="FT99" i="3"/>
  <c r="EO99" i="3"/>
  <c r="ET101" i="1" s="1"/>
  <c r="GA99" i="3"/>
  <c r="EV99" i="3"/>
  <c r="FA101" i="1" s="1"/>
  <c r="FS99" i="3"/>
  <c r="EN99" i="3"/>
  <c r="ES101" i="1" s="1"/>
  <c r="FU99" i="3"/>
  <c r="EP99" i="3"/>
  <c r="EU101" i="1" s="1"/>
  <c r="FP95" i="3"/>
  <c r="EK95" i="3"/>
  <c r="EP97" i="1" s="1"/>
  <c r="FW95" i="3"/>
  <c r="ER95" i="3"/>
  <c r="EW97" i="1" s="1"/>
  <c r="FU95" i="3"/>
  <c r="EP95" i="3"/>
  <c r="EU97" i="1" s="1"/>
  <c r="FR91" i="3"/>
  <c r="EM91" i="3"/>
  <c r="ER93" i="1" s="1"/>
  <c r="FX91" i="3"/>
  <c r="ES91" i="3"/>
  <c r="EX93" i="1" s="1"/>
  <c r="FP91" i="3"/>
  <c r="EK91" i="3"/>
  <c r="EP93" i="1" s="1"/>
  <c r="FU91" i="3"/>
  <c r="EP91" i="3"/>
  <c r="EU93" i="1" s="1"/>
  <c r="FS87" i="3"/>
  <c r="EN87" i="3"/>
  <c r="ES89" i="1" s="1"/>
  <c r="FZ87" i="3"/>
  <c r="EU87" i="3"/>
  <c r="EZ89" i="1" s="1"/>
  <c r="FR87" i="3"/>
  <c r="EM87" i="3"/>
  <c r="ER89" i="1" s="1"/>
  <c r="FU87" i="3"/>
  <c r="EP87" i="3"/>
  <c r="EU89" i="1" s="1"/>
  <c r="FT83" i="3"/>
  <c r="EO83" i="3"/>
  <c r="ET85" i="1" s="1"/>
  <c r="GA83" i="3"/>
  <c r="EV83" i="3"/>
  <c r="FA85" i="1" s="1"/>
  <c r="FS83" i="3"/>
  <c r="EN83" i="3"/>
  <c r="ES85" i="1" s="1"/>
  <c r="FU83" i="3"/>
  <c r="EP83" i="3"/>
  <c r="EU85" i="1" s="1"/>
  <c r="FP79" i="3"/>
  <c r="EK79" i="3"/>
  <c r="EP81" i="1" s="1"/>
  <c r="FW79" i="3"/>
  <c r="ER79" i="3"/>
  <c r="EW81" i="1" s="1"/>
  <c r="FU79" i="3"/>
  <c r="EP79" i="3"/>
  <c r="EU81" i="1" s="1"/>
  <c r="FR75" i="3"/>
  <c r="EM75" i="3"/>
  <c r="ER77" i="1" s="1"/>
  <c r="FX75" i="3"/>
  <c r="ES75" i="3"/>
  <c r="EX77" i="1" s="1"/>
  <c r="FP75" i="3"/>
  <c r="EK75" i="3"/>
  <c r="EP77" i="1" s="1"/>
  <c r="FU75" i="3"/>
  <c r="EP75" i="3"/>
  <c r="EU77" i="1" s="1"/>
  <c r="FS71" i="3"/>
  <c r="EN71" i="3"/>
  <c r="ES73" i="1" s="1"/>
  <c r="FZ71" i="3"/>
  <c r="EU71" i="3"/>
  <c r="EZ73" i="1" s="1"/>
  <c r="FR71" i="3"/>
  <c r="EM71" i="3"/>
  <c r="ER73" i="1" s="1"/>
  <c r="FU71" i="3"/>
  <c r="EP71" i="3"/>
  <c r="EU73" i="1" s="1"/>
  <c r="FT67" i="3"/>
  <c r="EO67" i="3"/>
  <c r="ET69" i="1" s="1"/>
  <c r="GA67" i="3"/>
  <c r="EV67" i="3"/>
  <c r="FA69" i="1" s="1"/>
  <c r="FS67" i="3"/>
  <c r="EN67" i="3"/>
  <c r="ES69" i="1" s="1"/>
  <c r="FU67" i="3"/>
  <c r="EP67" i="3"/>
  <c r="EU69" i="1" s="1"/>
  <c r="FP63" i="3"/>
  <c r="EK63" i="3"/>
  <c r="EP65" i="1" s="1"/>
  <c r="FW63" i="3"/>
  <c r="ER63" i="3"/>
  <c r="EW65" i="1" s="1"/>
  <c r="FU63" i="3"/>
  <c r="EP63" i="3"/>
  <c r="EU65" i="1" s="1"/>
  <c r="FR59" i="3"/>
  <c r="EM59" i="3"/>
  <c r="ER61" i="1" s="1"/>
  <c r="FX59" i="3"/>
  <c r="ES59" i="3"/>
  <c r="EX61" i="1" s="1"/>
  <c r="FP59" i="3"/>
  <c r="EK59" i="3"/>
  <c r="EP61" i="1" s="1"/>
  <c r="FU59" i="3"/>
  <c r="EP59" i="3"/>
  <c r="EU61" i="1" s="1"/>
  <c r="FS55" i="3"/>
  <c r="EN55" i="3"/>
  <c r="ES57" i="1" s="1"/>
  <c r="FZ55" i="3"/>
  <c r="EU55" i="3"/>
  <c r="EZ57" i="1" s="1"/>
  <c r="FR55" i="3"/>
  <c r="EM55" i="3"/>
  <c r="ER57" i="1" s="1"/>
  <c r="FU55" i="3"/>
  <c r="EP55" i="3"/>
  <c r="EU57" i="1" s="1"/>
  <c r="FT51" i="3"/>
  <c r="EO51" i="3"/>
  <c r="ET53" i="1" s="1"/>
  <c r="GA51" i="3"/>
  <c r="EV51" i="3"/>
  <c r="FA53" i="1" s="1"/>
  <c r="FS51" i="3"/>
  <c r="EN51" i="3"/>
  <c r="ES53" i="1" s="1"/>
  <c r="FU51" i="3"/>
  <c r="EP51" i="3"/>
  <c r="EU53" i="1" s="1"/>
  <c r="FS47" i="3"/>
  <c r="EN47" i="3"/>
  <c r="ES49" i="1" s="1"/>
  <c r="FT47" i="3"/>
  <c r="EO47" i="3"/>
  <c r="ET49" i="1" s="1"/>
  <c r="FU47" i="3"/>
  <c r="EP47" i="3"/>
  <c r="EU49" i="1" s="1"/>
  <c r="FV47" i="3"/>
  <c r="EQ47" i="3"/>
  <c r="EV49" i="1" s="1"/>
  <c r="FS43" i="3"/>
  <c r="EN43" i="3"/>
  <c r="ES45" i="1" s="1"/>
  <c r="FT43" i="3"/>
  <c r="EO43" i="3"/>
  <c r="ET45" i="1" s="1"/>
  <c r="FU43" i="3"/>
  <c r="EP43" i="3"/>
  <c r="EU45" i="1" s="1"/>
  <c r="FV43" i="3"/>
  <c r="EQ43" i="3"/>
  <c r="EV45" i="1" s="1"/>
  <c r="FS39" i="3"/>
  <c r="EN39" i="3"/>
  <c r="ES41" i="1" s="1"/>
  <c r="FT39" i="3"/>
  <c r="EO39" i="3"/>
  <c r="ET41" i="1" s="1"/>
  <c r="FU39" i="3"/>
  <c r="EP39" i="3"/>
  <c r="EU41" i="1" s="1"/>
  <c r="FV39" i="3"/>
  <c r="EQ39" i="3"/>
  <c r="EV41" i="1" s="1"/>
  <c r="FS35" i="3"/>
  <c r="EN35" i="3"/>
  <c r="ES37" i="1" s="1"/>
  <c r="FT35" i="3"/>
  <c r="EO35" i="3"/>
  <c r="ET37" i="1" s="1"/>
  <c r="FU35" i="3"/>
  <c r="EP35" i="3"/>
  <c r="EU37" i="1" s="1"/>
  <c r="FV35" i="3"/>
  <c r="EQ35" i="3"/>
  <c r="EV37" i="1" s="1"/>
  <c r="FS31" i="3"/>
  <c r="EN31" i="3"/>
  <c r="ES33" i="1" s="1"/>
  <c r="FT31" i="3"/>
  <c r="EO31" i="3"/>
  <c r="ET33" i="1" s="1"/>
  <c r="FU31" i="3"/>
  <c r="EP31" i="3"/>
  <c r="EU33" i="1" s="1"/>
  <c r="FV31" i="3"/>
  <c r="EQ31" i="3"/>
  <c r="EV33" i="1" s="1"/>
  <c r="FS27" i="3"/>
  <c r="EN27" i="3"/>
  <c r="ES29" i="1" s="1"/>
  <c r="FT27" i="3"/>
  <c r="EO27" i="3"/>
  <c r="ET29" i="1" s="1"/>
  <c r="FU27" i="3"/>
  <c r="EP27" i="3"/>
  <c r="EU29" i="1" s="1"/>
  <c r="FV27" i="3"/>
  <c r="EQ27" i="3"/>
  <c r="EV29" i="1" s="1"/>
  <c r="FS23" i="3"/>
  <c r="EN23" i="3"/>
  <c r="ES25" i="1" s="1"/>
  <c r="FT23" i="3"/>
  <c r="EO23" i="3"/>
  <c r="ET25" i="1" s="1"/>
  <c r="FU23" i="3"/>
  <c r="EP23" i="3"/>
  <c r="EU25" i="1" s="1"/>
  <c r="FV23" i="3"/>
  <c r="EQ23" i="3"/>
  <c r="EV25" i="1" s="1"/>
  <c r="FS19" i="3"/>
  <c r="EN19" i="3"/>
  <c r="ES21" i="1" s="1"/>
  <c r="FT19" i="3"/>
  <c r="EO19" i="3"/>
  <c r="ET21" i="1" s="1"/>
  <c r="FU19" i="3"/>
  <c r="EP19" i="3"/>
  <c r="EU21" i="1" s="1"/>
  <c r="FV19" i="3"/>
  <c r="EQ19" i="3"/>
  <c r="EV21" i="1" s="1"/>
  <c r="FS15" i="3"/>
  <c r="EN15" i="3"/>
  <c r="ES17" i="1" s="1"/>
  <c r="FT15" i="3"/>
  <c r="EO15" i="3"/>
  <c r="ET17" i="1" s="1"/>
  <c r="FU15" i="3"/>
  <c r="EP15" i="3"/>
  <c r="EU17" i="1" s="1"/>
  <c r="FV15" i="3"/>
  <c r="EQ15" i="3"/>
  <c r="EV17" i="1" s="1"/>
  <c r="FS11" i="3"/>
  <c r="EN11" i="3"/>
  <c r="ES13" i="1" s="1"/>
  <c r="FT11" i="3"/>
  <c r="EO11" i="3"/>
  <c r="ET13" i="1" s="1"/>
  <c r="FU11" i="3"/>
  <c r="EP11" i="3"/>
  <c r="EU13" i="1" s="1"/>
  <c r="FV11" i="3"/>
  <c r="EQ11" i="3"/>
  <c r="EV13" i="1" s="1"/>
  <c r="FS7" i="3"/>
  <c r="EN7" i="3"/>
  <c r="ES9" i="1" s="1"/>
  <c r="FT7" i="3"/>
  <c r="EO7" i="3"/>
  <c r="ET9" i="1" s="1"/>
  <c r="FU7" i="3"/>
  <c r="EP7" i="3"/>
  <c r="EU9" i="1" s="1"/>
  <c r="FV7" i="3"/>
  <c r="EQ7" i="3"/>
  <c r="EV9" i="1" s="1"/>
  <c r="FS3" i="3"/>
  <c r="EN3" i="3"/>
  <c r="ES5" i="1" s="1"/>
  <c r="FT3" i="3"/>
  <c r="EO3" i="3"/>
  <c r="ET5" i="1" s="1"/>
  <c r="FU3" i="3"/>
  <c r="EP3" i="3"/>
  <c r="EU5" i="1" s="1"/>
  <c r="FV3" i="3"/>
  <c r="EQ3" i="3"/>
  <c r="EV5" i="1" s="1"/>
  <c r="FB115" i="3"/>
  <c r="FG108" i="3"/>
  <c r="FB107" i="3"/>
  <c r="FO104" i="3"/>
  <c r="FJ103" i="3"/>
  <c r="FI102" i="3"/>
  <c r="FH101" i="3"/>
  <c r="FG100" i="3"/>
  <c r="FB99" i="3"/>
  <c r="FO96" i="3"/>
  <c r="FJ95" i="3"/>
  <c r="FI94" i="3"/>
  <c r="FH93" i="3"/>
  <c r="FG92" i="3"/>
  <c r="FB91" i="3"/>
  <c r="FO88" i="3"/>
  <c r="FJ87" i="3"/>
  <c r="FI86" i="3"/>
  <c r="FH85" i="3"/>
  <c r="FG84" i="3"/>
  <c r="FB83" i="3"/>
  <c r="FO80" i="3"/>
  <c r="FJ79" i="3"/>
  <c r="FI78" i="3"/>
  <c r="FH77" i="3"/>
  <c r="FG76" i="3"/>
  <c r="FB75" i="3"/>
  <c r="FO72" i="3"/>
  <c r="FJ71" i="3"/>
  <c r="FI70" i="3"/>
  <c r="FH69" i="3"/>
  <c r="FG68" i="3"/>
  <c r="FB67" i="3"/>
  <c r="FO64" i="3"/>
  <c r="FJ63" i="3"/>
  <c r="FI62" i="3"/>
  <c r="FH61" i="3"/>
  <c r="FG60" i="3"/>
  <c r="FB59" i="3"/>
  <c r="FO56" i="3"/>
  <c r="FJ55" i="3"/>
  <c r="FI54" i="3"/>
  <c r="FH53" i="3"/>
  <c r="FG52" i="3"/>
  <c r="FB51" i="3"/>
  <c r="FO48" i="3"/>
  <c r="FJ47" i="3"/>
  <c r="FI46" i="3"/>
  <c r="FH45" i="3"/>
  <c r="FG44" i="3"/>
  <c r="FB43" i="3"/>
  <c r="FO40" i="3"/>
  <c r="FJ39" i="3"/>
  <c r="FI38" i="3"/>
  <c r="FH37" i="3"/>
  <c r="FG36" i="3"/>
  <c r="FB35" i="3"/>
  <c r="FO32" i="3"/>
  <c r="FJ31" i="3"/>
  <c r="FI30" i="3"/>
  <c r="FH29" i="3"/>
  <c r="FG28" i="3"/>
  <c r="FB27" i="3"/>
  <c r="FO24" i="3"/>
  <c r="FJ23" i="3"/>
  <c r="FI22" i="3"/>
  <c r="FH21" i="3"/>
  <c r="FG20" i="3"/>
  <c r="FB19" i="3"/>
  <c r="FO16" i="3"/>
  <c r="FJ15" i="3"/>
  <c r="FI14" i="3"/>
  <c r="FH13" i="3"/>
  <c r="FG12" i="3"/>
  <c r="FB11" i="3"/>
  <c r="FO8" i="3"/>
  <c r="FJ7" i="3"/>
  <c r="FI6" i="3"/>
  <c r="FH5" i="3"/>
  <c r="FG4" i="3"/>
  <c r="FB3" i="3"/>
  <c r="FB2" i="3"/>
  <c r="FZ142" i="3"/>
  <c r="EU142" i="3"/>
  <c r="EZ144" i="1" s="1"/>
  <c r="FO142" i="3"/>
  <c r="FT142" i="3"/>
  <c r="EO142" i="3"/>
  <c r="ET144" i="1" s="1"/>
  <c r="FU142" i="3"/>
  <c r="EP142" i="3"/>
  <c r="EU144" i="1" s="1"/>
  <c r="FR138" i="3"/>
  <c r="EM138" i="3"/>
  <c r="ER140" i="1" s="1"/>
  <c r="EY138" i="3"/>
  <c r="FO138" i="3"/>
  <c r="FX138" i="3"/>
  <c r="ES138" i="3"/>
  <c r="EX140" i="1" s="1"/>
  <c r="FY138" i="3"/>
  <c r="ET138" i="3"/>
  <c r="EY140" i="1" s="1"/>
  <c r="FW134" i="3"/>
  <c r="ER134" i="3"/>
  <c r="EW136" i="1" s="1"/>
  <c r="FG134" i="3"/>
  <c r="GA134" i="3"/>
  <c r="EV134" i="3"/>
  <c r="FA136" i="1" s="1"/>
  <c r="GB134" i="3"/>
  <c r="EW134" i="3"/>
  <c r="FB136" i="1" s="1"/>
  <c r="GC134" i="3"/>
  <c r="EX134" i="3"/>
  <c r="FC136" i="1" s="1"/>
  <c r="GA130" i="3"/>
  <c r="EV130" i="3"/>
  <c r="FA132" i="1" s="1"/>
  <c r="FG130" i="3"/>
  <c r="FP130" i="3"/>
  <c r="EK130" i="3"/>
  <c r="EP132" i="1" s="1"/>
  <c r="FQ130" i="3"/>
  <c r="EL130" i="3"/>
  <c r="EQ132" i="1" s="1"/>
  <c r="FZ126" i="3"/>
  <c r="EU126" i="3"/>
  <c r="EZ128" i="1" s="1"/>
  <c r="FO126" i="3"/>
  <c r="FT126" i="3"/>
  <c r="EO126" i="3"/>
  <c r="ET128" i="1" s="1"/>
  <c r="FU126" i="3"/>
  <c r="EP126" i="3"/>
  <c r="EU128" i="1" s="1"/>
  <c r="FR122" i="3"/>
  <c r="EM122" i="3"/>
  <c r="ER124" i="1" s="1"/>
  <c r="EY122" i="3"/>
  <c r="FO122" i="3"/>
  <c r="FX122" i="3"/>
  <c r="ES122" i="3"/>
  <c r="EX124" i="1" s="1"/>
  <c r="FY122" i="3"/>
  <c r="ET122" i="3"/>
  <c r="EY124" i="1" s="1"/>
  <c r="FW118" i="3"/>
  <c r="ER118" i="3"/>
  <c r="EW119" i="1" s="1"/>
  <c r="FG118" i="3"/>
  <c r="GA118" i="3"/>
  <c r="EV118" i="3"/>
  <c r="FA119" i="1" s="1"/>
  <c r="GB118" i="3"/>
  <c r="EW118" i="3"/>
  <c r="FB119" i="1" s="1"/>
  <c r="GC118" i="3"/>
  <c r="EX118" i="3"/>
  <c r="FC119" i="1" s="1"/>
  <c r="FS114" i="3"/>
  <c r="EN114" i="3"/>
  <c r="ES115" i="1" s="1"/>
  <c r="FC114" i="3"/>
  <c r="FW114" i="3"/>
  <c r="ER114" i="3"/>
  <c r="EW115" i="1" s="1"/>
  <c r="GB114" i="3"/>
  <c r="EW114" i="3"/>
  <c r="FB115" i="1" s="1"/>
  <c r="GC114" i="3"/>
  <c r="EX114" i="3"/>
  <c r="FC115" i="1" s="1"/>
  <c r="FW110" i="3"/>
  <c r="ER110" i="3"/>
  <c r="EW111" i="1" s="1"/>
  <c r="FG110" i="3"/>
  <c r="GA110" i="3"/>
  <c r="EV110" i="3"/>
  <c r="FA111" i="1" s="1"/>
  <c r="GB110" i="3"/>
  <c r="EW110" i="3"/>
  <c r="FB111" i="1" s="1"/>
  <c r="GC110" i="3"/>
  <c r="EX110" i="3"/>
  <c r="FC111" i="1" s="1"/>
  <c r="FS106" i="3"/>
  <c r="EN106" i="3"/>
  <c r="ES107" i="1" s="1"/>
  <c r="FW106" i="3"/>
  <c r="ER106" i="3"/>
  <c r="EW107" i="1" s="1"/>
  <c r="GB106" i="3"/>
  <c r="EW106" i="3"/>
  <c r="FB107" i="1" s="1"/>
  <c r="GC106" i="3"/>
  <c r="EX106" i="3"/>
  <c r="FC107" i="1" s="1"/>
  <c r="FW102" i="3"/>
  <c r="ER102" i="3"/>
  <c r="EW104" i="1" s="1"/>
  <c r="GA102" i="3"/>
  <c r="EV102" i="3"/>
  <c r="FA104" i="1" s="1"/>
  <c r="GB102" i="3"/>
  <c r="EW102" i="3"/>
  <c r="FB104" i="1" s="1"/>
  <c r="GC102" i="3"/>
  <c r="EX102" i="3"/>
  <c r="FC104" i="1" s="1"/>
  <c r="FV98" i="3"/>
  <c r="EQ98" i="3"/>
  <c r="EV100" i="1" s="1"/>
  <c r="GC98" i="3"/>
  <c r="EX98" i="3"/>
  <c r="FC100" i="1" s="1"/>
  <c r="GB98" i="3"/>
  <c r="EW98" i="3"/>
  <c r="FB100" i="1" s="1"/>
  <c r="FQ94" i="3"/>
  <c r="EL94" i="3"/>
  <c r="EQ96" i="1" s="1"/>
  <c r="FW94" i="3"/>
  <c r="ER94" i="3"/>
  <c r="EW96" i="1" s="1"/>
  <c r="GB94" i="3"/>
  <c r="EW94" i="3"/>
  <c r="FB96" i="1" s="1"/>
  <c r="GA90" i="3"/>
  <c r="EV90" i="3"/>
  <c r="FA92" i="1" s="1"/>
  <c r="FS90" i="3"/>
  <c r="EN90" i="3"/>
  <c r="ES92" i="1" s="1"/>
  <c r="FZ90" i="3"/>
  <c r="EU90" i="3"/>
  <c r="EZ92" i="1" s="1"/>
  <c r="GB90" i="3"/>
  <c r="EW90" i="3"/>
  <c r="FB92" i="1" s="1"/>
  <c r="GC86" i="3"/>
  <c r="EX86" i="3"/>
  <c r="FC88" i="1" s="1"/>
  <c r="FU86" i="3"/>
  <c r="EP86" i="3"/>
  <c r="EU88" i="1" s="1"/>
  <c r="GA86" i="3"/>
  <c r="EV86" i="3"/>
  <c r="FA88" i="1" s="1"/>
  <c r="GB86" i="3"/>
  <c r="EW86" i="3"/>
  <c r="FB88" i="1" s="1"/>
  <c r="FV82" i="3"/>
  <c r="EQ82" i="3"/>
  <c r="EV84" i="1" s="1"/>
  <c r="GC82" i="3"/>
  <c r="EX82" i="3"/>
  <c r="FC84" i="1" s="1"/>
  <c r="GB82" i="3"/>
  <c r="EW82" i="3"/>
  <c r="FB84" i="1" s="1"/>
  <c r="FQ78" i="3"/>
  <c r="EL78" i="3"/>
  <c r="EQ80" i="1" s="1"/>
  <c r="FW78" i="3"/>
  <c r="ER78" i="3"/>
  <c r="EW80" i="1" s="1"/>
  <c r="GB78" i="3"/>
  <c r="EW78" i="3"/>
  <c r="FB80" i="1" s="1"/>
  <c r="GA74" i="3"/>
  <c r="EV74" i="3"/>
  <c r="FA76" i="1" s="1"/>
  <c r="FS74" i="3"/>
  <c r="EN74" i="3"/>
  <c r="ES76" i="1" s="1"/>
  <c r="FZ74" i="3"/>
  <c r="EU74" i="3"/>
  <c r="EZ76" i="1" s="1"/>
  <c r="GB74" i="3"/>
  <c r="EW74" i="3"/>
  <c r="FB76" i="1" s="1"/>
  <c r="GC70" i="3"/>
  <c r="EX70" i="3"/>
  <c r="FC72" i="1" s="1"/>
  <c r="FU70" i="3"/>
  <c r="EP70" i="3"/>
  <c r="EU72" i="1" s="1"/>
  <c r="GA70" i="3"/>
  <c r="EV70" i="3"/>
  <c r="FA72" i="1" s="1"/>
  <c r="GB70" i="3"/>
  <c r="EW70" i="3"/>
  <c r="FB72" i="1" s="1"/>
  <c r="FV66" i="3"/>
  <c r="EQ66" i="3"/>
  <c r="EV68" i="1" s="1"/>
  <c r="GC66" i="3"/>
  <c r="EX66" i="3"/>
  <c r="FC68" i="1" s="1"/>
  <c r="GB66" i="3"/>
  <c r="EW66" i="3"/>
  <c r="FB68" i="1" s="1"/>
  <c r="FQ62" i="3"/>
  <c r="EL62" i="3"/>
  <c r="EQ64" i="1" s="1"/>
  <c r="FW62" i="3"/>
  <c r="ER62" i="3"/>
  <c r="EW64" i="1" s="1"/>
  <c r="GB62" i="3"/>
  <c r="EW62" i="3"/>
  <c r="FB64" i="1" s="1"/>
  <c r="GA58" i="3"/>
  <c r="EV58" i="3"/>
  <c r="FA60" i="1" s="1"/>
  <c r="FS58" i="3"/>
  <c r="EN58" i="3"/>
  <c r="ES60" i="1" s="1"/>
  <c r="FZ58" i="3"/>
  <c r="EU58" i="3"/>
  <c r="EZ60" i="1" s="1"/>
  <c r="GB58" i="3"/>
  <c r="EW58" i="3"/>
  <c r="FB60" i="1" s="1"/>
  <c r="GC54" i="3"/>
  <c r="EX54" i="3"/>
  <c r="FC56" i="1" s="1"/>
  <c r="FU54" i="3"/>
  <c r="EP54" i="3"/>
  <c r="EU56" i="1" s="1"/>
  <c r="GA54" i="3"/>
  <c r="EV54" i="3"/>
  <c r="FA56" i="1" s="1"/>
  <c r="GB54" i="3"/>
  <c r="EW54" i="3"/>
  <c r="FB56" i="1" s="1"/>
  <c r="FV50" i="3"/>
  <c r="EQ50" i="3"/>
  <c r="EV52" i="1" s="1"/>
  <c r="GC50" i="3"/>
  <c r="EX50" i="3"/>
  <c r="FC52" i="1" s="1"/>
  <c r="GB50" i="3"/>
  <c r="EW50" i="3"/>
  <c r="FB52" i="1" s="1"/>
  <c r="FZ46" i="3"/>
  <c r="EU46" i="3"/>
  <c r="EZ48" i="1" s="1"/>
  <c r="GA46" i="3"/>
  <c r="EV46" i="3"/>
  <c r="FA48" i="1" s="1"/>
  <c r="GB46" i="3"/>
  <c r="EW46" i="3"/>
  <c r="FB48" i="1" s="1"/>
  <c r="GC46" i="3"/>
  <c r="EX46" i="3"/>
  <c r="FC48" i="1" s="1"/>
  <c r="FZ42" i="3"/>
  <c r="EU42" i="3"/>
  <c r="EZ44" i="1" s="1"/>
  <c r="GA42" i="3"/>
  <c r="EV42" i="3"/>
  <c r="FA44" i="1" s="1"/>
  <c r="GB42" i="3"/>
  <c r="EW42" i="3"/>
  <c r="FB44" i="1" s="1"/>
  <c r="GC42" i="3"/>
  <c r="EX42" i="3"/>
  <c r="FC44" i="1" s="1"/>
  <c r="FZ38" i="3"/>
  <c r="EU38" i="3"/>
  <c r="EZ40" i="1" s="1"/>
  <c r="GA38" i="3"/>
  <c r="EV38" i="3"/>
  <c r="FA40" i="1" s="1"/>
  <c r="GB38" i="3"/>
  <c r="EW38" i="3"/>
  <c r="FB40" i="1" s="1"/>
  <c r="GC38" i="3"/>
  <c r="EX38" i="3"/>
  <c r="FC40" i="1" s="1"/>
  <c r="FZ34" i="3"/>
  <c r="EU34" i="3"/>
  <c r="EZ36" i="1" s="1"/>
  <c r="GA34" i="3"/>
  <c r="EV34" i="3"/>
  <c r="FA36" i="1" s="1"/>
  <c r="GB34" i="3"/>
  <c r="EW34" i="3"/>
  <c r="FB36" i="1" s="1"/>
  <c r="GC34" i="3"/>
  <c r="EX34" i="3"/>
  <c r="FC36" i="1" s="1"/>
  <c r="FZ30" i="3"/>
  <c r="EU30" i="3"/>
  <c r="EZ32" i="1" s="1"/>
  <c r="GA30" i="3"/>
  <c r="EV30" i="3"/>
  <c r="FA32" i="1" s="1"/>
  <c r="GB30" i="3"/>
  <c r="EW30" i="3"/>
  <c r="FB32" i="1" s="1"/>
  <c r="GC30" i="3"/>
  <c r="EX30" i="3"/>
  <c r="FC32" i="1" s="1"/>
  <c r="FZ26" i="3"/>
  <c r="EU26" i="3"/>
  <c r="EZ28" i="1" s="1"/>
  <c r="GA26" i="3"/>
  <c r="EV26" i="3"/>
  <c r="FA28" i="1" s="1"/>
  <c r="GB26" i="3"/>
  <c r="EW26" i="3"/>
  <c r="FB28" i="1" s="1"/>
  <c r="GC26" i="3"/>
  <c r="EX26" i="3"/>
  <c r="FC28" i="1" s="1"/>
  <c r="FZ22" i="3"/>
  <c r="EU22" i="3"/>
  <c r="EZ24" i="1" s="1"/>
  <c r="GA22" i="3"/>
  <c r="EV22" i="3"/>
  <c r="FA24" i="1" s="1"/>
  <c r="GB22" i="3"/>
  <c r="EW22" i="3"/>
  <c r="FB24" i="1" s="1"/>
  <c r="GC22" i="3"/>
  <c r="EX22" i="3"/>
  <c r="FC24" i="1" s="1"/>
  <c r="FZ18" i="3"/>
  <c r="EU18" i="3"/>
  <c r="EZ20" i="1" s="1"/>
  <c r="GA18" i="3"/>
  <c r="EV18" i="3"/>
  <c r="FA20" i="1" s="1"/>
  <c r="GB18" i="3"/>
  <c r="EW18" i="3"/>
  <c r="FB20" i="1" s="1"/>
  <c r="GC18" i="3"/>
  <c r="EX18" i="3"/>
  <c r="FC20" i="1" s="1"/>
  <c r="FZ14" i="3"/>
  <c r="EU14" i="3"/>
  <c r="EZ16" i="1" s="1"/>
  <c r="GA14" i="3"/>
  <c r="EV14" i="3"/>
  <c r="FA16" i="1" s="1"/>
  <c r="GB14" i="3"/>
  <c r="EW14" i="3"/>
  <c r="FB16" i="1" s="1"/>
  <c r="GC14" i="3"/>
  <c r="EX14" i="3"/>
  <c r="FC16" i="1" s="1"/>
  <c r="FZ10" i="3"/>
  <c r="EU10" i="3"/>
  <c r="EZ12" i="1" s="1"/>
  <c r="GA10" i="3"/>
  <c r="EV10" i="3"/>
  <c r="FA12" i="1" s="1"/>
  <c r="GB10" i="3"/>
  <c r="EW10" i="3"/>
  <c r="FB12" i="1" s="1"/>
  <c r="GC10" i="3"/>
  <c r="EX10" i="3"/>
  <c r="FC12" i="1" s="1"/>
  <c r="FZ6" i="3"/>
  <c r="EU6" i="3"/>
  <c r="EZ8" i="1" s="1"/>
  <c r="GA6" i="3"/>
  <c r="EV6" i="3"/>
  <c r="FA8" i="1" s="1"/>
  <c r="GB6" i="3"/>
  <c r="EW6" i="3"/>
  <c r="FB8" i="1" s="1"/>
  <c r="GC6" i="3"/>
  <c r="EX6" i="3"/>
  <c r="FC8" i="1" s="1"/>
  <c r="FZ2" i="3"/>
  <c r="EU2" i="3"/>
  <c r="EZ4" i="1" s="1"/>
  <c r="GA2" i="3"/>
  <c r="EV2" i="3"/>
  <c r="FA4" i="1" s="1"/>
  <c r="GB2" i="3"/>
  <c r="EW2" i="3"/>
  <c r="FB4" i="1" s="1"/>
  <c r="GC2" i="3"/>
  <c r="EX2" i="3"/>
  <c r="FC4" i="1" s="1"/>
  <c r="FO113" i="3"/>
  <c r="FC109" i="3"/>
  <c r="FH106" i="3"/>
  <c r="FG105" i="3"/>
  <c r="FF104" i="3"/>
  <c r="FE103" i="3"/>
  <c r="FO101" i="3"/>
  <c r="FN100" i="3"/>
  <c r="FH98" i="3"/>
  <c r="FG97" i="3"/>
  <c r="FF96" i="3"/>
  <c r="FE95" i="3"/>
  <c r="FO93" i="3"/>
  <c r="FN92" i="3"/>
  <c r="FH90" i="3"/>
  <c r="FG89" i="3"/>
  <c r="FF88" i="3"/>
  <c r="FE87" i="3"/>
  <c r="FO85" i="3"/>
  <c r="FN84" i="3"/>
  <c r="FH82" i="3"/>
  <c r="FG81" i="3"/>
  <c r="FF80" i="3"/>
  <c r="FE79" i="3"/>
  <c r="FO77" i="3"/>
  <c r="FN76" i="3"/>
  <c r="FH74" i="3"/>
  <c r="FG73" i="3"/>
  <c r="FF72" i="3"/>
  <c r="FE71" i="3"/>
  <c r="FO69" i="3"/>
  <c r="FN68" i="3"/>
  <c r="FH66" i="3"/>
  <c r="FG65" i="3"/>
  <c r="FF64" i="3"/>
  <c r="FE63" i="3"/>
  <c r="FO61" i="3"/>
  <c r="FN60" i="3"/>
  <c r="FH58" i="3"/>
  <c r="FG57" i="3"/>
  <c r="FF56" i="3"/>
  <c r="FE55" i="3"/>
  <c r="FO53" i="3"/>
  <c r="FN52" i="3"/>
  <c r="FH50" i="3"/>
  <c r="FG49" i="3"/>
  <c r="FF48" i="3"/>
  <c r="FE47" i="3"/>
  <c r="FO45" i="3"/>
  <c r="FN44" i="3"/>
  <c r="FH42" i="3"/>
  <c r="FG41" i="3"/>
  <c r="FF40" i="3"/>
  <c r="FE39" i="3"/>
  <c r="FO37" i="3"/>
  <c r="FN36" i="3"/>
  <c r="FH34" i="3"/>
  <c r="FG33" i="3"/>
  <c r="FF32" i="3"/>
  <c r="FE31" i="3"/>
  <c r="FO29" i="3"/>
  <c r="FN28" i="3"/>
  <c r="FH26" i="3"/>
  <c r="FG25" i="3"/>
  <c r="FF24" i="3"/>
  <c r="FE23" i="3"/>
  <c r="FO21" i="3"/>
  <c r="FN20" i="3"/>
  <c r="FH18" i="3"/>
  <c r="FG17" i="3"/>
  <c r="FF16" i="3"/>
  <c r="FE15" i="3"/>
  <c r="FO13" i="3"/>
  <c r="FN12" i="3"/>
  <c r="FH10" i="3"/>
  <c r="FG9" i="3"/>
  <c r="FF8" i="3"/>
  <c r="FE7" i="3"/>
  <c r="FO5" i="3"/>
  <c r="FN4" i="3"/>
  <c r="FE2" i="3"/>
  <c r="FZ145" i="3"/>
  <c r="EU145" i="3"/>
  <c r="EZ147" i="1" s="1"/>
  <c r="EP145" i="3"/>
  <c r="EU147" i="1" s="1"/>
  <c r="FU145" i="3"/>
  <c r="FJ145" i="3"/>
  <c r="FS145" i="3"/>
  <c r="EN145" i="3"/>
  <c r="ES147" i="1" s="1"/>
  <c r="FT145" i="3"/>
  <c r="EO145" i="3"/>
  <c r="ET147" i="1" s="1"/>
  <c r="FU141" i="3"/>
  <c r="EP141" i="3"/>
  <c r="EU143" i="1" s="1"/>
  <c r="FY141" i="3"/>
  <c r="ET141" i="3"/>
  <c r="EY143" i="1" s="1"/>
  <c r="FN141" i="3"/>
  <c r="FW141" i="3"/>
  <c r="ER141" i="3"/>
  <c r="EW143" i="1" s="1"/>
  <c r="FX141" i="3"/>
  <c r="ES141" i="3"/>
  <c r="EX143" i="1" s="1"/>
  <c r="FY137" i="3"/>
  <c r="ET137" i="3"/>
  <c r="EY139" i="1" s="1"/>
  <c r="FB137" i="3"/>
  <c r="FV137" i="3"/>
  <c r="EQ137" i="3"/>
  <c r="EV139" i="1" s="1"/>
  <c r="GA137" i="3"/>
  <c r="EV137" i="3"/>
  <c r="FA139" i="1" s="1"/>
  <c r="GB137" i="3"/>
  <c r="EW137" i="3"/>
  <c r="FB139" i="1" s="1"/>
  <c r="FV133" i="3"/>
  <c r="EQ133" i="3"/>
  <c r="EV135" i="1" s="1"/>
  <c r="FF133" i="3"/>
  <c r="FZ133" i="3"/>
  <c r="EU133" i="3"/>
  <c r="EZ135" i="1" s="1"/>
  <c r="FP133" i="3"/>
  <c r="EK133" i="3"/>
  <c r="EP135" i="1" s="1"/>
  <c r="FZ129" i="3"/>
  <c r="EU129" i="3"/>
  <c r="EZ131" i="1" s="1"/>
  <c r="FU129" i="3"/>
  <c r="EP129" i="3"/>
  <c r="EU131" i="1" s="1"/>
  <c r="FJ129" i="3"/>
  <c r="FS129" i="3"/>
  <c r="EN129" i="3"/>
  <c r="ES131" i="1" s="1"/>
  <c r="FT129" i="3"/>
  <c r="EO129" i="3"/>
  <c r="ET131" i="1" s="1"/>
  <c r="FU125" i="3"/>
  <c r="EP125" i="3"/>
  <c r="EU127" i="1" s="1"/>
  <c r="FY125" i="3"/>
  <c r="ET125" i="3"/>
  <c r="EY127" i="1" s="1"/>
  <c r="FN125" i="3"/>
  <c r="FW125" i="3"/>
  <c r="ER125" i="3"/>
  <c r="EW127" i="1" s="1"/>
  <c r="FX125" i="3"/>
  <c r="ES125" i="3"/>
  <c r="EX127" i="1" s="1"/>
  <c r="FY121" i="3"/>
  <c r="ET121" i="3"/>
  <c r="EY123" i="1" s="1"/>
  <c r="FB121" i="3"/>
  <c r="FV121" i="3"/>
  <c r="EQ121" i="3"/>
  <c r="EV123" i="1" s="1"/>
  <c r="GA121" i="3"/>
  <c r="EV121" i="3"/>
  <c r="FA123" i="1" s="1"/>
  <c r="GB121" i="3"/>
  <c r="EW121" i="3"/>
  <c r="FB123" i="1" s="1"/>
  <c r="FV117" i="3"/>
  <c r="EQ117" i="3"/>
  <c r="EV118" i="1" s="1"/>
  <c r="FF117" i="3"/>
  <c r="FZ117" i="3"/>
  <c r="EU117" i="3"/>
  <c r="EZ118" i="1" s="1"/>
  <c r="FP117" i="3"/>
  <c r="EK117" i="3"/>
  <c r="EP118" i="1" s="1"/>
  <c r="FZ113" i="3"/>
  <c r="EU113" i="3"/>
  <c r="EZ114" i="1" s="1"/>
  <c r="FU113" i="3"/>
  <c r="EP113" i="3"/>
  <c r="EU114" i="1" s="1"/>
  <c r="FJ113" i="3"/>
  <c r="FS113" i="3"/>
  <c r="EN113" i="3"/>
  <c r="ES114" i="1" s="1"/>
  <c r="FT113" i="3"/>
  <c r="EO113" i="3"/>
  <c r="ET114" i="1" s="1"/>
  <c r="FU109" i="3"/>
  <c r="EP109" i="3"/>
  <c r="EU110" i="1" s="1"/>
  <c r="FY109" i="3"/>
  <c r="ET109" i="3"/>
  <c r="EY110" i="1" s="1"/>
  <c r="FN109" i="3"/>
  <c r="FW109" i="3"/>
  <c r="ER109" i="3"/>
  <c r="EW110" i="1" s="1"/>
  <c r="FX109" i="3"/>
  <c r="ES109" i="3"/>
  <c r="EX110" i="1" s="1"/>
  <c r="FY105" i="3"/>
  <c r="ET105" i="3"/>
  <c r="EY106" i="1" s="1"/>
  <c r="GC105" i="3"/>
  <c r="EX105" i="3"/>
  <c r="FC106" i="1" s="1"/>
  <c r="FW105" i="3"/>
  <c r="ER105" i="3"/>
  <c r="EW106" i="1" s="1"/>
  <c r="FX105" i="3"/>
  <c r="ES105" i="3"/>
  <c r="EX106" i="1" s="1"/>
  <c r="GC101" i="3"/>
  <c r="EX101" i="3"/>
  <c r="FC103" i="1" s="1"/>
  <c r="FY101" i="3"/>
  <c r="ET101" i="3"/>
  <c r="EY103" i="1" s="1"/>
  <c r="FW101" i="3"/>
  <c r="ER101" i="3"/>
  <c r="EW103" i="1" s="1"/>
  <c r="FX101" i="3"/>
  <c r="ES101" i="3"/>
  <c r="EX103" i="1" s="1"/>
  <c r="FX97" i="3"/>
  <c r="ES97" i="3"/>
  <c r="EX99" i="1" s="1"/>
  <c r="EY97" i="3"/>
  <c r="FQ97" i="3"/>
  <c r="EL97" i="3"/>
  <c r="EQ99" i="1" s="1"/>
  <c r="FW97" i="3"/>
  <c r="ER97" i="3"/>
  <c r="EW99" i="1" s="1"/>
  <c r="FY93" i="3"/>
  <c r="ET93" i="3"/>
  <c r="EY95" i="1" s="1"/>
  <c r="FZ93" i="3"/>
  <c r="EU93" i="3"/>
  <c r="EZ95" i="1" s="1"/>
  <c r="FR93" i="3"/>
  <c r="EM93" i="3"/>
  <c r="ER95" i="1" s="1"/>
  <c r="FW93" i="3"/>
  <c r="ER93" i="3"/>
  <c r="EW95" i="1" s="1"/>
  <c r="FU89" i="3"/>
  <c r="EP89" i="3"/>
  <c r="EU91" i="1" s="1"/>
  <c r="GB89" i="3"/>
  <c r="EW89" i="3"/>
  <c r="FB91" i="1" s="1"/>
  <c r="FT89" i="3"/>
  <c r="EO89" i="3"/>
  <c r="ET91" i="1" s="1"/>
  <c r="FW89" i="3"/>
  <c r="ER89" i="3"/>
  <c r="EW91" i="1" s="1"/>
  <c r="FV85" i="3"/>
  <c r="EQ85" i="3"/>
  <c r="EV87" i="1" s="1"/>
  <c r="GC85" i="3"/>
  <c r="EX85" i="3"/>
  <c r="FC87" i="1" s="1"/>
  <c r="FP85" i="3"/>
  <c r="EK85" i="3"/>
  <c r="EP87" i="1" s="1"/>
  <c r="FW85" i="3"/>
  <c r="ER85" i="3"/>
  <c r="EW87" i="1" s="1"/>
  <c r="FX81" i="3"/>
  <c r="ES81" i="3"/>
  <c r="EX83" i="1" s="1"/>
  <c r="EY81" i="3"/>
  <c r="FQ81" i="3"/>
  <c r="EL81" i="3"/>
  <c r="EQ83" i="1" s="1"/>
  <c r="FW81" i="3"/>
  <c r="ER81" i="3"/>
  <c r="EW83" i="1" s="1"/>
  <c r="FY77" i="3"/>
  <c r="ET77" i="3"/>
  <c r="EY79" i="1" s="1"/>
  <c r="FZ77" i="3"/>
  <c r="EU77" i="3"/>
  <c r="EZ79" i="1" s="1"/>
  <c r="FR77" i="3"/>
  <c r="EM77" i="3"/>
  <c r="ER79" i="1" s="1"/>
  <c r="FW77" i="3"/>
  <c r="ER77" i="3"/>
  <c r="EW79" i="1" s="1"/>
  <c r="FU73" i="3"/>
  <c r="EP73" i="3"/>
  <c r="EU75" i="1" s="1"/>
  <c r="GB73" i="3"/>
  <c r="EW73" i="3"/>
  <c r="FB75" i="1" s="1"/>
  <c r="FT73" i="3"/>
  <c r="EO73" i="3"/>
  <c r="ET75" i="1" s="1"/>
  <c r="FW73" i="3"/>
  <c r="ER73" i="3"/>
  <c r="EW75" i="1" s="1"/>
  <c r="FV69" i="3"/>
  <c r="EQ69" i="3"/>
  <c r="EV71" i="1" s="1"/>
  <c r="GC69" i="3"/>
  <c r="EX69" i="3"/>
  <c r="FC71" i="1" s="1"/>
  <c r="FP69" i="3"/>
  <c r="EK69" i="3"/>
  <c r="EP71" i="1" s="1"/>
  <c r="FW69" i="3"/>
  <c r="ER69" i="3"/>
  <c r="EW71" i="1" s="1"/>
  <c r="FX65" i="3"/>
  <c r="ES65" i="3"/>
  <c r="EX67" i="1" s="1"/>
  <c r="EY65" i="3"/>
  <c r="FQ65" i="3"/>
  <c r="EL65" i="3"/>
  <c r="EQ67" i="1" s="1"/>
  <c r="FW65" i="3"/>
  <c r="ER65" i="3"/>
  <c r="EW67" i="1" s="1"/>
  <c r="FY61" i="3"/>
  <c r="ET61" i="3"/>
  <c r="EY63" i="1" s="1"/>
  <c r="FZ61" i="3"/>
  <c r="EU61" i="3"/>
  <c r="EZ63" i="1" s="1"/>
  <c r="FR61" i="3"/>
  <c r="EM61" i="3"/>
  <c r="ER63" i="1" s="1"/>
  <c r="FW61" i="3"/>
  <c r="ER61" i="3"/>
  <c r="EW63" i="1" s="1"/>
  <c r="FU57" i="3"/>
  <c r="EP57" i="3"/>
  <c r="EU59" i="1" s="1"/>
  <c r="GB57" i="3"/>
  <c r="EW57" i="3"/>
  <c r="FB59" i="1" s="1"/>
  <c r="FT57" i="3"/>
  <c r="EO57" i="3"/>
  <c r="ET59" i="1" s="1"/>
  <c r="FW57" i="3"/>
  <c r="ER57" i="3"/>
  <c r="EW59" i="1" s="1"/>
  <c r="FV53" i="3"/>
  <c r="EQ53" i="3"/>
  <c r="EV55" i="1" s="1"/>
  <c r="GC53" i="3"/>
  <c r="EX53" i="3"/>
  <c r="FC55" i="1" s="1"/>
  <c r="FP53" i="3"/>
  <c r="EK53" i="3"/>
  <c r="EP55" i="1" s="1"/>
  <c r="FW53" i="3"/>
  <c r="ER53" i="3"/>
  <c r="EW55" i="1" s="1"/>
  <c r="FU49" i="3"/>
  <c r="EP49" i="3"/>
  <c r="EU51" i="1" s="1"/>
  <c r="FV49" i="3"/>
  <c r="EQ49" i="3"/>
  <c r="EV51" i="1" s="1"/>
  <c r="FW49" i="3"/>
  <c r="ER49" i="3"/>
  <c r="EW51" i="1" s="1"/>
  <c r="FX49" i="3"/>
  <c r="ES49" i="3"/>
  <c r="EX51" i="1" s="1"/>
  <c r="FU45" i="3"/>
  <c r="EP45" i="3"/>
  <c r="EU47" i="1" s="1"/>
  <c r="FV45" i="3"/>
  <c r="EQ45" i="3"/>
  <c r="EV47" i="1" s="1"/>
  <c r="FW45" i="3"/>
  <c r="ER45" i="3"/>
  <c r="EW47" i="1" s="1"/>
  <c r="FX45" i="3"/>
  <c r="ES45" i="3"/>
  <c r="EX47" i="1" s="1"/>
  <c r="FU41" i="3"/>
  <c r="EP41" i="3"/>
  <c r="EU43" i="1" s="1"/>
  <c r="FV41" i="3"/>
  <c r="EQ41" i="3"/>
  <c r="EV43" i="1" s="1"/>
  <c r="FW41" i="3"/>
  <c r="ER41" i="3"/>
  <c r="EW43" i="1" s="1"/>
  <c r="FX41" i="3"/>
  <c r="ES41" i="3"/>
  <c r="EX43" i="1" s="1"/>
  <c r="FU37" i="3"/>
  <c r="EP37" i="3"/>
  <c r="EU39" i="1" s="1"/>
  <c r="FV37" i="3"/>
  <c r="EQ37" i="3"/>
  <c r="EV39" i="1" s="1"/>
  <c r="FW37" i="3"/>
  <c r="ER37" i="3"/>
  <c r="EW39" i="1" s="1"/>
  <c r="FX37" i="3"/>
  <c r="ES37" i="3"/>
  <c r="EX39" i="1" s="1"/>
  <c r="FU33" i="3"/>
  <c r="EP33" i="3"/>
  <c r="EU35" i="1" s="1"/>
  <c r="FV33" i="3"/>
  <c r="EQ33" i="3"/>
  <c r="EV35" i="1" s="1"/>
  <c r="FW33" i="3"/>
  <c r="ER33" i="3"/>
  <c r="EW35" i="1" s="1"/>
  <c r="FX33" i="3"/>
  <c r="ES33" i="3"/>
  <c r="EX35" i="1" s="1"/>
  <c r="FU29" i="3"/>
  <c r="EP29" i="3"/>
  <c r="EU31" i="1" s="1"/>
  <c r="FV29" i="3"/>
  <c r="EQ29" i="3"/>
  <c r="EV31" i="1" s="1"/>
  <c r="FW29" i="3"/>
  <c r="ER29" i="3"/>
  <c r="EW31" i="1" s="1"/>
  <c r="FX29" i="3"/>
  <c r="ES29" i="3"/>
  <c r="EX31" i="1" s="1"/>
  <c r="FU25" i="3"/>
  <c r="EP25" i="3"/>
  <c r="EU27" i="1" s="1"/>
  <c r="FV25" i="3"/>
  <c r="EQ25" i="3"/>
  <c r="EV27" i="1" s="1"/>
  <c r="FW25" i="3"/>
  <c r="ER25" i="3"/>
  <c r="EW27" i="1" s="1"/>
  <c r="FX25" i="3"/>
  <c r="ES25" i="3"/>
  <c r="EX27" i="1" s="1"/>
  <c r="FU21" i="3"/>
  <c r="EP21" i="3"/>
  <c r="EU23" i="1" s="1"/>
  <c r="FV21" i="3"/>
  <c r="EQ21" i="3"/>
  <c r="EV23" i="1" s="1"/>
  <c r="FW21" i="3"/>
  <c r="ER21" i="3"/>
  <c r="EW23" i="1" s="1"/>
  <c r="FX21" i="3"/>
  <c r="ES21" i="3"/>
  <c r="EX23" i="1" s="1"/>
  <c r="FU17" i="3"/>
  <c r="EP17" i="3"/>
  <c r="EU19" i="1" s="1"/>
  <c r="FV17" i="3"/>
  <c r="EQ17" i="3"/>
  <c r="EV19" i="1" s="1"/>
  <c r="FW17" i="3"/>
  <c r="ER17" i="3"/>
  <c r="EW19" i="1" s="1"/>
  <c r="FX17" i="3"/>
  <c r="ES17" i="3"/>
  <c r="EX19" i="1" s="1"/>
  <c r="FU13" i="3"/>
  <c r="EP13" i="3"/>
  <c r="EU15" i="1" s="1"/>
  <c r="FV13" i="3"/>
  <c r="EQ13" i="3"/>
  <c r="EV15" i="1" s="1"/>
  <c r="FW13" i="3"/>
  <c r="ER13" i="3"/>
  <c r="EW15" i="1" s="1"/>
  <c r="FX13" i="3"/>
  <c r="ES13" i="3"/>
  <c r="EX15" i="1" s="1"/>
  <c r="FU9" i="3"/>
  <c r="EP9" i="3"/>
  <c r="EU11" i="1" s="1"/>
  <c r="FV9" i="3"/>
  <c r="EQ9" i="3"/>
  <c r="EV11" i="1" s="1"/>
  <c r="FW9" i="3"/>
  <c r="ER9" i="3"/>
  <c r="EW11" i="1" s="1"/>
  <c r="FX9" i="3"/>
  <c r="ES9" i="3"/>
  <c r="EX11" i="1" s="1"/>
  <c r="FU5" i="3"/>
  <c r="EP5" i="3"/>
  <c r="EU7" i="1" s="1"/>
  <c r="FV5" i="3"/>
  <c r="EQ5" i="3"/>
  <c r="EV7" i="1" s="1"/>
  <c r="FW5" i="3"/>
  <c r="ER5" i="3"/>
  <c r="EW7" i="1" s="1"/>
  <c r="FX5" i="3"/>
  <c r="ES5" i="3"/>
  <c r="EX7" i="1" s="1"/>
  <c r="FM114" i="3"/>
  <c r="FH109" i="3"/>
  <c r="FJ105" i="3"/>
  <c r="FI104" i="3"/>
  <c r="FH103" i="3"/>
  <c r="FG102" i="3"/>
  <c r="FB101" i="3"/>
  <c r="FJ97" i="3"/>
  <c r="FI96" i="3"/>
  <c r="FH95" i="3"/>
  <c r="FG94" i="3"/>
  <c r="FB93" i="3"/>
  <c r="FJ89" i="3"/>
  <c r="FI88" i="3"/>
  <c r="FH87" i="3"/>
  <c r="FG86" i="3"/>
  <c r="FB85" i="3"/>
  <c r="FJ81" i="3"/>
  <c r="FI80" i="3"/>
  <c r="FH79" i="3"/>
  <c r="FG78" i="3"/>
  <c r="FB77" i="3"/>
  <c r="FJ73" i="3"/>
  <c r="FI72" i="3"/>
  <c r="FH71" i="3"/>
  <c r="FG70" i="3"/>
  <c r="FB69" i="3"/>
  <c r="FJ65" i="3"/>
  <c r="FI64" i="3"/>
  <c r="FH63" i="3"/>
  <c r="FG62" i="3"/>
  <c r="FB61" i="3"/>
  <c r="FJ57" i="3"/>
  <c r="FI56" i="3"/>
  <c r="FH55" i="3"/>
  <c r="FG54" i="3"/>
  <c r="FB53" i="3"/>
  <c r="FJ49" i="3"/>
  <c r="FI48" i="3"/>
  <c r="FH47" i="3"/>
  <c r="FG46" i="3"/>
  <c r="FB45" i="3"/>
  <c r="FJ41" i="3"/>
  <c r="FI40" i="3"/>
  <c r="FH39" i="3"/>
  <c r="FG38" i="3"/>
  <c r="FB37" i="3"/>
  <c r="FJ33" i="3"/>
  <c r="FI32" i="3"/>
  <c r="FH31" i="3"/>
  <c r="FG30" i="3"/>
  <c r="FB29" i="3"/>
  <c r="FJ25" i="3"/>
  <c r="FI24" i="3"/>
  <c r="FH23" i="3"/>
  <c r="FG22" i="3"/>
  <c r="FB21" i="3"/>
  <c r="FJ17" i="3"/>
  <c r="FI16" i="3"/>
  <c r="FH15" i="3"/>
  <c r="FG14" i="3"/>
  <c r="FB13" i="3"/>
  <c r="FJ9" i="3"/>
  <c r="FI8" i="3"/>
  <c r="FH7" i="3"/>
  <c r="FG6" i="3"/>
  <c r="FB5" i="3"/>
  <c r="FP144" i="3"/>
  <c r="EK144" i="3"/>
  <c r="EP146" i="1" s="1"/>
  <c r="FT144" i="3"/>
  <c r="EO144" i="3"/>
  <c r="ET146" i="1" s="1"/>
  <c r="FM144" i="3"/>
  <c r="FV144" i="3"/>
  <c r="EQ144" i="3"/>
  <c r="EV146" i="1" s="1"/>
  <c r="FW144" i="3"/>
  <c r="ER144" i="3"/>
  <c r="EW146" i="1" s="1"/>
  <c r="GB140" i="3"/>
  <c r="EW140" i="3"/>
  <c r="FB142" i="1" s="1"/>
  <c r="FX140" i="3"/>
  <c r="ES140" i="3"/>
  <c r="EX142" i="1" s="1"/>
  <c r="FQ140" i="3"/>
  <c r="EL140" i="3"/>
  <c r="EQ142" i="1" s="1"/>
  <c r="FZ140" i="3"/>
  <c r="EU140" i="3"/>
  <c r="EZ142" i="1" s="1"/>
  <c r="GA140" i="3"/>
  <c r="EV140" i="3"/>
  <c r="FA142" i="1" s="1"/>
  <c r="FQ136" i="3"/>
  <c r="EL136" i="3"/>
  <c r="EQ138" i="1" s="1"/>
  <c r="FE136" i="3"/>
  <c r="GC136" i="3"/>
  <c r="EX136" i="3"/>
  <c r="FC138" i="1" s="1"/>
  <c r="GC132" i="3"/>
  <c r="EX132" i="3"/>
  <c r="FC134" i="1" s="1"/>
  <c r="FI132" i="3"/>
  <c r="FR132" i="3"/>
  <c r="EM132" i="3"/>
  <c r="ER134" i="1" s="1"/>
  <c r="FS132" i="3"/>
  <c r="EN132" i="3"/>
  <c r="ES134" i="1" s="1"/>
  <c r="FP128" i="3"/>
  <c r="EK128" i="3"/>
  <c r="EP130" i="1" s="1"/>
  <c r="FT128" i="3"/>
  <c r="EO128" i="3"/>
  <c r="ET130" i="1" s="1"/>
  <c r="FM128" i="3"/>
  <c r="FV128" i="3"/>
  <c r="EQ128" i="3"/>
  <c r="EV130" i="1" s="1"/>
  <c r="FW128" i="3"/>
  <c r="ER128" i="3"/>
  <c r="EW130" i="1" s="1"/>
  <c r="GB124" i="3"/>
  <c r="EW124" i="3"/>
  <c r="FB126" i="1" s="1"/>
  <c r="FX124" i="3"/>
  <c r="ES124" i="3"/>
  <c r="EX126" i="1" s="1"/>
  <c r="FQ124" i="3"/>
  <c r="EL124" i="3"/>
  <c r="EQ126" i="1" s="1"/>
  <c r="FZ124" i="3"/>
  <c r="EU124" i="3"/>
  <c r="EZ126" i="1" s="1"/>
  <c r="GA124" i="3"/>
  <c r="EV124" i="3"/>
  <c r="FA126" i="1" s="1"/>
  <c r="FQ120" i="3"/>
  <c r="EL120" i="3"/>
  <c r="EQ122" i="1" s="1"/>
  <c r="FE120" i="3"/>
  <c r="GC120" i="3"/>
  <c r="EX120" i="3"/>
  <c r="FC122" i="1" s="1"/>
  <c r="GC116" i="3"/>
  <c r="EX116" i="3"/>
  <c r="FC117" i="1" s="1"/>
  <c r="FI116" i="3"/>
  <c r="FR116" i="3"/>
  <c r="EM116" i="3"/>
  <c r="ER117" i="1" s="1"/>
  <c r="FS116" i="3"/>
  <c r="EN116" i="3"/>
  <c r="ES117" i="1" s="1"/>
  <c r="FP112" i="3"/>
  <c r="EK112" i="3"/>
  <c r="EP113" i="1" s="1"/>
  <c r="FT112" i="3"/>
  <c r="EO112" i="3"/>
  <c r="ET113" i="1" s="1"/>
  <c r="FM112" i="3"/>
  <c r="FV112" i="3"/>
  <c r="EQ112" i="3"/>
  <c r="EV113" i="1" s="1"/>
  <c r="FW112" i="3"/>
  <c r="ER112" i="3"/>
  <c r="EW113" i="1" s="1"/>
  <c r="GB108" i="3"/>
  <c r="EW108" i="3"/>
  <c r="FB109" i="1" s="1"/>
  <c r="FQ108" i="3"/>
  <c r="EL108" i="3"/>
  <c r="EQ109" i="1" s="1"/>
  <c r="FZ108" i="3"/>
  <c r="EU108" i="3"/>
  <c r="EZ109" i="1" s="1"/>
  <c r="GA108" i="3"/>
  <c r="EV108" i="3"/>
  <c r="FA109" i="1" s="1"/>
  <c r="FQ104" i="3"/>
  <c r="EL104" i="3"/>
  <c r="FU104" i="3"/>
  <c r="EP104" i="3"/>
  <c r="FZ104" i="3"/>
  <c r="EU104" i="3"/>
  <c r="GA104" i="3"/>
  <c r="EV104" i="3"/>
  <c r="GB100" i="3"/>
  <c r="EW100" i="3"/>
  <c r="FB102" i="1" s="1"/>
  <c r="FS100" i="3"/>
  <c r="EN100" i="3"/>
  <c r="ES102" i="1" s="1"/>
  <c r="FR100" i="3"/>
  <c r="EM100" i="3"/>
  <c r="ER102" i="1" s="1"/>
  <c r="GA100" i="3"/>
  <c r="EV100" i="3"/>
  <c r="FA102" i="1" s="1"/>
  <c r="GB96" i="3"/>
  <c r="EW96" i="3"/>
  <c r="FB98" i="1" s="1"/>
  <c r="FT96" i="3"/>
  <c r="EO96" i="3"/>
  <c r="ET98" i="1" s="1"/>
  <c r="GA96" i="3"/>
  <c r="EV96" i="3"/>
  <c r="FA98" i="1" s="1"/>
  <c r="EY96" i="3"/>
  <c r="GC92" i="3"/>
  <c r="EX92" i="3"/>
  <c r="FC94" i="1" s="1"/>
  <c r="FU92" i="3"/>
  <c r="EP92" i="3"/>
  <c r="EU94" i="1" s="1"/>
  <c r="GB92" i="3"/>
  <c r="EW92" i="3"/>
  <c r="FB94" i="1" s="1"/>
  <c r="EY92" i="3"/>
  <c r="FP88" i="3"/>
  <c r="EK88" i="3"/>
  <c r="EP90" i="1" s="1"/>
  <c r="FW88" i="3"/>
  <c r="ER88" i="3"/>
  <c r="EW90" i="1" s="1"/>
  <c r="GC88" i="3"/>
  <c r="EX88" i="3"/>
  <c r="FC90" i="1" s="1"/>
  <c r="EY88" i="3"/>
  <c r="GA84" i="3"/>
  <c r="EV84" i="3"/>
  <c r="FA86" i="1" s="1"/>
  <c r="FS84" i="3"/>
  <c r="EN84" i="3"/>
  <c r="ES86" i="1" s="1"/>
  <c r="FY84" i="3"/>
  <c r="ET84" i="3"/>
  <c r="EY86" i="1" s="1"/>
  <c r="EY84" i="3"/>
  <c r="GB80" i="3"/>
  <c r="EW80" i="3"/>
  <c r="FB82" i="1" s="1"/>
  <c r="FT80" i="3"/>
  <c r="EO80" i="3"/>
  <c r="ET82" i="1" s="1"/>
  <c r="GA80" i="3"/>
  <c r="EV80" i="3"/>
  <c r="FA82" i="1" s="1"/>
  <c r="EY80" i="3"/>
  <c r="GC76" i="3"/>
  <c r="EX76" i="3"/>
  <c r="FC78" i="1" s="1"/>
  <c r="FU76" i="3"/>
  <c r="EP76" i="3"/>
  <c r="EU78" i="1" s="1"/>
  <c r="GB76" i="3"/>
  <c r="EW76" i="3"/>
  <c r="FB78" i="1" s="1"/>
  <c r="EY76" i="3"/>
  <c r="FP72" i="3"/>
  <c r="EK72" i="3"/>
  <c r="EP74" i="1" s="1"/>
  <c r="FW72" i="3"/>
  <c r="ER72" i="3"/>
  <c r="EW74" i="1" s="1"/>
  <c r="GC72" i="3"/>
  <c r="EX72" i="3"/>
  <c r="FC74" i="1" s="1"/>
  <c r="EY72" i="3"/>
  <c r="GA68" i="3"/>
  <c r="EV68" i="3"/>
  <c r="FA70" i="1" s="1"/>
  <c r="FS68" i="3"/>
  <c r="EN68" i="3"/>
  <c r="ES70" i="1" s="1"/>
  <c r="FY68" i="3"/>
  <c r="ET68" i="3"/>
  <c r="EY70" i="1" s="1"/>
  <c r="EY68" i="3"/>
  <c r="GB64" i="3"/>
  <c r="EW64" i="3"/>
  <c r="FB66" i="1" s="1"/>
  <c r="FT64" i="3"/>
  <c r="EO64" i="3"/>
  <c r="ET66" i="1" s="1"/>
  <c r="GA64" i="3"/>
  <c r="EV64" i="3"/>
  <c r="FA66" i="1" s="1"/>
  <c r="EY64" i="3"/>
  <c r="GC60" i="3"/>
  <c r="EX60" i="3"/>
  <c r="FC62" i="1" s="1"/>
  <c r="FU60" i="3"/>
  <c r="EP60" i="3"/>
  <c r="EU62" i="1" s="1"/>
  <c r="GB60" i="3"/>
  <c r="EW60" i="3"/>
  <c r="FB62" i="1" s="1"/>
  <c r="EY60" i="3"/>
  <c r="FP56" i="3"/>
  <c r="EK56" i="3"/>
  <c r="EP58" i="1" s="1"/>
  <c r="FW56" i="3"/>
  <c r="ER56" i="3"/>
  <c r="EW58" i="1" s="1"/>
  <c r="GC56" i="3"/>
  <c r="EX56" i="3"/>
  <c r="FC58" i="1" s="1"/>
  <c r="EY56" i="3"/>
  <c r="GA52" i="3"/>
  <c r="EV52" i="3"/>
  <c r="FA54" i="1" s="1"/>
  <c r="FS52" i="3"/>
  <c r="EN52" i="3"/>
  <c r="ES54" i="1" s="1"/>
  <c r="FY52" i="3"/>
  <c r="ET52" i="3"/>
  <c r="EY54" i="1" s="1"/>
  <c r="EY52" i="3"/>
  <c r="FX48" i="3"/>
  <c r="ES48" i="3"/>
  <c r="EX50" i="1" s="1"/>
  <c r="FY48" i="3"/>
  <c r="ET48" i="3"/>
  <c r="EY50" i="1" s="1"/>
  <c r="FZ48" i="3"/>
  <c r="EU48" i="3"/>
  <c r="EZ50" i="1" s="1"/>
  <c r="GA48" i="3"/>
  <c r="EV48" i="3"/>
  <c r="FA50" i="1" s="1"/>
  <c r="FX44" i="3"/>
  <c r="ES44" i="3"/>
  <c r="EX46" i="1" s="1"/>
  <c r="FY44" i="3"/>
  <c r="ET44" i="3"/>
  <c r="EY46" i="1" s="1"/>
  <c r="FZ44" i="3"/>
  <c r="EU44" i="3"/>
  <c r="EZ46" i="1" s="1"/>
  <c r="GA44" i="3"/>
  <c r="EV44" i="3"/>
  <c r="FA46" i="1" s="1"/>
  <c r="FX40" i="3"/>
  <c r="ES40" i="3"/>
  <c r="EX42" i="1" s="1"/>
  <c r="FY40" i="3"/>
  <c r="ET40" i="3"/>
  <c r="EY42" i="1" s="1"/>
  <c r="FZ40" i="3"/>
  <c r="EU40" i="3"/>
  <c r="EZ42" i="1" s="1"/>
  <c r="GA40" i="3"/>
  <c r="EV40" i="3"/>
  <c r="FA42" i="1" s="1"/>
  <c r="FX36" i="3"/>
  <c r="ES36" i="3"/>
  <c r="EX38" i="1" s="1"/>
  <c r="FY36" i="3"/>
  <c r="ET36" i="3"/>
  <c r="EY38" i="1" s="1"/>
  <c r="FZ36" i="3"/>
  <c r="EU36" i="3"/>
  <c r="EZ38" i="1" s="1"/>
  <c r="GA36" i="3"/>
  <c r="EV36" i="3"/>
  <c r="FA38" i="1" s="1"/>
  <c r="FX32" i="3"/>
  <c r="ES32" i="3"/>
  <c r="EX34" i="1" s="1"/>
  <c r="FY32" i="3"/>
  <c r="ET32" i="3"/>
  <c r="EY34" i="1" s="1"/>
  <c r="FZ32" i="3"/>
  <c r="EU32" i="3"/>
  <c r="EZ34" i="1" s="1"/>
  <c r="GA32" i="3"/>
  <c r="EV32" i="3"/>
  <c r="FA34" i="1" s="1"/>
  <c r="FX28" i="3"/>
  <c r="ES28" i="3"/>
  <c r="EX30" i="1" s="1"/>
  <c r="FY28" i="3"/>
  <c r="ET28" i="3"/>
  <c r="EY30" i="1" s="1"/>
  <c r="FZ28" i="3"/>
  <c r="EU28" i="3"/>
  <c r="EZ30" i="1" s="1"/>
  <c r="GA28" i="3"/>
  <c r="EV28" i="3"/>
  <c r="FA30" i="1" s="1"/>
  <c r="FX24" i="3"/>
  <c r="ES24" i="3"/>
  <c r="EX26" i="1" s="1"/>
  <c r="FY24" i="3"/>
  <c r="ET24" i="3"/>
  <c r="EY26" i="1" s="1"/>
  <c r="FZ24" i="3"/>
  <c r="EU24" i="3"/>
  <c r="EZ26" i="1" s="1"/>
  <c r="GA24" i="3"/>
  <c r="EV24" i="3"/>
  <c r="FA26" i="1" s="1"/>
  <c r="FX20" i="3"/>
  <c r="ES20" i="3"/>
  <c r="EX22" i="1" s="1"/>
  <c r="FY20" i="3"/>
  <c r="ET20" i="3"/>
  <c r="EY22" i="1" s="1"/>
  <c r="FZ20" i="3"/>
  <c r="EU20" i="3"/>
  <c r="EZ22" i="1" s="1"/>
  <c r="GA20" i="3"/>
  <c r="EV20" i="3"/>
  <c r="FA22" i="1" s="1"/>
  <c r="FX16" i="3"/>
  <c r="ES16" i="3"/>
  <c r="EX18" i="1" s="1"/>
  <c r="FY16" i="3"/>
  <c r="ET16" i="3"/>
  <c r="EY18" i="1" s="1"/>
  <c r="FZ16" i="3"/>
  <c r="EU16" i="3"/>
  <c r="EZ18" i="1" s="1"/>
  <c r="GA16" i="3"/>
  <c r="EV16" i="3"/>
  <c r="FA18" i="1" s="1"/>
  <c r="FX12" i="3"/>
  <c r="ES12" i="3"/>
  <c r="EX14" i="1" s="1"/>
  <c r="FY12" i="3"/>
  <c r="ET12" i="3"/>
  <c r="EY14" i="1" s="1"/>
  <c r="FZ12" i="3"/>
  <c r="EU12" i="3"/>
  <c r="EZ14" i="1" s="1"/>
  <c r="GA12" i="3"/>
  <c r="EV12" i="3"/>
  <c r="FA14" i="1" s="1"/>
  <c r="FX8" i="3"/>
  <c r="ES8" i="3"/>
  <c r="EX10" i="1" s="1"/>
  <c r="FY8" i="3"/>
  <c r="ET8" i="3"/>
  <c r="EY10" i="1" s="1"/>
  <c r="FZ8" i="3"/>
  <c r="EU8" i="3"/>
  <c r="EZ10" i="1" s="1"/>
  <c r="GA8" i="3"/>
  <c r="EV8" i="3"/>
  <c r="FA10" i="1" s="1"/>
  <c r="FX4" i="3"/>
  <c r="ES4" i="3"/>
  <c r="EX6" i="1" s="1"/>
  <c r="FY4" i="3"/>
  <c r="ET4" i="3"/>
  <c r="EY6" i="1" s="1"/>
  <c r="FZ4" i="3"/>
  <c r="EU4" i="3"/>
  <c r="EZ6" i="1" s="1"/>
  <c r="GA4" i="3"/>
  <c r="EV4" i="3"/>
  <c r="FA6" i="1" s="1"/>
  <c r="FN103" i="3"/>
  <c r="FN83" i="3"/>
  <c r="FN47" i="3"/>
  <c r="FN19" i="3"/>
  <c r="FN101" i="3"/>
  <c r="FN85" i="3"/>
  <c r="FN69" i="3"/>
  <c r="FN53" i="3"/>
  <c r="FN37" i="3"/>
  <c r="FN79" i="3"/>
  <c r="FN51" i="3"/>
  <c r="FN15" i="3"/>
  <c r="FE143" i="3"/>
  <c r="FB143" i="3"/>
  <c r="FP143" i="3"/>
  <c r="EK143" i="3"/>
  <c r="EP145" i="1" s="1"/>
  <c r="FK143" i="3"/>
  <c r="FD143" i="3"/>
  <c r="FT143" i="3"/>
  <c r="EO143" i="3"/>
  <c r="ET145" i="1" s="1"/>
  <c r="FY143" i="3"/>
  <c r="ET143" i="3"/>
  <c r="EY145" i="1" s="1"/>
  <c r="FZ143" i="3"/>
  <c r="EU143" i="3"/>
  <c r="EZ145" i="1" s="1"/>
  <c r="FI139" i="3"/>
  <c r="FB139" i="3"/>
  <c r="FT139" i="3"/>
  <c r="EO139" i="3"/>
  <c r="ET141" i="1" s="1"/>
  <c r="FK139" i="3"/>
  <c r="FH139" i="3"/>
  <c r="FX139" i="3"/>
  <c r="ES139" i="3"/>
  <c r="EX141" i="1" s="1"/>
  <c r="GC139" i="3"/>
  <c r="EX139" i="3"/>
  <c r="FC141" i="1" s="1"/>
  <c r="EY139" i="3"/>
  <c r="FM135" i="3"/>
  <c r="FJ135" i="3"/>
  <c r="FC135" i="3"/>
  <c r="FS135" i="3"/>
  <c r="EN135" i="3"/>
  <c r="ES137" i="1" s="1"/>
  <c r="FL135" i="3"/>
  <c r="FQ135" i="3"/>
  <c r="EL135" i="3"/>
  <c r="EQ137" i="1" s="1"/>
  <c r="FR135" i="3"/>
  <c r="EM135" i="3"/>
  <c r="ER137" i="1" s="1"/>
  <c r="FS131" i="3"/>
  <c r="EN131" i="3"/>
  <c r="ES133" i="1" s="1"/>
  <c r="FJ131" i="3"/>
  <c r="FC131" i="3"/>
  <c r="FW131" i="3"/>
  <c r="ER131" i="3"/>
  <c r="EW133" i="1" s="1"/>
  <c r="FU131" i="3"/>
  <c r="EP131" i="3"/>
  <c r="EU133" i="1" s="1"/>
  <c r="FV131" i="3"/>
  <c r="EQ131" i="3"/>
  <c r="EV133" i="1" s="1"/>
  <c r="FE127" i="3"/>
  <c r="FP127" i="3"/>
  <c r="EK127" i="3"/>
  <c r="EP129" i="1" s="1"/>
  <c r="FD127" i="3"/>
  <c r="FT127" i="3"/>
  <c r="EO127" i="3"/>
  <c r="ET129" i="1" s="1"/>
  <c r="FY127" i="3"/>
  <c r="ET127" i="3"/>
  <c r="EY129" i="1" s="1"/>
  <c r="FZ127" i="3"/>
  <c r="EU127" i="3"/>
  <c r="EZ129" i="1" s="1"/>
  <c r="FT123" i="3"/>
  <c r="EO123" i="3"/>
  <c r="ET125" i="1" s="1"/>
  <c r="FK123" i="3"/>
  <c r="FH123" i="3"/>
  <c r="FX123" i="3"/>
  <c r="ES123" i="3"/>
  <c r="EX125" i="1" s="1"/>
  <c r="GC123" i="3"/>
  <c r="EX123" i="3"/>
  <c r="FC125" i="1" s="1"/>
  <c r="EY123" i="3"/>
  <c r="FM119" i="3"/>
  <c r="FS119" i="3"/>
  <c r="EN119" i="3"/>
  <c r="ES121" i="1" s="1"/>
  <c r="FL119" i="3"/>
  <c r="FQ119" i="3"/>
  <c r="EL119" i="3"/>
  <c r="EQ121" i="1" s="1"/>
  <c r="FR119" i="3"/>
  <c r="EM119" i="3"/>
  <c r="ER121" i="1" s="1"/>
  <c r="FG115" i="3"/>
  <c r="FD115" i="3"/>
  <c r="FP115" i="3"/>
  <c r="EK115" i="3"/>
  <c r="EP116" i="1" s="1"/>
  <c r="FY115" i="3"/>
  <c r="ET115" i="3"/>
  <c r="EY116" i="1" s="1"/>
  <c r="FZ115" i="3"/>
  <c r="EU115" i="3"/>
  <c r="EZ116" i="1" s="1"/>
  <c r="FP111" i="3"/>
  <c r="EK111" i="3"/>
  <c r="EP112" i="1" s="1"/>
  <c r="FT111" i="3"/>
  <c r="EO111" i="3"/>
  <c r="ET112" i="1" s="1"/>
  <c r="FY111" i="3"/>
  <c r="ET111" i="3"/>
  <c r="EY112" i="1" s="1"/>
  <c r="FZ111" i="3"/>
  <c r="EU111" i="3"/>
  <c r="EZ112" i="1" s="1"/>
  <c r="GA107" i="3"/>
  <c r="EV107" i="3"/>
  <c r="FA108" i="1" s="1"/>
  <c r="FP107" i="3"/>
  <c r="EK107" i="3"/>
  <c r="EP108" i="1" s="1"/>
  <c r="FY107" i="3"/>
  <c r="ET107" i="3"/>
  <c r="EY108" i="1" s="1"/>
  <c r="FZ107" i="3"/>
  <c r="EU107" i="3"/>
  <c r="EZ108" i="1" s="1"/>
  <c r="FP103" i="3"/>
  <c r="EK103" i="3"/>
  <c r="EP105" i="1" s="1"/>
  <c r="FT103" i="3"/>
  <c r="EO103" i="3"/>
  <c r="ET105" i="1" s="1"/>
  <c r="FY103" i="3"/>
  <c r="ET103" i="3"/>
  <c r="EY105" i="1" s="1"/>
  <c r="FZ103" i="3"/>
  <c r="EU103" i="3"/>
  <c r="EZ105" i="1" s="1"/>
  <c r="FZ99" i="3"/>
  <c r="EU99" i="3"/>
  <c r="EZ101" i="1" s="1"/>
  <c r="FR99" i="3"/>
  <c r="EM99" i="3"/>
  <c r="ER101" i="1" s="1"/>
  <c r="FX99" i="3"/>
  <c r="ES99" i="3"/>
  <c r="EX101" i="1" s="1"/>
  <c r="FY99" i="3"/>
  <c r="ET99" i="3"/>
  <c r="EY101" i="1" s="1"/>
  <c r="FV95" i="3"/>
  <c r="EQ95" i="3"/>
  <c r="EV97" i="1" s="1"/>
  <c r="GB95" i="3"/>
  <c r="EW95" i="3"/>
  <c r="FB97" i="1" s="1"/>
  <c r="FT95" i="3"/>
  <c r="EO95" i="3"/>
  <c r="ET97" i="1" s="1"/>
  <c r="FY95" i="3"/>
  <c r="ET95" i="3"/>
  <c r="EY97" i="1" s="1"/>
  <c r="FW91" i="3"/>
  <c r="ER91" i="3"/>
  <c r="EW93" i="1" s="1"/>
  <c r="FV91" i="3"/>
  <c r="EQ91" i="3"/>
  <c r="EV93" i="1" s="1"/>
  <c r="FY91" i="3"/>
  <c r="ET91" i="3"/>
  <c r="EY93" i="1" s="1"/>
  <c r="FX87" i="3"/>
  <c r="ES87" i="3"/>
  <c r="EX89" i="1" s="1"/>
  <c r="FP87" i="3"/>
  <c r="EK87" i="3"/>
  <c r="EP89" i="1" s="1"/>
  <c r="FW87" i="3"/>
  <c r="ER87" i="3"/>
  <c r="EW89" i="1" s="1"/>
  <c r="FY87" i="3"/>
  <c r="ET87" i="3"/>
  <c r="EY89" i="1" s="1"/>
  <c r="FZ83" i="3"/>
  <c r="EU83" i="3"/>
  <c r="EZ85" i="1" s="1"/>
  <c r="FR83" i="3"/>
  <c r="EM83" i="3"/>
  <c r="ER85" i="1" s="1"/>
  <c r="FX83" i="3"/>
  <c r="ES83" i="3"/>
  <c r="EX85" i="1" s="1"/>
  <c r="FY83" i="3"/>
  <c r="ET83" i="3"/>
  <c r="EY85" i="1" s="1"/>
  <c r="FV79" i="3"/>
  <c r="EQ79" i="3"/>
  <c r="EV81" i="1" s="1"/>
  <c r="GB79" i="3"/>
  <c r="EW79" i="3"/>
  <c r="FB81" i="1" s="1"/>
  <c r="FT79" i="3"/>
  <c r="EO79" i="3"/>
  <c r="ET81" i="1" s="1"/>
  <c r="FY79" i="3"/>
  <c r="ET79" i="3"/>
  <c r="EY81" i="1" s="1"/>
  <c r="FW75" i="3"/>
  <c r="ER75" i="3"/>
  <c r="EW77" i="1" s="1"/>
  <c r="FV75" i="3"/>
  <c r="EQ75" i="3"/>
  <c r="EV77" i="1" s="1"/>
  <c r="FY75" i="3"/>
  <c r="ET75" i="3"/>
  <c r="EY77" i="1" s="1"/>
  <c r="FX71" i="3"/>
  <c r="ES71" i="3"/>
  <c r="EX73" i="1" s="1"/>
  <c r="FP71" i="3"/>
  <c r="EK71" i="3"/>
  <c r="EP73" i="1" s="1"/>
  <c r="FW71" i="3"/>
  <c r="ER71" i="3"/>
  <c r="EW73" i="1" s="1"/>
  <c r="FY71" i="3"/>
  <c r="ET71" i="3"/>
  <c r="EY73" i="1" s="1"/>
  <c r="FZ67" i="3"/>
  <c r="EU67" i="3"/>
  <c r="EZ69" i="1" s="1"/>
  <c r="FR67" i="3"/>
  <c r="EM67" i="3"/>
  <c r="ER69" i="1" s="1"/>
  <c r="FX67" i="3"/>
  <c r="ES67" i="3"/>
  <c r="EX69" i="1" s="1"/>
  <c r="FY67" i="3"/>
  <c r="ET67" i="3"/>
  <c r="EY69" i="1" s="1"/>
  <c r="FV63" i="3"/>
  <c r="EQ63" i="3"/>
  <c r="EV65" i="1" s="1"/>
  <c r="GB63" i="3"/>
  <c r="EW63" i="3"/>
  <c r="FB65" i="1" s="1"/>
  <c r="FT63" i="3"/>
  <c r="EO63" i="3"/>
  <c r="ET65" i="1" s="1"/>
  <c r="FY63" i="3"/>
  <c r="ET63" i="3"/>
  <c r="EY65" i="1" s="1"/>
  <c r="FW59" i="3"/>
  <c r="ER59" i="3"/>
  <c r="EW61" i="1" s="1"/>
  <c r="FV59" i="3"/>
  <c r="EQ59" i="3"/>
  <c r="EV61" i="1" s="1"/>
  <c r="FY59" i="3"/>
  <c r="ET59" i="3"/>
  <c r="EY61" i="1" s="1"/>
  <c r="FX55" i="3"/>
  <c r="ES55" i="3"/>
  <c r="EX57" i="1" s="1"/>
  <c r="FP55" i="3"/>
  <c r="EK55" i="3"/>
  <c r="EP57" i="1" s="1"/>
  <c r="FW55" i="3"/>
  <c r="ER55" i="3"/>
  <c r="EW57" i="1" s="1"/>
  <c r="FY55" i="3"/>
  <c r="ET55" i="3"/>
  <c r="EY57" i="1" s="1"/>
  <c r="FZ51" i="3"/>
  <c r="EU51" i="3"/>
  <c r="EZ53" i="1" s="1"/>
  <c r="FR51" i="3"/>
  <c r="EM51" i="3"/>
  <c r="ER53" i="1" s="1"/>
  <c r="FX51" i="3"/>
  <c r="ES51" i="3"/>
  <c r="EX53" i="1" s="1"/>
  <c r="FY51" i="3"/>
  <c r="ET51" i="3"/>
  <c r="EY53" i="1" s="1"/>
  <c r="FW47" i="3"/>
  <c r="ER47" i="3"/>
  <c r="EW49" i="1" s="1"/>
  <c r="FX47" i="3"/>
  <c r="ES47" i="3"/>
  <c r="EX49" i="1" s="1"/>
  <c r="FY47" i="3"/>
  <c r="ET47" i="3"/>
  <c r="EY49" i="1" s="1"/>
  <c r="FZ47" i="3"/>
  <c r="EU47" i="3"/>
  <c r="EZ49" i="1" s="1"/>
  <c r="FW43" i="3"/>
  <c r="ER43" i="3"/>
  <c r="EW45" i="1" s="1"/>
  <c r="FX43" i="3"/>
  <c r="ES43" i="3"/>
  <c r="EX45" i="1" s="1"/>
  <c r="FY43" i="3"/>
  <c r="ET43" i="3"/>
  <c r="EY45" i="1" s="1"/>
  <c r="FZ43" i="3"/>
  <c r="EU43" i="3"/>
  <c r="EZ45" i="1" s="1"/>
  <c r="FW39" i="3"/>
  <c r="ER39" i="3"/>
  <c r="EW41" i="1" s="1"/>
  <c r="FX39" i="3"/>
  <c r="ES39" i="3"/>
  <c r="EX41" i="1" s="1"/>
  <c r="FY39" i="3"/>
  <c r="ET39" i="3"/>
  <c r="EY41" i="1" s="1"/>
  <c r="FZ39" i="3"/>
  <c r="EU39" i="3"/>
  <c r="EZ41" i="1" s="1"/>
  <c r="FW35" i="3"/>
  <c r="ER35" i="3"/>
  <c r="EW37" i="1" s="1"/>
  <c r="FX35" i="3"/>
  <c r="ES35" i="3"/>
  <c r="EX37" i="1" s="1"/>
  <c r="FY35" i="3"/>
  <c r="ET35" i="3"/>
  <c r="EY37" i="1" s="1"/>
  <c r="FZ35" i="3"/>
  <c r="EU35" i="3"/>
  <c r="EZ37" i="1" s="1"/>
  <c r="FW31" i="3"/>
  <c r="ER31" i="3"/>
  <c r="EW33" i="1" s="1"/>
  <c r="FX31" i="3"/>
  <c r="ES31" i="3"/>
  <c r="EX33" i="1" s="1"/>
  <c r="FY31" i="3"/>
  <c r="ET31" i="3"/>
  <c r="EY33" i="1" s="1"/>
  <c r="FZ31" i="3"/>
  <c r="EU31" i="3"/>
  <c r="EZ33" i="1" s="1"/>
  <c r="FW27" i="3"/>
  <c r="ER27" i="3"/>
  <c r="EW29" i="1" s="1"/>
  <c r="FX27" i="3"/>
  <c r="ES27" i="3"/>
  <c r="EX29" i="1" s="1"/>
  <c r="FY27" i="3"/>
  <c r="ET27" i="3"/>
  <c r="EY29" i="1" s="1"/>
  <c r="FZ27" i="3"/>
  <c r="EU27" i="3"/>
  <c r="EZ29" i="1" s="1"/>
  <c r="FW23" i="3"/>
  <c r="ER23" i="3"/>
  <c r="EW25" i="1" s="1"/>
  <c r="FX23" i="3"/>
  <c r="ES23" i="3"/>
  <c r="EX25" i="1" s="1"/>
  <c r="FY23" i="3"/>
  <c r="ET23" i="3"/>
  <c r="EY25" i="1" s="1"/>
  <c r="FZ23" i="3"/>
  <c r="EU23" i="3"/>
  <c r="EZ25" i="1" s="1"/>
  <c r="FW19" i="3"/>
  <c r="ER19" i="3"/>
  <c r="EW21" i="1" s="1"/>
  <c r="FX19" i="3"/>
  <c r="ES19" i="3"/>
  <c r="EX21" i="1" s="1"/>
  <c r="FY19" i="3"/>
  <c r="ET19" i="3"/>
  <c r="EY21" i="1" s="1"/>
  <c r="FZ19" i="3"/>
  <c r="EU19" i="3"/>
  <c r="EZ21" i="1" s="1"/>
  <c r="FW15" i="3"/>
  <c r="ER15" i="3"/>
  <c r="EW17" i="1" s="1"/>
  <c r="FX15" i="3"/>
  <c r="ES15" i="3"/>
  <c r="EX17" i="1" s="1"/>
  <c r="FY15" i="3"/>
  <c r="ET15" i="3"/>
  <c r="EY17" i="1" s="1"/>
  <c r="FZ15" i="3"/>
  <c r="EU15" i="3"/>
  <c r="EZ17" i="1" s="1"/>
  <c r="FW11" i="3"/>
  <c r="ER11" i="3"/>
  <c r="EW13" i="1" s="1"/>
  <c r="FX11" i="3"/>
  <c r="ES11" i="3"/>
  <c r="EX13" i="1" s="1"/>
  <c r="FY11" i="3"/>
  <c r="ET11" i="3"/>
  <c r="EY13" i="1" s="1"/>
  <c r="FZ11" i="3"/>
  <c r="EU11" i="3"/>
  <c r="EZ13" i="1" s="1"/>
  <c r="FW7" i="3"/>
  <c r="ER7" i="3"/>
  <c r="EW9" i="1" s="1"/>
  <c r="FX7" i="3"/>
  <c r="ES7" i="3"/>
  <c r="EX9" i="1" s="1"/>
  <c r="FY7" i="3"/>
  <c r="ET7" i="3"/>
  <c r="EY9" i="1" s="1"/>
  <c r="FZ7" i="3"/>
  <c r="EU7" i="3"/>
  <c r="EZ9" i="1" s="1"/>
  <c r="FW3" i="3"/>
  <c r="ER3" i="3"/>
  <c r="EW5" i="1" s="1"/>
  <c r="FX3" i="3"/>
  <c r="ES3" i="3"/>
  <c r="EX5" i="1" s="1"/>
  <c r="FY3" i="3"/>
  <c r="ET3" i="3"/>
  <c r="EY5" i="1" s="1"/>
  <c r="FZ3" i="3"/>
  <c r="EU3" i="3"/>
  <c r="EZ5" i="1" s="1"/>
  <c r="FC108" i="3"/>
  <c r="FM106" i="3"/>
  <c r="FL105" i="3"/>
  <c r="FK104" i="3"/>
  <c r="FF103" i="3"/>
  <c r="FE102" i="3"/>
  <c r="FD101" i="3"/>
  <c r="FC100" i="3"/>
  <c r="FM98" i="3"/>
  <c r="FL97" i="3"/>
  <c r="FK96" i="3"/>
  <c r="FF95" i="3"/>
  <c r="FE94" i="3"/>
  <c r="FD93" i="3"/>
  <c r="FC92" i="3"/>
  <c r="FM90" i="3"/>
  <c r="FL89" i="3"/>
  <c r="FK88" i="3"/>
  <c r="FF87" i="3"/>
  <c r="FE86" i="3"/>
  <c r="FD85" i="3"/>
  <c r="FC84" i="3"/>
  <c r="FM82" i="3"/>
  <c r="FL81" i="3"/>
  <c r="FK80" i="3"/>
  <c r="FF79" i="3"/>
  <c r="FE78" i="3"/>
  <c r="FD77" i="3"/>
  <c r="FC76" i="3"/>
  <c r="FM74" i="3"/>
  <c r="FL73" i="3"/>
  <c r="FK72" i="3"/>
  <c r="FF71" i="3"/>
  <c r="FE70" i="3"/>
  <c r="FD69" i="3"/>
  <c r="FC68" i="3"/>
  <c r="FM66" i="3"/>
  <c r="FL65" i="3"/>
  <c r="FK64" i="3"/>
  <c r="FF63" i="3"/>
  <c r="FE62" i="3"/>
  <c r="FD61" i="3"/>
  <c r="FC60" i="3"/>
  <c r="FM58" i="3"/>
  <c r="FL57" i="3"/>
  <c r="FK56" i="3"/>
  <c r="FF55" i="3"/>
  <c r="FE54" i="3"/>
  <c r="FD53" i="3"/>
  <c r="FC52" i="3"/>
  <c r="FM50" i="3"/>
  <c r="FL49" i="3"/>
  <c r="FK48" i="3"/>
  <c r="FF47" i="3"/>
  <c r="FE46" i="3"/>
  <c r="FD45" i="3"/>
  <c r="FC44" i="3"/>
  <c r="FM42" i="3"/>
  <c r="FL41" i="3"/>
  <c r="FK40" i="3"/>
  <c r="FF39" i="3"/>
  <c r="FE38" i="3"/>
  <c r="FD37" i="3"/>
  <c r="FC36" i="3"/>
  <c r="FM34" i="3"/>
  <c r="FL33" i="3"/>
  <c r="FK32" i="3"/>
  <c r="FF31" i="3"/>
  <c r="FE30" i="3"/>
  <c r="FD29" i="3"/>
  <c r="FC28" i="3"/>
  <c r="FM26" i="3"/>
  <c r="FL25" i="3"/>
  <c r="FK24" i="3"/>
  <c r="FF23" i="3"/>
  <c r="FE22" i="3"/>
  <c r="FD21" i="3"/>
  <c r="FC20" i="3"/>
  <c r="FM18" i="3"/>
  <c r="FL17" i="3"/>
  <c r="FK16" i="3"/>
  <c r="FF15" i="3"/>
  <c r="FE14" i="3"/>
  <c r="FD13" i="3"/>
  <c r="FC12" i="3"/>
  <c r="FM10" i="3"/>
  <c r="FL9" i="3"/>
  <c r="FK8" i="3"/>
  <c r="FF7" i="3"/>
  <c r="FE6" i="3"/>
  <c r="FD5" i="3"/>
  <c r="FC4" i="3"/>
  <c r="FN2" i="3"/>
  <c r="FD142" i="3"/>
  <c r="FV142" i="3"/>
  <c r="EQ142" i="3"/>
  <c r="EV144" i="1" s="1"/>
  <c r="FM142" i="3"/>
  <c r="FJ142" i="3"/>
  <c r="FC142" i="3"/>
  <c r="FS142" i="3"/>
  <c r="EN142" i="3"/>
  <c r="ES144" i="1" s="1"/>
  <c r="FX142" i="3"/>
  <c r="ES142" i="3"/>
  <c r="EX144" i="1" s="1"/>
  <c r="FY142" i="3"/>
  <c r="ET142" i="3"/>
  <c r="EY144" i="1" s="1"/>
  <c r="FH138" i="3"/>
  <c r="FZ138" i="3"/>
  <c r="EU138" i="3"/>
  <c r="EZ140" i="1" s="1"/>
  <c r="FS138" i="3"/>
  <c r="EN138" i="3"/>
  <c r="ES140" i="1" s="1"/>
  <c r="FJ138" i="3"/>
  <c r="FC138" i="3"/>
  <c r="FW138" i="3"/>
  <c r="ER138" i="3"/>
  <c r="EW140" i="1" s="1"/>
  <c r="GB138" i="3"/>
  <c r="EW138" i="3"/>
  <c r="FB140" i="1" s="1"/>
  <c r="GC138" i="3"/>
  <c r="EX138" i="3"/>
  <c r="FC140" i="1" s="1"/>
  <c r="FL134" i="3"/>
  <c r="FE134" i="3"/>
  <c r="FB134" i="3"/>
  <c r="FR134" i="3"/>
  <c r="EM134" i="3"/>
  <c r="ER136" i="1" s="1"/>
  <c r="FK134" i="3"/>
  <c r="FP134" i="3"/>
  <c r="EK134" i="3"/>
  <c r="EP136" i="1" s="1"/>
  <c r="FQ134" i="3"/>
  <c r="EL134" i="3"/>
  <c r="EQ136" i="1" s="1"/>
  <c r="FI130" i="3"/>
  <c r="FB130" i="3"/>
  <c r="FV130" i="3"/>
  <c r="EQ130" i="3"/>
  <c r="EV132" i="1" s="1"/>
  <c r="FK130" i="3"/>
  <c r="FT130" i="3"/>
  <c r="EO130" i="3"/>
  <c r="ET132" i="1" s="1"/>
  <c r="FU130" i="3"/>
  <c r="EP130" i="3"/>
  <c r="EU132" i="1" s="1"/>
  <c r="FD126" i="3"/>
  <c r="FV126" i="3"/>
  <c r="EQ126" i="3"/>
  <c r="EV128" i="1" s="1"/>
  <c r="FM126" i="3"/>
  <c r="FJ126" i="3"/>
  <c r="FC126" i="3"/>
  <c r="FS126" i="3"/>
  <c r="EN126" i="3"/>
  <c r="ES128" i="1" s="1"/>
  <c r="FX126" i="3"/>
  <c r="ES126" i="3"/>
  <c r="EX128" i="1" s="1"/>
  <c r="FY126" i="3"/>
  <c r="ET126" i="3"/>
  <c r="EY128" i="1" s="1"/>
  <c r="FH122" i="3"/>
  <c r="FZ122" i="3"/>
  <c r="EU122" i="3"/>
  <c r="EZ124" i="1" s="1"/>
  <c r="FS122" i="3"/>
  <c r="EN122" i="3"/>
  <c r="ES124" i="1" s="1"/>
  <c r="FJ122" i="3"/>
  <c r="FC122" i="3"/>
  <c r="FW122" i="3"/>
  <c r="ER122" i="3"/>
  <c r="EW124" i="1" s="1"/>
  <c r="GB122" i="3"/>
  <c r="EW122" i="3"/>
  <c r="FB124" i="1" s="1"/>
  <c r="GC122" i="3"/>
  <c r="EX122" i="3"/>
  <c r="FC124" i="1" s="1"/>
  <c r="FL118" i="3"/>
  <c r="FE118" i="3"/>
  <c r="FB118" i="3"/>
  <c r="FR118" i="3"/>
  <c r="EM118" i="3"/>
  <c r="ER119" i="1" s="1"/>
  <c r="FK118" i="3"/>
  <c r="FP118" i="3"/>
  <c r="EK118" i="3"/>
  <c r="EP119" i="1" s="1"/>
  <c r="FQ118" i="3"/>
  <c r="EL118" i="3"/>
  <c r="EQ119" i="1" s="1"/>
  <c r="GA114" i="3"/>
  <c r="EV114" i="3"/>
  <c r="FA115" i="1" s="1"/>
  <c r="FN114" i="3"/>
  <c r="FP114" i="3"/>
  <c r="EK114" i="3"/>
  <c r="EP115" i="1" s="1"/>
  <c r="FQ114" i="3"/>
  <c r="EL114" i="3"/>
  <c r="EQ115" i="1" s="1"/>
  <c r="FB110" i="3"/>
  <c r="FR110" i="3"/>
  <c r="EM110" i="3"/>
  <c r="ER111" i="1" s="1"/>
  <c r="FP110" i="3"/>
  <c r="EK110" i="3"/>
  <c r="EP111" i="1" s="1"/>
  <c r="FQ110" i="3"/>
  <c r="EL110" i="3"/>
  <c r="EQ111" i="1" s="1"/>
  <c r="GA106" i="3"/>
  <c r="EV106" i="3"/>
  <c r="FA107" i="1" s="1"/>
  <c r="FP106" i="3"/>
  <c r="EK106" i="3"/>
  <c r="EP107" i="1" s="1"/>
  <c r="FQ106" i="3"/>
  <c r="EL106" i="3"/>
  <c r="EQ107" i="1" s="1"/>
  <c r="FR102" i="3"/>
  <c r="EM102" i="3"/>
  <c r="ER104" i="1" s="1"/>
  <c r="FP102" i="3"/>
  <c r="EK102" i="3"/>
  <c r="EP104" i="1" s="1"/>
  <c r="FQ102" i="3"/>
  <c r="EL102" i="3"/>
  <c r="EQ104" i="1" s="1"/>
  <c r="FU98" i="3"/>
  <c r="EP98" i="3"/>
  <c r="EU100" i="1" s="1"/>
  <c r="GA98" i="3"/>
  <c r="EV98" i="3"/>
  <c r="FA100" i="1" s="1"/>
  <c r="FP98" i="3"/>
  <c r="EK98" i="3"/>
  <c r="EP100" i="1" s="1"/>
  <c r="FV94" i="3"/>
  <c r="EQ94" i="3"/>
  <c r="EV96" i="1" s="1"/>
  <c r="GC94" i="3"/>
  <c r="EX94" i="3"/>
  <c r="FC96" i="1" s="1"/>
  <c r="FP94" i="3"/>
  <c r="EK94" i="3"/>
  <c r="EP96" i="1" s="1"/>
  <c r="FR90" i="3"/>
  <c r="EM90" i="3"/>
  <c r="ER92" i="1" s="1"/>
  <c r="FY90" i="3"/>
  <c r="ET90" i="3"/>
  <c r="EY92" i="1" s="1"/>
  <c r="FP90" i="3"/>
  <c r="EK90" i="3"/>
  <c r="EP92" i="1" s="1"/>
  <c r="FS86" i="3"/>
  <c r="EN86" i="3"/>
  <c r="ES88" i="1" s="1"/>
  <c r="FZ86" i="3"/>
  <c r="EU86" i="3"/>
  <c r="EZ88" i="1" s="1"/>
  <c r="FP86" i="3"/>
  <c r="EK86" i="3"/>
  <c r="EP88" i="1" s="1"/>
  <c r="FU82" i="3"/>
  <c r="EP82" i="3"/>
  <c r="EU84" i="1" s="1"/>
  <c r="GA82" i="3"/>
  <c r="EV82" i="3"/>
  <c r="FA84" i="1" s="1"/>
  <c r="FP82" i="3"/>
  <c r="EK82" i="3"/>
  <c r="EP84" i="1" s="1"/>
  <c r="FV78" i="3"/>
  <c r="EQ78" i="3"/>
  <c r="EV80" i="1" s="1"/>
  <c r="GC78" i="3"/>
  <c r="EX78" i="3"/>
  <c r="FC80" i="1" s="1"/>
  <c r="FP78" i="3"/>
  <c r="EK78" i="3"/>
  <c r="EP80" i="1" s="1"/>
  <c r="FR74" i="3"/>
  <c r="EM74" i="3"/>
  <c r="ER76" i="1" s="1"/>
  <c r="FY74" i="3"/>
  <c r="ET74" i="3"/>
  <c r="EY76" i="1" s="1"/>
  <c r="FP74" i="3"/>
  <c r="EK74" i="3"/>
  <c r="EP76" i="1" s="1"/>
  <c r="FS70" i="3"/>
  <c r="EN70" i="3"/>
  <c r="ES72" i="1" s="1"/>
  <c r="FZ70" i="3"/>
  <c r="EU70" i="3"/>
  <c r="EZ72" i="1" s="1"/>
  <c r="FP70" i="3"/>
  <c r="EK70" i="3"/>
  <c r="EP72" i="1" s="1"/>
  <c r="FU66" i="3"/>
  <c r="EP66" i="3"/>
  <c r="EU68" i="1" s="1"/>
  <c r="GA66" i="3"/>
  <c r="EV66" i="3"/>
  <c r="FA68" i="1" s="1"/>
  <c r="FP66" i="3"/>
  <c r="EK66" i="3"/>
  <c r="EP68" i="1" s="1"/>
  <c r="FV62" i="3"/>
  <c r="EQ62" i="3"/>
  <c r="EV64" i="1" s="1"/>
  <c r="GC62" i="3"/>
  <c r="EX62" i="3"/>
  <c r="FC64" i="1" s="1"/>
  <c r="FP62" i="3"/>
  <c r="EK62" i="3"/>
  <c r="EP64" i="1" s="1"/>
  <c r="FR58" i="3"/>
  <c r="EM58" i="3"/>
  <c r="ER60" i="1" s="1"/>
  <c r="FY58" i="3"/>
  <c r="ET58" i="3"/>
  <c r="EY60" i="1" s="1"/>
  <c r="FP58" i="3"/>
  <c r="EK58" i="3"/>
  <c r="EP60" i="1" s="1"/>
  <c r="FS54" i="3"/>
  <c r="EN54" i="3"/>
  <c r="ES56" i="1" s="1"/>
  <c r="FZ54" i="3"/>
  <c r="EU54" i="3"/>
  <c r="EZ56" i="1" s="1"/>
  <c r="FP54" i="3"/>
  <c r="EK54" i="3"/>
  <c r="EP56" i="1" s="1"/>
  <c r="FU50" i="3"/>
  <c r="EP50" i="3"/>
  <c r="EU52" i="1" s="1"/>
  <c r="GA50" i="3"/>
  <c r="EV50" i="3"/>
  <c r="FA52" i="1" s="1"/>
  <c r="FP50" i="3"/>
  <c r="EK50" i="3"/>
  <c r="EP52" i="1" s="1"/>
  <c r="FP46" i="3"/>
  <c r="EK46" i="3"/>
  <c r="EP48" i="1" s="1"/>
  <c r="FQ46" i="3"/>
  <c r="EL46" i="3"/>
  <c r="EQ48" i="1" s="1"/>
  <c r="FP42" i="3"/>
  <c r="EK42" i="3"/>
  <c r="EP44" i="1" s="1"/>
  <c r="FQ42" i="3"/>
  <c r="EL42" i="3"/>
  <c r="EQ44" i="1" s="1"/>
  <c r="FP38" i="3"/>
  <c r="EK38" i="3"/>
  <c r="EP40" i="1" s="1"/>
  <c r="FQ38" i="3"/>
  <c r="EL38" i="3"/>
  <c r="EQ40" i="1" s="1"/>
  <c r="FP34" i="3"/>
  <c r="EK34" i="3"/>
  <c r="EP36" i="1" s="1"/>
  <c r="FQ34" i="3"/>
  <c r="EL34" i="3"/>
  <c r="EQ36" i="1" s="1"/>
  <c r="FP30" i="3"/>
  <c r="EK30" i="3"/>
  <c r="EP32" i="1" s="1"/>
  <c r="FQ30" i="3"/>
  <c r="EL30" i="3"/>
  <c r="EQ32" i="1" s="1"/>
  <c r="FP26" i="3"/>
  <c r="EK26" i="3"/>
  <c r="EP28" i="1" s="1"/>
  <c r="FQ26" i="3"/>
  <c r="EL26" i="3"/>
  <c r="EQ28" i="1" s="1"/>
  <c r="FP22" i="3"/>
  <c r="EK22" i="3"/>
  <c r="EP24" i="1" s="1"/>
  <c r="FQ22" i="3"/>
  <c r="EL22" i="3"/>
  <c r="EQ24" i="1" s="1"/>
  <c r="FP18" i="3"/>
  <c r="EK18" i="3"/>
  <c r="EP20" i="1" s="1"/>
  <c r="FQ18" i="3"/>
  <c r="EL18" i="3"/>
  <c r="EQ20" i="1" s="1"/>
  <c r="FP14" i="3"/>
  <c r="EK14" i="3"/>
  <c r="EP16" i="1" s="1"/>
  <c r="FQ14" i="3"/>
  <c r="EL14" i="3"/>
  <c r="EQ16" i="1" s="1"/>
  <c r="FP10" i="3"/>
  <c r="EK10" i="3"/>
  <c r="EP12" i="1" s="1"/>
  <c r="FQ10" i="3"/>
  <c r="EL10" i="3"/>
  <c r="EQ12" i="1" s="1"/>
  <c r="FP6" i="3"/>
  <c r="EK6" i="3"/>
  <c r="EP8" i="1" s="1"/>
  <c r="FQ6" i="3"/>
  <c r="EL6" i="3"/>
  <c r="EQ8" i="1" s="1"/>
  <c r="FQ2" i="3"/>
  <c r="EL2" i="3"/>
  <c r="EQ4" i="1" s="1"/>
  <c r="FG113" i="3"/>
  <c r="FE111" i="3"/>
  <c r="FJ108" i="3"/>
  <c r="FI107" i="3"/>
  <c r="FD106" i="3"/>
  <c r="FC105" i="3"/>
  <c r="FB104" i="3"/>
  <c r="FL102" i="3"/>
  <c r="FK101" i="3"/>
  <c r="FJ100" i="3"/>
  <c r="FI99" i="3"/>
  <c r="FD98" i="3"/>
  <c r="FC97" i="3"/>
  <c r="FB96" i="3"/>
  <c r="FL94" i="3"/>
  <c r="FK93" i="3"/>
  <c r="FJ92" i="3"/>
  <c r="FI91" i="3"/>
  <c r="FD90" i="3"/>
  <c r="FC89" i="3"/>
  <c r="FB88" i="3"/>
  <c r="FL86" i="3"/>
  <c r="FK85" i="3"/>
  <c r="FJ84" i="3"/>
  <c r="FI83" i="3"/>
  <c r="FD82" i="3"/>
  <c r="FC81" i="3"/>
  <c r="FB80" i="3"/>
  <c r="FL78" i="3"/>
  <c r="FK77" i="3"/>
  <c r="FJ76" i="3"/>
  <c r="FI75" i="3"/>
  <c r="FD74" i="3"/>
  <c r="FC73" i="3"/>
  <c r="FB72" i="3"/>
  <c r="FL70" i="3"/>
  <c r="FK69" i="3"/>
  <c r="FJ68" i="3"/>
  <c r="FI67" i="3"/>
  <c r="FD66" i="3"/>
  <c r="FC65" i="3"/>
  <c r="FB64" i="3"/>
  <c r="FL62" i="3"/>
  <c r="FK61" i="3"/>
  <c r="FJ60" i="3"/>
  <c r="FI59" i="3"/>
  <c r="FD58" i="3"/>
  <c r="FC57" i="3"/>
  <c r="FB56" i="3"/>
  <c r="FL54" i="3"/>
  <c r="FK53" i="3"/>
  <c r="FJ52" i="3"/>
  <c r="FI51" i="3"/>
  <c r="FD50" i="3"/>
  <c r="FC49" i="3"/>
  <c r="FB48" i="3"/>
  <c r="FL46" i="3"/>
  <c r="FK45" i="3"/>
  <c r="FJ44" i="3"/>
  <c r="FI43" i="3"/>
  <c r="FD42" i="3"/>
  <c r="FC41" i="3"/>
  <c r="FB40" i="3"/>
  <c r="FL38" i="3"/>
  <c r="FK37" i="3"/>
  <c r="FJ36" i="3"/>
  <c r="FI35" i="3"/>
  <c r="FD34" i="3"/>
  <c r="FC33" i="3"/>
  <c r="FB32" i="3"/>
  <c r="FL30" i="3"/>
  <c r="FK29" i="3"/>
  <c r="FJ28" i="3"/>
  <c r="FI27" i="3"/>
  <c r="FD26" i="3"/>
  <c r="FC25" i="3"/>
  <c r="FB24" i="3"/>
  <c r="FL22" i="3"/>
  <c r="FK21" i="3"/>
  <c r="FJ20" i="3"/>
  <c r="FI19" i="3"/>
  <c r="FD18" i="3"/>
  <c r="FC17" i="3"/>
  <c r="FB16" i="3"/>
  <c r="FL14" i="3"/>
  <c r="FK13" i="3"/>
  <c r="FJ12" i="3"/>
  <c r="FI11" i="3"/>
  <c r="FD10" i="3"/>
  <c r="FC9" i="3"/>
  <c r="FB8" i="3"/>
  <c r="FL6" i="3"/>
  <c r="FK5" i="3"/>
  <c r="FJ4" i="3"/>
  <c r="FI3" i="3"/>
  <c r="FC145" i="3"/>
  <c r="EL145" i="3"/>
  <c r="EQ147" i="1" s="1"/>
  <c r="FQ145" i="3"/>
  <c r="FL145" i="3"/>
  <c r="FE145" i="3"/>
  <c r="EX145" i="3"/>
  <c r="FC147" i="1" s="1"/>
  <c r="GC145" i="3"/>
  <c r="FN145" i="3"/>
  <c r="FW145" i="3"/>
  <c r="ER145" i="3"/>
  <c r="EW147" i="1" s="1"/>
  <c r="FX145" i="3"/>
  <c r="ES145" i="3"/>
  <c r="EX147" i="1" s="1"/>
  <c r="FG141" i="3"/>
  <c r="GC141" i="3"/>
  <c r="EX141" i="3"/>
  <c r="FC143" i="1" s="1"/>
  <c r="FI141" i="3"/>
  <c r="FB141" i="3"/>
  <c r="FR141" i="3"/>
  <c r="EM141" i="3"/>
  <c r="ER143" i="1" s="1"/>
  <c r="GA141" i="3"/>
  <c r="EV141" i="3"/>
  <c r="FA143" i="1" s="1"/>
  <c r="GB141" i="3"/>
  <c r="EW141" i="3"/>
  <c r="FB143" i="1" s="1"/>
  <c r="FK137" i="3"/>
  <c r="FD137" i="3"/>
  <c r="FR137" i="3"/>
  <c r="EM137" i="3"/>
  <c r="ER139" i="1" s="1"/>
  <c r="FM137" i="3"/>
  <c r="FF137" i="3"/>
  <c r="EY137" i="3"/>
  <c r="FP137" i="3"/>
  <c r="EK137" i="3"/>
  <c r="EP139" i="1" s="1"/>
  <c r="FO133" i="3"/>
  <c r="FH133" i="3"/>
  <c r="EY133" i="3"/>
  <c r="FQ133" i="3"/>
  <c r="EL133" i="3"/>
  <c r="EQ135" i="1" s="1"/>
  <c r="FJ133" i="3"/>
  <c r="FS133" i="3"/>
  <c r="EN133" i="3"/>
  <c r="ES135" i="1" s="1"/>
  <c r="FT133" i="3"/>
  <c r="EO133" i="3"/>
  <c r="ET135" i="1" s="1"/>
  <c r="FC129" i="3"/>
  <c r="FQ129" i="3"/>
  <c r="EL129" i="3"/>
  <c r="EQ131" i="1" s="1"/>
  <c r="FL129" i="3"/>
  <c r="FE129" i="3"/>
  <c r="GC129" i="3"/>
  <c r="EX129" i="3"/>
  <c r="FC131" i="1" s="1"/>
  <c r="FN129" i="3"/>
  <c r="FW129" i="3"/>
  <c r="ER129" i="3"/>
  <c r="EW131" i="1" s="1"/>
  <c r="FX129" i="3"/>
  <c r="ES129" i="3"/>
  <c r="EX131" i="1" s="1"/>
  <c r="FG125" i="3"/>
  <c r="GC125" i="3"/>
  <c r="EX125" i="3"/>
  <c r="FC127" i="1" s="1"/>
  <c r="FI125" i="3"/>
  <c r="FB125" i="3"/>
  <c r="FR125" i="3"/>
  <c r="EM125" i="3"/>
  <c r="ER127" i="1" s="1"/>
  <c r="GA125" i="3"/>
  <c r="EV125" i="3"/>
  <c r="FA127" i="1" s="1"/>
  <c r="GB125" i="3"/>
  <c r="EW125" i="3"/>
  <c r="FB127" i="1" s="1"/>
  <c r="FK121" i="3"/>
  <c r="FD121" i="3"/>
  <c r="FR121" i="3"/>
  <c r="EM121" i="3"/>
  <c r="ER123" i="1" s="1"/>
  <c r="FM121" i="3"/>
  <c r="FF121" i="3"/>
  <c r="EY121" i="3"/>
  <c r="FP121" i="3"/>
  <c r="EK121" i="3"/>
  <c r="EP123" i="1" s="1"/>
  <c r="FO117" i="3"/>
  <c r="FH117" i="3"/>
  <c r="EY117" i="3"/>
  <c r="FQ117" i="3"/>
  <c r="EL117" i="3"/>
  <c r="EQ118" i="1" s="1"/>
  <c r="FJ117" i="3"/>
  <c r="FS117" i="3"/>
  <c r="EN117" i="3"/>
  <c r="ES118" i="1" s="1"/>
  <c r="FT117" i="3"/>
  <c r="EO117" i="3"/>
  <c r="ET118" i="1" s="1"/>
  <c r="FQ113" i="3"/>
  <c r="EL113" i="3"/>
  <c r="EQ114" i="1" s="1"/>
  <c r="FE113" i="3"/>
  <c r="GC113" i="3"/>
  <c r="EX113" i="3"/>
  <c r="FC114" i="1" s="1"/>
  <c r="FN113" i="3"/>
  <c r="FW113" i="3"/>
  <c r="ER113" i="3"/>
  <c r="EW114" i="1" s="1"/>
  <c r="FX113" i="3"/>
  <c r="ES113" i="3"/>
  <c r="EX114" i="1" s="1"/>
  <c r="GC109" i="3"/>
  <c r="EX109" i="3"/>
  <c r="FC110" i="1" s="1"/>
  <c r="FI109" i="3"/>
  <c r="FB109" i="3"/>
  <c r="FR109" i="3"/>
  <c r="EM109" i="3"/>
  <c r="ER110" i="1" s="1"/>
  <c r="GA109" i="3"/>
  <c r="EV109" i="3"/>
  <c r="FA110" i="1" s="1"/>
  <c r="GB109" i="3"/>
  <c r="EW109" i="3"/>
  <c r="FB110" i="1" s="1"/>
  <c r="FR105" i="3"/>
  <c r="EM105" i="3"/>
  <c r="ER106" i="1" s="1"/>
  <c r="FV105" i="3"/>
  <c r="EQ105" i="3"/>
  <c r="EV106" i="1" s="1"/>
  <c r="GA105" i="3"/>
  <c r="EV105" i="3"/>
  <c r="FA106" i="1" s="1"/>
  <c r="GB105" i="3"/>
  <c r="EW105" i="3"/>
  <c r="FB106" i="1" s="1"/>
  <c r="FV101" i="3"/>
  <c r="EQ101" i="3"/>
  <c r="EV103" i="1" s="1"/>
  <c r="FR101" i="3"/>
  <c r="EM101" i="3"/>
  <c r="ER103" i="1" s="1"/>
  <c r="GA101" i="3"/>
  <c r="EV101" i="3"/>
  <c r="FA103" i="1" s="1"/>
  <c r="GB101" i="3"/>
  <c r="EW101" i="3"/>
  <c r="FB103" i="1" s="1"/>
  <c r="GC97" i="3"/>
  <c r="EX97" i="3"/>
  <c r="FC99" i="1" s="1"/>
  <c r="FP97" i="3"/>
  <c r="EK97" i="3"/>
  <c r="EP99" i="1" s="1"/>
  <c r="FV97" i="3"/>
  <c r="EQ97" i="3"/>
  <c r="EV99" i="1" s="1"/>
  <c r="GA97" i="3"/>
  <c r="EV97" i="3"/>
  <c r="FA99" i="1" s="1"/>
  <c r="EY93" i="3"/>
  <c r="FQ93" i="3"/>
  <c r="EL93" i="3"/>
  <c r="EQ95" i="1" s="1"/>
  <c r="FX93" i="3"/>
  <c r="ES93" i="3"/>
  <c r="EX95" i="1" s="1"/>
  <c r="GA93" i="3"/>
  <c r="EV93" i="3"/>
  <c r="FA95" i="1" s="1"/>
  <c r="FZ89" i="3"/>
  <c r="EU89" i="3"/>
  <c r="EZ91" i="1" s="1"/>
  <c r="FR89" i="3"/>
  <c r="EM89" i="3"/>
  <c r="ER91" i="1" s="1"/>
  <c r="FY89" i="3"/>
  <c r="ET89" i="3"/>
  <c r="EY91" i="1" s="1"/>
  <c r="GA89" i="3"/>
  <c r="EV89" i="3"/>
  <c r="FA91" i="1" s="1"/>
  <c r="GB85" i="3"/>
  <c r="EW85" i="3"/>
  <c r="FB87" i="1" s="1"/>
  <c r="FT85" i="3"/>
  <c r="EO85" i="3"/>
  <c r="ET87" i="1" s="1"/>
  <c r="FU85" i="3"/>
  <c r="EP85" i="3"/>
  <c r="EU87" i="1" s="1"/>
  <c r="GA85" i="3"/>
  <c r="EV85" i="3"/>
  <c r="FA87" i="1" s="1"/>
  <c r="GC81" i="3"/>
  <c r="EX81" i="3"/>
  <c r="FC83" i="1" s="1"/>
  <c r="FP81" i="3"/>
  <c r="EK81" i="3"/>
  <c r="EP83" i="1" s="1"/>
  <c r="FV81" i="3"/>
  <c r="EQ81" i="3"/>
  <c r="EV83" i="1" s="1"/>
  <c r="GA81" i="3"/>
  <c r="EV81" i="3"/>
  <c r="FA83" i="1" s="1"/>
  <c r="EY77" i="3"/>
  <c r="FQ77" i="3"/>
  <c r="EL77" i="3"/>
  <c r="EQ79" i="1" s="1"/>
  <c r="FX77" i="3"/>
  <c r="ES77" i="3"/>
  <c r="EX79" i="1" s="1"/>
  <c r="GA77" i="3"/>
  <c r="EV77" i="3"/>
  <c r="FA79" i="1" s="1"/>
  <c r="FZ73" i="3"/>
  <c r="EU73" i="3"/>
  <c r="EZ75" i="1" s="1"/>
  <c r="FR73" i="3"/>
  <c r="EM73" i="3"/>
  <c r="ER75" i="1" s="1"/>
  <c r="FY73" i="3"/>
  <c r="ET73" i="3"/>
  <c r="EY75" i="1" s="1"/>
  <c r="GA73" i="3"/>
  <c r="EV73" i="3"/>
  <c r="FA75" i="1" s="1"/>
  <c r="GB69" i="3"/>
  <c r="EW69" i="3"/>
  <c r="FB71" i="1" s="1"/>
  <c r="FT69" i="3"/>
  <c r="EO69" i="3"/>
  <c r="ET71" i="1" s="1"/>
  <c r="FU69" i="3"/>
  <c r="EP69" i="3"/>
  <c r="EU71" i="1" s="1"/>
  <c r="GA69" i="3"/>
  <c r="EV69" i="3"/>
  <c r="FA71" i="1" s="1"/>
  <c r="GC65" i="3"/>
  <c r="EX65" i="3"/>
  <c r="FC67" i="1" s="1"/>
  <c r="FP65" i="3"/>
  <c r="EK65" i="3"/>
  <c r="EP67" i="1" s="1"/>
  <c r="FV65" i="3"/>
  <c r="EQ65" i="3"/>
  <c r="EV67" i="1" s="1"/>
  <c r="GA65" i="3"/>
  <c r="EV65" i="3"/>
  <c r="FA67" i="1" s="1"/>
  <c r="EY61" i="3"/>
  <c r="FQ61" i="3"/>
  <c r="EL61" i="3"/>
  <c r="EQ63" i="1" s="1"/>
  <c r="FX61" i="3"/>
  <c r="ES61" i="3"/>
  <c r="EX63" i="1" s="1"/>
  <c r="GA61" i="3"/>
  <c r="EV61" i="3"/>
  <c r="FA63" i="1" s="1"/>
  <c r="FZ57" i="3"/>
  <c r="EU57" i="3"/>
  <c r="EZ59" i="1" s="1"/>
  <c r="FR57" i="3"/>
  <c r="EM57" i="3"/>
  <c r="ER59" i="1" s="1"/>
  <c r="FY57" i="3"/>
  <c r="ET57" i="3"/>
  <c r="EY59" i="1" s="1"/>
  <c r="GA57" i="3"/>
  <c r="EV57" i="3"/>
  <c r="FA59" i="1" s="1"/>
  <c r="GB53" i="3"/>
  <c r="EW53" i="3"/>
  <c r="FB55" i="1" s="1"/>
  <c r="FT53" i="3"/>
  <c r="EO53" i="3"/>
  <c r="ET55" i="1" s="1"/>
  <c r="FU53" i="3"/>
  <c r="EP53" i="3"/>
  <c r="EU55" i="1" s="1"/>
  <c r="GA53" i="3"/>
  <c r="EV53" i="3"/>
  <c r="FA55" i="1" s="1"/>
  <c r="FY49" i="3"/>
  <c r="ET49" i="3"/>
  <c r="EY51" i="1" s="1"/>
  <c r="FZ49" i="3"/>
  <c r="EU49" i="3"/>
  <c r="EZ51" i="1" s="1"/>
  <c r="GA49" i="3"/>
  <c r="EV49" i="3"/>
  <c r="FA51" i="1" s="1"/>
  <c r="GB49" i="3"/>
  <c r="EW49" i="3"/>
  <c r="FB51" i="1" s="1"/>
  <c r="FY45" i="3"/>
  <c r="ET45" i="3"/>
  <c r="EY47" i="1" s="1"/>
  <c r="FZ45" i="3"/>
  <c r="EU45" i="3"/>
  <c r="EZ47" i="1" s="1"/>
  <c r="GA45" i="3"/>
  <c r="EV45" i="3"/>
  <c r="FA47" i="1" s="1"/>
  <c r="GB45" i="3"/>
  <c r="EW45" i="3"/>
  <c r="FB47" i="1" s="1"/>
  <c r="FY41" i="3"/>
  <c r="ET41" i="3"/>
  <c r="EY43" i="1" s="1"/>
  <c r="FZ41" i="3"/>
  <c r="EU41" i="3"/>
  <c r="EZ43" i="1" s="1"/>
  <c r="GA41" i="3"/>
  <c r="EV41" i="3"/>
  <c r="FA43" i="1" s="1"/>
  <c r="GB41" i="3"/>
  <c r="EW41" i="3"/>
  <c r="FB43" i="1" s="1"/>
  <c r="FY37" i="3"/>
  <c r="ET37" i="3"/>
  <c r="EY39" i="1" s="1"/>
  <c r="FZ37" i="3"/>
  <c r="EU37" i="3"/>
  <c r="EZ39" i="1" s="1"/>
  <c r="GA37" i="3"/>
  <c r="EV37" i="3"/>
  <c r="FA39" i="1" s="1"/>
  <c r="GB37" i="3"/>
  <c r="EW37" i="3"/>
  <c r="FB39" i="1" s="1"/>
  <c r="FY33" i="3"/>
  <c r="ET33" i="3"/>
  <c r="EY35" i="1" s="1"/>
  <c r="FZ33" i="3"/>
  <c r="EU33" i="3"/>
  <c r="EZ35" i="1" s="1"/>
  <c r="GA33" i="3"/>
  <c r="EV33" i="3"/>
  <c r="FA35" i="1" s="1"/>
  <c r="GB33" i="3"/>
  <c r="EW33" i="3"/>
  <c r="FB35" i="1" s="1"/>
  <c r="FY29" i="3"/>
  <c r="ET29" i="3"/>
  <c r="EY31" i="1" s="1"/>
  <c r="FZ29" i="3"/>
  <c r="EU29" i="3"/>
  <c r="EZ31" i="1" s="1"/>
  <c r="GA29" i="3"/>
  <c r="EV29" i="3"/>
  <c r="FA31" i="1" s="1"/>
  <c r="GB29" i="3"/>
  <c r="EW29" i="3"/>
  <c r="FB31" i="1" s="1"/>
  <c r="FY25" i="3"/>
  <c r="ET25" i="3"/>
  <c r="EY27" i="1" s="1"/>
  <c r="FZ25" i="3"/>
  <c r="EU25" i="3"/>
  <c r="EZ27" i="1" s="1"/>
  <c r="GA25" i="3"/>
  <c r="EV25" i="3"/>
  <c r="FA27" i="1" s="1"/>
  <c r="GB25" i="3"/>
  <c r="EW25" i="3"/>
  <c r="FB27" i="1" s="1"/>
  <c r="FY21" i="3"/>
  <c r="ET21" i="3"/>
  <c r="EY23" i="1" s="1"/>
  <c r="FZ21" i="3"/>
  <c r="EU21" i="3"/>
  <c r="EZ23" i="1" s="1"/>
  <c r="GA21" i="3"/>
  <c r="EV21" i="3"/>
  <c r="FA23" i="1" s="1"/>
  <c r="GB21" i="3"/>
  <c r="EW21" i="3"/>
  <c r="FB23" i="1" s="1"/>
  <c r="FY17" i="3"/>
  <c r="ET17" i="3"/>
  <c r="EY19" i="1" s="1"/>
  <c r="FZ17" i="3"/>
  <c r="EU17" i="3"/>
  <c r="EZ19" i="1" s="1"/>
  <c r="GA17" i="3"/>
  <c r="EV17" i="3"/>
  <c r="FA19" i="1" s="1"/>
  <c r="GB17" i="3"/>
  <c r="EW17" i="3"/>
  <c r="FB19" i="1" s="1"/>
  <c r="FY13" i="3"/>
  <c r="ET13" i="3"/>
  <c r="EY15" i="1" s="1"/>
  <c r="FZ13" i="3"/>
  <c r="EU13" i="3"/>
  <c r="EZ15" i="1" s="1"/>
  <c r="GA13" i="3"/>
  <c r="EV13" i="3"/>
  <c r="FA15" i="1" s="1"/>
  <c r="GB13" i="3"/>
  <c r="EW13" i="3"/>
  <c r="FB15" i="1" s="1"/>
  <c r="FY9" i="3"/>
  <c r="ET9" i="3"/>
  <c r="EY11" i="1" s="1"/>
  <c r="FZ9" i="3"/>
  <c r="EU9" i="3"/>
  <c r="EZ11" i="1" s="1"/>
  <c r="GA9" i="3"/>
  <c r="EV9" i="3"/>
  <c r="FA11" i="1" s="1"/>
  <c r="GB9" i="3"/>
  <c r="EW9" i="3"/>
  <c r="FB11" i="1" s="1"/>
  <c r="FY5" i="3"/>
  <c r="ET5" i="3"/>
  <c r="EY7" i="1" s="1"/>
  <c r="FZ5" i="3"/>
  <c r="EU5" i="3"/>
  <c r="EZ7" i="1" s="1"/>
  <c r="GA5" i="3"/>
  <c r="EV5" i="3"/>
  <c r="FA7" i="1" s="1"/>
  <c r="GB5" i="3"/>
  <c r="EW5" i="3"/>
  <c r="FB7" i="1" s="1"/>
  <c r="FE114" i="3"/>
  <c r="FJ111" i="3"/>
  <c r="FL107" i="3"/>
  <c r="FK106" i="3"/>
  <c r="FF105" i="3"/>
  <c r="FE104" i="3"/>
  <c r="FD103" i="3"/>
  <c r="FC102" i="3"/>
  <c r="FM100" i="3"/>
  <c r="FL99" i="3"/>
  <c r="FK98" i="3"/>
  <c r="FF97" i="3"/>
  <c r="FE96" i="3"/>
  <c r="FD95" i="3"/>
  <c r="FC94" i="3"/>
  <c r="FM92" i="3"/>
  <c r="FL91" i="3"/>
  <c r="FK90" i="3"/>
  <c r="FF89" i="3"/>
  <c r="FE88" i="3"/>
  <c r="FD87" i="3"/>
  <c r="FC86" i="3"/>
  <c r="FM84" i="3"/>
  <c r="FL83" i="3"/>
  <c r="FK82" i="3"/>
  <c r="FF81" i="3"/>
  <c r="FE80" i="3"/>
  <c r="FD79" i="3"/>
  <c r="FC78" i="3"/>
  <c r="FM76" i="3"/>
  <c r="FL75" i="3"/>
  <c r="FK74" i="3"/>
  <c r="FF73" i="3"/>
  <c r="FE72" i="3"/>
  <c r="FD71" i="3"/>
  <c r="FC70" i="3"/>
  <c r="FM68" i="3"/>
  <c r="FL67" i="3"/>
  <c r="FK66" i="3"/>
  <c r="FF65" i="3"/>
  <c r="FE64" i="3"/>
  <c r="FD63" i="3"/>
  <c r="FC62" i="3"/>
  <c r="FM60" i="3"/>
  <c r="FL59" i="3"/>
  <c r="FK58" i="3"/>
  <c r="FF57" i="3"/>
  <c r="FE56" i="3"/>
  <c r="FD55" i="3"/>
  <c r="FC54" i="3"/>
  <c r="FM52" i="3"/>
  <c r="FL51" i="3"/>
  <c r="FK50" i="3"/>
  <c r="FF49" i="3"/>
  <c r="FE48" i="3"/>
  <c r="FD47" i="3"/>
  <c r="FC46" i="3"/>
  <c r="FM44" i="3"/>
  <c r="FL43" i="3"/>
  <c r="FK42" i="3"/>
  <c r="FF41" i="3"/>
  <c r="FE40" i="3"/>
  <c r="FD39" i="3"/>
  <c r="FC38" i="3"/>
  <c r="FM36" i="3"/>
  <c r="FL35" i="3"/>
  <c r="FK34" i="3"/>
  <c r="FF33" i="3"/>
  <c r="FE32" i="3"/>
  <c r="FD31" i="3"/>
  <c r="FC30" i="3"/>
  <c r="FM28" i="3"/>
  <c r="FL27" i="3"/>
  <c r="FK26" i="3"/>
  <c r="FF25" i="3"/>
  <c r="FE24" i="3"/>
  <c r="FD23" i="3"/>
  <c r="FC22" i="3"/>
  <c r="FM20" i="3"/>
  <c r="FL19" i="3"/>
  <c r="FK18" i="3"/>
  <c r="FF17" i="3"/>
  <c r="FE16" i="3"/>
  <c r="FD15" i="3"/>
  <c r="FC14" i="3"/>
  <c r="FM12" i="3"/>
  <c r="FL11" i="3"/>
  <c r="FK10" i="3"/>
  <c r="FF9" i="3"/>
  <c r="FE8" i="3"/>
  <c r="FD7" i="3"/>
  <c r="FC6" i="3"/>
  <c r="FM4" i="3"/>
  <c r="FL3" i="3"/>
  <c r="FF144" i="3"/>
  <c r="FX144" i="3"/>
  <c r="ES144" i="3"/>
  <c r="EX146" i="1" s="1"/>
  <c r="FO144" i="3"/>
  <c r="FH144" i="3"/>
  <c r="GB144" i="3"/>
  <c r="EW144" i="3"/>
  <c r="FB146" i="1" s="1"/>
  <c r="FU144" i="3"/>
  <c r="EP144" i="3"/>
  <c r="EU146" i="1" s="1"/>
  <c r="FZ144" i="3"/>
  <c r="EU144" i="3"/>
  <c r="EZ146" i="1" s="1"/>
  <c r="GA144" i="3"/>
  <c r="EV144" i="3"/>
  <c r="FA146" i="1" s="1"/>
  <c r="FJ140" i="3"/>
  <c r="FC140" i="3"/>
  <c r="FU140" i="3"/>
  <c r="EP140" i="3"/>
  <c r="EU142" i="1" s="1"/>
  <c r="FL140" i="3"/>
  <c r="FE140" i="3"/>
  <c r="FY140" i="3"/>
  <c r="ET140" i="3"/>
  <c r="EY142" i="1" s="1"/>
  <c r="EY140" i="3"/>
  <c r="FN136" i="3"/>
  <c r="FG136" i="3"/>
  <c r="FY136" i="3"/>
  <c r="ET136" i="3"/>
  <c r="EY138" i="1" s="1"/>
  <c r="FI136" i="3"/>
  <c r="FR136" i="3"/>
  <c r="EM136" i="3"/>
  <c r="ER138" i="1" s="1"/>
  <c r="FS136" i="3"/>
  <c r="EN136" i="3"/>
  <c r="ES138" i="1" s="1"/>
  <c r="FB132" i="3"/>
  <c r="FT132" i="3"/>
  <c r="EO132" i="3"/>
  <c r="ET134" i="1" s="1"/>
  <c r="FK132" i="3"/>
  <c r="FD132" i="3"/>
  <c r="FP132" i="3"/>
  <c r="EK132" i="3"/>
  <c r="EP134" i="1" s="1"/>
  <c r="FM132" i="3"/>
  <c r="FV132" i="3"/>
  <c r="EQ132" i="3"/>
  <c r="EV134" i="1" s="1"/>
  <c r="FW132" i="3"/>
  <c r="ER132" i="3"/>
  <c r="EW134" i="1" s="1"/>
  <c r="FF128" i="3"/>
  <c r="FX128" i="3"/>
  <c r="ES128" i="3"/>
  <c r="EX130" i="1" s="1"/>
  <c r="FO128" i="3"/>
  <c r="FH128" i="3"/>
  <c r="GB128" i="3"/>
  <c r="EW128" i="3"/>
  <c r="FB130" i="1" s="1"/>
  <c r="FU128" i="3"/>
  <c r="EP128" i="3"/>
  <c r="EU130" i="1" s="1"/>
  <c r="FZ128" i="3"/>
  <c r="EU128" i="3"/>
  <c r="EZ130" i="1" s="1"/>
  <c r="GA128" i="3"/>
  <c r="EV128" i="3"/>
  <c r="FA130" i="1" s="1"/>
  <c r="FJ124" i="3"/>
  <c r="FC124" i="3"/>
  <c r="FU124" i="3"/>
  <c r="EP124" i="3"/>
  <c r="EU126" i="1" s="1"/>
  <c r="FL124" i="3"/>
  <c r="FE124" i="3"/>
  <c r="FY124" i="3"/>
  <c r="ET124" i="3"/>
  <c r="EY126" i="1" s="1"/>
  <c r="EY124" i="3"/>
  <c r="FN120" i="3"/>
  <c r="FG120" i="3"/>
  <c r="FY120" i="3"/>
  <c r="ET120" i="3"/>
  <c r="EY122" i="1" s="1"/>
  <c r="FI120" i="3"/>
  <c r="FR120" i="3"/>
  <c r="EM120" i="3"/>
  <c r="ER122" i="1" s="1"/>
  <c r="FS120" i="3"/>
  <c r="EN120" i="3"/>
  <c r="ES122" i="1" s="1"/>
  <c r="FB116" i="3"/>
  <c r="FT116" i="3"/>
  <c r="EO116" i="3"/>
  <c r="ET117" i="1" s="1"/>
  <c r="FK116" i="3"/>
  <c r="FD116" i="3"/>
  <c r="FP116" i="3"/>
  <c r="EK116" i="3"/>
  <c r="EP117" i="1" s="1"/>
  <c r="FM116" i="3"/>
  <c r="FV116" i="3"/>
  <c r="EQ116" i="3"/>
  <c r="EV117" i="1" s="1"/>
  <c r="FW116" i="3"/>
  <c r="ER116" i="3"/>
  <c r="EW117" i="1" s="1"/>
  <c r="FX112" i="3"/>
  <c r="ES112" i="3"/>
  <c r="EX113" i="1" s="1"/>
  <c r="FH112" i="3"/>
  <c r="GB112" i="3"/>
  <c r="EW112" i="3"/>
  <c r="FB113" i="1" s="1"/>
  <c r="FU112" i="3"/>
  <c r="EP112" i="3"/>
  <c r="EU113" i="1" s="1"/>
  <c r="FZ112" i="3"/>
  <c r="EU112" i="3"/>
  <c r="EZ113" i="1" s="1"/>
  <c r="GA112" i="3"/>
  <c r="EV112" i="3"/>
  <c r="FA113" i="1" s="1"/>
  <c r="FU108" i="3"/>
  <c r="EP108" i="3"/>
  <c r="EU109" i="1" s="1"/>
  <c r="FP108" i="3"/>
  <c r="EK108" i="3"/>
  <c r="EP109" i="1" s="1"/>
  <c r="FY108" i="3"/>
  <c r="ET108" i="3"/>
  <c r="EY109" i="1" s="1"/>
  <c r="EY108" i="3"/>
  <c r="FY104" i="3"/>
  <c r="ET104" i="3"/>
  <c r="GC104" i="3"/>
  <c r="EX104" i="3"/>
  <c r="EY104" i="3"/>
  <c r="FQ100" i="3"/>
  <c r="EL100" i="3"/>
  <c r="EQ102" i="1" s="1"/>
  <c r="FX100" i="3"/>
  <c r="ES100" i="3"/>
  <c r="EX102" i="1" s="1"/>
  <c r="FV100" i="3"/>
  <c r="EQ100" i="3"/>
  <c r="EV102" i="1" s="1"/>
  <c r="FS96" i="3"/>
  <c r="EN96" i="3"/>
  <c r="ES98" i="1" s="1"/>
  <c r="FY96" i="3"/>
  <c r="ET96" i="3"/>
  <c r="EY98" i="1" s="1"/>
  <c r="FR96" i="3"/>
  <c r="EM96" i="3"/>
  <c r="ER98" i="1" s="1"/>
  <c r="FT92" i="3"/>
  <c r="EO92" i="3"/>
  <c r="ET94" i="1" s="1"/>
  <c r="GA92" i="3"/>
  <c r="EV92" i="3"/>
  <c r="FA94" i="1" s="1"/>
  <c r="FR92" i="3"/>
  <c r="EM92" i="3"/>
  <c r="ER94" i="1" s="1"/>
  <c r="FU88" i="3"/>
  <c r="EP88" i="3"/>
  <c r="EU90" i="1" s="1"/>
  <c r="GB88" i="3"/>
  <c r="EW88" i="3"/>
  <c r="FB90" i="1" s="1"/>
  <c r="FR88" i="3"/>
  <c r="EM88" i="3"/>
  <c r="ER90" i="1" s="1"/>
  <c r="FQ84" i="3"/>
  <c r="EL84" i="3"/>
  <c r="EQ86" i="1" s="1"/>
  <c r="FX84" i="3"/>
  <c r="ES84" i="3"/>
  <c r="EX86" i="1" s="1"/>
  <c r="FR84" i="3"/>
  <c r="EM84" i="3"/>
  <c r="ER86" i="1" s="1"/>
  <c r="FS80" i="3"/>
  <c r="EN80" i="3"/>
  <c r="ES82" i="1" s="1"/>
  <c r="FY80" i="3"/>
  <c r="ET80" i="3"/>
  <c r="EY82" i="1" s="1"/>
  <c r="FR80" i="3"/>
  <c r="EM80" i="3"/>
  <c r="ER82" i="1" s="1"/>
  <c r="FT76" i="3"/>
  <c r="EO76" i="3"/>
  <c r="ET78" i="1" s="1"/>
  <c r="GA76" i="3"/>
  <c r="EV76" i="3"/>
  <c r="FA78" i="1" s="1"/>
  <c r="FR76" i="3"/>
  <c r="EM76" i="3"/>
  <c r="ER78" i="1" s="1"/>
  <c r="FU72" i="3"/>
  <c r="EP72" i="3"/>
  <c r="EU74" i="1" s="1"/>
  <c r="GB72" i="3"/>
  <c r="EW72" i="3"/>
  <c r="FB74" i="1" s="1"/>
  <c r="FR72" i="3"/>
  <c r="EM72" i="3"/>
  <c r="ER74" i="1" s="1"/>
  <c r="FQ68" i="3"/>
  <c r="EL68" i="3"/>
  <c r="EQ70" i="1" s="1"/>
  <c r="FX68" i="3"/>
  <c r="ES68" i="3"/>
  <c r="EX70" i="1" s="1"/>
  <c r="FR68" i="3"/>
  <c r="EM68" i="3"/>
  <c r="ER70" i="1" s="1"/>
  <c r="FS64" i="3"/>
  <c r="EN64" i="3"/>
  <c r="ES66" i="1" s="1"/>
  <c r="FY64" i="3"/>
  <c r="ET64" i="3"/>
  <c r="EY66" i="1" s="1"/>
  <c r="FR64" i="3"/>
  <c r="EM64" i="3"/>
  <c r="ER66" i="1" s="1"/>
  <c r="FT60" i="3"/>
  <c r="EO60" i="3"/>
  <c r="ET62" i="1" s="1"/>
  <c r="GA60" i="3"/>
  <c r="EV60" i="3"/>
  <c r="FA62" i="1" s="1"/>
  <c r="FR60" i="3"/>
  <c r="EM60" i="3"/>
  <c r="ER62" i="1" s="1"/>
  <c r="FU56" i="3"/>
  <c r="EP56" i="3"/>
  <c r="EU58" i="1" s="1"/>
  <c r="GB56" i="3"/>
  <c r="EW56" i="3"/>
  <c r="FB58" i="1" s="1"/>
  <c r="FR56" i="3"/>
  <c r="EM56" i="3"/>
  <c r="ER58" i="1" s="1"/>
  <c r="FQ52" i="3"/>
  <c r="EL52" i="3"/>
  <c r="EQ54" i="1" s="1"/>
  <c r="FX52" i="3"/>
  <c r="ES52" i="3"/>
  <c r="EX54" i="1" s="1"/>
  <c r="FR52" i="3"/>
  <c r="EM52" i="3"/>
  <c r="ER54" i="1" s="1"/>
  <c r="GB48" i="3"/>
  <c r="EW48" i="3"/>
  <c r="FB50" i="1" s="1"/>
  <c r="GC48" i="3"/>
  <c r="EX48" i="3"/>
  <c r="FC50" i="1" s="1"/>
  <c r="EY48" i="3"/>
  <c r="GB44" i="3"/>
  <c r="EW44" i="3"/>
  <c r="FB46" i="1" s="1"/>
  <c r="GC44" i="3"/>
  <c r="EX44" i="3"/>
  <c r="FC46" i="1" s="1"/>
  <c r="EY44" i="3"/>
  <c r="GB40" i="3"/>
  <c r="EW40" i="3"/>
  <c r="FB42" i="1" s="1"/>
  <c r="GC40" i="3"/>
  <c r="EX40" i="3"/>
  <c r="FC42" i="1" s="1"/>
  <c r="EY40" i="3"/>
  <c r="GB36" i="3"/>
  <c r="EW36" i="3"/>
  <c r="FB38" i="1" s="1"/>
  <c r="GC36" i="3"/>
  <c r="EX36" i="3"/>
  <c r="FC38" i="1" s="1"/>
  <c r="EY36" i="3"/>
  <c r="GB32" i="3"/>
  <c r="EW32" i="3"/>
  <c r="FB34" i="1" s="1"/>
  <c r="GC32" i="3"/>
  <c r="EX32" i="3"/>
  <c r="FC34" i="1" s="1"/>
  <c r="EY32" i="3"/>
  <c r="GB28" i="3"/>
  <c r="EW28" i="3"/>
  <c r="FB30" i="1" s="1"/>
  <c r="GC28" i="3"/>
  <c r="EX28" i="3"/>
  <c r="FC30" i="1" s="1"/>
  <c r="EY28" i="3"/>
  <c r="GB24" i="3"/>
  <c r="EW24" i="3"/>
  <c r="FB26" i="1" s="1"/>
  <c r="GC24" i="3"/>
  <c r="EX24" i="3"/>
  <c r="FC26" i="1" s="1"/>
  <c r="EY24" i="3"/>
  <c r="GB20" i="3"/>
  <c r="EW20" i="3"/>
  <c r="FB22" i="1" s="1"/>
  <c r="GC20" i="3"/>
  <c r="EX20" i="3"/>
  <c r="FC22" i="1" s="1"/>
  <c r="EY20" i="3"/>
  <c r="GB16" i="3"/>
  <c r="EW16" i="3"/>
  <c r="FB18" i="1" s="1"/>
  <c r="GC16" i="3"/>
  <c r="EX16" i="3"/>
  <c r="FC18" i="1" s="1"/>
  <c r="EY16" i="3"/>
  <c r="GB12" i="3"/>
  <c r="EW12" i="3"/>
  <c r="FB14" i="1" s="1"/>
  <c r="GC12" i="3"/>
  <c r="EX12" i="3"/>
  <c r="FC14" i="1" s="1"/>
  <c r="EY12" i="3"/>
  <c r="GB8" i="3"/>
  <c r="EW8" i="3"/>
  <c r="FB10" i="1" s="1"/>
  <c r="GC8" i="3"/>
  <c r="EX8" i="3"/>
  <c r="FC10" i="1" s="1"/>
  <c r="EY8" i="3"/>
  <c r="GB4" i="3"/>
  <c r="EW4" i="3"/>
  <c r="FB6" i="1" s="1"/>
  <c r="GC4" i="3"/>
  <c r="EX4" i="3"/>
  <c r="FC6" i="1" s="1"/>
  <c r="EY4" i="3"/>
  <c r="FN99" i="3"/>
  <c r="FN75" i="3"/>
  <c r="FN39" i="3"/>
  <c r="FN11" i="3"/>
  <c r="FN13" i="3"/>
  <c r="FN5" i="3"/>
  <c r="FN71" i="3"/>
  <c r="FN43" i="3"/>
  <c r="FN7" i="3"/>
  <c r="FF143" i="3"/>
  <c r="FX143" i="3"/>
  <c r="ES143" i="3"/>
  <c r="EX145" i="1" s="1"/>
  <c r="FO143" i="3"/>
  <c r="FH143" i="3"/>
  <c r="GB143" i="3"/>
  <c r="EW143" i="3"/>
  <c r="FB145" i="1" s="1"/>
  <c r="GC143" i="3"/>
  <c r="EX143" i="3"/>
  <c r="FC145" i="1" s="1"/>
  <c r="EY143" i="3"/>
  <c r="FM139" i="3"/>
  <c r="FF139" i="3"/>
  <c r="GB139" i="3"/>
  <c r="EW139" i="3"/>
  <c r="FB141" i="1" s="1"/>
  <c r="FL139" i="3"/>
  <c r="FQ139" i="3"/>
  <c r="EL139" i="3"/>
  <c r="EQ141" i="1" s="1"/>
  <c r="FR139" i="3"/>
  <c r="EM139" i="3"/>
  <c r="ER141" i="1" s="1"/>
  <c r="FW135" i="3"/>
  <c r="ER135" i="3"/>
  <c r="EW137" i="1" s="1"/>
  <c r="FN135" i="3"/>
  <c r="FG135" i="3"/>
  <c r="GA135" i="3"/>
  <c r="EV135" i="3"/>
  <c r="FA137" i="1" s="1"/>
  <c r="FU135" i="3"/>
  <c r="EP135" i="3"/>
  <c r="EU137" i="1" s="1"/>
  <c r="FV135" i="3"/>
  <c r="EQ135" i="3"/>
  <c r="EV137" i="1" s="1"/>
  <c r="FE131" i="3"/>
  <c r="GA131" i="3"/>
  <c r="EV131" i="3"/>
  <c r="FA133" i="1" s="1"/>
  <c r="FN131" i="3"/>
  <c r="FD131" i="3"/>
  <c r="FP131" i="3"/>
  <c r="EK131" i="3"/>
  <c r="EP133" i="1" s="1"/>
  <c r="FY131" i="3"/>
  <c r="ET131" i="3"/>
  <c r="EY133" i="1" s="1"/>
  <c r="FZ131" i="3"/>
  <c r="EU131" i="3"/>
  <c r="EZ133" i="1" s="1"/>
  <c r="FF127" i="3"/>
  <c r="FX127" i="3"/>
  <c r="ES127" i="3"/>
  <c r="EX129" i="1" s="1"/>
  <c r="FO127" i="3"/>
  <c r="FH127" i="3"/>
  <c r="GB127" i="3"/>
  <c r="EW127" i="3"/>
  <c r="FB129" i="1" s="1"/>
  <c r="GC127" i="3"/>
  <c r="EX127" i="3"/>
  <c r="FC129" i="1" s="1"/>
  <c r="EY127" i="3"/>
  <c r="FM123" i="3"/>
  <c r="FF123" i="3"/>
  <c r="GB123" i="3"/>
  <c r="EW123" i="3"/>
  <c r="FB125" i="1" s="1"/>
  <c r="FL123" i="3"/>
  <c r="FQ123" i="3"/>
  <c r="EL123" i="3"/>
  <c r="EQ125" i="1" s="1"/>
  <c r="FR123" i="3"/>
  <c r="EM123" i="3"/>
  <c r="ER125" i="1" s="1"/>
  <c r="FW119" i="3"/>
  <c r="ER119" i="3"/>
  <c r="EW121" i="1" s="1"/>
  <c r="FN119" i="3"/>
  <c r="FG119" i="3"/>
  <c r="GA119" i="3"/>
  <c r="EV119" i="3"/>
  <c r="FA121" i="1" s="1"/>
  <c r="FU119" i="3"/>
  <c r="EP119" i="3"/>
  <c r="EU121" i="1" s="1"/>
  <c r="FV119" i="3"/>
  <c r="EQ119" i="3"/>
  <c r="EV121" i="1" s="1"/>
  <c r="FT115" i="3"/>
  <c r="EO115" i="3"/>
  <c r="ET116" i="1" s="1"/>
  <c r="FX115" i="3"/>
  <c r="ES115" i="3"/>
  <c r="EX116" i="1" s="1"/>
  <c r="GC115" i="3"/>
  <c r="EX115" i="3"/>
  <c r="FC116" i="1" s="1"/>
  <c r="EY115" i="3"/>
  <c r="FX111" i="3"/>
  <c r="ES111" i="3"/>
  <c r="EX112" i="1" s="1"/>
  <c r="FO111" i="3"/>
  <c r="FH111" i="3"/>
  <c r="GB111" i="3"/>
  <c r="EW111" i="3"/>
  <c r="FB112" i="1" s="1"/>
  <c r="GC111" i="3"/>
  <c r="EX111" i="3"/>
  <c r="FC112" i="1" s="1"/>
  <c r="EY111" i="3"/>
  <c r="FT107" i="3"/>
  <c r="EO107" i="3"/>
  <c r="ET108" i="1" s="1"/>
  <c r="FX107" i="3"/>
  <c r="ES107" i="3"/>
  <c r="EX108" i="1" s="1"/>
  <c r="GC107" i="3"/>
  <c r="EX107" i="3"/>
  <c r="FC108" i="1" s="1"/>
  <c r="FX103" i="3"/>
  <c r="ES103" i="3"/>
  <c r="EX105" i="1" s="1"/>
  <c r="GB103" i="3"/>
  <c r="EW103" i="3"/>
  <c r="FB105" i="1" s="1"/>
  <c r="GC103" i="3"/>
  <c r="EX103" i="3"/>
  <c r="FC105" i="1" s="1"/>
  <c r="FP99" i="3"/>
  <c r="EK99" i="3"/>
  <c r="EP101" i="1" s="1"/>
  <c r="FW99" i="3"/>
  <c r="ER99" i="3"/>
  <c r="EW101" i="1" s="1"/>
  <c r="GC99" i="3"/>
  <c r="EX99" i="3"/>
  <c r="FC101" i="1" s="1"/>
  <c r="GA95" i="3"/>
  <c r="EV95" i="3"/>
  <c r="FA97" i="1" s="1"/>
  <c r="FS95" i="3"/>
  <c r="EN95" i="3"/>
  <c r="ES97" i="1" s="1"/>
  <c r="FZ95" i="3"/>
  <c r="EU95" i="3"/>
  <c r="EZ97" i="1" s="1"/>
  <c r="GC95" i="3"/>
  <c r="EX95" i="3"/>
  <c r="FC97" i="1" s="1"/>
  <c r="GB91" i="3"/>
  <c r="EW91" i="3"/>
  <c r="FB93" i="1" s="1"/>
  <c r="FT91" i="3"/>
  <c r="EO91" i="3"/>
  <c r="ET93" i="1" s="1"/>
  <c r="GA91" i="3"/>
  <c r="EV91" i="3"/>
  <c r="FA93" i="1" s="1"/>
  <c r="GC91" i="3"/>
  <c r="EX91" i="3"/>
  <c r="FC93" i="1" s="1"/>
  <c r="FV87" i="3"/>
  <c r="EQ87" i="3"/>
  <c r="EV89" i="1" s="1"/>
  <c r="GB87" i="3"/>
  <c r="EW87" i="3"/>
  <c r="FB89" i="1" s="1"/>
  <c r="GC87" i="3"/>
  <c r="EX87" i="3"/>
  <c r="FC89" i="1" s="1"/>
  <c r="FP83" i="3"/>
  <c r="EK83" i="3"/>
  <c r="EP85" i="1" s="1"/>
  <c r="FW83" i="3"/>
  <c r="ER83" i="3"/>
  <c r="EW85" i="1" s="1"/>
  <c r="GC83" i="3"/>
  <c r="EX83" i="3"/>
  <c r="FC85" i="1" s="1"/>
  <c r="GA79" i="3"/>
  <c r="EV79" i="3"/>
  <c r="FA81" i="1" s="1"/>
  <c r="FS79" i="3"/>
  <c r="EN79" i="3"/>
  <c r="ES81" i="1" s="1"/>
  <c r="FZ79" i="3"/>
  <c r="EU79" i="3"/>
  <c r="EZ81" i="1" s="1"/>
  <c r="GC79" i="3"/>
  <c r="EX79" i="3"/>
  <c r="FC81" i="1" s="1"/>
  <c r="GB75" i="3"/>
  <c r="EW75" i="3"/>
  <c r="FB77" i="1" s="1"/>
  <c r="FT75" i="3"/>
  <c r="EO75" i="3"/>
  <c r="ET77" i="1" s="1"/>
  <c r="GA75" i="3"/>
  <c r="EV75" i="3"/>
  <c r="FA77" i="1" s="1"/>
  <c r="GC75" i="3"/>
  <c r="EX75" i="3"/>
  <c r="FC77" i="1" s="1"/>
  <c r="FV71" i="3"/>
  <c r="EQ71" i="3"/>
  <c r="EV73" i="1" s="1"/>
  <c r="GB71" i="3"/>
  <c r="EW71" i="3"/>
  <c r="FB73" i="1" s="1"/>
  <c r="GC71" i="3"/>
  <c r="EX71" i="3"/>
  <c r="FC73" i="1" s="1"/>
  <c r="FP67" i="3"/>
  <c r="EK67" i="3"/>
  <c r="EP69" i="1" s="1"/>
  <c r="FW67" i="3"/>
  <c r="ER67" i="3"/>
  <c r="EW69" i="1" s="1"/>
  <c r="GC67" i="3"/>
  <c r="EX67" i="3"/>
  <c r="FC69" i="1" s="1"/>
  <c r="GA63" i="3"/>
  <c r="EV63" i="3"/>
  <c r="FA65" i="1" s="1"/>
  <c r="FS63" i="3"/>
  <c r="EN63" i="3"/>
  <c r="ES65" i="1" s="1"/>
  <c r="FZ63" i="3"/>
  <c r="EU63" i="3"/>
  <c r="EZ65" i="1" s="1"/>
  <c r="GC63" i="3"/>
  <c r="EX63" i="3"/>
  <c r="FC65" i="1" s="1"/>
  <c r="GB59" i="3"/>
  <c r="EW59" i="3"/>
  <c r="FB61" i="1" s="1"/>
  <c r="FT59" i="3"/>
  <c r="EO59" i="3"/>
  <c r="ET61" i="1" s="1"/>
  <c r="GA59" i="3"/>
  <c r="EV59" i="3"/>
  <c r="FA61" i="1" s="1"/>
  <c r="GC59" i="3"/>
  <c r="EX59" i="3"/>
  <c r="FC61" i="1" s="1"/>
  <c r="FV55" i="3"/>
  <c r="EQ55" i="3"/>
  <c r="EV57" i="1" s="1"/>
  <c r="GB55" i="3"/>
  <c r="EW55" i="3"/>
  <c r="FB57" i="1" s="1"/>
  <c r="GC55" i="3"/>
  <c r="EX55" i="3"/>
  <c r="FC57" i="1" s="1"/>
  <c r="FP51" i="3"/>
  <c r="EK51" i="3"/>
  <c r="EP53" i="1" s="1"/>
  <c r="FW51" i="3"/>
  <c r="ER51" i="3"/>
  <c r="EW53" i="1" s="1"/>
  <c r="GC51" i="3"/>
  <c r="EX51" i="3"/>
  <c r="FC53" i="1" s="1"/>
  <c r="GA47" i="3"/>
  <c r="EV47" i="3"/>
  <c r="FA49" i="1" s="1"/>
  <c r="GB47" i="3"/>
  <c r="EW47" i="3"/>
  <c r="FB49" i="1" s="1"/>
  <c r="GC47" i="3"/>
  <c r="EX47" i="3"/>
  <c r="FC49" i="1" s="1"/>
  <c r="GA43" i="3"/>
  <c r="EV43" i="3"/>
  <c r="FA45" i="1" s="1"/>
  <c r="GB43" i="3"/>
  <c r="EW43" i="3"/>
  <c r="FB45" i="1" s="1"/>
  <c r="GC43" i="3"/>
  <c r="EX43" i="3"/>
  <c r="FC45" i="1" s="1"/>
  <c r="GA39" i="3"/>
  <c r="EV39" i="3"/>
  <c r="FA41" i="1" s="1"/>
  <c r="GB39" i="3"/>
  <c r="EW39" i="3"/>
  <c r="FB41" i="1" s="1"/>
  <c r="GC39" i="3"/>
  <c r="EX39" i="3"/>
  <c r="FC41" i="1" s="1"/>
  <c r="GA35" i="3"/>
  <c r="EV35" i="3"/>
  <c r="FA37" i="1" s="1"/>
  <c r="GB35" i="3"/>
  <c r="EW35" i="3"/>
  <c r="FB37" i="1" s="1"/>
  <c r="GC35" i="3"/>
  <c r="EX35" i="3"/>
  <c r="FC37" i="1" s="1"/>
  <c r="GA31" i="3"/>
  <c r="EV31" i="3"/>
  <c r="FA33" i="1" s="1"/>
  <c r="GB31" i="3"/>
  <c r="EW31" i="3"/>
  <c r="FB33" i="1" s="1"/>
  <c r="GC31" i="3"/>
  <c r="EX31" i="3"/>
  <c r="FC33" i="1" s="1"/>
  <c r="GA27" i="3"/>
  <c r="EV27" i="3"/>
  <c r="FA29" i="1" s="1"/>
  <c r="GB27" i="3"/>
  <c r="EW27" i="3"/>
  <c r="FB29" i="1" s="1"/>
  <c r="GC27" i="3"/>
  <c r="EX27" i="3"/>
  <c r="FC29" i="1" s="1"/>
  <c r="GA23" i="3"/>
  <c r="EV23" i="3"/>
  <c r="FA25" i="1" s="1"/>
  <c r="GB23" i="3"/>
  <c r="EW23" i="3"/>
  <c r="FB25" i="1" s="1"/>
  <c r="GC23" i="3"/>
  <c r="EX23" i="3"/>
  <c r="FC25" i="1" s="1"/>
  <c r="GA19" i="3"/>
  <c r="EV19" i="3"/>
  <c r="FA21" i="1" s="1"/>
  <c r="GB19" i="3"/>
  <c r="EW19" i="3"/>
  <c r="FB21" i="1" s="1"/>
  <c r="GC19" i="3"/>
  <c r="EX19" i="3"/>
  <c r="FC21" i="1" s="1"/>
  <c r="GA15" i="3"/>
  <c r="EV15" i="3"/>
  <c r="FA17" i="1" s="1"/>
  <c r="GB15" i="3"/>
  <c r="EW15" i="3"/>
  <c r="FB17" i="1" s="1"/>
  <c r="GC15" i="3"/>
  <c r="EX15" i="3"/>
  <c r="FC17" i="1" s="1"/>
  <c r="GA11" i="3"/>
  <c r="EV11" i="3"/>
  <c r="FA13" i="1" s="1"/>
  <c r="GB11" i="3"/>
  <c r="EW11" i="3"/>
  <c r="FB13" i="1" s="1"/>
  <c r="GC11" i="3"/>
  <c r="EX11" i="3"/>
  <c r="FC13" i="1" s="1"/>
  <c r="GA7" i="3"/>
  <c r="EV7" i="3"/>
  <c r="FA9" i="1" s="1"/>
  <c r="GB7" i="3"/>
  <c r="EW7" i="3"/>
  <c r="FB9" i="1" s="1"/>
  <c r="GC7" i="3"/>
  <c r="EX7" i="3"/>
  <c r="FC9" i="1" s="1"/>
  <c r="GA3" i="3"/>
  <c r="EV3" i="3"/>
  <c r="FA5" i="1" s="1"/>
  <c r="GB3" i="3"/>
  <c r="EW3" i="3"/>
  <c r="FB5" i="1" s="1"/>
  <c r="GC3" i="3"/>
  <c r="EX3" i="3"/>
  <c r="FC5" i="1" s="1"/>
  <c r="FF111" i="3"/>
  <c r="FJ107" i="3"/>
  <c r="FI106" i="3"/>
  <c r="FH105" i="3"/>
  <c r="FG104" i="3"/>
  <c r="FB103" i="3"/>
  <c r="FO100" i="3"/>
  <c r="FJ99" i="3"/>
  <c r="FI98" i="3"/>
  <c r="FH97" i="3"/>
  <c r="FG96" i="3"/>
  <c r="FB95" i="3"/>
  <c r="FO92" i="3"/>
  <c r="FJ91" i="3"/>
  <c r="FI90" i="3"/>
  <c r="FH89" i="3"/>
  <c r="FG88" i="3"/>
  <c r="FB87" i="3"/>
  <c r="FO84" i="3"/>
  <c r="FJ83" i="3"/>
  <c r="FI82" i="3"/>
  <c r="FH81" i="3"/>
  <c r="FG80" i="3"/>
  <c r="FB79" i="3"/>
  <c r="FO76" i="3"/>
  <c r="FJ75" i="3"/>
  <c r="FI74" i="3"/>
  <c r="FH73" i="3"/>
  <c r="FG72" i="3"/>
  <c r="FB71" i="3"/>
  <c r="FO68" i="3"/>
  <c r="FJ67" i="3"/>
  <c r="FI66" i="3"/>
  <c r="FH65" i="3"/>
  <c r="FG64" i="3"/>
  <c r="FB63" i="3"/>
  <c r="FO60" i="3"/>
  <c r="FJ59" i="3"/>
  <c r="FI58" i="3"/>
  <c r="FH57" i="3"/>
  <c r="FG56" i="3"/>
  <c r="FB55" i="3"/>
  <c r="FO52" i="3"/>
  <c r="FJ51" i="3"/>
  <c r="FI50" i="3"/>
  <c r="FH49" i="3"/>
  <c r="FG48" i="3"/>
  <c r="FB47" i="3"/>
  <c r="FO44" i="3"/>
  <c r="FJ43" i="3"/>
  <c r="FI42" i="3"/>
  <c r="FH41" i="3"/>
  <c r="FG40" i="3"/>
  <c r="FB39" i="3"/>
  <c r="FO36" i="3"/>
  <c r="FJ35" i="3"/>
  <c r="FI34" i="3"/>
  <c r="FH33" i="3"/>
  <c r="FG32" i="3"/>
  <c r="FB31" i="3"/>
  <c r="FO28" i="3"/>
  <c r="FJ27" i="3"/>
  <c r="FI26" i="3"/>
  <c r="FH25" i="3"/>
  <c r="FG24" i="3"/>
  <c r="FB23" i="3"/>
  <c r="FO20" i="3"/>
  <c r="FJ19" i="3"/>
  <c r="FI18" i="3"/>
  <c r="FH17" i="3"/>
  <c r="FG16" i="3"/>
  <c r="FB15" i="3"/>
  <c r="FO12" i="3"/>
  <c r="FJ11" i="3"/>
  <c r="FI10" i="3"/>
  <c r="FH9" i="3"/>
  <c r="FG8" i="3"/>
  <c r="FB7" i="3"/>
  <c r="FO4" i="3"/>
  <c r="FJ3" i="3"/>
  <c r="FJ2" i="3"/>
  <c r="FH142" i="3"/>
  <c r="EY142" i="3"/>
  <c r="FW142" i="3"/>
  <c r="ER142" i="3"/>
  <c r="EW144" i="1" s="1"/>
  <c r="FN142" i="3"/>
  <c r="FG142" i="3"/>
  <c r="GA142" i="3"/>
  <c r="EV142" i="3"/>
  <c r="FA144" i="1" s="1"/>
  <c r="GB142" i="3"/>
  <c r="EW142" i="3"/>
  <c r="FB144" i="1" s="1"/>
  <c r="GC142" i="3"/>
  <c r="EX142" i="3"/>
  <c r="FC144" i="1" s="1"/>
  <c r="FL138" i="3"/>
  <c r="FE138" i="3"/>
  <c r="GA138" i="3"/>
  <c r="EV138" i="3"/>
  <c r="FA140" i="1" s="1"/>
  <c r="FN138" i="3"/>
  <c r="FP138" i="3"/>
  <c r="EK138" i="3"/>
  <c r="EP140" i="1" s="1"/>
  <c r="FQ138" i="3"/>
  <c r="EL138" i="3"/>
  <c r="EQ140" i="1" s="1"/>
  <c r="FI134" i="3"/>
  <c r="FF134" i="3"/>
  <c r="FZ134" i="3"/>
  <c r="EU134" i="3"/>
  <c r="EZ136" i="1" s="1"/>
  <c r="FO134" i="3"/>
  <c r="FT134" i="3"/>
  <c r="EO134" i="3"/>
  <c r="ET136" i="1" s="1"/>
  <c r="FU134" i="3"/>
  <c r="EP134" i="3"/>
  <c r="EU136" i="1" s="1"/>
  <c r="FD130" i="3"/>
  <c r="FR130" i="3"/>
  <c r="EM130" i="3"/>
  <c r="ER132" i="1" s="1"/>
  <c r="FM130" i="3"/>
  <c r="FF130" i="3"/>
  <c r="FX130" i="3"/>
  <c r="ES130" i="3"/>
  <c r="EX132" i="1" s="1"/>
  <c r="FY130" i="3"/>
  <c r="ET130" i="3"/>
  <c r="EY132" i="1" s="1"/>
  <c r="FH126" i="3"/>
  <c r="EY126" i="3"/>
  <c r="FW126" i="3"/>
  <c r="ER126" i="3"/>
  <c r="EW128" i="1" s="1"/>
  <c r="FN126" i="3"/>
  <c r="FG126" i="3"/>
  <c r="GA126" i="3"/>
  <c r="EV126" i="3"/>
  <c r="FA128" i="1" s="1"/>
  <c r="GB126" i="3"/>
  <c r="EW126" i="3"/>
  <c r="FB128" i="1" s="1"/>
  <c r="GC126" i="3"/>
  <c r="EX126" i="3"/>
  <c r="FC128" i="1" s="1"/>
  <c r="FL122" i="3"/>
  <c r="FE122" i="3"/>
  <c r="GA122" i="3"/>
  <c r="EV122" i="3"/>
  <c r="FA124" i="1" s="1"/>
  <c r="FN122" i="3"/>
  <c r="FP122" i="3"/>
  <c r="EK122" i="3"/>
  <c r="EP124" i="1" s="1"/>
  <c r="FQ122" i="3"/>
  <c r="EL122" i="3"/>
  <c r="EQ124" i="1" s="1"/>
  <c r="FI118" i="3"/>
  <c r="FF118" i="3"/>
  <c r="FZ118" i="3"/>
  <c r="EU118" i="3"/>
  <c r="EZ119" i="1" s="1"/>
  <c r="FO118" i="3"/>
  <c r="FT118" i="3"/>
  <c r="EO118" i="3"/>
  <c r="ET119" i="1" s="1"/>
  <c r="FU118" i="3"/>
  <c r="EP118" i="3"/>
  <c r="EU119" i="1" s="1"/>
  <c r="FR114" i="3"/>
  <c r="EM114" i="3"/>
  <c r="ER115" i="1" s="1"/>
  <c r="FB114" i="3"/>
  <c r="FV114" i="3"/>
  <c r="EQ114" i="3"/>
  <c r="EV115" i="1" s="1"/>
  <c r="FK114" i="3"/>
  <c r="FT114" i="3"/>
  <c r="EO114" i="3"/>
  <c r="ET115" i="1" s="1"/>
  <c r="FU114" i="3"/>
  <c r="EP114" i="3"/>
  <c r="EU115" i="1" s="1"/>
  <c r="FV110" i="3"/>
  <c r="EQ110" i="3"/>
  <c r="EV111" i="1" s="1"/>
  <c r="FF110" i="3"/>
  <c r="FZ110" i="3"/>
  <c r="EU110" i="3"/>
  <c r="EZ111" i="1" s="1"/>
  <c r="FO110" i="3"/>
  <c r="FT110" i="3"/>
  <c r="EO110" i="3"/>
  <c r="ET111" i="1" s="1"/>
  <c r="FU110" i="3"/>
  <c r="EP110" i="3"/>
  <c r="EU111" i="1" s="1"/>
  <c r="FR106" i="3"/>
  <c r="EM106" i="3"/>
  <c r="ER107" i="1" s="1"/>
  <c r="FV106" i="3"/>
  <c r="EQ106" i="3"/>
  <c r="EV107" i="1" s="1"/>
  <c r="FT106" i="3"/>
  <c r="EO106" i="3"/>
  <c r="ET107" i="1" s="1"/>
  <c r="FU106" i="3"/>
  <c r="EP106" i="3"/>
  <c r="EU107" i="1" s="1"/>
  <c r="FV102" i="3"/>
  <c r="EQ102" i="3"/>
  <c r="EV104" i="1" s="1"/>
  <c r="FZ102" i="3"/>
  <c r="EU102" i="3"/>
  <c r="EZ104" i="1" s="1"/>
  <c r="FT102" i="3"/>
  <c r="EO102" i="3"/>
  <c r="ET104" i="1" s="1"/>
  <c r="FU102" i="3"/>
  <c r="EP102" i="3"/>
  <c r="EU104" i="1" s="1"/>
  <c r="FS98" i="3"/>
  <c r="EN98" i="3"/>
  <c r="ES100" i="1" s="1"/>
  <c r="FZ98" i="3"/>
  <c r="EU98" i="3"/>
  <c r="EZ100" i="1" s="1"/>
  <c r="FR98" i="3"/>
  <c r="EM98" i="3"/>
  <c r="ER100" i="1" s="1"/>
  <c r="FT98" i="3"/>
  <c r="EO98" i="3"/>
  <c r="ET100" i="1" s="1"/>
  <c r="FU94" i="3"/>
  <c r="EP94" i="3"/>
  <c r="EU96" i="1" s="1"/>
  <c r="GA94" i="3"/>
  <c r="EV94" i="3"/>
  <c r="FA96" i="1" s="1"/>
  <c r="FS94" i="3"/>
  <c r="EN94" i="3"/>
  <c r="ES96" i="1" s="1"/>
  <c r="FT94" i="3"/>
  <c r="EO94" i="3"/>
  <c r="ET96" i="1" s="1"/>
  <c r="FQ90" i="3"/>
  <c r="EL90" i="3"/>
  <c r="EQ92" i="1" s="1"/>
  <c r="FW90" i="3"/>
  <c r="ER90" i="3"/>
  <c r="EW92" i="1" s="1"/>
  <c r="FT90" i="3"/>
  <c r="EO90" i="3"/>
  <c r="ET92" i="1" s="1"/>
  <c r="FR86" i="3"/>
  <c r="EM86" i="3"/>
  <c r="ER88" i="1" s="1"/>
  <c r="FY86" i="3"/>
  <c r="ET86" i="3"/>
  <c r="EY88" i="1" s="1"/>
  <c r="FQ86" i="3"/>
  <c r="EL86" i="3"/>
  <c r="EQ88" i="1" s="1"/>
  <c r="FT86" i="3"/>
  <c r="EO86" i="3"/>
  <c r="ET88" i="1" s="1"/>
  <c r="FS82" i="3"/>
  <c r="EN82" i="3"/>
  <c r="ES84" i="1" s="1"/>
  <c r="FZ82" i="3"/>
  <c r="EU82" i="3"/>
  <c r="EZ84" i="1" s="1"/>
  <c r="FR82" i="3"/>
  <c r="EM82" i="3"/>
  <c r="ER84" i="1" s="1"/>
  <c r="FT82" i="3"/>
  <c r="EO82" i="3"/>
  <c r="ET84" i="1" s="1"/>
  <c r="FU78" i="3"/>
  <c r="EP78" i="3"/>
  <c r="EU80" i="1" s="1"/>
  <c r="GA78" i="3"/>
  <c r="EV78" i="3"/>
  <c r="FA80" i="1" s="1"/>
  <c r="FS78" i="3"/>
  <c r="EN78" i="3"/>
  <c r="ES80" i="1" s="1"/>
  <c r="FT78" i="3"/>
  <c r="EO78" i="3"/>
  <c r="ET80" i="1" s="1"/>
  <c r="FQ74" i="3"/>
  <c r="EL74" i="3"/>
  <c r="EQ76" i="1" s="1"/>
  <c r="FW74" i="3"/>
  <c r="ER74" i="3"/>
  <c r="EW76" i="1" s="1"/>
  <c r="FT74" i="3"/>
  <c r="EO74" i="3"/>
  <c r="ET76" i="1" s="1"/>
  <c r="FR70" i="3"/>
  <c r="EM70" i="3"/>
  <c r="ER72" i="1" s="1"/>
  <c r="FY70" i="3"/>
  <c r="ET70" i="3"/>
  <c r="EY72" i="1" s="1"/>
  <c r="FQ70" i="3"/>
  <c r="EL70" i="3"/>
  <c r="EQ72" i="1" s="1"/>
  <c r="FT70" i="3"/>
  <c r="EO70" i="3"/>
  <c r="ET72" i="1" s="1"/>
  <c r="FS66" i="3"/>
  <c r="EN66" i="3"/>
  <c r="ES68" i="1" s="1"/>
  <c r="FZ66" i="3"/>
  <c r="EU66" i="3"/>
  <c r="EZ68" i="1" s="1"/>
  <c r="FR66" i="3"/>
  <c r="EM66" i="3"/>
  <c r="ER68" i="1" s="1"/>
  <c r="FT66" i="3"/>
  <c r="EO66" i="3"/>
  <c r="ET68" i="1" s="1"/>
  <c r="FU62" i="3"/>
  <c r="EP62" i="3"/>
  <c r="EU64" i="1" s="1"/>
  <c r="GA62" i="3"/>
  <c r="EV62" i="3"/>
  <c r="FA64" i="1" s="1"/>
  <c r="FS62" i="3"/>
  <c r="EN62" i="3"/>
  <c r="ES64" i="1" s="1"/>
  <c r="FT62" i="3"/>
  <c r="EO62" i="3"/>
  <c r="ET64" i="1" s="1"/>
  <c r="FQ58" i="3"/>
  <c r="EL58" i="3"/>
  <c r="EQ60" i="1" s="1"/>
  <c r="FW58" i="3"/>
  <c r="ER58" i="3"/>
  <c r="EW60" i="1" s="1"/>
  <c r="FT58" i="3"/>
  <c r="EO58" i="3"/>
  <c r="ET60" i="1" s="1"/>
  <c r="FR54" i="3"/>
  <c r="EM54" i="3"/>
  <c r="ER56" i="1" s="1"/>
  <c r="FY54" i="3"/>
  <c r="ET54" i="3"/>
  <c r="EY56" i="1" s="1"/>
  <c r="FQ54" i="3"/>
  <c r="EL54" i="3"/>
  <c r="EQ56" i="1" s="1"/>
  <c r="FT54" i="3"/>
  <c r="EO54" i="3"/>
  <c r="ET56" i="1" s="1"/>
  <c r="FS50" i="3"/>
  <c r="EN50" i="3"/>
  <c r="ES52" i="1" s="1"/>
  <c r="FZ50" i="3"/>
  <c r="EU50" i="3"/>
  <c r="EZ52" i="1" s="1"/>
  <c r="FR50" i="3"/>
  <c r="EM50" i="3"/>
  <c r="ER52" i="1" s="1"/>
  <c r="FT50" i="3"/>
  <c r="EO50" i="3"/>
  <c r="ET52" i="1" s="1"/>
  <c r="FR46" i="3"/>
  <c r="EM46" i="3"/>
  <c r="ER48" i="1" s="1"/>
  <c r="FS46" i="3"/>
  <c r="EN46" i="3"/>
  <c r="ES48" i="1" s="1"/>
  <c r="FT46" i="3"/>
  <c r="EO46" i="3"/>
  <c r="ET48" i="1" s="1"/>
  <c r="FU46" i="3"/>
  <c r="EP46" i="3"/>
  <c r="EU48" i="1" s="1"/>
  <c r="FR42" i="3"/>
  <c r="EM42" i="3"/>
  <c r="ER44" i="1" s="1"/>
  <c r="FS42" i="3"/>
  <c r="EN42" i="3"/>
  <c r="ES44" i="1" s="1"/>
  <c r="FT42" i="3"/>
  <c r="EO42" i="3"/>
  <c r="ET44" i="1" s="1"/>
  <c r="FU42" i="3"/>
  <c r="EP42" i="3"/>
  <c r="EU44" i="1" s="1"/>
  <c r="FR38" i="3"/>
  <c r="EM38" i="3"/>
  <c r="ER40" i="1" s="1"/>
  <c r="FS38" i="3"/>
  <c r="EN38" i="3"/>
  <c r="ES40" i="1" s="1"/>
  <c r="FT38" i="3"/>
  <c r="EO38" i="3"/>
  <c r="ET40" i="1" s="1"/>
  <c r="FU38" i="3"/>
  <c r="EP38" i="3"/>
  <c r="EU40" i="1" s="1"/>
  <c r="FR34" i="3"/>
  <c r="EM34" i="3"/>
  <c r="ER36" i="1" s="1"/>
  <c r="FS34" i="3"/>
  <c r="EN34" i="3"/>
  <c r="ES36" i="1" s="1"/>
  <c r="FT34" i="3"/>
  <c r="EO34" i="3"/>
  <c r="ET36" i="1" s="1"/>
  <c r="FU34" i="3"/>
  <c r="EP34" i="3"/>
  <c r="EU36" i="1" s="1"/>
  <c r="FR30" i="3"/>
  <c r="EM30" i="3"/>
  <c r="ER32" i="1" s="1"/>
  <c r="FS30" i="3"/>
  <c r="EN30" i="3"/>
  <c r="ES32" i="1" s="1"/>
  <c r="FT30" i="3"/>
  <c r="EO30" i="3"/>
  <c r="ET32" i="1" s="1"/>
  <c r="FU30" i="3"/>
  <c r="EP30" i="3"/>
  <c r="EU32" i="1" s="1"/>
  <c r="FR26" i="3"/>
  <c r="EM26" i="3"/>
  <c r="ER28" i="1" s="1"/>
  <c r="FS26" i="3"/>
  <c r="EN26" i="3"/>
  <c r="ES28" i="1" s="1"/>
  <c r="FT26" i="3"/>
  <c r="EO26" i="3"/>
  <c r="ET28" i="1" s="1"/>
  <c r="FU26" i="3"/>
  <c r="EP26" i="3"/>
  <c r="EU28" i="1" s="1"/>
  <c r="FR22" i="3"/>
  <c r="EM22" i="3"/>
  <c r="ER24" i="1" s="1"/>
  <c r="FS22" i="3"/>
  <c r="EN22" i="3"/>
  <c r="ES24" i="1" s="1"/>
  <c r="FT22" i="3"/>
  <c r="EO22" i="3"/>
  <c r="ET24" i="1" s="1"/>
  <c r="FU22" i="3"/>
  <c r="EP22" i="3"/>
  <c r="EU24" i="1" s="1"/>
  <c r="FR18" i="3"/>
  <c r="EM18" i="3"/>
  <c r="ER20" i="1" s="1"/>
  <c r="FS18" i="3"/>
  <c r="EN18" i="3"/>
  <c r="ES20" i="1" s="1"/>
  <c r="FT18" i="3"/>
  <c r="EO18" i="3"/>
  <c r="ET20" i="1" s="1"/>
  <c r="FU18" i="3"/>
  <c r="EP18" i="3"/>
  <c r="EU20" i="1" s="1"/>
  <c r="FR14" i="3"/>
  <c r="EM14" i="3"/>
  <c r="ER16" i="1" s="1"/>
  <c r="FS14" i="3"/>
  <c r="EN14" i="3"/>
  <c r="ES16" i="1" s="1"/>
  <c r="FT14" i="3"/>
  <c r="EO14" i="3"/>
  <c r="ET16" i="1" s="1"/>
  <c r="FU14" i="3"/>
  <c r="EP14" i="3"/>
  <c r="EU16" i="1" s="1"/>
  <c r="FR10" i="3"/>
  <c r="EM10" i="3"/>
  <c r="ER12" i="1" s="1"/>
  <c r="FS10" i="3"/>
  <c r="EN10" i="3"/>
  <c r="ES12" i="1" s="1"/>
  <c r="FT10" i="3"/>
  <c r="EO10" i="3"/>
  <c r="ET12" i="1" s="1"/>
  <c r="FU10" i="3"/>
  <c r="EP10" i="3"/>
  <c r="EU12" i="1" s="1"/>
  <c r="FR6" i="3"/>
  <c r="EM6" i="3"/>
  <c r="ER8" i="1" s="1"/>
  <c r="FS6" i="3"/>
  <c r="EN6" i="3"/>
  <c r="ES8" i="1" s="1"/>
  <c r="FT6" i="3"/>
  <c r="EO6" i="3"/>
  <c r="ET8" i="1" s="1"/>
  <c r="FU6" i="3"/>
  <c r="EP6" i="3"/>
  <c r="EU8" i="1" s="1"/>
  <c r="FR2" i="3"/>
  <c r="EM2" i="3"/>
  <c r="ER4" i="1" s="1"/>
  <c r="FS2" i="3"/>
  <c r="EN2" i="3"/>
  <c r="ES4" i="1" s="1"/>
  <c r="FT2" i="3"/>
  <c r="EO2" i="3"/>
  <c r="ET4" i="1" s="1"/>
  <c r="FU2" i="3"/>
  <c r="EP2" i="3"/>
  <c r="EU4" i="1" s="1"/>
  <c r="FN112" i="3"/>
  <c r="FD110" i="3"/>
  <c r="FF108" i="3"/>
  <c r="FE107" i="3"/>
  <c r="FO105" i="3"/>
  <c r="FN104" i="3"/>
  <c r="FH102" i="3"/>
  <c r="FG101" i="3"/>
  <c r="FF100" i="3"/>
  <c r="FE99" i="3"/>
  <c r="FO97" i="3"/>
  <c r="FN96" i="3"/>
  <c r="FH94" i="3"/>
  <c r="FG93" i="3"/>
  <c r="FF92" i="3"/>
  <c r="FE91" i="3"/>
  <c r="FO89" i="3"/>
  <c r="FN88" i="3"/>
  <c r="FH86" i="3"/>
  <c r="FG85" i="3"/>
  <c r="FF84" i="3"/>
  <c r="FE83" i="3"/>
  <c r="FO81" i="3"/>
  <c r="FN80" i="3"/>
  <c r="FH78" i="3"/>
  <c r="FG77" i="3"/>
  <c r="FF76" i="3"/>
  <c r="FE75" i="3"/>
  <c r="FO73" i="3"/>
  <c r="FN72" i="3"/>
  <c r="FH70" i="3"/>
  <c r="FG69" i="3"/>
  <c r="FF68" i="3"/>
  <c r="FE67" i="3"/>
  <c r="FO65" i="3"/>
  <c r="FN64" i="3"/>
  <c r="FH62" i="3"/>
  <c r="FG61" i="3"/>
  <c r="FF60" i="3"/>
  <c r="FE59" i="3"/>
  <c r="FO57" i="3"/>
  <c r="FN56" i="3"/>
  <c r="FH54" i="3"/>
  <c r="FG53" i="3"/>
  <c r="FF52" i="3"/>
  <c r="FE51" i="3"/>
  <c r="FO49" i="3"/>
  <c r="FN48" i="3"/>
  <c r="FH46" i="3"/>
  <c r="FG45" i="3"/>
  <c r="FF44" i="3"/>
  <c r="FE43" i="3"/>
  <c r="FO41" i="3"/>
  <c r="FN40" i="3"/>
  <c r="FH38" i="3"/>
  <c r="FG37" i="3"/>
  <c r="FF36" i="3"/>
  <c r="FE35" i="3"/>
  <c r="FO33" i="3"/>
  <c r="FN32" i="3"/>
  <c r="FH30" i="3"/>
  <c r="FG29" i="3"/>
  <c r="FF28" i="3"/>
  <c r="FE27" i="3"/>
  <c r="FO25" i="3"/>
  <c r="FN24" i="3"/>
  <c r="FH22" i="3"/>
  <c r="FG21" i="3"/>
  <c r="FF20" i="3"/>
  <c r="FE19" i="3"/>
  <c r="FO17" i="3"/>
  <c r="FN16" i="3"/>
  <c r="FH14" i="3"/>
  <c r="FG13" i="3"/>
  <c r="FF12" i="3"/>
  <c r="FE11" i="3"/>
  <c r="FO9" i="3"/>
  <c r="FN8" i="3"/>
  <c r="FH6" i="3"/>
  <c r="FG5" i="3"/>
  <c r="FF4" i="3"/>
  <c r="FE3" i="3"/>
  <c r="FG145" i="3"/>
  <c r="ET145" i="3"/>
  <c r="EY147" i="1" s="1"/>
  <c r="FY145" i="3"/>
  <c r="FI145" i="3"/>
  <c r="FB145" i="3"/>
  <c r="FV145" i="3"/>
  <c r="EQ145" i="3"/>
  <c r="EV147" i="1" s="1"/>
  <c r="GA145" i="3"/>
  <c r="EV145" i="3"/>
  <c r="FA147" i="1" s="1"/>
  <c r="GB145" i="3"/>
  <c r="EW145" i="3"/>
  <c r="FB147" i="1" s="1"/>
  <c r="FK141" i="3"/>
  <c r="FD141" i="3"/>
  <c r="FV141" i="3"/>
  <c r="EQ141" i="3"/>
  <c r="EV143" i="1" s="1"/>
  <c r="FM141" i="3"/>
  <c r="FF141" i="3"/>
  <c r="FZ141" i="3"/>
  <c r="EU141" i="3"/>
  <c r="EZ143" i="1" s="1"/>
  <c r="FP141" i="3"/>
  <c r="EK141" i="3"/>
  <c r="EP143" i="1" s="1"/>
  <c r="FO137" i="3"/>
  <c r="FH137" i="3"/>
  <c r="FZ137" i="3"/>
  <c r="EU137" i="3"/>
  <c r="EZ139" i="1" s="1"/>
  <c r="FU137" i="3"/>
  <c r="EP137" i="3"/>
  <c r="EU139" i="1" s="1"/>
  <c r="FJ137" i="3"/>
  <c r="FS137" i="3"/>
  <c r="EN137" i="3"/>
  <c r="ES139" i="1" s="1"/>
  <c r="FT137" i="3"/>
  <c r="EO137" i="3"/>
  <c r="ET139" i="1" s="1"/>
  <c r="FC133" i="3"/>
  <c r="FU133" i="3"/>
  <c r="EP133" i="3"/>
  <c r="EU135" i="1" s="1"/>
  <c r="FL133" i="3"/>
  <c r="FE133" i="3"/>
  <c r="FY133" i="3"/>
  <c r="ET133" i="3"/>
  <c r="EY135" i="1" s="1"/>
  <c r="FN133" i="3"/>
  <c r="FW133" i="3"/>
  <c r="ER133" i="3"/>
  <c r="EW135" i="1" s="1"/>
  <c r="FX133" i="3"/>
  <c r="ES133" i="3"/>
  <c r="EX135" i="1" s="1"/>
  <c r="FG129" i="3"/>
  <c r="FY129" i="3"/>
  <c r="ET129" i="3"/>
  <c r="EY131" i="1" s="1"/>
  <c r="FI129" i="3"/>
  <c r="FB129" i="3"/>
  <c r="FV129" i="3"/>
  <c r="EQ129" i="3"/>
  <c r="EV131" i="1" s="1"/>
  <c r="GA129" i="3"/>
  <c r="EV129" i="3"/>
  <c r="FA131" i="1" s="1"/>
  <c r="GB129" i="3"/>
  <c r="EW129" i="3"/>
  <c r="FB131" i="1" s="1"/>
  <c r="FK125" i="3"/>
  <c r="FD125" i="3"/>
  <c r="FV125" i="3"/>
  <c r="EQ125" i="3"/>
  <c r="EV127" i="1" s="1"/>
  <c r="FM125" i="3"/>
  <c r="FF125" i="3"/>
  <c r="FZ125" i="3"/>
  <c r="EU125" i="3"/>
  <c r="EZ127" i="1" s="1"/>
  <c r="FP125" i="3"/>
  <c r="EK125" i="3"/>
  <c r="EP127" i="1" s="1"/>
  <c r="FO121" i="3"/>
  <c r="FH121" i="3"/>
  <c r="FZ121" i="3"/>
  <c r="EU121" i="3"/>
  <c r="EZ123" i="1" s="1"/>
  <c r="FU121" i="3"/>
  <c r="EP121" i="3"/>
  <c r="EU123" i="1" s="1"/>
  <c r="FJ121" i="3"/>
  <c r="FS121" i="3"/>
  <c r="EN121" i="3"/>
  <c r="ES123" i="1" s="1"/>
  <c r="FT121" i="3"/>
  <c r="EO121" i="3"/>
  <c r="ET123" i="1" s="1"/>
  <c r="FC117" i="3"/>
  <c r="FU117" i="3"/>
  <c r="EP117" i="3"/>
  <c r="EU118" i="1" s="1"/>
  <c r="FL117" i="3"/>
  <c r="FE117" i="3"/>
  <c r="FY117" i="3"/>
  <c r="ET117" i="3"/>
  <c r="EY118" i="1" s="1"/>
  <c r="FN117" i="3"/>
  <c r="FW117" i="3"/>
  <c r="ER117" i="3"/>
  <c r="EW118" i="1" s="1"/>
  <c r="FX117" i="3"/>
  <c r="ES117" i="3"/>
  <c r="EX118" i="1" s="1"/>
  <c r="FY113" i="3"/>
  <c r="ET113" i="3"/>
  <c r="EY114" i="1" s="1"/>
  <c r="FI113" i="3"/>
  <c r="FB113" i="3"/>
  <c r="FV113" i="3"/>
  <c r="EQ113" i="3"/>
  <c r="EV114" i="1" s="1"/>
  <c r="GA113" i="3"/>
  <c r="EV113" i="3"/>
  <c r="FA114" i="1" s="1"/>
  <c r="GB113" i="3"/>
  <c r="EW113" i="3"/>
  <c r="FB114" i="1" s="1"/>
  <c r="FV109" i="3"/>
  <c r="EQ109" i="3"/>
  <c r="EV110" i="1" s="1"/>
  <c r="FM109" i="3"/>
  <c r="FF109" i="3"/>
  <c r="FZ109" i="3"/>
  <c r="EU109" i="3"/>
  <c r="EZ110" i="1" s="1"/>
  <c r="FP109" i="3"/>
  <c r="EK109" i="3"/>
  <c r="EP110" i="1" s="1"/>
  <c r="FZ105" i="3"/>
  <c r="EU105" i="3"/>
  <c r="EZ106" i="1" s="1"/>
  <c r="EY105" i="3"/>
  <c r="FP105" i="3"/>
  <c r="EK105" i="3"/>
  <c r="EP106" i="1" s="1"/>
  <c r="EY101" i="3"/>
  <c r="FZ101" i="3"/>
  <c r="EU101" i="3"/>
  <c r="EZ103" i="1" s="1"/>
  <c r="FP101" i="3"/>
  <c r="EK101" i="3"/>
  <c r="EP103" i="1" s="1"/>
  <c r="FT97" i="3"/>
  <c r="EO97" i="3"/>
  <c r="ET99" i="1" s="1"/>
  <c r="FU97" i="3"/>
  <c r="EP97" i="3"/>
  <c r="EU99" i="1" s="1"/>
  <c r="GB97" i="3"/>
  <c r="EW97" i="3"/>
  <c r="FB99" i="1" s="1"/>
  <c r="FP93" i="3"/>
  <c r="EK93" i="3"/>
  <c r="EP95" i="1" s="1"/>
  <c r="FV93" i="3"/>
  <c r="EQ93" i="3"/>
  <c r="EV95" i="1" s="1"/>
  <c r="GC93" i="3"/>
  <c r="EX93" i="3"/>
  <c r="FC95" i="1" s="1"/>
  <c r="FQ89" i="3"/>
  <c r="EL89" i="3"/>
  <c r="EQ91" i="1" s="1"/>
  <c r="FX89" i="3"/>
  <c r="ES89" i="3"/>
  <c r="EX91" i="1" s="1"/>
  <c r="EY89" i="3"/>
  <c r="FR85" i="3"/>
  <c r="EM85" i="3"/>
  <c r="ER87" i="1" s="1"/>
  <c r="FY85" i="3"/>
  <c r="ET85" i="3"/>
  <c r="EY87" i="1" s="1"/>
  <c r="FZ85" i="3"/>
  <c r="EU85" i="3"/>
  <c r="EZ87" i="1" s="1"/>
  <c r="FT81" i="3"/>
  <c r="EO81" i="3"/>
  <c r="ET83" i="1" s="1"/>
  <c r="FU81" i="3"/>
  <c r="EP81" i="3"/>
  <c r="EU83" i="1" s="1"/>
  <c r="GB81" i="3"/>
  <c r="EW81" i="3"/>
  <c r="FB83" i="1" s="1"/>
  <c r="FP77" i="3"/>
  <c r="EK77" i="3"/>
  <c r="EP79" i="1" s="1"/>
  <c r="FV77" i="3"/>
  <c r="EQ77" i="3"/>
  <c r="EV79" i="1" s="1"/>
  <c r="GC77" i="3"/>
  <c r="EX77" i="3"/>
  <c r="FC79" i="1" s="1"/>
  <c r="FQ73" i="3"/>
  <c r="EL73" i="3"/>
  <c r="EQ75" i="1" s="1"/>
  <c r="FX73" i="3"/>
  <c r="ES73" i="3"/>
  <c r="EX75" i="1" s="1"/>
  <c r="EY73" i="3"/>
  <c r="FR69" i="3"/>
  <c r="EM69" i="3"/>
  <c r="ER71" i="1" s="1"/>
  <c r="FY69" i="3"/>
  <c r="ET69" i="3"/>
  <c r="EY71" i="1" s="1"/>
  <c r="FZ69" i="3"/>
  <c r="EU69" i="3"/>
  <c r="EZ71" i="1" s="1"/>
  <c r="FT65" i="3"/>
  <c r="EO65" i="3"/>
  <c r="ET67" i="1" s="1"/>
  <c r="FU65" i="3"/>
  <c r="EP65" i="3"/>
  <c r="EU67" i="1" s="1"/>
  <c r="GB65" i="3"/>
  <c r="EW65" i="3"/>
  <c r="FB67" i="1" s="1"/>
  <c r="FP61" i="3"/>
  <c r="EK61" i="3"/>
  <c r="EP63" i="1" s="1"/>
  <c r="FV61" i="3"/>
  <c r="EQ61" i="3"/>
  <c r="EV63" i="1" s="1"/>
  <c r="GC61" i="3"/>
  <c r="EX61" i="3"/>
  <c r="FC63" i="1" s="1"/>
  <c r="FQ57" i="3"/>
  <c r="EL57" i="3"/>
  <c r="EQ59" i="1" s="1"/>
  <c r="FX57" i="3"/>
  <c r="ES57" i="3"/>
  <c r="EX59" i="1" s="1"/>
  <c r="EY57" i="3"/>
  <c r="FR53" i="3"/>
  <c r="EM53" i="3"/>
  <c r="ER55" i="1" s="1"/>
  <c r="FY53" i="3"/>
  <c r="ET53" i="3"/>
  <c r="EY55" i="1" s="1"/>
  <c r="FZ53" i="3"/>
  <c r="EU53" i="3"/>
  <c r="EZ55" i="1" s="1"/>
  <c r="GC49" i="3"/>
  <c r="EX49" i="3"/>
  <c r="FC51" i="1" s="1"/>
  <c r="EY49" i="3"/>
  <c r="FP49" i="3"/>
  <c r="EK49" i="3"/>
  <c r="EP51" i="1" s="1"/>
  <c r="GC45" i="3"/>
  <c r="EX45" i="3"/>
  <c r="FC47" i="1" s="1"/>
  <c r="EY45" i="3"/>
  <c r="FP45" i="3"/>
  <c r="EK45" i="3"/>
  <c r="EP47" i="1" s="1"/>
  <c r="GC41" i="3"/>
  <c r="EX41" i="3"/>
  <c r="FC43" i="1" s="1"/>
  <c r="EY41" i="3"/>
  <c r="FP41" i="3"/>
  <c r="EK41" i="3"/>
  <c r="EP43" i="1" s="1"/>
  <c r="GC37" i="3"/>
  <c r="EX37" i="3"/>
  <c r="FC39" i="1" s="1"/>
  <c r="EY37" i="3"/>
  <c r="FP37" i="3"/>
  <c r="EK37" i="3"/>
  <c r="EP39" i="1" s="1"/>
  <c r="GC33" i="3"/>
  <c r="EX33" i="3"/>
  <c r="FC35" i="1" s="1"/>
  <c r="EY33" i="3"/>
  <c r="FP33" i="3"/>
  <c r="EK33" i="3"/>
  <c r="EP35" i="1" s="1"/>
  <c r="GC29" i="3"/>
  <c r="EX29" i="3"/>
  <c r="FC31" i="1" s="1"/>
  <c r="EY29" i="3"/>
  <c r="FP29" i="3"/>
  <c r="EK29" i="3"/>
  <c r="EP31" i="1" s="1"/>
  <c r="GC25" i="3"/>
  <c r="EX25" i="3"/>
  <c r="FC27" i="1" s="1"/>
  <c r="EY25" i="3"/>
  <c r="FP25" i="3"/>
  <c r="EK25" i="3"/>
  <c r="EP27" i="1" s="1"/>
  <c r="GC21" i="3"/>
  <c r="EX21" i="3"/>
  <c r="FC23" i="1" s="1"/>
  <c r="EY21" i="3"/>
  <c r="FP21" i="3"/>
  <c r="EK21" i="3"/>
  <c r="EP23" i="1" s="1"/>
  <c r="GC17" i="3"/>
  <c r="EX17" i="3"/>
  <c r="FC19" i="1" s="1"/>
  <c r="EY17" i="3"/>
  <c r="FP17" i="3"/>
  <c r="EK17" i="3"/>
  <c r="EP19" i="1" s="1"/>
  <c r="GC13" i="3"/>
  <c r="EX13" i="3"/>
  <c r="FC15" i="1" s="1"/>
  <c r="EY13" i="3"/>
  <c r="FP13" i="3"/>
  <c r="EK13" i="3"/>
  <c r="EP15" i="1" s="1"/>
  <c r="GC9" i="3"/>
  <c r="EX9" i="3"/>
  <c r="FC11" i="1" s="1"/>
  <c r="EY9" i="3"/>
  <c r="FP9" i="3"/>
  <c r="EK9" i="3"/>
  <c r="EP11" i="1" s="1"/>
  <c r="GC5" i="3"/>
  <c r="EX5" i="3"/>
  <c r="FC7" i="1" s="1"/>
  <c r="EY5" i="3"/>
  <c r="FP5" i="3"/>
  <c r="EK5" i="3"/>
  <c r="EP7" i="1" s="1"/>
  <c r="FD113" i="3"/>
  <c r="FB111" i="3"/>
  <c r="FI108" i="3"/>
  <c r="FH107" i="3"/>
  <c r="FG106" i="3"/>
  <c r="FB105" i="3"/>
  <c r="FJ101" i="3"/>
  <c r="FI100" i="3"/>
  <c r="FH99" i="3"/>
  <c r="FG98" i="3"/>
  <c r="FB97" i="3"/>
  <c r="FJ93" i="3"/>
  <c r="FI92" i="3"/>
  <c r="FH91" i="3"/>
  <c r="FG90" i="3"/>
  <c r="FB89" i="3"/>
  <c r="FJ85" i="3"/>
  <c r="FI84" i="3"/>
  <c r="FH83" i="3"/>
  <c r="FG82" i="3"/>
  <c r="FB81" i="3"/>
  <c r="FJ77" i="3"/>
  <c r="FI76" i="3"/>
  <c r="FH75" i="3"/>
  <c r="FG74" i="3"/>
  <c r="FB73" i="3"/>
  <c r="FJ69" i="3"/>
  <c r="FI68" i="3"/>
  <c r="FH67" i="3"/>
  <c r="FG66" i="3"/>
  <c r="FB65" i="3"/>
  <c r="FJ61" i="3"/>
  <c r="FI60" i="3"/>
  <c r="FH59" i="3"/>
  <c r="FG58" i="3"/>
  <c r="FB57" i="3"/>
  <c r="FJ53" i="3"/>
  <c r="FI52" i="3"/>
  <c r="FH51" i="3"/>
  <c r="FG50" i="3"/>
  <c r="FB49" i="3"/>
  <c r="FJ45" i="3"/>
  <c r="FI44" i="3"/>
  <c r="FH43" i="3"/>
  <c r="FG42" i="3"/>
  <c r="FB41" i="3"/>
  <c r="FJ37" i="3"/>
  <c r="FI36" i="3"/>
  <c r="FH35" i="3"/>
  <c r="FG34" i="3"/>
  <c r="FB33" i="3"/>
  <c r="FJ29" i="3"/>
  <c r="FI28" i="3"/>
  <c r="FH27" i="3"/>
  <c r="FG26" i="3"/>
  <c r="FB25" i="3"/>
  <c r="FJ21" i="3"/>
  <c r="FI20" i="3"/>
  <c r="FH19" i="3"/>
  <c r="FG18" i="3"/>
  <c r="FB17" i="3"/>
  <c r="FJ13" i="3"/>
  <c r="FI12" i="3"/>
  <c r="FH11" i="3"/>
  <c r="FG10" i="3"/>
  <c r="FB9" i="3"/>
  <c r="FJ5" i="3"/>
  <c r="FI4" i="3"/>
  <c r="FH3" i="3"/>
  <c r="FH2" i="3"/>
  <c r="FJ144" i="3"/>
  <c r="FC144" i="3"/>
  <c r="FQ144" i="3"/>
  <c r="EL144" i="3"/>
  <c r="EQ146" i="1" s="1"/>
  <c r="FL144" i="3"/>
  <c r="GC144" i="3"/>
  <c r="EX144" i="3"/>
  <c r="FC146" i="1" s="1"/>
  <c r="EY144" i="3"/>
  <c r="GC140" i="3"/>
  <c r="EX140" i="3"/>
  <c r="FC142" i="1" s="1"/>
  <c r="FR140" i="3"/>
  <c r="EM140" i="3"/>
  <c r="ER142" i="1" s="1"/>
  <c r="FS140" i="3"/>
  <c r="EN140" i="3"/>
  <c r="ES142" i="1" s="1"/>
  <c r="FP136" i="3"/>
  <c r="EK136" i="3"/>
  <c r="EP138" i="1" s="1"/>
  <c r="FT136" i="3"/>
  <c r="EO136" i="3"/>
  <c r="ET138" i="1" s="1"/>
  <c r="FV136" i="3"/>
  <c r="EQ136" i="3"/>
  <c r="EV138" i="1" s="1"/>
  <c r="FW136" i="3"/>
  <c r="ER136" i="3"/>
  <c r="EW138" i="1" s="1"/>
  <c r="GB132" i="3"/>
  <c r="EW132" i="3"/>
  <c r="FB134" i="1" s="1"/>
  <c r="FX132" i="3"/>
  <c r="ES132" i="3"/>
  <c r="EX134" i="1" s="1"/>
  <c r="FQ132" i="3"/>
  <c r="EL132" i="3"/>
  <c r="EQ134" i="1" s="1"/>
  <c r="FZ132" i="3"/>
  <c r="EU132" i="3"/>
  <c r="EZ134" i="1" s="1"/>
  <c r="GA132" i="3"/>
  <c r="EV132" i="3"/>
  <c r="FA134" i="1" s="1"/>
  <c r="FQ128" i="3"/>
  <c r="EL128" i="3"/>
  <c r="EQ130" i="1" s="1"/>
  <c r="GC128" i="3"/>
  <c r="EX128" i="3"/>
  <c r="FC130" i="1" s="1"/>
  <c r="EY128" i="3"/>
  <c r="GC124" i="3"/>
  <c r="EX124" i="3"/>
  <c r="FC126" i="1" s="1"/>
  <c r="FR124" i="3"/>
  <c r="EM124" i="3"/>
  <c r="ER126" i="1" s="1"/>
  <c r="FS124" i="3"/>
  <c r="EN124" i="3"/>
  <c r="ES126" i="1" s="1"/>
  <c r="FP120" i="3"/>
  <c r="EK120" i="3"/>
  <c r="EP122" i="1" s="1"/>
  <c r="FT120" i="3"/>
  <c r="EO120" i="3"/>
  <c r="ET122" i="1" s="1"/>
  <c r="FV120" i="3"/>
  <c r="EQ120" i="3"/>
  <c r="EV122" i="1" s="1"/>
  <c r="FW120" i="3"/>
  <c r="ER120" i="3"/>
  <c r="EW122" i="1" s="1"/>
  <c r="GB116" i="3"/>
  <c r="EW116" i="3"/>
  <c r="FB117" i="1" s="1"/>
  <c r="FX116" i="3"/>
  <c r="ES116" i="3"/>
  <c r="EX117" i="1" s="1"/>
  <c r="FQ116" i="3"/>
  <c r="EL116" i="3"/>
  <c r="EQ117" i="1" s="1"/>
  <c r="FZ116" i="3"/>
  <c r="EU116" i="3"/>
  <c r="EZ117" i="1" s="1"/>
  <c r="GA116" i="3"/>
  <c r="EV116" i="3"/>
  <c r="FA117" i="1" s="1"/>
  <c r="FQ112" i="3"/>
  <c r="EL112" i="3"/>
  <c r="EQ113" i="1" s="1"/>
  <c r="FE112" i="3"/>
  <c r="GC112" i="3"/>
  <c r="EX112" i="3"/>
  <c r="FC113" i="1" s="1"/>
  <c r="EY112" i="3"/>
  <c r="GC108" i="3"/>
  <c r="EX108" i="3"/>
  <c r="FC109" i="1" s="1"/>
  <c r="FX108" i="3"/>
  <c r="ES108" i="3"/>
  <c r="EX109" i="1" s="1"/>
  <c r="FR108" i="3"/>
  <c r="EM108" i="3"/>
  <c r="ER109" i="1" s="1"/>
  <c r="FS108" i="3"/>
  <c r="EN108" i="3"/>
  <c r="ES109" i="1" s="1"/>
  <c r="FP104" i="3"/>
  <c r="EK104" i="3"/>
  <c r="FT104" i="3"/>
  <c r="EO104" i="3"/>
  <c r="FR104" i="3"/>
  <c r="EM104" i="3"/>
  <c r="FS104" i="3"/>
  <c r="EN104" i="3"/>
  <c r="FP100" i="3"/>
  <c r="EK100" i="3"/>
  <c r="EP102" i="1" s="1"/>
  <c r="FW100" i="3"/>
  <c r="ER100" i="3"/>
  <c r="EW102" i="1" s="1"/>
  <c r="FT100" i="3"/>
  <c r="EO100" i="3"/>
  <c r="ET102" i="1" s="1"/>
  <c r="FZ100" i="3"/>
  <c r="EU100" i="3"/>
  <c r="EZ102" i="1" s="1"/>
  <c r="FQ96" i="3"/>
  <c r="EL96" i="3"/>
  <c r="EQ98" i="1" s="1"/>
  <c r="FX96" i="3"/>
  <c r="ES96" i="3"/>
  <c r="EX98" i="1" s="1"/>
  <c r="FP96" i="3"/>
  <c r="EK96" i="3"/>
  <c r="EP98" i="1" s="1"/>
  <c r="FV96" i="3"/>
  <c r="EQ96" i="3"/>
  <c r="EV98" i="1" s="1"/>
  <c r="FS92" i="3"/>
  <c r="EN92" i="3"/>
  <c r="ES94" i="1" s="1"/>
  <c r="FY92" i="3"/>
  <c r="ET92" i="3"/>
  <c r="EY94" i="1" s="1"/>
  <c r="FQ92" i="3"/>
  <c r="EL92" i="3"/>
  <c r="EQ94" i="1" s="1"/>
  <c r="FV92" i="3"/>
  <c r="EQ92" i="3"/>
  <c r="EV94" i="1" s="1"/>
  <c r="FT88" i="3"/>
  <c r="EO88" i="3"/>
  <c r="ET90" i="1" s="1"/>
  <c r="GA88" i="3"/>
  <c r="EV88" i="3"/>
  <c r="FA90" i="1" s="1"/>
  <c r="FS88" i="3"/>
  <c r="EN88" i="3"/>
  <c r="ES90" i="1" s="1"/>
  <c r="FV88" i="3"/>
  <c r="EQ88" i="3"/>
  <c r="EV90" i="1" s="1"/>
  <c r="FP84" i="3"/>
  <c r="EK84" i="3"/>
  <c r="EP86" i="1" s="1"/>
  <c r="FW84" i="3"/>
  <c r="ER84" i="3"/>
  <c r="EW86" i="1" s="1"/>
  <c r="GC84" i="3"/>
  <c r="EX84" i="3"/>
  <c r="FC86" i="1" s="1"/>
  <c r="FV84" i="3"/>
  <c r="EQ84" i="3"/>
  <c r="EV86" i="1" s="1"/>
  <c r="FQ80" i="3"/>
  <c r="EL80" i="3"/>
  <c r="EQ82" i="1" s="1"/>
  <c r="FX80" i="3"/>
  <c r="ES80" i="3"/>
  <c r="EX82" i="1" s="1"/>
  <c r="FP80" i="3"/>
  <c r="EK80" i="3"/>
  <c r="EP82" i="1" s="1"/>
  <c r="FV80" i="3"/>
  <c r="EQ80" i="3"/>
  <c r="EV82" i="1" s="1"/>
  <c r="FS76" i="3"/>
  <c r="EN76" i="3"/>
  <c r="ES78" i="1" s="1"/>
  <c r="FY76" i="3"/>
  <c r="ET76" i="3"/>
  <c r="EY78" i="1" s="1"/>
  <c r="FQ76" i="3"/>
  <c r="EL76" i="3"/>
  <c r="EQ78" i="1" s="1"/>
  <c r="FV76" i="3"/>
  <c r="EQ76" i="3"/>
  <c r="EV78" i="1" s="1"/>
  <c r="FT72" i="3"/>
  <c r="EO72" i="3"/>
  <c r="ET74" i="1" s="1"/>
  <c r="GA72" i="3"/>
  <c r="EV72" i="3"/>
  <c r="FA74" i="1" s="1"/>
  <c r="FS72" i="3"/>
  <c r="EN72" i="3"/>
  <c r="ES74" i="1" s="1"/>
  <c r="FV72" i="3"/>
  <c r="EQ72" i="3"/>
  <c r="EV74" i="1" s="1"/>
  <c r="FP68" i="3"/>
  <c r="EK68" i="3"/>
  <c r="EP70" i="1" s="1"/>
  <c r="FW68" i="3"/>
  <c r="ER68" i="3"/>
  <c r="EW70" i="1" s="1"/>
  <c r="GC68" i="3"/>
  <c r="EX68" i="3"/>
  <c r="FC70" i="1" s="1"/>
  <c r="FV68" i="3"/>
  <c r="EQ68" i="3"/>
  <c r="EV70" i="1" s="1"/>
  <c r="FQ64" i="3"/>
  <c r="EL64" i="3"/>
  <c r="EQ66" i="1" s="1"/>
  <c r="FX64" i="3"/>
  <c r="ES64" i="3"/>
  <c r="EX66" i="1" s="1"/>
  <c r="FP64" i="3"/>
  <c r="EK64" i="3"/>
  <c r="EP66" i="1" s="1"/>
  <c r="FV64" i="3"/>
  <c r="EQ64" i="3"/>
  <c r="EV66" i="1" s="1"/>
  <c r="FS60" i="3"/>
  <c r="EN60" i="3"/>
  <c r="ES62" i="1" s="1"/>
  <c r="FY60" i="3"/>
  <c r="ET60" i="3"/>
  <c r="EY62" i="1" s="1"/>
  <c r="FQ60" i="3"/>
  <c r="EL60" i="3"/>
  <c r="EQ62" i="1" s="1"/>
  <c r="FV60" i="3"/>
  <c r="EQ60" i="3"/>
  <c r="EV62" i="1" s="1"/>
  <c r="FT56" i="3"/>
  <c r="EO56" i="3"/>
  <c r="ET58" i="1" s="1"/>
  <c r="GA56" i="3"/>
  <c r="EV56" i="3"/>
  <c r="FA58" i="1" s="1"/>
  <c r="FS56" i="3"/>
  <c r="EN56" i="3"/>
  <c r="ES58" i="1" s="1"/>
  <c r="FV56" i="3"/>
  <c r="EQ56" i="3"/>
  <c r="EV58" i="1" s="1"/>
  <c r="FP52" i="3"/>
  <c r="EK52" i="3"/>
  <c r="EP54" i="1" s="1"/>
  <c r="FW52" i="3"/>
  <c r="ER52" i="3"/>
  <c r="EW54" i="1" s="1"/>
  <c r="GC52" i="3"/>
  <c r="EX52" i="3"/>
  <c r="FC54" i="1" s="1"/>
  <c r="FV52" i="3"/>
  <c r="EQ52" i="3"/>
  <c r="EV54" i="1" s="1"/>
  <c r="FP48" i="3"/>
  <c r="EK48" i="3"/>
  <c r="EP50" i="1" s="1"/>
  <c r="FQ48" i="3"/>
  <c r="EL48" i="3"/>
  <c r="EQ50" i="1" s="1"/>
  <c r="FR48" i="3"/>
  <c r="EM48" i="3"/>
  <c r="ER50" i="1" s="1"/>
  <c r="FS48" i="3"/>
  <c r="EN48" i="3"/>
  <c r="ES50" i="1" s="1"/>
  <c r="FP44" i="3"/>
  <c r="EK44" i="3"/>
  <c r="EP46" i="1" s="1"/>
  <c r="FQ44" i="3"/>
  <c r="EL44" i="3"/>
  <c r="EQ46" i="1" s="1"/>
  <c r="FR44" i="3"/>
  <c r="EM44" i="3"/>
  <c r="ER46" i="1" s="1"/>
  <c r="FS44" i="3"/>
  <c r="EN44" i="3"/>
  <c r="ES46" i="1" s="1"/>
  <c r="FP40" i="3"/>
  <c r="EK40" i="3"/>
  <c r="EP42" i="1" s="1"/>
  <c r="FQ40" i="3"/>
  <c r="EL40" i="3"/>
  <c r="EQ42" i="1" s="1"/>
  <c r="FR40" i="3"/>
  <c r="EM40" i="3"/>
  <c r="ER42" i="1" s="1"/>
  <c r="FS40" i="3"/>
  <c r="EN40" i="3"/>
  <c r="ES42" i="1" s="1"/>
  <c r="FP36" i="3"/>
  <c r="EK36" i="3"/>
  <c r="EP38" i="1" s="1"/>
  <c r="FQ36" i="3"/>
  <c r="EL36" i="3"/>
  <c r="EQ38" i="1" s="1"/>
  <c r="FR36" i="3"/>
  <c r="EM36" i="3"/>
  <c r="ER38" i="1" s="1"/>
  <c r="FS36" i="3"/>
  <c r="EN36" i="3"/>
  <c r="ES38" i="1" s="1"/>
  <c r="FP32" i="3"/>
  <c r="EK32" i="3"/>
  <c r="EP34" i="1" s="1"/>
  <c r="FQ32" i="3"/>
  <c r="EL32" i="3"/>
  <c r="EQ34" i="1" s="1"/>
  <c r="FR32" i="3"/>
  <c r="EM32" i="3"/>
  <c r="ER34" i="1" s="1"/>
  <c r="FS32" i="3"/>
  <c r="EN32" i="3"/>
  <c r="ES34" i="1" s="1"/>
  <c r="FP28" i="3"/>
  <c r="EK28" i="3"/>
  <c r="EP30" i="1" s="1"/>
  <c r="FQ28" i="3"/>
  <c r="EL28" i="3"/>
  <c r="EQ30" i="1" s="1"/>
  <c r="FR28" i="3"/>
  <c r="EM28" i="3"/>
  <c r="ER30" i="1" s="1"/>
  <c r="FS28" i="3"/>
  <c r="EN28" i="3"/>
  <c r="ES30" i="1" s="1"/>
  <c r="FP24" i="3"/>
  <c r="EK24" i="3"/>
  <c r="EP26" i="1" s="1"/>
  <c r="FQ24" i="3"/>
  <c r="EL24" i="3"/>
  <c r="EQ26" i="1" s="1"/>
  <c r="FR24" i="3"/>
  <c r="EM24" i="3"/>
  <c r="ER26" i="1" s="1"/>
  <c r="FS24" i="3"/>
  <c r="EN24" i="3"/>
  <c r="ES26" i="1" s="1"/>
  <c r="FP20" i="3"/>
  <c r="EK20" i="3"/>
  <c r="EP22" i="1" s="1"/>
  <c r="FQ20" i="3"/>
  <c r="EL20" i="3"/>
  <c r="EQ22" i="1" s="1"/>
  <c r="FR20" i="3"/>
  <c r="EM20" i="3"/>
  <c r="ER22" i="1" s="1"/>
  <c r="FS20" i="3"/>
  <c r="EN20" i="3"/>
  <c r="ES22" i="1" s="1"/>
  <c r="FP16" i="3"/>
  <c r="EK16" i="3"/>
  <c r="EP18" i="1" s="1"/>
  <c r="FQ16" i="3"/>
  <c r="EL16" i="3"/>
  <c r="EQ18" i="1" s="1"/>
  <c r="FR16" i="3"/>
  <c r="EM16" i="3"/>
  <c r="ER18" i="1" s="1"/>
  <c r="FS16" i="3"/>
  <c r="EN16" i="3"/>
  <c r="ES18" i="1" s="1"/>
  <c r="FP12" i="3"/>
  <c r="EK12" i="3"/>
  <c r="EP14" i="1" s="1"/>
  <c r="FQ12" i="3"/>
  <c r="EL12" i="3"/>
  <c r="EQ14" i="1" s="1"/>
  <c r="FR12" i="3"/>
  <c r="EM12" i="3"/>
  <c r="ER14" i="1" s="1"/>
  <c r="FS12" i="3"/>
  <c r="EN12" i="3"/>
  <c r="ES14" i="1" s="1"/>
  <c r="FP8" i="3"/>
  <c r="EK8" i="3"/>
  <c r="EP10" i="1" s="1"/>
  <c r="FQ8" i="3"/>
  <c r="EL8" i="3"/>
  <c r="EQ10" i="1" s="1"/>
  <c r="FR8" i="3"/>
  <c r="EM8" i="3"/>
  <c r="ER10" i="1" s="1"/>
  <c r="FS8" i="3"/>
  <c r="EN8" i="3"/>
  <c r="ES10" i="1" s="1"/>
  <c r="FP4" i="3"/>
  <c r="EK4" i="3"/>
  <c r="EP6" i="1" s="1"/>
  <c r="FQ4" i="3"/>
  <c r="EL4" i="3"/>
  <c r="EQ6" i="1" s="1"/>
  <c r="FR4" i="3"/>
  <c r="EM4" i="3"/>
  <c r="ER6" i="1" s="1"/>
  <c r="FS4" i="3"/>
  <c r="EN4" i="3"/>
  <c r="ES6" i="1" s="1"/>
  <c r="FJ115" i="3"/>
  <c r="FN95" i="3"/>
  <c r="FN67" i="3"/>
  <c r="FN35" i="3"/>
  <c r="FN21" i="3"/>
  <c r="FL113" i="3"/>
  <c r="FN93" i="3"/>
  <c r="FN77" i="3"/>
  <c r="FN61" i="3"/>
  <c r="FN45" i="3"/>
  <c r="FN29" i="3"/>
  <c r="FN111" i="3"/>
  <c r="FN63" i="3"/>
  <c r="FN31" i="3"/>
  <c r="FN3" i="3"/>
  <c r="FM143" i="3"/>
  <c r="FS143" i="3"/>
  <c r="EN143" i="3"/>
  <c r="ES145" i="1" s="1"/>
  <c r="FL143" i="3"/>
  <c r="FQ143" i="3"/>
  <c r="EL143" i="3"/>
  <c r="EQ145" i="1" s="1"/>
  <c r="FR143" i="3"/>
  <c r="EM143" i="3"/>
  <c r="ER145" i="1" s="1"/>
  <c r="FS139" i="3"/>
  <c r="EN139" i="3"/>
  <c r="ES141" i="1" s="1"/>
  <c r="FC139" i="3"/>
  <c r="FW139" i="3"/>
  <c r="ER139" i="3"/>
  <c r="EW141" i="1" s="1"/>
  <c r="FU139" i="3"/>
  <c r="EP139" i="3"/>
  <c r="EU141" i="1" s="1"/>
  <c r="FV139" i="3"/>
  <c r="EQ139" i="3"/>
  <c r="EV141" i="1" s="1"/>
  <c r="FE135" i="3"/>
  <c r="FP135" i="3"/>
  <c r="EK135" i="3"/>
  <c r="EP137" i="1" s="1"/>
  <c r="FD135" i="3"/>
  <c r="FT135" i="3"/>
  <c r="EO135" i="3"/>
  <c r="ET137" i="1" s="1"/>
  <c r="FY135" i="3"/>
  <c r="ET135" i="3"/>
  <c r="EY137" i="1" s="1"/>
  <c r="FZ135" i="3"/>
  <c r="EU135" i="3"/>
  <c r="EZ137" i="1" s="1"/>
  <c r="FT131" i="3"/>
  <c r="EO131" i="3"/>
  <c r="ET133" i="1" s="1"/>
  <c r="FK131" i="3"/>
  <c r="FH131" i="3"/>
  <c r="FX131" i="3"/>
  <c r="ES131" i="3"/>
  <c r="EX133" i="1" s="1"/>
  <c r="GC131" i="3"/>
  <c r="EX131" i="3"/>
  <c r="FC133" i="1" s="1"/>
  <c r="EY131" i="3"/>
  <c r="FM127" i="3"/>
  <c r="FS127" i="3"/>
  <c r="EN127" i="3"/>
  <c r="ES129" i="1" s="1"/>
  <c r="FL127" i="3"/>
  <c r="FQ127" i="3"/>
  <c r="EL127" i="3"/>
  <c r="EQ129" i="1" s="1"/>
  <c r="FR127" i="3"/>
  <c r="EM127" i="3"/>
  <c r="ER129" i="1" s="1"/>
  <c r="FS123" i="3"/>
  <c r="EN123" i="3"/>
  <c r="ES125" i="1" s="1"/>
  <c r="FC123" i="3"/>
  <c r="FW123" i="3"/>
  <c r="ER123" i="3"/>
  <c r="EW125" i="1" s="1"/>
  <c r="FU123" i="3"/>
  <c r="EP123" i="3"/>
  <c r="EU125" i="1" s="1"/>
  <c r="FV123" i="3"/>
  <c r="EQ123" i="3"/>
  <c r="EV125" i="1" s="1"/>
  <c r="FE119" i="3"/>
  <c r="FP119" i="3"/>
  <c r="EK119" i="3"/>
  <c r="EP121" i="1" s="1"/>
  <c r="FD119" i="3"/>
  <c r="FT119" i="3"/>
  <c r="EO119" i="3"/>
  <c r="ET121" i="1" s="1"/>
  <c r="FY119" i="3"/>
  <c r="ET119" i="3"/>
  <c r="EY121" i="1" s="1"/>
  <c r="FZ119" i="3"/>
  <c r="EU119" i="3"/>
  <c r="EZ121" i="1" s="1"/>
  <c r="FS115" i="3"/>
  <c r="EN115" i="3"/>
  <c r="ES116" i="1" s="1"/>
  <c r="GB115" i="3"/>
  <c r="EW115" i="3"/>
  <c r="FB116" i="1" s="1"/>
  <c r="FO115" i="3"/>
  <c r="FL115" i="3"/>
  <c r="FQ115" i="3"/>
  <c r="EL115" i="3"/>
  <c r="EQ116" i="1" s="1"/>
  <c r="FR115" i="3"/>
  <c r="EM115" i="3"/>
  <c r="ER116" i="1" s="1"/>
  <c r="FS111" i="3"/>
  <c r="EN111" i="3"/>
  <c r="ES112" i="1" s="1"/>
  <c r="FQ111" i="3"/>
  <c r="EL111" i="3"/>
  <c r="EQ112" i="1" s="1"/>
  <c r="FR111" i="3"/>
  <c r="EM111" i="3"/>
  <c r="ER112" i="1" s="1"/>
  <c r="GB107" i="3"/>
  <c r="EW107" i="3"/>
  <c r="FB108" i="1" s="1"/>
  <c r="FQ107" i="3"/>
  <c r="EL107" i="3"/>
  <c r="EQ108" i="1" s="1"/>
  <c r="FR107" i="3"/>
  <c r="EM107" i="3"/>
  <c r="ER108" i="1" s="1"/>
  <c r="FS103" i="3"/>
  <c r="EN103" i="3"/>
  <c r="ES105" i="1" s="1"/>
  <c r="FQ103" i="3"/>
  <c r="EL103" i="3"/>
  <c r="EQ105" i="1" s="1"/>
  <c r="FR103" i="3"/>
  <c r="EM103" i="3"/>
  <c r="ER105" i="1" s="1"/>
  <c r="FV99" i="3"/>
  <c r="EQ99" i="3"/>
  <c r="EV101" i="1" s="1"/>
  <c r="GB99" i="3"/>
  <c r="EW99" i="3"/>
  <c r="FB101" i="1" s="1"/>
  <c r="FQ99" i="3"/>
  <c r="EL99" i="3"/>
  <c r="EQ101" i="1" s="1"/>
  <c r="FR95" i="3"/>
  <c r="EM95" i="3"/>
  <c r="ER97" i="1" s="1"/>
  <c r="FX95" i="3"/>
  <c r="ES95" i="3"/>
  <c r="EX97" i="1" s="1"/>
  <c r="FQ95" i="3"/>
  <c r="EL95" i="3"/>
  <c r="EQ97" i="1" s="1"/>
  <c r="FS91" i="3"/>
  <c r="EN91" i="3"/>
  <c r="ES93" i="1" s="1"/>
  <c r="FZ91" i="3"/>
  <c r="EU91" i="3"/>
  <c r="EZ93" i="1" s="1"/>
  <c r="FQ91" i="3"/>
  <c r="EL91" i="3"/>
  <c r="EQ93" i="1" s="1"/>
  <c r="FT87" i="3"/>
  <c r="EO87" i="3"/>
  <c r="ET89" i="1" s="1"/>
  <c r="GA87" i="3"/>
  <c r="EV87" i="3"/>
  <c r="FA89" i="1" s="1"/>
  <c r="FQ87" i="3"/>
  <c r="EL87" i="3"/>
  <c r="EQ89" i="1" s="1"/>
  <c r="FV83" i="3"/>
  <c r="EQ83" i="3"/>
  <c r="EV85" i="1" s="1"/>
  <c r="GB83" i="3"/>
  <c r="EW83" i="3"/>
  <c r="FB85" i="1" s="1"/>
  <c r="FQ83" i="3"/>
  <c r="EL83" i="3"/>
  <c r="EQ85" i="1" s="1"/>
  <c r="FR79" i="3"/>
  <c r="EM79" i="3"/>
  <c r="ER81" i="1" s="1"/>
  <c r="FX79" i="3"/>
  <c r="ES79" i="3"/>
  <c r="EX81" i="1" s="1"/>
  <c r="FQ79" i="3"/>
  <c r="EL79" i="3"/>
  <c r="EQ81" i="1" s="1"/>
  <c r="FS75" i="3"/>
  <c r="EN75" i="3"/>
  <c r="ES77" i="1" s="1"/>
  <c r="FZ75" i="3"/>
  <c r="EU75" i="3"/>
  <c r="EZ77" i="1" s="1"/>
  <c r="FQ75" i="3"/>
  <c r="EL75" i="3"/>
  <c r="EQ77" i="1" s="1"/>
  <c r="FT71" i="3"/>
  <c r="EO71" i="3"/>
  <c r="ET73" i="1" s="1"/>
  <c r="GA71" i="3"/>
  <c r="EV71" i="3"/>
  <c r="FA73" i="1" s="1"/>
  <c r="FQ71" i="3"/>
  <c r="EL71" i="3"/>
  <c r="EQ73" i="1" s="1"/>
  <c r="FV67" i="3"/>
  <c r="EQ67" i="3"/>
  <c r="EV69" i="1" s="1"/>
  <c r="GB67" i="3"/>
  <c r="EW67" i="3"/>
  <c r="FB69" i="1" s="1"/>
  <c r="FQ67" i="3"/>
  <c r="EL67" i="3"/>
  <c r="EQ69" i="1" s="1"/>
  <c r="FR63" i="3"/>
  <c r="EM63" i="3"/>
  <c r="ER65" i="1" s="1"/>
  <c r="FX63" i="3"/>
  <c r="ES63" i="3"/>
  <c r="EX65" i="1" s="1"/>
  <c r="FQ63" i="3"/>
  <c r="EL63" i="3"/>
  <c r="EQ65" i="1" s="1"/>
  <c r="FS59" i="3"/>
  <c r="EN59" i="3"/>
  <c r="ES61" i="1" s="1"/>
  <c r="FZ59" i="3"/>
  <c r="EU59" i="3"/>
  <c r="EZ61" i="1" s="1"/>
  <c r="FQ59" i="3"/>
  <c r="EL59" i="3"/>
  <c r="EQ61" i="1" s="1"/>
  <c r="FT55" i="3"/>
  <c r="EO55" i="3"/>
  <c r="ET57" i="1" s="1"/>
  <c r="GA55" i="3"/>
  <c r="EV55" i="3"/>
  <c r="FA57" i="1" s="1"/>
  <c r="FQ55" i="3"/>
  <c r="EL55" i="3"/>
  <c r="EQ57" i="1" s="1"/>
  <c r="FV51" i="3"/>
  <c r="EQ51" i="3"/>
  <c r="EV53" i="1" s="1"/>
  <c r="GB51" i="3"/>
  <c r="EW51" i="3"/>
  <c r="FB53" i="1" s="1"/>
  <c r="FQ51" i="3"/>
  <c r="EL51" i="3"/>
  <c r="EQ53" i="1" s="1"/>
  <c r="FP47" i="3"/>
  <c r="EK47" i="3"/>
  <c r="EP49" i="1" s="1"/>
  <c r="FQ47" i="3"/>
  <c r="EL47" i="3"/>
  <c r="EQ49" i="1" s="1"/>
  <c r="FR47" i="3"/>
  <c r="EM47" i="3"/>
  <c r="ER49" i="1" s="1"/>
  <c r="FP43" i="3"/>
  <c r="EK43" i="3"/>
  <c r="EP45" i="1" s="1"/>
  <c r="FQ43" i="3"/>
  <c r="EL43" i="3"/>
  <c r="EQ45" i="1" s="1"/>
  <c r="FR43" i="3"/>
  <c r="EM43" i="3"/>
  <c r="ER45" i="1" s="1"/>
  <c r="FP39" i="3"/>
  <c r="EK39" i="3"/>
  <c r="EP41" i="1" s="1"/>
  <c r="FQ39" i="3"/>
  <c r="EL39" i="3"/>
  <c r="EQ41" i="1" s="1"/>
  <c r="FR39" i="3"/>
  <c r="EM39" i="3"/>
  <c r="ER41" i="1" s="1"/>
  <c r="FP35" i="3"/>
  <c r="EK35" i="3"/>
  <c r="EP37" i="1" s="1"/>
  <c r="FQ35" i="3"/>
  <c r="EL35" i="3"/>
  <c r="EQ37" i="1" s="1"/>
  <c r="FR35" i="3"/>
  <c r="EM35" i="3"/>
  <c r="ER37" i="1" s="1"/>
  <c r="FP31" i="3"/>
  <c r="EK31" i="3"/>
  <c r="EP33" i="1" s="1"/>
  <c r="FQ31" i="3"/>
  <c r="EL31" i="3"/>
  <c r="EQ33" i="1" s="1"/>
  <c r="FR31" i="3"/>
  <c r="EM31" i="3"/>
  <c r="ER33" i="1" s="1"/>
  <c r="FP27" i="3"/>
  <c r="EK27" i="3"/>
  <c r="EP29" i="1" s="1"/>
  <c r="FQ27" i="3"/>
  <c r="EL27" i="3"/>
  <c r="EQ29" i="1" s="1"/>
  <c r="FR27" i="3"/>
  <c r="EM27" i="3"/>
  <c r="ER29" i="1" s="1"/>
  <c r="FP23" i="3"/>
  <c r="EK23" i="3"/>
  <c r="EP25" i="1" s="1"/>
  <c r="FQ23" i="3"/>
  <c r="EL23" i="3"/>
  <c r="EQ25" i="1" s="1"/>
  <c r="FR23" i="3"/>
  <c r="EM23" i="3"/>
  <c r="ER25" i="1" s="1"/>
  <c r="FP19" i="3"/>
  <c r="EK19" i="3"/>
  <c r="EP21" i="1" s="1"/>
  <c r="FQ19" i="3"/>
  <c r="EL19" i="3"/>
  <c r="EQ21" i="1" s="1"/>
  <c r="FR19" i="3"/>
  <c r="EM19" i="3"/>
  <c r="ER21" i="1" s="1"/>
  <c r="FP15" i="3"/>
  <c r="EK15" i="3"/>
  <c r="EP17" i="1" s="1"/>
  <c r="FQ15" i="3"/>
  <c r="EL15" i="3"/>
  <c r="EQ17" i="1" s="1"/>
  <c r="FR15" i="3"/>
  <c r="EM15" i="3"/>
  <c r="ER17" i="1" s="1"/>
  <c r="FP11" i="3"/>
  <c r="EK11" i="3"/>
  <c r="EP13" i="1" s="1"/>
  <c r="FQ11" i="3"/>
  <c r="EL11" i="3"/>
  <c r="EQ13" i="1" s="1"/>
  <c r="FR11" i="3"/>
  <c r="EM11" i="3"/>
  <c r="ER13" i="1" s="1"/>
  <c r="FP7" i="3"/>
  <c r="EK7" i="3"/>
  <c r="EP9" i="1" s="1"/>
  <c r="FQ7" i="3"/>
  <c r="EL7" i="3"/>
  <c r="EQ9" i="1" s="1"/>
  <c r="FR7" i="3"/>
  <c r="EM7" i="3"/>
  <c r="ER9" i="1" s="1"/>
  <c r="FP3" i="3"/>
  <c r="EK3" i="3"/>
  <c r="EP5" i="1" s="1"/>
  <c r="FQ3" i="3"/>
  <c r="EL3" i="3"/>
  <c r="EQ5" i="1" s="1"/>
  <c r="FR3" i="3"/>
  <c r="EM3" i="3"/>
  <c r="ER5" i="1" s="1"/>
  <c r="FF107" i="3"/>
  <c r="FE106" i="3"/>
  <c r="FD105" i="3"/>
  <c r="FC104" i="3"/>
  <c r="FM102" i="3"/>
  <c r="FL101" i="3"/>
  <c r="FK100" i="3"/>
  <c r="FF99" i="3"/>
  <c r="FE98" i="3"/>
  <c r="FD97" i="3"/>
  <c r="FC96" i="3"/>
  <c r="FM94" i="3"/>
  <c r="FL93" i="3"/>
  <c r="FK92" i="3"/>
  <c r="FF91" i="3"/>
  <c r="FE90" i="3"/>
  <c r="FD89" i="3"/>
  <c r="FC88" i="3"/>
  <c r="FM86" i="3"/>
  <c r="FL85" i="3"/>
  <c r="FK84" i="3"/>
  <c r="FF83" i="3"/>
  <c r="FE82" i="3"/>
  <c r="FD81" i="3"/>
  <c r="FC80" i="3"/>
  <c r="FM78" i="3"/>
  <c r="FL77" i="3"/>
  <c r="FK76" i="3"/>
  <c r="FF75" i="3"/>
  <c r="FE74" i="3"/>
  <c r="FD73" i="3"/>
  <c r="FC72" i="3"/>
  <c r="FM70" i="3"/>
  <c r="FL69" i="3"/>
  <c r="FK68" i="3"/>
  <c r="FF67" i="3"/>
  <c r="FE66" i="3"/>
  <c r="FD65" i="3"/>
  <c r="FC64" i="3"/>
  <c r="FM62" i="3"/>
  <c r="FL61" i="3"/>
  <c r="FK60" i="3"/>
  <c r="FF59" i="3"/>
  <c r="FE58" i="3"/>
  <c r="FD57" i="3"/>
  <c r="FC56" i="3"/>
  <c r="FM54" i="3"/>
  <c r="FL53" i="3"/>
  <c r="FK52" i="3"/>
  <c r="FF51" i="3"/>
  <c r="FE50" i="3"/>
  <c r="FD49" i="3"/>
  <c r="FC48" i="3"/>
  <c r="FM46" i="3"/>
  <c r="FL45" i="3"/>
  <c r="FK44" i="3"/>
  <c r="FF43" i="3"/>
  <c r="FE42" i="3"/>
  <c r="FD41" i="3"/>
  <c r="FC40" i="3"/>
  <c r="FM38" i="3"/>
  <c r="FL37" i="3"/>
  <c r="FK36" i="3"/>
  <c r="FF35" i="3"/>
  <c r="FE34" i="3"/>
  <c r="FD33" i="3"/>
  <c r="FC32" i="3"/>
  <c r="FM30" i="3"/>
  <c r="FL29" i="3"/>
  <c r="FK28" i="3"/>
  <c r="FF27" i="3"/>
  <c r="FE26" i="3"/>
  <c r="FD25" i="3"/>
  <c r="FC24" i="3"/>
  <c r="FM22" i="3"/>
  <c r="FL21" i="3"/>
  <c r="FK20" i="3"/>
  <c r="FF19" i="3"/>
  <c r="FE18" i="3"/>
  <c r="FD17" i="3"/>
  <c r="FC16" i="3"/>
  <c r="FM14" i="3"/>
  <c r="FL13" i="3"/>
  <c r="FK12" i="3"/>
  <c r="FF11" i="3"/>
  <c r="FE10" i="3"/>
  <c r="FD9" i="3"/>
  <c r="FC8" i="3"/>
  <c r="FM6" i="3"/>
  <c r="FL5" i="3"/>
  <c r="FK4" i="3"/>
  <c r="FF3" i="3"/>
  <c r="FF2" i="3"/>
  <c r="FE142" i="3"/>
  <c r="FR142" i="3"/>
  <c r="EM142" i="3"/>
  <c r="ER144" i="1" s="1"/>
  <c r="FK142" i="3"/>
  <c r="FP142" i="3"/>
  <c r="EK142" i="3"/>
  <c r="EP144" i="1" s="1"/>
  <c r="FQ142" i="3"/>
  <c r="EL142" i="3"/>
  <c r="EQ144" i="1" s="1"/>
  <c r="FV138" i="3"/>
  <c r="EQ138" i="3"/>
  <c r="EV140" i="1" s="1"/>
  <c r="FT138" i="3"/>
  <c r="EO138" i="3"/>
  <c r="ET140" i="1" s="1"/>
  <c r="FU138" i="3"/>
  <c r="EP138" i="3"/>
  <c r="EU140" i="1" s="1"/>
  <c r="FV134" i="3"/>
  <c r="EQ134" i="3"/>
  <c r="EV136" i="1" s="1"/>
  <c r="FM134" i="3"/>
  <c r="FC134" i="3"/>
  <c r="FS134" i="3"/>
  <c r="EN134" i="3"/>
  <c r="ES136" i="1" s="1"/>
  <c r="FX134" i="3"/>
  <c r="ES134" i="3"/>
  <c r="EX136" i="1" s="1"/>
  <c r="FY134" i="3"/>
  <c r="ET134" i="3"/>
  <c r="EY136" i="1" s="1"/>
  <c r="FZ130" i="3"/>
  <c r="EU130" i="3"/>
  <c r="EZ132" i="1" s="1"/>
  <c r="FS130" i="3"/>
  <c r="EN130" i="3"/>
  <c r="ES132" i="1" s="1"/>
  <c r="FW130" i="3"/>
  <c r="ER130" i="3"/>
  <c r="EW132" i="1" s="1"/>
  <c r="GB130" i="3"/>
  <c r="EW130" i="3"/>
  <c r="FB132" i="1" s="1"/>
  <c r="GC130" i="3"/>
  <c r="EX130" i="3"/>
  <c r="FC132" i="1" s="1"/>
  <c r="FE126" i="3"/>
  <c r="FR126" i="3"/>
  <c r="EM126" i="3"/>
  <c r="ER128" i="1" s="1"/>
  <c r="FK126" i="3"/>
  <c r="FP126" i="3"/>
  <c r="EK126" i="3"/>
  <c r="EP128" i="1" s="1"/>
  <c r="FQ126" i="3"/>
  <c r="EL126" i="3"/>
  <c r="EQ128" i="1" s="1"/>
  <c r="FV122" i="3"/>
  <c r="EQ122" i="3"/>
  <c r="EV124" i="1" s="1"/>
  <c r="FT122" i="3"/>
  <c r="EO122" i="3"/>
  <c r="ET124" i="1" s="1"/>
  <c r="FU122" i="3"/>
  <c r="EP122" i="3"/>
  <c r="EU124" i="1" s="1"/>
  <c r="FV118" i="3"/>
  <c r="EQ118" i="3"/>
  <c r="EV119" i="1" s="1"/>
  <c r="FM118" i="3"/>
  <c r="FC118" i="3"/>
  <c r="FS118" i="3"/>
  <c r="EN118" i="3"/>
  <c r="ES119" i="1" s="1"/>
  <c r="FX118" i="3"/>
  <c r="ES118" i="3"/>
  <c r="EX119" i="1" s="1"/>
  <c r="FY118" i="3"/>
  <c r="ET118" i="3"/>
  <c r="EY119" i="1" s="1"/>
  <c r="FZ114" i="3"/>
  <c r="EU114" i="3"/>
  <c r="EZ115" i="1" s="1"/>
  <c r="FX114" i="3"/>
  <c r="ES114" i="3"/>
  <c r="EX115" i="1" s="1"/>
  <c r="FY114" i="3"/>
  <c r="ET114" i="3"/>
  <c r="EY115" i="1" s="1"/>
  <c r="EY110" i="3"/>
  <c r="FS110" i="3"/>
  <c r="EN110" i="3"/>
  <c r="ES111" i="1" s="1"/>
  <c r="FX110" i="3"/>
  <c r="ES110" i="3"/>
  <c r="EX111" i="1" s="1"/>
  <c r="FY110" i="3"/>
  <c r="ET110" i="3"/>
  <c r="EY111" i="1" s="1"/>
  <c r="FZ106" i="3"/>
  <c r="EU106" i="3"/>
  <c r="EZ107" i="1" s="1"/>
  <c r="FX106" i="3"/>
  <c r="ES106" i="3"/>
  <c r="EX107" i="1" s="1"/>
  <c r="FY106" i="3"/>
  <c r="ET106" i="3"/>
  <c r="EY107" i="1" s="1"/>
  <c r="FS102" i="3"/>
  <c r="EN102" i="3"/>
  <c r="ES104" i="1" s="1"/>
  <c r="FX102" i="3"/>
  <c r="ES102" i="3"/>
  <c r="EX104" i="1" s="1"/>
  <c r="FY102" i="3"/>
  <c r="ET102" i="3"/>
  <c r="EY104" i="1" s="1"/>
  <c r="FY98" i="3"/>
  <c r="ET98" i="3"/>
  <c r="EY100" i="1" s="1"/>
  <c r="FQ98" i="3"/>
  <c r="EL98" i="3"/>
  <c r="EQ100" i="1" s="1"/>
  <c r="FW98" i="3"/>
  <c r="ER98" i="3"/>
  <c r="EW100" i="1" s="1"/>
  <c r="FX98" i="3"/>
  <c r="ES98" i="3"/>
  <c r="EX100" i="1" s="1"/>
  <c r="FZ94" i="3"/>
  <c r="EU94" i="3"/>
  <c r="EZ96" i="1" s="1"/>
  <c r="FR94" i="3"/>
  <c r="EM94" i="3"/>
  <c r="ER96" i="1" s="1"/>
  <c r="FY94" i="3"/>
  <c r="ET94" i="3"/>
  <c r="EY96" i="1" s="1"/>
  <c r="FX94" i="3"/>
  <c r="ES94" i="3"/>
  <c r="EX96" i="1" s="1"/>
  <c r="FV90" i="3"/>
  <c r="EQ90" i="3"/>
  <c r="EV92" i="1" s="1"/>
  <c r="GC90" i="3"/>
  <c r="EX90" i="3"/>
  <c r="FC92" i="1" s="1"/>
  <c r="FU90" i="3"/>
  <c r="EP90" i="3"/>
  <c r="EU92" i="1" s="1"/>
  <c r="FX90" i="3"/>
  <c r="ES90" i="3"/>
  <c r="EX92" i="1" s="1"/>
  <c r="FW86" i="3"/>
  <c r="ER86" i="3"/>
  <c r="EW88" i="1" s="1"/>
  <c r="FV86" i="3"/>
  <c r="EQ86" i="3"/>
  <c r="EV88" i="1" s="1"/>
  <c r="FX86" i="3"/>
  <c r="ES86" i="3"/>
  <c r="EX88" i="1" s="1"/>
  <c r="FY82" i="3"/>
  <c r="ET82" i="3"/>
  <c r="EY84" i="1" s="1"/>
  <c r="FQ82" i="3"/>
  <c r="EL82" i="3"/>
  <c r="EQ84" i="1" s="1"/>
  <c r="FW82" i="3"/>
  <c r="ER82" i="3"/>
  <c r="EW84" i="1" s="1"/>
  <c r="FX82" i="3"/>
  <c r="ES82" i="3"/>
  <c r="EX84" i="1" s="1"/>
  <c r="FZ78" i="3"/>
  <c r="EU78" i="3"/>
  <c r="EZ80" i="1" s="1"/>
  <c r="FR78" i="3"/>
  <c r="EM78" i="3"/>
  <c r="ER80" i="1" s="1"/>
  <c r="FY78" i="3"/>
  <c r="ET78" i="3"/>
  <c r="EY80" i="1" s="1"/>
  <c r="FX78" i="3"/>
  <c r="ES78" i="3"/>
  <c r="EX80" i="1" s="1"/>
  <c r="FV74" i="3"/>
  <c r="EQ74" i="3"/>
  <c r="EV76" i="1" s="1"/>
  <c r="GC74" i="3"/>
  <c r="EX74" i="3"/>
  <c r="FC76" i="1" s="1"/>
  <c r="FU74" i="3"/>
  <c r="EP74" i="3"/>
  <c r="EU76" i="1" s="1"/>
  <c r="FX74" i="3"/>
  <c r="ES74" i="3"/>
  <c r="EX76" i="1" s="1"/>
  <c r="FW70" i="3"/>
  <c r="ER70" i="3"/>
  <c r="EW72" i="1" s="1"/>
  <c r="FV70" i="3"/>
  <c r="EQ70" i="3"/>
  <c r="EV72" i="1" s="1"/>
  <c r="FX70" i="3"/>
  <c r="ES70" i="3"/>
  <c r="EX72" i="1" s="1"/>
  <c r="FY66" i="3"/>
  <c r="ET66" i="3"/>
  <c r="EY68" i="1" s="1"/>
  <c r="FQ66" i="3"/>
  <c r="EL66" i="3"/>
  <c r="EQ68" i="1" s="1"/>
  <c r="FW66" i="3"/>
  <c r="ER66" i="3"/>
  <c r="EW68" i="1" s="1"/>
  <c r="FX66" i="3"/>
  <c r="ES66" i="3"/>
  <c r="EX68" i="1" s="1"/>
  <c r="FZ62" i="3"/>
  <c r="EU62" i="3"/>
  <c r="EZ64" i="1" s="1"/>
  <c r="FR62" i="3"/>
  <c r="EM62" i="3"/>
  <c r="ER64" i="1" s="1"/>
  <c r="FY62" i="3"/>
  <c r="ET62" i="3"/>
  <c r="EY64" i="1" s="1"/>
  <c r="FX62" i="3"/>
  <c r="ES62" i="3"/>
  <c r="EX64" i="1" s="1"/>
  <c r="FV58" i="3"/>
  <c r="EQ58" i="3"/>
  <c r="EV60" i="1" s="1"/>
  <c r="GC58" i="3"/>
  <c r="EX58" i="3"/>
  <c r="FC60" i="1" s="1"/>
  <c r="FU58" i="3"/>
  <c r="EP58" i="3"/>
  <c r="EU60" i="1" s="1"/>
  <c r="FX58" i="3"/>
  <c r="ES58" i="3"/>
  <c r="EX60" i="1" s="1"/>
  <c r="FW54" i="3"/>
  <c r="ER54" i="3"/>
  <c r="EW56" i="1" s="1"/>
  <c r="FV54" i="3"/>
  <c r="EQ54" i="3"/>
  <c r="EV56" i="1" s="1"/>
  <c r="FX54" i="3"/>
  <c r="ES54" i="3"/>
  <c r="EX56" i="1" s="1"/>
  <c r="FY50" i="3"/>
  <c r="ET50" i="3"/>
  <c r="EY52" i="1" s="1"/>
  <c r="FQ50" i="3"/>
  <c r="EL50" i="3"/>
  <c r="EQ52" i="1" s="1"/>
  <c r="FW50" i="3"/>
  <c r="ER50" i="3"/>
  <c r="EW52" i="1" s="1"/>
  <c r="FX50" i="3"/>
  <c r="ES50" i="3"/>
  <c r="EX52" i="1" s="1"/>
  <c r="FV46" i="3"/>
  <c r="EQ46" i="3"/>
  <c r="EV48" i="1" s="1"/>
  <c r="FW46" i="3"/>
  <c r="ER46" i="3"/>
  <c r="EW48" i="1" s="1"/>
  <c r="FX46" i="3"/>
  <c r="ES46" i="3"/>
  <c r="EX48" i="1" s="1"/>
  <c r="FY46" i="3"/>
  <c r="ET46" i="3"/>
  <c r="EY48" i="1" s="1"/>
  <c r="FV42" i="3"/>
  <c r="EQ42" i="3"/>
  <c r="EV44" i="1" s="1"/>
  <c r="FW42" i="3"/>
  <c r="ER42" i="3"/>
  <c r="EW44" i="1" s="1"/>
  <c r="FX42" i="3"/>
  <c r="ES42" i="3"/>
  <c r="EX44" i="1" s="1"/>
  <c r="FY42" i="3"/>
  <c r="ET42" i="3"/>
  <c r="EY44" i="1" s="1"/>
  <c r="FV38" i="3"/>
  <c r="EQ38" i="3"/>
  <c r="EV40" i="1" s="1"/>
  <c r="FW38" i="3"/>
  <c r="ER38" i="3"/>
  <c r="EW40" i="1" s="1"/>
  <c r="FX38" i="3"/>
  <c r="ES38" i="3"/>
  <c r="EX40" i="1" s="1"/>
  <c r="FY38" i="3"/>
  <c r="ET38" i="3"/>
  <c r="EY40" i="1" s="1"/>
  <c r="FV34" i="3"/>
  <c r="EQ34" i="3"/>
  <c r="EV36" i="1" s="1"/>
  <c r="FW34" i="3"/>
  <c r="ER34" i="3"/>
  <c r="EW36" i="1" s="1"/>
  <c r="FX34" i="3"/>
  <c r="ES34" i="3"/>
  <c r="EX36" i="1" s="1"/>
  <c r="FY34" i="3"/>
  <c r="ET34" i="3"/>
  <c r="EY36" i="1" s="1"/>
  <c r="FV30" i="3"/>
  <c r="EQ30" i="3"/>
  <c r="EV32" i="1" s="1"/>
  <c r="FW30" i="3"/>
  <c r="ER30" i="3"/>
  <c r="EW32" i="1" s="1"/>
  <c r="FX30" i="3"/>
  <c r="ES30" i="3"/>
  <c r="EX32" i="1" s="1"/>
  <c r="FY30" i="3"/>
  <c r="ET30" i="3"/>
  <c r="EY32" i="1" s="1"/>
  <c r="FV26" i="3"/>
  <c r="EQ26" i="3"/>
  <c r="EV28" i="1" s="1"/>
  <c r="FW26" i="3"/>
  <c r="ER26" i="3"/>
  <c r="EW28" i="1" s="1"/>
  <c r="FX26" i="3"/>
  <c r="ES26" i="3"/>
  <c r="EX28" i="1" s="1"/>
  <c r="FY26" i="3"/>
  <c r="ET26" i="3"/>
  <c r="EY28" i="1" s="1"/>
  <c r="FV22" i="3"/>
  <c r="EQ22" i="3"/>
  <c r="EV24" i="1" s="1"/>
  <c r="FW22" i="3"/>
  <c r="ER22" i="3"/>
  <c r="EW24" i="1" s="1"/>
  <c r="FX22" i="3"/>
  <c r="ES22" i="3"/>
  <c r="EX24" i="1" s="1"/>
  <c r="FY22" i="3"/>
  <c r="ET22" i="3"/>
  <c r="EY24" i="1" s="1"/>
  <c r="FV18" i="3"/>
  <c r="EQ18" i="3"/>
  <c r="EV20" i="1" s="1"/>
  <c r="FW18" i="3"/>
  <c r="ER18" i="3"/>
  <c r="EW20" i="1" s="1"/>
  <c r="FX18" i="3"/>
  <c r="ES18" i="3"/>
  <c r="EX20" i="1" s="1"/>
  <c r="FY18" i="3"/>
  <c r="ET18" i="3"/>
  <c r="EY20" i="1" s="1"/>
  <c r="FV14" i="3"/>
  <c r="EQ14" i="3"/>
  <c r="EV16" i="1" s="1"/>
  <c r="FW14" i="3"/>
  <c r="ER14" i="3"/>
  <c r="EW16" i="1" s="1"/>
  <c r="FX14" i="3"/>
  <c r="ES14" i="3"/>
  <c r="EX16" i="1" s="1"/>
  <c r="FY14" i="3"/>
  <c r="ET14" i="3"/>
  <c r="EY16" i="1" s="1"/>
  <c r="FV10" i="3"/>
  <c r="EQ10" i="3"/>
  <c r="EV12" i="1" s="1"/>
  <c r="FW10" i="3"/>
  <c r="ER10" i="3"/>
  <c r="EW12" i="1" s="1"/>
  <c r="FX10" i="3"/>
  <c r="ES10" i="3"/>
  <c r="EX12" i="1" s="1"/>
  <c r="FY10" i="3"/>
  <c r="ET10" i="3"/>
  <c r="EY12" i="1" s="1"/>
  <c r="FV6" i="3"/>
  <c r="EQ6" i="3"/>
  <c r="EV8" i="1" s="1"/>
  <c r="FW6" i="3"/>
  <c r="ER6" i="3"/>
  <c r="EW8" i="1" s="1"/>
  <c r="FX6" i="3"/>
  <c r="ES6" i="3"/>
  <c r="EX8" i="1" s="1"/>
  <c r="FY6" i="3"/>
  <c r="ET6" i="3"/>
  <c r="EY8" i="1" s="1"/>
  <c r="FV2" i="3"/>
  <c r="EQ2" i="3"/>
  <c r="EV4" i="1" s="1"/>
  <c r="FW2" i="3"/>
  <c r="ER2" i="3"/>
  <c r="EW4" i="1" s="1"/>
  <c r="FX2" i="3"/>
  <c r="ES2" i="3"/>
  <c r="EX4" i="1" s="1"/>
  <c r="FY2" i="3"/>
  <c r="ET2" i="3"/>
  <c r="EY4" i="1" s="1"/>
  <c r="FH114" i="3"/>
  <c r="FF112" i="3"/>
  <c r="FK109" i="3"/>
  <c r="FB108" i="3"/>
  <c r="FL106" i="3"/>
  <c r="FK105" i="3"/>
  <c r="FJ104" i="3"/>
  <c r="FI103" i="3"/>
  <c r="FD102" i="3"/>
  <c r="FC101" i="3"/>
  <c r="FB100" i="3"/>
  <c r="FL98" i="3"/>
  <c r="FK97" i="3"/>
  <c r="FJ96" i="3"/>
  <c r="FI95" i="3"/>
  <c r="FD94" i="3"/>
  <c r="FC93" i="3"/>
  <c r="FB92" i="3"/>
  <c r="FL90" i="3"/>
  <c r="FK89" i="3"/>
  <c r="FJ88" i="3"/>
  <c r="FI87" i="3"/>
  <c r="FD86" i="3"/>
  <c r="FC85" i="3"/>
  <c r="FB84" i="3"/>
  <c r="FL82" i="3"/>
  <c r="FK81" i="3"/>
  <c r="FJ80" i="3"/>
  <c r="FI79" i="3"/>
  <c r="FD78" i="3"/>
  <c r="FC77" i="3"/>
  <c r="FB76" i="3"/>
  <c r="FL74" i="3"/>
  <c r="FK73" i="3"/>
  <c r="FJ72" i="3"/>
  <c r="FI71" i="3"/>
  <c r="FD70" i="3"/>
  <c r="FC69" i="3"/>
  <c r="FB68" i="3"/>
  <c r="FL66" i="3"/>
  <c r="FK65" i="3"/>
  <c r="FJ64" i="3"/>
  <c r="FI63" i="3"/>
  <c r="FD62" i="3"/>
  <c r="FC61" i="3"/>
  <c r="FB60" i="3"/>
  <c r="FL58" i="3"/>
  <c r="FK57" i="3"/>
  <c r="FJ56" i="3"/>
  <c r="FI55" i="3"/>
  <c r="FD54" i="3"/>
  <c r="FC53" i="3"/>
  <c r="FB52" i="3"/>
  <c r="FL50" i="3"/>
  <c r="FK49" i="3"/>
  <c r="FJ48" i="3"/>
  <c r="FI47" i="3"/>
  <c r="FD46" i="3"/>
  <c r="FC45" i="3"/>
  <c r="FB44" i="3"/>
  <c r="FL42" i="3"/>
  <c r="FK41" i="3"/>
  <c r="FJ40" i="3"/>
  <c r="FI39" i="3"/>
  <c r="FD38" i="3"/>
  <c r="FC37" i="3"/>
  <c r="FB36" i="3"/>
  <c r="FL34" i="3"/>
  <c r="FK33" i="3"/>
  <c r="FJ32" i="3"/>
  <c r="FI31" i="3"/>
  <c r="FD30" i="3"/>
  <c r="FC29" i="3"/>
  <c r="FB28" i="3"/>
  <c r="FL26" i="3"/>
  <c r="FK25" i="3"/>
  <c r="FJ24" i="3"/>
  <c r="FI23" i="3"/>
  <c r="FD22" i="3"/>
  <c r="FC21" i="3"/>
  <c r="FB20" i="3"/>
  <c r="FL18" i="3"/>
  <c r="FK17" i="3"/>
  <c r="FJ16" i="3"/>
  <c r="FI15" i="3"/>
  <c r="FD14" i="3"/>
  <c r="FC13" i="3"/>
  <c r="FB12" i="3"/>
  <c r="FL10" i="3"/>
  <c r="FK9" i="3"/>
  <c r="FJ8" i="3"/>
  <c r="FI7" i="3"/>
  <c r="FD6" i="3"/>
  <c r="FC5" i="3"/>
  <c r="FB4" i="3"/>
  <c r="FI2" i="3"/>
  <c r="FR145" i="3"/>
  <c r="EM145" i="3"/>
  <c r="ER147" i="1" s="1"/>
  <c r="FP145" i="3"/>
  <c r="EK145" i="3"/>
  <c r="EP147" i="1" s="1"/>
  <c r="FQ141" i="3"/>
  <c r="EL141" i="3"/>
  <c r="EQ143" i="1" s="1"/>
  <c r="FS141" i="3"/>
  <c r="EN141" i="3"/>
  <c r="ES143" i="1" s="1"/>
  <c r="FT141" i="3"/>
  <c r="EO141" i="3"/>
  <c r="ET143" i="1" s="1"/>
  <c r="FQ137" i="3"/>
  <c r="EL137" i="3"/>
  <c r="EQ139" i="1" s="1"/>
  <c r="GC137" i="3"/>
  <c r="EX137" i="3"/>
  <c r="FC139" i="1" s="1"/>
  <c r="FW137" i="3"/>
  <c r="ER137" i="3"/>
  <c r="EW139" i="1" s="1"/>
  <c r="FX137" i="3"/>
  <c r="ES137" i="3"/>
  <c r="EX139" i="1" s="1"/>
  <c r="GC133" i="3"/>
  <c r="EX133" i="3"/>
  <c r="FC135" i="1" s="1"/>
  <c r="FR133" i="3"/>
  <c r="EM133" i="3"/>
  <c r="ER135" i="1" s="1"/>
  <c r="GA133" i="3"/>
  <c r="EV133" i="3"/>
  <c r="FA135" i="1" s="1"/>
  <c r="GB133" i="3"/>
  <c r="EW133" i="3"/>
  <c r="FB135" i="1" s="1"/>
  <c r="FR129" i="3"/>
  <c r="EM129" i="3"/>
  <c r="ER131" i="1" s="1"/>
  <c r="FP129" i="3"/>
  <c r="EK129" i="3"/>
  <c r="EP131" i="1" s="1"/>
  <c r="FQ125" i="3"/>
  <c r="EL125" i="3"/>
  <c r="EQ127" i="1" s="1"/>
  <c r="FS125" i="3"/>
  <c r="EN125" i="3"/>
  <c r="ES127" i="1" s="1"/>
  <c r="FT125" i="3"/>
  <c r="EO125" i="3"/>
  <c r="ET127" i="1" s="1"/>
  <c r="FQ121" i="3"/>
  <c r="EL121" i="3"/>
  <c r="EQ123" i="1" s="1"/>
  <c r="GC121" i="3"/>
  <c r="EX121" i="3"/>
  <c r="FC123" i="1" s="1"/>
  <c r="FW121" i="3"/>
  <c r="ER121" i="3"/>
  <c r="EW123" i="1" s="1"/>
  <c r="FX121" i="3"/>
  <c r="ES121" i="3"/>
  <c r="EX123" i="1" s="1"/>
  <c r="GC117" i="3"/>
  <c r="EX117" i="3"/>
  <c r="FC118" i="1" s="1"/>
  <c r="FR117" i="3"/>
  <c r="EM117" i="3"/>
  <c r="ER118" i="1" s="1"/>
  <c r="GA117" i="3"/>
  <c r="EV117" i="3"/>
  <c r="FA118" i="1" s="1"/>
  <c r="GB117" i="3"/>
  <c r="EW117" i="3"/>
  <c r="FB118" i="1" s="1"/>
  <c r="FR113" i="3"/>
  <c r="EM113" i="3"/>
  <c r="ER114" i="1" s="1"/>
  <c r="FF113" i="3"/>
  <c r="EY113" i="3"/>
  <c r="FP113" i="3"/>
  <c r="EK113" i="3"/>
  <c r="EP114" i="1" s="1"/>
  <c r="FQ109" i="3"/>
  <c r="EL109" i="3"/>
  <c r="EQ110" i="1" s="1"/>
  <c r="FJ109" i="3"/>
  <c r="FS109" i="3"/>
  <c r="EN109" i="3"/>
  <c r="ES110" i="1" s="1"/>
  <c r="FT109" i="3"/>
  <c r="EO109" i="3"/>
  <c r="ET110" i="1" s="1"/>
  <c r="FQ105" i="3"/>
  <c r="EL105" i="3"/>
  <c r="EQ106" i="1" s="1"/>
  <c r="FU105" i="3"/>
  <c r="EP105" i="3"/>
  <c r="EU106" i="1" s="1"/>
  <c r="FS105" i="3"/>
  <c r="EN105" i="3"/>
  <c r="ES106" i="1" s="1"/>
  <c r="FT105" i="3"/>
  <c r="EO105" i="3"/>
  <c r="ET106" i="1" s="1"/>
  <c r="FU101" i="3"/>
  <c r="EP101" i="3"/>
  <c r="EU103" i="1" s="1"/>
  <c r="FQ101" i="3"/>
  <c r="EL101" i="3"/>
  <c r="EQ103" i="1" s="1"/>
  <c r="FS101" i="3"/>
  <c r="EN101" i="3"/>
  <c r="ES103" i="1" s="1"/>
  <c r="FT101" i="3"/>
  <c r="EO101" i="3"/>
  <c r="ET103" i="1" s="1"/>
  <c r="FR97" i="3"/>
  <c r="EM97" i="3"/>
  <c r="ER99" i="1" s="1"/>
  <c r="FY97" i="3"/>
  <c r="ET97" i="3"/>
  <c r="EY99" i="1" s="1"/>
  <c r="FZ97" i="3"/>
  <c r="EU97" i="3"/>
  <c r="EZ99" i="1" s="1"/>
  <c r="FS97" i="3"/>
  <c r="EN97" i="3"/>
  <c r="ES99" i="1" s="1"/>
  <c r="FT93" i="3"/>
  <c r="EO93" i="3"/>
  <c r="ET95" i="1" s="1"/>
  <c r="FU93" i="3"/>
  <c r="EP93" i="3"/>
  <c r="EU95" i="1" s="1"/>
  <c r="GB93" i="3"/>
  <c r="EW93" i="3"/>
  <c r="FB95" i="1" s="1"/>
  <c r="FS93" i="3"/>
  <c r="EN93" i="3"/>
  <c r="ES95" i="1" s="1"/>
  <c r="FP89" i="3"/>
  <c r="EK89" i="3"/>
  <c r="EP91" i="1" s="1"/>
  <c r="FV89" i="3"/>
  <c r="EQ89" i="3"/>
  <c r="EV91" i="1" s="1"/>
  <c r="GC89" i="3"/>
  <c r="EX89" i="3"/>
  <c r="FC91" i="1" s="1"/>
  <c r="FS89" i="3"/>
  <c r="EN89" i="3"/>
  <c r="ES91" i="1" s="1"/>
  <c r="FQ85" i="3"/>
  <c r="EL85" i="3"/>
  <c r="EQ87" i="1" s="1"/>
  <c r="FX85" i="3"/>
  <c r="ES85" i="3"/>
  <c r="EX87" i="1" s="1"/>
  <c r="EY85" i="3"/>
  <c r="FS85" i="3"/>
  <c r="EN85" i="3"/>
  <c r="ES87" i="1" s="1"/>
  <c r="FR81" i="3"/>
  <c r="EM81" i="3"/>
  <c r="ER83" i="1" s="1"/>
  <c r="FY81" i="3"/>
  <c r="ET81" i="3"/>
  <c r="EY83" i="1" s="1"/>
  <c r="FZ81" i="3"/>
  <c r="EU81" i="3"/>
  <c r="EZ83" i="1" s="1"/>
  <c r="FS81" i="3"/>
  <c r="EN81" i="3"/>
  <c r="ES83" i="1" s="1"/>
  <c r="FT77" i="3"/>
  <c r="EO77" i="3"/>
  <c r="ET79" i="1" s="1"/>
  <c r="FU77" i="3"/>
  <c r="EP77" i="3"/>
  <c r="EU79" i="1" s="1"/>
  <c r="GB77" i="3"/>
  <c r="EW77" i="3"/>
  <c r="FB79" i="1" s="1"/>
  <c r="FS77" i="3"/>
  <c r="EN77" i="3"/>
  <c r="ES79" i="1" s="1"/>
  <c r="FP73" i="3"/>
  <c r="EK73" i="3"/>
  <c r="EP75" i="1" s="1"/>
  <c r="FV73" i="3"/>
  <c r="EQ73" i="3"/>
  <c r="EV75" i="1" s="1"/>
  <c r="GC73" i="3"/>
  <c r="EX73" i="3"/>
  <c r="FC75" i="1" s="1"/>
  <c r="FS73" i="3"/>
  <c r="EN73" i="3"/>
  <c r="ES75" i="1" s="1"/>
  <c r="FQ69" i="3"/>
  <c r="EL69" i="3"/>
  <c r="EQ71" i="1" s="1"/>
  <c r="FX69" i="3"/>
  <c r="ES69" i="3"/>
  <c r="EX71" i="1" s="1"/>
  <c r="EY69" i="3"/>
  <c r="FS69" i="3"/>
  <c r="EN69" i="3"/>
  <c r="ES71" i="1" s="1"/>
  <c r="FR65" i="3"/>
  <c r="EM65" i="3"/>
  <c r="ER67" i="1" s="1"/>
  <c r="FY65" i="3"/>
  <c r="ET65" i="3"/>
  <c r="EY67" i="1" s="1"/>
  <c r="FZ65" i="3"/>
  <c r="EU65" i="3"/>
  <c r="EZ67" i="1" s="1"/>
  <c r="FS65" i="3"/>
  <c r="EN65" i="3"/>
  <c r="ES67" i="1" s="1"/>
  <c r="FT61" i="3"/>
  <c r="EO61" i="3"/>
  <c r="ET63" i="1" s="1"/>
  <c r="FU61" i="3"/>
  <c r="EP61" i="3"/>
  <c r="EU63" i="1" s="1"/>
  <c r="GB61" i="3"/>
  <c r="EW61" i="3"/>
  <c r="FB63" i="1" s="1"/>
  <c r="FS61" i="3"/>
  <c r="EN61" i="3"/>
  <c r="ES63" i="1" s="1"/>
  <c r="FP57" i="3"/>
  <c r="EK57" i="3"/>
  <c r="EP59" i="1" s="1"/>
  <c r="FV57" i="3"/>
  <c r="EQ57" i="3"/>
  <c r="EV59" i="1" s="1"/>
  <c r="GC57" i="3"/>
  <c r="EX57" i="3"/>
  <c r="FC59" i="1" s="1"/>
  <c r="FS57" i="3"/>
  <c r="EN57" i="3"/>
  <c r="ES59" i="1" s="1"/>
  <c r="FQ53" i="3"/>
  <c r="EL53" i="3"/>
  <c r="EQ55" i="1" s="1"/>
  <c r="FX53" i="3"/>
  <c r="ES53" i="3"/>
  <c r="EX55" i="1" s="1"/>
  <c r="EY53" i="3"/>
  <c r="FS53" i="3"/>
  <c r="EN53" i="3"/>
  <c r="ES55" i="1" s="1"/>
  <c r="FQ49" i="3"/>
  <c r="EL49" i="3"/>
  <c r="EQ51" i="1" s="1"/>
  <c r="FR49" i="3"/>
  <c r="EM49" i="3"/>
  <c r="ER51" i="1" s="1"/>
  <c r="FS49" i="3"/>
  <c r="EN49" i="3"/>
  <c r="ES51" i="1" s="1"/>
  <c r="FT49" i="3"/>
  <c r="EO49" i="3"/>
  <c r="ET51" i="1" s="1"/>
  <c r="FQ45" i="3"/>
  <c r="EL45" i="3"/>
  <c r="EQ47" i="1" s="1"/>
  <c r="FR45" i="3"/>
  <c r="EM45" i="3"/>
  <c r="ER47" i="1" s="1"/>
  <c r="FS45" i="3"/>
  <c r="EN45" i="3"/>
  <c r="ES47" i="1" s="1"/>
  <c r="FT45" i="3"/>
  <c r="EO45" i="3"/>
  <c r="ET47" i="1" s="1"/>
  <c r="FQ41" i="3"/>
  <c r="EL41" i="3"/>
  <c r="EQ43" i="1" s="1"/>
  <c r="FR41" i="3"/>
  <c r="EM41" i="3"/>
  <c r="ER43" i="1" s="1"/>
  <c r="FS41" i="3"/>
  <c r="EN41" i="3"/>
  <c r="ES43" i="1" s="1"/>
  <c r="FT41" i="3"/>
  <c r="EO41" i="3"/>
  <c r="ET43" i="1" s="1"/>
  <c r="FQ37" i="3"/>
  <c r="EL37" i="3"/>
  <c r="EQ39" i="1" s="1"/>
  <c r="FR37" i="3"/>
  <c r="EM37" i="3"/>
  <c r="ER39" i="1" s="1"/>
  <c r="FS37" i="3"/>
  <c r="EN37" i="3"/>
  <c r="ES39" i="1" s="1"/>
  <c r="FT37" i="3"/>
  <c r="EO37" i="3"/>
  <c r="ET39" i="1" s="1"/>
  <c r="FQ33" i="3"/>
  <c r="EL33" i="3"/>
  <c r="EQ35" i="1" s="1"/>
  <c r="FR33" i="3"/>
  <c r="EM33" i="3"/>
  <c r="ER35" i="1" s="1"/>
  <c r="FS33" i="3"/>
  <c r="EN33" i="3"/>
  <c r="ES35" i="1" s="1"/>
  <c r="FT33" i="3"/>
  <c r="EO33" i="3"/>
  <c r="ET35" i="1" s="1"/>
  <c r="FQ29" i="3"/>
  <c r="EL29" i="3"/>
  <c r="EQ31" i="1" s="1"/>
  <c r="FR29" i="3"/>
  <c r="EM29" i="3"/>
  <c r="ER31" i="1" s="1"/>
  <c r="FS29" i="3"/>
  <c r="EN29" i="3"/>
  <c r="ES31" i="1" s="1"/>
  <c r="FT29" i="3"/>
  <c r="EO29" i="3"/>
  <c r="ET31" i="1" s="1"/>
  <c r="FQ25" i="3"/>
  <c r="EL25" i="3"/>
  <c r="EQ27" i="1" s="1"/>
  <c r="FR25" i="3"/>
  <c r="EM25" i="3"/>
  <c r="ER27" i="1" s="1"/>
  <c r="FS25" i="3"/>
  <c r="EN25" i="3"/>
  <c r="ES27" i="1" s="1"/>
  <c r="FT25" i="3"/>
  <c r="EO25" i="3"/>
  <c r="ET27" i="1" s="1"/>
  <c r="FQ21" i="3"/>
  <c r="EL21" i="3"/>
  <c r="EQ23" i="1" s="1"/>
  <c r="FR21" i="3"/>
  <c r="EM21" i="3"/>
  <c r="ER23" i="1" s="1"/>
  <c r="FS21" i="3"/>
  <c r="EN21" i="3"/>
  <c r="ES23" i="1" s="1"/>
  <c r="FT21" i="3"/>
  <c r="EO21" i="3"/>
  <c r="ET23" i="1" s="1"/>
  <c r="FQ17" i="3"/>
  <c r="EL17" i="3"/>
  <c r="EQ19" i="1" s="1"/>
  <c r="FR17" i="3"/>
  <c r="EM17" i="3"/>
  <c r="ER19" i="1" s="1"/>
  <c r="FS17" i="3"/>
  <c r="EN17" i="3"/>
  <c r="ES19" i="1" s="1"/>
  <c r="FT17" i="3"/>
  <c r="EO17" i="3"/>
  <c r="ET19" i="1" s="1"/>
  <c r="FQ13" i="3"/>
  <c r="EL13" i="3"/>
  <c r="EQ15" i="1" s="1"/>
  <c r="FR13" i="3"/>
  <c r="EM13" i="3"/>
  <c r="ER15" i="1" s="1"/>
  <c r="FS13" i="3"/>
  <c r="EN13" i="3"/>
  <c r="ES15" i="1" s="1"/>
  <c r="FT13" i="3"/>
  <c r="EO13" i="3"/>
  <c r="ET15" i="1" s="1"/>
  <c r="FQ9" i="3"/>
  <c r="EL9" i="3"/>
  <c r="EQ11" i="1" s="1"/>
  <c r="FR9" i="3"/>
  <c r="EM9" i="3"/>
  <c r="ER11" i="1" s="1"/>
  <c r="FS9" i="3"/>
  <c r="EN9" i="3"/>
  <c r="ES11" i="1" s="1"/>
  <c r="FT9" i="3"/>
  <c r="EO9" i="3"/>
  <c r="ET11" i="1" s="1"/>
  <c r="FQ5" i="3"/>
  <c r="EL5" i="3"/>
  <c r="EQ7" i="1" s="1"/>
  <c r="FR5" i="3"/>
  <c r="EM5" i="3"/>
  <c r="ER7" i="1" s="1"/>
  <c r="FS5" i="3"/>
  <c r="EN5" i="3"/>
  <c r="ES7" i="1" s="1"/>
  <c r="FT5" i="3"/>
  <c r="EO5" i="3"/>
  <c r="ET7" i="1" s="1"/>
  <c r="FF115" i="3"/>
  <c r="FI110" i="3"/>
  <c r="FE108" i="3"/>
  <c r="FD107" i="3"/>
  <c r="FC106" i="3"/>
  <c r="FM104" i="3"/>
  <c r="FL103" i="3"/>
  <c r="FK102" i="3"/>
  <c r="FF101" i="3"/>
  <c r="FE100" i="3"/>
  <c r="FD99" i="3"/>
  <c r="FC98" i="3"/>
  <c r="FM96" i="3"/>
  <c r="FL95" i="3"/>
  <c r="FK94" i="3"/>
  <c r="FF93" i="3"/>
  <c r="FE92" i="3"/>
  <c r="FD91" i="3"/>
  <c r="FC90" i="3"/>
  <c r="FM88" i="3"/>
  <c r="FL87" i="3"/>
  <c r="FK86" i="3"/>
  <c r="FF85" i="3"/>
  <c r="FE84" i="3"/>
  <c r="FD83" i="3"/>
  <c r="FC82" i="3"/>
  <c r="FM80" i="3"/>
  <c r="FL79" i="3"/>
  <c r="FK78" i="3"/>
  <c r="FF77" i="3"/>
  <c r="FE76" i="3"/>
  <c r="FD75" i="3"/>
  <c r="FC74" i="3"/>
  <c r="FM72" i="3"/>
  <c r="FL71" i="3"/>
  <c r="FK70" i="3"/>
  <c r="FF69" i="3"/>
  <c r="FE68" i="3"/>
  <c r="FD67" i="3"/>
  <c r="FC66" i="3"/>
  <c r="FM64" i="3"/>
  <c r="FL63" i="3"/>
  <c r="FK62" i="3"/>
  <c r="FF61" i="3"/>
  <c r="FE60" i="3"/>
  <c r="FD59" i="3"/>
  <c r="FC58" i="3"/>
  <c r="FM56" i="3"/>
  <c r="FL55" i="3"/>
  <c r="FK54" i="3"/>
  <c r="FF53" i="3"/>
  <c r="FE52" i="3"/>
  <c r="FD51" i="3"/>
  <c r="FC50" i="3"/>
  <c r="FM48" i="3"/>
  <c r="FL47" i="3"/>
  <c r="FK46" i="3"/>
  <c r="FF45" i="3"/>
  <c r="FE44" i="3"/>
  <c r="FD43" i="3"/>
  <c r="FC42" i="3"/>
  <c r="FM40" i="3"/>
  <c r="FL39" i="3"/>
  <c r="FK38" i="3"/>
  <c r="FF37" i="3"/>
  <c r="FE36" i="3"/>
  <c r="FD35" i="3"/>
  <c r="FC34" i="3"/>
  <c r="FM32" i="3"/>
  <c r="FL31" i="3"/>
  <c r="FK30" i="3"/>
  <c r="FF29" i="3"/>
  <c r="FE28" i="3"/>
  <c r="FD27" i="3"/>
  <c r="FC26" i="3"/>
  <c r="FM24" i="3"/>
  <c r="FL23" i="3"/>
  <c r="FK22" i="3"/>
  <c r="FF21" i="3"/>
  <c r="FE20" i="3"/>
  <c r="FD19" i="3"/>
  <c r="FC18" i="3"/>
  <c r="FM16" i="3"/>
  <c r="FL15" i="3"/>
  <c r="FK14" i="3"/>
  <c r="FF13" i="3"/>
  <c r="FE12" i="3"/>
  <c r="FD11" i="3"/>
  <c r="FC10" i="3"/>
  <c r="FM8" i="3"/>
  <c r="FL7" i="3"/>
  <c r="FK6" i="3"/>
  <c r="FF5" i="3"/>
  <c r="FE4" i="3"/>
  <c r="FD3" i="3"/>
  <c r="FD2" i="3"/>
  <c r="FY144" i="3"/>
  <c r="ET144" i="3"/>
  <c r="EY146" i="1" s="1"/>
  <c r="FI144" i="3"/>
  <c r="FR144" i="3"/>
  <c r="EM144" i="3"/>
  <c r="ER146" i="1" s="1"/>
  <c r="FS144" i="3"/>
  <c r="EN144" i="3"/>
  <c r="ES146" i="1" s="1"/>
  <c r="FT140" i="3"/>
  <c r="EO140" i="3"/>
  <c r="ET142" i="1" s="1"/>
  <c r="FP140" i="3"/>
  <c r="EK140" i="3"/>
  <c r="EP142" i="1" s="1"/>
  <c r="FM140" i="3"/>
  <c r="FV140" i="3"/>
  <c r="EQ140" i="3"/>
  <c r="EV142" i="1" s="1"/>
  <c r="FW140" i="3"/>
  <c r="ER140" i="3"/>
  <c r="EW142" i="1" s="1"/>
  <c r="FX136" i="3"/>
  <c r="ES136" i="3"/>
  <c r="EX138" i="1" s="1"/>
  <c r="GB136" i="3"/>
  <c r="EW136" i="3"/>
  <c r="FB138" i="1" s="1"/>
  <c r="FU136" i="3"/>
  <c r="EP136" i="3"/>
  <c r="EU138" i="1" s="1"/>
  <c r="FZ136" i="3"/>
  <c r="EU136" i="3"/>
  <c r="EZ138" i="1" s="1"/>
  <c r="GA136" i="3"/>
  <c r="EV136" i="3"/>
  <c r="FA138" i="1" s="1"/>
  <c r="FU132" i="3"/>
  <c r="EP132" i="3"/>
  <c r="EU134" i="1" s="1"/>
  <c r="FE132" i="3"/>
  <c r="FY132" i="3"/>
  <c r="ET132" i="3"/>
  <c r="EY134" i="1" s="1"/>
  <c r="EY132" i="3"/>
  <c r="FY128" i="3"/>
  <c r="ET128" i="3"/>
  <c r="EY130" i="1" s="1"/>
  <c r="FI128" i="3"/>
  <c r="FR128" i="3"/>
  <c r="EM128" i="3"/>
  <c r="ER130" i="1" s="1"/>
  <c r="FS128" i="3"/>
  <c r="EN128" i="3"/>
  <c r="ES130" i="1" s="1"/>
  <c r="FT124" i="3"/>
  <c r="EO124" i="3"/>
  <c r="ET126" i="1" s="1"/>
  <c r="FP124" i="3"/>
  <c r="EK124" i="3"/>
  <c r="EP126" i="1" s="1"/>
  <c r="FM124" i="3"/>
  <c r="FV124" i="3"/>
  <c r="EQ124" i="3"/>
  <c r="EV126" i="1" s="1"/>
  <c r="FW124" i="3"/>
  <c r="ER124" i="3"/>
  <c r="EW126" i="1" s="1"/>
  <c r="FX120" i="3"/>
  <c r="ES120" i="3"/>
  <c r="EX122" i="1" s="1"/>
  <c r="GB120" i="3"/>
  <c r="EW120" i="3"/>
  <c r="FB122" i="1" s="1"/>
  <c r="FU120" i="3"/>
  <c r="EP120" i="3"/>
  <c r="EU122" i="1" s="1"/>
  <c r="FZ120" i="3"/>
  <c r="EU120" i="3"/>
  <c r="EZ122" i="1" s="1"/>
  <c r="GA120" i="3"/>
  <c r="EV120" i="3"/>
  <c r="FA122" i="1" s="1"/>
  <c r="FU116" i="3"/>
  <c r="EP116" i="3"/>
  <c r="EU117" i="1" s="1"/>
  <c r="FE116" i="3"/>
  <c r="FY116" i="3"/>
  <c r="ET116" i="3"/>
  <c r="EY117" i="1" s="1"/>
  <c r="EY116" i="3"/>
  <c r="FY112" i="3"/>
  <c r="ET112" i="3"/>
  <c r="EY113" i="1" s="1"/>
  <c r="FI112" i="3"/>
  <c r="FR112" i="3"/>
  <c r="EM112" i="3"/>
  <c r="ER113" i="1" s="1"/>
  <c r="FS112" i="3"/>
  <c r="EN112" i="3"/>
  <c r="ES113" i="1" s="1"/>
  <c r="FT108" i="3"/>
  <c r="EO108" i="3"/>
  <c r="ET109" i="1" s="1"/>
  <c r="FM108" i="3"/>
  <c r="FV108" i="3"/>
  <c r="EQ108" i="3"/>
  <c r="EV109" i="1" s="1"/>
  <c r="FW108" i="3"/>
  <c r="ER108" i="3"/>
  <c r="EW109" i="1" s="1"/>
  <c r="FX104" i="3"/>
  <c r="ES104" i="3"/>
  <c r="GB104" i="3"/>
  <c r="EW104" i="3"/>
  <c r="FV104" i="3"/>
  <c r="EQ104" i="3"/>
  <c r="FW104" i="3"/>
  <c r="ER104" i="3"/>
  <c r="FU100" i="3"/>
  <c r="EP100" i="3"/>
  <c r="EU102" i="1" s="1"/>
  <c r="GC100" i="3"/>
  <c r="EX100" i="3"/>
  <c r="FC102" i="1" s="1"/>
  <c r="FY100" i="3"/>
  <c r="ET100" i="3"/>
  <c r="EY102" i="1" s="1"/>
  <c r="EY100" i="3"/>
  <c r="FW96" i="3"/>
  <c r="ER96" i="3"/>
  <c r="EW98" i="1" s="1"/>
  <c r="GC96" i="3"/>
  <c r="EX96" i="3"/>
  <c r="FC98" i="1" s="1"/>
  <c r="FU96" i="3"/>
  <c r="EP96" i="3"/>
  <c r="EU98" i="1" s="1"/>
  <c r="FZ96" i="3"/>
  <c r="EU96" i="3"/>
  <c r="EZ98" i="1" s="1"/>
  <c r="FX92" i="3"/>
  <c r="ES92" i="3"/>
  <c r="EX94" i="1" s="1"/>
  <c r="FP92" i="3"/>
  <c r="EK92" i="3"/>
  <c r="EP94" i="1" s="1"/>
  <c r="FW92" i="3"/>
  <c r="ER92" i="3"/>
  <c r="EW94" i="1" s="1"/>
  <c r="FZ92" i="3"/>
  <c r="EU92" i="3"/>
  <c r="EZ94" i="1" s="1"/>
  <c r="FY88" i="3"/>
  <c r="ET88" i="3"/>
  <c r="EY90" i="1" s="1"/>
  <c r="FQ88" i="3"/>
  <c r="EL88" i="3"/>
  <c r="EQ90" i="1" s="1"/>
  <c r="FX88" i="3"/>
  <c r="ES88" i="3"/>
  <c r="EX90" i="1" s="1"/>
  <c r="FZ88" i="3"/>
  <c r="EU88" i="3"/>
  <c r="EZ90" i="1" s="1"/>
  <c r="FU84" i="3"/>
  <c r="EP84" i="3"/>
  <c r="EU86" i="1" s="1"/>
  <c r="GB84" i="3"/>
  <c r="EW84" i="3"/>
  <c r="FB86" i="1" s="1"/>
  <c r="FT84" i="3"/>
  <c r="EO84" i="3"/>
  <c r="ET86" i="1" s="1"/>
  <c r="FZ84" i="3"/>
  <c r="EU84" i="3"/>
  <c r="EZ86" i="1" s="1"/>
  <c r="FW80" i="3"/>
  <c r="ER80" i="3"/>
  <c r="EW82" i="1" s="1"/>
  <c r="GC80" i="3"/>
  <c r="EX80" i="3"/>
  <c r="FC82" i="1" s="1"/>
  <c r="FU80" i="3"/>
  <c r="EP80" i="3"/>
  <c r="EU82" i="1" s="1"/>
  <c r="FZ80" i="3"/>
  <c r="EU80" i="3"/>
  <c r="EZ82" i="1" s="1"/>
  <c r="FX76" i="3"/>
  <c r="ES76" i="3"/>
  <c r="EX78" i="1" s="1"/>
  <c r="FP76" i="3"/>
  <c r="EK76" i="3"/>
  <c r="EP78" i="1" s="1"/>
  <c r="FW76" i="3"/>
  <c r="ER76" i="3"/>
  <c r="EW78" i="1" s="1"/>
  <c r="FZ76" i="3"/>
  <c r="EU76" i="3"/>
  <c r="EZ78" i="1" s="1"/>
  <c r="FY72" i="3"/>
  <c r="ET72" i="3"/>
  <c r="EY74" i="1" s="1"/>
  <c r="FQ72" i="3"/>
  <c r="EL72" i="3"/>
  <c r="EQ74" i="1" s="1"/>
  <c r="FX72" i="3"/>
  <c r="ES72" i="3"/>
  <c r="EX74" i="1" s="1"/>
  <c r="FZ72" i="3"/>
  <c r="EU72" i="3"/>
  <c r="EZ74" i="1" s="1"/>
  <c r="FU68" i="3"/>
  <c r="EP68" i="3"/>
  <c r="EU70" i="1" s="1"/>
  <c r="GB68" i="3"/>
  <c r="EW68" i="3"/>
  <c r="FB70" i="1" s="1"/>
  <c r="FT68" i="3"/>
  <c r="EO68" i="3"/>
  <c r="ET70" i="1" s="1"/>
  <c r="FZ68" i="3"/>
  <c r="EU68" i="3"/>
  <c r="EZ70" i="1" s="1"/>
  <c r="FW64" i="3"/>
  <c r="ER64" i="3"/>
  <c r="EW66" i="1" s="1"/>
  <c r="GC64" i="3"/>
  <c r="EX64" i="3"/>
  <c r="FC66" i="1" s="1"/>
  <c r="FU64" i="3"/>
  <c r="EP64" i="3"/>
  <c r="EU66" i="1" s="1"/>
  <c r="FZ64" i="3"/>
  <c r="EU64" i="3"/>
  <c r="EZ66" i="1" s="1"/>
  <c r="FX60" i="3"/>
  <c r="ES60" i="3"/>
  <c r="EX62" i="1" s="1"/>
  <c r="FP60" i="3"/>
  <c r="EK60" i="3"/>
  <c r="EP62" i="1" s="1"/>
  <c r="FW60" i="3"/>
  <c r="ER60" i="3"/>
  <c r="EW62" i="1" s="1"/>
  <c r="FZ60" i="3"/>
  <c r="EU60" i="3"/>
  <c r="EZ62" i="1" s="1"/>
  <c r="FY56" i="3"/>
  <c r="ET56" i="3"/>
  <c r="EY58" i="1" s="1"/>
  <c r="FQ56" i="3"/>
  <c r="EL56" i="3"/>
  <c r="EQ58" i="1" s="1"/>
  <c r="FX56" i="3"/>
  <c r="ES56" i="3"/>
  <c r="EX58" i="1" s="1"/>
  <c r="FZ56" i="3"/>
  <c r="EU56" i="3"/>
  <c r="EZ58" i="1" s="1"/>
  <c r="FU52" i="3"/>
  <c r="EP52" i="3"/>
  <c r="EU54" i="1" s="1"/>
  <c r="GB52" i="3"/>
  <c r="EW52" i="3"/>
  <c r="FB54" i="1" s="1"/>
  <c r="FT52" i="3"/>
  <c r="EO52" i="3"/>
  <c r="ET54" i="1" s="1"/>
  <c r="FZ52" i="3"/>
  <c r="EU52" i="3"/>
  <c r="EZ54" i="1" s="1"/>
  <c r="FT48" i="3"/>
  <c r="EO48" i="3"/>
  <c r="ET50" i="1" s="1"/>
  <c r="FU48" i="3"/>
  <c r="EP48" i="3"/>
  <c r="EU50" i="1" s="1"/>
  <c r="FV48" i="3"/>
  <c r="EQ48" i="3"/>
  <c r="EV50" i="1" s="1"/>
  <c r="FW48" i="3"/>
  <c r="ER48" i="3"/>
  <c r="EW50" i="1" s="1"/>
  <c r="FT44" i="3"/>
  <c r="EO44" i="3"/>
  <c r="ET46" i="1" s="1"/>
  <c r="FU44" i="3"/>
  <c r="EP44" i="3"/>
  <c r="EU46" i="1" s="1"/>
  <c r="FV44" i="3"/>
  <c r="EQ44" i="3"/>
  <c r="EV46" i="1" s="1"/>
  <c r="FW44" i="3"/>
  <c r="ER44" i="3"/>
  <c r="EW46" i="1" s="1"/>
  <c r="FT40" i="3"/>
  <c r="EO40" i="3"/>
  <c r="ET42" i="1" s="1"/>
  <c r="FU40" i="3"/>
  <c r="EP40" i="3"/>
  <c r="EU42" i="1" s="1"/>
  <c r="FV40" i="3"/>
  <c r="EQ40" i="3"/>
  <c r="EV42" i="1" s="1"/>
  <c r="FW40" i="3"/>
  <c r="ER40" i="3"/>
  <c r="EW42" i="1" s="1"/>
  <c r="FT36" i="3"/>
  <c r="EO36" i="3"/>
  <c r="ET38" i="1" s="1"/>
  <c r="FU36" i="3"/>
  <c r="EP36" i="3"/>
  <c r="EU38" i="1" s="1"/>
  <c r="FV36" i="3"/>
  <c r="EQ36" i="3"/>
  <c r="EV38" i="1" s="1"/>
  <c r="FW36" i="3"/>
  <c r="ER36" i="3"/>
  <c r="EW38" i="1" s="1"/>
  <c r="FT32" i="3"/>
  <c r="EO32" i="3"/>
  <c r="ET34" i="1" s="1"/>
  <c r="FU32" i="3"/>
  <c r="EP32" i="3"/>
  <c r="EU34" i="1" s="1"/>
  <c r="FV32" i="3"/>
  <c r="EQ32" i="3"/>
  <c r="EV34" i="1" s="1"/>
  <c r="FW32" i="3"/>
  <c r="ER32" i="3"/>
  <c r="EW34" i="1" s="1"/>
  <c r="FT28" i="3"/>
  <c r="EO28" i="3"/>
  <c r="ET30" i="1" s="1"/>
  <c r="FU28" i="3"/>
  <c r="EP28" i="3"/>
  <c r="EU30" i="1" s="1"/>
  <c r="FV28" i="3"/>
  <c r="EQ28" i="3"/>
  <c r="EV30" i="1" s="1"/>
  <c r="FW28" i="3"/>
  <c r="ER28" i="3"/>
  <c r="EW30" i="1" s="1"/>
  <c r="FT24" i="3"/>
  <c r="EO24" i="3"/>
  <c r="ET26" i="1" s="1"/>
  <c r="FU24" i="3"/>
  <c r="EP24" i="3"/>
  <c r="EU26" i="1" s="1"/>
  <c r="FV24" i="3"/>
  <c r="EQ24" i="3"/>
  <c r="EV26" i="1" s="1"/>
  <c r="FW24" i="3"/>
  <c r="ER24" i="3"/>
  <c r="EW26" i="1" s="1"/>
  <c r="FT20" i="3"/>
  <c r="EO20" i="3"/>
  <c r="ET22" i="1" s="1"/>
  <c r="FU20" i="3"/>
  <c r="EP20" i="3"/>
  <c r="EU22" i="1" s="1"/>
  <c r="FV20" i="3"/>
  <c r="EQ20" i="3"/>
  <c r="EV22" i="1" s="1"/>
  <c r="FW20" i="3"/>
  <c r="ER20" i="3"/>
  <c r="EW22" i="1" s="1"/>
  <c r="FT16" i="3"/>
  <c r="EO16" i="3"/>
  <c r="ET18" i="1" s="1"/>
  <c r="FU16" i="3"/>
  <c r="EP16" i="3"/>
  <c r="EU18" i="1" s="1"/>
  <c r="FV16" i="3"/>
  <c r="EQ16" i="3"/>
  <c r="EV18" i="1" s="1"/>
  <c r="FW16" i="3"/>
  <c r="ER16" i="3"/>
  <c r="EW18" i="1" s="1"/>
  <c r="FT12" i="3"/>
  <c r="EO12" i="3"/>
  <c r="ET14" i="1" s="1"/>
  <c r="FU12" i="3"/>
  <c r="EP12" i="3"/>
  <c r="EU14" i="1" s="1"/>
  <c r="FV12" i="3"/>
  <c r="EQ12" i="3"/>
  <c r="EV14" i="1" s="1"/>
  <c r="FW12" i="3"/>
  <c r="ER12" i="3"/>
  <c r="EW14" i="1" s="1"/>
  <c r="FT8" i="3"/>
  <c r="EO8" i="3"/>
  <c r="ET10" i="1" s="1"/>
  <c r="FU8" i="3"/>
  <c r="EP8" i="3"/>
  <c r="EU10" i="1" s="1"/>
  <c r="FV8" i="3"/>
  <c r="EQ8" i="3"/>
  <c r="EV10" i="1" s="1"/>
  <c r="FW8" i="3"/>
  <c r="ER8" i="3"/>
  <c r="EW10" i="1" s="1"/>
  <c r="FT4" i="3"/>
  <c r="EO4" i="3"/>
  <c r="ET6" i="1" s="1"/>
  <c r="FU4" i="3"/>
  <c r="EP4" i="3"/>
  <c r="EU6" i="1" s="1"/>
  <c r="FV4" i="3"/>
  <c r="EQ4" i="3"/>
  <c r="EV6" i="1" s="1"/>
  <c r="FW4" i="3"/>
  <c r="ER4" i="3"/>
  <c r="EW6" i="1" s="1"/>
  <c r="FN107" i="3"/>
  <c r="FN87" i="3"/>
  <c r="FN55" i="3"/>
  <c r="FN27" i="3"/>
  <c r="FL110" i="3"/>
  <c r="FN105" i="3"/>
  <c r="FN89" i="3"/>
  <c r="FN73" i="3"/>
  <c r="FN57" i="3"/>
  <c r="FN41" i="3"/>
  <c r="FN25" i="3"/>
  <c r="FN91" i="3"/>
  <c r="FN59" i="3"/>
  <c r="FN23" i="3"/>
  <c r="FN17" i="3"/>
  <c r="BH51" i="1"/>
  <c r="CN49" i="2"/>
  <c r="AT51" i="1" s="1"/>
  <c r="BG50" i="1"/>
  <c r="CM48" i="2"/>
  <c r="AS50" i="1" s="1"/>
  <c r="BF49" i="1"/>
  <c r="CL47" i="2"/>
  <c r="AR49" i="1" s="1"/>
  <c r="BE48" i="1"/>
  <c r="CK46" i="2"/>
  <c r="AQ48" i="1" s="1"/>
  <c r="BD47" i="1"/>
  <c r="CJ45" i="2"/>
  <c r="AP47" i="1" s="1"/>
  <c r="BC46" i="1"/>
  <c r="CI44" i="2"/>
  <c r="AO46" i="1" s="1"/>
  <c r="BB45" i="1"/>
  <c r="CH43" i="2"/>
  <c r="AN45" i="1" s="1"/>
  <c r="BA44" i="1"/>
  <c r="CG42" i="2"/>
  <c r="AM44" i="1" s="1"/>
  <c r="AZ43" i="1"/>
  <c r="CF41" i="2"/>
  <c r="AL43" i="1" s="1"/>
  <c r="AY42" i="1"/>
  <c r="CE40" i="2"/>
  <c r="AK42" i="1" s="1"/>
  <c r="AX41" i="1"/>
  <c r="CD39" i="2"/>
  <c r="AJ41" i="1" s="1"/>
  <c r="AW40" i="1"/>
  <c r="CC38" i="2"/>
  <c r="AI40" i="1" s="1"/>
  <c r="AV39" i="1"/>
  <c r="CB37" i="2"/>
  <c r="AH39" i="1" s="1"/>
  <c r="BI36" i="1"/>
  <c r="CO34" i="2"/>
  <c r="AU36" i="1" s="1"/>
  <c r="BH35" i="1"/>
  <c r="CN33" i="2"/>
  <c r="AT35" i="1" s="1"/>
  <c r="BG34" i="1"/>
  <c r="CM32" i="2"/>
  <c r="AS34" i="1" s="1"/>
  <c r="BF33" i="1"/>
  <c r="CL31" i="2"/>
  <c r="AR33" i="1" s="1"/>
  <c r="BE32" i="1"/>
  <c r="CK30" i="2"/>
  <c r="AQ32" i="1" s="1"/>
  <c r="BD31" i="1"/>
  <c r="CJ29" i="2"/>
  <c r="AP31" i="1" s="1"/>
  <c r="BC30" i="1"/>
  <c r="CI28" i="2"/>
  <c r="AO30" i="1" s="1"/>
  <c r="BB29" i="1"/>
  <c r="CH27" i="2"/>
  <c r="AN29" i="1" s="1"/>
  <c r="BA28" i="1"/>
  <c r="CG26" i="2"/>
  <c r="AM28" i="1" s="1"/>
  <c r="AZ27" i="1"/>
  <c r="CF25" i="2"/>
  <c r="AL27" i="1" s="1"/>
  <c r="AY26" i="1"/>
  <c r="CE24" i="2"/>
  <c r="AK26" i="1" s="1"/>
  <c r="AX25" i="1"/>
  <c r="CD23" i="2"/>
  <c r="AJ25" i="1" s="1"/>
  <c r="AW24" i="1"/>
  <c r="CC22" i="2"/>
  <c r="AI24" i="1" s="1"/>
  <c r="AV23" i="1"/>
  <c r="CB21" i="2"/>
  <c r="AH23" i="1" s="1"/>
  <c r="BI20" i="1"/>
  <c r="CO18" i="2"/>
  <c r="AU20" i="1" s="1"/>
  <c r="BH19" i="1"/>
  <c r="CN17" i="2"/>
  <c r="AT19" i="1" s="1"/>
  <c r="BG18" i="1"/>
  <c r="CM16" i="2"/>
  <c r="AS18" i="1" s="1"/>
  <c r="BF17" i="1"/>
  <c r="CL15" i="2"/>
  <c r="AR17" i="1" s="1"/>
  <c r="BE16" i="1"/>
  <c r="CK14" i="2"/>
  <c r="AQ16" i="1" s="1"/>
  <c r="BD15" i="1"/>
  <c r="CJ13" i="2"/>
  <c r="AP15" i="1" s="1"/>
  <c r="BC14" i="1"/>
  <c r="CI12" i="2"/>
  <c r="AO14" i="1" s="1"/>
  <c r="BB13" i="1"/>
  <c r="CH11" i="2"/>
  <c r="AN13" i="1" s="1"/>
  <c r="BA12" i="1"/>
  <c r="CG10" i="2"/>
  <c r="AM12" i="1" s="1"/>
  <c r="AZ11" i="1"/>
  <c r="CF9" i="2"/>
  <c r="AL11" i="1" s="1"/>
  <c r="AY10" i="1"/>
  <c r="CE8" i="2"/>
  <c r="AK10" i="1" s="1"/>
  <c r="AX9" i="1"/>
  <c r="CD7" i="2"/>
  <c r="AJ9" i="1" s="1"/>
  <c r="AW8" i="1"/>
  <c r="CC6" i="2"/>
  <c r="AI8" i="1" s="1"/>
  <c r="AV7" i="1"/>
  <c r="CB5" i="2"/>
  <c r="AH7" i="1" s="1"/>
  <c r="BI4" i="1"/>
  <c r="CO2" i="2"/>
  <c r="AU4" i="1" s="1"/>
  <c r="BA144" i="1"/>
  <c r="CG142" i="2"/>
  <c r="AM144" i="1" s="1"/>
  <c r="BH144" i="1"/>
  <c r="CN142" i="2"/>
  <c r="AT144" i="1" s="1"/>
  <c r="BD140" i="1"/>
  <c r="CJ138" i="2"/>
  <c r="AP140" i="1" s="1"/>
  <c r="BE140" i="1"/>
  <c r="CK138" i="2"/>
  <c r="AQ140" i="1" s="1"/>
  <c r="AW140" i="1"/>
  <c r="CC138" i="2"/>
  <c r="AI140" i="1" s="1"/>
  <c r="AX140" i="1"/>
  <c r="CD138" i="2"/>
  <c r="AJ140" i="1" s="1"/>
  <c r="AX136" i="1"/>
  <c r="CD134" i="2"/>
  <c r="AJ136" i="1" s="1"/>
  <c r="AV136" i="1"/>
  <c r="CB134" i="2"/>
  <c r="AH136" i="1" s="1"/>
  <c r="BA136" i="1"/>
  <c r="CG134" i="2"/>
  <c r="AM136" i="1" s="1"/>
  <c r="BC136" i="1"/>
  <c r="CI134" i="2"/>
  <c r="AO136" i="1" s="1"/>
  <c r="AX132" i="1"/>
  <c r="CD130" i="2"/>
  <c r="AJ132" i="1" s="1"/>
  <c r="AY132" i="1"/>
  <c r="CE130" i="2"/>
  <c r="AK132" i="1" s="1"/>
  <c r="AZ132" i="1"/>
  <c r="CF130" i="2"/>
  <c r="AL132" i="1" s="1"/>
  <c r="BA132" i="1"/>
  <c r="CG130" i="2"/>
  <c r="AM132" i="1" s="1"/>
  <c r="AX128" i="1"/>
  <c r="CD126" i="2"/>
  <c r="AJ128" i="1" s="1"/>
  <c r="AY128" i="1"/>
  <c r="CE126" i="2"/>
  <c r="AK128" i="1" s="1"/>
  <c r="AZ128" i="1"/>
  <c r="CF126" i="2"/>
  <c r="AL128" i="1" s="1"/>
  <c r="BA128" i="1"/>
  <c r="CG126" i="2"/>
  <c r="AM128" i="1" s="1"/>
  <c r="AX124" i="1"/>
  <c r="CD122" i="2"/>
  <c r="AJ124" i="1" s="1"/>
  <c r="AY124" i="1"/>
  <c r="CE122" i="2"/>
  <c r="AK124" i="1" s="1"/>
  <c r="AZ124" i="1"/>
  <c r="CF122" i="2"/>
  <c r="AL124" i="1" s="1"/>
  <c r="BA124" i="1"/>
  <c r="CG122" i="2"/>
  <c r="AM124" i="1" s="1"/>
  <c r="AX120" i="1"/>
  <c r="CD118" i="2"/>
  <c r="AJ120" i="1" s="1"/>
  <c r="AY120" i="1"/>
  <c r="CE118" i="2"/>
  <c r="AK120" i="1" s="1"/>
  <c r="AZ120" i="1"/>
  <c r="CF118" i="2"/>
  <c r="AL120" i="1" s="1"/>
  <c r="BA120" i="1"/>
  <c r="CG118" i="2"/>
  <c r="AM120" i="1" s="1"/>
  <c r="AX116" i="1"/>
  <c r="CD114" i="2"/>
  <c r="AJ116" i="1" s="1"/>
  <c r="AY116" i="1"/>
  <c r="CE114" i="2"/>
  <c r="AK116" i="1" s="1"/>
  <c r="AZ116" i="1"/>
  <c r="CF114" i="2"/>
  <c r="AL116" i="1" s="1"/>
  <c r="BA116" i="1"/>
  <c r="CG114" i="2"/>
  <c r="AM116" i="1" s="1"/>
  <c r="AX112" i="1"/>
  <c r="CD110" i="2"/>
  <c r="AJ112" i="1" s="1"/>
  <c r="AY112" i="1"/>
  <c r="CE110" i="2"/>
  <c r="AK112" i="1" s="1"/>
  <c r="AZ112" i="1"/>
  <c r="CF110" i="2"/>
  <c r="AL112" i="1" s="1"/>
  <c r="BA112" i="1"/>
  <c r="CG110" i="2"/>
  <c r="AM112" i="1" s="1"/>
  <c r="AX108" i="1"/>
  <c r="CD106" i="2"/>
  <c r="AJ108" i="1" s="1"/>
  <c r="AY108" i="1"/>
  <c r="CE106" i="2"/>
  <c r="AK108" i="1" s="1"/>
  <c r="AZ108" i="1"/>
  <c r="CF106" i="2"/>
  <c r="AL108" i="1" s="1"/>
  <c r="BA108" i="1"/>
  <c r="CG106" i="2"/>
  <c r="AM108" i="1" s="1"/>
  <c r="AX104" i="1"/>
  <c r="CD102" i="2"/>
  <c r="AJ104" i="1" s="1"/>
  <c r="AY104" i="1"/>
  <c r="CE102" i="2"/>
  <c r="AK104" i="1" s="1"/>
  <c r="AZ104" i="1"/>
  <c r="CF102" i="2"/>
  <c r="AL104" i="1" s="1"/>
  <c r="BA104" i="1"/>
  <c r="CG102" i="2"/>
  <c r="AM104" i="1" s="1"/>
  <c r="AX100" i="1"/>
  <c r="CD98" i="2"/>
  <c r="AJ100" i="1" s="1"/>
  <c r="AY100" i="1"/>
  <c r="CE98" i="2"/>
  <c r="AK100" i="1" s="1"/>
  <c r="AZ100" i="1"/>
  <c r="CF98" i="2"/>
  <c r="AL100" i="1" s="1"/>
  <c r="BA100" i="1"/>
  <c r="CG98" i="2"/>
  <c r="AM100" i="1" s="1"/>
  <c r="AX96" i="1"/>
  <c r="CD94" i="2"/>
  <c r="AJ96" i="1" s="1"/>
  <c r="AY96" i="1"/>
  <c r="CE94" i="2"/>
  <c r="AK96" i="1" s="1"/>
  <c r="AZ96" i="1"/>
  <c r="CF94" i="2"/>
  <c r="AL96" i="1" s="1"/>
  <c r="BA96" i="1"/>
  <c r="CG94" i="2"/>
  <c r="AM96" i="1" s="1"/>
  <c r="AX92" i="1"/>
  <c r="CD90" i="2"/>
  <c r="AJ92" i="1" s="1"/>
  <c r="AY92" i="1"/>
  <c r="CE90" i="2"/>
  <c r="AK92" i="1" s="1"/>
  <c r="AZ92" i="1"/>
  <c r="CF90" i="2"/>
  <c r="AL92" i="1" s="1"/>
  <c r="BA92" i="1"/>
  <c r="CG90" i="2"/>
  <c r="AM92" i="1" s="1"/>
  <c r="AX88" i="1"/>
  <c r="CD86" i="2"/>
  <c r="AJ88" i="1" s="1"/>
  <c r="AY88" i="1"/>
  <c r="CE86" i="2"/>
  <c r="AK88" i="1" s="1"/>
  <c r="AZ88" i="1"/>
  <c r="CF86" i="2"/>
  <c r="AL88" i="1" s="1"/>
  <c r="BA88" i="1"/>
  <c r="CG86" i="2"/>
  <c r="AM88" i="1" s="1"/>
  <c r="AX84" i="1"/>
  <c r="CD82" i="2"/>
  <c r="AJ84" i="1" s="1"/>
  <c r="AY84" i="1"/>
  <c r="CE82" i="2"/>
  <c r="AK84" i="1" s="1"/>
  <c r="AZ84" i="1"/>
  <c r="CF82" i="2"/>
  <c r="AL84" i="1" s="1"/>
  <c r="BA84" i="1"/>
  <c r="CG82" i="2"/>
  <c r="AM84" i="1" s="1"/>
  <c r="AX80" i="1"/>
  <c r="CD78" i="2"/>
  <c r="AJ80" i="1" s="1"/>
  <c r="AY80" i="1"/>
  <c r="CE78" i="2"/>
  <c r="AK80" i="1" s="1"/>
  <c r="AZ80" i="1"/>
  <c r="CF78" i="2"/>
  <c r="AL80" i="1" s="1"/>
  <c r="BA80" i="1"/>
  <c r="CG78" i="2"/>
  <c r="AM80" i="1" s="1"/>
  <c r="AX76" i="1"/>
  <c r="CD74" i="2"/>
  <c r="AJ76" i="1" s="1"/>
  <c r="AY76" i="1"/>
  <c r="CE74" i="2"/>
  <c r="AK76" i="1" s="1"/>
  <c r="AZ76" i="1"/>
  <c r="CF74" i="2"/>
  <c r="AL76" i="1" s="1"/>
  <c r="BA76" i="1"/>
  <c r="CG74" i="2"/>
  <c r="AM76" i="1" s="1"/>
  <c r="AX72" i="1"/>
  <c r="CD70" i="2"/>
  <c r="AJ72" i="1" s="1"/>
  <c r="AY72" i="1"/>
  <c r="CE70" i="2"/>
  <c r="AK72" i="1" s="1"/>
  <c r="AZ72" i="1"/>
  <c r="CF70" i="2"/>
  <c r="AL72" i="1" s="1"/>
  <c r="BA72" i="1"/>
  <c r="CG70" i="2"/>
  <c r="AM72" i="1" s="1"/>
  <c r="AX68" i="1"/>
  <c r="CD66" i="2"/>
  <c r="AJ68" i="1" s="1"/>
  <c r="AY68" i="1"/>
  <c r="CE66" i="2"/>
  <c r="AK68" i="1" s="1"/>
  <c r="AZ68" i="1"/>
  <c r="CF66" i="2"/>
  <c r="AL68" i="1" s="1"/>
  <c r="BA68" i="1"/>
  <c r="CG66" i="2"/>
  <c r="AM68" i="1" s="1"/>
  <c r="AX64" i="1"/>
  <c r="CD62" i="2"/>
  <c r="AJ64" i="1" s="1"/>
  <c r="AY64" i="1"/>
  <c r="CE62" i="2"/>
  <c r="AK64" i="1" s="1"/>
  <c r="AZ64" i="1"/>
  <c r="CF62" i="2"/>
  <c r="AL64" i="1" s="1"/>
  <c r="BA64" i="1"/>
  <c r="CG62" i="2"/>
  <c r="AM64" i="1" s="1"/>
  <c r="AX60" i="1"/>
  <c r="CD58" i="2"/>
  <c r="AJ60" i="1" s="1"/>
  <c r="AY60" i="1"/>
  <c r="CE58" i="2"/>
  <c r="AK60" i="1" s="1"/>
  <c r="AZ60" i="1"/>
  <c r="CF58" i="2"/>
  <c r="AL60" i="1" s="1"/>
  <c r="BA60" i="1"/>
  <c r="CG58" i="2"/>
  <c r="AM60" i="1" s="1"/>
  <c r="AX56" i="1"/>
  <c r="CD54" i="2"/>
  <c r="AJ56" i="1" s="1"/>
  <c r="AY56" i="1"/>
  <c r="CE54" i="2"/>
  <c r="AK56" i="1" s="1"/>
  <c r="AZ56" i="1"/>
  <c r="CF54" i="2"/>
  <c r="AL56" i="1" s="1"/>
  <c r="BA56" i="1"/>
  <c r="CG54" i="2"/>
  <c r="AM56" i="1" s="1"/>
  <c r="AX52" i="1"/>
  <c r="CD50" i="2"/>
  <c r="AJ52" i="1" s="1"/>
  <c r="AY52" i="1"/>
  <c r="CE50" i="2"/>
  <c r="AK52" i="1" s="1"/>
  <c r="AZ52" i="1"/>
  <c r="CF50" i="2"/>
  <c r="AL52" i="1" s="1"/>
  <c r="BA52" i="1"/>
  <c r="CG50" i="2"/>
  <c r="AM52" i="1" s="1"/>
  <c r="BG51" i="1"/>
  <c r="CM49" i="2"/>
  <c r="AS51" i="1" s="1"/>
  <c r="BF50" i="1"/>
  <c r="CL48" i="2"/>
  <c r="AR50" i="1" s="1"/>
  <c r="BE49" i="1"/>
  <c r="CK47" i="2"/>
  <c r="AQ49" i="1" s="1"/>
  <c r="CJ46" i="2"/>
  <c r="AP48" i="1" s="1"/>
  <c r="BD48" i="1"/>
  <c r="BC47" i="1"/>
  <c r="CI45" i="2"/>
  <c r="AO47" i="1" s="1"/>
  <c r="BB46" i="1"/>
  <c r="CH44" i="2"/>
  <c r="AN46" i="1" s="1"/>
  <c r="BA45" i="1"/>
  <c r="CG43" i="2"/>
  <c r="AM45" i="1" s="1"/>
  <c r="AZ44" i="1"/>
  <c r="CF42" i="2"/>
  <c r="AL44" i="1" s="1"/>
  <c r="AY43" i="1"/>
  <c r="CE41" i="2"/>
  <c r="AK43" i="1" s="1"/>
  <c r="AX42" i="1"/>
  <c r="CD40" i="2"/>
  <c r="AJ42" i="1" s="1"/>
  <c r="AW41" i="1"/>
  <c r="CC39" i="2"/>
  <c r="AI41" i="1" s="1"/>
  <c r="AV40" i="1"/>
  <c r="CB38" i="2"/>
  <c r="AH40" i="1" s="1"/>
  <c r="BI37" i="1"/>
  <c r="CO35" i="2"/>
  <c r="AU37" i="1" s="1"/>
  <c r="BH36" i="1"/>
  <c r="CN34" i="2"/>
  <c r="AT36" i="1" s="1"/>
  <c r="BG35" i="1"/>
  <c r="CM33" i="2"/>
  <c r="AS35" i="1" s="1"/>
  <c r="BF34" i="1"/>
  <c r="CL32" i="2"/>
  <c r="AR34" i="1" s="1"/>
  <c r="BE33" i="1"/>
  <c r="CK31" i="2"/>
  <c r="AQ33" i="1" s="1"/>
  <c r="BD32" i="1"/>
  <c r="CJ30" i="2"/>
  <c r="AP32" i="1" s="1"/>
  <c r="BC31" i="1"/>
  <c r="CI29" i="2"/>
  <c r="AO31" i="1" s="1"/>
  <c r="BB30" i="1"/>
  <c r="CH28" i="2"/>
  <c r="AN30" i="1" s="1"/>
  <c r="BA29" i="1"/>
  <c r="CG27" i="2"/>
  <c r="AM29" i="1" s="1"/>
  <c r="AZ28" i="1"/>
  <c r="CF26" i="2"/>
  <c r="AL28" i="1" s="1"/>
  <c r="AY27" i="1"/>
  <c r="CE25" i="2"/>
  <c r="AK27" i="1" s="1"/>
  <c r="AX26" i="1"/>
  <c r="CD24" i="2"/>
  <c r="AJ26" i="1" s="1"/>
  <c r="AW25" i="1"/>
  <c r="CC23" i="2"/>
  <c r="AI25" i="1" s="1"/>
  <c r="AV24" i="1"/>
  <c r="CB22" i="2"/>
  <c r="AH24" i="1" s="1"/>
  <c r="BI21" i="1"/>
  <c r="CO19" i="2"/>
  <c r="AU21" i="1" s="1"/>
  <c r="BH20" i="1"/>
  <c r="CN18" i="2"/>
  <c r="AT20" i="1" s="1"/>
  <c r="BG19" i="1"/>
  <c r="CM17" i="2"/>
  <c r="AS19" i="1" s="1"/>
  <c r="BF18" i="1"/>
  <c r="CL16" i="2"/>
  <c r="AR18" i="1" s="1"/>
  <c r="BE17" i="1"/>
  <c r="CK15" i="2"/>
  <c r="AQ17" i="1" s="1"/>
  <c r="CJ14" i="2"/>
  <c r="AP16" i="1" s="1"/>
  <c r="BD16" i="1"/>
  <c r="BC15" i="1"/>
  <c r="CI13" i="2"/>
  <c r="AO15" i="1" s="1"/>
  <c r="BB14" i="1"/>
  <c r="CH12" i="2"/>
  <c r="AN14" i="1" s="1"/>
  <c r="BA13" i="1"/>
  <c r="CG11" i="2"/>
  <c r="AM13" i="1" s="1"/>
  <c r="AZ12" i="1"/>
  <c r="CF10" i="2"/>
  <c r="AL12" i="1" s="1"/>
  <c r="AY11" i="1"/>
  <c r="CE9" i="2"/>
  <c r="AK11" i="1" s="1"/>
  <c r="AX10" i="1"/>
  <c r="CD8" i="2"/>
  <c r="AJ10" i="1" s="1"/>
  <c r="AW9" i="1"/>
  <c r="CC7" i="2"/>
  <c r="AI9" i="1" s="1"/>
  <c r="AV8" i="1"/>
  <c r="CB6" i="2"/>
  <c r="AH8" i="1" s="1"/>
  <c r="BI5" i="1"/>
  <c r="CO3" i="2"/>
  <c r="AU5" i="1" s="1"/>
  <c r="BH4" i="1"/>
  <c r="CN2" i="2"/>
  <c r="AT4" i="1" s="1"/>
  <c r="AV147" i="1"/>
  <c r="CB145" i="2"/>
  <c r="AH147" i="1" s="1"/>
  <c r="AZ147" i="1"/>
  <c r="CF145" i="2"/>
  <c r="AL147" i="1" s="1"/>
  <c r="BA147" i="1"/>
  <c r="CG145" i="2"/>
  <c r="AM147" i="1" s="1"/>
  <c r="BB147" i="1"/>
  <c r="CH145" i="2"/>
  <c r="AN147" i="1" s="1"/>
  <c r="BH143" i="1"/>
  <c r="CN141" i="2"/>
  <c r="AT143" i="1" s="1"/>
  <c r="BD143" i="1"/>
  <c r="CJ141" i="2"/>
  <c r="AP143" i="1" s="1"/>
  <c r="BA143" i="1"/>
  <c r="CG141" i="2"/>
  <c r="AM143" i="1" s="1"/>
  <c r="BB143" i="1"/>
  <c r="CH141" i="2"/>
  <c r="AN143" i="1" s="1"/>
  <c r="AX139" i="1"/>
  <c r="CD137" i="2"/>
  <c r="AJ139" i="1" s="1"/>
  <c r="BD139" i="1"/>
  <c r="CJ137" i="2"/>
  <c r="AP139" i="1" s="1"/>
  <c r="AV139" i="1"/>
  <c r="CB137" i="2"/>
  <c r="AH139" i="1" s="1"/>
  <c r="BA139" i="1"/>
  <c r="CG137" i="2"/>
  <c r="AM139" i="1" s="1"/>
  <c r="AW135" i="1"/>
  <c r="CC133" i="2"/>
  <c r="AI135" i="1" s="1"/>
  <c r="AX135" i="1"/>
  <c r="CD133" i="2"/>
  <c r="AJ135" i="1" s="1"/>
  <c r="AY135" i="1"/>
  <c r="CE133" i="2"/>
  <c r="AK135" i="1" s="1"/>
  <c r="AZ135" i="1"/>
  <c r="CF133" i="2"/>
  <c r="AL135" i="1" s="1"/>
  <c r="AW131" i="1"/>
  <c r="CC129" i="2"/>
  <c r="AI131" i="1" s="1"/>
  <c r="AX131" i="1"/>
  <c r="CD129" i="2"/>
  <c r="AJ131" i="1" s="1"/>
  <c r="AY131" i="1"/>
  <c r="CE129" i="2"/>
  <c r="AK131" i="1" s="1"/>
  <c r="AZ131" i="1"/>
  <c r="CF129" i="2"/>
  <c r="AL131" i="1" s="1"/>
  <c r="AW127" i="1"/>
  <c r="CC125" i="2"/>
  <c r="AI127" i="1" s="1"/>
  <c r="AX127" i="1"/>
  <c r="CD125" i="2"/>
  <c r="AJ127" i="1" s="1"/>
  <c r="AY127" i="1"/>
  <c r="CE125" i="2"/>
  <c r="AK127" i="1" s="1"/>
  <c r="AZ127" i="1"/>
  <c r="CF125" i="2"/>
  <c r="AL127" i="1" s="1"/>
  <c r="AW123" i="1"/>
  <c r="CC121" i="2"/>
  <c r="AI123" i="1" s="1"/>
  <c r="AX123" i="1"/>
  <c r="CD121" i="2"/>
  <c r="AJ123" i="1" s="1"/>
  <c r="AY123" i="1"/>
  <c r="CE121" i="2"/>
  <c r="AK123" i="1" s="1"/>
  <c r="AZ123" i="1"/>
  <c r="CF121" i="2"/>
  <c r="AL123" i="1" s="1"/>
  <c r="AW119" i="1"/>
  <c r="CC117" i="2"/>
  <c r="AI119" i="1" s="1"/>
  <c r="AX119" i="1"/>
  <c r="CD117" i="2"/>
  <c r="AJ119" i="1" s="1"/>
  <c r="AY119" i="1"/>
  <c r="CE117" i="2"/>
  <c r="AK119" i="1" s="1"/>
  <c r="AZ119" i="1"/>
  <c r="CF117" i="2"/>
  <c r="AL119" i="1" s="1"/>
  <c r="AW115" i="1"/>
  <c r="CC113" i="2"/>
  <c r="AI115" i="1" s="1"/>
  <c r="AX115" i="1"/>
  <c r="CD113" i="2"/>
  <c r="AJ115" i="1" s="1"/>
  <c r="AY115" i="1"/>
  <c r="CE113" i="2"/>
  <c r="AK115" i="1" s="1"/>
  <c r="AZ115" i="1"/>
  <c r="CF113" i="2"/>
  <c r="AL115" i="1" s="1"/>
  <c r="AW111" i="1"/>
  <c r="CC109" i="2"/>
  <c r="AI111" i="1" s="1"/>
  <c r="AX111" i="1"/>
  <c r="CD109" i="2"/>
  <c r="AJ111" i="1" s="1"/>
  <c r="AY111" i="1"/>
  <c r="CE109" i="2"/>
  <c r="AK111" i="1" s="1"/>
  <c r="AZ111" i="1"/>
  <c r="CF109" i="2"/>
  <c r="AL111" i="1" s="1"/>
  <c r="AW107" i="1"/>
  <c r="CC105" i="2"/>
  <c r="AI107" i="1" s="1"/>
  <c r="AX107" i="1"/>
  <c r="CD105" i="2"/>
  <c r="AJ107" i="1" s="1"/>
  <c r="AY107" i="1"/>
  <c r="CE105" i="2"/>
  <c r="AK107" i="1" s="1"/>
  <c r="AZ107" i="1"/>
  <c r="CF105" i="2"/>
  <c r="AL107" i="1" s="1"/>
  <c r="AW103" i="1"/>
  <c r="CC101" i="2"/>
  <c r="AI103" i="1" s="1"/>
  <c r="AX103" i="1"/>
  <c r="CD101" i="2"/>
  <c r="AJ103" i="1" s="1"/>
  <c r="AY103" i="1"/>
  <c r="CE101" i="2"/>
  <c r="AK103" i="1" s="1"/>
  <c r="AZ103" i="1"/>
  <c r="CF101" i="2"/>
  <c r="AL103" i="1" s="1"/>
  <c r="AW99" i="1"/>
  <c r="CC97" i="2"/>
  <c r="AI99" i="1" s="1"/>
  <c r="AX99" i="1"/>
  <c r="CD97" i="2"/>
  <c r="AJ99" i="1" s="1"/>
  <c r="AY99" i="1"/>
  <c r="CE97" i="2"/>
  <c r="AK99" i="1" s="1"/>
  <c r="AZ99" i="1"/>
  <c r="CF97" i="2"/>
  <c r="AL99" i="1" s="1"/>
  <c r="AW95" i="1"/>
  <c r="CC93" i="2"/>
  <c r="AI95" i="1" s="1"/>
  <c r="AX95" i="1"/>
  <c r="CD93" i="2"/>
  <c r="AJ95" i="1" s="1"/>
  <c r="AY95" i="1"/>
  <c r="CE93" i="2"/>
  <c r="AK95" i="1" s="1"/>
  <c r="AZ95" i="1"/>
  <c r="CF93" i="2"/>
  <c r="AL95" i="1" s="1"/>
  <c r="AW91" i="1"/>
  <c r="CC89" i="2"/>
  <c r="AI91" i="1" s="1"/>
  <c r="AX91" i="1"/>
  <c r="CD89" i="2"/>
  <c r="AJ91" i="1" s="1"/>
  <c r="AY91" i="1"/>
  <c r="CE89" i="2"/>
  <c r="AK91" i="1" s="1"/>
  <c r="AZ91" i="1"/>
  <c r="CF89" i="2"/>
  <c r="AL91" i="1" s="1"/>
  <c r="AW87" i="1"/>
  <c r="CC85" i="2"/>
  <c r="AI87" i="1" s="1"/>
  <c r="AX87" i="1"/>
  <c r="CD85" i="2"/>
  <c r="AJ87" i="1" s="1"/>
  <c r="AY87" i="1"/>
  <c r="CE85" i="2"/>
  <c r="AK87" i="1" s="1"/>
  <c r="AZ87" i="1"/>
  <c r="CF85" i="2"/>
  <c r="AL87" i="1" s="1"/>
  <c r="AW83" i="1"/>
  <c r="CC81" i="2"/>
  <c r="AI83" i="1" s="1"/>
  <c r="AX83" i="1"/>
  <c r="CD81" i="2"/>
  <c r="AJ83" i="1" s="1"/>
  <c r="AY83" i="1"/>
  <c r="CE81" i="2"/>
  <c r="AK83" i="1" s="1"/>
  <c r="AZ83" i="1"/>
  <c r="CF81" i="2"/>
  <c r="AL83" i="1" s="1"/>
  <c r="AW79" i="1"/>
  <c r="CC77" i="2"/>
  <c r="AI79" i="1" s="1"/>
  <c r="AX79" i="1"/>
  <c r="CD77" i="2"/>
  <c r="AJ79" i="1" s="1"/>
  <c r="AY79" i="1"/>
  <c r="CE77" i="2"/>
  <c r="AK79" i="1" s="1"/>
  <c r="AZ79" i="1"/>
  <c r="CF77" i="2"/>
  <c r="AL79" i="1" s="1"/>
  <c r="AW75" i="1"/>
  <c r="CC73" i="2"/>
  <c r="AI75" i="1" s="1"/>
  <c r="AX75" i="1"/>
  <c r="CD73" i="2"/>
  <c r="AJ75" i="1" s="1"/>
  <c r="AY75" i="1"/>
  <c r="CE73" i="2"/>
  <c r="AK75" i="1" s="1"/>
  <c r="AZ75" i="1"/>
  <c r="CF73" i="2"/>
  <c r="AL75" i="1" s="1"/>
  <c r="AW71" i="1"/>
  <c r="CC69" i="2"/>
  <c r="AI71" i="1" s="1"/>
  <c r="AX71" i="1"/>
  <c r="CD69" i="2"/>
  <c r="AJ71" i="1" s="1"/>
  <c r="AY71" i="1"/>
  <c r="CE69" i="2"/>
  <c r="AK71" i="1" s="1"/>
  <c r="AZ71" i="1"/>
  <c r="CF69" i="2"/>
  <c r="AL71" i="1" s="1"/>
  <c r="AW67" i="1"/>
  <c r="CC65" i="2"/>
  <c r="AI67" i="1" s="1"/>
  <c r="AX67" i="1"/>
  <c r="CD65" i="2"/>
  <c r="AJ67" i="1" s="1"/>
  <c r="AY67" i="1"/>
  <c r="CE65" i="2"/>
  <c r="AK67" i="1" s="1"/>
  <c r="AZ67" i="1"/>
  <c r="CF65" i="2"/>
  <c r="AL67" i="1" s="1"/>
  <c r="AW63" i="1"/>
  <c r="CC61" i="2"/>
  <c r="AI63" i="1" s="1"/>
  <c r="AX63" i="1"/>
  <c r="CD61" i="2"/>
  <c r="AJ63" i="1" s="1"/>
  <c r="AY63" i="1"/>
  <c r="CE61" i="2"/>
  <c r="AK63" i="1" s="1"/>
  <c r="AZ63" i="1"/>
  <c r="CF61" i="2"/>
  <c r="AL63" i="1" s="1"/>
  <c r="AW59" i="1"/>
  <c r="CC57" i="2"/>
  <c r="AI59" i="1" s="1"/>
  <c r="AX59" i="1"/>
  <c r="CD57" i="2"/>
  <c r="AJ59" i="1" s="1"/>
  <c r="AY59" i="1"/>
  <c r="CE57" i="2"/>
  <c r="AK59" i="1" s="1"/>
  <c r="AZ59" i="1"/>
  <c r="CF57" i="2"/>
  <c r="AL59" i="1" s="1"/>
  <c r="AW55" i="1"/>
  <c r="CC53" i="2"/>
  <c r="AI55" i="1" s="1"/>
  <c r="AX55" i="1"/>
  <c r="CD53" i="2"/>
  <c r="AJ55" i="1" s="1"/>
  <c r="AY55" i="1"/>
  <c r="CE53" i="2"/>
  <c r="AK55" i="1" s="1"/>
  <c r="AZ55" i="1"/>
  <c r="CF53" i="2"/>
  <c r="AL55" i="1" s="1"/>
  <c r="BI50" i="1"/>
  <c r="CO48" i="2"/>
  <c r="AU50" i="1" s="1"/>
  <c r="BH49" i="1"/>
  <c r="CN47" i="2"/>
  <c r="AT49" i="1" s="1"/>
  <c r="BG48" i="1"/>
  <c r="CM46" i="2"/>
  <c r="AS48" i="1" s="1"/>
  <c r="BF47" i="1"/>
  <c r="CL45" i="2"/>
  <c r="AR47" i="1" s="1"/>
  <c r="BE46" i="1"/>
  <c r="CK44" i="2"/>
  <c r="AQ46" i="1" s="1"/>
  <c r="BD45" i="1"/>
  <c r="CJ43" i="2"/>
  <c r="AP45" i="1" s="1"/>
  <c r="BC44" i="1"/>
  <c r="CI42" i="2"/>
  <c r="AO44" i="1" s="1"/>
  <c r="BB43" i="1"/>
  <c r="CH41" i="2"/>
  <c r="AN43" i="1" s="1"/>
  <c r="BA42" i="1"/>
  <c r="CG40" i="2"/>
  <c r="AM42" i="1" s="1"/>
  <c r="AZ41" i="1"/>
  <c r="CF39" i="2"/>
  <c r="AL41" i="1" s="1"/>
  <c r="AY40" i="1"/>
  <c r="CE38" i="2"/>
  <c r="AK40" i="1" s="1"/>
  <c r="AX39" i="1"/>
  <c r="CD37" i="2"/>
  <c r="AJ39" i="1" s="1"/>
  <c r="AW38" i="1"/>
  <c r="CC36" i="2"/>
  <c r="AI38" i="1" s="1"/>
  <c r="AV37" i="1"/>
  <c r="CB35" i="2"/>
  <c r="AH37" i="1" s="1"/>
  <c r="BI34" i="1"/>
  <c r="CO32" i="2"/>
  <c r="AU34" i="1" s="1"/>
  <c r="BH33" i="1"/>
  <c r="CN31" i="2"/>
  <c r="AT33" i="1" s="1"/>
  <c r="BG32" i="1"/>
  <c r="CM30" i="2"/>
  <c r="AS32" i="1" s="1"/>
  <c r="BF31" i="1"/>
  <c r="CL29" i="2"/>
  <c r="AR31" i="1" s="1"/>
  <c r="BE30" i="1"/>
  <c r="CK28" i="2"/>
  <c r="AQ30" i="1" s="1"/>
  <c r="BD29" i="1"/>
  <c r="CJ27" i="2"/>
  <c r="AP29" i="1" s="1"/>
  <c r="BC28" i="1"/>
  <c r="CI26" i="2"/>
  <c r="AO28" i="1" s="1"/>
  <c r="BB27" i="1"/>
  <c r="CH25" i="2"/>
  <c r="AN27" i="1" s="1"/>
  <c r="BA26" i="1"/>
  <c r="CG24" i="2"/>
  <c r="AM26" i="1" s="1"/>
  <c r="AZ25" i="1"/>
  <c r="CF23" i="2"/>
  <c r="AL25" i="1" s="1"/>
  <c r="AY24" i="1"/>
  <c r="CE22" i="2"/>
  <c r="AK24" i="1" s="1"/>
  <c r="AX23" i="1"/>
  <c r="CD21" i="2"/>
  <c r="AJ23" i="1" s="1"/>
  <c r="AW22" i="1"/>
  <c r="CC20" i="2"/>
  <c r="AI22" i="1" s="1"/>
  <c r="AV21" i="1"/>
  <c r="CB19" i="2"/>
  <c r="AH21" i="1" s="1"/>
  <c r="BI18" i="1"/>
  <c r="CO16" i="2"/>
  <c r="AU18" i="1" s="1"/>
  <c r="BH17" i="1"/>
  <c r="CN15" i="2"/>
  <c r="AT17" i="1" s="1"/>
  <c r="BG16" i="1"/>
  <c r="CM14" i="2"/>
  <c r="AS16" i="1" s="1"/>
  <c r="BF15" i="1"/>
  <c r="CL13" i="2"/>
  <c r="AR15" i="1" s="1"/>
  <c r="BE14" i="1"/>
  <c r="CK12" i="2"/>
  <c r="AQ14" i="1" s="1"/>
  <c r="BD13" i="1"/>
  <c r="CJ11" i="2"/>
  <c r="AP13" i="1" s="1"/>
  <c r="BC12" i="1"/>
  <c r="CI10" i="2"/>
  <c r="AO12" i="1" s="1"/>
  <c r="BB11" i="1"/>
  <c r="CH9" i="2"/>
  <c r="AN11" i="1" s="1"/>
  <c r="BA10" i="1"/>
  <c r="CG8" i="2"/>
  <c r="AM10" i="1" s="1"/>
  <c r="AZ9" i="1"/>
  <c r="CF7" i="2"/>
  <c r="AL9" i="1" s="1"/>
  <c r="AY8" i="1"/>
  <c r="CE6" i="2"/>
  <c r="AK8" i="1" s="1"/>
  <c r="AX7" i="1"/>
  <c r="CD5" i="2"/>
  <c r="AJ7" i="1" s="1"/>
  <c r="AW6" i="1"/>
  <c r="CC4" i="2"/>
  <c r="AI6" i="1" s="1"/>
  <c r="AV5" i="1"/>
  <c r="CB3" i="2"/>
  <c r="AH5" i="1" s="1"/>
  <c r="BC146" i="1"/>
  <c r="CI144" i="2"/>
  <c r="AO146" i="1" s="1"/>
  <c r="BG146" i="1"/>
  <c r="CM144" i="2"/>
  <c r="AS146" i="1" s="1"/>
  <c r="AZ146" i="1"/>
  <c r="CF144" i="2"/>
  <c r="AL146" i="1" s="1"/>
  <c r="AW146" i="1"/>
  <c r="CC144" i="2"/>
  <c r="AI146" i="1" s="1"/>
  <c r="BA142" i="1"/>
  <c r="CG140" i="2"/>
  <c r="AM142" i="1" s="1"/>
  <c r="BF142" i="1"/>
  <c r="CL140" i="2"/>
  <c r="AR142" i="1" s="1"/>
  <c r="BH142" i="1"/>
  <c r="CN140" i="2"/>
  <c r="AT142" i="1" s="1"/>
  <c r="AW138" i="1"/>
  <c r="CC136" i="2"/>
  <c r="AI138" i="1" s="1"/>
  <c r="BC138" i="1"/>
  <c r="CI136" i="2"/>
  <c r="AO138" i="1" s="1"/>
  <c r="AZ138" i="1"/>
  <c r="CF136" i="2"/>
  <c r="AL138" i="1" s="1"/>
  <c r="AV134" i="1"/>
  <c r="CB132" i="2"/>
  <c r="AH134" i="1" s="1"/>
  <c r="AW134" i="1"/>
  <c r="CC132" i="2"/>
  <c r="AI134" i="1" s="1"/>
  <c r="AX134" i="1"/>
  <c r="CD132" i="2"/>
  <c r="AJ134" i="1" s="1"/>
  <c r="AY134" i="1"/>
  <c r="CE132" i="2"/>
  <c r="AK134" i="1" s="1"/>
  <c r="AV130" i="1"/>
  <c r="CB128" i="2"/>
  <c r="AH130" i="1" s="1"/>
  <c r="AW130" i="1"/>
  <c r="CC128" i="2"/>
  <c r="AI130" i="1" s="1"/>
  <c r="AX130" i="1"/>
  <c r="CD128" i="2"/>
  <c r="AJ130" i="1" s="1"/>
  <c r="AY130" i="1"/>
  <c r="CE128" i="2"/>
  <c r="AK130" i="1" s="1"/>
  <c r="AV126" i="1"/>
  <c r="CB124" i="2"/>
  <c r="AH126" i="1" s="1"/>
  <c r="AW126" i="1"/>
  <c r="CC124" i="2"/>
  <c r="AI126" i="1" s="1"/>
  <c r="AX126" i="1"/>
  <c r="CD124" i="2"/>
  <c r="AJ126" i="1" s="1"/>
  <c r="AY126" i="1"/>
  <c r="CE124" i="2"/>
  <c r="AK126" i="1" s="1"/>
  <c r="AV122" i="1"/>
  <c r="CB120" i="2"/>
  <c r="AH122" i="1" s="1"/>
  <c r="AW122" i="1"/>
  <c r="CC120" i="2"/>
  <c r="AI122" i="1" s="1"/>
  <c r="AX122" i="1"/>
  <c r="CD120" i="2"/>
  <c r="AJ122" i="1" s="1"/>
  <c r="AY122" i="1"/>
  <c r="CE120" i="2"/>
  <c r="AK122" i="1" s="1"/>
  <c r="AV118" i="1"/>
  <c r="CB116" i="2"/>
  <c r="AH118" i="1" s="1"/>
  <c r="AW118" i="1"/>
  <c r="CC116" i="2"/>
  <c r="AI118" i="1" s="1"/>
  <c r="AX118" i="1"/>
  <c r="CD116" i="2"/>
  <c r="AJ118" i="1" s="1"/>
  <c r="AY118" i="1"/>
  <c r="CE116" i="2"/>
  <c r="AK118" i="1" s="1"/>
  <c r="AV114" i="1"/>
  <c r="CB112" i="2"/>
  <c r="AH114" i="1" s="1"/>
  <c r="AW114" i="1"/>
  <c r="CC112" i="2"/>
  <c r="AI114" i="1" s="1"/>
  <c r="AX114" i="1"/>
  <c r="CD112" i="2"/>
  <c r="AJ114" i="1" s="1"/>
  <c r="AY114" i="1"/>
  <c r="CE112" i="2"/>
  <c r="AK114" i="1" s="1"/>
  <c r="AV110" i="1"/>
  <c r="CB108" i="2"/>
  <c r="AH110" i="1" s="1"/>
  <c r="AW110" i="1"/>
  <c r="CC108" i="2"/>
  <c r="AI110" i="1" s="1"/>
  <c r="AX110" i="1"/>
  <c r="CD108" i="2"/>
  <c r="AJ110" i="1" s="1"/>
  <c r="AY110" i="1"/>
  <c r="CE108" i="2"/>
  <c r="AK110" i="1" s="1"/>
  <c r="AV106" i="1"/>
  <c r="CB104" i="2"/>
  <c r="AH106" i="1" s="1"/>
  <c r="AW106" i="1"/>
  <c r="CC104" i="2"/>
  <c r="AI106" i="1" s="1"/>
  <c r="AX106" i="1"/>
  <c r="CD104" i="2"/>
  <c r="AJ106" i="1" s="1"/>
  <c r="AY106" i="1"/>
  <c r="CE104" i="2"/>
  <c r="AK106" i="1" s="1"/>
  <c r="AV102" i="1"/>
  <c r="CB100" i="2"/>
  <c r="AH102" i="1" s="1"/>
  <c r="AW102" i="1"/>
  <c r="CC100" i="2"/>
  <c r="AI102" i="1" s="1"/>
  <c r="AX102" i="1"/>
  <c r="CD100" i="2"/>
  <c r="AJ102" i="1" s="1"/>
  <c r="AY102" i="1"/>
  <c r="CE100" i="2"/>
  <c r="AK102" i="1" s="1"/>
  <c r="AV98" i="1"/>
  <c r="CB96" i="2"/>
  <c r="AH98" i="1" s="1"/>
  <c r="AW98" i="1"/>
  <c r="CC96" i="2"/>
  <c r="AI98" i="1" s="1"/>
  <c r="AX98" i="1"/>
  <c r="CD96" i="2"/>
  <c r="AJ98" i="1" s="1"/>
  <c r="AY98" i="1"/>
  <c r="CE96" i="2"/>
  <c r="AK98" i="1" s="1"/>
  <c r="AV94" i="1"/>
  <c r="CB92" i="2"/>
  <c r="AH94" i="1" s="1"/>
  <c r="AW94" i="1"/>
  <c r="CC92" i="2"/>
  <c r="AI94" i="1" s="1"/>
  <c r="AX94" i="1"/>
  <c r="CD92" i="2"/>
  <c r="AJ94" i="1" s="1"/>
  <c r="AY94" i="1"/>
  <c r="CE92" i="2"/>
  <c r="AK94" i="1" s="1"/>
  <c r="AV90" i="1"/>
  <c r="CB88" i="2"/>
  <c r="AH90" i="1" s="1"/>
  <c r="AW90" i="1"/>
  <c r="CC88" i="2"/>
  <c r="AI90" i="1" s="1"/>
  <c r="AX90" i="1"/>
  <c r="CD88" i="2"/>
  <c r="AJ90" i="1" s="1"/>
  <c r="AY90" i="1"/>
  <c r="CE88" i="2"/>
  <c r="AK90" i="1" s="1"/>
  <c r="AV86" i="1"/>
  <c r="CB84" i="2"/>
  <c r="AH86" i="1" s="1"/>
  <c r="AW86" i="1"/>
  <c r="CC84" i="2"/>
  <c r="AI86" i="1" s="1"/>
  <c r="AX86" i="1"/>
  <c r="CD84" i="2"/>
  <c r="AJ86" i="1" s="1"/>
  <c r="AY86" i="1"/>
  <c r="CE84" i="2"/>
  <c r="AK86" i="1" s="1"/>
  <c r="AV82" i="1"/>
  <c r="CB80" i="2"/>
  <c r="AH82" i="1" s="1"/>
  <c r="AW82" i="1"/>
  <c r="CC80" i="2"/>
  <c r="AI82" i="1" s="1"/>
  <c r="AX82" i="1"/>
  <c r="CD80" i="2"/>
  <c r="AJ82" i="1" s="1"/>
  <c r="AY82" i="1"/>
  <c r="CE80" i="2"/>
  <c r="AK82" i="1" s="1"/>
  <c r="AV78" i="1"/>
  <c r="CB76" i="2"/>
  <c r="AH78" i="1" s="1"/>
  <c r="AW78" i="1"/>
  <c r="CC76" i="2"/>
  <c r="AI78" i="1" s="1"/>
  <c r="AX78" i="1"/>
  <c r="CD76" i="2"/>
  <c r="AJ78" i="1" s="1"/>
  <c r="AY78" i="1"/>
  <c r="CE76" i="2"/>
  <c r="AK78" i="1" s="1"/>
  <c r="AV74" i="1"/>
  <c r="CB72" i="2"/>
  <c r="AH74" i="1" s="1"/>
  <c r="AW74" i="1"/>
  <c r="CC72" i="2"/>
  <c r="AI74" i="1" s="1"/>
  <c r="AX74" i="1"/>
  <c r="CD72" i="2"/>
  <c r="AJ74" i="1" s="1"/>
  <c r="AY74" i="1"/>
  <c r="CE72" i="2"/>
  <c r="AK74" i="1" s="1"/>
  <c r="AV70" i="1"/>
  <c r="CB68" i="2"/>
  <c r="AH70" i="1" s="1"/>
  <c r="AW70" i="1"/>
  <c r="CC68" i="2"/>
  <c r="AI70" i="1" s="1"/>
  <c r="AX70" i="1"/>
  <c r="CD68" i="2"/>
  <c r="AJ70" i="1" s="1"/>
  <c r="AY70" i="1"/>
  <c r="CE68" i="2"/>
  <c r="AK70" i="1" s="1"/>
  <c r="AV66" i="1"/>
  <c r="CB64" i="2"/>
  <c r="AH66" i="1" s="1"/>
  <c r="AW66" i="1"/>
  <c r="CC64" i="2"/>
  <c r="AI66" i="1" s="1"/>
  <c r="AX66" i="1"/>
  <c r="CD64" i="2"/>
  <c r="AJ66" i="1" s="1"/>
  <c r="AY66" i="1"/>
  <c r="CE64" i="2"/>
  <c r="AK66" i="1" s="1"/>
  <c r="AV62" i="1"/>
  <c r="CB60" i="2"/>
  <c r="AH62" i="1" s="1"/>
  <c r="AW62" i="1"/>
  <c r="CC60" i="2"/>
  <c r="AI62" i="1" s="1"/>
  <c r="AX62" i="1"/>
  <c r="CD60" i="2"/>
  <c r="AJ62" i="1" s="1"/>
  <c r="AY62" i="1"/>
  <c r="CE60" i="2"/>
  <c r="AK62" i="1" s="1"/>
  <c r="AV58" i="1"/>
  <c r="CB56" i="2"/>
  <c r="AH58" i="1" s="1"/>
  <c r="AW58" i="1"/>
  <c r="CC56" i="2"/>
  <c r="AI58" i="1" s="1"/>
  <c r="AX58" i="1"/>
  <c r="CD56" i="2"/>
  <c r="AJ58" i="1" s="1"/>
  <c r="AY58" i="1"/>
  <c r="CE56" i="2"/>
  <c r="AK58" i="1" s="1"/>
  <c r="AV54" i="1"/>
  <c r="CB52" i="2"/>
  <c r="AH54" i="1" s="1"/>
  <c r="AW54" i="1"/>
  <c r="CC52" i="2"/>
  <c r="AI54" i="1" s="1"/>
  <c r="AX54" i="1"/>
  <c r="CD52" i="2"/>
  <c r="AJ54" i="1" s="1"/>
  <c r="AY54" i="1"/>
  <c r="CE52" i="2"/>
  <c r="AK54" i="1" s="1"/>
  <c r="BI51" i="1"/>
  <c r="CO49" i="2"/>
  <c r="AU51" i="1" s="1"/>
  <c r="BH50" i="1"/>
  <c r="CN48" i="2"/>
  <c r="AT50" i="1" s="1"/>
  <c r="BG49" i="1"/>
  <c r="CM47" i="2"/>
  <c r="AS49" i="1" s="1"/>
  <c r="BF48" i="1"/>
  <c r="CL46" i="2"/>
  <c r="AR48" i="1" s="1"/>
  <c r="BE47" i="1"/>
  <c r="CK45" i="2"/>
  <c r="AQ47" i="1" s="1"/>
  <c r="BD46" i="1"/>
  <c r="CJ44" i="2"/>
  <c r="AP46" i="1" s="1"/>
  <c r="BC45" i="1"/>
  <c r="CI43" i="2"/>
  <c r="AO45" i="1" s="1"/>
  <c r="BB44" i="1"/>
  <c r="CH42" i="2"/>
  <c r="AN44" i="1" s="1"/>
  <c r="BA43" i="1"/>
  <c r="CG41" i="2"/>
  <c r="AM43" i="1" s="1"/>
  <c r="AZ42" i="1"/>
  <c r="CF40" i="2"/>
  <c r="AL42" i="1" s="1"/>
  <c r="AY41" i="1"/>
  <c r="CE39" i="2"/>
  <c r="AK41" i="1" s="1"/>
  <c r="AX40" i="1"/>
  <c r="CD38" i="2"/>
  <c r="AJ40" i="1" s="1"/>
  <c r="AW39" i="1"/>
  <c r="CC37" i="2"/>
  <c r="AI39" i="1" s="1"/>
  <c r="AV38" i="1"/>
  <c r="CB36" i="2"/>
  <c r="AH38" i="1" s="1"/>
  <c r="BI35" i="1"/>
  <c r="CO33" i="2"/>
  <c r="AU35" i="1" s="1"/>
  <c r="CN32" i="2"/>
  <c r="AT34" i="1" s="1"/>
  <c r="BH34" i="1"/>
  <c r="BG33" i="1"/>
  <c r="CM31" i="2"/>
  <c r="AS33" i="1" s="1"/>
  <c r="BF32" i="1"/>
  <c r="CL30" i="2"/>
  <c r="AR32" i="1" s="1"/>
  <c r="BE31" i="1"/>
  <c r="CK29" i="2"/>
  <c r="AQ31" i="1" s="1"/>
  <c r="BD30" i="1"/>
  <c r="CJ28" i="2"/>
  <c r="AP30" i="1" s="1"/>
  <c r="BC29" i="1"/>
  <c r="CI27" i="2"/>
  <c r="AO29" i="1" s="1"/>
  <c r="BB28" i="1"/>
  <c r="CH26" i="2"/>
  <c r="AN28" i="1" s="1"/>
  <c r="BA27" i="1"/>
  <c r="CG25" i="2"/>
  <c r="AM27" i="1" s="1"/>
  <c r="AZ26" i="1"/>
  <c r="CF24" i="2"/>
  <c r="AL26" i="1" s="1"/>
  <c r="AY25" i="1"/>
  <c r="CE23" i="2"/>
  <c r="AK25" i="1" s="1"/>
  <c r="AX24" i="1"/>
  <c r="CD22" i="2"/>
  <c r="AJ24" i="1" s="1"/>
  <c r="AW23" i="1"/>
  <c r="CC21" i="2"/>
  <c r="AI23" i="1" s="1"/>
  <c r="AV22" i="1"/>
  <c r="CB20" i="2"/>
  <c r="AH22" i="1" s="1"/>
  <c r="BI19" i="1"/>
  <c r="CO17" i="2"/>
  <c r="AU19" i="1" s="1"/>
  <c r="CN16" i="2"/>
  <c r="AT18" i="1" s="1"/>
  <c r="BH18" i="1"/>
  <c r="BG17" i="1"/>
  <c r="CM15" i="2"/>
  <c r="AS17" i="1" s="1"/>
  <c r="BF16" i="1"/>
  <c r="CL14" i="2"/>
  <c r="AR16" i="1" s="1"/>
  <c r="BE15" i="1"/>
  <c r="CK13" i="2"/>
  <c r="AQ15" i="1" s="1"/>
  <c r="BD14" i="1"/>
  <c r="CJ12" i="2"/>
  <c r="AP14" i="1" s="1"/>
  <c r="BC13" i="1"/>
  <c r="CI11" i="2"/>
  <c r="AO13" i="1" s="1"/>
  <c r="BB12" i="1"/>
  <c r="CH10" i="2"/>
  <c r="AN12" i="1" s="1"/>
  <c r="BA11" i="1"/>
  <c r="CG9" i="2"/>
  <c r="AM11" i="1" s="1"/>
  <c r="AZ10" i="1"/>
  <c r="CF8" i="2"/>
  <c r="AL10" i="1" s="1"/>
  <c r="AY9" i="1"/>
  <c r="CE7" i="2"/>
  <c r="AK9" i="1" s="1"/>
  <c r="AX8" i="1"/>
  <c r="CD6" i="2"/>
  <c r="AJ8" i="1" s="1"/>
  <c r="AW7" i="1"/>
  <c r="CC5" i="2"/>
  <c r="AI7" i="1" s="1"/>
  <c r="AV6" i="1"/>
  <c r="CB4" i="2"/>
  <c r="AH6" i="1" s="1"/>
  <c r="AX145" i="1"/>
  <c r="CD143" i="2"/>
  <c r="AJ145" i="1" s="1"/>
  <c r="BI145" i="1"/>
  <c r="CO143" i="2"/>
  <c r="AU145" i="1" s="1"/>
  <c r="AV145" i="1"/>
  <c r="CB143" i="2"/>
  <c r="AH145" i="1" s="1"/>
  <c r="AV141" i="1"/>
  <c r="CB139" i="2"/>
  <c r="AH141" i="1" s="1"/>
  <c r="BB141" i="1"/>
  <c r="CH139" i="2"/>
  <c r="AN141" i="1" s="1"/>
  <c r="BI141" i="1"/>
  <c r="CO139" i="2"/>
  <c r="AU141" i="1" s="1"/>
  <c r="AZ137" i="1"/>
  <c r="CF135" i="2"/>
  <c r="AL137" i="1" s="1"/>
  <c r="AV137" i="1"/>
  <c r="CB135" i="2"/>
  <c r="AH137" i="1" s="1"/>
  <c r="BH137" i="1"/>
  <c r="CN135" i="2"/>
  <c r="AT137" i="1" s="1"/>
  <c r="AY133" i="1"/>
  <c r="CE131" i="2"/>
  <c r="AK133" i="1" s="1"/>
  <c r="AV133" i="1"/>
  <c r="CB131" i="2"/>
  <c r="AH133" i="1" s="1"/>
  <c r="AW133" i="1"/>
  <c r="CC131" i="2"/>
  <c r="AI133" i="1" s="1"/>
  <c r="AX133" i="1"/>
  <c r="CD131" i="2"/>
  <c r="AJ133" i="1" s="1"/>
  <c r="AY129" i="1"/>
  <c r="CE127" i="2"/>
  <c r="AK129" i="1" s="1"/>
  <c r="AZ129" i="1"/>
  <c r="CF127" i="2"/>
  <c r="AL129" i="1" s="1"/>
  <c r="BA129" i="1"/>
  <c r="CG127" i="2"/>
  <c r="AM129" i="1" s="1"/>
  <c r="BB129" i="1"/>
  <c r="CH127" i="2"/>
  <c r="AN129" i="1" s="1"/>
  <c r="AY125" i="1"/>
  <c r="CE123" i="2"/>
  <c r="AK125" i="1" s="1"/>
  <c r="AZ125" i="1"/>
  <c r="CF123" i="2"/>
  <c r="AL125" i="1" s="1"/>
  <c r="BA125" i="1"/>
  <c r="CG123" i="2"/>
  <c r="AM125" i="1" s="1"/>
  <c r="BB125" i="1"/>
  <c r="CH123" i="2"/>
  <c r="AN125" i="1" s="1"/>
  <c r="AY121" i="1"/>
  <c r="CE119" i="2"/>
  <c r="AK121" i="1" s="1"/>
  <c r="AZ121" i="1"/>
  <c r="CF119" i="2"/>
  <c r="AL121" i="1" s="1"/>
  <c r="BA121" i="1"/>
  <c r="CG119" i="2"/>
  <c r="AM121" i="1" s="1"/>
  <c r="BB121" i="1"/>
  <c r="CH119" i="2"/>
  <c r="AN121" i="1" s="1"/>
  <c r="AY117" i="1"/>
  <c r="CE115" i="2"/>
  <c r="AK117" i="1" s="1"/>
  <c r="AZ117" i="1"/>
  <c r="CF115" i="2"/>
  <c r="AL117" i="1" s="1"/>
  <c r="BA117" i="1"/>
  <c r="CG115" i="2"/>
  <c r="AM117" i="1" s="1"/>
  <c r="AX117" i="1"/>
  <c r="CD115" i="2"/>
  <c r="AJ117" i="1" s="1"/>
  <c r="AY113" i="1"/>
  <c r="CE111" i="2"/>
  <c r="AK113" i="1" s="1"/>
  <c r="AZ113" i="1"/>
  <c r="CF111" i="2"/>
  <c r="AL113" i="1" s="1"/>
  <c r="BA113" i="1"/>
  <c r="CG111" i="2"/>
  <c r="AM113" i="1" s="1"/>
  <c r="BB113" i="1"/>
  <c r="CH111" i="2"/>
  <c r="AN113" i="1" s="1"/>
  <c r="AY109" i="1"/>
  <c r="CE107" i="2"/>
  <c r="AK109" i="1" s="1"/>
  <c r="AZ109" i="1"/>
  <c r="CF107" i="2"/>
  <c r="AL109" i="1" s="1"/>
  <c r="AW109" i="1"/>
  <c r="CC107" i="2"/>
  <c r="AI109" i="1" s="1"/>
  <c r="AX109" i="1"/>
  <c r="CD107" i="2"/>
  <c r="AJ109" i="1" s="1"/>
  <c r="AY105" i="1"/>
  <c r="CE103" i="2"/>
  <c r="AK105" i="1" s="1"/>
  <c r="AZ105" i="1"/>
  <c r="CF103" i="2"/>
  <c r="AL105" i="1" s="1"/>
  <c r="BA105" i="1"/>
  <c r="CG103" i="2"/>
  <c r="AM105" i="1" s="1"/>
  <c r="BB105" i="1"/>
  <c r="CH103" i="2"/>
  <c r="AN105" i="1" s="1"/>
  <c r="AY101" i="1"/>
  <c r="CE99" i="2"/>
  <c r="AK101" i="1" s="1"/>
  <c r="AV101" i="1"/>
  <c r="CB99" i="2"/>
  <c r="AH101" i="1" s="1"/>
  <c r="AW101" i="1"/>
  <c r="CC99" i="2"/>
  <c r="AI101" i="1" s="1"/>
  <c r="AX101" i="1"/>
  <c r="CD99" i="2"/>
  <c r="AJ101" i="1" s="1"/>
  <c r="AY97" i="1"/>
  <c r="CE95" i="2"/>
  <c r="AK97" i="1" s="1"/>
  <c r="AZ97" i="1"/>
  <c r="CF95" i="2"/>
  <c r="AL97" i="1" s="1"/>
  <c r="BA97" i="1"/>
  <c r="CG95" i="2"/>
  <c r="AM97" i="1" s="1"/>
  <c r="BB97" i="1"/>
  <c r="CH95" i="2"/>
  <c r="AN97" i="1" s="1"/>
  <c r="AY93" i="1"/>
  <c r="CE91" i="2"/>
  <c r="AK93" i="1" s="1"/>
  <c r="AZ93" i="1"/>
  <c r="CF91" i="2"/>
  <c r="AL93" i="1" s="1"/>
  <c r="BA93" i="1"/>
  <c r="CG91" i="2"/>
  <c r="AM93" i="1" s="1"/>
  <c r="BB93" i="1"/>
  <c r="CH91" i="2"/>
  <c r="AN93" i="1" s="1"/>
  <c r="AY89" i="1"/>
  <c r="CE87" i="2"/>
  <c r="AK89" i="1" s="1"/>
  <c r="AZ89" i="1"/>
  <c r="CF87" i="2"/>
  <c r="AL89" i="1" s="1"/>
  <c r="BA89" i="1"/>
  <c r="CG87" i="2"/>
  <c r="AM89" i="1" s="1"/>
  <c r="BB89" i="1"/>
  <c r="CH87" i="2"/>
  <c r="AN89" i="1" s="1"/>
  <c r="AY85" i="1"/>
  <c r="CE83" i="2"/>
  <c r="AK85" i="1" s="1"/>
  <c r="AZ85" i="1"/>
  <c r="CF83" i="2"/>
  <c r="AL85" i="1" s="1"/>
  <c r="BA85" i="1"/>
  <c r="CG83" i="2"/>
  <c r="AM85" i="1" s="1"/>
  <c r="AX85" i="1"/>
  <c r="CD83" i="2"/>
  <c r="AJ85" i="1" s="1"/>
  <c r="AY81" i="1"/>
  <c r="CE79" i="2"/>
  <c r="AK81" i="1" s="1"/>
  <c r="AZ81" i="1"/>
  <c r="CF79" i="2"/>
  <c r="AL81" i="1" s="1"/>
  <c r="BA81" i="1"/>
  <c r="CG79" i="2"/>
  <c r="AM81" i="1" s="1"/>
  <c r="BB81" i="1"/>
  <c r="CH79" i="2"/>
  <c r="AN81" i="1" s="1"/>
  <c r="AY77" i="1"/>
  <c r="CE75" i="2"/>
  <c r="AK77" i="1" s="1"/>
  <c r="AZ77" i="1"/>
  <c r="CF75" i="2"/>
  <c r="AL77" i="1" s="1"/>
  <c r="AW77" i="1"/>
  <c r="CC75" i="2"/>
  <c r="AI77" i="1" s="1"/>
  <c r="AX77" i="1"/>
  <c r="CD75" i="2"/>
  <c r="AJ77" i="1" s="1"/>
  <c r="AY73" i="1"/>
  <c r="CE71" i="2"/>
  <c r="AK73" i="1" s="1"/>
  <c r="AZ73" i="1"/>
  <c r="CF71" i="2"/>
  <c r="AL73" i="1" s="1"/>
  <c r="BA73" i="1"/>
  <c r="CG71" i="2"/>
  <c r="AM73" i="1" s="1"/>
  <c r="BB73" i="1"/>
  <c r="CH71" i="2"/>
  <c r="AN73" i="1" s="1"/>
  <c r="AY69" i="1"/>
  <c r="CE67" i="2"/>
  <c r="AK69" i="1" s="1"/>
  <c r="AV69" i="1"/>
  <c r="CB67" i="2"/>
  <c r="AH69" i="1" s="1"/>
  <c r="AW69" i="1"/>
  <c r="CC67" i="2"/>
  <c r="AI69" i="1" s="1"/>
  <c r="AX69" i="1"/>
  <c r="CD67" i="2"/>
  <c r="AJ69" i="1" s="1"/>
  <c r="AY65" i="1"/>
  <c r="CE63" i="2"/>
  <c r="AK65" i="1" s="1"/>
  <c r="AZ65" i="1"/>
  <c r="CF63" i="2"/>
  <c r="AL65" i="1" s="1"/>
  <c r="BA65" i="1"/>
  <c r="CG63" i="2"/>
  <c r="AM65" i="1" s="1"/>
  <c r="BB65" i="1"/>
  <c r="CH63" i="2"/>
  <c r="AN65" i="1" s="1"/>
  <c r="AY61" i="1"/>
  <c r="CE59" i="2"/>
  <c r="AK61" i="1" s="1"/>
  <c r="AZ61" i="1"/>
  <c r="CF59" i="2"/>
  <c r="AL61" i="1" s="1"/>
  <c r="BA61" i="1"/>
  <c r="CG59" i="2"/>
  <c r="AM61" i="1" s="1"/>
  <c r="BB61" i="1"/>
  <c r="CH59" i="2"/>
  <c r="AN61" i="1" s="1"/>
  <c r="AY57" i="1"/>
  <c r="CE55" i="2"/>
  <c r="AK57" i="1" s="1"/>
  <c r="AZ57" i="1"/>
  <c r="CF55" i="2"/>
  <c r="AL57" i="1" s="1"/>
  <c r="BA57" i="1"/>
  <c r="CG55" i="2"/>
  <c r="AM57" i="1" s="1"/>
  <c r="BB57" i="1"/>
  <c r="CH55" i="2"/>
  <c r="AN57" i="1" s="1"/>
  <c r="AY53" i="1"/>
  <c r="CE51" i="2"/>
  <c r="AK53" i="1" s="1"/>
  <c r="AZ53" i="1"/>
  <c r="CF51" i="2"/>
  <c r="AL53" i="1" s="1"/>
  <c r="BA53" i="1"/>
  <c r="CG51" i="2"/>
  <c r="AM53" i="1" s="1"/>
  <c r="AX53" i="1"/>
  <c r="CD51" i="2"/>
  <c r="AJ53" i="1" s="1"/>
  <c r="BC50" i="1"/>
  <c r="CI48" i="2"/>
  <c r="AO50" i="1" s="1"/>
  <c r="AZ47" i="1"/>
  <c r="CF45" i="2"/>
  <c r="AL47" i="1" s="1"/>
  <c r="AW44" i="1"/>
  <c r="CC42" i="2"/>
  <c r="AI44" i="1" s="1"/>
  <c r="BI40" i="1"/>
  <c r="CO38" i="2"/>
  <c r="AU40" i="1" s="1"/>
  <c r="BF37" i="1"/>
  <c r="CL35" i="2"/>
  <c r="AR37" i="1" s="1"/>
  <c r="BC34" i="1"/>
  <c r="CI32" i="2"/>
  <c r="AO34" i="1" s="1"/>
  <c r="AZ31" i="1"/>
  <c r="CF29" i="2"/>
  <c r="AL31" i="1" s="1"/>
  <c r="AX29" i="1"/>
  <c r="CD27" i="2"/>
  <c r="AJ29" i="1" s="1"/>
  <c r="AV27" i="1"/>
  <c r="CB25" i="2"/>
  <c r="AH27" i="1" s="1"/>
  <c r="BI24" i="1"/>
  <c r="CO22" i="2"/>
  <c r="AU24" i="1" s="1"/>
  <c r="BH23" i="1"/>
  <c r="CN21" i="2"/>
  <c r="AT23" i="1" s="1"/>
  <c r="BG22" i="1"/>
  <c r="CM20" i="2"/>
  <c r="AS22" i="1" s="1"/>
  <c r="BF21" i="1"/>
  <c r="CL19" i="2"/>
  <c r="AR21" i="1" s="1"/>
  <c r="BE20" i="1"/>
  <c r="CK18" i="2"/>
  <c r="AQ20" i="1" s="1"/>
  <c r="BD19" i="1"/>
  <c r="CJ17" i="2"/>
  <c r="AP19" i="1" s="1"/>
  <c r="BC18" i="1"/>
  <c r="CI16" i="2"/>
  <c r="AO18" i="1" s="1"/>
  <c r="BB17" i="1"/>
  <c r="CH15" i="2"/>
  <c r="AN17" i="1" s="1"/>
  <c r="BA16" i="1"/>
  <c r="CG14" i="2"/>
  <c r="AM16" i="1" s="1"/>
  <c r="AZ15" i="1"/>
  <c r="CF13" i="2"/>
  <c r="AL15" i="1" s="1"/>
  <c r="AY14" i="1"/>
  <c r="CE12" i="2"/>
  <c r="AK14" i="1" s="1"/>
  <c r="AX13" i="1"/>
  <c r="CD11" i="2"/>
  <c r="AJ13" i="1" s="1"/>
  <c r="AW12" i="1"/>
  <c r="CC10" i="2"/>
  <c r="AI12" i="1" s="1"/>
  <c r="AV11" i="1"/>
  <c r="CB9" i="2"/>
  <c r="AH11" i="1" s="1"/>
  <c r="BI8" i="1"/>
  <c r="CO6" i="2"/>
  <c r="AU8" i="1" s="1"/>
  <c r="BH7" i="1"/>
  <c r="CN5" i="2"/>
  <c r="AT7" i="1" s="1"/>
  <c r="BG6" i="1"/>
  <c r="CM4" i="2"/>
  <c r="AS6" i="1" s="1"/>
  <c r="BF5" i="1"/>
  <c r="CL3" i="2"/>
  <c r="AR5" i="1" s="1"/>
  <c r="AW144" i="1"/>
  <c r="CC142" i="2"/>
  <c r="AI144" i="1" s="1"/>
  <c r="AX144" i="1"/>
  <c r="CD142" i="2"/>
  <c r="AJ144" i="1" s="1"/>
  <c r="AY144" i="1"/>
  <c r="CE142" i="2"/>
  <c r="AK144" i="1" s="1"/>
  <c r="BI140" i="1"/>
  <c r="CO138" i="2"/>
  <c r="AU140" i="1" s="1"/>
  <c r="AV140" i="1"/>
  <c r="CB138" i="2"/>
  <c r="AH140" i="1" s="1"/>
  <c r="BC140" i="1"/>
  <c r="CI138" i="2"/>
  <c r="AO140" i="1" s="1"/>
  <c r="BB140" i="1"/>
  <c r="CH138" i="2"/>
  <c r="AN140" i="1" s="1"/>
  <c r="BD136" i="1"/>
  <c r="CJ134" i="2"/>
  <c r="AP136" i="1" s="1"/>
  <c r="AZ136" i="1"/>
  <c r="CF134" i="2"/>
  <c r="AL136" i="1" s="1"/>
  <c r="BB136" i="1"/>
  <c r="CH134" i="2"/>
  <c r="AN136" i="1" s="1"/>
  <c r="BH136" i="1"/>
  <c r="CN134" i="2"/>
  <c r="AT136" i="1" s="1"/>
  <c r="BB132" i="1"/>
  <c r="CH130" i="2"/>
  <c r="AN132" i="1" s="1"/>
  <c r="BC132" i="1"/>
  <c r="CI130" i="2"/>
  <c r="AO132" i="1" s="1"/>
  <c r="BD132" i="1"/>
  <c r="CJ130" i="2"/>
  <c r="AP132" i="1" s="1"/>
  <c r="BE132" i="1"/>
  <c r="CK130" i="2"/>
  <c r="AQ132" i="1" s="1"/>
  <c r="BB128" i="1"/>
  <c r="CH126" i="2"/>
  <c r="AN128" i="1" s="1"/>
  <c r="BC128" i="1"/>
  <c r="CI126" i="2"/>
  <c r="AO128" i="1" s="1"/>
  <c r="BD128" i="1"/>
  <c r="CJ126" i="2"/>
  <c r="AP128" i="1" s="1"/>
  <c r="BE128" i="1"/>
  <c r="CK126" i="2"/>
  <c r="AQ128" i="1" s="1"/>
  <c r="BB124" i="1"/>
  <c r="CH122" i="2"/>
  <c r="AN124" i="1" s="1"/>
  <c r="BC124" i="1"/>
  <c r="CI122" i="2"/>
  <c r="AO124" i="1" s="1"/>
  <c r="BD124" i="1"/>
  <c r="CJ122" i="2"/>
  <c r="AP124" i="1" s="1"/>
  <c r="BE124" i="1"/>
  <c r="CK122" i="2"/>
  <c r="AQ124" i="1" s="1"/>
  <c r="BB120" i="1"/>
  <c r="CH118" i="2"/>
  <c r="AN120" i="1" s="1"/>
  <c r="BC120" i="1"/>
  <c r="CI118" i="2"/>
  <c r="AO120" i="1" s="1"/>
  <c r="BD120" i="1"/>
  <c r="CJ118" i="2"/>
  <c r="AP120" i="1" s="1"/>
  <c r="BE120" i="1"/>
  <c r="CK118" i="2"/>
  <c r="AQ120" i="1" s="1"/>
  <c r="BB116" i="1"/>
  <c r="CH114" i="2"/>
  <c r="AN116" i="1" s="1"/>
  <c r="BC116" i="1"/>
  <c r="CI114" i="2"/>
  <c r="AO116" i="1" s="1"/>
  <c r="BD116" i="1"/>
  <c r="CJ114" i="2"/>
  <c r="AP116" i="1" s="1"/>
  <c r="BE116" i="1"/>
  <c r="CK114" i="2"/>
  <c r="AQ116" i="1" s="1"/>
  <c r="BB112" i="1"/>
  <c r="CH110" i="2"/>
  <c r="AN112" i="1" s="1"/>
  <c r="BC112" i="1"/>
  <c r="CI110" i="2"/>
  <c r="AO112" i="1" s="1"/>
  <c r="BD112" i="1"/>
  <c r="CJ110" i="2"/>
  <c r="AP112" i="1" s="1"/>
  <c r="BE112" i="1"/>
  <c r="CK110" i="2"/>
  <c r="AQ112" i="1" s="1"/>
  <c r="BB108" i="1"/>
  <c r="CH106" i="2"/>
  <c r="AN108" i="1" s="1"/>
  <c r="BC108" i="1"/>
  <c r="CI106" i="2"/>
  <c r="AO108" i="1" s="1"/>
  <c r="BD108" i="1"/>
  <c r="CJ106" i="2"/>
  <c r="AP108" i="1" s="1"/>
  <c r="BE108" i="1"/>
  <c r="CK106" i="2"/>
  <c r="AQ108" i="1" s="1"/>
  <c r="BB104" i="1"/>
  <c r="CH102" i="2"/>
  <c r="AN104" i="1" s="1"/>
  <c r="BC104" i="1"/>
  <c r="CI102" i="2"/>
  <c r="AO104" i="1" s="1"/>
  <c r="BD104" i="1"/>
  <c r="CJ102" i="2"/>
  <c r="AP104" i="1" s="1"/>
  <c r="BE104" i="1"/>
  <c r="CK102" i="2"/>
  <c r="AQ104" i="1" s="1"/>
  <c r="BB100" i="1"/>
  <c r="CH98" i="2"/>
  <c r="AN100" i="1" s="1"/>
  <c r="BC100" i="1"/>
  <c r="CI98" i="2"/>
  <c r="AO100" i="1" s="1"/>
  <c r="BD100" i="1"/>
  <c r="CJ98" i="2"/>
  <c r="AP100" i="1" s="1"/>
  <c r="BE100" i="1"/>
  <c r="CK98" i="2"/>
  <c r="AQ100" i="1" s="1"/>
  <c r="BB96" i="1"/>
  <c r="CH94" i="2"/>
  <c r="AN96" i="1" s="1"/>
  <c r="BC96" i="1"/>
  <c r="CI94" i="2"/>
  <c r="AO96" i="1" s="1"/>
  <c r="BD96" i="1"/>
  <c r="CJ94" i="2"/>
  <c r="AP96" i="1" s="1"/>
  <c r="BE96" i="1"/>
  <c r="CK94" i="2"/>
  <c r="AQ96" i="1" s="1"/>
  <c r="BB92" i="1"/>
  <c r="CH90" i="2"/>
  <c r="AN92" i="1" s="1"/>
  <c r="BC92" i="1"/>
  <c r="CI90" i="2"/>
  <c r="AO92" i="1" s="1"/>
  <c r="BD92" i="1"/>
  <c r="CJ90" i="2"/>
  <c r="AP92" i="1" s="1"/>
  <c r="BE92" i="1"/>
  <c r="CK90" i="2"/>
  <c r="AQ92" i="1" s="1"/>
  <c r="BB88" i="1"/>
  <c r="CH86" i="2"/>
  <c r="AN88" i="1" s="1"/>
  <c r="BC88" i="1"/>
  <c r="CI86" i="2"/>
  <c r="AO88" i="1" s="1"/>
  <c r="BD88" i="1"/>
  <c r="CJ86" i="2"/>
  <c r="AP88" i="1" s="1"/>
  <c r="BE88" i="1"/>
  <c r="CK86" i="2"/>
  <c r="AQ88" i="1" s="1"/>
  <c r="BB84" i="1"/>
  <c r="CH82" i="2"/>
  <c r="AN84" i="1" s="1"/>
  <c r="BC84" i="1"/>
  <c r="CI82" i="2"/>
  <c r="AO84" i="1" s="1"/>
  <c r="BD84" i="1"/>
  <c r="CJ82" i="2"/>
  <c r="AP84" i="1" s="1"/>
  <c r="BE84" i="1"/>
  <c r="CK82" i="2"/>
  <c r="AQ84" i="1" s="1"/>
  <c r="BB80" i="1"/>
  <c r="CH78" i="2"/>
  <c r="AN80" i="1" s="1"/>
  <c r="BC80" i="1"/>
  <c r="CI78" i="2"/>
  <c r="AO80" i="1" s="1"/>
  <c r="BD80" i="1"/>
  <c r="CJ78" i="2"/>
  <c r="AP80" i="1" s="1"/>
  <c r="BE80" i="1"/>
  <c r="CK78" i="2"/>
  <c r="AQ80" i="1" s="1"/>
  <c r="BB76" i="1"/>
  <c r="CH74" i="2"/>
  <c r="AN76" i="1" s="1"/>
  <c r="BC76" i="1"/>
  <c r="CI74" i="2"/>
  <c r="AO76" i="1" s="1"/>
  <c r="BD76" i="1"/>
  <c r="CJ74" i="2"/>
  <c r="AP76" i="1" s="1"/>
  <c r="BE76" i="1"/>
  <c r="CK74" i="2"/>
  <c r="AQ76" i="1" s="1"/>
  <c r="BB72" i="1"/>
  <c r="CH70" i="2"/>
  <c r="AN72" i="1" s="1"/>
  <c r="BC72" i="1"/>
  <c r="CI70" i="2"/>
  <c r="AO72" i="1" s="1"/>
  <c r="BD72" i="1"/>
  <c r="CJ70" i="2"/>
  <c r="AP72" i="1" s="1"/>
  <c r="BE72" i="1"/>
  <c r="CK70" i="2"/>
  <c r="AQ72" i="1" s="1"/>
  <c r="BB68" i="1"/>
  <c r="CH66" i="2"/>
  <c r="AN68" i="1" s="1"/>
  <c r="BC68" i="1"/>
  <c r="CI66" i="2"/>
  <c r="AO68" i="1" s="1"/>
  <c r="BD68" i="1"/>
  <c r="CJ66" i="2"/>
  <c r="AP68" i="1" s="1"/>
  <c r="BE68" i="1"/>
  <c r="CK66" i="2"/>
  <c r="AQ68" i="1" s="1"/>
  <c r="BB64" i="1"/>
  <c r="CH62" i="2"/>
  <c r="AN64" i="1" s="1"/>
  <c r="BC64" i="1"/>
  <c r="CI62" i="2"/>
  <c r="AO64" i="1" s="1"/>
  <c r="BD64" i="1"/>
  <c r="CJ62" i="2"/>
  <c r="AP64" i="1" s="1"/>
  <c r="BE64" i="1"/>
  <c r="CK62" i="2"/>
  <c r="AQ64" i="1" s="1"/>
  <c r="BB60" i="1"/>
  <c r="CH58" i="2"/>
  <c r="AN60" i="1" s="1"/>
  <c r="BC60" i="1"/>
  <c r="CI58" i="2"/>
  <c r="AO60" i="1" s="1"/>
  <c r="BD60" i="1"/>
  <c r="CJ58" i="2"/>
  <c r="AP60" i="1" s="1"/>
  <c r="BE60" i="1"/>
  <c r="CK58" i="2"/>
  <c r="AQ60" i="1" s="1"/>
  <c r="BB56" i="1"/>
  <c r="CH54" i="2"/>
  <c r="AN56" i="1" s="1"/>
  <c r="BC56" i="1"/>
  <c r="CI54" i="2"/>
  <c r="AO56" i="1" s="1"/>
  <c r="BD56" i="1"/>
  <c r="CJ54" i="2"/>
  <c r="AP56" i="1" s="1"/>
  <c r="BE56" i="1"/>
  <c r="CK54" i="2"/>
  <c r="AQ56" i="1" s="1"/>
  <c r="BB52" i="1"/>
  <c r="CH50" i="2"/>
  <c r="AN52" i="1" s="1"/>
  <c r="BC52" i="1"/>
  <c r="CI50" i="2"/>
  <c r="AO52" i="1" s="1"/>
  <c r="BD52" i="1"/>
  <c r="CJ50" i="2"/>
  <c r="AP52" i="1" s="1"/>
  <c r="BE52" i="1"/>
  <c r="CK50" i="2"/>
  <c r="AQ52" i="1" s="1"/>
  <c r="BC51" i="1"/>
  <c r="CI49" i="2"/>
  <c r="AO51" i="1" s="1"/>
  <c r="BB50" i="1"/>
  <c r="CH48" i="2"/>
  <c r="AN50" i="1" s="1"/>
  <c r="BA49" i="1"/>
  <c r="CG47" i="2"/>
  <c r="AM49" i="1" s="1"/>
  <c r="AZ48" i="1"/>
  <c r="CF46" i="2"/>
  <c r="AL48" i="1" s="1"/>
  <c r="AY47" i="1"/>
  <c r="CE45" i="2"/>
  <c r="AK47" i="1" s="1"/>
  <c r="AX46" i="1"/>
  <c r="CD44" i="2"/>
  <c r="AJ46" i="1" s="1"/>
  <c r="AW45" i="1"/>
  <c r="CC43" i="2"/>
  <c r="AI45" i="1" s="1"/>
  <c r="CB42" i="2"/>
  <c r="AH44" i="1" s="1"/>
  <c r="AV44" i="1"/>
  <c r="BI41" i="1"/>
  <c r="CO39" i="2"/>
  <c r="AU41" i="1" s="1"/>
  <c r="BH40" i="1"/>
  <c r="CN38" i="2"/>
  <c r="AT40" i="1" s="1"/>
  <c r="BG39" i="1"/>
  <c r="CM37" i="2"/>
  <c r="AS39" i="1" s="1"/>
  <c r="BF38" i="1"/>
  <c r="CL36" i="2"/>
  <c r="AR38" i="1" s="1"/>
  <c r="BE37" i="1"/>
  <c r="CK35" i="2"/>
  <c r="AQ37" i="1" s="1"/>
  <c r="BD36" i="1"/>
  <c r="CJ34" i="2"/>
  <c r="AP36" i="1" s="1"/>
  <c r="BC35" i="1"/>
  <c r="CI33" i="2"/>
  <c r="AO35" i="1" s="1"/>
  <c r="BB34" i="1"/>
  <c r="CH32" i="2"/>
  <c r="AN34" i="1" s="1"/>
  <c r="BA33" i="1"/>
  <c r="CG31" i="2"/>
  <c r="AM33" i="1" s="1"/>
  <c r="AZ32" i="1"/>
  <c r="CF30" i="2"/>
  <c r="AL32" i="1" s="1"/>
  <c r="AY31" i="1"/>
  <c r="CE29" i="2"/>
  <c r="AK31" i="1" s="1"/>
  <c r="AX30" i="1"/>
  <c r="CD28" i="2"/>
  <c r="AJ30" i="1" s="1"/>
  <c r="AW29" i="1"/>
  <c r="CC27" i="2"/>
  <c r="AI29" i="1" s="1"/>
  <c r="CB26" i="2"/>
  <c r="AH28" i="1" s="1"/>
  <c r="AV28" i="1"/>
  <c r="BI25" i="1"/>
  <c r="CO23" i="2"/>
  <c r="AU25" i="1" s="1"/>
  <c r="BH24" i="1"/>
  <c r="CN22" i="2"/>
  <c r="AT24" i="1" s="1"/>
  <c r="BG23" i="1"/>
  <c r="CM21" i="2"/>
  <c r="AS23" i="1" s="1"/>
  <c r="BF22" i="1"/>
  <c r="CL20" i="2"/>
  <c r="AR22" i="1" s="1"/>
  <c r="BE21" i="1"/>
  <c r="CK19" i="2"/>
  <c r="AQ21" i="1" s="1"/>
  <c r="BD20" i="1"/>
  <c r="CJ18" i="2"/>
  <c r="AP20" i="1" s="1"/>
  <c r="BC19" i="1"/>
  <c r="CI17" i="2"/>
  <c r="AO19" i="1" s="1"/>
  <c r="BB18" i="1"/>
  <c r="CH16" i="2"/>
  <c r="AN18" i="1" s="1"/>
  <c r="BA17" i="1"/>
  <c r="CG15" i="2"/>
  <c r="AM17" i="1" s="1"/>
  <c r="AZ16" i="1"/>
  <c r="CF14" i="2"/>
  <c r="AL16" i="1" s="1"/>
  <c r="AY15" i="1"/>
  <c r="CE13" i="2"/>
  <c r="AK15" i="1" s="1"/>
  <c r="AX14" i="1"/>
  <c r="CD12" i="2"/>
  <c r="AJ14" i="1" s="1"/>
  <c r="AW13" i="1"/>
  <c r="CC11" i="2"/>
  <c r="AI13" i="1" s="1"/>
  <c r="CB10" i="2"/>
  <c r="AH12" i="1" s="1"/>
  <c r="AV12" i="1"/>
  <c r="BI9" i="1"/>
  <c r="CO7" i="2"/>
  <c r="AU9" i="1" s="1"/>
  <c r="BH8" i="1"/>
  <c r="CN6" i="2"/>
  <c r="AT8" i="1" s="1"/>
  <c r="BG7" i="1"/>
  <c r="CM5" i="2"/>
  <c r="AS7" i="1" s="1"/>
  <c r="BF6" i="1"/>
  <c r="CL4" i="2"/>
  <c r="AR6" i="1" s="1"/>
  <c r="BE5" i="1"/>
  <c r="CK3" i="2"/>
  <c r="AQ5" i="1" s="1"/>
  <c r="BD4" i="1"/>
  <c r="CJ2" i="2"/>
  <c r="AP4" i="1" s="1"/>
  <c r="BD147" i="1"/>
  <c r="CJ145" i="2"/>
  <c r="AP147" i="1" s="1"/>
  <c r="BH147" i="1"/>
  <c r="CN145" i="2"/>
  <c r="AT147" i="1" s="1"/>
  <c r="BE147" i="1"/>
  <c r="CK145" i="2"/>
  <c r="AQ147" i="1" s="1"/>
  <c r="BF147" i="1"/>
  <c r="CL145" i="2"/>
  <c r="AR147" i="1" s="1"/>
  <c r="AZ143" i="1"/>
  <c r="CF141" i="2"/>
  <c r="AL143" i="1" s="1"/>
  <c r="AY143" i="1"/>
  <c r="CE141" i="2"/>
  <c r="AK143" i="1" s="1"/>
  <c r="BE143" i="1"/>
  <c r="CK141" i="2"/>
  <c r="AQ143" i="1" s="1"/>
  <c r="BF143" i="1"/>
  <c r="CL141" i="2"/>
  <c r="AR143" i="1" s="1"/>
  <c r="BC139" i="1"/>
  <c r="CI137" i="2"/>
  <c r="AO139" i="1" s="1"/>
  <c r="BB139" i="1"/>
  <c r="CH137" i="2"/>
  <c r="AN139" i="1" s="1"/>
  <c r="BE139" i="1"/>
  <c r="CK137" i="2"/>
  <c r="AQ139" i="1" s="1"/>
  <c r="BA135" i="1"/>
  <c r="CG133" i="2"/>
  <c r="AM135" i="1" s="1"/>
  <c r="BB135" i="1"/>
  <c r="CH133" i="2"/>
  <c r="AN135" i="1" s="1"/>
  <c r="BC135" i="1"/>
  <c r="CI133" i="2"/>
  <c r="AO135" i="1" s="1"/>
  <c r="BD135" i="1"/>
  <c r="CJ133" i="2"/>
  <c r="AP135" i="1" s="1"/>
  <c r="BA131" i="1"/>
  <c r="CG129" i="2"/>
  <c r="AM131" i="1" s="1"/>
  <c r="BB131" i="1"/>
  <c r="CH129" i="2"/>
  <c r="AN131" i="1" s="1"/>
  <c r="BC131" i="1"/>
  <c r="CI129" i="2"/>
  <c r="AO131" i="1" s="1"/>
  <c r="BD131" i="1"/>
  <c r="CJ129" i="2"/>
  <c r="AP131" i="1" s="1"/>
  <c r="BA127" i="1"/>
  <c r="CG125" i="2"/>
  <c r="AM127" i="1" s="1"/>
  <c r="BB127" i="1"/>
  <c r="CH125" i="2"/>
  <c r="AN127" i="1" s="1"/>
  <c r="BC127" i="1"/>
  <c r="CI125" i="2"/>
  <c r="AO127" i="1" s="1"/>
  <c r="BD127" i="1"/>
  <c r="CJ125" i="2"/>
  <c r="AP127" i="1" s="1"/>
  <c r="BA123" i="1"/>
  <c r="CG121" i="2"/>
  <c r="AM123" i="1" s="1"/>
  <c r="BB123" i="1"/>
  <c r="CH121" i="2"/>
  <c r="AN123" i="1" s="1"/>
  <c r="BC123" i="1"/>
  <c r="CI121" i="2"/>
  <c r="AO123" i="1" s="1"/>
  <c r="BD123" i="1"/>
  <c r="CJ121" i="2"/>
  <c r="AP123" i="1" s="1"/>
  <c r="BA119" i="1"/>
  <c r="CG117" i="2"/>
  <c r="AM119" i="1" s="1"/>
  <c r="BB119" i="1"/>
  <c r="CH117" i="2"/>
  <c r="AN119" i="1" s="1"/>
  <c r="BC119" i="1"/>
  <c r="CI117" i="2"/>
  <c r="AO119" i="1" s="1"/>
  <c r="BD119" i="1"/>
  <c r="CJ117" i="2"/>
  <c r="AP119" i="1" s="1"/>
  <c r="BA115" i="1"/>
  <c r="CG113" i="2"/>
  <c r="AM115" i="1" s="1"/>
  <c r="BB115" i="1"/>
  <c r="CH113" i="2"/>
  <c r="AN115" i="1" s="1"/>
  <c r="BC115" i="1"/>
  <c r="CI113" i="2"/>
  <c r="AO115" i="1" s="1"/>
  <c r="BD115" i="1"/>
  <c r="CJ113" i="2"/>
  <c r="AP115" i="1" s="1"/>
  <c r="BA111" i="1"/>
  <c r="CG109" i="2"/>
  <c r="AM111" i="1" s="1"/>
  <c r="BB111" i="1"/>
  <c r="CH109" i="2"/>
  <c r="AN111" i="1" s="1"/>
  <c r="BC111" i="1"/>
  <c r="CI109" i="2"/>
  <c r="AO111" i="1" s="1"/>
  <c r="BD111" i="1"/>
  <c r="CJ109" i="2"/>
  <c r="AP111" i="1" s="1"/>
  <c r="BA107" i="1"/>
  <c r="CG105" i="2"/>
  <c r="AM107" i="1" s="1"/>
  <c r="BB107" i="1"/>
  <c r="CH105" i="2"/>
  <c r="AN107" i="1" s="1"/>
  <c r="BC107" i="1"/>
  <c r="CI105" i="2"/>
  <c r="AO107" i="1" s="1"/>
  <c r="BD107" i="1"/>
  <c r="CJ105" i="2"/>
  <c r="AP107" i="1" s="1"/>
  <c r="BA103" i="1"/>
  <c r="CG101" i="2"/>
  <c r="AM103" i="1" s="1"/>
  <c r="BB103" i="1"/>
  <c r="CH101" i="2"/>
  <c r="AN103" i="1" s="1"/>
  <c r="BC103" i="1"/>
  <c r="CI101" i="2"/>
  <c r="AO103" i="1" s="1"/>
  <c r="BD103" i="1"/>
  <c r="CJ101" i="2"/>
  <c r="AP103" i="1" s="1"/>
  <c r="BA99" i="1"/>
  <c r="CG97" i="2"/>
  <c r="AM99" i="1" s="1"/>
  <c r="BB99" i="1"/>
  <c r="CH97" i="2"/>
  <c r="AN99" i="1" s="1"/>
  <c r="BC99" i="1"/>
  <c r="CI97" i="2"/>
  <c r="AO99" i="1" s="1"/>
  <c r="BD99" i="1"/>
  <c r="CJ97" i="2"/>
  <c r="AP99" i="1" s="1"/>
  <c r="BA95" i="1"/>
  <c r="CG93" i="2"/>
  <c r="AM95" i="1" s="1"/>
  <c r="BB95" i="1"/>
  <c r="CH93" i="2"/>
  <c r="AN95" i="1" s="1"/>
  <c r="BC95" i="1"/>
  <c r="CI93" i="2"/>
  <c r="AO95" i="1" s="1"/>
  <c r="BD95" i="1"/>
  <c r="CJ93" i="2"/>
  <c r="AP95" i="1" s="1"/>
  <c r="BA91" i="1"/>
  <c r="CG89" i="2"/>
  <c r="AM91" i="1" s="1"/>
  <c r="BB91" i="1"/>
  <c r="CH89" i="2"/>
  <c r="AN91" i="1" s="1"/>
  <c r="BC91" i="1"/>
  <c r="CI89" i="2"/>
  <c r="AO91" i="1" s="1"/>
  <c r="BD91" i="1"/>
  <c r="CJ89" i="2"/>
  <c r="AP91" i="1" s="1"/>
  <c r="BA87" i="1"/>
  <c r="CG85" i="2"/>
  <c r="AM87" i="1" s="1"/>
  <c r="BB87" i="1"/>
  <c r="CH85" i="2"/>
  <c r="AN87" i="1" s="1"/>
  <c r="BC87" i="1"/>
  <c r="CI85" i="2"/>
  <c r="AO87" i="1" s="1"/>
  <c r="BD87" i="1"/>
  <c r="CJ85" i="2"/>
  <c r="AP87" i="1" s="1"/>
  <c r="BA83" i="1"/>
  <c r="CG81" i="2"/>
  <c r="AM83" i="1" s="1"/>
  <c r="BB83" i="1"/>
  <c r="CH81" i="2"/>
  <c r="AN83" i="1" s="1"/>
  <c r="BC83" i="1"/>
  <c r="CI81" i="2"/>
  <c r="AO83" i="1" s="1"/>
  <c r="BD83" i="1"/>
  <c r="CJ81" i="2"/>
  <c r="AP83" i="1" s="1"/>
  <c r="BA79" i="1"/>
  <c r="CG77" i="2"/>
  <c r="AM79" i="1" s="1"/>
  <c r="BB79" i="1"/>
  <c r="CH77" i="2"/>
  <c r="AN79" i="1" s="1"/>
  <c r="BC79" i="1"/>
  <c r="CI77" i="2"/>
  <c r="AO79" i="1" s="1"/>
  <c r="BD79" i="1"/>
  <c r="CJ77" i="2"/>
  <c r="AP79" i="1" s="1"/>
  <c r="BA75" i="1"/>
  <c r="CG73" i="2"/>
  <c r="AM75" i="1" s="1"/>
  <c r="BB75" i="1"/>
  <c r="CH73" i="2"/>
  <c r="AN75" i="1" s="1"/>
  <c r="BC75" i="1"/>
  <c r="CI73" i="2"/>
  <c r="AO75" i="1" s="1"/>
  <c r="BD75" i="1"/>
  <c r="CJ73" i="2"/>
  <c r="AP75" i="1" s="1"/>
  <c r="BA71" i="1"/>
  <c r="CG69" i="2"/>
  <c r="AM71" i="1" s="1"/>
  <c r="BB71" i="1"/>
  <c r="CH69" i="2"/>
  <c r="AN71" i="1" s="1"/>
  <c r="BC71" i="1"/>
  <c r="CI69" i="2"/>
  <c r="AO71" i="1" s="1"/>
  <c r="BD71" i="1"/>
  <c r="CJ69" i="2"/>
  <c r="AP71" i="1" s="1"/>
  <c r="BA67" i="1"/>
  <c r="CG65" i="2"/>
  <c r="AM67" i="1" s="1"/>
  <c r="BB67" i="1"/>
  <c r="CH65" i="2"/>
  <c r="AN67" i="1" s="1"/>
  <c r="BC67" i="1"/>
  <c r="CI65" i="2"/>
  <c r="AO67" i="1" s="1"/>
  <c r="BD67" i="1"/>
  <c r="CJ65" i="2"/>
  <c r="AP67" i="1" s="1"/>
  <c r="BA63" i="1"/>
  <c r="CG61" i="2"/>
  <c r="AM63" i="1" s="1"/>
  <c r="BB63" i="1"/>
  <c r="CH61" i="2"/>
  <c r="AN63" i="1" s="1"/>
  <c r="BC63" i="1"/>
  <c r="CI61" i="2"/>
  <c r="AO63" i="1" s="1"/>
  <c r="BD63" i="1"/>
  <c r="CJ61" i="2"/>
  <c r="AP63" i="1" s="1"/>
  <c r="BA59" i="1"/>
  <c r="CG57" i="2"/>
  <c r="AM59" i="1" s="1"/>
  <c r="BB59" i="1"/>
  <c r="CH57" i="2"/>
  <c r="AN59" i="1" s="1"/>
  <c r="BC59" i="1"/>
  <c r="CI57" i="2"/>
  <c r="AO59" i="1" s="1"/>
  <c r="BD59" i="1"/>
  <c r="CJ57" i="2"/>
  <c r="AP59" i="1" s="1"/>
  <c r="BA55" i="1"/>
  <c r="CG53" i="2"/>
  <c r="AM55" i="1" s="1"/>
  <c r="BB55" i="1"/>
  <c r="CH53" i="2"/>
  <c r="AN55" i="1" s="1"/>
  <c r="BC55" i="1"/>
  <c r="CI53" i="2"/>
  <c r="AO55" i="1" s="1"/>
  <c r="BD55" i="1"/>
  <c r="CJ53" i="2"/>
  <c r="AP55" i="1" s="1"/>
  <c r="BF51" i="1"/>
  <c r="CL49" i="2"/>
  <c r="AR51" i="1" s="1"/>
  <c r="BE50" i="1"/>
  <c r="CK48" i="2"/>
  <c r="AQ50" i="1" s="1"/>
  <c r="BD49" i="1"/>
  <c r="CJ47" i="2"/>
  <c r="AP49" i="1" s="1"/>
  <c r="BC48" i="1"/>
  <c r="CI46" i="2"/>
  <c r="AO48" i="1" s="1"/>
  <c r="BB47" i="1"/>
  <c r="CH45" i="2"/>
  <c r="AN47" i="1" s="1"/>
  <c r="BA46" i="1"/>
  <c r="CG44" i="2"/>
  <c r="AM46" i="1" s="1"/>
  <c r="AZ45" i="1"/>
  <c r="CF43" i="2"/>
  <c r="AL45" i="1" s="1"/>
  <c r="AY44" i="1"/>
  <c r="CE42" i="2"/>
  <c r="AK44" i="1" s="1"/>
  <c r="AX43" i="1"/>
  <c r="CD41" i="2"/>
  <c r="AJ43" i="1" s="1"/>
  <c r="AW42" i="1"/>
  <c r="CC40" i="2"/>
  <c r="AI42" i="1" s="1"/>
  <c r="AV41" i="1"/>
  <c r="CB39" i="2"/>
  <c r="AH41" i="1" s="1"/>
  <c r="BI38" i="1"/>
  <c r="CO36" i="2"/>
  <c r="AU38" i="1" s="1"/>
  <c r="BH37" i="1"/>
  <c r="CN35" i="2"/>
  <c r="AT37" i="1" s="1"/>
  <c r="BG36" i="1"/>
  <c r="CM34" i="2"/>
  <c r="AS36" i="1" s="1"/>
  <c r="BF35" i="1"/>
  <c r="CL33" i="2"/>
  <c r="AR35" i="1" s="1"/>
  <c r="BE34" i="1"/>
  <c r="CK32" i="2"/>
  <c r="AQ34" i="1" s="1"/>
  <c r="BD33" i="1"/>
  <c r="CJ31" i="2"/>
  <c r="AP33" i="1" s="1"/>
  <c r="BC32" i="1"/>
  <c r="CI30" i="2"/>
  <c r="AO32" i="1" s="1"/>
  <c r="BB31" i="1"/>
  <c r="CH29" i="2"/>
  <c r="AN31" i="1" s="1"/>
  <c r="BA30" i="1"/>
  <c r="CG28" i="2"/>
  <c r="AM30" i="1" s="1"/>
  <c r="AZ29" i="1"/>
  <c r="CF27" i="2"/>
  <c r="AL29" i="1" s="1"/>
  <c r="AY28" i="1"/>
  <c r="CE26" i="2"/>
  <c r="AK28" i="1" s="1"/>
  <c r="AX27" i="1"/>
  <c r="CD25" i="2"/>
  <c r="AJ27" i="1" s="1"/>
  <c r="AW26" i="1"/>
  <c r="CC24" i="2"/>
  <c r="AI26" i="1" s="1"/>
  <c r="AV25" i="1"/>
  <c r="CB23" i="2"/>
  <c r="AH25" i="1" s="1"/>
  <c r="BI22" i="1"/>
  <c r="CO20" i="2"/>
  <c r="AU22" i="1" s="1"/>
  <c r="BH21" i="1"/>
  <c r="CN19" i="2"/>
  <c r="AT21" i="1" s="1"/>
  <c r="BG20" i="1"/>
  <c r="CM18" i="2"/>
  <c r="AS20" i="1" s="1"/>
  <c r="BF19" i="1"/>
  <c r="CL17" i="2"/>
  <c r="AR19" i="1" s="1"/>
  <c r="BE18" i="1"/>
  <c r="CK16" i="2"/>
  <c r="AQ18" i="1" s="1"/>
  <c r="BD17" i="1"/>
  <c r="CJ15" i="2"/>
  <c r="AP17" i="1" s="1"/>
  <c r="BC16" i="1"/>
  <c r="CI14" i="2"/>
  <c r="AO16" i="1" s="1"/>
  <c r="BB15" i="1"/>
  <c r="CH13" i="2"/>
  <c r="AN15" i="1" s="1"/>
  <c r="BA14" i="1"/>
  <c r="CG12" i="2"/>
  <c r="AM14" i="1" s="1"/>
  <c r="AZ13" i="1"/>
  <c r="CF11" i="2"/>
  <c r="AL13" i="1" s="1"/>
  <c r="AY12" i="1"/>
  <c r="CE10" i="2"/>
  <c r="AK12" i="1" s="1"/>
  <c r="AX11" i="1"/>
  <c r="CD9" i="2"/>
  <c r="AJ11" i="1" s="1"/>
  <c r="AW10" i="1"/>
  <c r="CC8" i="2"/>
  <c r="AI10" i="1" s="1"/>
  <c r="AV9" i="1"/>
  <c r="CB7" i="2"/>
  <c r="AH9" i="1" s="1"/>
  <c r="BI6" i="1"/>
  <c r="CO4" i="2"/>
  <c r="AU6" i="1" s="1"/>
  <c r="BH5" i="1"/>
  <c r="CN3" i="2"/>
  <c r="AT5" i="1" s="1"/>
  <c r="BG4" i="1"/>
  <c r="CM2" i="2"/>
  <c r="AS4" i="1" s="1"/>
  <c r="AX146" i="1"/>
  <c r="CD144" i="2"/>
  <c r="AJ146" i="1" s="1"/>
  <c r="BB146" i="1"/>
  <c r="CH144" i="2"/>
  <c r="AN146" i="1" s="1"/>
  <c r="BD146" i="1"/>
  <c r="CJ144" i="2"/>
  <c r="AP146" i="1" s="1"/>
  <c r="BA146" i="1"/>
  <c r="CG144" i="2"/>
  <c r="AM146" i="1" s="1"/>
  <c r="BG142" i="1"/>
  <c r="CM140" i="2"/>
  <c r="AS142" i="1" s="1"/>
  <c r="AX142" i="1"/>
  <c r="CD140" i="2"/>
  <c r="AJ142" i="1" s="1"/>
  <c r="AV142" i="1"/>
  <c r="CB140" i="2"/>
  <c r="AH142" i="1" s="1"/>
  <c r="BB138" i="1"/>
  <c r="CH136" i="2"/>
  <c r="AN138" i="1" s="1"/>
  <c r="BI138" i="1"/>
  <c r="CO136" i="2"/>
  <c r="AU138" i="1" s="1"/>
  <c r="BA138" i="1"/>
  <c r="CG136" i="2"/>
  <c r="AM138" i="1" s="1"/>
  <c r="BD138" i="1"/>
  <c r="CJ136" i="2"/>
  <c r="AP138" i="1" s="1"/>
  <c r="AZ134" i="1"/>
  <c r="CF132" i="2"/>
  <c r="AL134" i="1" s="1"/>
  <c r="BA134" i="1"/>
  <c r="CG132" i="2"/>
  <c r="AM134" i="1" s="1"/>
  <c r="BB134" i="1"/>
  <c r="CH132" i="2"/>
  <c r="AN134" i="1" s="1"/>
  <c r="BC134" i="1"/>
  <c r="CI132" i="2"/>
  <c r="AO134" i="1" s="1"/>
  <c r="AZ130" i="1"/>
  <c r="CF128" i="2"/>
  <c r="AL130" i="1" s="1"/>
  <c r="BA130" i="1"/>
  <c r="CG128" i="2"/>
  <c r="AM130" i="1" s="1"/>
  <c r="BB130" i="1"/>
  <c r="CH128" i="2"/>
  <c r="AN130" i="1" s="1"/>
  <c r="BC130" i="1"/>
  <c r="CI128" i="2"/>
  <c r="AO130" i="1" s="1"/>
  <c r="AZ126" i="1"/>
  <c r="CF124" i="2"/>
  <c r="AL126" i="1" s="1"/>
  <c r="BA126" i="1"/>
  <c r="CG124" i="2"/>
  <c r="AM126" i="1" s="1"/>
  <c r="BB126" i="1"/>
  <c r="CH124" i="2"/>
  <c r="AN126" i="1" s="1"/>
  <c r="BC126" i="1"/>
  <c r="CI124" i="2"/>
  <c r="AO126" i="1" s="1"/>
  <c r="AZ122" i="1"/>
  <c r="CF120" i="2"/>
  <c r="AL122" i="1" s="1"/>
  <c r="BA122" i="1"/>
  <c r="CG120" i="2"/>
  <c r="AM122" i="1" s="1"/>
  <c r="BB122" i="1"/>
  <c r="CH120" i="2"/>
  <c r="AN122" i="1" s="1"/>
  <c r="BC122" i="1"/>
  <c r="CI120" i="2"/>
  <c r="AO122" i="1" s="1"/>
  <c r="AZ118" i="1"/>
  <c r="CF116" i="2"/>
  <c r="AL118" i="1" s="1"/>
  <c r="BA118" i="1"/>
  <c r="CG116" i="2"/>
  <c r="AM118" i="1" s="1"/>
  <c r="BB118" i="1"/>
  <c r="CH116" i="2"/>
  <c r="AN118" i="1" s="1"/>
  <c r="BC118" i="1"/>
  <c r="CI116" i="2"/>
  <c r="AO118" i="1" s="1"/>
  <c r="AZ114" i="1"/>
  <c r="CF112" i="2"/>
  <c r="AL114" i="1" s="1"/>
  <c r="BA114" i="1"/>
  <c r="CG112" i="2"/>
  <c r="AM114" i="1" s="1"/>
  <c r="BB114" i="1"/>
  <c r="CH112" i="2"/>
  <c r="AN114" i="1" s="1"/>
  <c r="BC114" i="1"/>
  <c r="CI112" i="2"/>
  <c r="AO114" i="1" s="1"/>
  <c r="AZ110" i="1"/>
  <c r="CF108" i="2"/>
  <c r="AL110" i="1" s="1"/>
  <c r="BA110" i="1"/>
  <c r="CG108" i="2"/>
  <c r="AM110" i="1" s="1"/>
  <c r="BB110" i="1"/>
  <c r="CH108" i="2"/>
  <c r="AN110" i="1" s="1"/>
  <c r="BC110" i="1"/>
  <c r="CI108" i="2"/>
  <c r="AO110" i="1" s="1"/>
  <c r="AZ106" i="1"/>
  <c r="CF104" i="2"/>
  <c r="AL106" i="1" s="1"/>
  <c r="BA106" i="1"/>
  <c r="CG104" i="2"/>
  <c r="AM106" i="1" s="1"/>
  <c r="BB106" i="1"/>
  <c r="CH104" i="2"/>
  <c r="AN106" i="1" s="1"/>
  <c r="BC106" i="1"/>
  <c r="CI104" i="2"/>
  <c r="AO106" i="1" s="1"/>
  <c r="AZ102" i="1"/>
  <c r="CF100" i="2"/>
  <c r="AL102" i="1" s="1"/>
  <c r="BA102" i="1"/>
  <c r="CG100" i="2"/>
  <c r="AM102" i="1" s="1"/>
  <c r="BB102" i="1"/>
  <c r="CH100" i="2"/>
  <c r="AN102" i="1" s="1"/>
  <c r="BC102" i="1"/>
  <c r="CI100" i="2"/>
  <c r="AO102" i="1" s="1"/>
  <c r="AZ98" i="1"/>
  <c r="CF96" i="2"/>
  <c r="AL98" i="1" s="1"/>
  <c r="BA98" i="1"/>
  <c r="CG96" i="2"/>
  <c r="AM98" i="1" s="1"/>
  <c r="BB98" i="1"/>
  <c r="CH96" i="2"/>
  <c r="AN98" i="1" s="1"/>
  <c r="BC98" i="1"/>
  <c r="CI96" i="2"/>
  <c r="AO98" i="1" s="1"/>
  <c r="AZ94" i="1"/>
  <c r="CF92" i="2"/>
  <c r="AL94" i="1" s="1"/>
  <c r="BA94" i="1"/>
  <c r="CG92" i="2"/>
  <c r="AM94" i="1" s="1"/>
  <c r="BB94" i="1"/>
  <c r="CH92" i="2"/>
  <c r="AN94" i="1" s="1"/>
  <c r="BC94" i="1"/>
  <c r="CI92" i="2"/>
  <c r="AO94" i="1" s="1"/>
  <c r="AZ90" i="1"/>
  <c r="CF88" i="2"/>
  <c r="AL90" i="1" s="1"/>
  <c r="BA90" i="1"/>
  <c r="CG88" i="2"/>
  <c r="AM90" i="1" s="1"/>
  <c r="BB90" i="1"/>
  <c r="CH88" i="2"/>
  <c r="AN90" i="1" s="1"/>
  <c r="BC90" i="1"/>
  <c r="CI88" i="2"/>
  <c r="AO90" i="1" s="1"/>
  <c r="AZ86" i="1"/>
  <c r="CF84" i="2"/>
  <c r="AL86" i="1" s="1"/>
  <c r="BA86" i="1"/>
  <c r="CG84" i="2"/>
  <c r="AM86" i="1" s="1"/>
  <c r="BB86" i="1"/>
  <c r="CH84" i="2"/>
  <c r="AN86" i="1" s="1"/>
  <c r="BC86" i="1"/>
  <c r="CI84" i="2"/>
  <c r="AO86" i="1" s="1"/>
  <c r="AZ82" i="1"/>
  <c r="CF80" i="2"/>
  <c r="AL82" i="1" s="1"/>
  <c r="BA82" i="1"/>
  <c r="CG80" i="2"/>
  <c r="AM82" i="1" s="1"/>
  <c r="BB82" i="1"/>
  <c r="CH80" i="2"/>
  <c r="AN82" i="1" s="1"/>
  <c r="BC82" i="1"/>
  <c r="CI80" i="2"/>
  <c r="AO82" i="1" s="1"/>
  <c r="AZ78" i="1"/>
  <c r="CF76" i="2"/>
  <c r="AL78" i="1" s="1"/>
  <c r="BA78" i="1"/>
  <c r="CG76" i="2"/>
  <c r="AM78" i="1" s="1"/>
  <c r="BB78" i="1"/>
  <c r="CH76" i="2"/>
  <c r="AN78" i="1" s="1"/>
  <c r="BC78" i="1"/>
  <c r="CI76" i="2"/>
  <c r="AO78" i="1" s="1"/>
  <c r="AZ74" i="1"/>
  <c r="CF72" i="2"/>
  <c r="AL74" i="1" s="1"/>
  <c r="BA74" i="1"/>
  <c r="CG72" i="2"/>
  <c r="AM74" i="1" s="1"/>
  <c r="BB74" i="1"/>
  <c r="CH72" i="2"/>
  <c r="AN74" i="1" s="1"/>
  <c r="BC74" i="1"/>
  <c r="CI72" i="2"/>
  <c r="AO74" i="1" s="1"/>
  <c r="AZ70" i="1"/>
  <c r="CF68" i="2"/>
  <c r="AL70" i="1" s="1"/>
  <c r="BA70" i="1"/>
  <c r="CG68" i="2"/>
  <c r="AM70" i="1" s="1"/>
  <c r="BB70" i="1"/>
  <c r="CH68" i="2"/>
  <c r="AN70" i="1" s="1"/>
  <c r="BC70" i="1"/>
  <c r="CI68" i="2"/>
  <c r="AO70" i="1" s="1"/>
  <c r="AZ66" i="1"/>
  <c r="CF64" i="2"/>
  <c r="AL66" i="1" s="1"/>
  <c r="BA66" i="1"/>
  <c r="CG64" i="2"/>
  <c r="AM66" i="1" s="1"/>
  <c r="BB66" i="1"/>
  <c r="CH64" i="2"/>
  <c r="AN66" i="1" s="1"/>
  <c r="BC66" i="1"/>
  <c r="CI64" i="2"/>
  <c r="AO66" i="1" s="1"/>
  <c r="AZ62" i="1"/>
  <c r="CF60" i="2"/>
  <c r="AL62" i="1" s="1"/>
  <c r="BA62" i="1"/>
  <c r="CG60" i="2"/>
  <c r="AM62" i="1" s="1"/>
  <c r="BB62" i="1"/>
  <c r="CH60" i="2"/>
  <c r="AN62" i="1" s="1"/>
  <c r="BC62" i="1"/>
  <c r="CI60" i="2"/>
  <c r="AO62" i="1" s="1"/>
  <c r="AZ58" i="1"/>
  <c r="CF56" i="2"/>
  <c r="AL58" i="1" s="1"/>
  <c r="BA58" i="1"/>
  <c r="CG56" i="2"/>
  <c r="AM58" i="1" s="1"/>
  <c r="BB58" i="1"/>
  <c r="CH56" i="2"/>
  <c r="AN58" i="1" s="1"/>
  <c r="BC58" i="1"/>
  <c r="CI56" i="2"/>
  <c r="AO58" i="1" s="1"/>
  <c r="AZ54" i="1"/>
  <c r="CF52" i="2"/>
  <c r="AL54" i="1" s="1"/>
  <c r="BA54" i="1"/>
  <c r="CG52" i="2"/>
  <c r="AM54" i="1" s="1"/>
  <c r="BB54" i="1"/>
  <c r="CH52" i="2"/>
  <c r="AN54" i="1" s="1"/>
  <c r="BC54" i="1"/>
  <c r="CI52" i="2"/>
  <c r="AO54" i="1" s="1"/>
  <c r="BE51" i="1"/>
  <c r="CK49" i="2"/>
  <c r="AQ51" i="1" s="1"/>
  <c r="BD50" i="1"/>
  <c r="CJ48" i="2"/>
  <c r="AP50" i="1" s="1"/>
  <c r="BC49" i="1"/>
  <c r="CI47" i="2"/>
  <c r="AO49" i="1" s="1"/>
  <c r="BB48" i="1"/>
  <c r="CH46" i="2"/>
  <c r="AN48" i="1" s="1"/>
  <c r="BA47" i="1"/>
  <c r="CG45" i="2"/>
  <c r="AM47" i="1" s="1"/>
  <c r="CF44" i="2"/>
  <c r="AL46" i="1" s="1"/>
  <c r="AZ46" i="1"/>
  <c r="AY45" i="1"/>
  <c r="CE43" i="2"/>
  <c r="AK45" i="1" s="1"/>
  <c r="AX44" i="1"/>
  <c r="CD42" i="2"/>
  <c r="AJ44" i="1" s="1"/>
  <c r="AW43" i="1"/>
  <c r="CC41" i="2"/>
  <c r="AI43" i="1" s="1"/>
  <c r="AV42" i="1"/>
  <c r="CB40" i="2"/>
  <c r="AH42" i="1" s="1"/>
  <c r="BI39" i="1"/>
  <c r="CO37" i="2"/>
  <c r="AU39" i="1" s="1"/>
  <c r="BH38" i="1"/>
  <c r="CN36" i="2"/>
  <c r="AT38" i="1" s="1"/>
  <c r="BG37" i="1"/>
  <c r="CM35" i="2"/>
  <c r="AS37" i="1" s="1"/>
  <c r="BF36" i="1"/>
  <c r="CL34" i="2"/>
  <c r="AR36" i="1" s="1"/>
  <c r="BE35" i="1"/>
  <c r="CK33" i="2"/>
  <c r="AQ35" i="1" s="1"/>
  <c r="BD34" i="1"/>
  <c r="CJ32" i="2"/>
  <c r="AP34" i="1" s="1"/>
  <c r="BC33" i="1"/>
  <c r="CI31" i="2"/>
  <c r="AO33" i="1" s="1"/>
  <c r="BB32" i="1"/>
  <c r="CH30" i="2"/>
  <c r="AN32" i="1" s="1"/>
  <c r="BA31" i="1"/>
  <c r="CG29" i="2"/>
  <c r="AM31" i="1" s="1"/>
  <c r="CF28" i="2"/>
  <c r="AL30" i="1" s="1"/>
  <c r="AZ30" i="1"/>
  <c r="AY29" i="1"/>
  <c r="CE27" i="2"/>
  <c r="AK29" i="1" s="1"/>
  <c r="AX28" i="1"/>
  <c r="CD26" i="2"/>
  <c r="AJ28" i="1" s="1"/>
  <c r="AW27" i="1"/>
  <c r="CC25" i="2"/>
  <c r="AI27" i="1" s="1"/>
  <c r="AV26" i="1"/>
  <c r="CB24" i="2"/>
  <c r="AH26" i="1" s="1"/>
  <c r="BI23" i="1"/>
  <c r="CO21" i="2"/>
  <c r="AU23" i="1" s="1"/>
  <c r="BH22" i="1"/>
  <c r="CN20" i="2"/>
  <c r="AT22" i="1" s="1"/>
  <c r="BG21" i="1"/>
  <c r="CM19" i="2"/>
  <c r="AS21" i="1" s="1"/>
  <c r="BF20" i="1"/>
  <c r="CL18" i="2"/>
  <c r="AR20" i="1" s="1"/>
  <c r="BE19" i="1"/>
  <c r="CK17" i="2"/>
  <c r="AQ19" i="1" s="1"/>
  <c r="BD18" i="1"/>
  <c r="CJ16" i="2"/>
  <c r="AP18" i="1" s="1"/>
  <c r="BC17" i="1"/>
  <c r="CI15" i="2"/>
  <c r="AO17" i="1" s="1"/>
  <c r="BB16" i="1"/>
  <c r="CH14" i="2"/>
  <c r="AN16" i="1" s="1"/>
  <c r="BA15" i="1"/>
  <c r="CG13" i="2"/>
  <c r="AM15" i="1" s="1"/>
  <c r="AZ14" i="1"/>
  <c r="CF12" i="2"/>
  <c r="AL14" i="1" s="1"/>
  <c r="AY13" i="1"/>
  <c r="CE11" i="2"/>
  <c r="AK13" i="1" s="1"/>
  <c r="AX12" i="1"/>
  <c r="CD10" i="2"/>
  <c r="AJ12" i="1" s="1"/>
  <c r="AW11" i="1"/>
  <c r="CC9" i="2"/>
  <c r="AI11" i="1" s="1"/>
  <c r="AV10" i="1"/>
  <c r="CB8" i="2"/>
  <c r="AH10" i="1" s="1"/>
  <c r="BI7" i="1"/>
  <c r="CO5" i="2"/>
  <c r="AU7" i="1" s="1"/>
  <c r="BH6" i="1"/>
  <c r="CN4" i="2"/>
  <c r="AT6" i="1" s="1"/>
  <c r="BG5" i="1"/>
  <c r="CM3" i="2"/>
  <c r="AS5" i="1" s="1"/>
  <c r="BF4" i="1"/>
  <c r="CL2" i="2"/>
  <c r="AR4" i="1" s="1"/>
  <c r="BB145" i="1"/>
  <c r="CH143" i="2"/>
  <c r="AN145" i="1" s="1"/>
  <c r="BF145" i="1"/>
  <c r="CL143" i="2"/>
  <c r="AR145" i="1" s="1"/>
  <c r="AY145" i="1"/>
  <c r="CE143" i="2"/>
  <c r="AK145" i="1" s="1"/>
  <c r="AZ145" i="1"/>
  <c r="CF143" i="2"/>
  <c r="AL145" i="1" s="1"/>
  <c r="BA141" i="1"/>
  <c r="CG139" i="2"/>
  <c r="AM141" i="1" s="1"/>
  <c r="BH141" i="1"/>
  <c r="CN139" i="2"/>
  <c r="AT141" i="1" s="1"/>
  <c r="AY141" i="1"/>
  <c r="CE139" i="2"/>
  <c r="AK141" i="1" s="1"/>
  <c r="BF137" i="1"/>
  <c r="CL135" i="2"/>
  <c r="AR137" i="1" s="1"/>
  <c r="AX137" i="1"/>
  <c r="CD135" i="2"/>
  <c r="AJ137" i="1" s="1"/>
  <c r="AY137" i="1"/>
  <c r="CE135" i="2"/>
  <c r="AK137" i="1" s="1"/>
  <c r="BC133" i="1"/>
  <c r="CI131" i="2"/>
  <c r="AO133" i="1" s="1"/>
  <c r="AZ133" i="1"/>
  <c r="CF131" i="2"/>
  <c r="AL133" i="1" s="1"/>
  <c r="BA133" i="1"/>
  <c r="CG131" i="2"/>
  <c r="AM133" i="1" s="1"/>
  <c r="BB133" i="1"/>
  <c r="CH131" i="2"/>
  <c r="AN133" i="1" s="1"/>
  <c r="BC129" i="1"/>
  <c r="CI127" i="2"/>
  <c r="AO129" i="1" s="1"/>
  <c r="BD129" i="1"/>
  <c r="CJ127" i="2"/>
  <c r="AP129" i="1" s="1"/>
  <c r="BE129" i="1"/>
  <c r="CK127" i="2"/>
  <c r="AQ129" i="1" s="1"/>
  <c r="BF129" i="1"/>
  <c r="CL127" i="2"/>
  <c r="AR129" i="1" s="1"/>
  <c r="BC125" i="1"/>
  <c r="CI123" i="2"/>
  <c r="AO125" i="1" s="1"/>
  <c r="BD125" i="1"/>
  <c r="CJ123" i="2"/>
  <c r="AP125" i="1" s="1"/>
  <c r="BE125" i="1"/>
  <c r="CK123" i="2"/>
  <c r="AQ125" i="1" s="1"/>
  <c r="BF125" i="1"/>
  <c r="CL123" i="2"/>
  <c r="AR125" i="1" s="1"/>
  <c r="BC121" i="1"/>
  <c r="CI119" i="2"/>
  <c r="AO121" i="1" s="1"/>
  <c r="BD121" i="1"/>
  <c r="CJ119" i="2"/>
  <c r="AP121" i="1" s="1"/>
  <c r="BE121" i="1"/>
  <c r="CK119" i="2"/>
  <c r="AQ121" i="1" s="1"/>
  <c r="BF121" i="1"/>
  <c r="CL119" i="2"/>
  <c r="AR121" i="1" s="1"/>
  <c r="BC117" i="1"/>
  <c r="CI115" i="2"/>
  <c r="AO117" i="1" s="1"/>
  <c r="BD117" i="1"/>
  <c r="CJ115" i="2"/>
  <c r="AP117" i="1" s="1"/>
  <c r="BE117" i="1"/>
  <c r="CK115" i="2"/>
  <c r="AQ117" i="1" s="1"/>
  <c r="BB117" i="1"/>
  <c r="CH115" i="2"/>
  <c r="AN117" i="1" s="1"/>
  <c r="BC113" i="1"/>
  <c r="CI111" i="2"/>
  <c r="AO113" i="1" s="1"/>
  <c r="BD113" i="1"/>
  <c r="CJ111" i="2"/>
  <c r="AP113" i="1" s="1"/>
  <c r="BE113" i="1"/>
  <c r="CK111" i="2"/>
  <c r="AQ113" i="1" s="1"/>
  <c r="BF113" i="1"/>
  <c r="CL111" i="2"/>
  <c r="AR113" i="1" s="1"/>
  <c r="BC109" i="1"/>
  <c r="CI107" i="2"/>
  <c r="AO109" i="1" s="1"/>
  <c r="BD109" i="1"/>
  <c r="CJ107" i="2"/>
  <c r="AP109" i="1" s="1"/>
  <c r="BA109" i="1"/>
  <c r="CG107" i="2"/>
  <c r="AM109" i="1" s="1"/>
  <c r="BB109" i="1"/>
  <c r="CH107" i="2"/>
  <c r="AN109" i="1" s="1"/>
  <c r="BC105" i="1"/>
  <c r="CI103" i="2"/>
  <c r="AO105" i="1" s="1"/>
  <c r="BD105" i="1"/>
  <c r="CJ103" i="2"/>
  <c r="AP105" i="1" s="1"/>
  <c r="BE105" i="1"/>
  <c r="CK103" i="2"/>
  <c r="AQ105" i="1" s="1"/>
  <c r="BF105" i="1"/>
  <c r="CL103" i="2"/>
  <c r="AR105" i="1" s="1"/>
  <c r="BC101" i="1"/>
  <c r="CI99" i="2"/>
  <c r="AO101" i="1" s="1"/>
  <c r="AZ101" i="1"/>
  <c r="CF99" i="2"/>
  <c r="AL101" i="1" s="1"/>
  <c r="BA101" i="1"/>
  <c r="CG99" i="2"/>
  <c r="AM101" i="1" s="1"/>
  <c r="BB101" i="1"/>
  <c r="CH99" i="2"/>
  <c r="AN101" i="1" s="1"/>
  <c r="BC97" i="1"/>
  <c r="CI95" i="2"/>
  <c r="AO97" i="1" s="1"/>
  <c r="BD97" i="1"/>
  <c r="CJ95" i="2"/>
  <c r="AP97" i="1" s="1"/>
  <c r="BE97" i="1"/>
  <c r="CK95" i="2"/>
  <c r="AQ97" i="1" s="1"/>
  <c r="BF97" i="1"/>
  <c r="CL95" i="2"/>
  <c r="AR97" i="1" s="1"/>
  <c r="BC93" i="1"/>
  <c r="CI91" i="2"/>
  <c r="AO93" i="1" s="1"/>
  <c r="BD93" i="1"/>
  <c r="CJ91" i="2"/>
  <c r="AP93" i="1" s="1"/>
  <c r="BE93" i="1"/>
  <c r="CK91" i="2"/>
  <c r="AQ93" i="1" s="1"/>
  <c r="BF93" i="1"/>
  <c r="CL91" i="2"/>
  <c r="AR93" i="1" s="1"/>
  <c r="BC89" i="1"/>
  <c r="CI87" i="2"/>
  <c r="AO89" i="1" s="1"/>
  <c r="BD89" i="1"/>
  <c r="CJ87" i="2"/>
  <c r="AP89" i="1" s="1"/>
  <c r="BE89" i="1"/>
  <c r="CK87" i="2"/>
  <c r="AQ89" i="1" s="1"/>
  <c r="BF89" i="1"/>
  <c r="CL87" i="2"/>
  <c r="AR89" i="1" s="1"/>
  <c r="BC85" i="1"/>
  <c r="CI83" i="2"/>
  <c r="AO85" i="1" s="1"/>
  <c r="BD85" i="1"/>
  <c r="CJ83" i="2"/>
  <c r="AP85" i="1" s="1"/>
  <c r="BE85" i="1"/>
  <c r="CK83" i="2"/>
  <c r="AQ85" i="1" s="1"/>
  <c r="BB85" i="1"/>
  <c r="CH83" i="2"/>
  <c r="AN85" i="1" s="1"/>
  <c r="BC81" i="1"/>
  <c r="CI79" i="2"/>
  <c r="AO81" i="1" s="1"/>
  <c r="BD81" i="1"/>
  <c r="CJ79" i="2"/>
  <c r="AP81" i="1" s="1"/>
  <c r="BE81" i="1"/>
  <c r="CK79" i="2"/>
  <c r="AQ81" i="1" s="1"/>
  <c r="BF81" i="1"/>
  <c r="CL79" i="2"/>
  <c r="AR81" i="1" s="1"/>
  <c r="BC77" i="1"/>
  <c r="CI75" i="2"/>
  <c r="AO77" i="1" s="1"/>
  <c r="BD77" i="1"/>
  <c r="CJ75" i="2"/>
  <c r="AP77" i="1" s="1"/>
  <c r="BA77" i="1"/>
  <c r="CG75" i="2"/>
  <c r="AM77" i="1" s="1"/>
  <c r="BB77" i="1"/>
  <c r="CH75" i="2"/>
  <c r="AN77" i="1" s="1"/>
  <c r="BC73" i="1"/>
  <c r="CI71" i="2"/>
  <c r="AO73" i="1" s="1"/>
  <c r="BD73" i="1"/>
  <c r="CJ71" i="2"/>
  <c r="AP73" i="1" s="1"/>
  <c r="BE73" i="1"/>
  <c r="CK71" i="2"/>
  <c r="AQ73" i="1" s="1"/>
  <c r="BF73" i="1"/>
  <c r="CL71" i="2"/>
  <c r="AR73" i="1" s="1"/>
  <c r="BC69" i="1"/>
  <c r="CI67" i="2"/>
  <c r="AO69" i="1" s="1"/>
  <c r="AZ69" i="1"/>
  <c r="CF67" i="2"/>
  <c r="AL69" i="1" s="1"/>
  <c r="BA69" i="1"/>
  <c r="CG67" i="2"/>
  <c r="AM69" i="1" s="1"/>
  <c r="BB69" i="1"/>
  <c r="CH67" i="2"/>
  <c r="AN69" i="1" s="1"/>
  <c r="BC65" i="1"/>
  <c r="CI63" i="2"/>
  <c r="AO65" i="1" s="1"/>
  <c r="BD65" i="1"/>
  <c r="CJ63" i="2"/>
  <c r="AP65" i="1" s="1"/>
  <c r="BE65" i="1"/>
  <c r="CK63" i="2"/>
  <c r="AQ65" i="1" s="1"/>
  <c r="BF65" i="1"/>
  <c r="CL63" i="2"/>
  <c r="AR65" i="1" s="1"/>
  <c r="BC61" i="1"/>
  <c r="CI59" i="2"/>
  <c r="AO61" i="1" s="1"/>
  <c r="BD61" i="1"/>
  <c r="CJ59" i="2"/>
  <c r="AP61" i="1" s="1"/>
  <c r="BE61" i="1"/>
  <c r="CK59" i="2"/>
  <c r="AQ61" i="1" s="1"/>
  <c r="BF61" i="1"/>
  <c r="CL59" i="2"/>
  <c r="AR61" i="1" s="1"/>
  <c r="BC57" i="1"/>
  <c r="CI55" i="2"/>
  <c r="AO57" i="1" s="1"/>
  <c r="BD57" i="1"/>
  <c r="CJ55" i="2"/>
  <c r="AP57" i="1" s="1"/>
  <c r="BE57" i="1"/>
  <c r="CK55" i="2"/>
  <c r="AQ57" i="1" s="1"/>
  <c r="BF57" i="1"/>
  <c r="CL55" i="2"/>
  <c r="AR57" i="1" s="1"/>
  <c r="BC53" i="1"/>
  <c r="CI51" i="2"/>
  <c r="AO53" i="1" s="1"/>
  <c r="BD53" i="1"/>
  <c r="CJ51" i="2"/>
  <c r="AP53" i="1" s="1"/>
  <c r="BE53" i="1"/>
  <c r="CK51" i="2"/>
  <c r="AQ53" i="1" s="1"/>
  <c r="BB53" i="1"/>
  <c r="CH51" i="2"/>
  <c r="AN53" i="1" s="1"/>
  <c r="BD51" i="1"/>
  <c r="CJ49" i="2"/>
  <c r="AP51" i="1" s="1"/>
  <c r="BA48" i="1"/>
  <c r="CG46" i="2"/>
  <c r="AM48" i="1" s="1"/>
  <c r="AX45" i="1"/>
  <c r="CD43" i="2"/>
  <c r="AJ45" i="1" s="1"/>
  <c r="BG38" i="1"/>
  <c r="CM36" i="2"/>
  <c r="AS38" i="1" s="1"/>
  <c r="BD35" i="1"/>
  <c r="CJ33" i="2"/>
  <c r="AP35" i="1" s="1"/>
  <c r="BB33" i="1"/>
  <c r="CH31" i="2"/>
  <c r="AN33" i="1" s="1"/>
  <c r="AY30" i="1"/>
  <c r="CE28" i="2"/>
  <c r="AK30" i="1" s="1"/>
  <c r="AW28" i="1"/>
  <c r="CC26" i="2"/>
  <c r="AI28" i="1" s="1"/>
  <c r="BE4" i="1"/>
  <c r="CK2" i="2"/>
  <c r="AQ4" i="1" s="1"/>
  <c r="AY50" i="1"/>
  <c r="CE48" i="2"/>
  <c r="AK50" i="1" s="1"/>
  <c r="AW48" i="1"/>
  <c r="CC46" i="2"/>
  <c r="AI48" i="1" s="1"/>
  <c r="BH43" i="1"/>
  <c r="CN41" i="2"/>
  <c r="AT43" i="1" s="1"/>
  <c r="BF41" i="1"/>
  <c r="CL39" i="2"/>
  <c r="AR41" i="1" s="1"/>
  <c r="BD39" i="1"/>
  <c r="CJ37" i="2"/>
  <c r="AP39" i="1" s="1"/>
  <c r="BB37" i="1"/>
  <c r="CH35" i="2"/>
  <c r="AN37" i="1" s="1"/>
  <c r="AZ35" i="1"/>
  <c r="CF33" i="2"/>
  <c r="AL35" i="1" s="1"/>
  <c r="AX33" i="1"/>
  <c r="CD31" i="2"/>
  <c r="AJ33" i="1" s="1"/>
  <c r="AV31" i="1"/>
  <c r="CB29" i="2"/>
  <c r="AH31" i="1" s="1"/>
  <c r="BI28" i="1"/>
  <c r="CO26" i="2"/>
  <c r="AU28" i="1" s="1"/>
  <c r="BG26" i="1"/>
  <c r="CM24" i="2"/>
  <c r="AS26" i="1" s="1"/>
  <c r="BE24" i="1"/>
  <c r="CK22" i="2"/>
  <c r="AQ24" i="1" s="1"/>
  <c r="BC22" i="1"/>
  <c r="CI20" i="2"/>
  <c r="AO22" i="1" s="1"/>
  <c r="BA20" i="1"/>
  <c r="CG18" i="2"/>
  <c r="AM20" i="1" s="1"/>
  <c r="AY18" i="1"/>
  <c r="CE16" i="2"/>
  <c r="AK18" i="1" s="1"/>
  <c r="AW16" i="1"/>
  <c r="CC14" i="2"/>
  <c r="AI16" i="1" s="1"/>
  <c r="BH11" i="1"/>
  <c r="CN9" i="2"/>
  <c r="AT11" i="1" s="1"/>
  <c r="CL7" i="2"/>
  <c r="AR9" i="1" s="1"/>
  <c r="BF9" i="1"/>
  <c r="BD7" i="1"/>
  <c r="CJ5" i="2"/>
  <c r="AP7" i="1" s="1"/>
  <c r="BB5" i="1"/>
  <c r="CH3" i="2"/>
  <c r="AN5" i="1" s="1"/>
  <c r="BA4" i="1"/>
  <c r="CG2" i="2"/>
  <c r="AM4" i="1" s="1"/>
  <c r="BE144" i="1"/>
  <c r="CK142" i="2"/>
  <c r="AQ144" i="1" s="1"/>
  <c r="BC144" i="1"/>
  <c r="CI142" i="2"/>
  <c r="AO144" i="1" s="1"/>
  <c r="BA140" i="1"/>
  <c r="CG138" i="2"/>
  <c r="AM140" i="1" s="1"/>
  <c r="BF140" i="1"/>
  <c r="CL138" i="2"/>
  <c r="AR140" i="1" s="1"/>
  <c r="BI136" i="1"/>
  <c r="CO134" i="2"/>
  <c r="AU136" i="1" s="1"/>
  <c r="BF136" i="1"/>
  <c r="CL134" i="2"/>
  <c r="AR136" i="1" s="1"/>
  <c r="BG132" i="1"/>
  <c r="CM130" i="2"/>
  <c r="AS132" i="1" s="1"/>
  <c r="BH132" i="1"/>
  <c r="CN130" i="2"/>
  <c r="AT132" i="1" s="1"/>
  <c r="BI132" i="1"/>
  <c r="CO130" i="2"/>
  <c r="AU132" i="1" s="1"/>
  <c r="BF128" i="1"/>
  <c r="CL126" i="2"/>
  <c r="AR128" i="1" s="1"/>
  <c r="BG128" i="1"/>
  <c r="CM126" i="2"/>
  <c r="AS128" i="1" s="1"/>
  <c r="BH128" i="1"/>
  <c r="CN126" i="2"/>
  <c r="AT128" i="1" s="1"/>
  <c r="BI128" i="1"/>
  <c r="CO126" i="2"/>
  <c r="AU128" i="1" s="1"/>
  <c r="BG124" i="1"/>
  <c r="CM122" i="2"/>
  <c r="AS124" i="1" s="1"/>
  <c r="BH124" i="1"/>
  <c r="CN122" i="2"/>
  <c r="AT124" i="1" s="1"/>
  <c r="BI124" i="1"/>
  <c r="CO122" i="2"/>
  <c r="AU124" i="1" s="1"/>
  <c r="BF120" i="1"/>
  <c r="CL118" i="2"/>
  <c r="AR120" i="1" s="1"/>
  <c r="BG120" i="1"/>
  <c r="CM118" i="2"/>
  <c r="AS120" i="1" s="1"/>
  <c r="BH120" i="1"/>
  <c r="CN118" i="2"/>
  <c r="AT120" i="1" s="1"/>
  <c r="BI120" i="1"/>
  <c r="CO118" i="2"/>
  <c r="AU120" i="1" s="1"/>
  <c r="BF116" i="1"/>
  <c r="CL114" i="2"/>
  <c r="AR116" i="1" s="1"/>
  <c r="BG116" i="1"/>
  <c r="CM114" i="2"/>
  <c r="AS116" i="1" s="1"/>
  <c r="BH116" i="1"/>
  <c r="CN114" i="2"/>
  <c r="AT116" i="1" s="1"/>
  <c r="BI116" i="1"/>
  <c r="CO114" i="2"/>
  <c r="AU116" i="1" s="1"/>
  <c r="BF112" i="1"/>
  <c r="CL110" i="2"/>
  <c r="AR112" i="1" s="1"/>
  <c r="BG112" i="1"/>
  <c r="CM110" i="2"/>
  <c r="AS112" i="1" s="1"/>
  <c r="BH112" i="1"/>
  <c r="CN110" i="2"/>
  <c r="AT112" i="1" s="1"/>
  <c r="BI112" i="1"/>
  <c r="CO110" i="2"/>
  <c r="AU112" i="1" s="1"/>
  <c r="BF108" i="1"/>
  <c r="CL106" i="2"/>
  <c r="AR108" i="1" s="1"/>
  <c r="BG108" i="1"/>
  <c r="CM106" i="2"/>
  <c r="AS108" i="1" s="1"/>
  <c r="BH108" i="1"/>
  <c r="CN106" i="2"/>
  <c r="AT108" i="1" s="1"/>
  <c r="BI108" i="1"/>
  <c r="CO106" i="2"/>
  <c r="AU108" i="1" s="1"/>
  <c r="BF104" i="1"/>
  <c r="CL102" i="2"/>
  <c r="AR104" i="1" s="1"/>
  <c r="BG104" i="1"/>
  <c r="CM102" i="2"/>
  <c r="AS104" i="1" s="1"/>
  <c r="BH104" i="1"/>
  <c r="CN102" i="2"/>
  <c r="AT104" i="1" s="1"/>
  <c r="BI104" i="1"/>
  <c r="CO102" i="2"/>
  <c r="AU104" i="1" s="1"/>
  <c r="BF100" i="1"/>
  <c r="CL98" i="2"/>
  <c r="AR100" i="1" s="1"/>
  <c r="BG100" i="1"/>
  <c r="CM98" i="2"/>
  <c r="AS100" i="1" s="1"/>
  <c r="BH100" i="1"/>
  <c r="CN98" i="2"/>
  <c r="AT100" i="1" s="1"/>
  <c r="BI100" i="1"/>
  <c r="CO98" i="2"/>
  <c r="AU100" i="1" s="1"/>
  <c r="BF96" i="1"/>
  <c r="CL94" i="2"/>
  <c r="AR96" i="1" s="1"/>
  <c r="BG96" i="1"/>
  <c r="CM94" i="2"/>
  <c r="AS96" i="1" s="1"/>
  <c r="BH96" i="1"/>
  <c r="CN94" i="2"/>
  <c r="AT96" i="1" s="1"/>
  <c r="BI96" i="1"/>
  <c r="CO94" i="2"/>
  <c r="AU96" i="1" s="1"/>
  <c r="BF92" i="1"/>
  <c r="CL90" i="2"/>
  <c r="AR92" i="1" s="1"/>
  <c r="BG92" i="1"/>
  <c r="CM90" i="2"/>
  <c r="AS92" i="1" s="1"/>
  <c r="BH92" i="1"/>
  <c r="CN90" i="2"/>
  <c r="AT92" i="1" s="1"/>
  <c r="BI92" i="1"/>
  <c r="CO90" i="2"/>
  <c r="AU92" i="1" s="1"/>
  <c r="BF88" i="1"/>
  <c r="CL86" i="2"/>
  <c r="AR88" i="1" s="1"/>
  <c r="BG88" i="1"/>
  <c r="CM86" i="2"/>
  <c r="AS88" i="1" s="1"/>
  <c r="BH88" i="1"/>
  <c r="CN86" i="2"/>
  <c r="AT88" i="1" s="1"/>
  <c r="BI88" i="1"/>
  <c r="CO86" i="2"/>
  <c r="AU88" i="1" s="1"/>
  <c r="BF84" i="1"/>
  <c r="CL82" i="2"/>
  <c r="AR84" i="1" s="1"/>
  <c r="BG84" i="1"/>
  <c r="CM82" i="2"/>
  <c r="AS84" i="1" s="1"/>
  <c r="BH84" i="1"/>
  <c r="CN82" i="2"/>
  <c r="AT84" i="1" s="1"/>
  <c r="BI84" i="1"/>
  <c r="CO82" i="2"/>
  <c r="AU84" i="1" s="1"/>
  <c r="BF80" i="1"/>
  <c r="CL78" i="2"/>
  <c r="AR80" i="1" s="1"/>
  <c r="BG80" i="1"/>
  <c r="CM78" i="2"/>
  <c r="AS80" i="1" s="1"/>
  <c r="BH80" i="1"/>
  <c r="CN78" i="2"/>
  <c r="AT80" i="1" s="1"/>
  <c r="BI80" i="1"/>
  <c r="CO78" i="2"/>
  <c r="AU80" i="1" s="1"/>
  <c r="BF76" i="1"/>
  <c r="CL74" i="2"/>
  <c r="AR76" i="1" s="1"/>
  <c r="BG76" i="1"/>
  <c r="CM74" i="2"/>
  <c r="AS76" i="1" s="1"/>
  <c r="BH76" i="1"/>
  <c r="CN74" i="2"/>
  <c r="AT76" i="1" s="1"/>
  <c r="BI76" i="1"/>
  <c r="CO74" i="2"/>
  <c r="AU76" i="1" s="1"/>
  <c r="BF72" i="1"/>
  <c r="CL70" i="2"/>
  <c r="AR72" i="1" s="1"/>
  <c r="BG72" i="1"/>
  <c r="CM70" i="2"/>
  <c r="AS72" i="1" s="1"/>
  <c r="BH72" i="1"/>
  <c r="CN70" i="2"/>
  <c r="AT72" i="1" s="1"/>
  <c r="BI72" i="1"/>
  <c r="CO70" i="2"/>
  <c r="AU72" i="1" s="1"/>
  <c r="BF68" i="1"/>
  <c r="CL66" i="2"/>
  <c r="AR68" i="1" s="1"/>
  <c r="BG68" i="1"/>
  <c r="CM66" i="2"/>
  <c r="AS68" i="1" s="1"/>
  <c r="BH68" i="1"/>
  <c r="CN66" i="2"/>
  <c r="AT68" i="1" s="1"/>
  <c r="BI68" i="1"/>
  <c r="CO66" i="2"/>
  <c r="AU68" i="1" s="1"/>
  <c r="BF64" i="1"/>
  <c r="CL62" i="2"/>
  <c r="AR64" i="1" s="1"/>
  <c r="BG64" i="1"/>
  <c r="CM62" i="2"/>
  <c r="AS64" i="1" s="1"/>
  <c r="BH64" i="1"/>
  <c r="CN62" i="2"/>
  <c r="AT64" i="1" s="1"/>
  <c r="BI64" i="1"/>
  <c r="CO62" i="2"/>
  <c r="AU64" i="1" s="1"/>
  <c r="BF60" i="1"/>
  <c r="CL58" i="2"/>
  <c r="AR60" i="1" s="1"/>
  <c r="BG60" i="1"/>
  <c r="CM58" i="2"/>
  <c r="AS60" i="1" s="1"/>
  <c r="BH60" i="1"/>
  <c r="CN58" i="2"/>
  <c r="AT60" i="1" s="1"/>
  <c r="BI60" i="1"/>
  <c r="CO58" i="2"/>
  <c r="AU60" i="1" s="1"/>
  <c r="BF56" i="1"/>
  <c r="CL54" i="2"/>
  <c r="AR56" i="1" s="1"/>
  <c r="BG56" i="1"/>
  <c r="CM54" i="2"/>
  <c r="AS56" i="1" s="1"/>
  <c r="BH56" i="1"/>
  <c r="CN54" i="2"/>
  <c r="AT56" i="1" s="1"/>
  <c r="BI56" i="1"/>
  <c r="CO54" i="2"/>
  <c r="AU56" i="1" s="1"/>
  <c r="BF52" i="1"/>
  <c r="CL50" i="2"/>
  <c r="AR52" i="1" s="1"/>
  <c r="BG52" i="1"/>
  <c r="CM50" i="2"/>
  <c r="AS52" i="1" s="1"/>
  <c r="BH52" i="1"/>
  <c r="CN50" i="2"/>
  <c r="AT52" i="1" s="1"/>
  <c r="BI52" i="1"/>
  <c r="CO50" i="2"/>
  <c r="AU52" i="1" s="1"/>
  <c r="AY51" i="1"/>
  <c r="CE49" i="2"/>
  <c r="AK51" i="1" s="1"/>
  <c r="AX50" i="1"/>
  <c r="CD48" i="2"/>
  <c r="AJ50" i="1" s="1"/>
  <c r="AW49" i="1"/>
  <c r="CC47" i="2"/>
  <c r="AI49" i="1" s="1"/>
  <c r="AV48" i="1"/>
  <c r="CB46" i="2"/>
  <c r="AH48" i="1" s="1"/>
  <c r="BI45" i="1"/>
  <c r="CO43" i="2"/>
  <c r="AU45" i="1" s="1"/>
  <c r="BH44" i="1"/>
  <c r="CN42" i="2"/>
  <c r="AT44" i="1" s="1"/>
  <c r="BG43" i="1"/>
  <c r="CM41" i="2"/>
  <c r="AS43" i="1" s="1"/>
  <c r="BF42" i="1"/>
  <c r="CL40" i="2"/>
  <c r="AR42" i="1" s="1"/>
  <c r="BE41" i="1"/>
  <c r="CK39" i="2"/>
  <c r="AQ41" i="1" s="1"/>
  <c r="BD40" i="1"/>
  <c r="CJ38" i="2"/>
  <c r="AP40" i="1" s="1"/>
  <c r="BC39" i="1"/>
  <c r="CI37" i="2"/>
  <c r="AO39" i="1" s="1"/>
  <c r="BB38" i="1"/>
  <c r="CH36" i="2"/>
  <c r="AN38" i="1" s="1"/>
  <c r="BA37" i="1"/>
  <c r="CG35" i="2"/>
  <c r="AM37" i="1" s="1"/>
  <c r="AZ36" i="1"/>
  <c r="CF34" i="2"/>
  <c r="AL36" i="1" s="1"/>
  <c r="AY35" i="1"/>
  <c r="CE33" i="2"/>
  <c r="AK35" i="1" s="1"/>
  <c r="AX34" i="1"/>
  <c r="CD32" i="2"/>
  <c r="AJ34" i="1" s="1"/>
  <c r="AW33" i="1"/>
  <c r="CC31" i="2"/>
  <c r="AI33" i="1" s="1"/>
  <c r="AV32" i="1"/>
  <c r="CB30" i="2"/>
  <c r="AH32" i="1" s="1"/>
  <c r="BI29" i="1"/>
  <c r="CO27" i="2"/>
  <c r="AU29" i="1" s="1"/>
  <c r="BH28" i="1"/>
  <c r="CN26" i="2"/>
  <c r="AT28" i="1" s="1"/>
  <c r="BG27" i="1"/>
  <c r="CM25" i="2"/>
  <c r="AS27" i="1" s="1"/>
  <c r="BF26" i="1"/>
  <c r="CL24" i="2"/>
  <c r="AR26" i="1" s="1"/>
  <c r="BE25" i="1"/>
  <c r="CK23" i="2"/>
  <c r="AQ25" i="1" s="1"/>
  <c r="BD24" i="1"/>
  <c r="CJ22" i="2"/>
  <c r="AP24" i="1" s="1"/>
  <c r="BC23" i="1"/>
  <c r="CI21" i="2"/>
  <c r="AO23" i="1" s="1"/>
  <c r="BB22" i="1"/>
  <c r="CH20" i="2"/>
  <c r="AN22" i="1" s="1"/>
  <c r="BA21" i="1"/>
  <c r="CG19" i="2"/>
  <c r="AM21" i="1" s="1"/>
  <c r="AZ20" i="1"/>
  <c r="CF18" i="2"/>
  <c r="AL20" i="1" s="1"/>
  <c r="AY19" i="1"/>
  <c r="CE17" i="2"/>
  <c r="AK19" i="1" s="1"/>
  <c r="AX18" i="1"/>
  <c r="CD16" i="2"/>
  <c r="AJ18" i="1" s="1"/>
  <c r="AW17" i="1"/>
  <c r="CC15" i="2"/>
  <c r="AI17" i="1" s="1"/>
  <c r="AV16" i="1"/>
  <c r="CB14" i="2"/>
  <c r="AH16" i="1" s="1"/>
  <c r="BI13" i="1"/>
  <c r="CO11" i="2"/>
  <c r="AU13" i="1" s="1"/>
  <c r="BH12" i="1"/>
  <c r="CN10" i="2"/>
  <c r="AT12" i="1" s="1"/>
  <c r="BG11" i="1"/>
  <c r="CM9" i="2"/>
  <c r="AS11" i="1" s="1"/>
  <c r="BF10" i="1"/>
  <c r="CL8" i="2"/>
  <c r="AR10" i="1" s="1"/>
  <c r="BE9" i="1"/>
  <c r="CK7" i="2"/>
  <c r="AQ9" i="1" s="1"/>
  <c r="BD8" i="1"/>
  <c r="CJ6" i="2"/>
  <c r="AP8" i="1" s="1"/>
  <c r="BC7" i="1"/>
  <c r="CI5" i="2"/>
  <c r="AO7" i="1" s="1"/>
  <c r="BB6" i="1"/>
  <c r="CH4" i="2"/>
  <c r="AN6" i="1" s="1"/>
  <c r="BA5" i="1"/>
  <c r="CG3" i="2"/>
  <c r="AM5" i="1" s="1"/>
  <c r="AZ4" i="1"/>
  <c r="CF2" i="2"/>
  <c r="AL4" i="1" s="1"/>
  <c r="AY147" i="1"/>
  <c r="CE145" i="2"/>
  <c r="AK147" i="1" s="1"/>
  <c r="BC147" i="1"/>
  <c r="CI145" i="2"/>
  <c r="AO147" i="1" s="1"/>
  <c r="BI147" i="1"/>
  <c r="CO145" i="2"/>
  <c r="AU147" i="1" s="1"/>
  <c r="BC143" i="1"/>
  <c r="CI141" i="2"/>
  <c r="AO143" i="1" s="1"/>
  <c r="BG143" i="1"/>
  <c r="CM141" i="2"/>
  <c r="AS143" i="1" s="1"/>
  <c r="BI143" i="1"/>
  <c r="CO141" i="2"/>
  <c r="AU143" i="1" s="1"/>
  <c r="BH139" i="1"/>
  <c r="CN137" i="2"/>
  <c r="AT139" i="1" s="1"/>
  <c r="AZ139" i="1"/>
  <c r="CF137" i="2"/>
  <c r="AL139" i="1" s="1"/>
  <c r="BG139" i="1"/>
  <c r="CM137" i="2"/>
  <c r="AS139" i="1" s="1"/>
  <c r="BI139" i="1"/>
  <c r="CO137" i="2"/>
  <c r="AU139" i="1" s="1"/>
  <c r="BE135" i="1"/>
  <c r="CK133" i="2"/>
  <c r="AQ135" i="1" s="1"/>
  <c r="BF135" i="1"/>
  <c r="CL133" i="2"/>
  <c r="AR135" i="1" s="1"/>
  <c r="BG135" i="1"/>
  <c r="CM133" i="2"/>
  <c r="AS135" i="1" s="1"/>
  <c r="BH135" i="1"/>
  <c r="CN133" i="2"/>
  <c r="AT135" i="1" s="1"/>
  <c r="BE131" i="1"/>
  <c r="CK129" i="2"/>
  <c r="AQ131" i="1" s="1"/>
  <c r="BF131" i="1"/>
  <c r="CL129" i="2"/>
  <c r="AR131" i="1" s="1"/>
  <c r="BG131" i="1"/>
  <c r="CM129" i="2"/>
  <c r="AS131" i="1" s="1"/>
  <c r="BH131" i="1"/>
  <c r="CN129" i="2"/>
  <c r="AT131" i="1" s="1"/>
  <c r="BE127" i="1"/>
  <c r="CK125" i="2"/>
  <c r="AQ127" i="1" s="1"/>
  <c r="BF127" i="1"/>
  <c r="CL125" i="2"/>
  <c r="AR127" i="1" s="1"/>
  <c r="BG127" i="1"/>
  <c r="CM125" i="2"/>
  <c r="AS127" i="1" s="1"/>
  <c r="BH127" i="1"/>
  <c r="CN125" i="2"/>
  <c r="AT127" i="1" s="1"/>
  <c r="BE123" i="1"/>
  <c r="CK121" i="2"/>
  <c r="AQ123" i="1" s="1"/>
  <c r="BF123" i="1"/>
  <c r="CL121" i="2"/>
  <c r="AR123" i="1" s="1"/>
  <c r="BG123" i="1"/>
  <c r="CM121" i="2"/>
  <c r="AS123" i="1" s="1"/>
  <c r="BH123" i="1"/>
  <c r="CN121" i="2"/>
  <c r="AT123" i="1" s="1"/>
  <c r="BE119" i="1"/>
  <c r="CK117" i="2"/>
  <c r="AQ119" i="1" s="1"/>
  <c r="BF119" i="1"/>
  <c r="CL117" i="2"/>
  <c r="AR119" i="1" s="1"/>
  <c r="BG119" i="1"/>
  <c r="CM117" i="2"/>
  <c r="AS119" i="1" s="1"/>
  <c r="BH119" i="1"/>
  <c r="CN117" i="2"/>
  <c r="AT119" i="1" s="1"/>
  <c r="BE115" i="1"/>
  <c r="CK113" i="2"/>
  <c r="AQ115" i="1" s="1"/>
  <c r="BF115" i="1"/>
  <c r="CL113" i="2"/>
  <c r="AR115" i="1" s="1"/>
  <c r="BG115" i="1"/>
  <c r="CM113" i="2"/>
  <c r="AS115" i="1" s="1"/>
  <c r="BH115" i="1"/>
  <c r="CN113" i="2"/>
  <c r="AT115" i="1" s="1"/>
  <c r="BE111" i="1"/>
  <c r="CK109" i="2"/>
  <c r="AQ111" i="1" s="1"/>
  <c r="BF111" i="1"/>
  <c r="CL109" i="2"/>
  <c r="AR111" i="1" s="1"/>
  <c r="BG111" i="1"/>
  <c r="CM109" i="2"/>
  <c r="AS111" i="1" s="1"/>
  <c r="BH111" i="1"/>
  <c r="CN109" i="2"/>
  <c r="AT111" i="1" s="1"/>
  <c r="BE107" i="1"/>
  <c r="CK105" i="2"/>
  <c r="AQ107" i="1" s="1"/>
  <c r="BF107" i="1"/>
  <c r="CL105" i="2"/>
  <c r="AR107" i="1" s="1"/>
  <c r="BG107" i="1"/>
  <c r="CM105" i="2"/>
  <c r="AS107" i="1" s="1"/>
  <c r="BH107" i="1"/>
  <c r="CN105" i="2"/>
  <c r="AT107" i="1" s="1"/>
  <c r="BE103" i="1"/>
  <c r="CK101" i="2"/>
  <c r="AQ103" i="1" s="1"/>
  <c r="BF103" i="1"/>
  <c r="CL101" i="2"/>
  <c r="AR103" i="1" s="1"/>
  <c r="BG103" i="1"/>
  <c r="CM101" i="2"/>
  <c r="AS103" i="1" s="1"/>
  <c r="BH103" i="1"/>
  <c r="CN101" i="2"/>
  <c r="AT103" i="1" s="1"/>
  <c r="BE99" i="1"/>
  <c r="CK97" i="2"/>
  <c r="AQ99" i="1" s="1"/>
  <c r="BF99" i="1"/>
  <c r="CL97" i="2"/>
  <c r="AR99" i="1" s="1"/>
  <c r="BG99" i="1"/>
  <c r="CM97" i="2"/>
  <c r="AS99" i="1" s="1"/>
  <c r="BH99" i="1"/>
  <c r="CN97" i="2"/>
  <c r="AT99" i="1" s="1"/>
  <c r="BE95" i="1"/>
  <c r="CK93" i="2"/>
  <c r="AQ95" i="1" s="1"/>
  <c r="BF95" i="1"/>
  <c r="CL93" i="2"/>
  <c r="AR95" i="1" s="1"/>
  <c r="BG95" i="1"/>
  <c r="CM93" i="2"/>
  <c r="AS95" i="1" s="1"/>
  <c r="BH95" i="1"/>
  <c r="CN93" i="2"/>
  <c r="AT95" i="1" s="1"/>
  <c r="BE91" i="1"/>
  <c r="CK89" i="2"/>
  <c r="AQ91" i="1" s="1"/>
  <c r="BF91" i="1"/>
  <c r="CL89" i="2"/>
  <c r="AR91" i="1" s="1"/>
  <c r="BG91" i="1"/>
  <c r="CM89" i="2"/>
  <c r="AS91" i="1" s="1"/>
  <c r="BH91" i="1"/>
  <c r="CN89" i="2"/>
  <c r="AT91" i="1" s="1"/>
  <c r="BE87" i="1"/>
  <c r="CK85" i="2"/>
  <c r="AQ87" i="1" s="1"/>
  <c r="BF87" i="1"/>
  <c r="CL85" i="2"/>
  <c r="AR87" i="1" s="1"/>
  <c r="BG87" i="1"/>
  <c r="CM85" i="2"/>
  <c r="AS87" i="1" s="1"/>
  <c r="BH87" i="1"/>
  <c r="CN85" i="2"/>
  <c r="AT87" i="1" s="1"/>
  <c r="BE83" i="1"/>
  <c r="CK81" i="2"/>
  <c r="AQ83" i="1" s="1"/>
  <c r="BF83" i="1"/>
  <c r="CL81" i="2"/>
  <c r="AR83" i="1" s="1"/>
  <c r="BG83" i="1"/>
  <c r="CM81" i="2"/>
  <c r="AS83" i="1" s="1"/>
  <c r="BH83" i="1"/>
  <c r="CN81" i="2"/>
  <c r="AT83" i="1" s="1"/>
  <c r="BE79" i="1"/>
  <c r="CK77" i="2"/>
  <c r="AQ79" i="1" s="1"/>
  <c r="BF79" i="1"/>
  <c r="CL77" i="2"/>
  <c r="AR79" i="1" s="1"/>
  <c r="BG79" i="1"/>
  <c r="CM77" i="2"/>
  <c r="AS79" i="1" s="1"/>
  <c r="BH79" i="1"/>
  <c r="CN77" i="2"/>
  <c r="AT79" i="1" s="1"/>
  <c r="BE75" i="1"/>
  <c r="CK73" i="2"/>
  <c r="AQ75" i="1" s="1"/>
  <c r="BF75" i="1"/>
  <c r="CL73" i="2"/>
  <c r="AR75" i="1" s="1"/>
  <c r="BG75" i="1"/>
  <c r="CM73" i="2"/>
  <c r="AS75" i="1" s="1"/>
  <c r="BH75" i="1"/>
  <c r="CN73" i="2"/>
  <c r="AT75" i="1" s="1"/>
  <c r="BE71" i="1"/>
  <c r="CK69" i="2"/>
  <c r="AQ71" i="1" s="1"/>
  <c r="BF71" i="1"/>
  <c r="CL69" i="2"/>
  <c r="AR71" i="1" s="1"/>
  <c r="BG71" i="1"/>
  <c r="CM69" i="2"/>
  <c r="AS71" i="1" s="1"/>
  <c r="BH71" i="1"/>
  <c r="CN69" i="2"/>
  <c r="AT71" i="1" s="1"/>
  <c r="BE67" i="1"/>
  <c r="CK65" i="2"/>
  <c r="AQ67" i="1" s="1"/>
  <c r="BF67" i="1"/>
  <c r="CL65" i="2"/>
  <c r="AR67" i="1" s="1"/>
  <c r="BG67" i="1"/>
  <c r="CM65" i="2"/>
  <c r="AS67" i="1" s="1"/>
  <c r="BH67" i="1"/>
  <c r="CN65" i="2"/>
  <c r="AT67" i="1" s="1"/>
  <c r="BE63" i="1"/>
  <c r="CK61" i="2"/>
  <c r="AQ63" i="1" s="1"/>
  <c r="BF63" i="1"/>
  <c r="CL61" i="2"/>
  <c r="AR63" i="1" s="1"/>
  <c r="BG63" i="1"/>
  <c r="CM61" i="2"/>
  <c r="AS63" i="1" s="1"/>
  <c r="BH63" i="1"/>
  <c r="CN61" i="2"/>
  <c r="AT63" i="1" s="1"/>
  <c r="BE59" i="1"/>
  <c r="CK57" i="2"/>
  <c r="AQ59" i="1" s="1"/>
  <c r="BF59" i="1"/>
  <c r="CL57" i="2"/>
  <c r="AR59" i="1" s="1"/>
  <c r="BG59" i="1"/>
  <c r="CM57" i="2"/>
  <c r="AS59" i="1" s="1"/>
  <c r="BH59" i="1"/>
  <c r="CN57" i="2"/>
  <c r="AT59" i="1" s="1"/>
  <c r="BE55" i="1"/>
  <c r="CK53" i="2"/>
  <c r="AQ55" i="1" s="1"/>
  <c r="BF55" i="1"/>
  <c r="CL53" i="2"/>
  <c r="AR55" i="1" s="1"/>
  <c r="BG55" i="1"/>
  <c r="CM53" i="2"/>
  <c r="AS55" i="1" s="1"/>
  <c r="BH55" i="1"/>
  <c r="CN53" i="2"/>
  <c r="AT55" i="1" s="1"/>
  <c r="BB51" i="1"/>
  <c r="CH49" i="2"/>
  <c r="AN51" i="1" s="1"/>
  <c r="BA50" i="1"/>
  <c r="CG48" i="2"/>
  <c r="AM50" i="1" s="1"/>
  <c r="AZ49" i="1"/>
  <c r="CF47" i="2"/>
  <c r="AL49" i="1" s="1"/>
  <c r="AY48" i="1"/>
  <c r="CE46" i="2"/>
  <c r="AK48" i="1" s="1"/>
  <c r="AX47" i="1"/>
  <c r="CD45" i="2"/>
  <c r="AJ47" i="1" s="1"/>
  <c r="AW46" i="1"/>
  <c r="CC44" i="2"/>
  <c r="AI46" i="1" s="1"/>
  <c r="AV45" i="1"/>
  <c r="CB43" i="2"/>
  <c r="AH45" i="1" s="1"/>
  <c r="BI42" i="1"/>
  <c r="CO40" i="2"/>
  <c r="AU42" i="1" s="1"/>
  <c r="BH41" i="1"/>
  <c r="CN39" i="2"/>
  <c r="AT41" i="1" s="1"/>
  <c r="BG40" i="1"/>
  <c r="CM38" i="2"/>
  <c r="AS40" i="1" s="1"/>
  <c r="BF39" i="1"/>
  <c r="CL37" i="2"/>
  <c r="AR39" i="1" s="1"/>
  <c r="BE38" i="1"/>
  <c r="CK36" i="2"/>
  <c r="AQ38" i="1" s="1"/>
  <c r="BD37" i="1"/>
  <c r="CJ35" i="2"/>
  <c r="AP37" i="1" s="1"/>
  <c r="BC36" i="1"/>
  <c r="CI34" i="2"/>
  <c r="AO36" i="1" s="1"/>
  <c r="BB35" i="1"/>
  <c r="CH33" i="2"/>
  <c r="AN35" i="1" s="1"/>
  <c r="BA34" i="1"/>
  <c r="CG32" i="2"/>
  <c r="AM34" i="1" s="1"/>
  <c r="AZ33" i="1"/>
  <c r="CF31" i="2"/>
  <c r="AL33" i="1" s="1"/>
  <c r="AY32" i="1"/>
  <c r="CE30" i="2"/>
  <c r="AK32" i="1" s="1"/>
  <c r="AX31" i="1"/>
  <c r="CD29" i="2"/>
  <c r="AJ31" i="1" s="1"/>
  <c r="AW30" i="1"/>
  <c r="CC28" i="2"/>
  <c r="AI30" i="1" s="1"/>
  <c r="AV29" i="1"/>
  <c r="CB27" i="2"/>
  <c r="AH29" i="1" s="1"/>
  <c r="BI26" i="1"/>
  <c r="CO24" i="2"/>
  <c r="AU26" i="1" s="1"/>
  <c r="BH25" i="1"/>
  <c r="CN23" i="2"/>
  <c r="AT25" i="1" s="1"/>
  <c r="BG24" i="1"/>
  <c r="CM22" i="2"/>
  <c r="AS24" i="1" s="1"/>
  <c r="BF23" i="1"/>
  <c r="CL21" i="2"/>
  <c r="AR23" i="1" s="1"/>
  <c r="BE22" i="1"/>
  <c r="CK20" i="2"/>
  <c r="AQ22" i="1" s="1"/>
  <c r="BD21" i="1"/>
  <c r="CJ19" i="2"/>
  <c r="AP21" i="1" s="1"/>
  <c r="BC20" i="1"/>
  <c r="CI18" i="2"/>
  <c r="AO20" i="1" s="1"/>
  <c r="BB19" i="1"/>
  <c r="CH17" i="2"/>
  <c r="AN19" i="1" s="1"/>
  <c r="BA18" i="1"/>
  <c r="CG16" i="2"/>
  <c r="AM18" i="1" s="1"/>
  <c r="AZ17" i="1"/>
  <c r="CF15" i="2"/>
  <c r="AL17" i="1" s="1"/>
  <c r="AY16" i="1"/>
  <c r="CE14" i="2"/>
  <c r="AK16" i="1" s="1"/>
  <c r="AX15" i="1"/>
  <c r="CD13" i="2"/>
  <c r="AJ15" i="1" s="1"/>
  <c r="AW14" i="1"/>
  <c r="CC12" i="2"/>
  <c r="AI14" i="1" s="1"/>
  <c r="AV13" i="1"/>
  <c r="CB11" i="2"/>
  <c r="AH13" i="1" s="1"/>
  <c r="BI10" i="1"/>
  <c r="CO8" i="2"/>
  <c r="AU10" i="1" s="1"/>
  <c r="BH9" i="1"/>
  <c r="CN7" i="2"/>
  <c r="AT9" i="1" s="1"/>
  <c r="BG8" i="1"/>
  <c r="CM6" i="2"/>
  <c r="AS8" i="1" s="1"/>
  <c r="BF7" i="1"/>
  <c r="CL5" i="2"/>
  <c r="AR7" i="1" s="1"/>
  <c r="BE6" i="1"/>
  <c r="CK4" i="2"/>
  <c r="AQ6" i="1" s="1"/>
  <c r="BD5" i="1"/>
  <c r="CJ3" i="2"/>
  <c r="AP5" i="1" s="1"/>
  <c r="BC4" i="1"/>
  <c r="CI2" i="2"/>
  <c r="AO4" i="1" s="1"/>
  <c r="BF146" i="1"/>
  <c r="CL144" i="2"/>
  <c r="AR146" i="1" s="1"/>
  <c r="BH146" i="1"/>
  <c r="CN144" i="2"/>
  <c r="AT146" i="1" s="1"/>
  <c r="BE146" i="1"/>
  <c r="CK144" i="2"/>
  <c r="AQ146" i="1" s="1"/>
  <c r="AW142" i="1"/>
  <c r="CC140" i="2"/>
  <c r="AI142" i="1" s="1"/>
  <c r="BC142" i="1"/>
  <c r="CI140" i="2"/>
  <c r="AO142" i="1" s="1"/>
  <c r="AZ142" i="1"/>
  <c r="CF140" i="2"/>
  <c r="AL142" i="1" s="1"/>
  <c r="BE142" i="1"/>
  <c r="CK140" i="2"/>
  <c r="AQ142" i="1" s="1"/>
  <c r="BG138" i="1"/>
  <c r="CM136" i="2"/>
  <c r="AS138" i="1" s="1"/>
  <c r="AY138" i="1"/>
  <c r="CE136" i="2"/>
  <c r="AK138" i="1" s="1"/>
  <c r="BF138" i="1"/>
  <c r="CL136" i="2"/>
  <c r="AR138" i="1" s="1"/>
  <c r="BH138" i="1"/>
  <c r="CN136" i="2"/>
  <c r="AT138" i="1" s="1"/>
  <c r="BD134" i="1"/>
  <c r="CJ132" i="2"/>
  <c r="AP134" i="1" s="1"/>
  <c r="BE134" i="1"/>
  <c r="CK132" i="2"/>
  <c r="AQ134" i="1" s="1"/>
  <c r="BF134" i="1"/>
  <c r="CL132" i="2"/>
  <c r="AR134" i="1" s="1"/>
  <c r="BG134" i="1"/>
  <c r="CM132" i="2"/>
  <c r="AS134" i="1" s="1"/>
  <c r="BD130" i="1"/>
  <c r="CJ128" i="2"/>
  <c r="AP130" i="1" s="1"/>
  <c r="BE130" i="1"/>
  <c r="CK128" i="2"/>
  <c r="AQ130" i="1" s="1"/>
  <c r="BF130" i="1"/>
  <c r="CL128" i="2"/>
  <c r="AR130" i="1" s="1"/>
  <c r="BG130" i="1"/>
  <c r="CM128" i="2"/>
  <c r="AS130" i="1" s="1"/>
  <c r="BD126" i="1"/>
  <c r="CJ124" i="2"/>
  <c r="AP126" i="1" s="1"/>
  <c r="BE126" i="1"/>
  <c r="CK124" i="2"/>
  <c r="AQ126" i="1" s="1"/>
  <c r="BF126" i="1"/>
  <c r="CL124" i="2"/>
  <c r="AR126" i="1" s="1"/>
  <c r="BG126" i="1"/>
  <c r="CM124" i="2"/>
  <c r="AS126" i="1" s="1"/>
  <c r="BD122" i="1"/>
  <c r="CJ120" i="2"/>
  <c r="AP122" i="1" s="1"/>
  <c r="BE122" i="1"/>
  <c r="CK120" i="2"/>
  <c r="AQ122" i="1" s="1"/>
  <c r="BF122" i="1"/>
  <c r="CL120" i="2"/>
  <c r="AR122" i="1" s="1"/>
  <c r="BG122" i="1"/>
  <c r="CM120" i="2"/>
  <c r="AS122" i="1" s="1"/>
  <c r="BD118" i="1"/>
  <c r="CJ116" i="2"/>
  <c r="AP118" i="1" s="1"/>
  <c r="BE118" i="1"/>
  <c r="CK116" i="2"/>
  <c r="AQ118" i="1" s="1"/>
  <c r="BF118" i="1"/>
  <c r="CL116" i="2"/>
  <c r="AR118" i="1" s="1"/>
  <c r="BG118" i="1"/>
  <c r="CM116" i="2"/>
  <c r="AS118" i="1" s="1"/>
  <c r="BD114" i="1"/>
  <c r="CJ112" i="2"/>
  <c r="AP114" i="1" s="1"/>
  <c r="BE114" i="1"/>
  <c r="CK112" i="2"/>
  <c r="AQ114" i="1" s="1"/>
  <c r="BF114" i="1"/>
  <c r="CL112" i="2"/>
  <c r="AR114" i="1" s="1"/>
  <c r="BG114" i="1"/>
  <c r="CM112" i="2"/>
  <c r="AS114" i="1" s="1"/>
  <c r="BD110" i="1"/>
  <c r="CJ108" i="2"/>
  <c r="AP110" i="1" s="1"/>
  <c r="BE110" i="1"/>
  <c r="CK108" i="2"/>
  <c r="AQ110" i="1" s="1"/>
  <c r="BF110" i="1"/>
  <c r="CL108" i="2"/>
  <c r="AR110" i="1" s="1"/>
  <c r="BG110" i="1"/>
  <c r="CM108" i="2"/>
  <c r="AS110" i="1" s="1"/>
  <c r="BD106" i="1"/>
  <c r="CJ104" i="2"/>
  <c r="AP106" i="1" s="1"/>
  <c r="BE106" i="1"/>
  <c r="CK104" i="2"/>
  <c r="AQ106" i="1" s="1"/>
  <c r="BF106" i="1"/>
  <c r="CL104" i="2"/>
  <c r="AR106" i="1" s="1"/>
  <c r="BG106" i="1"/>
  <c r="CM104" i="2"/>
  <c r="AS106" i="1" s="1"/>
  <c r="BD102" i="1"/>
  <c r="CJ100" i="2"/>
  <c r="AP102" i="1" s="1"/>
  <c r="BE102" i="1"/>
  <c r="CK100" i="2"/>
  <c r="AQ102" i="1" s="1"/>
  <c r="BF102" i="1"/>
  <c r="CL100" i="2"/>
  <c r="AR102" i="1" s="1"/>
  <c r="BG102" i="1"/>
  <c r="CM100" i="2"/>
  <c r="AS102" i="1" s="1"/>
  <c r="BD98" i="1"/>
  <c r="CJ96" i="2"/>
  <c r="AP98" i="1" s="1"/>
  <c r="BE98" i="1"/>
  <c r="CK96" i="2"/>
  <c r="AQ98" i="1" s="1"/>
  <c r="BF98" i="1"/>
  <c r="CL96" i="2"/>
  <c r="AR98" i="1" s="1"/>
  <c r="BG98" i="1"/>
  <c r="CM96" i="2"/>
  <c r="AS98" i="1" s="1"/>
  <c r="BD94" i="1"/>
  <c r="CJ92" i="2"/>
  <c r="AP94" i="1" s="1"/>
  <c r="BE94" i="1"/>
  <c r="CK92" i="2"/>
  <c r="AQ94" i="1" s="1"/>
  <c r="BF94" i="1"/>
  <c r="CL92" i="2"/>
  <c r="AR94" i="1" s="1"/>
  <c r="BG94" i="1"/>
  <c r="CM92" i="2"/>
  <c r="AS94" i="1" s="1"/>
  <c r="BD90" i="1"/>
  <c r="CJ88" i="2"/>
  <c r="AP90" i="1" s="1"/>
  <c r="BE90" i="1"/>
  <c r="CK88" i="2"/>
  <c r="AQ90" i="1" s="1"/>
  <c r="BF90" i="1"/>
  <c r="CL88" i="2"/>
  <c r="AR90" i="1" s="1"/>
  <c r="BG90" i="1"/>
  <c r="CM88" i="2"/>
  <c r="AS90" i="1" s="1"/>
  <c r="BD86" i="1"/>
  <c r="CJ84" i="2"/>
  <c r="AP86" i="1" s="1"/>
  <c r="BE86" i="1"/>
  <c r="CK84" i="2"/>
  <c r="AQ86" i="1" s="1"/>
  <c r="BF86" i="1"/>
  <c r="CL84" i="2"/>
  <c r="AR86" i="1" s="1"/>
  <c r="BG86" i="1"/>
  <c r="CM84" i="2"/>
  <c r="AS86" i="1" s="1"/>
  <c r="BD82" i="1"/>
  <c r="CJ80" i="2"/>
  <c r="AP82" i="1" s="1"/>
  <c r="BE82" i="1"/>
  <c r="CK80" i="2"/>
  <c r="AQ82" i="1" s="1"/>
  <c r="BF82" i="1"/>
  <c r="CL80" i="2"/>
  <c r="AR82" i="1" s="1"/>
  <c r="BG82" i="1"/>
  <c r="CM80" i="2"/>
  <c r="AS82" i="1" s="1"/>
  <c r="BD78" i="1"/>
  <c r="CJ76" i="2"/>
  <c r="AP78" i="1" s="1"/>
  <c r="BE78" i="1"/>
  <c r="CK76" i="2"/>
  <c r="AQ78" i="1" s="1"/>
  <c r="BF78" i="1"/>
  <c r="CL76" i="2"/>
  <c r="AR78" i="1" s="1"/>
  <c r="BG78" i="1"/>
  <c r="CM76" i="2"/>
  <c r="AS78" i="1" s="1"/>
  <c r="BD74" i="1"/>
  <c r="CJ72" i="2"/>
  <c r="AP74" i="1" s="1"/>
  <c r="BE74" i="1"/>
  <c r="CK72" i="2"/>
  <c r="AQ74" i="1" s="1"/>
  <c r="BF74" i="1"/>
  <c r="CL72" i="2"/>
  <c r="AR74" i="1" s="1"/>
  <c r="BG74" i="1"/>
  <c r="CM72" i="2"/>
  <c r="AS74" i="1" s="1"/>
  <c r="BD70" i="1"/>
  <c r="CJ68" i="2"/>
  <c r="AP70" i="1" s="1"/>
  <c r="BE70" i="1"/>
  <c r="CK68" i="2"/>
  <c r="AQ70" i="1" s="1"/>
  <c r="BF70" i="1"/>
  <c r="CL68" i="2"/>
  <c r="AR70" i="1" s="1"/>
  <c r="BG70" i="1"/>
  <c r="CM68" i="2"/>
  <c r="AS70" i="1" s="1"/>
  <c r="BD66" i="1"/>
  <c r="CJ64" i="2"/>
  <c r="AP66" i="1" s="1"/>
  <c r="BE66" i="1"/>
  <c r="CK64" i="2"/>
  <c r="AQ66" i="1" s="1"/>
  <c r="BF66" i="1"/>
  <c r="CL64" i="2"/>
  <c r="AR66" i="1" s="1"/>
  <c r="BG66" i="1"/>
  <c r="CM64" i="2"/>
  <c r="AS66" i="1" s="1"/>
  <c r="BD62" i="1"/>
  <c r="CJ60" i="2"/>
  <c r="AP62" i="1" s="1"/>
  <c r="BE62" i="1"/>
  <c r="CK60" i="2"/>
  <c r="AQ62" i="1" s="1"/>
  <c r="BF62" i="1"/>
  <c r="CL60" i="2"/>
  <c r="AR62" i="1" s="1"/>
  <c r="BG62" i="1"/>
  <c r="CM60" i="2"/>
  <c r="AS62" i="1" s="1"/>
  <c r="BD58" i="1"/>
  <c r="CJ56" i="2"/>
  <c r="AP58" i="1" s="1"/>
  <c r="BE58" i="1"/>
  <c r="CK56" i="2"/>
  <c r="AQ58" i="1" s="1"/>
  <c r="BF58" i="1"/>
  <c r="CL56" i="2"/>
  <c r="AR58" i="1" s="1"/>
  <c r="BG58" i="1"/>
  <c r="CM56" i="2"/>
  <c r="AS58" i="1" s="1"/>
  <c r="BD54" i="1"/>
  <c r="CJ52" i="2"/>
  <c r="AP54" i="1" s="1"/>
  <c r="BE54" i="1"/>
  <c r="CK52" i="2"/>
  <c r="AQ54" i="1" s="1"/>
  <c r="BF54" i="1"/>
  <c r="CL52" i="2"/>
  <c r="AR54" i="1" s="1"/>
  <c r="BG54" i="1"/>
  <c r="CM52" i="2"/>
  <c r="AS54" i="1" s="1"/>
  <c r="BA51" i="1"/>
  <c r="CG49" i="2"/>
  <c r="AM51" i="1" s="1"/>
  <c r="AZ50" i="1"/>
  <c r="CF48" i="2"/>
  <c r="AL50" i="1" s="1"/>
  <c r="AY49" i="1"/>
  <c r="CE47" i="2"/>
  <c r="AK49" i="1" s="1"/>
  <c r="AX48" i="1"/>
  <c r="CD46" i="2"/>
  <c r="AJ48" i="1" s="1"/>
  <c r="AW47" i="1"/>
  <c r="CC45" i="2"/>
  <c r="AI47" i="1" s="1"/>
  <c r="AV46" i="1"/>
  <c r="CB44" i="2"/>
  <c r="AH46" i="1" s="1"/>
  <c r="BI43" i="1"/>
  <c r="CO41" i="2"/>
  <c r="AU43" i="1" s="1"/>
  <c r="BH42" i="1"/>
  <c r="CN40" i="2"/>
  <c r="AT42" i="1" s="1"/>
  <c r="BG41" i="1"/>
  <c r="CM39" i="2"/>
  <c r="AS41" i="1" s="1"/>
  <c r="BF40" i="1"/>
  <c r="CL38" i="2"/>
  <c r="AR40" i="1" s="1"/>
  <c r="BE39" i="1"/>
  <c r="CK37" i="2"/>
  <c r="AQ39" i="1" s="1"/>
  <c r="BD38" i="1"/>
  <c r="CJ36" i="2"/>
  <c r="AP38" i="1" s="1"/>
  <c r="BC37" i="1"/>
  <c r="CI35" i="2"/>
  <c r="AO37" i="1" s="1"/>
  <c r="BB36" i="1"/>
  <c r="CH34" i="2"/>
  <c r="AN36" i="1" s="1"/>
  <c r="BA35" i="1"/>
  <c r="CG33" i="2"/>
  <c r="AM35" i="1" s="1"/>
  <c r="AZ34" i="1"/>
  <c r="CF32" i="2"/>
  <c r="AL34" i="1" s="1"/>
  <c r="AY33" i="1"/>
  <c r="CE31" i="2"/>
  <c r="AK33" i="1" s="1"/>
  <c r="AX32" i="1"/>
  <c r="CD30" i="2"/>
  <c r="AJ32" i="1" s="1"/>
  <c r="AW31" i="1"/>
  <c r="CC29" i="2"/>
  <c r="AI31" i="1" s="1"/>
  <c r="AV30" i="1"/>
  <c r="CB28" i="2"/>
  <c r="AH30" i="1" s="1"/>
  <c r="BI27" i="1"/>
  <c r="CO25" i="2"/>
  <c r="AU27" i="1" s="1"/>
  <c r="BH26" i="1"/>
  <c r="CN24" i="2"/>
  <c r="AT26" i="1" s="1"/>
  <c r="BG25" i="1"/>
  <c r="CM23" i="2"/>
  <c r="AS25" i="1" s="1"/>
  <c r="BF24" i="1"/>
  <c r="CL22" i="2"/>
  <c r="AR24" i="1" s="1"/>
  <c r="BE23" i="1"/>
  <c r="CK21" i="2"/>
  <c r="AQ23" i="1" s="1"/>
  <c r="BD22" i="1"/>
  <c r="CJ20" i="2"/>
  <c r="AP22" i="1" s="1"/>
  <c r="BC21" i="1"/>
  <c r="CI19" i="2"/>
  <c r="AO21" i="1" s="1"/>
  <c r="BB20" i="1"/>
  <c r="CH18" i="2"/>
  <c r="AN20" i="1" s="1"/>
  <c r="BA19" i="1"/>
  <c r="CG17" i="2"/>
  <c r="AM19" i="1" s="1"/>
  <c r="AZ18" i="1"/>
  <c r="CF16" i="2"/>
  <c r="AL18" i="1" s="1"/>
  <c r="AY17" i="1"/>
  <c r="CE15" i="2"/>
  <c r="AK17" i="1" s="1"/>
  <c r="AX16" i="1"/>
  <c r="CD14" i="2"/>
  <c r="AJ16" i="1" s="1"/>
  <c r="AW15" i="1"/>
  <c r="CC13" i="2"/>
  <c r="AI15" i="1" s="1"/>
  <c r="AV14" i="1"/>
  <c r="CB12" i="2"/>
  <c r="AH14" i="1" s="1"/>
  <c r="BI11" i="1"/>
  <c r="CO9" i="2"/>
  <c r="AU11" i="1" s="1"/>
  <c r="BH10" i="1"/>
  <c r="CN8" i="2"/>
  <c r="AT10" i="1" s="1"/>
  <c r="BG9" i="1"/>
  <c r="CM7" i="2"/>
  <c r="AS9" i="1" s="1"/>
  <c r="BF8" i="1"/>
  <c r="CL6" i="2"/>
  <c r="AR8" i="1" s="1"/>
  <c r="BE7" i="1"/>
  <c r="CK5" i="2"/>
  <c r="AQ7" i="1" s="1"/>
  <c r="BD6" i="1"/>
  <c r="CJ4" i="2"/>
  <c r="AP6" i="1" s="1"/>
  <c r="BC5" i="1"/>
  <c r="CI3" i="2"/>
  <c r="AO5" i="1" s="1"/>
  <c r="BB4" i="1"/>
  <c r="CH2" i="2"/>
  <c r="AN4" i="1" s="1"/>
  <c r="AW145" i="1"/>
  <c r="CC143" i="2"/>
  <c r="AI145" i="1" s="1"/>
  <c r="BC145" i="1"/>
  <c r="CI143" i="2"/>
  <c r="AO145" i="1" s="1"/>
  <c r="BD145" i="1"/>
  <c r="CJ143" i="2"/>
  <c r="AP145" i="1" s="1"/>
  <c r="AZ141" i="1"/>
  <c r="CF139" i="2"/>
  <c r="AL141" i="1" s="1"/>
  <c r="BF141" i="1"/>
  <c r="CL139" i="2"/>
  <c r="AR141" i="1" s="1"/>
  <c r="AX141" i="1"/>
  <c r="CD139" i="2"/>
  <c r="AJ141" i="1" s="1"/>
  <c r="BC141" i="1"/>
  <c r="CI139" i="2"/>
  <c r="AO141" i="1" s="1"/>
  <c r="BA137" i="1"/>
  <c r="CG135" i="2"/>
  <c r="AM137" i="1" s="1"/>
  <c r="AW137" i="1"/>
  <c r="CC135" i="2"/>
  <c r="AI137" i="1" s="1"/>
  <c r="BD137" i="1"/>
  <c r="CJ135" i="2"/>
  <c r="AP137" i="1" s="1"/>
  <c r="BC137" i="1"/>
  <c r="CI135" i="2"/>
  <c r="AO137" i="1" s="1"/>
  <c r="BG133" i="1"/>
  <c r="CM131" i="2"/>
  <c r="AS133" i="1" s="1"/>
  <c r="BD133" i="1"/>
  <c r="CJ131" i="2"/>
  <c r="AP133" i="1" s="1"/>
  <c r="BE133" i="1"/>
  <c r="CK131" i="2"/>
  <c r="AQ133" i="1" s="1"/>
  <c r="BF133" i="1"/>
  <c r="CL131" i="2"/>
  <c r="AR133" i="1" s="1"/>
  <c r="BG129" i="1"/>
  <c r="CM127" i="2"/>
  <c r="AS129" i="1" s="1"/>
  <c r="BH129" i="1"/>
  <c r="CN127" i="2"/>
  <c r="AT129" i="1" s="1"/>
  <c r="BI129" i="1"/>
  <c r="CO127" i="2"/>
  <c r="AU129" i="1" s="1"/>
  <c r="BG125" i="1"/>
  <c r="CM123" i="2"/>
  <c r="AS125" i="1" s="1"/>
  <c r="BH125" i="1"/>
  <c r="CN123" i="2"/>
  <c r="AT125" i="1" s="1"/>
  <c r="BI125" i="1"/>
  <c r="CO123" i="2"/>
  <c r="AU125" i="1" s="1"/>
  <c r="BG121" i="1"/>
  <c r="CM119" i="2"/>
  <c r="AS121" i="1" s="1"/>
  <c r="BH121" i="1"/>
  <c r="CN119" i="2"/>
  <c r="AT121" i="1" s="1"/>
  <c r="BI121" i="1"/>
  <c r="CO119" i="2"/>
  <c r="AU121" i="1" s="1"/>
  <c r="BG117" i="1"/>
  <c r="CM115" i="2"/>
  <c r="AS117" i="1" s="1"/>
  <c r="BH117" i="1"/>
  <c r="CN115" i="2"/>
  <c r="AT117" i="1" s="1"/>
  <c r="BI117" i="1"/>
  <c r="CO115" i="2"/>
  <c r="AU117" i="1" s="1"/>
  <c r="BF117" i="1"/>
  <c r="CL115" i="2"/>
  <c r="AR117" i="1" s="1"/>
  <c r="BG113" i="1"/>
  <c r="CM111" i="2"/>
  <c r="AS113" i="1" s="1"/>
  <c r="BH113" i="1"/>
  <c r="CN111" i="2"/>
  <c r="AT113" i="1" s="1"/>
  <c r="BI113" i="1"/>
  <c r="CO111" i="2"/>
  <c r="AU113" i="1" s="1"/>
  <c r="BG109" i="1"/>
  <c r="CM107" i="2"/>
  <c r="AS109" i="1" s="1"/>
  <c r="BH109" i="1"/>
  <c r="CN107" i="2"/>
  <c r="AT109" i="1" s="1"/>
  <c r="BE109" i="1"/>
  <c r="CK107" i="2"/>
  <c r="AQ109" i="1" s="1"/>
  <c r="BF109" i="1"/>
  <c r="CL107" i="2"/>
  <c r="AR109" i="1" s="1"/>
  <c r="BG105" i="1"/>
  <c r="CM103" i="2"/>
  <c r="AS105" i="1" s="1"/>
  <c r="BH105" i="1"/>
  <c r="CN103" i="2"/>
  <c r="AT105" i="1" s="1"/>
  <c r="BI105" i="1"/>
  <c r="CO103" i="2"/>
  <c r="AU105" i="1" s="1"/>
  <c r="BG101" i="1"/>
  <c r="CM99" i="2"/>
  <c r="AS101" i="1" s="1"/>
  <c r="BD101" i="1"/>
  <c r="CJ99" i="2"/>
  <c r="AP101" i="1" s="1"/>
  <c r="BE101" i="1"/>
  <c r="CK99" i="2"/>
  <c r="AQ101" i="1" s="1"/>
  <c r="BF101" i="1"/>
  <c r="CL99" i="2"/>
  <c r="AR101" i="1" s="1"/>
  <c r="BG97" i="1"/>
  <c r="CM95" i="2"/>
  <c r="AS97" i="1" s="1"/>
  <c r="BH97" i="1"/>
  <c r="CN95" i="2"/>
  <c r="AT97" i="1" s="1"/>
  <c r="BI97" i="1"/>
  <c r="CO95" i="2"/>
  <c r="AU97" i="1" s="1"/>
  <c r="BG93" i="1"/>
  <c r="CM91" i="2"/>
  <c r="AS93" i="1" s="1"/>
  <c r="BH93" i="1"/>
  <c r="CN91" i="2"/>
  <c r="AT93" i="1" s="1"/>
  <c r="BI93" i="1"/>
  <c r="CO91" i="2"/>
  <c r="AU93" i="1" s="1"/>
  <c r="BG89" i="1"/>
  <c r="CM87" i="2"/>
  <c r="AS89" i="1" s="1"/>
  <c r="BH89" i="1"/>
  <c r="CN87" i="2"/>
  <c r="AT89" i="1" s="1"/>
  <c r="BI89" i="1"/>
  <c r="CO87" i="2"/>
  <c r="AU89" i="1" s="1"/>
  <c r="BG85" i="1"/>
  <c r="CM83" i="2"/>
  <c r="AS85" i="1" s="1"/>
  <c r="BH85" i="1"/>
  <c r="CN83" i="2"/>
  <c r="AT85" i="1" s="1"/>
  <c r="BI85" i="1"/>
  <c r="CO83" i="2"/>
  <c r="AU85" i="1" s="1"/>
  <c r="BF85" i="1"/>
  <c r="CL83" i="2"/>
  <c r="AR85" i="1" s="1"/>
  <c r="BG81" i="1"/>
  <c r="CM79" i="2"/>
  <c r="AS81" i="1" s="1"/>
  <c r="BH81" i="1"/>
  <c r="CN79" i="2"/>
  <c r="AT81" i="1" s="1"/>
  <c r="BI81" i="1"/>
  <c r="CO79" i="2"/>
  <c r="AU81" i="1" s="1"/>
  <c r="BG77" i="1"/>
  <c r="CM75" i="2"/>
  <c r="AS77" i="1" s="1"/>
  <c r="BH77" i="1"/>
  <c r="CN75" i="2"/>
  <c r="AT77" i="1" s="1"/>
  <c r="BE77" i="1"/>
  <c r="CK75" i="2"/>
  <c r="AQ77" i="1" s="1"/>
  <c r="BF77" i="1"/>
  <c r="CL75" i="2"/>
  <c r="AR77" i="1" s="1"/>
  <c r="BG73" i="1"/>
  <c r="CM71" i="2"/>
  <c r="AS73" i="1" s="1"/>
  <c r="BH73" i="1"/>
  <c r="CN71" i="2"/>
  <c r="AT73" i="1" s="1"/>
  <c r="BI73" i="1"/>
  <c r="CO71" i="2"/>
  <c r="AU73" i="1" s="1"/>
  <c r="BG69" i="1"/>
  <c r="CM67" i="2"/>
  <c r="AS69" i="1" s="1"/>
  <c r="BD69" i="1"/>
  <c r="CJ67" i="2"/>
  <c r="AP69" i="1" s="1"/>
  <c r="BE69" i="1"/>
  <c r="CK67" i="2"/>
  <c r="AQ69" i="1" s="1"/>
  <c r="BF69" i="1"/>
  <c r="CL67" i="2"/>
  <c r="AR69" i="1" s="1"/>
  <c r="BG65" i="1"/>
  <c r="CM63" i="2"/>
  <c r="AS65" i="1" s="1"/>
  <c r="BH65" i="1"/>
  <c r="CN63" i="2"/>
  <c r="AT65" i="1" s="1"/>
  <c r="BI65" i="1"/>
  <c r="CO63" i="2"/>
  <c r="AU65" i="1" s="1"/>
  <c r="BG61" i="1"/>
  <c r="CM59" i="2"/>
  <c r="AS61" i="1" s="1"/>
  <c r="BH61" i="1"/>
  <c r="CN59" i="2"/>
  <c r="AT61" i="1" s="1"/>
  <c r="BI61" i="1"/>
  <c r="CO59" i="2"/>
  <c r="AU61" i="1" s="1"/>
  <c r="BG57" i="1"/>
  <c r="CM55" i="2"/>
  <c r="AS57" i="1" s="1"/>
  <c r="BH57" i="1"/>
  <c r="CN55" i="2"/>
  <c r="AT57" i="1" s="1"/>
  <c r="BI57" i="1"/>
  <c r="CO55" i="2"/>
  <c r="AU57" i="1" s="1"/>
  <c r="BG53" i="1"/>
  <c r="CM51" i="2"/>
  <c r="AS53" i="1" s="1"/>
  <c r="BH53" i="1"/>
  <c r="CN51" i="2"/>
  <c r="AT53" i="1" s="1"/>
  <c r="BI53" i="1"/>
  <c r="CO51" i="2"/>
  <c r="AU53" i="1" s="1"/>
  <c r="BF53" i="1"/>
  <c r="CL51" i="2"/>
  <c r="AR53" i="1" s="1"/>
  <c r="BB49" i="1"/>
  <c r="CH47" i="2"/>
  <c r="AN49" i="1" s="1"/>
  <c r="AY46" i="1"/>
  <c r="CE44" i="2"/>
  <c r="AK46" i="1" s="1"/>
  <c r="AV43" i="1"/>
  <c r="CB41" i="2"/>
  <c r="AH43" i="1" s="1"/>
  <c r="BH39" i="1"/>
  <c r="CN37" i="2"/>
  <c r="AT39" i="1" s="1"/>
  <c r="BE36" i="1"/>
  <c r="CK34" i="2"/>
  <c r="AQ36" i="1" s="1"/>
  <c r="BA32" i="1"/>
  <c r="CG30" i="2"/>
  <c r="AM32" i="1" s="1"/>
  <c r="BI144" i="1"/>
  <c r="CO142" i="2"/>
  <c r="AU144" i="1" s="1"/>
  <c r="AZ51" i="1"/>
  <c r="CF49" i="2"/>
  <c r="AL51" i="1" s="1"/>
  <c r="AX49" i="1"/>
  <c r="CD47" i="2"/>
  <c r="AJ49" i="1" s="1"/>
  <c r="AV47" i="1"/>
  <c r="CB45" i="2"/>
  <c r="AH47" i="1" s="1"/>
  <c r="BI44" i="1"/>
  <c r="CO42" i="2"/>
  <c r="AU44" i="1" s="1"/>
  <c r="BG42" i="1"/>
  <c r="CM40" i="2"/>
  <c r="AS42" i="1" s="1"/>
  <c r="BE40" i="1"/>
  <c r="CK38" i="2"/>
  <c r="AQ40" i="1" s="1"/>
  <c r="BC38" i="1"/>
  <c r="CI36" i="2"/>
  <c r="AO38" i="1" s="1"/>
  <c r="BA36" i="1"/>
  <c r="CG34" i="2"/>
  <c r="AM36" i="1" s="1"/>
  <c r="AY34" i="1"/>
  <c r="CE32" i="2"/>
  <c r="AK34" i="1" s="1"/>
  <c r="AW32" i="1"/>
  <c r="CC30" i="2"/>
  <c r="AI32" i="1" s="1"/>
  <c r="BH27" i="1"/>
  <c r="CN25" i="2"/>
  <c r="AT27" i="1" s="1"/>
  <c r="CL23" i="2"/>
  <c r="AR25" i="1" s="1"/>
  <c r="BF25" i="1"/>
  <c r="BD23" i="1"/>
  <c r="CJ21" i="2"/>
  <c r="AP23" i="1" s="1"/>
  <c r="BB21" i="1"/>
  <c r="CH19" i="2"/>
  <c r="AN21" i="1" s="1"/>
  <c r="AZ19" i="1"/>
  <c r="CF17" i="2"/>
  <c r="AL19" i="1" s="1"/>
  <c r="AX17" i="1"/>
  <c r="CD15" i="2"/>
  <c r="AJ17" i="1" s="1"/>
  <c r="AV15" i="1"/>
  <c r="CB13" i="2"/>
  <c r="AH15" i="1" s="1"/>
  <c r="BI12" i="1"/>
  <c r="CO10" i="2"/>
  <c r="AU12" i="1" s="1"/>
  <c r="BG10" i="1"/>
  <c r="CM8" i="2"/>
  <c r="AS10" i="1" s="1"/>
  <c r="BE8" i="1"/>
  <c r="CK6" i="2"/>
  <c r="AQ8" i="1" s="1"/>
  <c r="BC6" i="1"/>
  <c r="CI4" i="2"/>
  <c r="AO6" i="1" s="1"/>
  <c r="AV144" i="1"/>
  <c r="CB142" i="2"/>
  <c r="AH144" i="1" s="1"/>
  <c r="BB144" i="1"/>
  <c r="CH142" i="2"/>
  <c r="AN144" i="1" s="1"/>
  <c r="AY140" i="1"/>
  <c r="CE138" i="2"/>
  <c r="AK140" i="1" s="1"/>
  <c r="BH140" i="1"/>
  <c r="CN138" i="2"/>
  <c r="AT140" i="1" s="1"/>
  <c r="AY136" i="1"/>
  <c r="CE134" i="2"/>
  <c r="AK136" i="1" s="1"/>
  <c r="BG136" i="1"/>
  <c r="CM134" i="2"/>
  <c r="AS136" i="1" s="1"/>
  <c r="BF132" i="1"/>
  <c r="CL130" i="2"/>
  <c r="AR132" i="1" s="1"/>
  <c r="BF124" i="1"/>
  <c r="CL122" i="2"/>
  <c r="AR124" i="1" s="1"/>
  <c r="AV51" i="1"/>
  <c r="CB49" i="2"/>
  <c r="AH51" i="1" s="1"/>
  <c r="BI48" i="1"/>
  <c r="CO46" i="2"/>
  <c r="AU48" i="1" s="1"/>
  <c r="BH47" i="1"/>
  <c r="CN45" i="2"/>
  <c r="AT47" i="1" s="1"/>
  <c r="BG46" i="1"/>
  <c r="CM44" i="2"/>
  <c r="AS46" i="1" s="1"/>
  <c r="BF45" i="1"/>
  <c r="CL43" i="2"/>
  <c r="AR45" i="1" s="1"/>
  <c r="BE44" i="1"/>
  <c r="CK42" i="2"/>
  <c r="AQ44" i="1" s="1"/>
  <c r="BD43" i="1"/>
  <c r="CJ41" i="2"/>
  <c r="AP43" i="1" s="1"/>
  <c r="BC42" i="1"/>
  <c r="CI40" i="2"/>
  <c r="AO42" i="1" s="1"/>
  <c r="BB41" i="1"/>
  <c r="CH39" i="2"/>
  <c r="AN41" i="1" s="1"/>
  <c r="BA40" i="1"/>
  <c r="CG38" i="2"/>
  <c r="AM40" i="1" s="1"/>
  <c r="AZ39" i="1"/>
  <c r="CF37" i="2"/>
  <c r="AL39" i="1" s="1"/>
  <c r="AY38" i="1"/>
  <c r="CE36" i="2"/>
  <c r="AK38" i="1" s="1"/>
  <c r="CD35" i="2"/>
  <c r="AJ37" i="1" s="1"/>
  <c r="AX37" i="1"/>
  <c r="AW36" i="1"/>
  <c r="CC34" i="2"/>
  <c r="AI36" i="1" s="1"/>
  <c r="AV35" i="1"/>
  <c r="CB33" i="2"/>
  <c r="AH35" i="1" s="1"/>
  <c r="BI32" i="1"/>
  <c r="CO30" i="2"/>
  <c r="AU32" i="1" s="1"/>
  <c r="BH31" i="1"/>
  <c r="CN29" i="2"/>
  <c r="AT31" i="1" s="1"/>
  <c r="BG30" i="1"/>
  <c r="CM28" i="2"/>
  <c r="AS30" i="1" s="1"/>
  <c r="BF29" i="1"/>
  <c r="CL27" i="2"/>
  <c r="AR29" i="1" s="1"/>
  <c r="BE28" i="1"/>
  <c r="CK26" i="2"/>
  <c r="AQ28" i="1" s="1"/>
  <c r="BD27" i="1"/>
  <c r="CJ25" i="2"/>
  <c r="AP27" i="1" s="1"/>
  <c r="BC26" i="1"/>
  <c r="CI24" i="2"/>
  <c r="AO26" i="1" s="1"/>
  <c r="BB25" i="1"/>
  <c r="CH23" i="2"/>
  <c r="AN25" i="1" s="1"/>
  <c r="BA24" i="1"/>
  <c r="CG22" i="2"/>
  <c r="AM24" i="1" s="1"/>
  <c r="AZ23" i="1"/>
  <c r="CF21" i="2"/>
  <c r="AL23" i="1" s="1"/>
  <c r="AY22" i="1"/>
  <c r="CE20" i="2"/>
  <c r="AK22" i="1" s="1"/>
  <c r="CD19" i="2"/>
  <c r="AJ21" i="1" s="1"/>
  <c r="AX21" i="1"/>
  <c r="AW20" i="1"/>
  <c r="CC18" i="2"/>
  <c r="AI20" i="1" s="1"/>
  <c r="AV19" i="1"/>
  <c r="CB17" i="2"/>
  <c r="AH19" i="1" s="1"/>
  <c r="BI16" i="1"/>
  <c r="CO14" i="2"/>
  <c r="AU16" i="1" s="1"/>
  <c r="BH15" i="1"/>
  <c r="CN13" i="2"/>
  <c r="AT15" i="1" s="1"/>
  <c r="BG14" i="1"/>
  <c r="CM12" i="2"/>
  <c r="AS14" i="1" s="1"/>
  <c r="BF13" i="1"/>
  <c r="CL11" i="2"/>
  <c r="AR13" i="1" s="1"/>
  <c r="BE12" i="1"/>
  <c r="CK10" i="2"/>
  <c r="AQ12" i="1" s="1"/>
  <c r="BD11" i="1"/>
  <c r="CJ9" i="2"/>
  <c r="AP11" i="1" s="1"/>
  <c r="BC10" i="1"/>
  <c r="CI8" i="2"/>
  <c r="AO10" i="1" s="1"/>
  <c r="BB9" i="1"/>
  <c r="CH7" i="2"/>
  <c r="AN9" i="1" s="1"/>
  <c r="BA8" i="1"/>
  <c r="CG6" i="2"/>
  <c r="AM8" i="1" s="1"/>
  <c r="AZ7" i="1"/>
  <c r="CF5" i="2"/>
  <c r="AL7" i="1" s="1"/>
  <c r="AY6" i="1"/>
  <c r="CE4" i="2"/>
  <c r="AK6" i="1" s="1"/>
  <c r="AX5" i="1"/>
  <c r="CD3" i="2"/>
  <c r="AJ5" i="1" s="1"/>
  <c r="AW4" i="1"/>
  <c r="CC2" i="2"/>
  <c r="AI4" i="1" s="1"/>
  <c r="BD144" i="1"/>
  <c r="CJ142" i="2"/>
  <c r="AP144" i="1" s="1"/>
  <c r="AZ144" i="1"/>
  <c r="CF142" i="2"/>
  <c r="AL144" i="1" s="1"/>
  <c r="BF144" i="1"/>
  <c r="CL142" i="2"/>
  <c r="AR144" i="1" s="1"/>
  <c r="BG144" i="1"/>
  <c r="CM142" i="2"/>
  <c r="AS144" i="1" s="1"/>
  <c r="AZ140" i="1"/>
  <c r="CF138" i="2"/>
  <c r="AL140" i="1" s="1"/>
  <c r="BG140" i="1"/>
  <c r="CM138" i="2"/>
  <c r="AS140" i="1" s="1"/>
  <c r="BE136" i="1"/>
  <c r="CK134" i="2"/>
  <c r="AQ136" i="1" s="1"/>
  <c r="AW136" i="1"/>
  <c r="CC134" i="2"/>
  <c r="AI136" i="1" s="1"/>
  <c r="AV132" i="1"/>
  <c r="CB130" i="2"/>
  <c r="AH132" i="1" s="1"/>
  <c r="AW132" i="1"/>
  <c r="CC130" i="2"/>
  <c r="AI132" i="1" s="1"/>
  <c r="AV128" i="1"/>
  <c r="CB126" i="2"/>
  <c r="AH128" i="1" s="1"/>
  <c r="AW128" i="1"/>
  <c r="CC126" i="2"/>
  <c r="AI128" i="1" s="1"/>
  <c r="AV124" i="1"/>
  <c r="CB122" i="2"/>
  <c r="AH124" i="1" s="1"/>
  <c r="AW124" i="1"/>
  <c r="CC122" i="2"/>
  <c r="AI124" i="1" s="1"/>
  <c r="AV120" i="1"/>
  <c r="CB118" i="2"/>
  <c r="AH120" i="1" s="1"/>
  <c r="AW120" i="1"/>
  <c r="CC118" i="2"/>
  <c r="AI120" i="1" s="1"/>
  <c r="AV116" i="1"/>
  <c r="CB114" i="2"/>
  <c r="AH116" i="1" s="1"/>
  <c r="AW116" i="1"/>
  <c r="CC114" i="2"/>
  <c r="AI116" i="1" s="1"/>
  <c r="AV112" i="1"/>
  <c r="CB110" i="2"/>
  <c r="AH112" i="1" s="1"/>
  <c r="AW112" i="1"/>
  <c r="CC110" i="2"/>
  <c r="AI112" i="1" s="1"/>
  <c r="AV108" i="1"/>
  <c r="CB106" i="2"/>
  <c r="AH108" i="1" s="1"/>
  <c r="AW108" i="1"/>
  <c r="CC106" i="2"/>
  <c r="AI108" i="1" s="1"/>
  <c r="AV104" i="1"/>
  <c r="CB102" i="2"/>
  <c r="AH104" i="1" s="1"/>
  <c r="AW104" i="1"/>
  <c r="CC102" i="2"/>
  <c r="AI104" i="1" s="1"/>
  <c r="AV100" i="1"/>
  <c r="CB98" i="2"/>
  <c r="AH100" i="1" s="1"/>
  <c r="AW100" i="1"/>
  <c r="CC98" i="2"/>
  <c r="AI100" i="1" s="1"/>
  <c r="AV96" i="1"/>
  <c r="CB94" i="2"/>
  <c r="AH96" i="1" s="1"/>
  <c r="AW96" i="1"/>
  <c r="CC94" i="2"/>
  <c r="AI96" i="1" s="1"/>
  <c r="AV92" i="1"/>
  <c r="CB90" i="2"/>
  <c r="AH92" i="1" s="1"/>
  <c r="AW92" i="1"/>
  <c r="CC90" i="2"/>
  <c r="AI92" i="1" s="1"/>
  <c r="AV88" i="1"/>
  <c r="CB86" i="2"/>
  <c r="AH88" i="1" s="1"/>
  <c r="AW88" i="1"/>
  <c r="CC86" i="2"/>
  <c r="AI88" i="1" s="1"/>
  <c r="AV84" i="1"/>
  <c r="CB82" i="2"/>
  <c r="AH84" i="1" s="1"/>
  <c r="AW84" i="1"/>
  <c r="CC82" i="2"/>
  <c r="AI84" i="1" s="1"/>
  <c r="AV80" i="1"/>
  <c r="CB78" i="2"/>
  <c r="AH80" i="1" s="1"/>
  <c r="AW80" i="1"/>
  <c r="CC78" i="2"/>
  <c r="AI80" i="1" s="1"/>
  <c r="AV76" i="1"/>
  <c r="CB74" i="2"/>
  <c r="AH76" i="1" s="1"/>
  <c r="AW76" i="1"/>
  <c r="CC74" i="2"/>
  <c r="AI76" i="1" s="1"/>
  <c r="AV72" i="1"/>
  <c r="CB70" i="2"/>
  <c r="AH72" i="1" s="1"/>
  <c r="AW72" i="1"/>
  <c r="CC70" i="2"/>
  <c r="AI72" i="1" s="1"/>
  <c r="AV68" i="1"/>
  <c r="CB66" i="2"/>
  <c r="AH68" i="1" s="1"/>
  <c r="AW68" i="1"/>
  <c r="CC66" i="2"/>
  <c r="AI68" i="1" s="1"/>
  <c r="AV64" i="1"/>
  <c r="CB62" i="2"/>
  <c r="AH64" i="1" s="1"/>
  <c r="AW64" i="1"/>
  <c r="CC62" i="2"/>
  <c r="AI64" i="1" s="1"/>
  <c r="AV60" i="1"/>
  <c r="CB58" i="2"/>
  <c r="AH60" i="1" s="1"/>
  <c r="AW60" i="1"/>
  <c r="CC58" i="2"/>
  <c r="AI60" i="1" s="1"/>
  <c r="AV56" i="1"/>
  <c r="CB54" i="2"/>
  <c r="AH56" i="1" s="1"/>
  <c r="AW56" i="1"/>
  <c r="CC54" i="2"/>
  <c r="AI56" i="1" s="1"/>
  <c r="AV52" i="1"/>
  <c r="CB50" i="2"/>
  <c r="AH52" i="1" s="1"/>
  <c r="AW52" i="1"/>
  <c r="CC50" i="2"/>
  <c r="AI52" i="1" s="1"/>
  <c r="BI49" i="1"/>
  <c r="CO47" i="2"/>
  <c r="AU49" i="1" s="1"/>
  <c r="BH48" i="1"/>
  <c r="CN46" i="2"/>
  <c r="AT48" i="1" s="1"/>
  <c r="BG47" i="1"/>
  <c r="CM45" i="2"/>
  <c r="AS47" i="1" s="1"/>
  <c r="BF46" i="1"/>
  <c r="CL44" i="2"/>
  <c r="AR46" i="1" s="1"/>
  <c r="BE45" i="1"/>
  <c r="CK43" i="2"/>
  <c r="AQ45" i="1" s="1"/>
  <c r="BD44" i="1"/>
  <c r="CJ42" i="2"/>
  <c r="AP44" i="1" s="1"/>
  <c r="BC43" i="1"/>
  <c r="CI41" i="2"/>
  <c r="AO43" i="1" s="1"/>
  <c r="BB42" i="1"/>
  <c r="CH40" i="2"/>
  <c r="AN42" i="1" s="1"/>
  <c r="BA41" i="1"/>
  <c r="CG39" i="2"/>
  <c r="AM41" i="1" s="1"/>
  <c r="AZ40" i="1"/>
  <c r="CF38" i="2"/>
  <c r="AL40" i="1" s="1"/>
  <c r="AY39" i="1"/>
  <c r="CE37" i="2"/>
  <c r="AK39" i="1" s="1"/>
  <c r="AX38" i="1"/>
  <c r="CD36" i="2"/>
  <c r="AJ38" i="1" s="1"/>
  <c r="AW37" i="1"/>
  <c r="CC35" i="2"/>
  <c r="AI37" i="1" s="1"/>
  <c r="AV36" i="1"/>
  <c r="CB34" i="2"/>
  <c r="AH36" i="1" s="1"/>
  <c r="BI33" i="1"/>
  <c r="CO31" i="2"/>
  <c r="AU33" i="1" s="1"/>
  <c r="BH32" i="1"/>
  <c r="CN30" i="2"/>
  <c r="AT32" i="1" s="1"/>
  <c r="BG31" i="1"/>
  <c r="CM29" i="2"/>
  <c r="AS31" i="1" s="1"/>
  <c r="BF30" i="1"/>
  <c r="CL28" i="2"/>
  <c r="AR30" i="1" s="1"/>
  <c r="BE29" i="1"/>
  <c r="CK27" i="2"/>
  <c r="AQ29" i="1" s="1"/>
  <c r="BD28" i="1"/>
  <c r="CJ26" i="2"/>
  <c r="AP28" i="1" s="1"/>
  <c r="BC27" i="1"/>
  <c r="CI25" i="2"/>
  <c r="AO27" i="1" s="1"/>
  <c r="BB26" i="1"/>
  <c r="CH24" i="2"/>
  <c r="AN26" i="1" s="1"/>
  <c r="BA25" i="1"/>
  <c r="CG23" i="2"/>
  <c r="AM25" i="1" s="1"/>
  <c r="AZ24" i="1"/>
  <c r="CF22" i="2"/>
  <c r="AL24" i="1" s="1"/>
  <c r="AY23" i="1"/>
  <c r="CE21" i="2"/>
  <c r="AK23" i="1" s="1"/>
  <c r="AX22" i="1"/>
  <c r="CD20" i="2"/>
  <c r="AJ22" i="1" s="1"/>
  <c r="AW21" i="1"/>
  <c r="CC19" i="2"/>
  <c r="AI21" i="1" s="1"/>
  <c r="AV20" i="1"/>
  <c r="CB18" i="2"/>
  <c r="AH20" i="1" s="1"/>
  <c r="BI17" i="1"/>
  <c r="CO15" i="2"/>
  <c r="AU17" i="1" s="1"/>
  <c r="BH16" i="1"/>
  <c r="CN14" i="2"/>
  <c r="AT16" i="1" s="1"/>
  <c r="BG15" i="1"/>
  <c r="CM13" i="2"/>
  <c r="AS15" i="1" s="1"/>
  <c r="BF14" i="1"/>
  <c r="CL12" i="2"/>
  <c r="AR14" i="1" s="1"/>
  <c r="BE13" i="1"/>
  <c r="CK11" i="2"/>
  <c r="AQ13" i="1" s="1"/>
  <c r="BD12" i="1"/>
  <c r="CJ10" i="2"/>
  <c r="AP12" i="1" s="1"/>
  <c r="BC11" i="1"/>
  <c r="CI9" i="2"/>
  <c r="AO11" i="1" s="1"/>
  <c r="BB10" i="1"/>
  <c r="CH8" i="2"/>
  <c r="AN10" i="1" s="1"/>
  <c r="BA9" i="1"/>
  <c r="CG7" i="2"/>
  <c r="AM9" i="1" s="1"/>
  <c r="AZ8" i="1"/>
  <c r="CF6" i="2"/>
  <c r="AL8" i="1" s="1"/>
  <c r="AY7" i="1"/>
  <c r="CE5" i="2"/>
  <c r="AK7" i="1" s="1"/>
  <c r="AX6" i="1"/>
  <c r="CD4" i="2"/>
  <c r="AJ6" i="1" s="1"/>
  <c r="AW5" i="1"/>
  <c r="CC3" i="2"/>
  <c r="AI5" i="1" s="1"/>
  <c r="AV4" i="1"/>
  <c r="CB2" i="2"/>
  <c r="AH4" i="1" s="1"/>
  <c r="BG147" i="1"/>
  <c r="CM145" i="2"/>
  <c r="AS147" i="1" s="1"/>
  <c r="AW147" i="1"/>
  <c r="CC145" i="2"/>
  <c r="AI147" i="1" s="1"/>
  <c r="AX147" i="1"/>
  <c r="CD145" i="2"/>
  <c r="AJ147" i="1" s="1"/>
  <c r="AV143" i="1"/>
  <c r="CB141" i="2"/>
  <c r="AH143" i="1" s="1"/>
  <c r="AW143" i="1"/>
  <c r="CC141" i="2"/>
  <c r="AI143" i="1" s="1"/>
  <c r="AX143" i="1"/>
  <c r="CD141" i="2"/>
  <c r="AJ143" i="1" s="1"/>
  <c r="AY139" i="1"/>
  <c r="CE137" i="2"/>
  <c r="AK139" i="1" s="1"/>
  <c r="BF139" i="1"/>
  <c r="CL137" i="2"/>
  <c r="AR139" i="1" s="1"/>
  <c r="AW139" i="1"/>
  <c r="CC137" i="2"/>
  <c r="AI139" i="1" s="1"/>
  <c r="BI135" i="1"/>
  <c r="CO133" i="2"/>
  <c r="AU135" i="1" s="1"/>
  <c r="AV135" i="1"/>
  <c r="CB133" i="2"/>
  <c r="AH135" i="1" s="1"/>
  <c r="BI131" i="1"/>
  <c r="CO129" i="2"/>
  <c r="AU131" i="1" s="1"/>
  <c r="AV131" i="1"/>
  <c r="CB129" i="2"/>
  <c r="AH131" i="1" s="1"/>
  <c r="BI127" i="1"/>
  <c r="CO125" i="2"/>
  <c r="AU127" i="1" s="1"/>
  <c r="AV127" i="1"/>
  <c r="CB125" i="2"/>
  <c r="AH127" i="1" s="1"/>
  <c r="BI123" i="1"/>
  <c r="CO121" i="2"/>
  <c r="AU123" i="1" s="1"/>
  <c r="AV123" i="1"/>
  <c r="CB121" i="2"/>
  <c r="AH123" i="1" s="1"/>
  <c r="BI119" i="1"/>
  <c r="CO117" i="2"/>
  <c r="AU119" i="1" s="1"/>
  <c r="AV119" i="1"/>
  <c r="CB117" i="2"/>
  <c r="AH119" i="1" s="1"/>
  <c r="BI115" i="1"/>
  <c r="CO113" i="2"/>
  <c r="AU115" i="1" s="1"/>
  <c r="AV115" i="1"/>
  <c r="CB113" i="2"/>
  <c r="AH115" i="1" s="1"/>
  <c r="BI111" i="1"/>
  <c r="CO109" i="2"/>
  <c r="AU111" i="1" s="1"/>
  <c r="AV111" i="1"/>
  <c r="CB109" i="2"/>
  <c r="AH111" i="1" s="1"/>
  <c r="BI107" i="1"/>
  <c r="CO105" i="2"/>
  <c r="AU107" i="1" s="1"/>
  <c r="AV107" i="1"/>
  <c r="CB105" i="2"/>
  <c r="AH107" i="1" s="1"/>
  <c r="BI103" i="1"/>
  <c r="CO101" i="2"/>
  <c r="AU103" i="1" s="1"/>
  <c r="AV103" i="1"/>
  <c r="CB101" i="2"/>
  <c r="AH103" i="1" s="1"/>
  <c r="BI99" i="1"/>
  <c r="CO97" i="2"/>
  <c r="AU99" i="1" s="1"/>
  <c r="AV99" i="1"/>
  <c r="CB97" i="2"/>
  <c r="AH99" i="1" s="1"/>
  <c r="BI95" i="1"/>
  <c r="CO93" i="2"/>
  <c r="AU95" i="1" s="1"/>
  <c r="AV95" i="1"/>
  <c r="CB93" i="2"/>
  <c r="AH95" i="1" s="1"/>
  <c r="BI91" i="1"/>
  <c r="CO89" i="2"/>
  <c r="AU91" i="1" s="1"/>
  <c r="AV91" i="1"/>
  <c r="CB89" i="2"/>
  <c r="AH91" i="1" s="1"/>
  <c r="BI87" i="1"/>
  <c r="CO85" i="2"/>
  <c r="AU87" i="1" s="1"/>
  <c r="AV87" i="1"/>
  <c r="CB85" i="2"/>
  <c r="AH87" i="1" s="1"/>
  <c r="BI83" i="1"/>
  <c r="CO81" i="2"/>
  <c r="AU83" i="1" s="1"/>
  <c r="AV83" i="1"/>
  <c r="CB81" i="2"/>
  <c r="AH83" i="1" s="1"/>
  <c r="BI79" i="1"/>
  <c r="CO77" i="2"/>
  <c r="AU79" i="1" s="1"/>
  <c r="AV79" i="1"/>
  <c r="CB77" i="2"/>
  <c r="AH79" i="1" s="1"/>
  <c r="BI75" i="1"/>
  <c r="CO73" i="2"/>
  <c r="AU75" i="1" s="1"/>
  <c r="AV75" i="1"/>
  <c r="CB73" i="2"/>
  <c r="AH75" i="1" s="1"/>
  <c r="BI71" i="1"/>
  <c r="CO69" i="2"/>
  <c r="AU71" i="1" s="1"/>
  <c r="AV71" i="1"/>
  <c r="CB69" i="2"/>
  <c r="AH71" i="1" s="1"/>
  <c r="BI67" i="1"/>
  <c r="CO65" i="2"/>
  <c r="AU67" i="1" s="1"/>
  <c r="AV67" i="1"/>
  <c r="CB65" i="2"/>
  <c r="AH67" i="1" s="1"/>
  <c r="BI63" i="1"/>
  <c r="CO61" i="2"/>
  <c r="AU63" i="1" s="1"/>
  <c r="AV63" i="1"/>
  <c r="CB61" i="2"/>
  <c r="AH63" i="1" s="1"/>
  <c r="BI59" i="1"/>
  <c r="CO57" i="2"/>
  <c r="AU59" i="1" s="1"/>
  <c r="AV59" i="1"/>
  <c r="CB57" i="2"/>
  <c r="AH59" i="1" s="1"/>
  <c r="BI55" i="1"/>
  <c r="CO53" i="2"/>
  <c r="AU55" i="1" s="1"/>
  <c r="AV55" i="1"/>
  <c r="CB53" i="2"/>
  <c r="AH55" i="1" s="1"/>
  <c r="AX51" i="1"/>
  <c r="CD49" i="2"/>
  <c r="AJ51" i="1" s="1"/>
  <c r="AW50" i="1"/>
  <c r="CC48" i="2"/>
  <c r="AI50" i="1" s="1"/>
  <c r="AV49" i="1"/>
  <c r="CB47" i="2"/>
  <c r="AH49" i="1" s="1"/>
  <c r="BI46" i="1"/>
  <c r="CO44" i="2"/>
  <c r="AU46" i="1" s="1"/>
  <c r="BH45" i="1"/>
  <c r="CN43" i="2"/>
  <c r="AT45" i="1" s="1"/>
  <c r="BG44" i="1"/>
  <c r="CM42" i="2"/>
  <c r="AS44" i="1" s="1"/>
  <c r="BF43" i="1"/>
  <c r="CL41" i="2"/>
  <c r="AR43" i="1" s="1"/>
  <c r="BE42" i="1"/>
  <c r="CK40" i="2"/>
  <c r="AQ42" i="1" s="1"/>
  <c r="BD41" i="1"/>
  <c r="CJ39" i="2"/>
  <c r="AP41" i="1" s="1"/>
  <c r="BC40" i="1"/>
  <c r="CI38" i="2"/>
  <c r="AO40" i="1" s="1"/>
  <c r="CH37" i="2"/>
  <c r="AN39" i="1" s="1"/>
  <c r="BB39" i="1"/>
  <c r="BA38" i="1"/>
  <c r="CG36" i="2"/>
  <c r="AM38" i="1" s="1"/>
  <c r="AZ37" i="1"/>
  <c r="CF35" i="2"/>
  <c r="AL37" i="1" s="1"/>
  <c r="AY36" i="1"/>
  <c r="CE34" i="2"/>
  <c r="AK36" i="1" s="1"/>
  <c r="AX35" i="1"/>
  <c r="CD33" i="2"/>
  <c r="AJ35" i="1" s="1"/>
  <c r="AW34" i="1"/>
  <c r="CC32" i="2"/>
  <c r="AI34" i="1" s="1"/>
  <c r="AV33" i="1"/>
  <c r="CB31" i="2"/>
  <c r="AH33" i="1" s="1"/>
  <c r="BI30" i="1"/>
  <c r="CO28" i="2"/>
  <c r="AU30" i="1" s="1"/>
  <c r="BH29" i="1"/>
  <c r="CN27" i="2"/>
  <c r="AT29" i="1" s="1"/>
  <c r="BG28" i="1"/>
  <c r="CM26" i="2"/>
  <c r="AS28" i="1" s="1"/>
  <c r="BF27" i="1"/>
  <c r="CL25" i="2"/>
  <c r="AR27" i="1" s="1"/>
  <c r="BE26" i="1"/>
  <c r="CK24" i="2"/>
  <c r="AQ26" i="1" s="1"/>
  <c r="BD25" i="1"/>
  <c r="CJ23" i="2"/>
  <c r="AP25" i="1" s="1"/>
  <c r="BC24" i="1"/>
  <c r="CI22" i="2"/>
  <c r="AO24" i="1" s="1"/>
  <c r="BB23" i="1"/>
  <c r="CH21" i="2"/>
  <c r="AN23" i="1" s="1"/>
  <c r="BA22" i="1"/>
  <c r="CG20" i="2"/>
  <c r="AM22" i="1" s="1"/>
  <c r="AZ21" i="1"/>
  <c r="CF19" i="2"/>
  <c r="AL21" i="1" s="1"/>
  <c r="AY20" i="1"/>
  <c r="CE18" i="2"/>
  <c r="AK20" i="1" s="1"/>
  <c r="AX19" i="1"/>
  <c r="CD17" i="2"/>
  <c r="AJ19" i="1" s="1"/>
  <c r="AW18" i="1"/>
  <c r="CC16" i="2"/>
  <c r="AI18" i="1" s="1"/>
  <c r="AV17" i="1"/>
  <c r="CB15" i="2"/>
  <c r="AH17" i="1" s="1"/>
  <c r="BI14" i="1"/>
  <c r="CO12" i="2"/>
  <c r="AU14" i="1" s="1"/>
  <c r="BH13" i="1"/>
  <c r="CN11" i="2"/>
  <c r="AT13" i="1" s="1"/>
  <c r="BG12" i="1"/>
  <c r="CM10" i="2"/>
  <c r="AS12" i="1" s="1"/>
  <c r="BF11" i="1"/>
  <c r="CL9" i="2"/>
  <c r="AR11" i="1" s="1"/>
  <c r="BE10" i="1"/>
  <c r="CK8" i="2"/>
  <c r="AQ10" i="1" s="1"/>
  <c r="BD9" i="1"/>
  <c r="CJ7" i="2"/>
  <c r="AP9" i="1" s="1"/>
  <c r="BC8" i="1"/>
  <c r="CI6" i="2"/>
  <c r="AO8" i="1" s="1"/>
  <c r="CH5" i="2"/>
  <c r="AN7" i="1" s="1"/>
  <c r="BB7" i="1"/>
  <c r="BA6" i="1"/>
  <c r="CG4" i="2"/>
  <c r="AM6" i="1" s="1"/>
  <c r="AZ5" i="1"/>
  <c r="CF3" i="2"/>
  <c r="AL5" i="1" s="1"/>
  <c r="AY4" i="1"/>
  <c r="CE2" i="2"/>
  <c r="AK4" i="1" s="1"/>
  <c r="AY146" i="1"/>
  <c r="CE144" i="2"/>
  <c r="AK146" i="1" s="1"/>
  <c r="AV146" i="1"/>
  <c r="CB144" i="2"/>
  <c r="AH146" i="1" s="1"/>
  <c r="BI146" i="1"/>
  <c r="CO144" i="2"/>
  <c r="AU146" i="1" s="1"/>
  <c r="BB142" i="1"/>
  <c r="CH140" i="2"/>
  <c r="AN142" i="1" s="1"/>
  <c r="AY142" i="1"/>
  <c r="CE140" i="2"/>
  <c r="AK142" i="1" s="1"/>
  <c r="BD142" i="1"/>
  <c r="CJ140" i="2"/>
  <c r="AP142" i="1" s="1"/>
  <c r="BI142" i="1"/>
  <c r="CO140" i="2"/>
  <c r="AU142" i="1" s="1"/>
  <c r="AX138" i="1"/>
  <c r="CD136" i="2"/>
  <c r="AJ138" i="1" s="1"/>
  <c r="BE138" i="1"/>
  <c r="CK136" i="2"/>
  <c r="AQ138" i="1" s="1"/>
  <c r="AV138" i="1"/>
  <c r="CB136" i="2"/>
  <c r="AH138" i="1" s="1"/>
  <c r="BH134" i="1"/>
  <c r="CN132" i="2"/>
  <c r="AT134" i="1" s="1"/>
  <c r="BI134" i="1"/>
  <c r="CO132" i="2"/>
  <c r="AU134" i="1" s="1"/>
  <c r="BH130" i="1"/>
  <c r="CN128" i="2"/>
  <c r="AT130" i="1" s="1"/>
  <c r="BI130" i="1"/>
  <c r="CO128" i="2"/>
  <c r="AU130" i="1" s="1"/>
  <c r="BH126" i="1"/>
  <c r="CN124" i="2"/>
  <c r="AT126" i="1" s="1"/>
  <c r="BI126" i="1"/>
  <c r="CO124" i="2"/>
  <c r="AU126" i="1" s="1"/>
  <c r="BH122" i="1"/>
  <c r="CN120" i="2"/>
  <c r="AT122" i="1" s="1"/>
  <c r="BI122" i="1"/>
  <c r="CO120" i="2"/>
  <c r="AU122" i="1" s="1"/>
  <c r="BH118" i="1"/>
  <c r="CN116" i="2"/>
  <c r="AT118" i="1" s="1"/>
  <c r="BI118" i="1"/>
  <c r="CO116" i="2"/>
  <c r="AU118" i="1" s="1"/>
  <c r="BH114" i="1"/>
  <c r="CN112" i="2"/>
  <c r="AT114" i="1" s="1"/>
  <c r="BI114" i="1"/>
  <c r="CO112" i="2"/>
  <c r="AU114" i="1" s="1"/>
  <c r="BH110" i="1"/>
  <c r="CN108" i="2"/>
  <c r="AT110" i="1" s="1"/>
  <c r="BI110" i="1"/>
  <c r="CO108" i="2"/>
  <c r="AU110" i="1" s="1"/>
  <c r="BH106" i="1"/>
  <c r="CN104" i="2"/>
  <c r="AT106" i="1" s="1"/>
  <c r="BI106" i="1"/>
  <c r="CO104" i="2"/>
  <c r="AU106" i="1" s="1"/>
  <c r="BH102" i="1"/>
  <c r="CN100" i="2"/>
  <c r="AT102" i="1" s="1"/>
  <c r="BI102" i="1"/>
  <c r="CO100" i="2"/>
  <c r="AU102" i="1" s="1"/>
  <c r="BH98" i="1"/>
  <c r="CN96" i="2"/>
  <c r="AT98" i="1" s="1"/>
  <c r="BI98" i="1"/>
  <c r="CO96" i="2"/>
  <c r="AU98" i="1" s="1"/>
  <c r="BH94" i="1"/>
  <c r="CN92" i="2"/>
  <c r="AT94" i="1" s="1"/>
  <c r="BI94" i="1"/>
  <c r="CO92" i="2"/>
  <c r="AU94" i="1" s="1"/>
  <c r="BH90" i="1"/>
  <c r="CN88" i="2"/>
  <c r="AT90" i="1" s="1"/>
  <c r="BI90" i="1"/>
  <c r="CO88" i="2"/>
  <c r="AU90" i="1" s="1"/>
  <c r="BH86" i="1"/>
  <c r="CN84" i="2"/>
  <c r="AT86" i="1" s="1"/>
  <c r="BI86" i="1"/>
  <c r="CO84" i="2"/>
  <c r="AU86" i="1" s="1"/>
  <c r="BH82" i="1"/>
  <c r="CN80" i="2"/>
  <c r="AT82" i="1" s="1"/>
  <c r="BI82" i="1"/>
  <c r="CO80" i="2"/>
  <c r="AU82" i="1" s="1"/>
  <c r="BH78" i="1"/>
  <c r="CN76" i="2"/>
  <c r="AT78" i="1" s="1"/>
  <c r="BI78" i="1"/>
  <c r="CO76" i="2"/>
  <c r="AU78" i="1" s="1"/>
  <c r="BH74" i="1"/>
  <c r="CN72" i="2"/>
  <c r="AT74" i="1" s="1"/>
  <c r="BI74" i="1"/>
  <c r="CO72" i="2"/>
  <c r="AU74" i="1" s="1"/>
  <c r="BH70" i="1"/>
  <c r="CN68" i="2"/>
  <c r="AT70" i="1" s="1"/>
  <c r="BI70" i="1"/>
  <c r="CO68" i="2"/>
  <c r="AU70" i="1" s="1"/>
  <c r="BH66" i="1"/>
  <c r="CN64" i="2"/>
  <c r="AT66" i="1" s="1"/>
  <c r="BI66" i="1"/>
  <c r="CO64" i="2"/>
  <c r="AU66" i="1" s="1"/>
  <c r="BH62" i="1"/>
  <c r="CN60" i="2"/>
  <c r="AT62" i="1" s="1"/>
  <c r="BI62" i="1"/>
  <c r="CO60" i="2"/>
  <c r="AU62" i="1" s="1"/>
  <c r="BH58" i="1"/>
  <c r="CN56" i="2"/>
  <c r="AT58" i="1" s="1"/>
  <c r="BI58" i="1"/>
  <c r="CO56" i="2"/>
  <c r="AU58" i="1" s="1"/>
  <c r="BH54" i="1"/>
  <c r="CN52" i="2"/>
  <c r="AT54" i="1" s="1"/>
  <c r="BI54" i="1"/>
  <c r="CO52" i="2"/>
  <c r="AU54" i="1" s="1"/>
  <c r="AW51" i="1"/>
  <c r="CC49" i="2"/>
  <c r="AI51" i="1" s="1"/>
  <c r="AV50" i="1"/>
  <c r="CB48" i="2"/>
  <c r="AH50" i="1" s="1"/>
  <c r="BI47" i="1"/>
  <c r="CO45" i="2"/>
  <c r="AU47" i="1" s="1"/>
  <c r="BH46" i="1"/>
  <c r="CN44" i="2"/>
  <c r="AT46" i="1" s="1"/>
  <c r="BG45" i="1"/>
  <c r="CM43" i="2"/>
  <c r="AS45" i="1" s="1"/>
  <c r="BF44" i="1"/>
  <c r="CL42" i="2"/>
  <c r="AR44" i="1" s="1"/>
  <c r="BE43" i="1"/>
  <c r="CK41" i="2"/>
  <c r="AQ43" i="1" s="1"/>
  <c r="BD42" i="1"/>
  <c r="CJ40" i="2"/>
  <c r="AP42" i="1" s="1"/>
  <c r="BC41" i="1"/>
  <c r="CI39" i="2"/>
  <c r="AO41" i="1" s="1"/>
  <c r="BB40" i="1"/>
  <c r="CH38" i="2"/>
  <c r="AN40" i="1" s="1"/>
  <c r="BA39" i="1"/>
  <c r="CG37" i="2"/>
  <c r="AM39" i="1" s="1"/>
  <c r="AZ38" i="1"/>
  <c r="CF36" i="2"/>
  <c r="AL38" i="1" s="1"/>
  <c r="AY37" i="1"/>
  <c r="CE35" i="2"/>
  <c r="AK37" i="1" s="1"/>
  <c r="AX36" i="1"/>
  <c r="CD34" i="2"/>
  <c r="AJ36" i="1" s="1"/>
  <c r="AW35" i="1"/>
  <c r="CC33" i="2"/>
  <c r="AI35" i="1" s="1"/>
  <c r="AV34" i="1"/>
  <c r="CB32" i="2"/>
  <c r="AH34" i="1" s="1"/>
  <c r="BI31" i="1"/>
  <c r="CO29" i="2"/>
  <c r="AU31" i="1" s="1"/>
  <c r="BH30" i="1"/>
  <c r="CN28" i="2"/>
  <c r="AT30" i="1" s="1"/>
  <c r="BG29" i="1"/>
  <c r="CM27" i="2"/>
  <c r="AS29" i="1" s="1"/>
  <c r="BF28" i="1"/>
  <c r="CL26" i="2"/>
  <c r="AR28" i="1" s="1"/>
  <c r="BE27" i="1"/>
  <c r="CK25" i="2"/>
  <c r="AQ27" i="1" s="1"/>
  <c r="BD26" i="1"/>
  <c r="CJ24" i="2"/>
  <c r="AP26" i="1" s="1"/>
  <c r="BC25" i="1"/>
  <c r="CI23" i="2"/>
  <c r="AO25" i="1" s="1"/>
  <c r="BB24" i="1"/>
  <c r="CH22" i="2"/>
  <c r="AN24" i="1" s="1"/>
  <c r="BA23" i="1"/>
  <c r="CG21" i="2"/>
  <c r="AM23" i="1" s="1"/>
  <c r="AZ22" i="1"/>
  <c r="CF20" i="2"/>
  <c r="AL22" i="1" s="1"/>
  <c r="AY21" i="1"/>
  <c r="CE19" i="2"/>
  <c r="AK21" i="1" s="1"/>
  <c r="AX20" i="1"/>
  <c r="CD18" i="2"/>
  <c r="AJ20" i="1" s="1"/>
  <c r="AW19" i="1"/>
  <c r="CC17" i="2"/>
  <c r="AI19" i="1" s="1"/>
  <c r="AV18" i="1"/>
  <c r="CB16" i="2"/>
  <c r="AH18" i="1" s="1"/>
  <c r="BI15" i="1"/>
  <c r="CO13" i="2"/>
  <c r="AU15" i="1" s="1"/>
  <c r="BH14" i="1"/>
  <c r="CN12" i="2"/>
  <c r="AT14" i="1" s="1"/>
  <c r="BG13" i="1"/>
  <c r="CM11" i="2"/>
  <c r="AS13" i="1" s="1"/>
  <c r="BF12" i="1"/>
  <c r="CL10" i="2"/>
  <c r="AR12" i="1" s="1"/>
  <c r="BE11" i="1"/>
  <c r="CK9" i="2"/>
  <c r="AQ11" i="1" s="1"/>
  <c r="BD10" i="1"/>
  <c r="CJ8" i="2"/>
  <c r="AP10" i="1" s="1"/>
  <c r="BC9" i="1"/>
  <c r="CI7" i="2"/>
  <c r="AO9" i="1" s="1"/>
  <c r="BB8" i="1"/>
  <c r="CH6" i="2"/>
  <c r="AN8" i="1" s="1"/>
  <c r="BA7" i="1"/>
  <c r="CG5" i="2"/>
  <c r="AM7" i="1" s="1"/>
  <c r="AZ6" i="1"/>
  <c r="CF4" i="2"/>
  <c r="AL6" i="1" s="1"/>
  <c r="AY5" i="1"/>
  <c r="CE3" i="2"/>
  <c r="AK5" i="1" s="1"/>
  <c r="AX4" i="1"/>
  <c r="CD2" i="2"/>
  <c r="AJ4" i="1" s="1"/>
  <c r="BE145" i="1"/>
  <c r="CK143" i="2"/>
  <c r="AQ145" i="1" s="1"/>
  <c r="BA145" i="1"/>
  <c r="CG143" i="2"/>
  <c r="AM145" i="1" s="1"/>
  <c r="BG145" i="1"/>
  <c r="CM143" i="2"/>
  <c r="AS145" i="1" s="1"/>
  <c r="BH145" i="1"/>
  <c r="CN143" i="2"/>
  <c r="AT145" i="1" s="1"/>
  <c r="BE141" i="1"/>
  <c r="CK139" i="2"/>
  <c r="AQ141" i="1" s="1"/>
  <c r="AW141" i="1"/>
  <c r="CC139" i="2"/>
  <c r="AI141" i="1" s="1"/>
  <c r="BD141" i="1"/>
  <c r="CJ139" i="2"/>
  <c r="AP141" i="1" s="1"/>
  <c r="BG141" i="1"/>
  <c r="CM139" i="2"/>
  <c r="AS141" i="1" s="1"/>
  <c r="BE137" i="1"/>
  <c r="CK135" i="2"/>
  <c r="AQ137" i="1" s="1"/>
  <c r="BB137" i="1"/>
  <c r="CH135" i="2"/>
  <c r="AN137" i="1" s="1"/>
  <c r="BI137" i="1"/>
  <c r="CO135" i="2"/>
  <c r="AU137" i="1" s="1"/>
  <c r="BG137" i="1"/>
  <c r="CM135" i="2"/>
  <c r="AS137" i="1" s="1"/>
  <c r="BH133" i="1"/>
  <c r="CN131" i="2"/>
  <c r="AT133" i="1" s="1"/>
  <c r="BI133" i="1"/>
  <c r="CO131" i="2"/>
  <c r="AU133" i="1" s="1"/>
  <c r="AV129" i="1"/>
  <c r="CB127" i="2"/>
  <c r="AH129" i="1" s="1"/>
  <c r="AW129" i="1"/>
  <c r="CC127" i="2"/>
  <c r="AI129" i="1" s="1"/>
  <c r="AX129" i="1"/>
  <c r="CD127" i="2"/>
  <c r="AJ129" i="1" s="1"/>
  <c r="AV125" i="1"/>
  <c r="CB123" i="2"/>
  <c r="AH125" i="1" s="1"/>
  <c r="AW125" i="1"/>
  <c r="CC123" i="2"/>
  <c r="AI125" i="1" s="1"/>
  <c r="AX125" i="1"/>
  <c r="CD123" i="2"/>
  <c r="AJ125" i="1" s="1"/>
  <c r="AV121" i="1"/>
  <c r="CB119" i="2"/>
  <c r="AH121" i="1" s="1"/>
  <c r="AW121" i="1"/>
  <c r="CC119" i="2"/>
  <c r="AI121" i="1" s="1"/>
  <c r="AX121" i="1"/>
  <c r="CD119" i="2"/>
  <c r="AJ121" i="1" s="1"/>
  <c r="AV117" i="1"/>
  <c r="CB115" i="2"/>
  <c r="AH117" i="1" s="1"/>
  <c r="AW117" i="1"/>
  <c r="CC115" i="2"/>
  <c r="AI117" i="1" s="1"/>
  <c r="AV113" i="1"/>
  <c r="CB111" i="2"/>
  <c r="AH113" i="1" s="1"/>
  <c r="AW113" i="1"/>
  <c r="CC111" i="2"/>
  <c r="AI113" i="1" s="1"/>
  <c r="AX113" i="1"/>
  <c r="CD111" i="2"/>
  <c r="AJ113" i="1" s="1"/>
  <c r="AV109" i="1"/>
  <c r="CB107" i="2"/>
  <c r="AH109" i="1" s="1"/>
  <c r="BI109" i="1"/>
  <c r="CO107" i="2"/>
  <c r="AU109" i="1" s="1"/>
  <c r="AV105" i="1"/>
  <c r="CB103" i="2"/>
  <c r="AH105" i="1" s="1"/>
  <c r="AW105" i="1"/>
  <c r="CC103" i="2"/>
  <c r="AI105" i="1" s="1"/>
  <c r="AX105" i="1"/>
  <c r="CD103" i="2"/>
  <c r="AJ105" i="1" s="1"/>
  <c r="BH101" i="1"/>
  <c r="CN99" i="2"/>
  <c r="AT101" i="1" s="1"/>
  <c r="BI101" i="1"/>
  <c r="CO99" i="2"/>
  <c r="AU101" i="1" s="1"/>
  <c r="AV97" i="1"/>
  <c r="CB95" i="2"/>
  <c r="AH97" i="1" s="1"/>
  <c r="AW97" i="1"/>
  <c r="CC95" i="2"/>
  <c r="AI97" i="1" s="1"/>
  <c r="AX97" i="1"/>
  <c r="CD95" i="2"/>
  <c r="AJ97" i="1" s="1"/>
  <c r="AV93" i="1"/>
  <c r="CB91" i="2"/>
  <c r="AH93" i="1" s="1"/>
  <c r="AW93" i="1"/>
  <c r="CC91" i="2"/>
  <c r="AI93" i="1" s="1"/>
  <c r="AX93" i="1"/>
  <c r="CD91" i="2"/>
  <c r="AJ93" i="1" s="1"/>
  <c r="AV89" i="1"/>
  <c r="CB87" i="2"/>
  <c r="AH89" i="1" s="1"/>
  <c r="AW89" i="1"/>
  <c r="CC87" i="2"/>
  <c r="AI89" i="1" s="1"/>
  <c r="AX89" i="1"/>
  <c r="CD87" i="2"/>
  <c r="AJ89" i="1" s="1"/>
  <c r="AV85" i="1"/>
  <c r="CB83" i="2"/>
  <c r="AH85" i="1" s="1"/>
  <c r="AW85" i="1"/>
  <c r="CC83" i="2"/>
  <c r="AI85" i="1" s="1"/>
  <c r="AV81" i="1"/>
  <c r="CB79" i="2"/>
  <c r="AH81" i="1" s="1"/>
  <c r="AW81" i="1"/>
  <c r="CC79" i="2"/>
  <c r="AI81" i="1" s="1"/>
  <c r="AX81" i="1"/>
  <c r="CD79" i="2"/>
  <c r="AJ81" i="1" s="1"/>
  <c r="AV77" i="1"/>
  <c r="CB75" i="2"/>
  <c r="AH77" i="1" s="1"/>
  <c r="BI77" i="1"/>
  <c r="CO75" i="2"/>
  <c r="AU77" i="1" s="1"/>
  <c r="AV73" i="1"/>
  <c r="CB71" i="2"/>
  <c r="AH73" i="1" s="1"/>
  <c r="AW73" i="1"/>
  <c r="CC71" i="2"/>
  <c r="AI73" i="1" s="1"/>
  <c r="AX73" i="1"/>
  <c r="CD71" i="2"/>
  <c r="AJ73" i="1" s="1"/>
  <c r="BH69" i="1"/>
  <c r="CN67" i="2"/>
  <c r="AT69" i="1" s="1"/>
  <c r="BI69" i="1"/>
  <c r="CO67" i="2"/>
  <c r="AU69" i="1" s="1"/>
  <c r="AV65" i="1"/>
  <c r="CB63" i="2"/>
  <c r="AH65" i="1" s="1"/>
  <c r="AW65" i="1"/>
  <c r="CC63" i="2"/>
  <c r="AI65" i="1" s="1"/>
  <c r="AX65" i="1"/>
  <c r="CD63" i="2"/>
  <c r="AJ65" i="1" s="1"/>
  <c r="AV61" i="1"/>
  <c r="CB59" i="2"/>
  <c r="AH61" i="1" s="1"/>
  <c r="AW61" i="1"/>
  <c r="CC59" i="2"/>
  <c r="AI61" i="1" s="1"/>
  <c r="AX61" i="1"/>
  <c r="CD59" i="2"/>
  <c r="AJ61" i="1" s="1"/>
  <c r="AV57" i="1"/>
  <c r="CB55" i="2"/>
  <c r="AH57" i="1" s="1"/>
  <c r="AW57" i="1"/>
  <c r="CC55" i="2"/>
  <c r="AI57" i="1" s="1"/>
  <c r="AX57" i="1"/>
  <c r="CD55" i="2"/>
  <c r="AJ57" i="1" s="1"/>
  <c r="AV53" i="1"/>
  <c r="CB51" i="2"/>
  <c r="AH53" i="1" s="1"/>
  <c r="AW53" i="1"/>
  <c r="CC51" i="2"/>
  <c r="AI53" i="1" s="1"/>
  <c r="U106" i="1"/>
  <c r="U58" i="1"/>
  <c r="O38" i="1"/>
  <c r="U14" i="1"/>
  <c r="U96" i="1"/>
  <c r="O50" i="1"/>
  <c r="U102" i="1"/>
  <c r="U72" i="1"/>
  <c r="O91" i="1"/>
  <c r="O87" i="1"/>
  <c r="U54" i="1"/>
  <c r="U56" i="1"/>
  <c r="U74" i="1"/>
  <c r="U48" i="1"/>
  <c r="U116" i="1"/>
  <c r="U30" i="1"/>
  <c r="U86" i="1"/>
  <c r="U36" i="1"/>
  <c r="U88" i="1"/>
  <c r="O138" i="1"/>
  <c r="O7" i="1"/>
  <c r="O25" i="1"/>
  <c r="O118" i="1"/>
  <c r="O128" i="1"/>
  <c r="O132" i="1"/>
  <c r="U42" i="1"/>
  <c r="U78" i="1"/>
  <c r="U118" i="1"/>
  <c r="U32" i="1"/>
  <c r="U68" i="1"/>
  <c r="U100" i="1"/>
  <c r="O117" i="1"/>
  <c r="IL133" i="5"/>
  <c r="IL117" i="5"/>
  <c r="IL101" i="5"/>
  <c r="IL85" i="5"/>
  <c r="IL69" i="5"/>
  <c r="U38" i="1"/>
  <c r="U62" i="1"/>
  <c r="U94" i="1"/>
  <c r="U24" i="1"/>
  <c r="U52" i="1"/>
  <c r="U80" i="1"/>
  <c r="U112" i="1"/>
  <c r="O85" i="1"/>
  <c r="O48" i="1"/>
  <c r="IL141" i="5"/>
  <c r="I143" i="1" s="1"/>
  <c r="IL125" i="5"/>
  <c r="I127" i="1" s="1"/>
  <c r="IL109" i="5"/>
  <c r="I110" i="1" s="1"/>
  <c r="IL93" i="5"/>
  <c r="I95" i="1" s="1"/>
  <c r="IL77" i="5"/>
  <c r="I79" i="1" s="1"/>
  <c r="IL61" i="5"/>
  <c r="I63" i="1" s="1"/>
  <c r="IL53" i="5"/>
  <c r="IL45" i="5"/>
  <c r="I47" i="1" s="1"/>
  <c r="IL37" i="5"/>
  <c r="IL29" i="5"/>
  <c r="I31" i="1" s="1"/>
  <c r="IL21" i="5"/>
  <c r="IL13" i="5"/>
  <c r="I15" i="1" s="1"/>
  <c r="IL5" i="5"/>
  <c r="I7" i="1" s="1"/>
  <c r="O56" i="1"/>
  <c r="O60" i="1"/>
  <c r="IL137" i="5"/>
  <c r="I139" i="1" s="1"/>
  <c r="IL121" i="5"/>
  <c r="I123" i="1" s="1"/>
  <c r="IL105" i="5"/>
  <c r="I106" i="1" s="1"/>
  <c r="IL89" i="5"/>
  <c r="I91" i="1" s="1"/>
  <c r="IL73" i="5"/>
  <c r="I75" i="1" s="1"/>
  <c r="IL59" i="5"/>
  <c r="I61" i="1" s="1"/>
  <c r="IL51" i="5"/>
  <c r="IL43" i="5"/>
  <c r="I45" i="1" s="1"/>
  <c r="IL35" i="5"/>
  <c r="I37" i="1" s="1"/>
  <c r="IL27" i="5"/>
  <c r="I29" i="1" s="1"/>
  <c r="IL19" i="5"/>
  <c r="I21" i="1" s="1"/>
  <c r="IL11" i="5"/>
  <c r="I13" i="1" s="1"/>
  <c r="IL3" i="5"/>
  <c r="I5" i="1" s="1"/>
  <c r="IL143" i="5"/>
  <c r="IL127" i="5"/>
  <c r="IL111" i="5"/>
  <c r="IL103" i="5"/>
  <c r="I105" i="1" s="1"/>
  <c r="IL95" i="5"/>
  <c r="IL79" i="5"/>
  <c r="IL71" i="5"/>
  <c r="I73" i="1" s="1"/>
  <c r="IL63" i="5"/>
  <c r="IL55" i="5"/>
  <c r="I57" i="1" s="1"/>
  <c r="IL39" i="5"/>
  <c r="I41" i="1" s="1"/>
  <c r="IL23" i="5"/>
  <c r="I25" i="1" s="1"/>
  <c r="IL7" i="5"/>
  <c r="I9" i="1" s="1"/>
  <c r="O5" i="1"/>
  <c r="O57" i="1"/>
  <c r="O146" i="1"/>
  <c r="O27" i="1"/>
  <c r="O59" i="1"/>
  <c r="IL57" i="5"/>
  <c r="I59" i="1" s="1"/>
  <c r="IL49" i="5"/>
  <c r="IL41" i="5"/>
  <c r="I43" i="1" s="1"/>
  <c r="IL33" i="5"/>
  <c r="IL25" i="5"/>
  <c r="I27" i="1" s="1"/>
  <c r="IL17" i="5"/>
  <c r="IL9" i="5"/>
  <c r="I11" i="1" s="1"/>
  <c r="U18" i="1"/>
  <c r="U46" i="1"/>
  <c r="U70" i="1"/>
  <c r="U90" i="1"/>
  <c r="U110" i="1"/>
  <c r="U20" i="1"/>
  <c r="U40" i="1"/>
  <c r="U64" i="1"/>
  <c r="U84" i="1"/>
  <c r="U104" i="1"/>
  <c r="O144" i="1"/>
  <c r="O89" i="1"/>
  <c r="O119" i="1"/>
  <c r="O123" i="1"/>
  <c r="O139" i="1"/>
  <c r="IL129" i="5"/>
  <c r="IL65" i="5"/>
  <c r="IL140" i="5"/>
  <c r="I142" i="1" s="1"/>
  <c r="IL124" i="5"/>
  <c r="I126" i="1" s="1"/>
  <c r="IL108" i="5"/>
  <c r="I109" i="1" s="1"/>
  <c r="IL92" i="5"/>
  <c r="I94" i="1" s="1"/>
  <c r="IL76" i="5"/>
  <c r="I78" i="1" s="1"/>
  <c r="O107" i="1"/>
  <c r="O73" i="1"/>
  <c r="O75" i="1"/>
  <c r="O129" i="1"/>
  <c r="O36" i="1"/>
  <c r="O12" i="1"/>
  <c r="O11" i="1"/>
  <c r="O15" i="1"/>
  <c r="O19" i="1"/>
  <c r="O23" i="1"/>
  <c r="O39" i="1"/>
  <c r="O43" i="1"/>
  <c r="O55" i="1"/>
  <c r="O63" i="1"/>
  <c r="O68" i="1"/>
  <c r="O76" i="1"/>
  <c r="O21" i="1"/>
  <c r="O37" i="1"/>
  <c r="O41" i="1"/>
  <c r="O53" i="1"/>
  <c r="O66" i="1"/>
  <c r="O147" i="1"/>
  <c r="O69" i="1"/>
  <c r="O77" i="1"/>
  <c r="O124" i="1"/>
  <c r="O140" i="1"/>
  <c r="O113" i="1"/>
  <c r="O125" i="1"/>
  <c r="O126" i="1"/>
  <c r="O142" i="1"/>
  <c r="O80" i="1"/>
  <c r="O88" i="1"/>
  <c r="O92" i="1"/>
  <c r="O96" i="1"/>
  <c r="O100" i="1"/>
  <c r="O108" i="1"/>
  <c r="O112" i="1"/>
  <c r="O136" i="1"/>
  <c r="IL145" i="5"/>
  <c r="IL113" i="5"/>
  <c r="IL97" i="5"/>
  <c r="IL81" i="5"/>
  <c r="IL47" i="5"/>
  <c r="I49" i="1" s="1"/>
  <c r="IL31" i="5"/>
  <c r="I33" i="1" s="1"/>
  <c r="IL15" i="5"/>
  <c r="I17" i="1" s="1"/>
  <c r="U119" i="1"/>
  <c r="U19" i="1"/>
  <c r="O18" i="1"/>
  <c r="O109" i="1"/>
  <c r="O64" i="1"/>
  <c r="O9" i="1"/>
  <c r="O4" i="1"/>
  <c r="O24" i="1"/>
  <c r="O28" i="1"/>
  <c r="O103" i="1"/>
  <c r="O71" i="1"/>
  <c r="O82" i="1"/>
  <c r="O98" i="1"/>
  <c r="O130" i="1"/>
  <c r="O143" i="1"/>
  <c r="O97" i="1"/>
  <c r="O105" i="1"/>
  <c r="O121" i="1"/>
  <c r="O137" i="1"/>
  <c r="O141" i="1"/>
  <c r="IL139" i="5"/>
  <c r="IL131" i="5"/>
  <c r="I133" i="1" s="1"/>
  <c r="IL123" i="5"/>
  <c r="I125" i="1" s="1"/>
  <c r="IL115" i="5"/>
  <c r="IL107" i="5"/>
  <c r="I108" i="1" s="1"/>
  <c r="IL99" i="5"/>
  <c r="I101" i="1" s="1"/>
  <c r="IL91" i="5"/>
  <c r="I93" i="1" s="1"/>
  <c r="IL83" i="5"/>
  <c r="I85" i="1" s="1"/>
  <c r="IL75" i="5"/>
  <c r="I77" i="1" s="1"/>
  <c r="IL67" i="5"/>
  <c r="I69" i="1" s="1"/>
  <c r="U34" i="1"/>
  <c r="U50" i="1"/>
  <c r="U66" i="1"/>
  <c r="U82" i="1"/>
  <c r="U98" i="1"/>
  <c r="U114" i="1"/>
  <c r="U8" i="1"/>
  <c r="U12" i="1"/>
  <c r="U28" i="1"/>
  <c r="U44" i="1"/>
  <c r="U60" i="1"/>
  <c r="U76" i="1"/>
  <c r="U92" i="1"/>
  <c r="U108" i="1"/>
  <c r="U5" i="1"/>
  <c r="U9" i="1"/>
  <c r="U7" i="1"/>
  <c r="I50" i="1"/>
  <c r="O13" i="1"/>
  <c r="O17" i="1"/>
  <c r="O29" i="1"/>
  <c r="O33" i="1"/>
  <c r="O45" i="1"/>
  <c r="O49" i="1"/>
  <c r="O61" i="1"/>
  <c r="O65" i="1"/>
  <c r="O72" i="1"/>
  <c r="O114" i="1"/>
  <c r="O35" i="1"/>
  <c r="O51" i="1"/>
  <c r="O84" i="1"/>
  <c r="O116" i="1"/>
  <c r="O83" i="1"/>
  <c r="O99" i="1"/>
  <c r="O115" i="1"/>
  <c r="O131" i="1"/>
  <c r="O135" i="1"/>
  <c r="O78" i="1"/>
  <c r="O90" i="1"/>
  <c r="O94" i="1"/>
  <c r="O106" i="1"/>
  <c r="O110" i="1"/>
  <c r="O122" i="1"/>
  <c r="O134" i="1"/>
  <c r="I116" i="1"/>
  <c r="I135" i="1"/>
  <c r="I119" i="1"/>
  <c r="I103" i="1"/>
  <c r="I87" i="1"/>
  <c r="I71" i="1"/>
  <c r="I55" i="1"/>
  <c r="I39" i="1"/>
  <c r="I23" i="1"/>
  <c r="I134" i="1"/>
  <c r="I118" i="1"/>
  <c r="I102" i="1"/>
  <c r="I86" i="1"/>
  <c r="I70" i="1"/>
  <c r="I54" i="1"/>
  <c r="IL50" i="5"/>
  <c r="I52" i="1" s="1"/>
  <c r="IL34" i="5"/>
  <c r="I36" i="1" s="1"/>
  <c r="IL18" i="5"/>
  <c r="I20" i="1" s="1"/>
  <c r="IL2" i="5"/>
  <c r="I4" i="1" s="1"/>
  <c r="IL138" i="5"/>
  <c r="I140" i="1" s="1"/>
  <c r="IL122" i="5"/>
  <c r="I124" i="1" s="1"/>
  <c r="IL106" i="5"/>
  <c r="I107" i="1" s="1"/>
  <c r="IL90" i="5"/>
  <c r="I92" i="1" s="1"/>
  <c r="IL74" i="5"/>
  <c r="I76" i="1" s="1"/>
  <c r="AA121" i="1"/>
  <c r="AA125" i="1"/>
  <c r="AA129" i="1"/>
  <c r="AA133" i="1"/>
  <c r="AA137" i="1"/>
  <c r="AA141" i="1"/>
  <c r="AA145" i="1"/>
  <c r="AA85" i="1"/>
  <c r="AA89" i="1"/>
  <c r="AA93" i="1"/>
  <c r="AA97" i="1"/>
  <c r="AA101" i="1"/>
  <c r="AA105" i="1"/>
  <c r="AA109" i="1"/>
  <c r="AA113" i="1"/>
  <c r="AA117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43" i="1"/>
  <c r="U115" i="1"/>
  <c r="U107" i="1"/>
  <c r="U99" i="1"/>
  <c r="U91" i="1"/>
  <c r="U83" i="1"/>
  <c r="U75" i="1"/>
  <c r="U67" i="1"/>
  <c r="U59" i="1"/>
  <c r="U51" i="1"/>
  <c r="U43" i="1"/>
  <c r="U35" i="1"/>
  <c r="U11" i="1"/>
  <c r="U10" i="1"/>
  <c r="CY147" i="1"/>
  <c r="DM147" i="1" s="1"/>
  <c r="CU147" i="1"/>
  <c r="DI147" i="1" s="1"/>
  <c r="CQ147" i="1"/>
  <c r="DE147" i="1" s="1"/>
  <c r="CM147" i="1"/>
  <c r="DA147" i="1" s="1"/>
  <c r="CW146" i="1"/>
  <c r="DK146" i="1" s="1"/>
  <c r="CS146" i="1"/>
  <c r="DG146" i="1" s="1"/>
  <c r="CO146" i="1"/>
  <c r="DC146" i="1" s="1"/>
  <c r="CY145" i="1"/>
  <c r="DM145" i="1" s="1"/>
  <c r="CU145" i="1"/>
  <c r="DI145" i="1" s="1"/>
  <c r="CQ145" i="1"/>
  <c r="DE145" i="1" s="1"/>
  <c r="CM145" i="1"/>
  <c r="DA145" i="1" s="1"/>
  <c r="CW144" i="1"/>
  <c r="DK144" i="1" s="1"/>
  <c r="CX147" i="1"/>
  <c r="DL147" i="1" s="1"/>
  <c r="CT147" i="1"/>
  <c r="DH147" i="1" s="1"/>
  <c r="CP147" i="1"/>
  <c r="DD147" i="1" s="1"/>
  <c r="CL147" i="1"/>
  <c r="CZ147" i="1" s="1"/>
  <c r="CV146" i="1"/>
  <c r="DJ146" i="1" s="1"/>
  <c r="CR146" i="1"/>
  <c r="DF146" i="1" s="1"/>
  <c r="CN146" i="1"/>
  <c r="DB146" i="1" s="1"/>
  <c r="CX145" i="1"/>
  <c r="DL145" i="1" s="1"/>
  <c r="CT145" i="1"/>
  <c r="DH145" i="1" s="1"/>
  <c r="CP145" i="1"/>
  <c r="DD145" i="1" s="1"/>
  <c r="CL145" i="1"/>
  <c r="CZ145" i="1" s="1"/>
  <c r="CV144" i="1"/>
  <c r="DJ144" i="1" s="1"/>
  <c r="CR144" i="1"/>
  <c r="DF144" i="1" s="1"/>
  <c r="CW147" i="1"/>
  <c r="DK147" i="1" s="1"/>
  <c r="CO147" i="1"/>
  <c r="DC147" i="1" s="1"/>
  <c r="CU146" i="1"/>
  <c r="DI146" i="1" s="1"/>
  <c r="CM146" i="1"/>
  <c r="DA146" i="1" s="1"/>
  <c r="CS145" i="1"/>
  <c r="DG145" i="1" s="1"/>
  <c r="CY144" i="1"/>
  <c r="DM144" i="1" s="1"/>
  <c r="CS144" i="1"/>
  <c r="DG144" i="1" s="1"/>
  <c r="CN144" i="1"/>
  <c r="DB144" i="1" s="1"/>
  <c r="CX143" i="1"/>
  <c r="DL143" i="1" s="1"/>
  <c r="CT143" i="1"/>
  <c r="DH143" i="1" s="1"/>
  <c r="CP143" i="1"/>
  <c r="DD143" i="1" s="1"/>
  <c r="CL143" i="1"/>
  <c r="CZ143" i="1" s="1"/>
  <c r="CV142" i="1"/>
  <c r="DJ142" i="1" s="1"/>
  <c r="CR142" i="1"/>
  <c r="DF142" i="1" s="1"/>
  <c r="CN142" i="1"/>
  <c r="DB142" i="1" s="1"/>
  <c r="CX141" i="1"/>
  <c r="DL141" i="1" s="1"/>
  <c r="CT141" i="1"/>
  <c r="DH141" i="1" s="1"/>
  <c r="CP141" i="1"/>
  <c r="DD141" i="1" s="1"/>
  <c r="CL141" i="1"/>
  <c r="CZ141" i="1" s="1"/>
  <c r="CV140" i="1"/>
  <c r="DJ140" i="1" s="1"/>
  <c r="CR140" i="1"/>
  <c r="DF140" i="1" s="1"/>
  <c r="CN140" i="1"/>
  <c r="DB140" i="1" s="1"/>
  <c r="CX139" i="1"/>
  <c r="DL139" i="1" s="1"/>
  <c r="CT139" i="1"/>
  <c r="DH139" i="1" s="1"/>
  <c r="CP139" i="1"/>
  <c r="DD139" i="1" s="1"/>
  <c r="CL139" i="1"/>
  <c r="CZ139" i="1" s="1"/>
  <c r="CV138" i="1"/>
  <c r="DJ138" i="1" s="1"/>
  <c r="CR138" i="1"/>
  <c r="DF138" i="1" s="1"/>
  <c r="CN138" i="1"/>
  <c r="DB138" i="1" s="1"/>
  <c r="CX137" i="1"/>
  <c r="DL137" i="1" s="1"/>
  <c r="CT137" i="1"/>
  <c r="DH137" i="1" s="1"/>
  <c r="CP137" i="1"/>
  <c r="DD137" i="1" s="1"/>
  <c r="CL137" i="1"/>
  <c r="CZ137" i="1" s="1"/>
  <c r="CV136" i="1"/>
  <c r="DJ136" i="1" s="1"/>
  <c r="CR136" i="1"/>
  <c r="DF136" i="1" s="1"/>
  <c r="CN136" i="1"/>
  <c r="DB136" i="1" s="1"/>
  <c r="CX135" i="1"/>
  <c r="DL135" i="1" s="1"/>
  <c r="CT135" i="1"/>
  <c r="DH135" i="1" s="1"/>
  <c r="CP135" i="1"/>
  <c r="DD135" i="1" s="1"/>
  <c r="CL135" i="1"/>
  <c r="CZ135" i="1" s="1"/>
  <c r="CV134" i="1"/>
  <c r="DJ134" i="1" s="1"/>
  <c r="CR134" i="1"/>
  <c r="DF134" i="1" s="1"/>
  <c r="CN134" i="1"/>
  <c r="DB134" i="1" s="1"/>
  <c r="CX133" i="1"/>
  <c r="DL133" i="1" s="1"/>
  <c r="CT133" i="1"/>
  <c r="DH133" i="1" s="1"/>
  <c r="CP133" i="1"/>
  <c r="DD133" i="1" s="1"/>
  <c r="CL133" i="1"/>
  <c r="CZ133" i="1" s="1"/>
  <c r="CV132" i="1"/>
  <c r="DJ132" i="1" s="1"/>
  <c r="CR132" i="1"/>
  <c r="DF132" i="1" s="1"/>
  <c r="CN132" i="1"/>
  <c r="DB132" i="1" s="1"/>
  <c r="CX131" i="1"/>
  <c r="DL131" i="1" s="1"/>
  <c r="CT131" i="1"/>
  <c r="DH131" i="1" s="1"/>
  <c r="CP131" i="1"/>
  <c r="DD131" i="1" s="1"/>
  <c r="CL131" i="1"/>
  <c r="CZ131" i="1" s="1"/>
  <c r="CV130" i="1"/>
  <c r="DJ130" i="1" s="1"/>
  <c r="CR130" i="1"/>
  <c r="DF130" i="1" s="1"/>
  <c r="CN130" i="1"/>
  <c r="DB130" i="1" s="1"/>
  <c r="CX129" i="1"/>
  <c r="DL129" i="1" s="1"/>
  <c r="CT129" i="1"/>
  <c r="DH129" i="1" s="1"/>
  <c r="CP129" i="1"/>
  <c r="DD129" i="1" s="1"/>
  <c r="CL129" i="1"/>
  <c r="CZ129" i="1" s="1"/>
  <c r="CV128" i="1"/>
  <c r="DJ128" i="1" s="1"/>
  <c r="CR128" i="1"/>
  <c r="DF128" i="1" s="1"/>
  <c r="CN128" i="1"/>
  <c r="DB128" i="1" s="1"/>
  <c r="CX127" i="1"/>
  <c r="DL127" i="1" s="1"/>
  <c r="CT127" i="1"/>
  <c r="DH127" i="1" s="1"/>
  <c r="CP127" i="1"/>
  <c r="DD127" i="1" s="1"/>
  <c r="CL127" i="1"/>
  <c r="CZ127" i="1" s="1"/>
  <c r="CV126" i="1"/>
  <c r="DJ126" i="1" s="1"/>
  <c r="CR126" i="1"/>
  <c r="DF126" i="1" s="1"/>
  <c r="CN126" i="1"/>
  <c r="DB126" i="1" s="1"/>
  <c r="CX125" i="1"/>
  <c r="DL125" i="1" s="1"/>
  <c r="CT125" i="1"/>
  <c r="DH125" i="1" s="1"/>
  <c r="CP125" i="1"/>
  <c r="DD125" i="1" s="1"/>
  <c r="CL125" i="1"/>
  <c r="CZ125" i="1" s="1"/>
  <c r="CV124" i="1"/>
  <c r="DJ124" i="1" s="1"/>
  <c r="CR124" i="1"/>
  <c r="DF124" i="1" s="1"/>
  <c r="CN124" i="1"/>
  <c r="DB124" i="1" s="1"/>
  <c r="CX123" i="1"/>
  <c r="DL123" i="1" s="1"/>
  <c r="CT123" i="1"/>
  <c r="DH123" i="1" s="1"/>
  <c r="CP123" i="1"/>
  <c r="DD123" i="1" s="1"/>
  <c r="CL123" i="1"/>
  <c r="CZ123" i="1" s="1"/>
  <c r="CV122" i="1"/>
  <c r="DJ122" i="1" s="1"/>
  <c r="CR122" i="1"/>
  <c r="DF122" i="1" s="1"/>
  <c r="CN122" i="1"/>
  <c r="DB122" i="1" s="1"/>
  <c r="CX121" i="1"/>
  <c r="DL121" i="1" s="1"/>
  <c r="CT121" i="1"/>
  <c r="DH121" i="1" s="1"/>
  <c r="CP121" i="1"/>
  <c r="DD121" i="1" s="1"/>
  <c r="CL121" i="1"/>
  <c r="CZ121" i="1" s="1"/>
  <c r="CV120" i="1"/>
  <c r="DJ120" i="1" s="1"/>
  <c r="CR120" i="1"/>
  <c r="DF120" i="1" s="1"/>
  <c r="CN120" i="1"/>
  <c r="DB120" i="1" s="1"/>
  <c r="CX119" i="1"/>
  <c r="DL119" i="1" s="1"/>
  <c r="CT119" i="1"/>
  <c r="DH119" i="1" s="1"/>
  <c r="CP119" i="1"/>
  <c r="DD119" i="1" s="1"/>
  <c r="CL119" i="1"/>
  <c r="CZ119" i="1" s="1"/>
  <c r="CV118" i="1"/>
  <c r="DJ118" i="1" s="1"/>
  <c r="CR118" i="1"/>
  <c r="DF118" i="1" s="1"/>
  <c r="CN118" i="1"/>
  <c r="DB118" i="1" s="1"/>
  <c r="CX117" i="1"/>
  <c r="DL117" i="1" s="1"/>
  <c r="CT117" i="1"/>
  <c r="DH117" i="1" s="1"/>
  <c r="CP117" i="1"/>
  <c r="DD117" i="1" s="1"/>
  <c r="CL117" i="1"/>
  <c r="CZ117" i="1" s="1"/>
  <c r="CV116" i="1"/>
  <c r="DJ116" i="1" s="1"/>
  <c r="CR116" i="1"/>
  <c r="DF116" i="1" s="1"/>
  <c r="CN116" i="1"/>
  <c r="DB116" i="1" s="1"/>
  <c r="CX115" i="1"/>
  <c r="DL115" i="1" s="1"/>
  <c r="CT115" i="1"/>
  <c r="DH115" i="1" s="1"/>
  <c r="CP115" i="1"/>
  <c r="DD115" i="1" s="1"/>
  <c r="CL115" i="1"/>
  <c r="CZ115" i="1" s="1"/>
  <c r="CV114" i="1"/>
  <c r="DJ114" i="1" s="1"/>
  <c r="CR114" i="1"/>
  <c r="DF114" i="1" s="1"/>
  <c r="CN114" i="1"/>
  <c r="DB114" i="1" s="1"/>
  <c r="CX113" i="1"/>
  <c r="DL113" i="1" s="1"/>
  <c r="CT113" i="1"/>
  <c r="DH113" i="1" s="1"/>
  <c r="CP113" i="1"/>
  <c r="DD113" i="1" s="1"/>
  <c r="CL113" i="1"/>
  <c r="CZ113" i="1" s="1"/>
  <c r="CV112" i="1"/>
  <c r="DJ112" i="1" s="1"/>
  <c r="CR112" i="1"/>
  <c r="DF112" i="1" s="1"/>
  <c r="CN112" i="1"/>
  <c r="DB112" i="1" s="1"/>
  <c r="CX111" i="1"/>
  <c r="DL111" i="1" s="1"/>
  <c r="CT111" i="1"/>
  <c r="DH111" i="1" s="1"/>
  <c r="CP111" i="1"/>
  <c r="DD111" i="1" s="1"/>
  <c r="CL111" i="1"/>
  <c r="CZ111" i="1" s="1"/>
  <c r="CV110" i="1"/>
  <c r="DJ110" i="1" s="1"/>
  <c r="CR110" i="1"/>
  <c r="DF110" i="1" s="1"/>
  <c r="CN110" i="1"/>
  <c r="DB110" i="1" s="1"/>
  <c r="CX109" i="1"/>
  <c r="DL109" i="1" s="1"/>
  <c r="CT109" i="1"/>
  <c r="DH109" i="1" s="1"/>
  <c r="CP109" i="1"/>
  <c r="DD109" i="1" s="1"/>
  <c r="CL109" i="1"/>
  <c r="CZ109" i="1" s="1"/>
  <c r="CV108" i="1"/>
  <c r="DJ108" i="1" s="1"/>
  <c r="CR108" i="1"/>
  <c r="DF108" i="1" s="1"/>
  <c r="CN108" i="1"/>
  <c r="DB108" i="1" s="1"/>
  <c r="CX107" i="1"/>
  <c r="DL107" i="1" s="1"/>
  <c r="CT107" i="1"/>
  <c r="DH107" i="1" s="1"/>
  <c r="CP107" i="1"/>
  <c r="DD107" i="1" s="1"/>
  <c r="CL107" i="1"/>
  <c r="CZ107" i="1" s="1"/>
  <c r="CV106" i="1"/>
  <c r="DJ106" i="1" s="1"/>
  <c r="CR106" i="1"/>
  <c r="DF106" i="1" s="1"/>
  <c r="CV147" i="1"/>
  <c r="DJ147" i="1" s="1"/>
  <c r="CN147" i="1"/>
  <c r="DB147" i="1" s="1"/>
  <c r="CT146" i="1"/>
  <c r="DH146" i="1" s="1"/>
  <c r="CL146" i="1"/>
  <c r="CZ146" i="1" s="1"/>
  <c r="CR145" i="1"/>
  <c r="DF145" i="1" s="1"/>
  <c r="CX144" i="1"/>
  <c r="DL144" i="1" s="1"/>
  <c r="CQ144" i="1"/>
  <c r="DE144" i="1" s="1"/>
  <c r="CM144" i="1"/>
  <c r="DA144" i="1" s="1"/>
  <c r="CW143" i="1"/>
  <c r="DK143" i="1" s="1"/>
  <c r="CS143" i="1"/>
  <c r="DG143" i="1" s="1"/>
  <c r="CO143" i="1"/>
  <c r="DC143" i="1" s="1"/>
  <c r="CY142" i="1"/>
  <c r="DM142" i="1" s="1"/>
  <c r="CU142" i="1"/>
  <c r="DI142" i="1" s="1"/>
  <c r="CQ142" i="1"/>
  <c r="DE142" i="1" s="1"/>
  <c r="CM142" i="1"/>
  <c r="DA142" i="1" s="1"/>
  <c r="CW141" i="1"/>
  <c r="DK141" i="1" s="1"/>
  <c r="CS141" i="1"/>
  <c r="DG141" i="1" s="1"/>
  <c r="CO141" i="1"/>
  <c r="DC141" i="1" s="1"/>
  <c r="CY140" i="1"/>
  <c r="DM140" i="1" s="1"/>
  <c r="CU140" i="1"/>
  <c r="DI140" i="1" s="1"/>
  <c r="CQ140" i="1"/>
  <c r="DE140" i="1" s="1"/>
  <c r="CM140" i="1"/>
  <c r="DA140" i="1" s="1"/>
  <c r="CW139" i="1"/>
  <c r="DK139" i="1" s="1"/>
  <c r="CS139" i="1"/>
  <c r="DG139" i="1" s="1"/>
  <c r="CO139" i="1"/>
  <c r="DC139" i="1" s="1"/>
  <c r="CY138" i="1"/>
  <c r="DM138" i="1" s="1"/>
  <c r="CU138" i="1"/>
  <c r="DI138" i="1" s="1"/>
  <c r="CQ138" i="1"/>
  <c r="DE138" i="1" s="1"/>
  <c r="CM138" i="1"/>
  <c r="DA138" i="1" s="1"/>
  <c r="CW137" i="1"/>
  <c r="DK137" i="1" s="1"/>
  <c r="CS137" i="1"/>
  <c r="DG137" i="1" s="1"/>
  <c r="CO137" i="1"/>
  <c r="DC137" i="1" s="1"/>
  <c r="CY136" i="1"/>
  <c r="DM136" i="1" s="1"/>
  <c r="CU136" i="1"/>
  <c r="DI136" i="1" s="1"/>
  <c r="CQ136" i="1"/>
  <c r="DE136" i="1" s="1"/>
  <c r="CM136" i="1"/>
  <c r="DA136" i="1" s="1"/>
  <c r="CW135" i="1"/>
  <c r="DK135" i="1" s="1"/>
  <c r="CS135" i="1"/>
  <c r="DG135" i="1" s="1"/>
  <c r="CO135" i="1"/>
  <c r="DC135" i="1" s="1"/>
  <c r="CY134" i="1"/>
  <c r="DM134" i="1" s="1"/>
  <c r="CU134" i="1"/>
  <c r="DI134" i="1" s="1"/>
  <c r="CQ134" i="1"/>
  <c r="DE134" i="1" s="1"/>
  <c r="CM134" i="1"/>
  <c r="DA134" i="1" s="1"/>
  <c r="CW133" i="1"/>
  <c r="DK133" i="1" s="1"/>
  <c r="CS133" i="1"/>
  <c r="DG133" i="1" s="1"/>
  <c r="CO133" i="1"/>
  <c r="DC133" i="1" s="1"/>
  <c r="CY132" i="1"/>
  <c r="DM132" i="1" s="1"/>
  <c r="CU132" i="1"/>
  <c r="DI132" i="1" s="1"/>
  <c r="CQ132" i="1"/>
  <c r="DE132" i="1" s="1"/>
  <c r="CM132" i="1"/>
  <c r="DA132" i="1" s="1"/>
  <c r="CW131" i="1"/>
  <c r="DK131" i="1" s="1"/>
  <c r="CS131" i="1"/>
  <c r="DG131" i="1" s="1"/>
  <c r="CO131" i="1"/>
  <c r="DC131" i="1" s="1"/>
  <c r="CY130" i="1"/>
  <c r="DM130" i="1" s="1"/>
  <c r="CU130" i="1"/>
  <c r="DI130" i="1" s="1"/>
  <c r="CQ130" i="1"/>
  <c r="DE130" i="1" s="1"/>
  <c r="CM130" i="1"/>
  <c r="DA130" i="1" s="1"/>
  <c r="CW129" i="1"/>
  <c r="DK129" i="1" s="1"/>
  <c r="CS129" i="1"/>
  <c r="DG129" i="1" s="1"/>
  <c r="CO129" i="1"/>
  <c r="DC129" i="1" s="1"/>
  <c r="CY128" i="1"/>
  <c r="DM128" i="1" s="1"/>
  <c r="CU128" i="1"/>
  <c r="DI128" i="1" s="1"/>
  <c r="CQ128" i="1"/>
  <c r="DE128" i="1" s="1"/>
  <c r="CM128" i="1"/>
  <c r="DA128" i="1" s="1"/>
  <c r="CW127" i="1"/>
  <c r="DK127" i="1" s="1"/>
  <c r="CS127" i="1"/>
  <c r="DG127" i="1" s="1"/>
  <c r="CO127" i="1"/>
  <c r="DC127" i="1" s="1"/>
  <c r="CY126" i="1"/>
  <c r="DM126" i="1" s="1"/>
  <c r="CU126" i="1"/>
  <c r="DI126" i="1" s="1"/>
  <c r="CQ126" i="1"/>
  <c r="DE126" i="1" s="1"/>
  <c r="CM126" i="1"/>
  <c r="DA126" i="1" s="1"/>
  <c r="CW125" i="1"/>
  <c r="DK125" i="1" s="1"/>
  <c r="CS125" i="1"/>
  <c r="DG125" i="1" s="1"/>
  <c r="CO125" i="1"/>
  <c r="DC125" i="1" s="1"/>
  <c r="CY124" i="1"/>
  <c r="DM124" i="1" s="1"/>
  <c r="CU124" i="1"/>
  <c r="DI124" i="1" s="1"/>
  <c r="CQ124" i="1"/>
  <c r="DE124" i="1" s="1"/>
  <c r="CM124" i="1"/>
  <c r="DA124" i="1" s="1"/>
  <c r="CW123" i="1"/>
  <c r="DK123" i="1" s="1"/>
  <c r="CS123" i="1"/>
  <c r="DG123" i="1" s="1"/>
  <c r="CO123" i="1"/>
  <c r="DC123" i="1" s="1"/>
  <c r="CY122" i="1"/>
  <c r="DM122" i="1" s="1"/>
  <c r="CU122" i="1"/>
  <c r="DI122" i="1" s="1"/>
  <c r="CQ122" i="1"/>
  <c r="DE122" i="1" s="1"/>
  <c r="CM122" i="1"/>
  <c r="DA122" i="1" s="1"/>
  <c r="CW121" i="1"/>
  <c r="DK121" i="1" s="1"/>
  <c r="CS121" i="1"/>
  <c r="DG121" i="1" s="1"/>
  <c r="CO121" i="1"/>
  <c r="DC121" i="1" s="1"/>
  <c r="CY120" i="1"/>
  <c r="DM120" i="1" s="1"/>
  <c r="CU120" i="1"/>
  <c r="DI120" i="1" s="1"/>
  <c r="CQ120" i="1"/>
  <c r="DE120" i="1" s="1"/>
  <c r="CM120" i="1"/>
  <c r="DA120" i="1" s="1"/>
  <c r="CW119" i="1"/>
  <c r="DK119" i="1" s="1"/>
  <c r="CS119" i="1"/>
  <c r="DG119" i="1" s="1"/>
  <c r="CO119" i="1"/>
  <c r="DC119" i="1" s="1"/>
  <c r="CY118" i="1"/>
  <c r="DM118" i="1" s="1"/>
  <c r="CU118" i="1"/>
  <c r="DI118" i="1" s="1"/>
  <c r="CQ118" i="1"/>
  <c r="DE118" i="1" s="1"/>
  <c r="CM118" i="1"/>
  <c r="DA118" i="1" s="1"/>
  <c r="CW117" i="1"/>
  <c r="DK117" i="1" s="1"/>
  <c r="CS117" i="1"/>
  <c r="DG117" i="1" s="1"/>
  <c r="CO117" i="1"/>
  <c r="DC117" i="1" s="1"/>
  <c r="CY116" i="1"/>
  <c r="DM116" i="1" s="1"/>
  <c r="CU116" i="1"/>
  <c r="DI116" i="1" s="1"/>
  <c r="CQ116" i="1"/>
  <c r="DE116" i="1" s="1"/>
  <c r="CM116" i="1"/>
  <c r="DA116" i="1" s="1"/>
  <c r="CW115" i="1"/>
  <c r="DK115" i="1" s="1"/>
  <c r="CS115" i="1"/>
  <c r="DG115" i="1" s="1"/>
  <c r="CO115" i="1"/>
  <c r="DC115" i="1" s="1"/>
  <c r="CY114" i="1"/>
  <c r="DM114" i="1" s="1"/>
  <c r="CU114" i="1"/>
  <c r="DI114" i="1" s="1"/>
  <c r="CQ114" i="1"/>
  <c r="DE114" i="1" s="1"/>
  <c r="CM114" i="1"/>
  <c r="DA114" i="1" s="1"/>
  <c r="CW113" i="1"/>
  <c r="DK113" i="1" s="1"/>
  <c r="CS113" i="1"/>
  <c r="DG113" i="1" s="1"/>
  <c r="CO113" i="1"/>
  <c r="DC113" i="1" s="1"/>
  <c r="CY112" i="1"/>
  <c r="DM112" i="1" s="1"/>
  <c r="CU112" i="1"/>
  <c r="DI112" i="1" s="1"/>
  <c r="CQ112" i="1"/>
  <c r="DE112" i="1" s="1"/>
  <c r="CM112" i="1"/>
  <c r="DA112" i="1" s="1"/>
  <c r="CW111" i="1"/>
  <c r="DK111" i="1" s="1"/>
  <c r="CS111" i="1"/>
  <c r="DG111" i="1" s="1"/>
  <c r="CO111" i="1"/>
  <c r="DC111" i="1" s="1"/>
  <c r="CY110" i="1"/>
  <c r="DM110" i="1" s="1"/>
  <c r="CU110" i="1"/>
  <c r="DI110" i="1" s="1"/>
  <c r="CQ110" i="1"/>
  <c r="DE110" i="1" s="1"/>
  <c r="CM110" i="1"/>
  <c r="DA110" i="1" s="1"/>
  <c r="CW109" i="1"/>
  <c r="DK109" i="1" s="1"/>
  <c r="CS109" i="1"/>
  <c r="DG109" i="1" s="1"/>
  <c r="CO109" i="1"/>
  <c r="DC109" i="1" s="1"/>
  <c r="CY108" i="1"/>
  <c r="DM108" i="1" s="1"/>
  <c r="CU108" i="1"/>
  <c r="DI108" i="1" s="1"/>
  <c r="CQ108" i="1"/>
  <c r="DE108" i="1" s="1"/>
  <c r="CM108" i="1"/>
  <c r="DA108" i="1" s="1"/>
  <c r="CW107" i="1"/>
  <c r="DK107" i="1" s="1"/>
  <c r="CS107" i="1"/>
  <c r="DG107" i="1" s="1"/>
  <c r="CO107" i="1"/>
  <c r="DC107" i="1" s="1"/>
  <c r="CY106" i="1"/>
  <c r="DM106" i="1" s="1"/>
  <c r="CU106" i="1"/>
  <c r="DI106" i="1" s="1"/>
  <c r="CQ106" i="1"/>
  <c r="DE106" i="1" s="1"/>
  <c r="CM106" i="1"/>
  <c r="DA106" i="1" s="1"/>
  <c r="CW105" i="1"/>
  <c r="DK105" i="1" s="1"/>
  <c r="CS147" i="1"/>
  <c r="DG147" i="1" s="1"/>
  <c r="CY146" i="1"/>
  <c r="DM146" i="1" s="1"/>
  <c r="CQ146" i="1"/>
  <c r="DE146" i="1" s="1"/>
  <c r="CW145" i="1"/>
  <c r="DK145" i="1" s="1"/>
  <c r="CO145" i="1"/>
  <c r="DC145" i="1" s="1"/>
  <c r="CU144" i="1"/>
  <c r="DI144" i="1" s="1"/>
  <c r="CP144" i="1"/>
  <c r="DD144" i="1" s="1"/>
  <c r="CL144" i="1"/>
  <c r="CZ144" i="1" s="1"/>
  <c r="CV143" i="1"/>
  <c r="DJ143" i="1" s="1"/>
  <c r="CR143" i="1"/>
  <c r="DF143" i="1" s="1"/>
  <c r="CN143" i="1"/>
  <c r="DB143" i="1" s="1"/>
  <c r="CX142" i="1"/>
  <c r="DL142" i="1" s="1"/>
  <c r="CT142" i="1"/>
  <c r="DH142" i="1" s="1"/>
  <c r="CP142" i="1"/>
  <c r="DD142" i="1" s="1"/>
  <c r="CL142" i="1"/>
  <c r="CZ142" i="1" s="1"/>
  <c r="CV141" i="1"/>
  <c r="DJ141" i="1" s="1"/>
  <c r="CR141" i="1"/>
  <c r="DF141" i="1" s="1"/>
  <c r="CN141" i="1"/>
  <c r="DB141" i="1" s="1"/>
  <c r="CX140" i="1"/>
  <c r="DL140" i="1" s="1"/>
  <c r="CT140" i="1"/>
  <c r="DH140" i="1" s="1"/>
  <c r="CP140" i="1"/>
  <c r="DD140" i="1" s="1"/>
  <c r="CL140" i="1"/>
  <c r="CZ140" i="1" s="1"/>
  <c r="CV139" i="1"/>
  <c r="DJ139" i="1" s="1"/>
  <c r="CR139" i="1"/>
  <c r="DF139" i="1" s="1"/>
  <c r="CN139" i="1"/>
  <c r="DB139" i="1" s="1"/>
  <c r="CX138" i="1"/>
  <c r="DL138" i="1" s="1"/>
  <c r="CT138" i="1"/>
  <c r="DH138" i="1" s="1"/>
  <c r="CP138" i="1"/>
  <c r="DD138" i="1" s="1"/>
  <c r="CL138" i="1"/>
  <c r="CZ138" i="1" s="1"/>
  <c r="CV137" i="1"/>
  <c r="DJ137" i="1" s="1"/>
  <c r="CR137" i="1"/>
  <c r="DF137" i="1" s="1"/>
  <c r="CN137" i="1"/>
  <c r="DB137" i="1" s="1"/>
  <c r="CX136" i="1"/>
  <c r="DL136" i="1" s="1"/>
  <c r="CT136" i="1"/>
  <c r="DH136" i="1" s="1"/>
  <c r="CP136" i="1"/>
  <c r="DD136" i="1" s="1"/>
  <c r="CL136" i="1"/>
  <c r="CZ136" i="1" s="1"/>
  <c r="CV135" i="1"/>
  <c r="DJ135" i="1" s="1"/>
  <c r="CR135" i="1"/>
  <c r="DF135" i="1" s="1"/>
  <c r="CN135" i="1"/>
  <c r="DB135" i="1" s="1"/>
  <c r="CX134" i="1"/>
  <c r="DL134" i="1" s="1"/>
  <c r="CT134" i="1"/>
  <c r="DH134" i="1" s="1"/>
  <c r="CP134" i="1"/>
  <c r="DD134" i="1" s="1"/>
  <c r="CL134" i="1"/>
  <c r="CZ134" i="1" s="1"/>
  <c r="CV133" i="1"/>
  <c r="DJ133" i="1" s="1"/>
  <c r="CR133" i="1"/>
  <c r="DF133" i="1" s="1"/>
  <c r="CN133" i="1"/>
  <c r="DB133" i="1" s="1"/>
  <c r="CX132" i="1"/>
  <c r="DL132" i="1" s="1"/>
  <c r="CT132" i="1"/>
  <c r="DH132" i="1" s="1"/>
  <c r="CP132" i="1"/>
  <c r="DD132" i="1" s="1"/>
  <c r="CL132" i="1"/>
  <c r="CZ132" i="1" s="1"/>
  <c r="CV131" i="1"/>
  <c r="DJ131" i="1" s="1"/>
  <c r="CR131" i="1"/>
  <c r="DF131" i="1" s="1"/>
  <c r="CN131" i="1"/>
  <c r="DB131" i="1" s="1"/>
  <c r="CX130" i="1"/>
  <c r="DL130" i="1" s="1"/>
  <c r="CT130" i="1"/>
  <c r="DH130" i="1" s="1"/>
  <c r="CP130" i="1"/>
  <c r="DD130" i="1" s="1"/>
  <c r="CL130" i="1"/>
  <c r="CZ130" i="1" s="1"/>
  <c r="CV129" i="1"/>
  <c r="DJ129" i="1" s="1"/>
  <c r="CR129" i="1"/>
  <c r="DF129" i="1" s="1"/>
  <c r="CN129" i="1"/>
  <c r="DB129" i="1" s="1"/>
  <c r="CX128" i="1"/>
  <c r="DL128" i="1" s="1"/>
  <c r="CT128" i="1"/>
  <c r="DH128" i="1" s="1"/>
  <c r="CP128" i="1"/>
  <c r="DD128" i="1" s="1"/>
  <c r="CL128" i="1"/>
  <c r="CZ128" i="1" s="1"/>
  <c r="CV127" i="1"/>
  <c r="DJ127" i="1" s="1"/>
  <c r="CR127" i="1"/>
  <c r="DF127" i="1" s="1"/>
  <c r="CN127" i="1"/>
  <c r="DB127" i="1" s="1"/>
  <c r="CX126" i="1"/>
  <c r="DL126" i="1" s="1"/>
  <c r="CT126" i="1"/>
  <c r="DH126" i="1" s="1"/>
  <c r="CP126" i="1"/>
  <c r="DD126" i="1" s="1"/>
  <c r="CL126" i="1"/>
  <c r="CZ126" i="1" s="1"/>
  <c r="CV125" i="1"/>
  <c r="DJ125" i="1" s="1"/>
  <c r="CR125" i="1"/>
  <c r="DF125" i="1" s="1"/>
  <c r="CN125" i="1"/>
  <c r="DB125" i="1" s="1"/>
  <c r="CX124" i="1"/>
  <c r="DL124" i="1" s="1"/>
  <c r="CT124" i="1"/>
  <c r="DH124" i="1" s="1"/>
  <c r="CP124" i="1"/>
  <c r="DD124" i="1" s="1"/>
  <c r="CL124" i="1"/>
  <c r="CZ124" i="1" s="1"/>
  <c r="CV123" i="1"/>
  <c r="DJ123" i="1" s="1"/>
  <c r="CR123" i="1"/>
  <c r="DF123" i="1" s="1"/>
  <c r="CN123" i="1"/>
  <c r="DB123" i="1" s="1"/>
  <c r="CX122" i="1"/>
  <c r="DL122" i="1" s="1"/>
  <c r="CT122" i="1"/>
  <c r="DH122" i="1" s="1"/>
  <c r="CP122" i="1"/>
  <c r="DD122" i="1" s="1"/>
  <c r="CL122" i="1"/>
  <c r="CZ122" i="1" s="1"/>
  <c r="CV121" i="1"/>
  <c r="DJ121" i="1" s="1"/>
  <c r="CR121" i="1"/>
  <c r="DF121" i="1" s="1"/>
  <c r="CN121" i="1"/>
  <c r="DB121" i="1" s="1"/>
  <c r="CX120" i="1"/>
  <c r="DL120" i="1" s="1"/>
  <c r="CT120" i="1"/>
  <c r="DH120" i="1" s="1"/>
  <c r="CP120" i="1"/>
  <c r="DD120" i="1" s="1"/>
  <c r="CL120" i="1"/>
  <c r="CZ120" i="1" s="1"/>
  <c r="CV119" i="1"/>
  <c r="DJ119" i="1" s="1"/>
  <c r="CR119" i="1"/>
  <c r="DF119" i="1" s="1"/>
  <c r="CN119" i="1"/>
  <c r="DB119" i="1" s="1"/>
  <c r="CX118" i="1"/>
  <c r="DL118" i="1" s="1"/>
  <c r="CT118" i="1"/>
  <c r="DH118" i="1" s="1"/>
  <c r="CP118" i="1"/>
  <c r="DD118" i="1" s="1"/>
  <c r="CL118" i="1"/>
  <c r="CZ118" i="1" s="1"/>
  <c r="CV117" i="1"/>
  <c r="DJ117" i="1" s="1"/>
  <c r="CR117" i="1"/>
  <c r="DF117" i="1" s="1"/>
  <c r="CN117" i="1"/>
  <c r="DB117" i="1" s="1"/>
  <c r="CX116" i="1"/>
  <c r="DL116" i="1" s="1"/>
  <c r="CT116" i="1"/>
  <c r="DH116" i="1" s="1"/>
  <c r="CP116" i="1"/>
  <c r="DD116" i="1" s="1"/>
  <c r="CL116" i="1"/>
  <c r="CZ116" i="1" s="1"/>
  <c r="CV115" i="1"/>
  <c r="DJ115" i="1" s="1"/>
  <c r="CR115" i="1"/>
  <c r="DF115" i="1" s="1"/>
  <c r="CN115" i="1"/>
  <c r="DB115" i="1" s="1"/>
  <c r="CX114" i="1"/>
  <c r="DL114" i="1" s="1"/>
  <c r="CT114" i="1"/>
  <c r="DH114" i="1" s="1"/>
  <c r="CP114" i="1"/>
  <c r="DD114" i="1" s="1"/>
  <c r="CL114" i="1"/>
  <c r="CZ114" i="1" s="1"/>
  <c r="CV113" i="1"/>
  <c r="DJ113" i="1" s="1"/>
  <c r="CR113" i="1"/>
  <c r="DF113" i="1" s="1"/>
  <c r="CN113" i="1"/>
  <c r="DB113" i="1" s="1"/>
  <c r="CX112" i="1"/>
  <c r="DL112" i="1" s="1"/>
  <c r="CT112" i="1"/>
  <c r="DH112" i="1" s="1"/>
  <c r="CP112" i="1"/>
  <c r="DD112" i="1" s="1"/>
  <c r="CL112" i="1"/>
  <c r="CZ112" i="1" s="1"/>
  <c r="CR147" i="1"/>
  <c r="DF147" i="1" s="1"/>
  <c r="CX146" i="1"/>
  <c r="DL146" i="1" s="1"/>
  <c r="CP146" i="1"/>
  <c r="DD146" i="1" s="1"/>
  <c r="CV145" i="1"/>
  <c r="DJ145" i="1" s="1"/>
  <c r="CN145" i="1"/>
  <c r="DB145" i="1" s="1"/>
  <c r="CT144" i="1"/>
  <c r="DH144" i="1" s="1"/>
  <c r="CO144" i="1"/>
  <c r="DC144" i="1" s="1"/>
  <c r="CY143" i="1"/>
  <c r="DM143" i="1" s="1"/>
  <c r="CU143" i="1"/>
  <c r="DI143" i="1" s="1"/>
  <c r="CQ143" i="1"/>
  <c r="DE143" i="1" s="1"/>
  <c r="CM143" i="1"/>
  <c r="DA143" i="1" s="1"/>
  <c r="CW142" i="1"/>
  <c r="DK142" i="1" s="1"/>
  <c r="CS142" i="1"/>
  <c r="DG142" i="1" s="1"/>
  <c r="CO142" i="1"/>
  <c r="DC142" i="1" s="1"/>
  <c r="CY141" i="1"/>
  <c r="DM141" i="1" s="1"/>
  <c r="CU141" i="1"/>
  <c r="DI141" i="1" s="1"/>
  <c r="CQ141" i="1"/>
  <c r="DE141" i="1" s="1"/>
  <c r="CM141" i="1"/>
  <c r="DA141" i="1" s="1"/>
  <c r="CW140" i="1"/>
  <c r="DK140" i="1" s="1"/>
  <c r="CS140" i="1"/>
  <c r="DG140" i="1" s="1"/>
  <c r="CO140" i="1"/>
  <c r="DC140" i="1" s="1"/>
  <c r="CY139" i="1"/>
  <c r="DM139" i="1" s="1"/>
  <c r="CU139" i="1"/>
  <c r="DI139" i="1" s="1"/>
  <c r="CQ139" i="1"/>
  <c r="DE139" i="1" s="1"/>
  <c r="CM139" i="1"/>
  <c r="DA139" i="1" s="1"/>
  <c r="CW138" i="1"/>
  <c r="DK138" i="1" s="1"/>
  <c r="CS138" i="1"/>
  <c r="DG138" i="1" s="1"/>
  <c r="CO138" i="1"/>
  <c r="DC138" i="1" s="1"/>
  <c r="CY137" i="1"/>
  <c r="DM137" i="1" s="1"/>
  <c r="CU137" i="1"/>
  <c r="DI137" i="1" s="1"/>
  <c r="CQ137" i="1"/>
  <c r="DE137" i="1" s="1"/>
  <c r="CM137" i="1"/>
  <c r="DA137" i="1" s="1"/>
  <c r="CW136" i="1"/>
  <c r="DK136" i="1" s="1"/>
  <c r="CS136" i="1"/>
  <c r="DG136" i="1" s="1"/>
  <c r="CO136" i="1"/>
  <c r="DC136" i="1" s="1"/>
  <c r="CY135" i="1"/>
  <c r="DM135" i="1" s="1"/>
  <c r="CU135" i="1"/>
  <c r="DI135" i="1" s="1"/>
  <c r="CQ135" i="1"/>
  <c r="DE135" i="1" s="1"/>
  <c r="CM135" i="1"/>
  <c r="DA135" i="1" s="1"/>
  <c r="CW134" i="1"/>
  <c r="DK134" i="1" s="1"/>
  <c r="CS134" i="1"/>
  <c r="DG134" i="1" s="1"/>
  <c r="CO134" i="1"/>
  <c r="DC134" i="1" s="1"/>
  <c r="CY133" i="1"/>
  <c r="DM133" i="1" s="1"/>
  <c r="CU133" i="1"/>
  <c r="DI133" i="1" s="1"/>
  <c r="CQ133" i="1"/>
  <c r="DE133" i="1" s="1"/>
  <c r="CM133" i="1"/>
  <c r="DA133" i="1" s="1"/>
  <c r="CW132" i="1"/>
  <c r="DK132" i="1" s="1"/>
  <c r="CU131" i="1"/>
  <c r="DI131" i="1" s="1"/>
  <c r="CS130" i="1"/>
  <c r="DG130" i="1" s="1"/>
  <c r="CQ129" i="1"/>
  <c r="DE129" i="1" s="1"/>
  <c r="CO128" i="1"/>
  <c r="DC128" i="1" s="1"/>
  <c r="CM127" i="1"/>
  <c r="DA127" i="1" s="1"/>
  <c r="CY125" i="1"/>
  <c r="DM125" i="1" s="1"/>
  <c r="CW124" i="1"/>
  <c r="DK124" i="1" s="1"/>
  <c r="CU123" i="1"/>
  <c r="DI123" i="1" s="1"/>
  <c r="CS122" i="1"/>
  <c r="DG122" i="1" s="1"/>
  <c r="CQ121" i="1"/>
  <c r="DE121" i="1" s="1"/>
  <c r="CO120" i="1"/>
  <c r="DC120" i="1" s="1"/>
  <c r="CM119" i="1"/>
  <c r="DA119" i="1" s="1"/>
  <c r="CY117" i="1"/>
  <c r="DM117" i="1" s="1"/>
  <c r="CW116" i="1"/>
  <c r="DK116" i="1" s="1"/>
  <c r="CU115" i="1"/>
  <c r="DI115" i="1" s="1"/>
  <c r="CS114" i="1"/>
  <c r="DG114" i="1" s="1"/>
  <c r="CQ113" i="1"/>
  <c r="DE113" i="1" s="1"/>
  <c r="CO112" i="1"/>
  <c r="DC112" i="1" s="1"/>
  <c r="CR111" i="1"/>
  <c r="DF111" i="1" s="1"/>
  <c r="CX110" i="1"/>
  <c r="DL110" i="1" s="1"/>
  <c r="CP110" i="1"/>
  <c r="DD110" i="1" s="1"/>
  <c r="CV109" i="1"/>
  <c r="DJ109" i="1" s="1"/>
  <c r="CN109" i="1"/>
  <c r="DB109" i="1" s="1"/>
  <c r="CT108" i="1"/>
  <c r="DH108" i="1" s="1"/>
  <c r="CL108" i="1"/>
  <c r="CZ108" i="1" s="1"/>
  <c r="CR107" i="1"/>
  <c r="DF107" i="1" s="1"/>
  <c r="CX106" i="1"/>
  <c r="DL106" i="1" s="1"/>
  <c r="CP106" i="1"/>
  <c r="DD106" i="1" s="1"/>
  <c r="CY105" i="1"/>
  <c r="DM105" i="1" s="1"/>
  <c r="CT105" i="1"/>
  <c r="DH105" i="1" s="1"/>
  <c r="CP105" i="1"/>
  <c r="DD105" i="1" s="1"/>
  <c r="CL105" i="1"/>
  <c r="CZ105" i="1" s="1"/>
  <c r="CV104" i="1"/>
  <c r="DJ104" i="1" s="1"/>
  <c r="CR104" i="1"/>
  <c r="DF104" i="1" s="1"/>
  <c r="CN104" i="1"/>
  <c r="DB104" i="1" s="1"/>
  <c r="CX103" i="1"/>
  <c r="DL103" i="1" s="1"/>
  <c r="CT103" i="1"/>
  <c r="DH103" i="1" s="1"/>
  <c r="CP103" i="1"/>
  <c r="DD103" i="1" s="1"/>
  <c r="CL103" i="1"/>
  <c r="CZ103" i="1" s="1"/>
  <c r="CV102" i="1"/>
  <c r="DJ102" i="1" s="1"/>
  <c r="CR102" i="1"/>
  <c r="DF102" i="1" s="1"/>
  <c r="CN102" i="1"/>
  <c r="DB102" i="1" s="1"/>
  <c r="CX101" i="1"/>
  <c r="DL101" i="1" s="1"/>
  <c r="CT101" i="1"/>
  <c r="DH101" i="1" s="1"/>
  <c r="CP101" i="1"/>
  <c r="DD101" i="1" s="1"/>
  <c r="CL101" i="1"/>
  <c r="CZ101" i="1" s="1"/>
  <c r="CV100" i="1"/>
  <c r="DJ100" i="1" s="1"/>
  <c r="CR100" i="1"/>
  <c r="DF100" i="1" s="1"/>
  <c r="CN100" i="1"/>
  <c r="DB100" i="1" s="1"/>
  <c r="CX99" i="1"/>
  <c r="DL99" i="1" s="1"/>
  <c r="CT99" i="1"/>
  <c r="DH99" i="1" s="1"/>
  <c r="CP99" i="1"/>
  <c r="DD99" i="1" s="1"/>
  <c r="CL99" i="1"/>
  <c r="CZ99" i="1" s="1"/>
  <c r="CV98" i="1"/>
  <c r="DJ98" i="1" s="1"/>
  <c r="CR98" i="1"/>
  <c r="DF98" i="1" s="1"/>
  <c r="CN98" i="1"/>
  <c r="DB98" i="1" s="1"/>
  <c r="CX97" i="1"/>
  <c r="DL97" i="1" s="1"/>
  <c r="CT97" i="1"/>
  <c r="DH97" i="1" s="1"/>
  <c r="CP97" i="1"/>
  <c r="DD97" i="1" s="1"/>
  <c r="CL97" i="1"/>
  <c r="CZ97" i="1" s="1"/>
  <c r="CV96" i="1"/>
  <c r="DJ96" i="1" s="1"/>
  <c r="CR96" i="1"/>
  <c r="DF96" i="1" s="1"/>
  <c r="CN96" i="1"/>
  <c r="DB96" i="1" s="1"/>
  <c r="CX95" i="1"/>
  <c r="DL95" i="1" s="1"/>
  <c r="CT95" i="1"/>
  <c r="DH95" i="1" s="1"/>
  <c r="CP95" i="1"/>
  <c r="DD95" i="1" s="1"/>
  <c r="CL95" i="1"/>
  <c r="CZ95" i="1" s="1"/>
  <c r="CV94" i="1"/>
  <c r="DJ94" i="1" s="1"/>
  <c r="CR94" i="1"/>
  <c r="DF94" i="1" s="1"/>
  <c r="CN94" i="1"/>
  <c r="DB94" i="1" s="1"/>
  <c r="CX93" i="1"/>
  <c r="DL93" i="1" s="1"/>
  <c r="CT93" i="1"/>
  <c r="DH93" i="1" s="1"/>
  <c r="CP93" i="1"/>
  <c r="DD93" i="1" s="1"/>
  <c r="CL93" i="1"/>
  <c r="CZ93" i="1" s="1"/>
  <c r="CV92" i="1"/>
  <c r="DJ92" i="1" s="1"/>
  <c r="CR92" i="1"/>
  <c r="DF92" i="1" s="1"/>
  <c r="CN92" i="1"/>
  <c r="DB92" i="1" s="1"/>
  <c r="CX91" i="1"/>
  <c r="DL91" i="1" s="1"/>
  <c r="CT91" i="1"/>
  <c r="DH91" i="1" s="1"/>
  <c r="CP91" i="1"/>
  <c r="DD91" i="1" s="1"/>
  <c r="CL91" i="1"/>
  <c r="CZ91" i="1" s="1"/>
  <c r="CV90" i="1"/>
  <c r="DJ90" i="1" s="1"/>
  <c r="CR90" i="1"/>
  <c r="DF90" i="1" s="1"/>
  <c r="CN90" i="1"/>
  <c r="DB90" i="1" s="1"/>
  <c r="CX89" i="1"/>
  <c r="DL89" i="1" s="1"/>
  <c r="CT89" i="1"/>
  <c r="DH89" i="1" s="1"/>
  <c r="CP89" i="1"/>
  <c r="DD89" i="1" s="1"/>
  <c r="CL89" i="1"/>
  <c r="CZ89" i="1" s="1"/>
  <c r="CV88" i="1"/>
  <c r="DJ88" i="1" s="1"/>
  <c r="CR88" i="1"/>
  <c r="DF88" i="1" s="1"/>
  <c r="CN88" i="1"/>
  <c r="DB88" i="1" s="1"/>
  <c r="CX87" i="1"/>
  <c r="DL87" i="1" s="1"/>
  <c r="CT87" i="1"/>
  <c r="DH87" i="1" s="1"/>
  <c r="CP87" i="1"/>
  <c r="DD87" i="1" s="1"/>
  <c r="CL87" i="1"/>
  <c r="CZ87" i="1" s="1"/>
  <c r="CV86" i="1"/>
  <c r="DJ86" i="1" s="1"/>
  <c r="CR86" i="1"/>
  <c r="DF86" i="1" s="1"/>
  <c r="CN86" i="1"/>
  <c r="DB86" i="1" s="1"/>
  <c r="CX85" i="1"/>
  <c r="DL85" i="1" s="1"/>
  <c r="CT85" i="1"/>
  <c r="DH85" i="1" s="1"/>
  <c r="CP85" i="1"/>
  <c r="DD85" i="1" s="1"/>
  <c r="CL85" i="1"/>
  <c r="CZ85" i="1" s="1"/>
  <c r="CV84" i="1"/>
  <c r="DJ84" i="1" s="1"/>
  <c r="CR84" i="1"/>
  <c r="DF84" i="1" s="1"/>
  <c r="CN84" i="1"/>
  <c r="DB84" i="1" s="1"/>
  <c r="CX83" i="1"/>
  <c r="DL83" i="1" s="1"/>
  <c r="CT83" i="1"/>
  <c r="DH83" i="1" s="1"/>
  <c r="CP83" i="1"/>
  <c r="DD83" i="1" s="1"/>
  <c r="CL83" i="1"/>
  <c r="CZ83" i="1" s="1"/>
  <c r="CV82" i="1"/>
  <c r="DJ82" i="1" s="1"/>
  <c r="CR82" i="1"/>
  <c r="DF82" i="1" s="1"/>
  <c r="CN82" i="1"/>
  <c r="DB82" i="1" s="1"/>
  <c r="CX81" i="1"/>
  <c r="DL81" i="1" s="1"/>
  <c r="CT81" i="1"/>
  <c r="DH81" i="1" s="1"/>
  <c r="CP81" i="1"/>
  <c r="DD81" i="1" s="1"/>
  <c r="CL81" i="1"/>
  <c r="CZ81" i="1" s="1"/>
  <c r="CV80" i="1"/>
  <c r="DJ80" i="1" s="1"/>
  <c r="CR80" i="1"/>
  <c r="DF80" i="1" s="1"/>
  <c r="CN80" i="1"/>
  <c r="DB80" i="1" s="1"/>
  <c r="CX79" i="1"/>
  <c r="DL79" i="1" s="1"/>
  <c r="CT79" i="1"/>
  <c r="DH79" i="1" s="1"/>
  <c r="CP79" i="1"/>
  <c r="DD79" i="1" s="1"/>
  <c r="CL79" i="1"/>
  <c r="CZ79" i="1" s="1"/>
  <c r="CV78" i="1"/>
  <c r="DJ78" i="1" s="1"/>
  <c r="CR78" i="1"/>
  <c r="DF78" i="1" s="1"/>
  <c r="CN78" i="1"/>
  <c r="DB78" i="1" s="1"/>
  <c r="CX77" i="1"/>
  <c r="DL77" i="1" s="1"/>
  <c r="CT77" i="1"/>
  <c r="DH77" i="1" s="1"/>
  <c r="CP77" i="1"/>
  <c r="DD77" i="1" s="1"/>
  <c r="CL77" i="1"/>
  <c r="CZ77" i="1" s="1"/>
  <c r="CV76" i="1"/>
  <c r="DJ76" i="1" s="1"/>
  <c r="CR76" i="1"/>
  <c r="DF76" i="1" s="1"/>
  <c r="CN76" i="1"/>
  <c r="DB76" i="1" s="1"/>
  <c r="CX75" i="1"/>
  <c r="DL75" i="1" s="1"/>
  <c r="CT75" i="1"/>
  <c r="DH75" i="1" s="1"/>
  <c r="CP75" i="1"/>
  <c r="DD75" i="1" s="1"/>
  <c r="CL75" i="1"/>
  <c r="CZ75" i="1" s="1"/>
  <c r="CV74" i="1"/>
  <c r="DJ74" i="1" s="1"/>
  <c r="CR74" i="1"/>
  <c r="DF74" i="1" s="1"/>
  <c r="CN74" i="1"/>
  <c r="DB74" i="1" s="1"/>
  <c r="CX73" i="1"/>
  <c r="DL73" i="1" s="1"/>
  <c r="CT73" i="1"/>
  <c r="DH73" i="1" s="1"/>
  <c r="CP73" i="1"/>
  <c r="DD73" i="1" s="1"/>
  <c r="CL73" i="1"/>
  <c r="CZ73" i="1" s="1"/>
  <c r="CV72" i="1"/>
  <c r="DJ72" i="1" s="1"/>
  <c r="CR72" i="1"/>
  <c r="DF72" i="1" s="1"/>
  <c r="CN72" i="1"/>
  <c r="DB72" i="1" s="1"/>
  <c r="CX71" i="1"/>
  <c r="DL71" i="1" s="1"/>
  <c r="CT71" i="1"/>
  <c r="DH71" i="1" s="1"/>
  <c r="CP71" i="1"/>
  <c r="DD71" i="1" s="1"/>
  <c r="CL71" i="1"/>
  <c r="CZ71" i="1" s="1"/>
  <c r="CV70" i="1"/>
  <c r="DJ70" i="1" s="1"/>
  <c r="CR70" i="1"/>
  <c r="DF70" i="1" s="1"/>
  <c r="CN70" i="1"/>
  <c r="DB70" i="1" s="1"/>
  <c r="CX69" i="1"/>
  <c r="DL69" i="1" s="1"/>
  <c r="CT69" i="1"/>
  <c r="DH69" i="1" s="1"/>
  <c r="CP69" i="1"/>
  <c r="DD69" i="1" s="1"/>
  <c r="CL69" i="1"/>
  <c r="CZ69" i="1" s="1"/>
  <c r="CS132" i="1"/>
  <c r="DG132" i="1" s="1"/>
  <c r="CQ131" i="1"/>
  <c r="DE131" i="1" s="1"/>
  <c r="CO130" i="1"/>
  <c r="DC130" i="1" s="1"/>
  <c r="CM129" i="1"/>
  <c r="DA129" i="1" s="1"/>
  <c r="CY127" i="1"/>
  <c r="DM127" i="1" s="1"/>
  <c r="CW126" i="1"/>
  <c r="DK126" i="1" s="1"/>
  <c r="CU125" i="1"/>
  <c r="DI125" i="1" s="1"/>
  <c r="CS124" i="1"/>
  <c r="DG124" i="1" s="1"/>
  <c r="CQ123" i="1"/>
  <c r="DE123" i="1" s="1"/>
  <c r="CO122" i="1"/>
  <c r="DC122" i="1" s="1"/>
  <c r="CM121" i="1"/>
  <c r="DA121" i="1" s="1"/>
  <c r="CY119" i="1"/>
  <c r="DM119" i="1" s="1"/>
  <c r="CW118" i="1"/>
  <c r="DK118" i="1" s="1"/>
  <c r="CU117" i="1"/>
  <c r="DI117" i="1" s="1"/>
  <c r="CS116" i="1"/>
  <c r="DG116" i="1" s="1"/>
  <c r="CQ115" i="1"/>
  <c r="DE115" i="1" s="1"/>
  <c r="CO114" i="1"/>
  <c r="DC114" i="1" s="1"/>
  <c r="CM113" i="1"/>
  <c r="DA113" i="1" s="1"/>
  <c r="CY111" i="1"/>
  <c r="DM111" i="1" s="1"/>
  <c r="CQ111" i="1"/>
  <c r="DE111" i="1" s="1"/>
  <c r="CW110" i="1"/>
  <c r="DK110" i="1" s="1"/>
  <c r="CO110" i="1"/>
  <c r="DC110" i="1" s="1"/>
  <c r="CU109" i="1"/>
  <c r="DI109" i="1" s="1"/>
  <c r="CM109" i="1"/>
  <c r="DA109" i="1" s="1"/>
  <c r="CS108" i="1"/>
  <c r="DG108" i="1" s="1"/>
  <c r="CY107" i="1"/>
  <c r="DM107" i="1" s="1"/>
  <c r="CQ107" i="1"/>
  <c r="DE107" i="1" s="1"/>
  <c r="CW106" i="1"/>
  <c r="DK106" i="1" s="1"/>
  <c r="CO106" i="1"/>
  <c r="DC106" i="1" s="1"/>
  <c r="CX105" i="1"/>
  <c r="DL105" i="1" s="1"/>
  <c r="CS105" i="1"/>
  <c r="DG105" i="1" s="1"/>
  <c r="CO105" i="1"/>
  <c r="DC105" i="1" s="1"/>
  <c r="CY104" i="1"/>
  <c r="DM104" i="1" s="1"/>
  <c r="CU104" i="1"/>
  <c r="DI104" i="1" s="1"/>
  <c r="CQ104" i="1"/>
  <c r="DE104" i="1" s="1"/>
  <c r="CM104" i="1"/>
  <c r="DA104" i="1" s="1"/>
  <c r="CW103" i="1"/>
  <c r="DK103" i="1" s="1"/>
  <c r="CS103" i="1"/>
  <c r="DG103" i="1" s="1"/>
  <c r="CO103" i="1"/>
  <c r="DC103" i="1" s="1"/>
  <c r="CY102" i="1"/>
  <c r="DM102" i="1" s="1"/>
  <c r="CU102" i="1"/>
  <c r="DI102" i="1" s="1"/>
  <c r="CQ102" i="1"/>
  <c r="DE102" i="1" s="1"/>
  <c r="CM102" i="1"/>
  <c r="DA102" i="1" s="1"/>
  <c r="CW101" i="1"/>
  <c r="DK101" i="1" s="1"/>
  <c r="CS101" i="1"/>
  <c r="DG101" i="1" s="1"/>
  <c r="CO101" i="1"/>
  <c r="DC101" i="1" s="1"/>
  <c r="CY100" i="1"/>
  <c r="DM100" i="1" s="1"/>
  <c r="CU100" i="1"/>
  <c r="DI100" i="1" s="1"/>
  <c r="CQ100" i="1"/>
  <c r="DE100" i="1" s="1"/>
  <c r="CM100" i="1"/>
  <c r="DA100" i="1" s="1"/>
  <c r="CW99" i="1"/>
  <c r="DK99" i="1" s="1"/>
  <c r="CS99" i="1"/>
  <c r="DG99" i="1" s="1"/>
  <c r="CO99" i="1"/>
  <c r="DC99" i="1" s="1"/>
  <c r="CY98" i="1"/>
  <c r="DM98" i="1" s="1"/>
  <c r="CU98" i="1"/>
  <c r="DI98" i="1" s="1"/>
  <c r="CQ98" i="1"/>
  <c r="DE98" i="1" s="1"/>
  <c r="CM98" i="1"/>
  <c r="DA98" i="1" s="1"/>
  <c r="CW97" i="1"/>
  <c r="DK97" i="1" s="1"/>
  <c r="CS97" i="1"/>
  <c r="DG97" i="1" s="1"/>
  <c r="CO97" i="1"/>
  <c r="DC97" i="1" s="1"/>
  <c r="CY96" i="1"/>
  <c r="DM96" i="1" s="1"/>
  <c r="CU96" i="1"/>
  <c r="DI96" i="1" s="1"/>
  <c r="CQ96" i="1"/>
  <c r="DE96" i="1" s="1"/>
  <c r="CM96" i="1"/>
  <c r="DA96" i="1" s="1"/>
  <c r="CW95" i="1"/>
  <c r="DK95" i="1" s="1"/>
  <c r="CS95" i="1"/>
  <c r="DG95" i="1" s="1"/>
  <c r="CO95" i="1"/>
  <c r="DC95" i="1" s="1"/>
  <c r="CY94" i="1"/>
  <c r="DM94" i="1" s="1"/>
  <c r="CU94" i="1"/>
  <c r="DI94" i="1" s="1"/>
  <c r="CQ94" i="1"/>
  <c r="DE94" i="1" s="1"/>
  <c r="CM94" i="1"/>
  <c r="DA94" i="1" s="1"/>
  <c r="CW93" i="1"/>
  <c r="DK93" i="1" s="1"/>
  <c r="CS93" i="1"/>
  <c r="DG93" i="1" s="1"/>
  <c r="CO93" i="1"/>
  <c r="DC93" i="1" s="1"/>
  <c r="CY92" i="1"/>
  <c r="DM92" i="1" s="1"/>
  <c r="CU92" i="1"/>
  <c r="DI92" i="1" s="1"/>
  <c r="CQ92" i="1"/>
  <c r="DE92" i="1" s="1"/>
  <c r="CM92" i="1"/>
  <c r="DA92" i="1" s="1"/>
  <c r="CW91" i="1"/>
  <c r="DK91" i="1" s="1"/>
  <c r="CS91" i="1"/>
  <c r="DG91" i="1" s="1"/>
  <c r="CO91" i="1"/>
  <c r="DC91" i="1" s="1"/>
  <c r="CY90" i="1"/>
  <c r="DM90" i="1" s="1"/>
  <c r="CU90" i="1"/>
  <c r="DI90" i="1" s="1"/>
  <c r="CQ90" i="1"/>
  <c r="DE90" i="1" s="1"/>
  <c r="CM90" i="1"/>
  <c r="DA90" i="1" s="1"/>
  <c r="CW89" i="1"/>
  <c r="DK89" i="1" s="1"/>
  <c r="CS89" i="1"/>
  <c r="DG89" i="1" s="1"/>
  <c r="CO89" i="1"/>
  <c r="DC89" i="1" s="1"/>
  <c r="CY88" i="1"/>
  <c r="DM88" i="1" s="1"/>
  <c r="CU88" i="1"/>
  <c r="DI88" i="1" s="1"/>
  <c r="CQ88" i="1"/>
  <c r="DE88" i="1" s="1"/>
  <c r="CM88" i="1"/>
  <c r="DA88" i="1" s="1"/>
  <c r="CW87" i="1"/>
  <c r="DK87" i="1" s="1"/>
  <c r="CS87" i="1"/>
  <c r="DG87" i="1" s="1"/>
  <c r="CO87" i="1"/>
  <c r="DC87" i="1" s="1"/>
  <c r="CY86" i="1"/>
  <c r="DM86" i="1" s="1"/>
  <c r="CU86" i="1"/>
  <c r="DI86" i="1" s="1"/>
  <c r="CQ86" i="1"/>
  <c r="DE86" i="1" s="1"/>
  <c r="CM86" i="1"/>
  <c r="DA86" i="1" s="1"/>
  <c r="CW85" i="1"/>
  <c r="DK85" i="1" s="1"/>
  <c r="CS85" i="1"/>
  <c r="DG85" i="1" s="1"/>
  <c r="CO85" i="1"/>
  <c r="DC85" i="1" s="1"/>
  <c r="CY84" i="1"/>
  <c r="DM84" i="1" s="1"/>
  <c r="CU84" i="1"/>
  <c r="DI84" i="1" s="1"/>
  <c r="CQ84" i="1"/>
  <c r="DE84" i="1" s="1"/>
  <c r="CM84" i="1"/>
  <c r="DA84" i="1" s="1"/>
  <c r="CW83" i="1"/>
  <c r="DK83" i="1" s="1"/>
  <c r="CS83" i="1"/>
  <c r="DG83" i="1" s="1"/>
  <c r="CO83" i="1"/>
  <c r="DC83" i="1" s="1"/>
  <c r="CY82" i="1"/>
  <c r="DM82" i="1" s="1"/>
  <c r="CU82" i="1"/>
  <c r="DI82" i="1" s="1"/>
  <c r="CQ82" i="1"/>
  <c r="DE82" i="1" s="1"/>
  <c r="CM82" i="1"/>
  <c r="DA82" i="1" s="1"/>
  <c r="CW81" i="1"/>
  <c r="DK81" i="1" s="1"/>
  <c r="CS81" i="1"/>
  <c r="DG81" i="1" s="1"/>
  <c r="CO81" i="1"/>
  <c r="DC81" i="1" s="1"/>
  <c r="CY80" i="1"/>
  <c r="DM80" i="1" s="1"/>
  <c r="CU80" i="1"/>
  <c r="DI80" i="1" s="1"/>
  <c r="CQ80" i="1"/>
  <c r="DE80" i="1" s="1"/>
  <c r="CM80" i="1"/>
  <c r="DA80" i="1" s="1"/>
  <c r="CW79" i="1"/>
  <c r="DK79" i="1" s="1"/>
  <c r="CS79" i="1"/>
  <c r="DG79" i="1" s="1"/>
  <c r="CO79" i="1"/>
  <c r="DC79" i="1" s="1"/>
  <c r="CY78" i="1"/>
  <c r="DM78" i="1" s="1"/>
  <c r="CU78" i="1"/>
  <c r="DI78" i="1" s="1"/>
  <c r="CQ78" i="1"/>
  <c r="DE78" i="1" s="1"/>
  <c r="CM78" i="1"/>
  <c r="DA78" i="1" s="1"/>
  <c r="CW77" i="1"/>
  <c r="DK77" i="1" s="1"/>
  <c r="CS77" i="1"/>
  <c r="DG77" i="1" s="1"/>
  <c r="CO77" i="1"/>
  <c r="DC77" i="1" s="1"/>
  <c r="CY76" i="1"/>
  <c r="DM76" i="1" s="1"/>
  <c r="CU76" i="1"/>
  <c r="DI76" i="1" s="1"/>
  <c r="CQ76" i="1"/>
  <c r="DE76" i="1" s="1"/>
  <c r="CM76" i="1"/>
  <c r="DA76" i="1" s="1"/>
  <c r="CW75" i="1"/>
  <c r="DK75" i="1" s="1"/>
  <c r="CS75" i="1"/>
  <c r="DG75" i="1" s="1"/>
  <c r="CO75" i="1"/>
  <c r="DC75" i="1" s="1"/>
  <c r="CY74" i="1"/>
  <c r="DM74" i="1" s="1"/>
  <c r="CU74" i="1"/>
  <c r="DI74" i="1" s="1"/>
  <c r="CQ74" i="1"/>
  <c r="DE74" i="1" s="1"/>
  <c r="CM74" i="1"/>
  <c r="DA74" i="1" s="1"/>
  <c r="CW73" i="1"/>
  <c r="DK73" i="1" s="1"/>
  <c r="CS73" i="1"/>
  <c r="DG73" i="1" s="1"/>
  <c r="CO73" i="1"/>
  <c r="DC73" i="1" s="1"/>
  <c r="CY72" i="1"/>
  <c r="DM72" i="1" s="1"/>
  <c r="CU72" i="1"/>
  <c r="DI72" i="1" s="1"/>
  <c r="CQ72" i="1"/>
  <c r="DE72" i="1" s="1"/>
  <c r="CM72" i="1"/>
  <c r="DA72" i="1" s="1"/>
  <c r="CW71" i="1"/>
  <c r="DK71" i="1" s="1"/>
  <c r="CS71" i="1"/>
  <c r="DG71" i="1" s="1"/>
  <c r="CO71" i="1"/>
  <c r="DC71" i="1" s="1"/>
  <c r="CY70" i="1"/>
  <c r="DM70" i="1" s="1"/>
  <c r="CU70" i="1"/>
  <c r="DI70" i="1" s="1"/>
  <c r="CQ70" i="1"/>
  <c r="DE70" i="1" s="1"/>
  <c r="CM70" i="1"/>
  <c r="DA70" i="1" s="1"/>
  <c r="CW69" i="1"/>
  <c r="DK69" i="1" s="1"/>
  <c r="CS69" i="1"/>
  <c r="DG69" i="1" s="1"/>
  <c r="CO69" i="1"/>
  <c r="DC69" i="1" s="1"/>
  <c r="CY68" i="1"/>
  <c r="DM68" i="1" s="1"/>
  <c r="CU68" i="1"/>
  <c r="DI68" i="1" s="1"/>
  <c r="CQ68" i="1"/>
  <c r="DE68" i="1" s="1"/>
  <c r="CM68" i="1"/>
  <c r="DA68" i="1" s="1"/>
  <c r="CW67" i="1"/>
  <c r="DK67" i="1" s="1"/>
  <c r="CS67" i="1"/>
  <c r="DG67" i="1" s="1"/>
  <c r="CO67" i="1"/>
  <c r="DC67" i="1" s="1"/>
  <c r="CY66" i="1"/>
  <c r="DM66" i="1" s="1"/>
  <c r="CU66" i="1"/>
  <c r="DI66" i="1" s="1"/>
  <c r="CQ66" i="1"/>
  <c r="DE66" i="1" s="1"/>
  <c r="CM66" i="1"/>
  <c r="DA66" i="1" s="1"/>
  <c r="CW65" i="1"/>
  <c r="DK65" i="1" s="1"/>
  <c r="CS65" i="1"/>
  <c r="DG65" i="1" s="1"/>
  <c r="CO65" i="1"/>
  <c r="DC65" i="1" s="1"/>
  <c r="CY64" i="1"/>
  <c r="DM64" i="1" s="1"/>
  <c r="CO132" i="1"/>
  <c r="DC132" i="1" s="1"/>
  <c r="CM131" i="1"/>
  <c r="DA131" i="1" s="1"/>
  <c r="CY129" i="1"/>
  <c r="DM129" i="1" s="1"/>
  <c r="CW128" i="1"/>
  <c r="DK128" i="1" s="1"/>
  <c r="CU127" i="1"/>
  <c r="DI127" i="1" s="1"/>
  <c r="CS126" i="1"/>
  <c r="DG126" i="1" s="1"/>
  <c r="CQ125" i="1"/>
  <c r="DE125" i="1" s="1"/>
  <c r="CO124" i="1"/>
  <c r="DC124" i="1" s="1"/>
  <c r="CM123" i="1"/>
  <c r="DA123" i="1" s="1"/>
  <c r="CY121" i="1"/>
  <c r="DM121" i="1" s="1"/>
  <c r="CW120" i="1"/>
  <c r="DK120" i="1" s="1"/>
  <c r="CU119" i="1"/>
  <c r="DI119" i="1" s="1"/>
  <c r="CS118" i="1"/>
  <c r="DG118" i="1" s="1"/>
  <c r="CQ117" i="1"/>
  <c r="DE117" i="1" s="1"/>
  <c r="CO116" i="1"/>
  <c r="DC116" i="1" s="1"/>
  <c r="CM115" i="1"/>
  <c r="DA115" i="1" s="1"/>
  <c r="CY113" i="1"/>
  <c r="DM113" i="1" s="1"/>
  <c r="CW112" i="1"/>
  <c r="DK112" i="1" s="1"/>
  <c r="CV111" i="1"/>
  <c r="DJ111" i="1" s="1"/>
  <c r="CN111" i="1"/>
  <c r="DB111" i="1" s="1"/>
  <c r="CT110" i="1"/>
  <c r="DH110" i="1" s="1"/>
  <c r="CL110" i="1"/>
  <c r="CZ110" i="1" s="1"/>
  <c r="CR109" i="1"/>
  <c r="DF109" i="1" s="1"/>
  <c r="CX108" i="1"/>
  <c r="DL108" i="1" s="1"/>
  <c r="CP108" i="1"/>
  <c r="DD108" i="1" s="1"/>
  <c r="CV107" i="1"/>
  <c r="DJ107" i="1" s="1"/>
  <c r="CN107" i="1"/>
  <c r="DB107" i="1" s="1"/>
  <c r="CT106" i="1"/>
  <c r="DH106" i="1" s="1"/>
  <c r="CN106" i="1"/>
  <c r="DB106" i="1" s="1"/>
  <c r="CV105" i="1"/>
  <c r="DJ105" i="1" s="1"/>
  <c r="CR105" i="1"/>
  <c r="DF105" i="1" s="1"/>
  <c r="CN105" i="1"/>
  <c r="DB105" i="1" s="1"/>
  <c r="CX104" i="1"/>
  <c r="DL104" i="1" s="1"/>
  <c r="CT104" i="1"/>
  <c r="DH104" i="1" s="1"/>
  <c r="CP104" i="1"/>
  <c r="DD104" i="1" s="1"/>
  <c r="CL104" i="1"/>
  <c r="CZ104" i="1" s="1"/>
  <c r="CV103" i="1"/>
  <c r="DJ103" i="1" s="1"/>
  <c r="CR103" i="1"/>
  <c r="DF103" i="1" s="1"/>
  <c r="CN103" i="1"/>
  <c r="DB103" i="1" s="1"/>
  <c r="CX102" i="1"/>
  <c r="DL102" i="1" s="1"/>
  <c r="CT102" i="1"/>
  <c r="DH102" i="1" s="1"/>
  <c r="CP102" i="1"/>
  <c r="DD102" i="1" s="1"/>
  <c r="CL102" i="1"/>
  <c r="CZ102" i="1" s="1"/>
  <c r="CV101" i="1"/>
  <c r="DJ101" i="1" s="1"/>
  <c r="CR101" i="1"/>
  <c r="DF101" i="1" s="1"/>
  <c r="CN101" i="1"/>
  <c r="DB101" i="1" s="1"/>
  <c r="CX100" i="1"/>
  <c r="DL100" i="1" s="1"/>
  <c r="CT100" i="1"/>
  <c r="DH100" i="1" s="1"/>
  <c r="CP100" i="1"/>
  <c r="DD100" i="1" s="1"/>
  <c r="CL100" i="1"/>
  <c r="CZ100" i="1" s="1"/>
  <c r="CV99" i="1"/>
  <c r="DJ99" i="1" s="1"/>
  <c r="CR99" i="1"/>
  <c r="DF99" i="1" s="1"/>
  <c r="CN99" i="1"/>
  <c r="DB99" i="1" s="1"/>
  <c r="CX98" i="1"/>
  <c r="DL98" i="1" s="1"/>
  <c r="CT98" i="1"/>
  <c r="DH98" i="1" s="1"/>
  <c r="CP98" i="1"/>
  <c r="DD98" i="1" s="1"/>
  <c r="CL98" i="1"/>
  <c r="CZ98" i="1" s="1"/>
  <c r="CV97" i="1"/>
  <c r="DJ97" i="1" s="1"/>
  <c r="CR97" i="1"/>
  <c r="DF97" i="1" s="1"/>
  <c r="CN97" i="1"/>
  <c r="DB97" i="1" s="1"/>
  <c r="CX96" i="1"/>
  <c r="DL96" i="1" s="1"/>
  <c r="CT96" i="1"/>
  <c r="DH96" i="1" s="1"/>
  <c r="CP96" i="1"/>
  <c r="DD96" i="1" s="1"/>
  <c r="CL96" i="1"/>
  <c r="CZ96" i="1" s="1"/>
  <c r="CV95" i="1"/>
  <c r="DJ95" i="1" s="1"/>
  <c r="CR95" i="1"/>
  <c r="DF95" i="1" s="1"/>
  <c r="CN95" i="1"/>
  <c r="DB95" i="1" s="1"/>
  <c r="CX94" i="1"/>
  <c r="DL94" i="1" s="1"/>
  <c r="CT94" i="1"/>
  <c r="DH94" i="1" s="1"/>
  <c r="CP94" i="1"/>
  <c r="DD94" i="1" s="1"/>
  <c r="CL94" i="1"/>
  <c r="CZ94" i="1" s="1"/>
  <c r="CV93" i="1"/>
  <c r="DJ93" i="1" s="1"/>
  <c r="CR93" i="1"/>
  <c r="DF93" i="1" s="1"/>
  <c r="CN93" i="1"/>
  <c r="DB93" i="1" s="1"/>
  <c r="CX92" i="1"/>
  <c r="DL92" i="1" s="1"/>
  <c r="CT92" i="1"/>
  <c r="DH92" i="1" s="1"/>
  <c r="CP92" i="1"/>
  <c r="DD92" i="1" s="1"/>
  <c r="CL92" i="1"/>
  <c r="CZ92" i="1" s="1"/>
  <c r="CV91" i="1"/>
  <c r="DJ91" i="1" s="1"/>
  <c r="CR91" i="1"/>
  <c r="DF91" i="1" s="1"/>
  <c r="CN91" i="1"/>
  <c r="DB91" i="1" s="1"/>
  <c r="CX90" i="1"/>
  <c r="DL90" i="1" s="1"/>
  <c r="CT90" i="1"/>
  <c r="DH90" i="1" s="1"/>
  <c r="CP90" i="1"/>
  <c r="DD90" i="1" s="1"/>
  <c r="CL90" i="1"/>
  <c r="CZ90" i="1" s="1"/>
  <c r="CV89" i="1"/>
  <c r="DJ89" i="1" s="1"/>
  <c r="CR89" i="1"/>
  <c r="DF89" i="1" s="1"/>
  <c r="CN89" i="1"/>
  <c r="DB89" i="1" s="1"/>
  <c r="CX88" i="1"/>
  <c r="DL88" i="1" s="1"/>
  <c r="CT88" i="1"/>
  <c r="DH88" i="1" s="1"/>
  <c r="CP88" i="1"/>
  <c r="DD88" i="1" s="1"/>
  <c r="CL88" i="1"/>
  <c r="CZ88" i="1" s="1"/>
  <c r="CV87" i="1"/>
  <c r="DJ87" i="1" s="1"/>
  <c r="CR87" i="1"/>
  <c r="DF87" i="1" s="1"/>
  <c r="CN87" i="1"/>
  <c r="DB87" i="1" s="1"/>
  <c r="CX86" i="1"/>
  <c r="DL86" i="1" s="1"/>
  <c r="CT86" i="1"/>
  <c r="DH86" i="1" s="1"/>
  <c r="CP86" i="1"/>
  <c r="DD86" i="1" s="1"/>
  <c r="CL86" i="1"/>
  <c r="CZ86" i="1" s="1"/>
  <c r="CV85" i="1"/>
  <c r="DJ85" i="1" s="1"/>
  <c r="CR85" i="1"/>
  <c r="DF85" i="1" s="1"/>
  <c r="CN85" i="1"/>
  <c r="DB85" i="1" s="1"/>
  <c r="CX84" i="1"/>
  <c r="DL84" i="1" s="1"/>
  <c r="CT84" i="1"/>
  <c r="DH84" i="1" s="1"/>
  <c r="CP84" i="1"/>
  <c r="DD84" i="1" s="1"/>
  <c r="CL84" i="1"/>
  <c r="CZ84" i="1" s="1"/>
  <c r="CV83" i="1"/>
  <c r="DJ83" i="1" s="1"/>
  <c r="CR83" i="1"/>
  <c r="DF83" i="1" s="1"/>
  <c r="CN83" i="1"/>
  <c r="DB83" i="1" s="1"/>
  <c r="CX82" i="1"/>
  <c r="DL82" i="1" s="1"/>
  <c r="CT82" i="1"/>
  <c r="DH82" i="1" s="1"/>
  <c r="CP82" i="1"/>
  <c r="DD82" i="1" s="1"/>
  <c r="CL82" i="1"/>
  <c r="CZ82" i="1" s="1"/>
  <c r="CV81" i="1"/>
  <c r="DJ81" i="1" s="1"/>
  <c r="CR81" i="1"/>
  <c r="DF81" i="1" s="1"/>
  <c r="CN81" i="1"/>
  <c r="DB81" i="1" s="1"/>
  <c r="CX80" i="1"/>
  <c r="DL80" i="1" s="1"/>
  <c r="CT80" i="1"/>
  <c r="DH80" i="1" s="1"/>
  <c r="CP80" i="1"/>
  <c r="DD80" i="1" s="1"/>
  <c r="CL80" i="1"/>
  <c r="CZ80" i="1" s="1"/>
  <c r="CV79" i="1"/>
  <c r="DJ79" i="1" s="1"/>
  <c r="CR79" i="1"/>
  <c r="DF79" i="1" s="1"/>
  <c r="CN79" i="1"/>
  <c r="DB79" i="1" s="1"/>
  <c r="CX78" i="1"/>
  <c r="DL78" i="1" s="1"/>
  <c r="CT78" i="1"/>
  <c r="DH78" i="1" s="1"/>
  <c r="CP78" i="1"/>
  <c r="DD78" i="1" s="1"/>
  <c r="CL78" i="1"/>
  <c r="CZ78" i="1" s="1"/>
  <c r="CV77" i="1"/>
  <c r="DJ77" i="1" s="1"/>
  <c r="CR77" i="1"/>
  <c r="DF77" i="1" s="1"/>
  <c r="CN77" i="1"/>
  <c r="DB77" i="1" s="1"/>
  <c r="CX76" i="1"/>
  <c r="DL76" i="1" s="1"/>
  <c r="CT76" i="1"/>
  <c r="DH76" i="1" s="1"/>
  <c r="CP76" i="1"/>
  <c r="DD76" i="1" s="1"/>
  <c r="CL76" i="1"/>
  <c r="CZ76" i="1" s="1"/>
  <c r="CV75" i="1"/>
  <c r="DJ75" i="1" s="1"/>
  <c r="CR75" i="1"/>
  <c r="DF75" i="1" s="1"/>
  <c r="CN75" i="1"/>
  <c r="DB75" i="1" s="1"/>
  <c r="CX74" i="1"/>
  <c r="DL74" i="1" s="1"/>
  <c r="CT74" i="1"/>
  <c r="DH74" i="1" s="1"/>
  <c r="CP74" i="1"/>
  <c r="DD74" i="1" s="1"/>
  <c r="CL74" i="1"/>
  <c r="CZ74" i="1" s="1"/>
  <c r="CV73" i="1"/>
  <c r="DJ73" i="1" s="1"/>
  <c r="CR73" i="1"/>
  <c r="DF73" i="1" s="1"/>
  <c r="CN73" i="1"/>
  <c r="DB73" i="1" s="1"/>
  <c r="CX72" i="1"/>
  <c r="DL72" i="1" s="1"/>
  <c r="CT72" i="1"/>
  <c r="DH72" i="1" s="1"/>
  <c r="CP72" i="1"/>
  <c r="DD72" i="1" s="1"/>
  <c r="CL72" i="1"/>
  <c r="CZ72" i="1" s="1"/>
  <c r="CV71" i="1"/>
  <c r="DJ71" i="1" s="1"/>
  <c r="CR71" i="1"/>
  <c r="DF71" i="1" s="1"/>
  <c r="CN71" i="1"/>
  <c r="DB71" i="1" s="1"/>
  <c r="CX70" i="1"/>
  <c r="DL70" i="1" s="1"/>
  <c r="CT70" i="1"/>
  <c r="DH70" i="1" s="1"/>
  <c r="CP70" i="1"/>
  <c r="DD70" i="1" s="1"/>
  <c r="CL70" i="1"/>
  <c r="CZ70" i="1" s="1"/>
  <c r="CV69" i="1"/>
  <c r="DJ69" i="1" s="1"/>
  <c r="CR69" i="1"/>
  <c r="DF69" i="1" s="1"/>
  <c r="CN69" i="1"/>
  <c r="DB69" i="1" s="1"/>
  <c r="CX68" i="1"/>
  <c r="DL68" i="1" s="1"/>
  <c r="CY131" i="1"/>
  <c r="DM131" i="1" s="1"/>
  <c r="CW130" i="1"/>
  <c r="DK130" i="1" s="1"/>
  <c r="CU129" i="1"/>
  <c r="DI129" i="1" s="1"/>
  <c r="CS128" i="1"/>
  <c r="DG128" i="1" s="1"/>
  <c r="CQ127" i="1"/>
  <c r="DE127" i="1" s="1"/>
  <c r="CO126" i="1"/>
  <c r="DC126" i="1" s="1"/>
  <c r="CM125" i="1"/>
  <c r="DA125" i="1" s="1"/>
  <c r="CY123" i="1"/>
  <c r="DM123" i="1" s="1"/>
  <c r="CW122" i="1"/>
  <c r="DK122" i="1" s="1"/>
  <c r="CU121" i="1"/>
  <c r="DI121" i="1" s="1"/>
  <c r="CS120" i="1"/>
  <c r="DG120" i="1" s="1"/>
  <c r="CQ119" i="1"/>
  <c r="DE119" i="1" s="1"/>
  <c r="CO118" i="1"/>
  <c r="DC118" i="1" s="1"/>
  <c r="CM117" i="1"/>
  <c r="DA117" i="1" s="1"/>
  <c r="CY115" i="1"/>
  <c r="DM115" i="1" s="1"/>
  <c r="CW114" i="1"/>
  <c r="DK114" i="1" s="1"/>
  <c r="CU113" i="1"/>
  <c r="DI113" i="1" s="1"/>
  <c r="CS112" i="1"/>
  <c r="DG112" i="1" s="1"/>
  <c r="CU111" i="1"/>
  <c r="DI111" i="1" s="1"/>
  <c r="CM111" i="1"/>
  <c r="DA111" i="1" s="1"/>
  <c r="CS110" i="1"/>
  <c r="DG110" i="1" s="1"/>
  <c r="CY109" i="1"/>
  <c r="DM109" i="1" s="1"/>
  <c r="CQ109" i="1"/>
  <c r="DE109" i="1" s="1"/>
  <c r="CW108" i="1"/>
  <c r="DK108" i="1" s="1"/>
  <c r="CO108" i="1"/>
  <c r="DC108" i="1" s="1"/>
  <c r="CU107" i="1"/>
  <c r="DI107" i="1" s="1"/>
  <c r="CM107" i="1"/>
  <c r="DA107" i="1" s="1"/>
  <c r="CS106" i="1"/>
  <c r="DG106" i="1" s="1"/>
  <c r="CL106" i="1"/>
  <c r="CZ106" i="1" s="1"/>
  <c r="CU105" i="1"/>
  <c r="DI105" i="1" s="1"/>
  <c r="CQ105" i="1"/>
  <c r="DE105" i="1" s="1"/>
  <c r="CM105" i="1"/>
  <c r="DA105" i="1" s="1"/>
  <c r="CW104" i="1"/>
  <c r="DK104" i="1" s="1"/>
  <c r="CS104" i="1"/>
  <c r="DG104" i="1" s="1"/>
  <c r="CO104" i="1"/>
  <c r="DC104" i="1" s="1"/>
  <c r="CY103" i="1"/>
  <c r="DM103" i="1" s="1"/>
  <c r="CU103" i="1"/>
  <c r="DI103" i="1" s="1"/>
  <c r="CQ103" i="1"/>
  <c r="DE103" i="1" s="1"/>
  <c r="CM103" i="1"/>
  <c r="DA103" i="1" s="1"/>
  <c r="CW102" i="1"/>
  <c r="DK102" i="1" s="1"/>
  <c r="CS102" i="1"/>
  <c r="DG102" i="1" s="1"/>
  <c r="CO102" i="1"/>
  <c r="DC102" i="1" s="1"/>
  <c r="CY101" i="1"/>
  <c r="DM101" i="1" s="1"/>
  <c r="CU101" i="1"/>
  <c r="DI101" i="1" s="1"/>
  <c r="CQ101" i="1"/>
  <c r="DE101" i="1" s="1"/>
  <c r="CM101" i="1"/>
  <c r="DA101" i="1" s="1"/>
  <c r="CW100" i="1"/>
  <c r="DK100" i="1" s="1"/>
  <c r="CS100" i="1"/>
  <c r="DG100" i="1" s="1"/>
  <c r="CO100" i="1"/>
  <c r="DC100" i="1" s="1"/>
  <c r="CY99" i="1"/>
  <c r="DM99" i="1" s="1"/>
  <c r="CU99" i="1"/>
  <c r="DI99" i="1" s="1"/>
  <c r="CQ99" i="1"/>
  <c r="DE99" i="1" s="1"/>
  <c r="CM99" i="1"/>
  <c r="DA99" i="1" s="1"/>
  <c r="CW98" i="1"/>
  <c r="DK98" i="1" s="1"/>
  <c r="CS98" i="1"/>
  <c r="DG98" i="1" s="1"/>
  <c r="CO98" i="1"/>
  <c r="DC98" i="1" s="1"/>
  <c r="CY97" i="1"/>
  <c r="DM97" i="1" s="1"/>
  <c r="CU97" i="1"/>
  <c r="DI97" i="1" s="1"/>
  <c r="CQ97" i="1"/>
  <c r="DE97" i="1" s="1"/>
  <c r="CM97" i="1"/>
  <c r="DA97" i="1" s="1"/>
  <c r="CW96" i="1"/>
  <c r="DK96" i="1" s="1"/>
  <c r="CS96" i="1"/>
  <c r="DG96" i="1" s="1"/>
  <c r="CO96" i="1"/>
  <c r="DC96" i="1" s="1"/>
  <c r="CY95" i="1"/>
  <c r="DM95" i="1" s="1"/>
  <c r="CU95" i="1"/>
  <c r="DI95" i="1" s="1"/>
  <c r="CQ95" i="1"/>
  <c r="DE95" i="1" s="1"/>
  <c r="CM95" i="1"/>
  <c r="DA95" i="1" s="1"/>
  <c r="CW94" i="1"/>
  <c r="DK94" i="1" s="1"/>
  <c r="CS94" i="1"/>
  <c r="DG94" i="1" s="1"/>
  <c r="CO94" i="1"/>
  <c r="DC94" i="1" s="1"/>
  <c r="CY93" i="1"/>
  <c r="DM93" i="1" s="1"/>
  <c r="CU93" i="1"/>
  <c r="DI93" i="1" s="1"/>
  <c r="CQ93" i="1"/>
  <c r="DE93" i="1" s="1"/>
  <c r="CM93" i="1"/>
  <c r="DA93" i="1" s="1"/>
  <c r="CW92" i="1"/>
  <c r="DK92" i="1" s="1"/>
  <c r="CS92" i="1"/>
  <c r="DG92" i="1" s="1"/>
  <c r="CO92" i="1"/>
  <c r="DC92" i="1" s="1"/>
  <c r="CY91" i="1"/>
  <c r="DM91" i="1" s="1"/>
  <c r="CU91" i="1"/>
  <c r="DI91" i="1" s="1"/>
  <c r="CQ91" i="1"/>
  <c r="DE91" i="1" s="1"/>
  <c r="CM91" i="1"/>
  <c r="DA91" i="1" s="1"/>
  <c r="CW90" i="1"/>
  <c r="DK90" i="1" s="1"/>
  <c r="CS90" i="1"/>
  <c r="DG90" i="1" s="1"/>
  <c r="CO90" i="1"/>
  <c r="DC90" i="1" s="1"/>
  <c r="CY89" i="1"/>
  <c r="DM89" i="1" s="1"/>
  <c r="CU89" i="1"/>
  <c r="DI89" i="1" s="1"/>
  <c r="CQ89" i="1"/>
  <c r="DE89" i="1" s="1"/>
  <c r="CM89" i="1"/>
  <c r="DA89" i="1" s="1"/>
  <c r="CW88" i="1"/>
  <c r="DK88" i="1" s="1"/>
  <c r="CS88" i="1"/>
  <c r="DG88" i="1" s="1"/>
  <c r="CO88" i="1"/>
  <c r="DC88" i="1" s="1"/>
  <c r="CY87" i="1"/>
  <c r="DM87" i="1" s="1"/>
  <c r="CU87" i="1"/>
  <c r="DI87" i="1" s="1"/>
  <c r="CQ87" i="1"/>
  <c r="DE87" i="1" s="1"/>
  <c r="CM87" i="1"/>
  <c r="DA87" i="1" s="1"/>
  <c r="CW86" i="1"/>
  <c r="DK86" i="1" s="1"/>
  <c r="CS86" i="1"/>
  <c r="DG86" i="1" s="1"/>
  <c r="CO86" i="1"/>
  <c r="DC86" i="1" s="1"/>
  <c r="CY85" i="1"/>
  <c r="DM85" i="1" s="1"/>
  <c r="CU85" i="1"/>
  <c r="DI85" i="1" s="1"/>
  <c r="CQ85" i="1"/>
  <c r="DE85" i="1" s="1"/>
  <c r="CM85" i="1"/>
  <c r="DA85" i="1" s="1"/>
  <c r="CW84" i="1"/>
  <c r="DK84" i="1" s="1"/>
  <c r="CS84" i="1"/>
  <c r="DG84" i="1" s="1"/>
  <c r="CO84" i="1"/>
  <c r="DC84" i="1" s="1"/>
  <c r="CY83" i="1"/>
  <c r="DM83" i="1" s="1"/>
  <c r="CU83" i="1"/>
  <c r="DI83" i="1" s="1"/>
  <c r="CQ83" i="1"/>
  <c r="DE83" i="1" s="1"/>
  <c r="CM83" i="1"/>
  <c r="DA83" i="1" s="1"/>
  <c r="CW82" i="1"/>
  <c r="DK82" i="1" s="1"/>
  <c r="CS82" i="1"/>
  <c r="DG82" i="1" s="1"/>
  <c r="CO82" i="1"/>
  <c r="DC82" i="1" s="1"/>
  <c r="CY81" i="1"/>
  <c r="DM81" i="1" s="1"/>
  <c r="CU81" i="1"/>
  <c r="DI81" i="1" s="1"/>
  <c r="CQ81" i="1"/>
  <c r="DE81" i="1" s="1"/>
  <c r="CM81" i="1"/>
  <c r="DA81" i="1" s="1"/>
  <c r="CW80" i="1"/>
  <c r="DK80" i="1" s="1"/>
  <c r="CS80" i="1"/>
  <c r="DG80" i="1" s="1"/>
  <c r="CO80" i="1"/>
  <c r="DC80" i="1" s="1"/>
  <c r="CY79" i="1"/>
  <c r="DM79" i="1" s="1"/>
  <c r="CU79" i="1"/>
  <c r="DI79" i="1" s="1"/>
  <c r="CQ79" i="1"/>
  <c r="DE79" i="1" s="1"/>
  <c r="CM79" i="1"/>
  <c r="DA79" i="1" s="1"/>
  <c r="CW78" i="1"/>
  <c r="DK78" i="1" s="1"/>
  <c r="CS78" i="1"/>
  <c r="DG78" i="1" s="1"/>
  <c r="CO78" i="1"/>
  <c r="DC78" i="1" s="1"/>
  <c r="CY77" i="1"/>
  <c r="DM77" i="1" s="1"/>
  <c r="CU77" i="1"/>
  <c r="DI77" i="1" s="1"/>
  <c r="CQ77" i="1"/>
  <c r="DE77" i="1" s="1"/>
  <c r="CM77" i="1"/>
  <c r="DA77" i="1" s="1"/>
  <c r="CW76" i="1"/>
  <c r="DK76" i="1" s="1"/>
  <c r="CS76" i="1"/>
  <c r="DG76" i="1" s="1"/>
  <c r="CO76" i="1"/>
  <c r="DC76" i="1" s="1"/>
  <c r="CY75" i="1"/>
  <c r="DM75" i="1" s="1"/>
  <c r="CU75" i="1"/>
  <c r="DI75" i="1" s="1"/>
  <c r="CQ75" i="1"/>
  <c r="DE75" i="1" s="1"/>
  <c r="CM75" i="1"/>
  <c r="DA75" i="1" s="1"/>
  <c r="CW74" i="1"/>
  <c r="DK74" i="1" s="1"/>
  <c r="CS74" i="1"/>
  <c r="DG74" i="1" s="1"/>
  <c r="CO74" i="1"/>
  <c r="DC74" i="1" s="1"/>
  <c r="CY73" i="1"/>
  <c r="DM73" i="1" s="1"/>
  <c r="CU73" i="1"/>
  <c r="DI73" i="1" s="1"/>
  <c r="CQ73" i="1"/>
  <c r="DE73" i="1" s="1"/>
  <c r="CM73" i="1"/>
  <c r="DA73" i="1" s="1"/>
  <c r="CW72" i="1"/>
  <c r="DK72" i="1" s="1"/>
  <c r="CS72" i="1"/>
  <c r="DG72" i="1" s="1"/>
  <c r="CO72" i="1"/>
  <c r="DC72" i="1" s="1"/>
  <c r="CY71" i="1"/>
  <c r="DM71" i="1" s="1"/>
  <c r="CU71" i="1"/>
  <c r="DI71" i="1" s="1"/>
  <c r="CQ71" i="1"/>
  <c r="DE71" i="1" s="1"/>
  <c r="CM71" i="1"/>
  <c r="DA71" i="1" s="1"/>
  <c r="CW70" i="1"/>
  <c r="DK70" i="1" s="1"/>
  <c r="CS70" i="1"/>
  <c r="DG70" i="1" s="1"/>
  <c r="CO70" i="1"/>
  <c r="DC70" i="1" s="1"/>
  <c r="CY69" i="1"/>
  <c r="DM69" i="1" s="1"/>
  <c r="CU69" i="1"/>
  <c r="DI69" i="1" s="1"/>
  <c r="CQ69" i="1"/>
  <c r="DE69" i="1" s="1"/>
  <c r="CM69" i="1"/>
  <c r="DA69" i="1" s="1"/>
  <c r="CW68" i="1"/>
  <c r="DK68" i="1" s="1"/>
  <c r="CS68" i="1"/>
  <c r="DG68" i="1" s="1"/>
  <c r="CO68" i="1"/>
  <c r="DC68" i="1" s="1"/>
  <c r="CY67" i="1"/>
  <c r="DM67" i="1" s="1"/>
  <c r="CU67" i="1"/>
  <c r="DI67" i="1" s="1"/>
  <c r="CQ67" i="1"/>
  <c r="DE67" i="1" s="1"/>
  <c r="CM67" i="1"/>
  <c r="DA67" i="1" s="1"/>
  <c r="CW66" i="1"/>
  <c r="DK66" i="1" s="1"/>
  <c r="CS66" i="1"/>
  <c r="DG66" i="1" s="1"/>
  <c r="CO66" i="1"/>
  <c r="DC66" i="1" s="1"/>
  <c r="CY65" i="1"/>
  <c r="DM65" i="1" s="1"/>
  <c r="CU65" i="1"/>
  <c r="DI65" i="1" s="1"/>
  <c r="CV68" i="1"/>
  <c r="DJ68" i="1" s="1"/>
  <c r="CN68" i="1"/>
  <c r="DB68" i="1" s="1"/>
  <c r="CT67" i="1"/>
  <c r="DH67" i="1" s="1"/>
  <c r="CL67" i="1"/>
  <c r="CZ67" i="1" s="1"/>
  <c r="CR66" i="1"/>
  <c r="DF66" i="1" s="1"/>
  <c r="CX65" i="1"/>
  <c r="DL65" i="1" s="1"/>
  <c r="CQ65" i="1"/>
  <c r="DE65" i="1" s="1"/>
  <c r="CL65" i="1"/>
  <c r="CZ65" i="1" s="1"/>
  <c r="CU64" i="1"/>
  <c r="DI64" i="1" s="1"/>
  <c r="CQ64" i="1"/>
  <c r="DE64" i="1" s="1"/>
  <c r="CM64" i="1"/>
  <c r="DA64" i="1" s="1"/>
  <c r="CW63" i="1"/>
  <c r="DK63" i="1" s="1"/>
  <c r="CS63" i="1"/>
  <c r="DG63" i="1" s="1"/>
  <c r="CO63" i="1"/>
  <c r="DC63" i="1" s="1"/>
  <c r="CY62" i="1"/>
  <c r="DM62" i="1" s="1"/>
  <c r="CU62" i="1"/>
  <c r="DI62" i="1" s="1"/>
  <c r="CQ62" i="1"/>
  <c r="DE62" i="1" s="1"/>
  <c r="CM62" i="1"/>
  <c r="DA62" i="1" s="1"/>
  <c r="CW61" i="1"/>
  <c r="DK61" i="1" s="1"/>
  <c r="CS61" i="1"/>
  <c r="DG61" i="1" s="1"/>
  <c r="CO61" i="1"/>
  <c r="DC61" i="1" s="1"/>
  <c r="CY60" i="1"/>
  <c r="DM60" i="1" s="1"/>
  <c r="CU60" i="1"/>
  <c r="DI60" i="1" s="1"/>
  <c r="CQ60" i="1"/>
  <c r="DE60" i="1" s="1"/>
  <c r="CM60" i="1"/>
  <c r="DA60" i="1" s="1"/>
  <c r="CW59" i="1"/>
  <c r="DK59" i="1" s="1"/>
  <c r="CS59" i="1"/>
  <c r="DG59" i="1" s="1"/>
  <c r="CO59" i="1"/>
  <c r="DC59" i="1" s="1"/>
  <c r="CY58" i="1"/>
  <c r="DM58" i="1" s="1"/>
  <c r="CU58" i="1"/>
  <c r="DI58" i="1" s="1"/>
  <c r="CQ58" i="1"/>
  <c r="DE58" i="1" s="1"/>
  <c r="CM58" i="1"/>
  <c r="DA58" i="1" s="1"/>
  <c r="CW57" i="1"/>
  <c r="DK57" i="1" s="1"/>
  <c r="CS57" i="1"/>
  <c r="DG57" i="1" s="1"/>
  <c r="CO57" i="1"/>
  <c r="DC57" i="1" s="1"/>
  <c r="CY56" i="1"/>
  <c r="DM56" i="1" s="1"/>
  <c r="CU56" i="1"/>
  <c r="DI56" i="1" s="1"/>
  <c r="CQ56" i="1"/>
  <c r="DE56" i="1" s="1"/>
  <c r="CM56" i="1"/>
  <c r="DA56" i="1" s="1"/>
  <c r="CW55" i="1"/>
  <c r="DK55" i="1" s="1"/>
  <c r="CS55" i="1"/>
  <c r="DG55" i="1" s="1"/>
  <c r="CO55" i="1"/>
  <c r="DC55" i="1" s="1"/>
  <c r="CY54" i="1"/>
  <c r="DM54" i="1" s="1"/>
  <c r="CU54" i="1"/>
  <c r="DI54" i="1" s="1"/>
  <c r="CQ54" i="1"/>
  <c r="DE54" i="1" s="1"/>
  <c r="CM54" i="1"/>
  <c r="DA54" i="1" s="1"/>
  <c r="CW53" i="1"/>
  <c r="DK53" i="1" s="1"/>
  <c r="CS53" i="1"/>
  <c r="DG53" i="1" s="1"/>
  <c r="CO53" i="1"/>
  <c r="DC53" i="1" s="1"/>
  <c r="CY52" i="1"/>
  <c r="DM52" i="1" s="1"/>
  <c r="CU52" i="1"/>
  <c r="DI52" i="1" s="1"/>
  <c r="CQ52" i="1"/>
  <c r="DE52" i="1" s="1"/>
  <c r="CM52" i="1"/>
  <c r="DA52" i="1" s="1"/>
  <c r="CW51" i="1"/>
  <c r="DK51" i="1" s="1"/>
  <c r="CS51" i="1"/>
  <c r="DG51" i="1" s="1"/>
  <c r="CO51" i="1"/>
  <c r="DC51" i="1" s="1"/>
  <c r="CY50" i="1"/>
  <c r="DM50" i="1" s="1"/>
  <c r="CU50" i="1"/>
  <c r="DI50" i="1" s="1"/>
  <c r="CQ50" i="1"/>
  <c r="DE50" i="1" s="1"/>
  <c r="CM50" i="1"/>
  <c r="DA50" i="1" s="1"/>
  <c r="CW49" i="1"/>
  <c r="DK49" i="1" s="1"/>
  <c r="CS49" i="1"/>
  <c r="DG49" i="1" s="1"/>
  <c r="CO49" i="1"/>
  <c r="DC49" i="1" s="1"/>
  <c r="CY48" i="1"/>
  <c r="DM48" i="1" s="1"/>
  <c r="CU48" i="1"/>
  <c r="DI48" i="1" s="1"/>
  <c r="CQ48" i="1"/>
  <c r="DE48" i="1" s="1"/>
  <c r="CM48" i="1"/>
  <c r="DA48" i="1" s="1"/>
  <c r="CW47" i="1"/>
  <c r="DK47" i="1" s="1"/>
  <c r="CS47" i="1"/>
  <c r="DG47" i="1" s="1"/>
  <c r="CO47" i="1"/>
  <c r="DC47" i="1" s="1"/>
  <c r="CY46" i="1"/>
  <c r="DM46" i="1" s="1"/>
  <c r="CU46" i="1"/>
  <c r="DI46" i="1" s="1"/>
  <c r="CQ46" i="1"/>
  <c r="DE46" i="1" s="1"/>
  <c r="CM46" i="1"/>
  <c r="DA46" i="1" s="1"/>
  <c r="CW45" i="1"/>
  <c r="DK45" i="1" s="1"/>
  <c r="CS45" i="1"/>
  <c r="DG45" i="1" s="1"/>
  <c r="CO45" i="1"/>
  <c r="DC45" i="1" s="1"/>
  <c r="CY44" i="1"/>
  <c r="DM44" i="1" s="1"/>
  <c r="CU44" i="1"/>
  <c r="DI44" i="1" s="1"/>
  <c r="CQ44" i="1"/>
  <c r="DE44" i="1" s="1"/>
  <c r="CM44" i="1"/>
  <c r="DA44" i="1" s="1"/>
  <c r="CW43" i="1"/>
  <c r="DK43" i="1" s="1"/>
  <c r="CS43" i="1"/>
  <c r="DG43" i="1" s="1"/>
  <c r="CO43" i="1"/>
  <c r="DC43" i="1" s="1"/>
  <c r="CY42" i="1"/>
  <c r="DM42" i="1" s="1"/>
  <c r="CU42" i="1"/>
  <c r="DI42" i="1" s="1"/>
  <c r="CQ42" i="1"/>
  <c r="DE42" i="1" s="1"/>
  <c r="CM42" i="1"/>
  <c r="DA42" i="1" s="1"/>
  <c r="CW41" i="1"/>
  <c r="DK41" i="1" s="1"/>
  <c r="CS41" i="1"/>
  <c r="DG41" i="1" s="1"/>
  <c r="CO41" i="1"/>
  <c r="DC41" i="1" s="1"/>
  <c r="CY40" i="1"/>
  <c r="DM40" i="1" s="1"/>
  <c r="CU40" i="1"/>
  <c r="DI40" i="1" s="1"/>
  <c r="CQ40" i="1"/>
  <c r="DE40" i="1" s="1"/>
  <c r="CM40" i="1"/>
  <c r="DA40" i="1" s="1"/>
  <c r="CW39" i="1"/>
  <c r="DK39" i="1" s="1"/>
  <c r="CS39" i="1"/>
  <c r="DG39" i="1" s="1"/>
  <c r="CO39" i="1"/>
  <c r="DC39" i="1" s="1"/>
  <c r="CY38" i="1"/>
  <c r="DM38" i="1" s="1"/>
  <c r="CU38" i="1"/>
  <c r="DI38" i="1" s="1"/>
  <c r="CQ38" i="1"/>
  <c r="DE38" i="1" s="1"/>
  <c r="CM38" i="1"/>
  <c r="DA38" i="1" s="1"/>
  <c r="CW37" i="1"/>
  <c r="DK37" i="1" s="1"/>
  <c r="CS37" i="1"/>
  <c r="DG37" i="1" s="1"/>
  <c r="CO37" i="1"/>
  <c r="DC37" i="1" s="1"/>
  <c r="CY36" i="1"/>
  <c r="DM36" i="1" s="1"/>
  <c r="CU36" i="1"/>
  <c r="DI36" i="1" s="1"/>
  <c r="CQ36" i="1"/>
  <c r="DE36" i="1" s="1"/>
  <c r="CM36" i="1"/>
  <c r="DA36" i="1" s="1"/>
  <c r="CW35" i="1"/>
  <c r="DK35" i="1" s="1"/>
  <c r="CS35" i="1"/>
  <c r="DG35" i="1" s="1"/>
  <c r="CO35" i="1"/>
  <c r="DC35" i="1" s="1"/>
  <c r="CY34" i="1"/>
  <c r="DM34" i="1" s="1"/>
  <c r="CU34" i="1"/>
  <c r="DI34" i="1" s="1"/>
  <c r="CQ34" i="1"/>
  <c r="DE34" i="1" s="1"/>
  <c r="CM34" i="1"/>
  <c r="DA34" i="1" s="1"/>
  <c r="CW33" i="1"/>
  <c r="DK33" i="1" s="1"/>
  <c r="CS33" i="1"/>
  <c r="DG33" i="1" s="1"/>
  <c r="CO33" i="1"/>
  <c r="DC33" i="1" s="1"/>
  <c r="CY32" i="1"/>
  <c r="DM32" i="1" s="1"/>
  <c r="CU32" i="1"/>
  <c r="DI32" i="1" s="1"/>
  <c r="CQ32" i="1"/>
  <c r="DE32" i="1" s="1"/>
  <c r="CM32" i="1"/>
  <c r="DA32" i="1" s="1"/>
  <c r="CW31" i="1"/>
  <c r="DK31" i="1" s="1"/>
  <c r="CS31" i="1"/>
  <c r="DG31" i="1" s="1"/>
  <c r="CO31" i="1"/>
  <c r="DC31" i="1" s="1"/>
  <c r="CY30" i="1"/>
  <c r="DM30" i="1" s="1"/>
  <c r="CU30" i="1"/>
  <c r="DI30" i="1" s="1"/>
  <c r="CQ30" i="1"/>
  <c r="DE30" i="1" s="1"/>
  <c r="CM30" i="1"/>
  <c r="DA30" i="1" s="1"/>
  <c r="CW29" i="1"/>
  <c r="DK29" i="1" s="1"/>
  <c r="CS29" i="1"/>
  <c r="DG29" i="1" s="1"/>
  <c r="CO29" i="1"/>
  <c r="DC29" i="1" s="1"/>
  <c r="CY28" i="1"/>
  <c r="DM28" i="1" s="1"/>
  <c r="CU28" i="1"/>
  <c r="DI28" i="1" s="1"/>
  <c r="CQ28" i="1"/>
  <c r="DE28" i="1" s="1"/>
  <c r="CM28" i="1"/>
  <c r="DA28" i="1" s="1"/>
  <c r="CW27" i="1"/>
  <c r="DK27" i="1" s="1"/>
  <c r="CS27" i="1"/>
  <c r="DG27" i="1" s="1"/>
  <c r="CO27" i="1"/>
  <c r="DC27" i="1" s="1"/>
  <c r="CY26" i="1"/>
  <c r="DM26" i="1" s="1"/>
  <c r="CU26" i="1"/>
  <c r="DI26" i="1" s="1"/>
  <c r="CQ26" i="1"/>
  <c r="DE26" i="1" s="1"/>
  <c r="CM26" i="1"/>
  <c r="DA26" i="1" s="1"/>
  <c r="CW25" i="1"/>
  <c r="DK25" i="1" s="1"/>
  <c r="CS25" i="1"/>
  <c r="DG25" i="1" s="1"/>
  <c r="CO25" i="1"/>
  <c r="DC25" i="1" s="1"/>
  <c r="CY24" i="1"/>
  <c r="DM24" i="1" s="1"/>
  <c r="CU24" i="1"/>
  <c r="DI24" i="1" s="1"/>
  <c r="CQ24" i="1"/>
  <c r="DE24" i="1" s="1"/>
  <c r="CM24" i="1"/>
  <c r="DA24" i="1" s="1"/>
  <c r="CW23" i="1"/>
  <c r="DK23" i="1" s="1"/>
  <c r="CS23" i="1"/>
  <c r="DG23" i="1" s="1"/>
  <c r="CO23" i="1"/>
  <c r="DC23" i="1" s="1"/>
  <c r="CY22" i="1"/>
  <c r="DM22" i="1" s="1"/>
  <c r="CU22" i="1"/>
  <c r="DI22" i="1" s="1"/>
  <c r="CQ22" i="1"/>
  <c r="DE22" i="1" s="1"/>
  <c r="CM22" i="1"/>
  <c r="DA22" i="1" s="1"/>
  <c r="CW21" i="1"/>
  <c r="DK21" i="1" s="1"/>
  <c r="CS21" i="1"/>
  <c r="DG21" i="1" s="1"/>
  <c r="CO21" i="1"/>
  <c r="DC21" i="1" s="1"/>
  <c r="CY20" i="1"/>
  <c r="DM20" i="1" s="1"/>
  <c r="CU20" i="1"/>
  <c r="DI20" i="1" s="1"/>
  <c r="CQ20" i="1"/>
  <c r="DE20" i="1" s="1"/>
  <c r="CM20" i="1"/>
  <c r="DA20" i="1" s="1"/>
  <c r="CW19" i="1"/>
  <c r="DK19" i="1" s="1"/>
  <c r="CS19" i="1"/>
  <c r="DG19" i="1" s="1"/>
  <c r="CO19" i="1"/>
  <c r="DC19" i="1" s="1"/>
  <c r="CY18" i="1"/>
  <c r="DM18" i="1" s="1"/>
  <c r="CU18" i="1"/>
  <c r="DI18" i="1" s="1"/>
  <c r="CQ18" i="1"/>
  <c r="DE18" i="1" s="1"/>
  <c r="CM18" i="1"/>
  <c r="DA18" i="1" s="1"/>
  <c r="CW17" i="1"/>
  <c r="DK17" i="1" s="1"/>
  <c r="CS17" i="1"/>
  <c r="DG17" i="1" s="1"/>
  <c r="CO17" i="1"/>
  <c r="DC17" i="1" s="1"/>
  <c r="CY16" i="1"/>
  <c r="DM16" i="1" s="1"/>
  <c r="CU16" i="1"/>
  <c r="DI16" i="1" s="1"/>
  <c r="CQ16" i="1"/>
  <c r="DE16" i="1" s="1"/>
  <c r="CM16" i="1"/>
  <c r="DA16" i="1" s="1"/>
  <c r="CW15" i="1"/>
  <c r="DK15" i="1" s="1"/>
  <c r="CS15" i="1"/>
  <c r="DG15" i="1" s="1"/>
  <c r="CO15" i="1"/>
  <c r="DC15" i="1" s="1"/>
  <c r="CY14" i="1"/>
  <c r="DM14" i="1" s="1"/>
  <c r="CU14" i="1"/>
  <c r="DI14" i="1" s="1"/>
  <c r="CQ14" i="1"/>
  <c r="DE14" i="1" s="1"/>
  <c r="CM14" i="1"/>
  <c r="DA14" i="1" s="1"/>
  <c r="CW13" i="1"/>
  <c r="DK13" i="1" s="1"/>
  <c r="CS13" i="1"/>
  <c r="DG13" i="1" s="1"/>
  <c r="CO13" i="1"/>
  <c r="DC13" i="1" s="1"/>
  <c r="CY12" i="1"/>
  <c r="DM12" i="1" s="1"/>
  <c r="CU12" i="1"/>
  <c r="DI12" i="1" s="1"/>
  <c r="CQ12" i="1"/>
  <c r="DE12" i="1" s="1"/>
  <c r="CM12" i="1"/>
  <c r="DA12" i="1" s="1"/>
  <c r="CW11" i="1"/>
  <c r="DK11" i="1" s="1"/>
  <c r="CS11" i="1"/>
  <c r="DG11" i="1" s="1"/>
  <c r="CO11" i="1"/>
  <c r="DC11" i="1" s="1"/>
  <c r="CY10" i="1"/>
  <c r="DM10" i="1" s="1"/>
  <c r="CU10" i="1"/>
  <c r="DI10" i="1" s="1"/>
  <c r="CQ10" i="1"/>
  <c r="DE10" i="1" s="1"/>
  <c r="CM10" i="1"/>
  <c r="DA10" i="1" s="1"/>
  <c r="CW9" i="1"/>
  <c r="DK9" i="1" s="1"/>
  <c r="CS9" i="1"/>
  <c r="DG9" i="1" s="1"/>
  <c r="CO9" i="1"/>
  <c r="DC9" i="1" s="1"/>
  <c r="CY8" i="1"/>
  <c r="DM8" i="1" s="1"/>
  <c r="CU8" i="1"/>
  <c r="DI8" i="1" s="1"/>
  <c r="CQ8" i="1"/>
  <c r="DE8" i="1" s="1"/>
  <c r="CM8" i="1"/>
  <c r="DA8" i="1" s="1"/>
  <c r="CW7" i="1"/>
  <c r="DK7" i="1" s="1"/>
  <c r="CS7" i="1"/>
  <c r="DG7" i="1" s="1"/>
  <c r="CO7" i="1"/>
  <c r="DC7" i="1" s="1"/>
  <c r="CY6" i="1"/>
  <c r="DM6" i="1" s="1"/>
  <c r="CU6" i="1"/>
  <c r="DI6" i="1" s="1"/>
  <c r="CQ6" i="1"/>
  <c r="DE6" i="1" s="1"/>
  <c r="CM6" i="1"/>
  <c r="DA6" i="1" s="1"/>
  <c r="CW5" i="1"/>
  <c r="DK5" i="1" s="1"/>
  <c r="CS5" i="1"/>
  <c r="DG5" i="1" s="1"/>
  <c r="CO5" i="1"/>
  <c r="DC5" i="1" s="1"/>
  <c r="CY4" i="1"/>
  <c r="DM4" i="1" s="1"/>
  <c r="CU4" i="1"/>
  <c r="DI4" i="1" s="1"/>
  <c r="CQ4" i="1"/>
  <c r="DE4" i="1" s="1"/>
  <c r="CM4" i="1"/>
  <c r="DA4" i="1" s="1"/>
  <c r="CT68" i="1"/>
  <c r="DH68" i="1" s="1"/>
  <c r="CL68" i="1"/>
  <c r="CZ68" i="1" s="1"/>
  <c r="CR67" i="1"/>
  <c r="DF67" i="1" s="1"/>
  <c r="CX66" i="1"/>
  <c r="DL66" i="1" s="1"/>
  <c r="CP66" i="1"/>
  <c r="DD66" i="1" s="1"/>
  <c r="CV65" i="1"/>
  <c r="DJ65" i="1" s="1"/>
  <c r="CP65" i="1"/>
  <c r="DD65" i="1" s="1"/>
  <c r="CX64" i="1"/>
  <c r="DL64" i="1" s="1"/>
  <c r="CT64" i="1"/>
  <c r="DH64" i="1" s="1"/>
  <c r="CP64" i="1"/>
  <c r="DD64" i="1" s="1"/>
  <c r="CL64" i="1"/>
  <c r="CZ64" i="1" s="1"/>
  <c r="CV63" i="1"/>
  <c r="DJ63" i="1" s="1"/>
  <c r="CR63" i="1"/>
  <c r="DF63" i="1" s="1"/>
  <c r="CN63" i="1"/>
  <c r="DB63" i="1" s="1"/>
  <c r="CX62" i="1"/>
  <c r="DL62" i="1" s="1"/>
  <c r="CT62" i="1"/>
  <c r="DH62" i="1" s="1"/>
  <c r="CP62" i="1"/>
  <c r="DD62" i="1" s="1"/>
  <c r="CL62" i="1"/>
  <c r="CZ62" i="1" s="1"/>
  <c r="CV61" i="1"/>
  <c r="DJ61" i="1" s="1"/>
  <c r="CR61" i="1"/>
  <c r="DF61" i="1" s="1"/>
  <c r="CN61" i="1"/>
  <c r="DB61" i="1" s="1"/>
  <c r="CX60" i="1"/>
  <c r="DL60" i="1" s="1"/>
  <c r="CT60" i="1"/>
  <c r="DH60" i="1" s="1"/>
  <c r="CP60" i="1"/>
  <c r="DD60" i="1" s="1"/>
  <c r="CL60" i="1"/>
  <c r="CZ60" i="1" s="1"/>
  <c r="CV59" i="1"/>
  <c r="DJ59" i="1" s="1"/>
  <c r="CR59" i="1"/>
  <c r="DF59" i="1" s="1"/>
  <c r="CN59" i="1"/>
  <c r="DB59" i="1" s="1"/>
  <c r="CX58" i="1"/>
  <c r="DL58" i="1" s="1"/>
  <c r="CT58" i="1"/>
  <c r="DH58" i="1" s="1"/>
  <c r="CP58" i="1"/>
  <c r="DD58" i="1" s="1"/>
  <c r="CL58" i="1"/>
  <c r="CZ58" i="1" s="1"/>
  <c r="CV57" i="1"/>
  <c r="DJ57" i="1" s="1"/>
  <c r="CR57" i="1"/>
  <c r="DF57" i="1" s="1"/>
  <c r="CN57" i="1"/>
  <c r="DB57" i="1" s="1"/>
  <c r="CX56" i="1"/>
  <c r="DL56" i="1" s="1"/>
  <c r="CT56" i="1"/>
  <c r="DH56" i="1" s="1"/>
  <c r="CP56" i="1"/>
  <c r="DD56" i="1" s="1"/>
  <c r="CL56" i="1"/>
  <c r="CZ56" i="1" s="1"/>
  <c r="CV55" i="1"/>
  <c r="DJ55" i="1" s="1"/>
  <c r="CR55" i="1"/>
  <c r="DF55" i="1" s="1"/>
  <c r="CN55" i="1"/>
  <c r="DB55" i="1" s="1"/>
  <c r="CX54" i="1"/>
  <c r="DL54" i="1" s="1"/>
  <c r="CT54" i="1"/>
  <c r="DH54" i="1" s="1"/>
  <c r="CP54" i="1"/>
  <c r="DD54" i="1" s="1"/>
  <c r="CL54" i="1"/>
  <c r="CZ54" i="1" s="1"/>
  <c r="CV53" i="1"/>
  <c r="DJ53" i="1" s="1"/>
  <c r="CR53" i="1"/>
  <c r="DF53" i="1" s="1"/>
  <c r="CN53" i="1"/>
  <c r="DB53" i="1" s="1"/>
  <c r="CX52" i="1"/>
  <c r="DL52" i="1" s="1"/>
  <c r="CT52" i="1"/>
  <c r="DH52" i="1" s="1"/>
  <c r="CP52" i="1"/>
  <c r="DD52" i="1" s="1"/>
  <c r="CL52" i="1"/>
  <c r="CZ52" i="1" s="1"/>
  <c r="CV51" i="1"/>
  <c r="DJ51" i="1" s="1"/>
  <c r="CR51" i="1"/>
  <c r="DF51" i="1" s="1"/>
  <c r="CN51" i="1"/>
  <c r="DB51" i="1" s="1"/>
  <c r="CX50" i="1"/>
  <c r="DL50" i="1" s="1"/>
  <c r="CT50" i="1"/>
  <c r="DH50" i="1" s="1"/>
  <c r="CP50" i="1"/>
  <c r="DD50" i="1" s="1"/>
  <c r="CL50" i="1"/>
  <c r="CZ50" i="1" s="1"/>
  <c r="CV49" i="1"/>
  <c r="DJ49" i="1" s="1"/>
  <c r="CR49" i="1"/>
  <c r="DF49" i="1" s="1"/>
  <c r="CN49" i="1"/>
  <c r="DB49" i="1" s="1"/>
  <c r="CX48" i="1"/>
  <c r="DL48" i="1" s="1"/>
  <c r="CT48" i="1"/>
  <c r="DH48" i="1" s="1"/>
  <c r="CP48" i="1"/>
  <c r="DD48" i="1" s="1"/>
  <c r="CL48" i="1"/>
  <c r="CZ48" i="1" s="1"/>
  <c r="CV47" i="1"/>
  <c r="DJ47" i="1" s="1"/>
  <c r="CR47" i="1"/>
  <c r="DF47" i="1" s="1"/>
  <c r="CN47" i="1"/>
  <c r="DB47" i="1" s="1"/>
  <c r="CX46" i="1"/>
  <c r="DL46" i="1" s="1"/>
  <c r="CT46" i="1"/>
  <c r="DH46" i="1" s="1"/>
  <c r="CP46" i="1"/>
  <c r="DD46" i="1" s="1"/>
  <c r="CL46" i="1"/>
  <c r="CZ46" i="1" s="1"/>
  <c r="CV45" i="1"/>
  <c r="DJ45" i="1" s="1"/>
  <c r="CR45" i="1"/>
  <c r="DF45" i="1" s="1"/>
  <c r="CN45" i="1"/>
  <c r="DB45" i="1" s="1"/>
  <c r="CX44" i="1"/>
  <c r="DL44" i="1" s="1"/>
  <c r="CT44" i="1"/>
  <c r="DH44" i="1" s="1"/>
  <c r="CP44" i="1"/>
  <c r="DD44" i="1" s="1"/>
  <c r="CL44" i="1"/>
  <c r="CZ44" i="1" s="1"/>
  <c r="CV43" i="1"/>
  <c r="DJ43" i="1" s="1"/>
  <c r="CR43" i="1"/>
  <c r="DF43" i="1" s="1"/>
  <c r="CN43" i="1"/>
  <c r="DB43" i="1" s="1"/>
  <c r="CX42" i="1"/>
  <c r="DL42" i="1" s="1"/>
  <c r="CT42" i="1"/>
  <c r="DH42" i="1" s="1"/>
  <c r="CP42" i="1"/>
  <c r="DD42" i="1" s="1"/>
  <c r="CL42" i="1"/>
  <c r="CZ42" i="1" s="1"/>
  <c r="CV41" i="1"/>
  <c r="DJ41" i="1" s="1"/>
  <c r="CR41" i="1"/>
  <c r="DF41" i="1" s="1"/>
  <c r="CN41" i="1"/>
  <c r="DB41" i="1" s="1"/>
  <c r="CX40" i="1"/>
  <c r="DL40" i="1" s="1"/>
  <c r="CT40" i="1"/>
  <c r="DH40" i="1" s="1"/>
  <c r="CP40" i="1"/>
  <c r="DD40" i="1" s="1"/>
  <c r="CL40" i="1"/>
  <c r="CZ40" i="1" s="1"/>
  <c r="CV39" i="1"/>
  <c r="DJ39" i="1" s="1"/>
  <c r="CR39" i="1"/>
  <c r="DF39" i="1" s="1"/>
  <c r="CN39" i="1"/>
  <c r="DB39" i="1" s="1"/>
  <c r="CX38" i="1"/>
  <c r="DL38" i="1" s="1"/>
  <c r="CT38" i="1"/>
  <c r="DH38" i="1" s="1"/>
  <c r="CP38" i="1"/>
  <c r="DD38" i="1" s="1"/>
  <c r="CL38" i="1"/>
  <c r="CZ38" i="1" s="1"/>
  <c r="CV37" i="1"/>
  <c r="DJ37" i="1" s="1"/>
  <c r="CR37" i="1"/>
  <c r="DF37" i="1" s="1"/>
  <c r="CN37" i="1"/>
  <c r="DB37" i="1" s="1"/>
  <c r="CX36" i="1"/>
  <c r="DL36" i="1" s="1"/>
  <c r="CT36" i="1"/>
  <c r="DH36" i="1" s="1"/>
  <c r="CP36" i="1"/>
  <c r="DD36" i="1" s="1"/>
  <c r="CL36" i="1"/>
  <c r="CZ36" i="1" s="1"/>
  <c r="CV35" i="1"/>
  <c r="DJ35" i="1" s="1"/>
  <c r="CR35" i="1"/>
  <c r="DF35" i="1" s="1"/>
  <c r="CN35" i="1"/>
  <c r="DB35" i="1" s="1"/>
  <c r="CX34" i="1"/>
  <c r="DL34" i="1" s="1"/>
  <c r="CT34" i="1"/>
  <c r="DH34" i="1" s="1"/>
  <c r="CP34" i="1"/>
  <c r="DD34" i="1" s="1"/>
  <c r="CL34" i="1"/>
  <c r="CZ34" i="1" s="1"/>
  <c r="CV33" i="1"/>
  <c r="DJ33" i="1" s="1"/>
  <c r="CR33" i="1"/>
  <c r="DF33" i="1" s="1"/>
  <c r="CN33" i="1"/>
  <c r="DB33" i="1" s="1"/>
  <c r="CX32" i="1"/>
  <c r="DL32" i="1" s="1"/>
  <c r="CT32" i="1"/>
  <c r="DH32" i="1" s="1"/>
  <c r="CP32" i="1"/>
  <c r="DD32" i="1" s="1"/>
  <c r="CL32" i="1"/>
  <c r="CZ32" i="1" s="1"/>
  <c r="CV31" i="1"/>
  <c r="DJ31" i="1" s="1"/>
  <c r="CR31" i="1"/>
  <c r="DF31" i="1" s="1"/>
  <c r="CN31" i="1"/>
  <c r="DB31" i="1" s="1"/>
  <c r="CX30" i="1"/>
  <c r="DL30" i="1" s="1"/>
  <c r="CT30" i="1"/>
  <c r="DH30" i="1" s="1"/>
  <c r="CP30" i="1"/>
  <c r="DD30" i="1" s="1"/>
  <c r="CL30" i="1"/>
  <c r="CZ30" i="1" s="1"/>
  <c r="CV29" i="1"/>
  <c r="DJ29" i="1" s="1"/>
  <c r="CR29" i="1"/>
  <c r="DF29" i="1" s="1"/>
  <c r="CN29" i="1"/>
  <c r="DB29" i="1" s="1"/>
  <c r="CX28" i="1"/>
  <c r="DL28" i="1" s="1"/>
  <c r="CT28" i="1"/>
  <c r="DH28" i="1" s="1"/>
  <c r="CP28" i="1"/>
  <c r="DD28" i="1" s="1"/>
  <c r="CL28" i="1"/>
  <c r="CZ28" i="1" s="1"/>
  <c r="CV27" i="1"/>
  <c r="DJ27" i="1" s="1"/>
  <c r="CR27" i="1"/>
  <c r="DF27" i="1" s="1"/>
  <c r="CN27" i="1"/>
  <c r="DB27" i="1" s="1"/>
  <c r="CX26" i="1"/>
  <c r="DL26" i="1" s="1"/>
  <c r="CT26" i="1"/>
  <c r="DH26" i="1" s="1"/>
  <c r="CP26" i="1"/>
  <c r="DD26" i="1" s="1"/>
  <c r="CL26" i="1"/>
  <c r="CZ26" i="1" s="1"/>
  <c r="CV25" i="1"/>
  <c r="DJ25" i="1" s="1"/>
  <c r="CR25" i="1"/>
  <c r="DF25" i="1" s="1"/>
  <c r="CN25" i="1"/>
  <c r="DB25" i="1" s="1"/>
  <c r="CX24" i="1"/>
  <c r="DL24" i="1" s="1"/>
  <c r="CT24" i="1"/>
  <c r="DH24" i="1" s="1"/>
  <c r="CP24" i="1"/>
  <c r="DD24" i="1" s="1"/>
  <c r="CL24" i="1"/>
  <c r="CZ24" i="1" s="1"/>
  <c r="CV23" i="1"/>
  <c r="DJ23" i="1" s="1"/>
  <c r="CR23" i="1"/>
  <c r="DF23" i="1" s="1"/>
  <c r="CN23" i="1"/>
  <c r="DB23" i="1" s="1"/>
  <c r="CX22" i="1"/>
  <c r="DL22" i="1" s="1"/>
  <c r="CT22" i="1"/>
  <c r="DH22" i="1" s="1"/>
  <c r="CP22" i="1"/>
  <c r="DD22" i="1" s="1"/>
  <c r="CL22" i="1"/>
  <c r="CZ22" i="1" s="1"/>
  <c r="CV21" i="1"/>
  <c r="DJ21" i="1" s="1"/>
  <c r="CR21" i="1"/>
  <c r="DF21" i="1" s="1"/>
  <c r="CN21" i="1"/>
  <c r="DB21" i="1" s="1"/>
  <c r="CX20" i="1"/>
  <c r="DL20" i="1" s="1"/>
  <c r="CT20" i="1"/>
  <c r="DH20" i="1" s="1"/>
  <c r="CP20" i="1"/>
  <c r="DD20" i="1" s="1"/>
  <c r="CL20" i="1"/>
  <c r="CZ20" i="1" s="1"/>
  <c r="CV19" i="1"/>
  <c r="DJ19" i="1" s="1"/>
  <c r="CR19" i="1"/>
  <c r="DF19" i="1" s="1"/>
  <c r="CN19" i="1"/>
  <c r="DB19" i="1" s="1"/>
  <c r="CX18" i="1"/>
  <c r="DL18" i="1" s="1"/>
  <c r="CT18" i="1"/>
  <c r="DH18" i="1" s="1"/>
  <c r="CP18" i="1"/>
  <c r="DD18" i="1" s="1"/>
  <c r="CL18" i="1"/>
  <c r="CZ18" i="1" s="1"/>
  <c r="CV17" i="1"/>
  <c r="DJ17" i="1" s="1"/>
  <c r="CR17" i="1"/>
  <c r="DF17" i="1" s="1"/>
  <c r="CN17" i="1"/>
  <c r="DB17" i="1" s="1"/>
  <c r="CX16" i="1"/>
  <c r="DL16" i="1" s="1"/>
  <c r="CT16" i="1"/>
  <c r="DH16" i="1" s="1"/>
  <c r="CP16" i="1"/>
  <c r="DD16" i="1" s="1"/>
  <c r="CL16" i="1"/>
  <c r="CZ16" i="1" s="1"/>
  <c r="CV15" i="1"/>
  <c r="DJ15" i="1" s="1"/>
  <c r="CR15" i="1"/>
  <c r="DF15" i="1" s="1"/>
  <c r="CN15" i="1"/>
  <c r="DB15" i="1" s="1"/>
  <c r="CX14" i="1"/>
  <c r="DL14" i="1" s="1"/>
  <c r="CT14" i="1"/>
  <c r="DH14" i="1" s="1"/>
  <c r="CP14" i="1"/>
  <c r="DD14" i="1" s="1"/>
  <c r="CL14" i="1"/>
  <c r="CZ14" i="1" s="1"/>
  <c r="CV13" i="1"/>
  <c r="DJ13" i="1" s="1"/>
  <c r="CR13" i="1"/>
  <c r="DF13" i="1" s="1"/>
  <c r="CN13" i="1"/>
  <c r="DB13" i="1" s="1"/>
  <c r="CX12" i="1"/>
  <c r="DL12" i="1" s="1"/>
  <c r="CT12" i="1"/>
  <c r="DH12" i="1" s="1"/>
  <c r="CP12" i="1"/>
  <c r="DD12" i="1" s="1"/>
  <c r="CL12" i="1"/>
  <c r="CZ12" i="1" s="1"/>
  <c r="CV11" i="1"/>
  <c r="DJ11" i="1" s="1"/>
  <c r="CR11" i="1"/>
  <c r="DF11" i="1" s="1"/>
  <c r="CN11" i="1"/>
  <c r="DB11" i="1" s="1"/>
  <c r="CX10" i="1"/>
  <c r="DL10" i="1" s="1"/>
  <c r="CT10" i="1"/>
  <c r="DH10" i="1" s="1"/>
  <c r="CP10" i="1"/>
  <c r="DD10" i="1" s="1"/>
  <c r="CL10" i="1"/>
  <c r="CZ10" i="1" s="1"/>
  <c r="CV9" i="1"/>
  <c r="DJ9" i="1" s="1"/>
  <c r="CR9" i="1"/>
  <c r="DF9" i="1" s="1"/>
  <c r="CN9" i="1"/>
  <c r="DB9" i="1" s="1"/>
  <c r="CX8" i="1"/>
  <c r="DL8" i="1" s="1"/>
  <c r="CT8" i="1"/>
  <c r="DH8" i="1" s="1"/>
  <c r="CP8" i="1"/>
  <c r="DD8" i="1" s="1"/>
  <c r="CL8" i="1"/>
  <c r="CZ8" i="1" s="1"/>
  <c r="CV7" i="1"/>
  <c r="DJ7" i="1" s="1"/>
  <c r="CR7" i="1"/>
  <c r="DF7" i="1" s="1"/>
  <c r="CN7" i="1"/>
  <c r="DB7" i="1" s="1"/>
  <c r="CX6" i="1"/>
  <c r="DL6" i="1" s="1"/>
  <c r="CT6" i="1"/>
  <c r="DH6" i="1" s="1"/>
  <c r="CP6" i="1"/>
  <c r="DD6" i="1" s="1"/>
  <c r="CL6" i="1"/>
  <c r="CZ6" i="1" s="1"/>
  <c r="CV5" i="1"/>
  <c r="DJ5" i="1" s="1"/>
  <c r="CR5" i="1"/>
  <c r="DF5" i="1" s="1"/>
  <c r="CN5" i="1"/>
  <c r="DB5" i="1" s="1"/>
  <c r="CX4" i="1"/>
  <c r="DL4" i="1" s="1"/>
  <c r="CT4" i="1"/>
  <c r="DH4" i="1" s="1"/>
  <c r="CP4" i="1"/>
  <c r="DD4" i="1" s="1"/>
  <c r="CL4" i="1"/>
  <c r="CZ4" i="1" s="1"/>
  <c r="CR68" i="1"/>
  <c r="DF68" i="1" s="1"/>
  <c r="CX67" i="1"/>
  <c r="DL67" i="1" s="1"/>
  <c r="CP67" i="1"/>
  <c r="DD67" i="1" s="1"/>
  <c r="CV66" i="1"/>
  <c r="DJ66" i="1" s="1"/>
  <c r="CN66" i="1"/>
  <c r="DB66" i="1" s="1"/>
  <c r="CT65" i="1"/>
  <c r="DH65" i="1" s="1"/>
  <c r="CN65" i="1"/>
  <c r="DB65" i="1" s="1"/>
  <c r="CW64" i="1"/>
  <c r="DK64" i="1" s="1"/>
  <c r="CS64" i="1"/>
  <c r="DG64" i="1" s="1"/>
  <c r="CO64" i="1"/>
  <c r="DC64" i="1" s="1"/>
  <c r="CY63" i="1"/>
  <c r="DM63" i="1" s="1"/>
  <c r="CU63" i="1"/>
  <c r="DI63" i="1" s="1"/>
  <c r="CQ63" i="1"/>
  <c r="DE63" i="1" s="1"/>
  <c r="CM63" i="1"/>
  <c r="DA63" i="1" s="1"/>
  <c r="CW62" i="1"/>
  <c r="DK62" i="1" s="1"/>
  <c r="CS62" i="1"/>
  <c r="DG62" i="1" s="1"/>
  <c r="CO62" i="1"/>
  <c r="DC62" i="1" s="1"/>
  <c r="CY61" i="1"/>
  <c r="DM61" i="1" s="1"/>
  <c r="CU61" i="1"/>
  <c r="DI61" i="1" s="1"/>
  <c r="CQ61" i="1"/>
  <c r="DE61" i="1" s="1"/>
  <c r="CM61" i="1"/>
  <c r="DA61" i="1" s="1"/>
  <c r="CW60" i="1"/>
  <c r="DK60" i="1" s="1"/>
  <c r="CS60" i="1"/>
  <c r="DG60" i="1" s="1"/>
  <c r="CO60" i="1"/>
  <c r="DC60" i="1" s="1"/>
  <c r="CY59" i="1"/>
  <c r="DM59" i="1" s="1"/>
  <c r="CU59" i="1"/>
  <c r="DI59" i="1" s="1"/>
  <c r="CQ59" i="1"/>
  <c r="DE59" i="1" s="1"/>
  <c r="CM59" i="1"/>
  <c r="DA59" i="1" s="1"/>
  <c r="CW58" i="1"/>
  <c r="DK58" i="1" s="1"/>
  <c r="CS58" i="1"/>
  <c r="DG58" i="1" s="1"/>
  <c r="CO58" i="1"/>
  <c r="DC58" i="1" s="1"/>
  <c r="CY57" i="1"/>
  <c r="DM57" i="1" s="1"/>
  <c r="CU57" i="1"/>
  <c r="DI57" i="1" s="1"/>
  <c r="CQ57" i="1"/>
  <c r="DE57" i="1" s="1"/>
  <c r="CM57" i="1"/>
  <c r="DA57" i="1" s="1"/>
  <c r="CW56" i="1"/>
  <c r="DK56" i="1" s="1"/>
  <c r="CS56" i="1"/>
  <c r="DG56" i="1" s="1"/>
  <c r="CO56" i="1"/>
  <c r="DC56" i="1" s="1"/>
  <c r="CY55" i="1"/>
  <c r="DM55" i="1" s="1"/>
  <c r="CU55" i="1"/>
  <c r="DI55" i="1" s="1"/>
  <c r="CQ55" i="1"/>
  <c r="DE55" i="1" s="1"/>
  <c r="CM55" i="1"/>
  <c r="DA55" i="1" s="1"/>
  <c r="CW54" i="1"/>
  <c r="DK54" i="1" s="1"/>
  <c r="CS54" i="1"/>
  <c r="DG54" i="1" s="1"/>
  <c r="CO54" i="1"/>
  <c r="DC54" i="1" s="1"/>
  <c r="CY53" i="1"/>
  <c r="DM53" i="1" s="1"/>
  <c r="CU53" i="1"/>
  <c r="DI53" i="1" s="1"/>
  <c r="CQ53" i="1"/>
  <c r="DE53" i="1" s="1"/>
  <c r="CM53" i="1"/>
  <c r="DA53" i="1" s="1"/>
  <c r="CW52" i="1"/>
  <c r="DK52" i="1" s="1"/>
  <c r="CS52" i="1"/>
  <c r="DG52" i="1" s="1"/>
  <c r="CO52" i="1"/>
  <c r="DC52" i="1" s="1"/>
  <c r="CY51" i="1"/>
  <c r="DM51" i="1" s="1"/>
  <c r="CU51" i="1"/>
  <c r="DI51" i="1" s="1"/>
  <c r="CQ51" i="1"/>
  <c r="DE51" i="1" s="1"/>
  <c r="CM51" i="1"/>
  <c r="DA51" i="1" s="1"/>
  <c r="CW50" i="1"/>
  <c r="DK50" i="1" s="1"/>
  <c r="CS50" i="1"/>
  <c r="DG50" i="1" s="1"/>
  <c r="CO50" i="1"/>
  <c r="DC50" i="1" s="1"/>
  <c r="CY49" i="1"/>
  <c r="DM49" i="1" s="1"/>
  <c r="CU49" i="1"/>
  <c r="DI49" i="1" s="1"/>
  <c r="CQ49" i="1"/>
  <c r="DE49" i="1" s="1"/>
  <c r="CM49" i="1"/>
  <c r="DA49" i="1" s="1"/>
  <c r="CW48" i="1"/>
  <c r="DK48" i="1" s="1"/>
  <c r="CS48" i="1"/>
  <c r="DG48" i="1" s="1"/>
  <c r="CO48" i="1"/>
  <c r="DC48" i="1" s="1"/>
  <c r="CY47" i="1"/>
  <c r="DM47" i="1" s="1"/>
  <c r="CU47" i="1"/>
  <c r="DI47" i="1" s="1"/>
  <c r="CQ47" i="1"/>
  <c r="DE47" i="1" s="1"/>
  <c r="CM47" i="1"/>
  <c r="DA47" i="1" s="1"/>
  <c r="CW46" i="1"/>
  <c r="DK46" i="1" s="1"/>
  <c r="CS46" i="1"/>
  <c r="DG46" i="1" s="1"/>
  <c r="CO46" i="1"/>
  <c r="DC46" i="1" s="1"/>
  <c r="CY45" i="1"/>
  <c r="DM45" i="1" s="1"/>
  <c r="CU45" i="1"/>
  <c r="DI45" i="1" s="1"/>
  <c r="CQ45" i="1"/>
  <c r="DE45" i="1" s="1"/>
  <c r="CM45" i="1"/>
  <c r="DA45" i="1" s="1"/>
  <c r="CW44" i="1"/>
  <c r="DK44" i="1" s="1"/>
  <c r="CS44" i="1"/>
  <c r="DG44" i="1" s="1"/>
  <c r="CO44" i="1"/>
  <c r="DC44" i="1" s="1"/>
  <c r="CY43" i="1"/>
  <c r="DM43" i="1" s="1"/>
  <c r="CU43" i="1"/>
  <c r="DI43" i="1" s="1"/>
  <c r="CQ43" i="1"/>
  <c r="DE43" i="1" s="1"/>
  <c r="CM43" i="1"/>
  <c r="DA43" i="1" s="1"/>
  <c r="CW42" i="1"/>
  <c r="DK42" i="1" s="1"/>
  <c r="CS42" i="1"/>
  <c r="DG42" i="1" s="1"/>
  <c r="CO42" i="1"/>
  <c r="DC42" i="1" s="1"/>
  <c r="CY41" i="1"/>
  <c r="DM41" i="1" s="1"/>
  <c r="CU41" i="1"/>
  <c r="DI41" i="1" s="1"/>
  <c r="CQ41" i="1"/>
  <c r="DE41" i="1" s="1"/>
  <c r="CM41" i="1"/>
  <c r="DA41" i="1" s="1"/>
  <c r="CW40" i="1"/>
  <c r="DK40" i="1" s="1"/>
  <c r="CS40" i="1"/>
  <c r="DG40" i="1" s="1"/>
  <c r="CO40" i="1"/>
  <c r="DC40" i="1" s="1"/>
  <c r="CY39" i="1"/>
  <c r="DM39" i="1" s="1"/>
  <c r="CU39" i="1"/>
  <c r="DI39" i="1" s="1"/>
  <c r="CQ39" i="1"/>
  <c r="DE39" i="1" s="1"/>
  <c r="CM39" i="1"/>
  <c r="DA39" i="1" s="1"/>
  <c r="CW38" i="1"/>
  <c r="DK38" i="1" s="1"/>
  <c r="CS38" i="1"/>
  <c r="DG38" i="1" s="1"/>
  <c r="CO38" i="1"/>
  <c r="DC38" i="1" s="1"/>
  <c r="CY37" i="1"/>
  <c r="DM37" i="1" s="1"/>
  <c r="CU37" i="1"/>
  <c r="DI37" i="1" s="1"/>
  <c r="CQ37" i="1"/>
  <c r="DE37" i="1" s="1"/>
  <c r="CM37" i="1"/>
  <c r="DA37" i="1" s="1"/>
  <c r="CW36" i="1"/>
  <c r="DK36" i="1" s="1"/>
  <c r="CS36" i="1"/>
  <c r="DG36" i="1" s="1"/>
  <c r="CO36" i="1"/>
  <c r="DC36" i="1" s="1"/>
  <c r="CY35" i="1"/>
  <c r="DM35" i="1" s="1"/>
  <c r="CU35" i="1"/>
  <c r="DI35" i="1" s="1"/>
  <c r="CQ35" i="1"/>
  <c r="DE35" i="1" s="1"/>
  <c r="CM35" i="1"/>
  <c r="DA35" i="1" s="1"/>
  <c r="CW34" i="1"/>
  <c r="DK34" i="1" s="1"/>
  <c r="CS34" i="1"/>
  <c r="DG34" i="1" s="1"/>
  <c r="CO34" i="1"/>
  <c r="DC34" i="1" s="1"/>
  <c r="CY33" i="1"/>
  <c r="DM33" i="1" s="1"/>
  <c r="CU33" i="1"/>
  <c r="DI33" i="1" s="1"/>
  <c r="CQ33" i="1"/>
  <c r="DE33" i="1" s="1"/>
  <c r="CM33" i="1"/>
  <c r="DA33" i="1" s="1"/>
  <c r="CW32" i="1"/>
  <c r="DK32" i="1" s="1"/>
  <c r="CS32" i="1"/>
  <c r="DG32" i="1" s="1"/>
  <c r="CO32" i="1"/>
  <c r="DC32" i="1" s="1"/>
  <c r="CY31" i="1"/>
  <c r="DM31" i="1" s="1"/>
  <c r="CU31" i="1"/>
  <c r="DI31" i="1" s="1"/>
  <c r="CQ31" i="1"/>
  <c r="DE31" i="1" s="1"/>
  <c r="CM31" i="1"/>
  <c r="DA31" i="1" s="1"/>
  <c r="CW30" i="1"/>
  <c r="DK30" i="1" s="1"/>
  <c r="CS30" i="1"/>
  <c r="DG30" i="1" s="1"/>
  <c r="CO30" i="1"/>
  <c r="DC30" i="1" s="1"/>
  <c r="CY29" i="1"/>
  <c r="DM29" i="1" s="1"/>
  <c r="CU29" i="1"/>
  <c r="DI29" i="1" s="1"/>
  <c r="CQ29" i="1"/>
  <c r="DE29" i="1" s="1"/>
  <c r="CM29" i="1"/>
  <c r="DA29" i="1" s="1"/>
  <c r="CW28" i="1"/>
  <c r="DK28" i="1" s="1"/>
  <c r="CS28" i="1"/>
  <c r="DG28" i="1" s="1"/>
  <c r="CO28" i="1"/>
  <c r="DC28" i="1" s="1"/>
  <c r="CY27" i="1"/>
  <c r="DM27" i="1" s="1"/>
  <c r="CU27" i="1"/>
  <c r="DI27" i="1" s="1"/>
  <c r="CQ27" i="1"/>
  <c r="DE27" i="1" s="1"/>
  <c r="CM27" i="1"/>
  <c r="DA27" i="1" s="1"/>
  <c r="CW26" i="1"/>
  <c r="DK26" i="1" s="1"/>
  <c r="CS26" i="1"/>
  <c r="DG26" i="1" s="1"/>
  <c r="CO26" i="1"/>
  <c r="DC26" i="1" s="1"/>
  <c r="CY25" i="1"/>
  <c r="DM25" i="1" s="1"/>
  <c r="CU25" i="1"/>
  <c r="DI25" i="1" s="1"/>
  <c r="CQ25" i="1"/>
  <c r="DE25" i="1" s="1"/>
  <c r="CM25" i="1"/>
  <c r="DA25" i="1" s="1"/>
  <c r="CW24" i="1"/>
  <c r="DK24" i="1" s="1"/>
  <c r="CS24" i="1"/>
  <c r="DG24" i="1" s="1"/>
  <c r="CO24" i="1"/>
  <c r="DC24" i="1" s="1"/>
  <c r="CY23" i="1"/>
  <c r="DM23" i="1" s="1"/>
  <c r="CU23" i="1"/>
  <c r="DI23" i="1" s="1"/>
  <c r="CQ23" i="1"/>
  <c r="DE23" i="1" s="1"/>
  <c r="CM23" i="1"/>
  <c r="DA23" i="1" s="1"/>
  <c r="CW22" i="1"/>
  <c r="DK22" i="1" s="1"/>
  <c r="CS22" i="1"/>
  <c r="DG22" i="1" s="1"/>
  <c r="CO22" i="1"/>
  <c r="DC22" i="1" s="1"/>
  <c r="CY21" i="1"/>
  <c r="DM21" i="1" s="1"/>
  <c r="CU21" i="1"/>
  <c r="DI21" i="1" s="1"/>
  <c r="CQ21" i="1"/>
  <c r="DE21" i="1" s="1"/>
  <c r="CM21" i="1"/>
  <c r="DA21" i="1" s="1"/>
  <c r="CW20" i="1"/>
  <c r="DK20" i="1" s="1"/>
  <c r="CS20" i="1"/>
  <c r="DG20" i="1" s="1"/>
  <c r="CO20" i="1"/>
  <c r="DC20" i="1" s="1"/>
  <c r="CY19" i="1"/>
  <c r="DM19" i="1" s="1"/>
  <c r="CU19" i="1"/>
  <c r="DI19" i="1" s="1"/>
  <c r="CQ19" i="1"/>
  <c r="DE19" i="1" s="1"/>
  <c r="CM19" i="1"/>
  <c r="DA19" i="1" s="1"/>
  <c r="CW18" i="1"/>
  <c r="DK18" i="1" s="1"/>
  <c r="CS18" i="1"/>
  <c r="DG18" i="1" s="1"/>
  <c r="CO18" i="1"/>
  <c r="DC18" i="1" s="1"/>
  <c r="CY17" i="1"/>
  <c r="DM17" i="1" s="1"/>
  <c r="CU17" i="1"/>
  <c r="DI17" i="1" s="1"/>
  <c r="CQ17" i="1"/>
  <c r="DE17" i="1" s="1"/>
  <c r="CM17" i="1"/>
  <c r="DA17" i="1" s="1"/>
  <c r="CW16" i="1"/>
  <c r="DK16" i="1" s="1"/>
  <c r="CS16" i="1"/>
  <c r="DG16" i="1" s="1"/>
  <c r="CO16" i="1"/>
  <c r="DC16" i="1" s="1"/>
  <c r="CY15" i="1"/>
  <c r="DM15" i="1" s="1"/>
  <c r="CU15" i="1"/>
  <c r="DI15" i="1" s="1"/>
  <c r="CQ15" i="1"/>
  <c r="DE15" i="1" s="1"/>
  <c r="CM15" i="1"/>
  <c r="DA15" i="1" s="1"/>
  <c r="CW14" i="1"/>
  <c r="DK14" i="1" s="1"/>
  <c r="CS14" i="1"/>
  <c r="DG14" i="1" s="1"/>
  <c r="CO14" i="1"/>
  <c r="DC14" i="1" s="1"/>
  <c r="CY13" i="1"/>
  <c r="DM13" i="1" s="1"/>
  <c r="CU13" i="1"/>
  <c r="DI13" i="1" s="1"/>
  <c r="CQ13" i="1"/>
  <c r="DE13" i="1" s="1"/>
  <c r="CM13" i="1"/>
  <c r="DA13" i="1" s="1"/>
  <c r="CW12" i="1"/>
  <c r="DK12" i="1" s="1"/>
  <c r="CS12" i="1"/>
  <c r="DG12" i="1" s="1"/>
  <c r="CO12" i="1"/>
  <c r="DC12" i="1" s="1"/>
  <c r="CY11" i="1"/>
  <c r="DM11" i="1" s="1"/>
  <c r="CU11" i="1"/>
  <c r="DI11" i="1" s="1"/>
  <c r="CQ11" i="1"/>
  <c r="DE11" i="1" s="1"/>
  <c r="CM11" i="1"/>
  <c r="DA11" i="1" s="1"/>
  <c r="CW10" i="1"/>
  <c r="DK10" i="1" s="1"/>
  <c r="CS10" i="1"/>
  <c r="DG10" i="1" s="1"/>
  <c r="CO10" i="1"/>
  <c r="DC10" i="1" s="1"/>
  <c r="CY9" i="1"/>
  <c r="DM9" i="1" s="1"/>
  <c r="CU9" i="1"/>
  <c r="DI9" i="1" s="1"/>
  <c r="CQ9" i="1"/>
  <c r="DE9" i="1" s="1"/>
  <c r="CM9" i="1"/>
  <c r="DA9" i="1" s="1"/>
  <c r="CW8" i="1"/>
  <c r="DK8" i="1" s="1"/>
  <c r="CS8" i="1"/>
  <c r="DG8" i="1" s="1"/>
  <c r="CO8" i="1"/>
  <c r="DC8" i="1" s="1"/>
  <c r="CY7" i="1"/>
  <c r="DM7" i="1" s="1"/>
  <c r="CU7" i="1"/>
  <c r="DI7" i="1" s="1"/>
  <c r="CQ7" i="1"/>
  <c r="DE7" i="1" s="1"/>
  <c r="CM7" i="1"/>
  <c r="DA7" i="1" s="1"/>
  <c r="CW6" i="1"/>
  <c r="DK6" i="1" s="1"/>
  <c r="CS6" i="1"/>
  <c r="DG6" i="1" s="1"/>
  <c r="CO6" i="1"/>
  <c r="DC6" i="1" s="1"/>
  <c r="CY5" i="1"/>
  <c r="DM5" i="1" s="1"/>
  <c r="CU5" i="1"/>
  <c r="DI5" i="1" s="1"/>
  <c r="CQ5" i="1"/>
  <c r="DE5" i="1" s="1"/>
  <c r="CM5" i="1"/>
  <c r="DA5" i="1" s="1"/>
  <c r="CW4" i="1"/>
  <c r="DK4" i="1" s="1"/>
  <c r="CS4" i="1"/>
  <c r="DG4" i="1" s="1"/>
  <c r="CO4" i="1"/>
  <c r="DC4" i="1" s="1"/>
  <c r="CP68" i="1"/>
  <c r="DD68" i="1" s="1"/>
  <c r="CV67" i="1"/>
  <c r="DJ67" i="1" s="1"/>
  <c r="CN67" i="1"/>
  <c r="DB67" i="1" s="1"/>
  <c r="CT66" i="1"/>
  <c r="DH66" i="1" s="1"/>
  <c r="CL66" i="1"/>
  <c r="CZ66" i="1" s="1"/>
  <c r="CR65" i="1"/>
  <c r="DF65" i="1" s="1"/>
  <c r="CM65" i="1"/>
  <c r="DA65" i="1" s="1"/>
  <c r="CV64" i="1"/>
  <c r="DJ64" i="1" s="1"/>
  <c r="CR64" i="1"/>
  <c r="DF64" i="1" s="1"/>
  <c r="CN64" i="1"/>
  <c r="DB64" i="1" s="1"/>
  <c r="CX63" i="1"/>
  <c r="DL63" i="1" s="1"/>
  <c r="CT63" i="1"/>
  <c r="DH63" i="1" s="1"/>
  <c r="CP63" i="1"/>
  <c r="DD63" i="1" s="1"/>
  <c r="CL63" i="1"/>
  <c r="CZ63" i="1" s="1"/>
  <c r="CV62" i="1"/>
  <c r="DJ62" i="1" s="1"/>
  <c r="CR62" i="1"/>
  <c r="DF62" i="1" s="1"/>
  <c r="CN62" i="1"/>
  <c r="DB62" i="1" s="1"/>
  <c r="CX61" i="1"/>
  <c r="DL61" i="1" s="1"/>
  <c r="CT61" i="1"/>
  <c r="DH61" i="1" s="1"/>
  <c r="CP61" i="1"/>
  <c r="DD61" i="1" s="1"/>
  <c r="CL61" i="1"/>
  <c r="CZ61" i="1" s="1"/>
  <c r="CV60" i="1"/>
  <c r="DJ60" i="1" s="1"/>
  <c r="CR60" i="1"/>
  <c r="DF60" i="1" s="1"/>
  <c r="CN60" i="1"/>
  <c r="DB60" i="1" s="1"/>
  <c r="CX59" i="1"/>
  <c r="DL59" i="1" s="1"/>
  <c r="CT59" i="1"/>
  <c r="DH59" i="1" s="1"/>
  <c r="CP59" i="1"/>
  <c r="DD59" i="1" s="1"/>
  <c r="CL59" i="1"/>
  <c r="CZ59" i="1" s="1"/>
  <c r="CV58" i="1"/>
  <c r="DJ58" i="1" s="1"/>
  <c r="CR58" i="1"/>
  <c r="DF58" i="1" s="1"/>
  <c r="CN58" i="1"/>
  <c r="DB58" i="1" s="1"/>
  <c r="CX57" i="1"/>
  <c r="DL57" i="1" s="1"/>
  <c r="CT57" i="1"/>
  <c r="DH57" i="1" s="1"/>
  <c r="CP57" i="1"/>
  <c r="DD57" i="1" s="1"/>
  <c r="CL57" i="1"/>
  <c r="CZ57" i="1" s="1"/>
  <c r="CV56" i="1"/>
  <c r="DJ56" i="1" s="1"/>
  <c r="CR56" i="1"/>
  <c r="DF56" i="1" s="1"/>
  <c r="CN56" i="1"/>
  <c r="DB56" i="1" s="1"/>
  <c r="CX55" i="1"/>
  <c r="DL55" i="1" s="1"/>
  <c r="CT55" i="1"/>
  <c r="DH55" i="1" s="1"/>
  <c r="CP55" i="1"/>
  <c r="DD55" i="1" s="1"/>
  <c r="CL55" i="1"/>
  <c r="CZ55" i="1" s="1"/>
  <c r="CV54" i="1"/>
  <c r="DJ54" i="1" s="1"/>
  <c r="CR54" i="1"/>
  <c r="DF54" i="1" s="1"/>
  <c r="CN54" i="1"/>
  <c r="DB54" i="1" s="1"/>
  <c r="CX53" i="1"/>
  <c r="DL53" i="1" s="1"/>
  <c r="CT53" i="1"/>
  <c r="DH53" i="1" s="1"/>
  <c r="CP53" i="1"/>
  <c r="DD53" i="1" s="1"/>
  <c r="CL53" i="1"/>
  <c r="CZ53" i="1" s="1"/>
  <c r="CV52" i="1"/>
  <c r="DJ52" i="1" s="1"/>
  <c r="CR52" i="1"/>
  <c r="DF52" i="1" s="1"/>
  <c r="CN52" i="1"/>
  <c r="DB52" i="1" s="1"/>
  <c r="CX51" i="1"/>
  <c r="DL51" i="1" s="1"/>
  <c r="CT51" i="1"/>
  <c r="DH51" i="1" s="1"/>
  <c r="CP51" i="1"/>
  <c r="DD51" i="1" s="1"/>
  <c r="CL51" i="1"/>
  <c r="CZ51" i="1" s="1"/>
  <c r="CV50" i="1"/>
  <c r="DJ50" i="1" s="1"/>
  <c r="CR50" i="1"/>
  <c r="DF50" i="1" s="1"/>
  <c r="CN50" i="1"/>
  <c r="DB50" i="1" s="1"/>
  <c r="CX49" i="1"/>
  <c r="DL49" i="1" s="1"/>
  <c r="CT49" i="1"/>
  <c r="DH49" i="1" s="1"/>
  <c r="CP49" i="1"/>
  <c r="DD49" i="1" s="1"/>
  <c r="CL49" i="1"/>
  <c r="CZ49" i="1" s="1"/>
  <c r="CV48" i="1"/>
  <c r="DJ48" i="1" s="1"/>
  <c r="CR48" i="1"/>
  <c r="DF48" i="1" s="1"/>
  <c r="CN48" i="1"/>
  <c r="DB48" i="1" s="1"/>
  <c r="CX47" i="1"/>
  <c r="DL47" i="1" s="1"/>
  <c r="CT47" i="1"/>
  <c r="DH47" i="1" s="1"/>
  <c r="CP47" i="1"/>
  <c r="DD47" i="1" s="1"/>
  <c r="CL47" i="1"/>
  <c r="CZ47" i="1" s="1"/>
  <c r="CV46" i="1"/>
  <c r="DJ46" i="1" s="1"/>
  <c r="CR46" i="1"/>
  <c r="DF46" i="1" s="1"/>
  <c r="CN46" i="1"/>
  <c r="DB46" i="1" s="1"/>
  <c r="CX45" i="1"/>
  <c r="DL45" i="1" s="1"/>
  <c r="CT45" i="1"/>
  <c r="DH45" i="1" s="1"/>
  <c r="CP45" i="1"/>
  <c r="DD45" i="1" s="1"/>
  <c r="CL45" i="1"/>
  <c r="CZ45" i="1" s="1"/>
  <c r="CV44" i="1"/>
  <c r="DJ44" i="1" s="1"/>
  <c r="CR44" i="1"/>
  <c r="DF44" i="1" s="1"/>
  <c r="CN44" i="1"/>
  <c r="DB44" i="1" s="1"/>
  <c r="CX43" i="1"/>
  <c r="DL43" i="1" s="1"/>
  <c r="CT43" i="1"/>
  <c r="DH43" i="1" s="1"/>
  <c r="CP43" i="1"/>
  <c r="DD43" i="1" s="1"/>
  <c r="CL43" i="1"/>
  <c r="CZ43" i="1" s="1"/>
  <c r="CV42" i="1"/>
  <c r="DJ42" i="1" s="1"/>
  <c r="CR42" i="1"/>
  <c r="DF42" i="1" s="1"/>
  <c r="CN42" i="1"/>
  <c r="DB42" i="1" s="1"/>
  <c r="CX41" i="1"/>
  <c r="DL41" i="1" s="1"/>
  <c r="CT41" i="1"/>
  <c r="DH41" i="1" s="1"/>
  <c r="CP41" i="1"/>
  <c r="DD41" i="1" s="1"/>
  <c r="CL41" i="1"/>
  <c r="CZ41" i="1" s="1"/>
  <c r="CV40" i="1"/>
  <c r="DJ40" i="1" s="1"/>
  <c r="CR40" i="1"/>
  <c r="DF40" i="1" s="1"/>
  <c r="CN40" i="1"/>
  <c r="DB40" i="1" s="1"/>
  <c r="CX39" i="1"/>
  <c r="DL39" i="1" s="1"/>
  <c r="CT39" i="1"/>
  <c r="DH39" i="1" s="1"/>
  <c r="CP39" i="1"/>
  <c r="DD39" i="1" s="1"/>
  <c r="CL39" i="1"/>
  <c r="CZ39" i="1" s="1"/>
  <c r="CV38" i="1"/>
  <c r="DJ38" i="1" s="1"/>
  <c r="CR38" i="1"/>
  <c r="DF38" i="1" s="1"/>
  <c r="CN38" i="1"/>
  <c r="DB38" i="1" s="1"/>
  <c r="CX37" i="1"/>
  <c r="DL37" i="1" s="1"/>
  <c r="CT37" i="1"/>
  <c r="DH37" i="1" s="1"/>
  <c r="CP37" i="1"/>
  <c r="DD37" i="1" s="1"/>
  <c r="CL37" i="1"/>
  <c r="CZ37" i="1" s="1"/>
  <c r="CV36" i="1"/>
  <c r="DJ36" i="1" s="1"/>
  <c r="CR36" i="1"/>
  <c r="DF36" i="1" s="1"/>
  <c r="CN36" i="1"/>
  <c r="DB36" i="1" s="1"/>
  <c r="CX35" i="1"/>
  <c r="DL35" i="1" s="1"/>
  <c r="CT35" i="1"/>
  <c r="DH35" i="1" s="1"/>
  <c r="CP35" i="1"/>
  <c r="DD35" i="1" s="1"/>
  <c r="CL35" i="1"/>
  <c r="CZ35" i="1" s="1"/>
  <c r="CV34" i="1"/>
  <c r="DJ34" i="1" s="1"/>
  <c r="CR34" i="1"/>
  <c r="DF34" i="1" s="1"/>
  <c r="CN34" i="1"/>
  <c r="DB34" i="1" s="1"/>
  <c r="CX33" i="1"/>
  <c r="DL33" i="1" s="1"/>
  <c r="CT33" i="1"/>
  <c r="DH33" i="1" s="1"/>
  <c r="CP33" i="1"/>
  <c r="DD33" i="1" s="1"/>
  <c r="CL33" i="1"/>
  <c r="CZ33" i="1" s="1"/>
  <c r="CV32" i="1"/>
  <c r="DJ32" i="1" s="1"/>
  <c r="CR32" i="1"/>
  <c r="DF32" i="1" s="1"/>
  <c r="CN32" i="1"/>
  <c r="DB32" i="1" s="1"/>
  <c r="CX31" i="1"/>
  <c r="DL31" i="1" s="1"/>
  <c r="CT31" i="1"/>
  <c r="DH31" i="1" s="1"/>
  <c r="CP31" i="1"/>
  <c r="DD31" i="1" s="1"/>
  <c r="CL31" i="1"/>
  <c r="CZ31" i="1" s="1"/>
  <c r="CV30" i="1"/>
  <c r="DJ30" i="1" s="1"/>
  <c r="CR30" i="1"/>
  <c r="DF30" i="1" s="1"/>
  <c r="CN30" i="1"/>
  <c r="DB30" i="1" s="1"/>
  <c r="CX29" i="1"/>
  <c r="DL29" i="1" s="1"/>
  <c r="CT29" i="1"/>
  <c r="DH29" i="1" s="1"/>
  <c r="CP29" i="1"/>
  <c r="DD29" i="1" s="1"/>
  <c r="CL29" i="1"/>
  <c r="CZ29" i="1" s="1"/>
  <c r="CV28" i="1"/>
  <c r="DJ28" i="1" s="1"/>
  <c r="CR28" i="1"/>
  <c r="DF28" i="1" s="1"/>
  <c r="CN28" i="1"/>
  <c r="DB28" i="1" s="1"/>
  <c r="CX27" i="1"/>
  <c r="DL27" i="1" s="1"/>
  <c r="CT27" i="1"/>
  <c r="DH27" i="1" s="1"/>
  <c r="CP27" i="1"/>
  <c r="DD27" i="1" s="1"/>
  <c r="CL27" i="1"/>
  <c r="CZ27" i="1" s="1"/>
  <c r="CV26" i="1"/>
  <c r="DJ26" i="1" s="1"/>
  <c r="CR26" i="1"/>
  <c r="DF26" i="1" s="1"/>
  <c r="CN26" i="1"/>
  <c r="DB26" i="1" s="1"/>
  <c r="CX25" i="1"/>
  <c r="DL25" i="1" s="1"/>
  <c r="CT25" i="1"/>
  <c r="DH25" i="1" s="1"/>
  <c r="CP25" i="1"/>
  <c r="DD25" i="1" s="1"/>
  <c r="CL25" i="1"/>
  <c r="CZ25" i="1" s="1"/>
  <c r="CV24" i="1"/>
  <c r="DJ24" i="1" s="1"/>
  <c r="CR24" i="1"/>
  <c r="DF24" i="1" s="1"/>
  <c r="CN24" i="1"/>
  <c r="DB24" i="1" s="1"/>
  <c r="CX23" i="1"/>
  <c r="DL23" i="1" s="1"/>
  <c r="CT23" i="1"/>
  <c r="DH23" i="1" s="1"/>
  <c r="CP23" i="1"/>
  <c r="DD23" i="1" s="1"/>
  <c r="CL23" i="1"/>
  <c r="CZ23" i="1" s="1"/>
  <c r="CV22" i="1"/>
  <c r="DJ22" i="1" s="1"/>
  <c r="CR22" i="1"/>
  <c r="DF22" i="1" s="1"/>
  <c r="CN22" i="1"/>
  <c r="DB22" i="1" s="1"/>
  <c r="CX21" i="1"/>
  <c r="DL21" i="1" s="1"/>
  <c r="CT21" i="1"/>
  <c r="DH21" i="1" s="1"/>
  <c r="CP21" i="1"/>
  <c r="DD21" i="1" s="1"/>
  <c r="CL21" i="1"/>
  <c r="CZ21" i="1" s="1"/>
  <c r="CV20" i="1"/>
  <c r="DJ20" i="1" s="1"/>
  <c r="CR20" i="1"/>
  <c r="DF20" i="1" s="1"/>
  <c r="CN20" i="1"/>
  <c r="DB20" i="1" s="1"/>
  <c r="CX19" i="1"/>
  <c r="DL19" i="1" s="1"/>
  <c r="CT19" i="1"/>
  <c r="DH19" i="1" s="1"/>
  <c r="CP19" i="1"/>
  <c r="DD19" i="1" s="1"/>
  <c r="CL19" i="1"/>
  <c r="CZ19" i="1" s="1"/>
  <c r="CV18" i="1"/>
  <c r="DJ18" i="1" s="1"/>
  <c r="CR18" i="1"/>
  <c r="DF18" i="1" s="1"/>
  <c r="CN18" i="1"/>
  <c r="DB18" i="1" s="1"/>
  <c r="CX17" i="1"/>
  <c r="DL17" i="1" s="1"/>
  <c r="CT17" i="1"/>
  <c r="DH17" i="1" s="1"/>
  <c r="CP17" i="1"/>
  <c r="DD17" i="1" s="1"/>
  <c r="CL17" i="1"/>
  <c r="CZ17" i="1" s="1"/>
  <c r="CV16" i="1"/>
  <c r="DJ16" i="1" s="1"/>
  <c r="CR16" i="1"/>
  <c r="DF16" i="1" s="1"/>
  <c r="CN16" i="1"/>
  <c r="DB16" i="1" s="1"/>
  <c r="CX15" i="1"/>
  <c r="DL15" i="1" s="1"/>
  <c r="CT15" i="1"/>
  <c r="DH15" i="1" s="1"/>
  <c r="CP15" i="1"/>
  <c r="DD15" i="1" s="1"/>
  <c r="CL15" i="1"/>
  <c r="CZ15" i="1" s="1"/>
  <c r="CV14" i="1"/>
  <c r="DJ14" i="1" s="1"/>
  <c r="CR14" i="1"/>
  <c r="DF14" i="1" s="1"/>
  <c r="CN14" i="1"/>
  <c r="DB14" i="1" s="1"/>
  <c r="CX13" i="1"/>
  <c r="DL13" i="1" s="1"/>
  <c r="CT13" i="1"/>
  <c r="DH13" i="1" s="1"/>
  <c r="CP13" i="1"/>
  <c r="DD13" i="1" s="1"/>
  <c r="CL13" i="1"/>
  <c r="CZ13" i="1" s="1"/>
  <c r="CV12" i="1"/>
  <c r="DJ12" i="1" s="1"/>
  <c r="CR12" i="1"/>
  <c r="DF12" i="1" s="1"/>
  <c r="CN12" i="1"/>
  <c r="DB12" i="1" s="1"/>
  <c r="CX11" i="1"/>
  <c r="DL11" i="1" s="1"/>
  <c r="CT11" i="1"/>
  <c r="DH11" i="1" s="1"/>
  <c r="CP11" i="1"/>
  <c r="DD11" i="1" s="1"/>
  <c r="CL11" i="1"/>
  <c r="CZ11" i="1" s="1"/>
  <c r="CV10" i="1"/>
  <c r="DJ10" i="1" s="1"/>
  <c r="CR10" i="1"/>
  <c r="DF10" i="1" s="1"/>
  <c r="CN10" i="1"/>
  <c r="DB10" i="1" s="1"/>
  <c r="CX9" i="1"/>
  <c r="DL9" i="1" s="1"/>
  <c r="CT9" i="1"/>
  <c r="DH9" i="1" s="1"/>
  <c r="CP9" i="1"/>
  <c r="DD9" i="1" s="1"/>
  <c r="CL9" i="1"/>
  <c r="CZ9" i="1" s="1"/>
  <c r="CV8" i="1"/>
  <c r="DJ8" i="1" s="1"/>
  <c r="CR8" i="1"/>
  <c r="DF8" i="1" s="1"/>
  <c r="CN8" i="1"/>
  <c r="DB8" i="1" s="1"/>
  <c r="CX7" i="1"/>
  <c r="DL7" i="1" s="1"/>
  <c r="CT7" i="1"/>
  <c r="DH7" i="1" s="1"/>
  <c r="CP7" i="1"/>
  <c r="DD7" i="1" s="1"/>
  <c r="CL7" i="1"/>
  <c r="CZ7" i="1" s="1"/>
  <c r="CV6" i="1"/>
  <c r="DJ6" i="1" s="1"/>
  <c r="CR6" i="1"/>
  <c r="DF6" i="1" s="1"/>
  <c r="CN6" i="1"/>
  <c r="DB6" i="1" s="1"/>
  <c r="CX5" i="1"/>
  <c r="DL5" i="1" s="1"/>
  <c r="CT5" i="1"/>
  <c r="DH5" i="1" s="1"/>
  <c r="CP5" i="1"/>
  <c r="DD5" i="1" s="1"/>
  <c r="CL5" i="1"/>
  <c r="CZ5" i="1" s="1"/>
  <c r="CV4" i="1"/>
  <c r="DJ4" i="1" s="1"/>
  <c r="CR4" i="1"/>
  <c r="DF4" i="1" s="1"/>
  <c r="CN4" i="1"/>
  <c r="DB4" i="1" s="1"/>
  <c r="HC1" i="5"/>
  <c r="CK147" i="1"/>
  <c r="CG147" i="1"/>
  <c r="CC147" i="1"/>
  <c r="BY147" i="1"/>
  <c r="CI146" i="1"/>
  <c r="CE146" i="1"/>
  <c r="CA146" i="1"/>
  <c r="CK145" i="1"/>
  <c r="CG145" i="1"/>
  <c r="CC145" i="1"/>
  <c r="BY145" i="1"/>
  <c r="CI144" i="1"/>
  <c r="CE144" i="1"/>
  <c r="CA144" i="1"/>
  <c r="CK143" i="1"/>
  <c r="CG143" i="1"/>
  <c r="CC143" i="1"/>
  <c r="BY143" i="1"/>
  <c r="CI142" i="1"/>
  <c r="CE142" i="1"/>
  <c r="CA142" i="1"/>
  <c r="CK141" i="1"/>
  <c r="CG141" i="1"/>
  <c r="CC141" i="1"/>
  <c r="BY141" i="1"/>
  <c r="CI140" i="1"/>
  <c r="CE140" i="1"/>
  <c r="CA140" i="1"/>
  <c r="CK139" i="1"/>
  <c r="CG139" i="1"/>
  <c r="CC139" i="1"/>
  <c r="BY139" i="1"/>
  <c r="CI138" i="1"/>
  <c r="CE138" i="1"/>
  <c r="CA138" i="1"/>
  <c r="CK137" i="1"/>
  <c r="CG137" i="1"/>
  <c r="CC137" i="1"/>
  <c r="BY137" i="1"/>
  <c r="CI136" i="1"/>
  <c r="CE136" i="1"/>
  <c r="CA136" i="1"/>
  <c r="CK135" i="1"/>
  <c r="CG135" i="1"/>
  <c r="CC135" i="1"/>
  <c r="BY135" i="1"/>
  <c r="CI134" i="1"/>
  <c r="CE134" i="1"/>
  <c r="CA134" i="1"/>
  <c r="CK133" i="1"/>
  <c r="CG133" i="1"/>
  <c r="CC133" i="1"/>
  <c r="BY133" i="1"/>
  <c r="CI132" i="1"/>
  <c r="CE132" i="1"/>
  <c r="CA132" i="1"/>
  <c r="CK131" i="1"/>
  <c r="CG131" i="1"/>
  <c r="CC131" i="1"/>
  <c r="BY131" i="1"/>
  <c r="CI130" i="1"/>
  <c r="CE130" i="1"/>
  <c r="CA130" i="1"/>
  <c r="CK129" i="1"/>
  <c r="CG129" i="1"/>
  <c r="CC129" i="1"/>
  <c r="BY129" i="1"/>
  <c r="CI128" i="1"/>
  <c r="CE128" i="1"/>
  <c r="CA128" i="1"/>
  <c r="CK127" i="1"/>
  <c r="CG127" i="1"/>
  <c r="CC127" i="1"/>
  <c r="BY127" i="1"/>
  <c r="CI126" i="1"/>
  <c r="CE126" i="1"/>
  <c r="CA126" i="1"/>
  <c r="CK125" i="1"/>
  <c r="CG125" i="1"/>
  <c r="CC125" i="1"/>
  <c r="BY125" i="1"/>
  <c r="CI124" i="1"/>
  <c r="CE124" i="1"/>
  <c r="CA124" i="1"/>
  <c r="CK123" i="1"/>
  <c r="CG123" i="1"/>
  <c r="CC123" i="1"/>
  <c r="BY123" i="1"/>
  <c r="CI122" i="1"/>
  <c r="CE122" i="1"/>
  <c r="CA122" i="1"/>
  <c r="CK121" i="1"/>
  <c r="CG121" i="1"/>
  <c r="CC121" i="1"/>
  <c r="BY121" i="1"/>
  <c r="CI120" i="1"/>
  <c r="CE120" i="1"/>
  <c r="CA120" i="1"/>
  <c r="CK119" i="1"/>
  <c r="CG119" i="1"/>
  <c r="CC119" i="1"/>
  <c r="BY119" i="1"/>
  <c r="CJ147" i="1"/>
  <c r="CF147" i="1"/>
  <c r="CB147" i="1"/>
  <c r="BX147" i="1"/>
  <c r="CH146" i="1"/>
  <c r="CD146" i="1"/>
  <c r="BZ146" i="1"/>
  <c r="CJ145" i="1"/>
  <c r="CF145" i="1"/>
  <c r="CB145" i="1"/>
  <c r="BX145" i="1"/>
  <c r="CH144" i="1"/>
  <c r="CD144" i="1"/>
  <c r="BZ144" i="1"/>
  <c r="CJ143" i="1"/>
  <c r="CF143" i="1"/>
  <c r="CB143" i="1"/>
  <c r="BX143" i="1"/>
  <c r="CH142" i="1"/>
  <c r="CD142" i="1"/>
  <c r="BZ142" i="1"/>
  <c r="CJ141" i="1"/>
  <c r="CF141" i="1"/>
  <c r="CB141" i="1"/>
  <c r="BX141" i="1"/>
  <c r="CH140" i="1"/>
  <c r="CD140" i="1"/>
  <c r="BZ140" i="1"/>
  <c r="CJ139" i="1"/>
  <c r="CF139" i="1"/>
  <c r="CB139" i="1"/>
  <c r="BX139" i="1"/>
  <c r="CH138" i="1"/>
  <c r="CD138" i="1"/>
  <c r="BZ138" i="1"/>
  <c r="CJ137" i="1"/>
  <c r="CF137" i="1"/>
  <c r="CB137" i="1"/>
  <c r="BX137" i="1"/>
  <c r="CH136" i="1"/>
  <c r="CD136" i="1"/>
  <c r="BZ136" i="1"/>
  <c r="CJ135" i="1"/>
  <c r="CF135" i="1"/>
  <c r="CB135" i="1"/>
  <c r="BX135" i="1"/>
  <c r="CH134" i="1"/>
  <c r="CD134" i="1"/>
  <c r="BZ134" i="1"/>
  <c r="CJ133" i="1"/>
  <c r="CF133" i="1"/>
  <c r="CB133" i="1"/>
  <c r="BX133" i="1"/>
  <c r="CH132" i="1"/>
  <c r="CD132" i="1"/>
  <c r="BZ132" i="1"/>
  <c r="CJ131" i="1"/>
  <c r="CF131" i="1"/>
  <c r="CB131" i="1"/>
  <c r="BX131" i="1"/>
  <c r="CH130" i="1"/>
  <c r="CD130" i="1"/>
  <c r="BZ130" i="1"/>
  <c r="CJ129" i="1"/>
  <c r="CF129" i="1"/>
  <c r="CB129" i="1"/>
  <c r="BX129" i="1"/>
  <c r="CH128" i="1"/>
  <c r="CD128" i="1"/>
  <c r="BZ128" i="1"/>
  <c r="CJ127" i="1"/>
  <c r="CF127" i="1"/>
  <c r="CB127" i="1"/>
  <c r="BX127" i="1"/>
  <c r="CH126" i="1"/>
  <c r="CD126" i="1"/>
  <c r="BZ126" i="1"/>
  <c r="CJ125" i="1"/>
  <c r="CF125" i="1"/>
  <c r="CB125" i="1"/>
  <c r="BX125" i="1"/>
  <c r="CH124" i="1"/>
  <c r="CD124" i="1"/>
  <c r="BZ124" i="1"/>
  <c r="CJ123" i="1"/>
  <c r="CF123" i="1"/>
  <c r="CB123" i="1"/>
  <c r="BX123" i="1"/>
  <c r="CH122" i="1"/>
  <c r="CD122" i="1"/>
  <c r="BZ122" i="1"/>
  <c r="CJ121" i="1"/>
  <c r="CF121" i="1"/>
  <c r="CB121" i="1"/>
  <c r="BX121" i="1"/>
  <c r="CH120" i="1"/>
  <c r="CD120" i="1"/>
  <c r="BZ120" i="1"/>
  <c r="CJ119" i="1"/>
  <c r="CF119" i="1"/>
  <c r="CB119" i="1"/>
  <c r="BX119" i="1"/>
  <c r="CH118" i="1"/>
  <c r="CD118" i="1"/>
  <c r="BZ118" i="1"/>
  <c r="CJ117" i="1"/>
  <c r="CF117" i="1"/>
  <c r="CB117" i="1"/>
  <c r="BX117" i="1"/>
  <c r="CH116" i="1"/>
  <c r="CD116" i="1"/>
  <c r="BZ116" i="1"/>
  <c r="CJ115" i="1"/>
  <c r="CF115" i="1"/>
  <c r="CB115" i="1"/>
  <c r="BX115" i="1"/>
  <c r="CH114" i="1"/>
  <c r="CD114" i="1"/>
  <c r="BZ114" i="1"/>
  <c r="CJ113" i="1"/>
  <c r="CI147" i="1"/>
  <c r="CE147" i="1"/>
  <c r="CA147" i="1"/>
  <c r="CK146" i="1"/>
  <c r="CG146" i="1"/>
  <c r="CC146" i="1"/>
  <c r="BY146" i="1"/>
  <c r="CI145" i="1"/>
  <c r="CE145" i="1"/>
  <c r="CA145" i="1"/>
  <c r="CK144" i="1"/>
  <c r="CG144" i="1"/>
  <c r="CC144" i="1"/>
  <c r="BY144" i="1"/>
  <c r="CI143" i="1"/>
  <c r="CE143" i="1"/>
  <c r="CA143" i="1"/>
  <c r="CK142" i="1"/>
  <c r="CG142" i="1"/>
  <c r="CC142" i="1"/>
  <c r="BY142" i="1"/>
  <c r="CI141" i="1"/>
  <c r="CE141" i="1"/>
  <c r="CA141" i="1"/>
  <c r="CK140" i="1"/>
  <c r="CG140" i="1"/>
  <c r="CC140" i="1"/>
  <c r="BY140" i="1"/>
  <c r="CI139" i="1"/>
  <c r="CE139" i="1"/>
  <c r="CA139" i="1"/>
  <c r="CK138" i="1"/>
  <c r="CG138" i="1"/>
  <c r="CC138" i="1"/>
  <c r="BY138" i="1"/>
  <c r="CI137" i="1"/>
  <c r="CE137" i="1"/>
  <c r="CA137" i="1"/>
  <c r="CK136" i="1"/>
  <c r="CG136" i="1"/>
  <c r="CC136" i="1"/>
  <c r="BY136" i="1"/>
  <c r="CI135" i="1"/>
  <c r="CE135" i="1"/>
  <c r="CA135" i="1"/>
  <c r="CK134" i="1"/>
  <c r="CG134" i="1"/>
  <c r="CC134" i="1"/>
  <c r="BY134" i="1"/>
  <c r="CI133" i="1"/>
  <c r="CE133" i="1"/>
  <c r="CA133" i="1"/>
  <c r="CK132" i="1"/>
  <c r="CG132" i="1"/>
  <c r="CC132" i="1"/>
  <c r="BY132" i="1"/>
  <c r="CI131" i="1"/>
  <c r="CE131" i="1"/>
  <c r="CA131" i="1"/>
  <c r="CK130" i="1"/>
  <c r="CG130" i="1"/>
  <c r="CC130" i="1"/>
  <c r="BY130" i="1"/>
  <c r="CI129" i="1"/>
  <c r="CE129" i="1"/>
  <c r="CA129" i="1"/>
  <c r="CK128" i="1"/>
  <c r="CG128" i="1"/>
  <c r="CC128" i="1"/>
  <c r="BY128" i="1"/>
  <c r="CI127" i="1"/>
  <c r="CE127" i="1"/>
  <c r="CA127" i="1"/>
  <c r="CK126" i="1"/>
  <c r="CG126" i="1"/>
  <c r="CC126" i="1"/>
  <c r="BY126" i="1"/>
  <c r="CI125" i="1"/>
  <c r="CE125" i="1"/>
  <c r="CA125" i="1"/>
  <c r="CK124" i="1"/>
  <c r="CG124" i="1"/>
  <c r="CC124" i="1"/>
  <c r="BY124" i="1"/>
  <c r="CI123" i="1"/>
  <c r="CE123" i="1"/>
  <c r="CA123" i="1"/>
  <c r="CK122" i="1"/>
  <c r="CG122" i="1"/>
  <c r="CC122" i="1"/>
  <c r="BY122" i="1"/>
  <c r="CI121" i="1"/>
  <c r="CE121" i="1"/>
  <c r="CA121" i="1"/>
  <c r="CK120" i="1"/>
  <c r="CG120" i="1"/>
  <c r="CC120" i="1"/>
  <c r="BY120" i="1"/>
  <c r="CI119" i="1"/>
  <c r="CE119" i="1"/>
  <c r="CA119" i="1"/>
  <c r="CH147" i="1"/>
  <c r="CD147" i="1"/>
  <c r="BZ147" i="1"/>
  <c r="CJ146" i="1"/>
  <c r="CF146" i="1"/>
  <c r="CB146" i="1"/>
  <c r="BX146" i="1"/>
  <c r="CH145" i="1"/>
  <c r="CD145" i="1"/>
  <c r="BZ145" i="1"/>
  <c r="CJ144" i="1"/>
  <c r="CF144" i="1"/>
  <c r="CB144" i="1"/>
  <c r="BX144" i="1"/>
  <c r="CH143" i="1"/>
  <c r="CD143" i="1"/>
  <c r="BZ143" i="1"/>
  <c r="CJ142" i="1"/>
  <c r="CF142" i="1"/>
  <c r="CB142" i="1"/>
  <c r="BX142" i="1"/>
  <c r="CH141" i="1"/>
  <c r="CD141" i="1"/>
  <c r="BZ141" i="1"/>
  <c r="CJ140" i="1"/>
  <c r="CF140" i="1"/>
  <c r="CB140" i="1"/>
  <c r="BX140" i="1"/>
  <c r="CH139" i="1"/>
  <c r="CD139" i="1"/>
  <c r="BZ139" i="1"/>
  <c r="CJ138" i="1"/>
  <c r="CF138" i="1"/>
  <c r="CB138" i="1"/>
  <c r="BX138" i="1"/>
  <c r="CH137" i="1"/>
  <c r="CD137" i="1"/>
  <c r="BZ137" i="1"/>
  <c r="CJ136" i="1"/>
  <c r="CF136" i="1"/>
  <c r="CB136" i="1"/>
  <c r="BX136" i="1"/>
  <c r="CH135" i="1"/>
  <c r="CD135" i="1"/>
  <c r="BZ135" i="1"/>
  <c r="CJ134" i="1"/>
  <c r="CF134" i="1"/>
  <c r="CB134" i="1"/>
  <c r="BX134" i="1"/>
  <c r="CH133" i="1"/>
  <c r="CD133" i="1"/>
  <c r="BZ133" i="1"/>
  <c r="CJ132" i="1"/>
  <c r="CF132" i="1"/>
  <c r="CB132" i="1"/>
  <c r="BX132" i="1"/>
  <c r="CH131" i="1"/>
  <c r="CD131" i="1"/>
  <c r="BZ131" i="1"/>
  <c r="CJ130" i="1"/>
  <c r="CF130" i="1"/>
  <c r="CB130" i="1"/>
  <c r="BX130" i="1"/>
  <c r="CH129" i="1"/>
  <c r="CD129" i="1"/>
  <c r="BZ129" i="1"/>
  <c r="CJ128" i="1"/>
  <c r="CF128" i="1"/>
  <c r="CB128" i="1"/>
  <c r="BX128" i="1"/>
  <c r="CH127" i="1"/>
  <c r="CD127" i="1"/>
  <c r="BZ127" i="1"/>
  <c r="CJ126" i="1"/>
  <c r="CF126" i="1"/>
  <c r="CB126" i="1"/>
  <c r="BX126" i="1"/>
  <c r="CH125" i="1"/>
  <c r="CD125" i="1"/>
  <c r="BZ125" i="1"/>
  <c r="CJ124" i="1"/>
  <c r="CF124" i="1"/>
  <c r="CB124" i="1"/>
  <c r="BX124" i="1"/>
  <c r="CH123" i="1"/>
  <c r="CD123" i="1"/>
  <c r="BZ123" i="1"/>
  <c r="CJ122" i="1"/>
  <c r="CF122" i="1"/>
  <c r="CB122" i="1"/>
  <c r="BX122" i="1"/>
  <c r="CH121" i="1"/>
  <c r="CD121" i="1"/>
  <c r="BZ121" i="1"/>
  <c r="CJ120" i="1"/>
  <c r="CF120" i="1"/>
  <c r="CB120" i="1"/>
  <c r="BX120" i="1"/>
  <c r="CH119" i="1"/>
  <c r="CD119" i="1"/>
  <c r="BZ119" i="1"/>
  <c r="CJ118" i="1"/>
  <c r="CF118" i="1"/>
  <c r="CB118" i="1"/>
  <c r="BX118" i="1"/>
  <c r="CH117" i="1"/>
  <c r="CD117" i="1"/>
  <c r="BZ117" i="1"/>
  <c r="CJ116" i="1"/>
  <c r="CF116" i="1"/>
  <c r="CB116" i="1"/>
  <c r="BX116" i="1"/>
  <c r="CH115" i="1"/>
  <c r="CD115" i="1"/>
  <c r="BZ115" i="1"/>
  <c r="CJ114" i="1"/>
  <c r="CF114" i="1"/>
  <c r="CB114" i="1"/>
  <c r="BX114" i="1"/>
  <c r="CE118" i="1"/>
  <c r="CK117" i="1"/>
  <c r="CC117" i="1"/>
  <c r="CI116" i="1"/>
  <c r="CA116" i="1"/>
  <c r="CG115" i="1"/>
  <c r="BY115" i="1"/>
  <c r="CE114" i="1"/>
  <c r="CK113" i="1"/>
  <c r="CF113" i="1"/>
  <c r="CB113" i="1"/>
  <c r="BX113" i="1"/>
  <c r="CH112" i="1"/>
  <c r="CD112" i="1"/>
  <c r="BZ112" i="1"/>
  <c r="CJ111" i="1"/>
  <c r="CF111" i="1"/>
  <c r="CB111" i="1"/>
  <c r="BX111" i="1"/>
  <c r="CH110" i="1"/>
  <c r="CD110" i="1"/>
  <c r="BZ110" i="1"/>
  <c r="CJ109" i="1"/>
  <c r="CF109" i="1"/>
  <c r="CB109" i="1"/>
  <c r="BX109" i="1"/>
  <c r="CH108" i="1"/>
  <c r="CD108" i="1"/>
  <c r="BZ108" i="1"/>
  <c r="CJ107" i="1"/>
  <c r="CF107" i="1"/>
  <c r="CB107" i="1"/>
  <c r="BX107" i="1"/>
  <c r="CH106" i="1"/>
  <c r="CD106" i="1"/>
  <c r="BZ106" i="1"/>
  <c r="CJ105" i="1"/>
  <c r="CF105" i="1"/>
  <c r="CB105" i="1"/>
  <c r="BX105" i="1"/>
  <c r="CH104" i="1"/>
  <c r="CD104" i="1"/>
  <c r="BZ104" i="1"/>
  <c r="CJ103" i="1"/>
  <c r="CF103" i="1"/>
  <c r="CB103" i="1"/>
  <c r="BX103" i="1"/>
  <c r="CH102" i="1"/>
  <c r="CD102" i="1"/>
  <c r="BZ102" i="1"/>
  <c r="CJ101" i="1"/>
  <c r="CF101" i="1"/>
  <c r="CB101" i="1"/>
  <c r="BX101" i="1"/>
  <c r="CH100" i="1"/>
  <c r="CD100" i="1"/>
  <c r="BZ100" i="1"/>
  <c r="CJ99" i="1"/>
  <c r="CF99" i="1"/>
  <c r="CB99" i="1"/>
  <c r="BX99" i="1"/>
  <c r="CH98" i="1"/>
  <c r="CD98" i="1"/>
  <c r="BZ98" i="1"/>
  <c r="CJ97" i="1"/>
  <c r="CF97" i="1"/>
  <c r="CB97" i="1"/>
  <c r="BX97" i="1"/>
  <c r="CH96" i="1"/>
  <c r="CD96" i="1"/>
  <c r="BZ96" i="1"/>
  <c r="CJ95" i="1"/>
  <c r="CF95" i="1"/>
  <c r="CB95" i="1"/>
  <c r="BX95" i="1"/>
  <c r="CH94" i="1"/>
  <c r="CD94" i="1"/>
  <c r="BZ94" i="1"/>
  <c r="CJ93" i="1"/>
  <c r="CF93" i="1"/>
  <c r="CB93" i="1"/>
  <c r="BX93" i="1"/>
  <c r="CH92" i="1"/>
  <c r="CD92" i="1"/>
  <c r="BZ92" i="1"/>
  <c r="CJ91" i="1"/>
  <c r="CF91" i="1"/>
  <c r="CB91" i="1"/>
  <c r="BX91" i="1"/>
  <c r="CH90" i="1"/>
  <c r="CD90" i="1"/>
  <c r="BZ90" i="1"/>
  <c r="CJ89" i="1"/>
  <c r="CF89" i="1"/>
  <c r="CB89" i="1"/>
  <c r="BX89" i="1"/>
  <c r="CH88" i="1"/>
  <c r="CD88" i="1"/>
  <c r="BZ88" i="1"/>
  <c r="CJ87" i="1"/>
  <c r="CF87" i="1"/>
  <c r="CB87" i="1"/>
  <c r="BX87" i="1"/>
  <c r="CH86" i="1"/>
  <c r="CD86" i="1"/>
  <c r="BZ86" i="1"/>
  <c r="CJ85" i="1"/>
  <c r="CF85" i="1"/>
  <c r="CB85" i="1"/>
  <c r="BX85" i="1"/>
  <c r="CH84" i="1"/>
  <c r="CD84" i="1"/>
  <c r="BZ84" i="1"/>
  <c r="CJ83" i="1"/>
  <c r="CF83" i="1"/>
  <c r="CB83" i="1"/>
  <c r="BX83" i="1"/>
  <c r="CH82" i="1"/>
  <c r="CD82" i="1"/>
  <c r="BZ82" i="1"/>
  <c r="CJ81" i="1"/>
  <c r="CF81" i="1"/>
  <c r="CB81" i="1"/>
  <c r="BX81" i="1"/>
  <c r="CH80" i="1"/>
  <c r="CD80" i="1"/>
  <c r="BZ80" i="1"/>
  <c r="CJ79" i="1"/>
  <c r="CF79" i="1"/>
  <c r="CB79" i="1"/>
  <c r="BX79" i="1"/>
  <c r="CH78" i="1"/>
  <c r="CD78" i="1"/>
  <c r="BZ78" i="1"/>
  <c r="CJ77" i="1"/>
  <c r="CF77" i="1"/>
  <c r="CB77" i="1"/>
  <c r="BX77" i="1"/>
  <c r="CH76" i="1"/>
  <c r="CD76" i="1"/>
  <c r="BZ76" i="1"/>
  <c r="CJ75" i="1"/>
  <c r="CF75" i="1"/>
  <c r="CB75" i="1"/>
  <c r="BX75" i="1"/>
  <c r="CH74" i="1"/>
  <c r="CD74" i="1"/>
  <c r="BZ74" i="1"/>
  <c r="CJ73" i="1"/>
  <c r="CF73" i="1"/>
  <c r="CB73" i="1"/>
  <c r="BX73" i="1"/>
  <c r="CH72" i="1"/>
  <c r="CD72" i="1"/>
  <c r="BZ72" i="1"/>
  <c r="CJ71" i="1"/>
  <c r="CF71" i="1"/>
  <c r="CB71" i="1"/>
  <c r="BX71" i="1"/>
  <c r="CH70" i="1"/>
  <c r="CD70" i="1"/>
  <c r="BZ70" i="1"/>
  <c r="CJ69" i="1"/>
  <c r="CF69" i="1"/>
  <c r="CB69" i="1"/>
  <c r="BX69" i="1"/>
  <c r="CH68" i="1"/>
  <c r="CD68" i="1"/>
  <c r="BZ68" i="1"/>
  <c r="CJ67" i="1"/>
  <c r="CF67" i="1"/>
  <c r="CB67" i="1"/>
  <c r="BX67" i="1"/>
  <c r="CH66" i="1"/>
  <c r="CD66" i="1"/>
  <c r="BZ66" i="1"/>
  <c r="CJ65" i="1"/>
  <c r="CF65" i="1"/>
  <c r="CB65" i="1"/>
  <c r="BX65" i="1"/>
  <c r="CH64" i="1"/>
  <c r="CD64" i="1"/>
  <c r="BZ64" i="1"/>
  <c r="CJ63" i="1"/>
  <c r="CF63" i="1"/>
  <c r="CB63" i="1"/>
  <c r="BX63" i="1"/>
  <c r="CH62" i="1"/>
  <c r="CD62" i="1"/>
  <c r="BZ62" i="1"/>
  <c r="CJ61" i="1"/>
  <c r="CF61" i="1"/>
  <c r="CB61" i="1"/>
  <c r="BX61" i="1"/>
  <c r="CH60" i="1"/>
  <c r="CD60" i="1"/>
  <c r="BZ60" i="1"/>
  <c r="CJ59" i="1"/>
  <c r="CF59" i="1"/>
  <c r="CB59" i="1"/>
  <c r="BX59" i="1"/>
  <c r="CH58" i="1"/>
  <c r="CD58" i="1"/>
  <c r="BZ58" i="1"/>
  <c r="CJ57" i="1"/>
  <c r="CF57" i="1"/>
  <c r="CB57" i="1"/>
  <c r="BX57" i="1"/>
  <c r="CH56" i="1"/>
  <c r="CD56" i="1"/>
  <c r="BZ56" i="1"/>
  <c r="CJ55" i="1"/>
  <c r="CF55" i="1"/>
  <c r="CB55" i="1"/>
  <c r="BX55" i="1"/>
  <c r="CH54" i="1"/>
  <c r="CD54" i="1"/>
  <c r="BZ54" i="1"/>
  <c r="CJ53" i="1"/>
  <c r="CF53" i="1"/>
  <c r="CB53" i="1"/>
  <c r="BX53" i="1"/>
  <c r="CH52" i="1"/>
  <c r="CD52" i="1"/>
  <c r="BZ52" i="1"/>
  <c r="CJ51" i="1"/>
  <c r="CF51" i="1"/>
  <c r="CB51" i="1"/>
  <c r="BX51" i="1"/>
  <c r="CH50" i="1"/>
  <c r="CD50" i="1"/>
  <c r="BZ50" i="1"/>
  <c r="CJ49" i="1"/>
  <c r="CF49" i="1"/>
  <c r="CB49" i="1"/>
  <c r="BX49" i="1"/>
  <c r="CH48" i="1"/>
  <c r="CD48" i="1"/>
  <c r="BZ48" i="1"/>
  <c r="CJ47" i="1"/>
  <c r="CF47" i="1"/>
  <c r="CB47" i="1"/>
  <c r="BX47" i="1"/>
  <c r="CH46" i="1"/>
  <c r="CD46" i="1"/>
  <c r="BZ46" i="1"/>
  <c r="CJ45" i="1"/>
  <c r="CF45" i="1"/>
  <c r="CB45" i="1"/>
  <c r="BX45" i="1"/>
  <c r="CH44" i="1"/>
  <c r="CD44" i="1"/>
  <c r="BZ44" i="1"/>
  <c r="CJ43" i="1"/>
  <c r="CF43" i="1"/>
  <c r="CB43" i="1"/>
  <c r="BX43" i="1"/>
  <c r="CH42" i="1"/>
  <c r="CD42" i="1"/>
  <c r="BZ42" i="1"/>
  <c r="CJ41" i="1"/>
  <c r="CF41" i="1"/>
  <c r="CB41" i="1"/>
  <c r="BX41" i="1"/>
  <c r="CH40" i="1"/>
  <c r="CD40" i="1"/>
  <c r="BZ40" i="1"/>
  <c r="CJ39" i="1"/>
  <c r="CF39" i="1"/>
  <c r="CB39" i="1"/>
  <c r="BX39" i="1"/>
  <c r="CH38" i="1"/>
  <c r="CD38" i="1"/>
  <c r="BZ38" i="1"/>
  <c r="CJ37" i="1"/>
  <c r="CF37" i="1"/>
  <c r="CB37" i="1"/>
  <c r="BX37" i="1"/>
  <c r="CH36" i="1"/>
  <c r="CD36" i="1"/>
  <c r="BZ36" i="1"/>
  <c r="CJ35" i="1"/>
  <c r="CF35" i="1"/>
  <c r="CB35" i="1"/>
  <c r="BX35" i="1"/>
  <c r="CH34" i="1"/>
  <c r="CD34" i="1"/>
  <c r="BZ34" i="1"/>
  <c r="CJ33" i="1"/>
  <c r="CF33" i="1"/>
  <c r="CB33" i="1"/>
  <c r="BX33" i="1"/>
  <c r="CH32" i="1"/>
  <c r="CD32" i="1"/>
  <c r="BZ32" i="1"/>
  <c r="CJ31" i="1"/>
  <c r="CF31" i="1"/>
  <c r="CB31" i="1"/>
  <c r="BX31" i="1"/>
  <c r="CH30" i="1"/>
  <c r="CD30" i="1"/>
  <c r="BZ30" i="1"/>
  <c r="CJ29" i="1"/>
  <c r="CF29" i="1"/>
  <c r="CB29" i="1"/>
  <c r="BX29" i="1"/>
  <c r="CH28" i="1"/>
  <c r="CD28" i="1"/>
  <c r="BZ28" i="1"/>
  <c r="CJ27" i="1"/>
  <c r="CF27" i="1"/>
  <c r="CB27" i="1"/>
  <c r="BX27" i="1"/>
  <c r="CH26" i="1"/>
  <c r="CD26" i="1"/>
  <c r="BZ26" i="1"/>
  <c r="CJ25" i="1"/>
  <c r="CF25" i="1"/>
  <c r="CB25" i="1"/>
  <c r="BX25" i="1"/>
  <c r="CH24" i="1"/>
  <c r="CD24" i="1"/>
  <c r="BZ24" i="1"/>
  <c r="CJ23" i="1"/>
  <c r="CF23" i="1"/>
  <c r="CB23" i="1"/>
  <c r="BX23" i="1"/>
  <c r="CH22" i="1"/>
  <c r="CD22" i="1"/>
  <c r="BZ22" i="1"/>
  <c r="CJ21" i="1"/>
  <c r="CF21" i="1"/>
  <c r="CB21" i="1"/>
  <c r="BX21" i="1"/>
  <c r="CH20" i="1"/>
  <c r="CD20" i="1"/>
  <c r="BZ20" i="1"/>
  <c r="CJ19" i="1"/>
  <c r="CF19" i="1"/>
  <c r="CB19" i="1"/>
  <c r="BX19" i="1"/>
  <c r="CK118" i="1"/>
  <c r="CC118" i="1"/>
  <c r="CI117" i="1"/>
  <c r="CA117" i="1"/>
  <c r="CG116" i="1"/>
  <c r="BY116" i="1"/>
  <c r="CE115" i="1"/>
  <c r="CK114" i="1"/>
  <c r="CC114" i="1"/>
  <c r="CI113" i="1"/>
  <c r="CE113" i="1"/>
  <c r="CA113" i="1"/>
  <c r="CK112" i="1"/>
  <c r="CG112" i="1"/>
  <c r="CC112" i="1"/>
  <c r="BY112" i="1"/>
  <c r="CI111" i="1"/>
  <c r="CE111" i="1"/>
  <c r="CA111" i="1"/>
  <c r="CK110" i="1"/>
  <c r="CG110" i="1"/>
  <c r="CC110" i="1"/>
  <c r="BY110" i="1"/>
  <c r="CI109" i="1"/>
  <c r="CE109" i="1"/>
  <c r="CA109" i="1"/>
  <c r="CK108" i="1"/>
  <c r="CG108" i="1"/>
  <c r="CC108" i="1"/>
  <c r="BY108" i="1"/>
  <c r="CI107" i="1"/>
  <c r="CE107" i="1"/>
  <c r="CA107" i="1"/>
  <c r="CK106" i="1"/>
  <c r="CG106" i="1"/>
  <c r="CC106" i="1"/>
  <c r="BY106" i="1"/>
  <c r="CI105" i="1"/>
  <c r="CE105" i="1"/>
  <c r="CA105" i="1"/>
  <c r="CK104" i="1"/>
  <c r="CG104" i="1"/>
  <c r="CC104" i="1"/>
  <c r="BY104" i="1"/>
  <c r="CI103" i="1"/>
  <c r="CE103" i="1"/>
  <c r="CA103" i="1"/>
  <c r="CK102" i="1"/>
  <c r="CG102" i="1"/>
  <c r="CC102" i="1"/>
  <c r="BY102" i="1"/>
  <c r="CI101" i="1"/>
  <c r="CE101" i="1"/>
  <c r="CA101" i="1"/>
  <c r="CK100" i="1"/>
  <c r="CG100" i="1"/>
  <c r="CC100" i="1"/>
  <c r="BY100" i="1"/>
  <c r="CI99" i="1"/>
  <c r="CE99" i="1"/>
  <c r="CA99" i="1"/>
  <c r="CK98" i="1"/>
  <c r="CG98" i="1"/>
  <c r="CC98" i="1"/>
  <c r="BY98" i="1"/>
  <c r="CI97" i="1"/>
  <c r="CE97" i="1"/>
  <c r="CA97" i="1"/>
  <c r="CK96" i="1"/>
  <c r="CG96" i="1"/>
  <c r="CC96" i="1"/>
  <c r="BY96" i="1"/>
  <c r="CI95" i="1"/>
  <c r="CE95" i="1"/>
  <c r="CA95" i="1"/>
  <c r="CK94" i="1"/>
  <c r="CG94" i="1"/>
  <c r="CC94" i="1"/>
  <c r="BY94" i="1"/>
  <c r="CI93" i="1"/>
  <c r="CE93" i="1"/>
  <c r="CA93" i="1"/>
  <c r="CK92" i="1"/>
  <c r="CG92" i="1"/>
  <c r="CC92" i="1"/>
  <c r="BY92" i="1"/>
  <c r="CI91" i="1"/>
  <c r="CE91" i="1"/>
  <c r="CA91" i="1"/>
  <c r="CK90" i="1"/>
  <c r="CG90" i="1"/>
  <c r="CC90" i="1"/>
  <c r="BY90" i="1"/>
  <c r="CI89" i="1"/>
  <c r="CE89" i="1"/>
  <c r="CA89" i="1"/>
  <c r="CK88" i="1"/>
  <c r="CG88" i="1"/>
  <c r="CC88" i="1"/>
  <c r="BY88" i="1"/>
  <c r="CI87" i="1"/>
  <c r="CE87" i="1"/>
  <c r="CA87" i="1"/>
  <c r="CK86" i="1"/>
  <c r="CG86" i="1"/>
  <c r="CC86" i="1"/>
  <c r="BY86" i="1"/>
  <c r="CI85" i="1"/>
  <c r="CE85" i="1"/>
  <c r="CA85" i="1"/>
  <c r="CK84" i="1"/>
  <c r="CG84" i="1"/>
  <c r="CC84" i="1"/>
  <c r="BY84" i="1"/>
  <c r="CI83" i="1"/>
  <c r="CE83" i="1"/>
  <c r="CA83" i="1"/>
  <c r="CK82" i="1"/>
  <c r="CG82" i="1"/>
  <c r="CC82" i="1"/>
  <c r="BY82" i="1"/>
  <c r="CI81" i="1"/>
  <c r="CE81" i="1"/>
  <c r="CA81" i="1"/>
  <c r="CK80" i="1"/>
  <c r="CG80" i="1"/>
  <c r="CC80" i="1"/>
  <c r="BY80" i="1"/>
  <c r="CI79" i="1"/>
  <c r="CE79" i="1"/>
  <c r="CA79" i="1"/>
  <c r="CK78" i="1"/>
  <c r="CG78" i="1"/>
  <c r="CC78" i="1"/>
  <c r="BY78" i="1"/>
  <c r="CI77" i="1"/>
  <c r="CE77" i="1"/>
  <c r="CA77" i="1"/>
  <c r="CK76" i="1"/>
  <c r="CG76" i="1"/>
  <c r="CC76" i="1"/>
  <c r="BY76" i="1"/>
  <c r="CI75" i="1"/>
  <c r="CE75" i="1"/>
  <c r="CA75" i="1"/>
  <c r="CK74" i="1"/>
  <c r="CG74" i="1"/>
  <c r="CC74" i="1"/>
  <c r="BY74" i="1"/>
  <c r="CI73" i="1"/>
  <c r="CE73" i="1"/>
  <c r="CA73" i="1"/>
  <c r="CK72" i="1"/>
  <c r="CG72" i="1"/>
  <c r="CC72" i="1"/>
  <c r="BY72" i="1"/>
  <c r="CI71" i="1"/>
  <c r="CE71" i="1"/>
  <c r="CA71" i="1"/>
  <c r="CK70" i="1"/>
  <c r="CG70" i="1"/>
  <c r="CC70" i="1"/>
  <c r="BY70" i="1"/>
  <c r="CI69" i="1"/>
  <c r="CE69" i="1"/>
  <c r="CA69" i="1"/>
  <c r="CK68" i="1"/>
  <c r="CG68" i="1"/>
  <c r="CC68" i="1"/>
  <c r="BY68" i="1"/>
  <c r="CI67" i="1"/>
  <c r="CE67" i="1"/>
  <c r="CA67" i="1"/>
  <c r="CK66" i="1"/>
  <c r="CG66" i="1"/>
  <c r="CC66" i="1"/>
  <c r="BY66" i="1"/>
  <c r="CI65" i="1"/>
  <c r="CE65" i="1"/>
  <c r="CA65" i="1"/>
  <c r="CK64" i="1"/>
  <c r="CG64" i="1"/>
  <c r="CC64" i="1"/>
  <c r="BY64" i="1"/>
  <c r="CI63" i="1"/>
  <c r="CE63" i="1"/>
  <c r="CA63" i="1"/>
  <c r="CK62" i="1"/>
  <c r="CG62" i="1"/>
  <c r="CC62" i="1"/>
  <c r="BY62" i="1"/>
  <c r="CI61" i="1"/>
  <c r="CE61" i="1"/>
  <c r="CA61" i="1"/>
  <c r="CK60" i="1"/>
  <c r="CG60" i="1"/>
  <c r="CC60" i="1"/>
  <c r="BY60" i="1"/>
  <c r="CI59" i="1"/>
  <c r="CE59" i="1"/>
  <c r="CA59" i="1"/>
  <c r="CK58" i="1"/>
  <c r="CG58" i="1"/>
  <c r="CC58" i="1"/>
  <c r="BY58" i="1"/>
  <c r="CI57" i="1"/>
  <c r="CE57" i="1"/>
  <c r="CA57" i="1"/>
  <c r="CK56" i="1"/>
  <c r="CG56" i="1"/>
  <c r="CC56" i="1"/>
  <c r="BY56" i="1"/>
  <c r="CI55" i="1"/>
  <c r="CE55" i="1"/>
  <c r="CA55" i="1"/>
  <c r="CK54" i="1"/>
  <c r="CG54" i="1"/>
  <c r="CC54" i="1"/>
  <c r="BY54" i="1"/>
  <c r="CI53" i="1"/>
  <c r="CE53" i="1"/>
  <c r="CA53" i="1"/>
  <c r="CK52" i="1"/>
  <c r="CG52" i="1"/>
  <c r="CC52" i="1"/>
  <c r="BY52" i="1"/>
  <c r="CI51" i="1"/>
  <c r="CE51" i="1"/>
  <c r="CA51" i="1"/>
  <c r="CK50" i="1"/>
  <c r="CG50" i="1"/>
  <c r="CC50" i="1"/>
  <c r="BY50" i="1"/>
  <c r="CI49" i="1"/>
  <c r="CE49" i="1"/>
  <c r="CA49" i="1"/>
  <c r="CK48" i="1"/>
  <c r="CG48" i="1"/>
  <c r="CC48" i="1"/>
  <c r="BY48" i="1"/>
  <c r="CI47" i="1"/>
  <c r="CE47" i="1"/>
  <c r="CA47" i="1"/>
  <c r="CK46" i="1"/>
  <c r="CG46" i="1"/>
  <c r="CC46" i="1"/>
  <c r="BY46" i="1"/>
  <c r="CI45" i="1"/>
  <c r="CE45" i="1"/>
  <c r="CA45" i="1"/>
  <c r="CK44" i="1"/>
  <c r="CG44" i="1"/>
  <c r="CC44" i="1"/>
  <c r="BY44" i="1"/>
  <c r="CI43" i="1"/>
  <c r="CE43" i="1"/>
  <c r="CA43" i="1"/>
  <c r="CK42" i="1"/>
  <c r="CG42" i="1"/>
  <c r="CC42" i="1"/>
  <c r="BY42" i="1"/>
  <c r="CI41" i="1"/>
  <c r="CE41" i="1"/>
  <c r="CA41" i="1"/>
  <c r="CK40" i="1"/>
  <c r="CG40" i="1"/>
  <c r="CC40" i="1"/>
  <c r="BY40" i="1"/>
  <c r="CI39" i="1"/>
  <c r="CE39" i="1"/>
  <c r="CA39" i="1"/>
  <c r="CK38" i="1"/>
  <c r="CG38" i="1"/>
  <c r="CC38" i="1"/>
  <c r="BY38" i="1"/>
  <c r="CI37" i="1"/>
  <c r="CE37" i="1"/>
  <c r="CA37" i="1"/>
  <c r="CK36" i="1"/>
  <c r="CG36" i="1"/>
  <c r="CC36" i="1"/>
  <c r="BY36" i="1"/>
  <c r="CI35" i="1"/>
  <c r="CE35" i="1"/>
  <c r="CA35" i="1"/>
  <c r="CK34" i="1"/>
  <c r="CG34" i="1"/>
  <c r="CC34" i="1"/>
  <c r="BY34" i="1"/>
  <c r="CI33" i="1"/>
  <c r="CE33" i="1"/>
  <c r="CA33" i="1"/>
  <c r="CK32" i="1"/>
  <c r="CG32" i="1"/>
  <c r="CC32" i="1"/>
  <c r="BY32" i="1"/>
  <c r="CI31" i="1"/>
  <c r="CE31" i="1"/>
  <c r="CA31" i="1"/>
  <c r="CK30" i="1"/>
  <c r="CG30" i="1"/>
  <c r="CC30" i="1"/>
  <c r="BY30" i="1"/>
  <c r="CI29" i="1"/>
  <c r="CE29" i="1"/>
  <c r="CA29" i="1"/>
  <c r="CK28" i="1"/>
  <c r="CG28" i="1"/>
  <c r="CC28" i="1"/>
  <c r="BY28" i="1"/>
  <c r="CI27" i="1"/>
  <c r="CE27" i="1"/>
  <c r="CA27" i="1"/>
  <c r="CK26" i="1"/>
  <c r="CG26" i="1"/>
  <c r="CC26" i="1"/>
  <c r="BY26" i="1"/>
  <c r="CI25" i="1"/>
  <c r="CE25" i="1"/>
  <c r="CA25" i="1"/>
  <c r="CK24" i="1"/>
  <c r="CG24" i="1"/>
  <c r="CC24" i="1"/>
  <c r="BY24" i="1"/>
  <c r="CI23" i="1"/>
  <c r="CE23" i="1"/>
  <c r="CA23" i="1"/>
  <c r="CK22" i="1"/>
  <c r="CG22" i="1"/>
  <c r="CC22" i="1"/>
  <c r="BY22" i="1"/>
  <c r="CI21" i="1"/>
  <c r="CE21" i="1"/>
  <c r="CA21" i="1"/>
  <c r="CK20" i="1"/>
  <c r="CG20" i="1"/>
  <c r="CC20" i="1"/>
  <c r="BY20" i="1"/>
  <c r="CI19" i="1"/>
  <c r="CE19" i="1"/>
  <c r="CA19" i="1"/>
  <c r="CK18" i="1"/>
  <c r="CG18" i="1"/>
  <c r="CC18" i="1"/>
  <c r="CI118" i="1"/>
  <c r="CA118" i="1"/>
  <c r="CG117" i="1"/>
  <c r="BY117" i="1"/>
  <c r="CE116" i="1"/>
  <c r="CK115" i="1"/>
  <c r="CC115" i="1"/>
  <c r="CI114" i="1"/>
  <c r="CA114" i="1"/>
  <c r="CH113" i="1"/>
  <c r="CD113" i="1"/>
  <c r="BZ113" i="1"/>
  <c r="CJ112" i="1"/>
  <c r="CF112" i="1"/>
  <c r="CB112" i="1"/>
  <c r="BX112" i="1"/>
  <c r="CH111" i="1"/>
  <c r="CD111" i="1"/>
  <c r="BZ111" i="1"/>
  <c r="CJ110" i="1"/>
  <c r="CF110" i="1"/>
  <c r="CB110" i="1"/>
  <c r="BX110" i="1"/>
  <c r="CH109" i="1"/>
  <c r="CD109" i="1"/>
  <c r="BZ109" i="1"/>
  <c r="CJ108" i="1"/>
  <c r="CF108" i="1"/>
  <c r="CB108" i="1"/>
  <c r="BX108" i="1"/>
  <c r="CH107" i="1"/>
  <c r="CD107" i="1"/>
  <c r="BZ107" i="1"/>
  <c r="CJ106" i="1"/>
  <c r="CF106" i="1"/>
  <c r="CB106" i="1"/>
  <c r="BX106" i="1"/>
  <c r="CH105" i="1"/>
  <c r="CD105" i="1"/>
  <c r="BZ105" i="1"/>
  <c r="CJ104" i="1"/>
  <c r="CF104" i="1"/>
  <c r="CB104" i="1"/>
  <c r="BX104" i="1"/>
  <c r="CH103" i="1"/>
  <c r="CD103" i="1"/>
  <c r="BZ103" i="1"/>
  <c r="CJ102" i="1"/>
  <c r="CF102" i="1"/>
  <c r="CB102" i="1"/>
  <c r="BX102" i="1"/>
  <c r="CH101" i="1"/>
  <c r="CD101" i="1"/>
  <c r="BZ101" i="1"/>
  <c r="CJ100" i="1"/>
  <c r="CF100" i="1"/>
  <c r="CB100" i="1"/>
  <c r="BX100" i="1"/>
  <c r="CH99" i="1"/>
  <c r="CD99" i="1"/>
  <c r="BZ99" i="1"/>
  <c r="CJ98" i="1"/>
  <c r="CF98" i="1"/>
  <c r="CB98" i="1"/>
  <c r="BX98" i="1"/>
  <c r="CH97" i="1"/>
  <c r="CD97" i="1"/>
  <c r="BZ97" i="1"/>
  <c r="CJ96" i="1"/>
  <c r="CF96" i="1"/>
  <c r="CB96" i="1"/>
  <c r="BX96" i="1"/>
  <c r="CH95" i="1"/>
  <c r="CD95" i="1"/>
  <c r="BZ95" i="1"/>
  <c r="CJ94" i="1"/>
  <c r="CF94" i="1"/>
  <c r="CB94" i="1"/>
  <c r="BX94" i="1"/>
  <c r="CH93" i="1"/>
  <c r="CD93" i="1"/>
  <c r="BZ93" i="1"/>
  <c r="CJ92" i="1"/>
  <c r="CF92" i="1"/>
  <c r="CB92" i="1"/>
  <c r="BX92" i="1"/>
  <c r="CH91" i="1"/>
  <c r="CD91" i="1"/>
  <c r="BZ91" i="1"/>
  <c r="CJ90" i="1"/>
  <c r="CF90" i="1"/>
  <c r="CB90" i="1"/>
  <c r="BX90" i="1"/>
  <c r="CH89" i="1"/>
  <c r="CD89" i="1"/>
  <c r="BZ89" i="1"/>
  <c r="CJ88" i="1"/>
  <c r="CF88" i="1"/>
  <c r="CB88" i="1"/>
  <c r="BX88" i="1"/>
  <c r="CH87" i="1"/>
  <c r="CD87" i="1"/>
  <c r="BZ87" i="1"/>
  <c r="CJ86" i="1"/>
  <c r="CF86" i="1"/>
  <c r="CB86" i="1"/>
  <c r="BX86" i="1"/>
  <c r="CH85" i="1"/>
  <c r="CD85" i="1"/>
  <c r="BZ85" i="1"/>
  <c r="CJ84" i="1"/>
  <c r="CF84" i="1"/>
  <c r="CB84" i="1"/>
  <c r="BX84" i="1"/>
  <c r="CH83" i="1"/>
  <c r="CD83" i="1"/>
  <c r="BZ83" i="1"/>
  <c r="CJ82" i="1"/>
  <c r="CF82" i="1"/>
  <c r="CB82" i="1"/>
  <c r="BX82" i="1"/>
  <c r="CH81" i="1"/>
  <c r="CD81" i="1"/>
  <c r="BZ81" i="1"/>
  <c r="CJ80" i="1"/>
  <c r="CF80" i="1"/>
  <c r="CB80" i="1"/>
  <c r="BX80" i="1"/>
  <c r="CH79" i="1"/>
  <c r="CD79" i="1"/>
  <c r="BZ79" i="1"/>
  <c r="CJ78" i="1"/>
  <c r="CF78" i="1"/>
  <c r="CB78" i="1"/>
  <c r="BX78" i="1"/>
  <c r="CH77" i="1"/>
  <c r="CD77" i="1"/>
  <c r="BZ77" i="1"/>
  <c r="CJ76" i="1"/>
  <c r="CF76" i="1"/>
  <c r="CB76" i="1"/>
  <c r="BX76" i="1"/>
  <c r="CH75" i="1"/>
  <c r="CD75" i="1"/>
  <c r="BZ75" i="1"/>
  <c r="CJ74" i="1"/>
  <c r="CF74" i="1"/>
  <c r="CB74" i="1"/>
  <c r="BX74" i="1"/>
  <c r="CH73" i="1"/>
  <c r="CD73" i="1"/>
  <c r="BZ73" i="1"/>
  <c r="CJ72" i="1"/>
  <c r="CF72" i="1"/>
  <c r="CB72" i="1"/>
  <c r="BX72" i="1"/>
  <c r="CH71" i="1"/>
  <c r="CD71" i="1"/>
  <c r="BZ71" i="1"/>
  <c r="CJ70" i="1"/>
  <c r="CF70" i="1"/>
  <c r="CB70" i="1"/>
  <c r="BX70" i="1"/>
  <c r="CH69" i="1"/>
  <c r="CD69" i="1"/>
  <c r="BZ69" i="1"/>
  <c r="CJ68" i="1"/>
  <c r="CF68" i="1"/>
  <c r="CB68" i="1"/>
  <c r="BX68" i="1"/>
  <c r="CH67" i="1"/>
  <c r="CD67" i="1"/>
  <c r="BZ67" i="1"/>
  <c r="CJ66" i="1"/>
  <c r="CF66" i="1"/>
  <c r="CB66" i="1"/>
  <c r="BX66" i="1"/>
  <c r="CH65" i="1"/>
  <c r="CD65" i="1"/>
  <c r="BZ65" i="1"/>
  <c r="CJ64" i="1"/>
  <c r="CF64" i="1"/>
  <c r="CB64" i="1"/>
  <c r="BX64" i="1"/>
  <c r="CH63" i="1"/>
  <c r="CD63" i="1"/>
  <c r="BZ63" i="1"/>
  <c r="CJ62" i="1"/>
  <c r="CF62" i="1"/>
  <c r="CB62" i="1"/>
  <c r="BX62" i="1"/>
  <c r="CH61" i="1"/>
  <c r="CD61" i="1"/>
  <c r="BZ61" i="1"/>
  <c r="CJ60" i="1"/>
  <c r="CF60" i="1"/>
  <c r="CB60" i="1"/>
  <c r="BX60" i="1"/>
  <c r="CH59" i="1"/>
  <c r="CD59" i="1"/>
  <c r="BZ59" i="1"/>
  <c r="CJ58" i="1"/>
  <c r="CF58" i="1"/>
  <c r="CB58" i="1"/>
  <c r="BX58" i="1"/>
  <c r="CH57" i="1"/>
  <c r="CD57" i="1"/>
  <c r="BZ57" i="1"/>
  <c r="CJ56" i="1"/>
  <c r="CF56" i="1"/>
  <c r="CB56" i="1"/>
  <c r="BX56" i="1"/>
  <c r="CH55" i="1"/>
  <c r="CD55" i="1"/>
  <c r="BZ55" i="1"/>
  <c r="CJ54" i="1"/>
  <c r="CF54" i="1"/>
  <c r="CB54" i="1"/>
  <c r="BX54" i="1"/>
  <c r="CH53" i="1"/>
  <c r="CD53" i="1"/>
  <c r="BZ53" i="1"/>
  <c r="CJ52" i="1"/>
  <c r="CF52" i="1"/>
  <c r="CB52" i="1"/>
  <c r="BX52" i="1"/>
  <c r="CH51" i="1"/>
  <c r="CD51" i="1"/>
  <c r="BZ51" i="1"/>
  <c r="CJ50" i="1"/>
  <c r="CF50" i="1"/>
  <c r="CB50" i="1"/>
  <c r="BX50" i="1"/>
  <c r="CH49" i="1"/>
  <c r="CD49" i="1"/>
  <c r="BZ49" i="1"/>
  <c r="CJ48" i="1"/>
  <c r="CF48" i="1"/>
  <c r="CB48" i="1"/>
  <c r="BX48" i="1"/>
  <c r="CH47" i="1"/>
  <c r="CD47" i="1"/>
  <c r="BZ47" i="1"/>
  <c r="CJ46" i="1"/>
  <c r="CF46" i="1"/>
  <c r="CB46" i="1"/>
  <c r="BX46" i="1"/>
  <c r="CH45" i="1"/>
  <c r="CD45" i="1"/>
  <c r="BZ45" i="1"/>
  <c r="CJ44" i="1"/>
  <c r="CF44" i="1"/>
  <c r="CB44" i="1"/>
  <c r="BX44" i="1"/>
  <c r="CH43" i="1"/>
  <c r="CD43" i="1"/>
  <c r="BZ43" i="1"/>
  <c r="CJ42" i="1"/>
  <c r="CF42" i="1"/>
  <c r="CB42" i="1"/>
  <c r="BX42" i="1"/>
  <c r="CG118" i="1"/>
  <c r="BY118" i="1"/>
  <c r="CE117" i="1"/>
  <c r="CK116" i="1"/>
  <c r="CC116" i="1"/>
  <c r="CI115" i="1"/>
  <c r="CA115" i="1"/>
  <c r="CG114" i="1"/>
  <c r="BY114" i="1"/>
  <c r="CG113" i="1"/>
  <c r="CC113" i="1"/>
  <c r="BY113" i="1"/>
  <c r="CI112" i="1"/>
  <c r="CE112" i="1"/>
  <c r="CA112" i="1"/>
  <c r="CK111" i="1"/>
  <c r="CG111" i="1"/>
  <c r="CC111" i="1"/>
  <c r="BY111" i="1"/>
  <c r="CI110" i="1"/>
  <c r="CE110" i="1"/>
  <c r="CA110" i="1"/>
  <c r="CK109" i="1"/>
  <c r="CG109" i="1"/>
  <c r="CC109" i="1"/>
  <c r="BY109" i="1"/>
  <c r="CI108" i="1"/>
  <c r="CE108" i="1"/>
  <c r="CA108" i="1"/>
  <c r="CK107" i="1"/>
  <c r="CG107" i="1"/>
  <c r="CC107" i="1"/>
  <c r="BY107" i="1"/>
  <c r="CI106" i="1"/>
  <c r="CE106" i="1"/>
  <c r="CA106" i="1"/>
  <c r="CK105" i="1"/>
  <c r="CG105" i="1"/>
  <c r="CC105" i="1"/>
  <c r="BY105" i="1"/>
  <c r="CI104" i="1"/>
  <c r="CE104" i="1"/>
  <c r="CA104" i="1"/>
  <c r="CK103" i="1"/>
  <c r="CG103" i="1"/>
  <c r="CC103" i="1"/>
  <c r="BY103" i="1"/>
  <c r="CI102" i="1"/>
  <c r="CE102" i="1"/>
  <c r="CA102" i="1"/>
  <c r="CK101" i="1"/>
  <c r="CG101" i="1"/>
  <c r="CC101" i="1"/>
  <c r="BY101" i="1"/>
  <c r="CI100" i="1"/>
  <c r="CE100" i="1"/>
  <c r="CA100" i="1"/>
  <c r="CK99" i="1"/>
  <c r="CG99" i="1"/>
  <c r="CC99" i="1"/>
  <c r="BY99" i="1"/>
  <c r="CI98" i="1"/>
  <c r="CE98" i="1"/>
  <c r="CA98" i="1"/>
  <c r="CK97" i="1"/>
  <c r="CG97" i="1"/>
  <c r="CC97" i="1"/>
  <c r="BY97" i="1"/>
  <c r="CI96" i="1"/>
  <c r="CE96" i="1"/>
  <c r="CA96" i="1"/>
  <c r="CK95" i="1"/>
  <c r="CG95" i="1"/>
  <c r="CC95" i="1"/>
  <c r="BY95" i="1"/>
  <c r="CI94" i="1"/>
  <c r="CE94" i="1"/>
  <c r="CA94" i="1"/>
  <c r="CK93" i="1"/>
  <c r="CG93" i="1"/>
  <c r="CC93" i="1"/>
  <c r="BY93" i="1"/>
  <c r="CI92" i="1"/>
  <c r="CE92" i="1"/>
  <c r="CA92" i="1"/>
  <c r="CK91" i="1"/>
  <c r="CG91" i="1"/>
  <c r="CC91" i="1"/>
  <c r="BY91" i="1"/>
  <c r="CI90" i="1"/>
  <c r="CE90" i="1"/>
  <c r="CA90" i="1"/>
  <c r="CK89" i="1"/>
  <c r="CG89" i="1"/>
  <c r="CC89" i="1"/>
  <c r="BY89" i="1"/>
  <c r="CI88" i="1"/>
  <c r="CE88" i="1"/>
  <c r="CA88" i="1"/>
  <c r="CK87" i="1"/>
  <c r="CG87" i="1"/>
  <c r="CC87" i="1"/>
  <c r="BY87" i="1"/>
  <c r="CI86" i="1"/>
  <c r="CE86" i="1"/>
  <c r="CA86" i="1"/>
  <c r="CK85" i="1"/>
  <c r="CG85" i="1"/>
  <c r="CC85" i="1"/>
  <c r="BY85" i="1"/>
  <c r="CI84" i="1"/>
  <c r="CE84" i="1"/>
  <c r="CA84" i="1"/>
  <c r="CK83" i="1"/>
  <c r="CG83" i="1"/>
  <c r="CC83" i="1"/>
  <c r="BY83" i="1"/>
  <c r="CI82" i="1"/>
  <c r="CE82" i="1"/>
  <c r="CA82" i="1"/>
  <c r="CK81" i="1"/>
  <c r="CG81" i="1"/>
  <c r="CC81" i="1"/>
  <c r="BY81" i="1"/>
  <c r="CI80" i="1"/>
  <c r="CE80" i="1"/>
  <c r="CA80" i="1"/>
  <c r="CK79" i="1"/>
  <c r="CG79" i="1"/>
  <c r="CC79" i="1"/>
  <c r="BY79" i="1"/>
  <c r="CI78" i="1"/>
  <c r="CE78" i="1"/>
  <c r="CA78" i="1"/>
  <c r="CK77" i="1"/>
  <c r="CG77" i="1"/>
  <c r="CC77" i="1"/>
  <c r="BY77" i="1"/>
  <c r="CI76" i="1"/>
  <c r="CE76" i="1"/>
  <c r="CA76" i="1"/>
  <c r="CK75" i="1"/>
  <c r="CG75" i="1"/>
  <c r="CC75" i="1"/>
  <c r="BY75" i="1"/>
  <c r="CI74" i="1"/>
  <c r="CE74" i="1"/>
  <c r="CA74" i="1"/>
  <c r="CK73" i="1"/>
  <c r="CG73" i="1"/>
  <c r="CC73" i="1"/>
  <c r="BY73" i="1"/>
  <c r="CI72" i="1"/>
  <c r="CE72" i="1"/>
  <c r="CA72" i="1"/>
  <c r="CK71" i="1"/>
  <c r="CG71" i="1"/>
  <c r="CC71" i="1"/>
  <c r="BY71" i="1"/>
  <c r="CI70" i="1"/>
  <c r="CE70" i="1"/>
  <c r="CA70" i="1"/>
  <c r="CK69" i="1"/>
  <c r="CG69" i="1"/>
  <c r="CC69" i="1"/>
  <c r="BY69" i="1"/>
  <c r="CI68" i="1"/>
  <c r="CE68" i="1"/>
  <c r="CA68" i="1"/>
  <c r="CK67" i="1"/>
  <c r="CG67" i="1"/>
  <c r="CC67" i="1"/>
  <c r="BY67" i="1"/>
  <c r="CI66" i="1"/>
  <c r="CE66" i="1"/>
  <c r="CA66" i="1"/>
  <c r="CK65" i="1"/>
  <c r="CG65" i="1"/>
  <c r="CC65" i="1"/>
  <c r="BY65" i="1"/>
  <c r="CI64" i="1"/>
  <c r="CE64" i="1"/>
  <c r="CA64" i="1"/>
  <c r="CK63" i="1"/>
  <c r="CG63" i="1"/>
  <c r="CC63" i="1"/>
  <c r="BY63" i="1"/>
  <c r="CI62" i="1"/>
  <c r="CE62" i="1"/>
  <c r="CA62" i="1"/>
  <c r="CK61" i="1"/>
  <c r="CG61" i="1"/>
  <c r="CC61" i="1"/>
  <c r="BY61" i="1"/>
  <c r="CI60" i="1"/>
  <c r="CE60" i="1"/>
  <c r="CA60" i="1"/>
  <c r="CK59" i="1"/>
  <c r="CG59" i="1"/>
  <c r="CC59" i="1"/>
  <c r="BY59" i="1"/>
  <c r="CI58" i="1"/>
  <c r="CE58" i="1"/>
  <c r="CA58" i="1"/>
  <c r="CK57" i="1"/>
  <c r="CG57" i="1"/>
  <c r="CC57" i="1"/>
  <c r="BY57" i="1"/>
  <c r="CI56" i="1"/>
  <c r="CE56" i="1"/>
  <c r="CA56" i="1"/>
  <c r="CK55" i="1"/>
  <c r="CG55" i="1"/>
  <c r="CC55" i="1"/>
  <c r="BY55" i="1"/>
  <c r="CI54" i="1"/>
  <c r="CE54" i="1"/>
  <c r="CA54" i="1"/>
  <c r="CK53" i="1"/>
  <c r="CG53" i="1"/>
  <c r="CC53" i="1"/>
  <c r="BY53" i="1"/>
  <c r="CI52" i="1"/>
  <c r="CE52" i="1"/>
  <c r="CA52" i="1"/>
  <c r="CK51" i="1"/>
  <c r="CG51" i="1"/>
  <c r="CC51" i="1"/>
  <c r="BY51" i="1"/>
  <c r="CI50" i="1"/>
  <c r="CE50" i="1"/>
  <c r="CA50" i="1"/>
  <c r="CK49" i="1"/>
  <c r="CG49" i="1"/>
  <c r="CC49" i="1"/>
  <c r="BY49" i="1"/>
  <c r="CI48" i="1"/>
  <c r="CE48" i="1"/>
  <c r="CA48" i="1"/>
  <c r="CK47" i="1"/>
  <c r="CG47" i="1"/>
  <c r="CC47" i="1"/>
  <c r="BY47" i="1"/>
  <c r="CI46" i="1"/>
  <c r="CE46" i="1"/>
  <c r="CA46" i="1"/>
  <c r="CK45" i="1"/>
  <c r="CG45" i="1"/>
  <c r="CC45" i="1"/>
  <c r="BY45" i="1"/>
  <c r="CI44" i="1"/>
  <c r="CE44" i="1"/>
  <c r="CA44" i="1"/>
  <c r="CK43" i="1"/>
  <c r="CG43" i="1"/>
  <c r="CC43" i="1"/>
  <c r="BY43" i="1"/>
  <c r="CI42" i="1"/>
  <c r="CE42" i="1"/>
  <c r="CA42" i="1"/>
  <c r="CD41" i="1"/>
  <c r="CJ40" i="1"/>
  <c r="CB40" i="1"/>
  <c r="CH39" i="1"/>
  <c r="BZ39" i="1"/>
  <c r="CF38" i="1"/>
  <c r="BX38" i="1"/>
  <c r="CD37" i="1"/>
  <c r="CJ36" i="1"/>
  <c r="CB36" i="1"/>
  <c r="CH35" i="1"/>
  <c r="BZ35" i="1"/>
  <c r="CF34" i="1"/>
  <c r="BX34" i="1"/>
  <c r="CD33" i="1"/>
  <c r="CJ32" i="1"/>
  <c r="CB32" i="1"/>
  <c r="CH31" i="1"/>
  <c r="BZ31" i="1"/>
  <c r="CF30" i="1"/>
  <c r="BX30" i="1"/>
  <c r="CD29" i="1"/>
  <c r="CJ28" i="1"/>
  <c r="CB28" i="1"/>
  <c r="CH27" i="1"/>
  <c r="BZ27" i="1"/>
  <c r="CF26" i="1"/>
  <c r="BX26" i="1"/>
  <c r="CD25" i="1"/>
  <c r="CJ24" i="1"/>
  <c r="CB24" i="1"/>
  <c r="CH23" i="1"/>
  <c r="BZ23" i="1"/>
  <c r="CF22" i="1"/>
  <c r="BX22" i="1"/>
  <c r="CD21" i="1"/>
  <c r="CJ20" i="1"/>
  <c r="CB20" i="1"/>
  <c r="CH19" i="1"/>
  <c r="BZ19" i="1"/>
  <c r="CH18" i="1"/>
  <c r="CB18" i="1"/>
  <c r="BX18" i="1"/>
  <c r="CH17" i="1"/>
  <c r="CD17" i="1"/>
  <c r="BZ17" i="1"/>
  <c r="CJ16" i="1"/>
  <c r="CF16" i="1"/>
  <c r="CB16" i="1"/>
  <c r="BX16" i="1"/>
  <c r="CH15" i="1"/>
  <c r="CD15" i="1"/>
  <c r="BZ15" i="1"/>
  <c r="CJ14" i="1"/>
  <c r="CF14" i="1"/>
  <c r="CB14" i="1"/>
  <c r="BX14" i="1"/>
  <c r="CH13" i="1"/>
  <c r="CD13" i="1"/>
  <c r="BZ13" i="1"/>
  <c r="CJ12" i="1"/>
  <c r="CF12" i="1"/>
  <c r="CB12" i="1"/>
  <c r="BX12" i="1"/>
  <c r="CH11" i="1"/>
  <c r="CD11" i="1"/>
  <c r="BZ11" i="1"/>
  <c r="CJ10" i="1"/>
  <c r="CF10" i="1"/>
  <c r="CB10" i="1"/>
  <c r="BX10" i="1"/>
  <c r="CH9" i="1"/>
  <c r="CD9" i="1"/>
  <c r="BZ9" i="1"/>
  <c r="CJ8" i="1"/>
  <c r="CF8" i="1"/>
  <c r="CB8" i="1"/>
  <c r="BX8" i="1"/>
  <c r="CH7" i="1"/>
  <c r="CD7" i="1"/>
  <c r="BZ7" i="1"/>
  <c r="CJ6" i="1"/>
  <c r="CF6" i="1"/>
  <c r="CB6" i="1"/>
  <c r="BX6" i="1"/>
  <c r="CH5" i="1"/>
  <c r="CD5" i="1"/>
  <c r="BZ5" i="1"/>
  <c r="CJ4" i="1"/>
  <c r="CF4" i="1"/>
  <c r="CB4" i="1"/>
  <c r="BX4" i="1"/>
  <c r="CK41" i="1"/>
  <c r="CC41" i="1"/>
  <c r="CI40" i="1"/>
  <c r="CA40" i="1"/>
  <c r="CG39" i="1"/>
  <c r="BY39" i="1"/>
  <c r="CE38" i="1"/>
  <c r="CK37" i="1"/>
  <c r="CC37" i="1"/>
  <c r="CI36" i="1"/>
  <c r="CA36" i="1"/>
  <c r="CG35" i="1"/>
  <c r="BY35" i="1"/>
  <c r="CE34" i="1"/>
  <c r="CK33" i="1"/>
  <c r="CC33" i="1"/>
  <c r="CI32" i="1"/>
  <c r="CA32" i="1"/>
  <c r="CG31" i="1"/>
  <c r="BY31" i="1"/>
  <c r="CE30" i="1"/>
  <c r="CK29" i="1"/>
  <c r="CC29" i="1"/>
  <c r="CI28" i="1"/>
  <c r="CA28" i="1"/>
  <c r="CG27" i="1"/>
  <c r="BY27" i="1"/>
  <c r="CE26" i="1"/>
  <c r="CK25" i="1"/>
  <c r="CC25" i="1"/>
  <c r="CI24" i="1"/>
  <c r="CA24" i="1"/>
  <c r="CG23" i="1"/>
  <c r="BY23" i="1"/>
  <c r="CE22" i="1"/>
  <c r="CK21" i="1"/>
  <c r="CC21" i="1"/>
  <c r="CI20" i="1"/>
  <c r="CA20" i="1"/>
  <c r="CG19" i="1"/>
  <c r="BY19" i="1"/>
  <c r="CF18" i="1"/>
  <c r="CA18" i="1"/>
  <c r="CK17" i="1"/>
  <c r="CG17" i="1"/>
  <c r="CC17" i="1"/>
  <c r="BY17" i="1"/>
  <c r="CI16" i="1"/>
  <c r="CE16" i="1"/>
  <c r="CA16" i="1"/>
  <c r="CK15" i="1"/>
  <c r="CG15" i="1"/>
  <c r="CC15" i="1"/>
  <c r="BY15" i="1"/>
  <c r="CI14" i="1"/>
  <c r="CE14" i="1"/>
  <c r="CA14" i="1"/>
  <c r="CK13" i="1"/>
  <c r="CG13" i="1"/>
  <c r="CC13" i="1"/>
  <c r="BY13" i="1"/>
  <c r="CI12" i="1"/>
  <c r="CE12" i="1"/>
  <c r="CA12" i="1"/>
  <c r="CK11" i="1"/>
  <c r="CG11" i="1"/>
  <c r="CC11" i="1"/>
  <c r="BY11" i="1"/>
  <c r="CI10" i="1"/>
  <c r="CE10" i="1"/>
  <c r="CA10" i="1"/>
  <c r="CK9" i="1"/>
  <c r="CG9" i="1"/>
  <c r="CC9" i="1"/>
  <c r="BY9" i="1"/>
  <c r="CI8" i="1"/>
  <c r="CE8" i="1"/>
  <c r="CA8" i="1"/>
  <c r="CK7" i="1"/>
  <c r="CG7" i="1"/>
  <c r="CC7" i="1"/>
  <c r="BY7" i="1"/>
  <c r="CI6" i="1"/>
  <c r="CE6" i="1"/>
  <c r="CA6" i="1"/>
  <c r="CK5" i="1"/>
  <c r="CG5" i="1"/>
  <c r="CC5" i="1"/>
  <c r="BY5" i="1"/>
  <c r="CI4" i="1"/>
  <c r="CE4" i="1"/>
  <c r="CA4" i="1"/>
  <c r="CH41" i="1"/>
  <c r="BZ41" i="1"/>
  <c r="CF40" i="1"/>
  <c r="BX40" i="1"/>
  <c r="CD39" i="1"/>
  <c r="CJ38" i="1"/>
  <c r="CB38" i="1"/>
  <c r="CH37" i="1"/>
  <c r="BZ37" i="1"/>
  <c r="CF36" i="1"/>
  <c r="BX36" i="1"/>
  <c r="CD35" i="1"/>
  <c r="CJ34" i="1"/>
  <c r="CB34" i="1"/>
  <c r="CH33" i="1"/>
  <c r="BZ33" i="1"/>
  <c r="CF32" i="1"/>
  <c r="BX32" i="1"/>
  <c r="CD31" i="1"/>
  <c r="CJ30" i="1"/>
  <c r="CB30" i="1"/>
  <c r="CH29" i="1"/>
  <c r="BZ29" i="1"/>
  <c r="CF28" i="1"/>
  <c r="BX28" i="1"/>
  <c r="CD27" i="1"/>
  <c r="CJ26" i="1"/>
  <c r="CB26" i="1"/>
  <c r="CH25" i="1"/>
  <c r="BZ25" i="1"/>
  <c r="CF24" i="1"/>
  <c r="BX24" i="1"/>
  <c r="CD23" i="1"/>
  <c r="CJ22" i="1"/>
  <c r="CB22" i="1"/>
  <c r="CH21" i="1"/>
  <c r="BZ21" i="1"/>
  <c r="CF20" i="1"/>
  <c r="BX20" i="1"/>
  <c r="CD19" i="1"/>
  <c r="CJ18" i="1"/>
  <c r="CE18" i="1"/>
  <c r="BZ18" i="1"/>
  <c r="CJ17" i="1"/>
  <c r="CF17" i="1"/>
  <c r="CB17" i="1"/>
  <c r="BX17" i="1"/>
  <c r="CH16" i="1"/>
  <c r="CD16" i="1"/>
  <c r="BZ16" i="1"/>
  <c r="CJ15" i="1"/>
  <c r="CF15" i="1"/>
  <c r="CB15" i="1"/>
  <c r="BX15" i="1"/>
  <c r="CH14" i="1"/>
  <c r="CD14" i="1"/>
  <c r="BZ14" i="1"/>
  <c r="CJ13" i="1"/>
  <c r="CF13" i="1"/>
  <c r="CB13" i="1"/>
  <c r="BX13" i="1"/>
  <c r="CH12" i="1"/>
  <c r="CD12" i="1"/>
  <c r="BZ12" i="1"/>
  <c r="CJ11" i="1"/>
  <c r="CF11" i="1"/>
  <c r="CB11" i="1"/>
  <c r="BX11" i="1"/>
  <c r="CH10" i="1"/>
  <c r="CD10" i="1"/>
  <c r="BZ10" i="1"/>
  <c r="CJ9" i="1"/>
  <c r="CF9" i="1"/>
  <c r="CB9" i="1"/>
  <c r="BX9" i="1"/>
  <c r="CH8" i="1"/>
  <c r="CD8" i="1"/>
  <c r="BZ8" i="1"/>
  <c r="CJ7" i="1"/>
  <c r="CF7" i="1"/>
  <c r="CB7" i="1"/>
  <c r="BX7" i="1"/>
  <c r="CH6" i="1"/>
  <c r="CD6" i="1"/>
  <c r="BZ6" i="1"/>
  <c r="CJ5" i="1"/>
  <c r="CF5" i="1"/>
  <c r="CB5" i="1"/>
  <c r="BX5" i="1"/>
  <c r="CH4" i="1"/>
  <c r="CD4" i="1"/>
  <c r="BZ4" i="1"/>
  <c r="CG41" i="1"/>
  <c r="BY41" i="1"/>
  <c r="CE40" i="1"/>
  <c r="CK39" i="1"/>
  <c r="CC39" i="1"/>
  <c r="CI38" i="1"/>
  <c r="CA38" i="1"/>
  <c r="CG37" i="1"/>
  <c r="BY37" i="1"/>
  <c r="CE36" i="1"/>
  <c r="CK35" i="1"/>
  <c r="CC35" i="1"/>
  <c r="CI34" i="1"/>
  <c r="CA34" i="1"/>
  <c r="CG33" i="1"/>
  <c r="BY33" i="1"/>
  <c r="CE32" i="1"/>
  <c r="CK31" i="1"/>
  <c r="CC31" i="1"/>
  <c r="CI30" i="1"/>
  <c r="CA30" i="1"/>
  <c r="CG29" i="1"/>
  <c r="BY29" i="1"/>
  <c r="CE28" i="1"/>
  <c r="CK27" i="1"/>
  <c r="CC27" i="1"/>
  <c r="CI26" i="1"/>
  <c r="CA26" i="1"/>
  <c r="CG25" i="1"/>
  <c r="BY25" i="1"/>
  <c r="CE24" i="1"/>
  <c r="CK23" i="1"/>
  <c r="CC23" i="1"/>
  <c r="CI22" i="1"/>
  <c r="CA22" i="1"/>
  <c r="CG21" i="1"/>
  <c r="BY21" i="1"/>
  <c r="CE20" i="1"/>
  <c r="CK19" i="1"/>
  <c r="CC19" i="1"/>
  <c r="CI18" i="1"/>
  <c r="CD18" i="1"/>
  <c r="BY18" i="1"/>
  <c r="CI17" i="1"/>
  <c r="CE17" i="1"/>
  <c r="CA17" i="1"/>
  <c r="CK16" i="1"/>
  <c r="CG16" i="1"/>
  <c r="CC16" i="1"/>
  <c r="BY16" i="1"/>
  <c r="CI15" i="1"/>
  <c r="CE15" i="1"/>
  <c r="CA15" i="1"/>
  <c r="CK14" i="1"/>
  <c r="CG14" i="1"/>
  <c r="CC14" i="1"/>
  <c r="BY14" i="1"/>
  <c r="CI13" i="1"/>
  <c r="CE13" i="1"/>
  <c r="CA13" i="1"/>
  <c r="CK12" i="1"/>
  <c r="CG12" i="1"/>
  <c r="CC12" i="1"/>
  <c r="BY12" i="1"/>
  <c r="CI11" i="1"/>
  <c r="CE11" i="1"/>
  <c r="CA11" i="1"/>
  <c r="CK10" i="1"/>
  <c r="CG10" i="1"/>
  <c r="CC10" i="1"/>
  <c r="BY10" i="1"/>
  <c r="CI9" i="1"/>
  <c r="CE9" i="1"/>
  <c r="CA9" i="1"/>
  <c r="CK8" i="1"/>
  <c r="CG8" i="1"/>
  <c r="CC8" i="1"/>
  <c r="BY8" i="1"/>
  <c r="CI7" i="1"/>
  <c r="CE7" i="1"/>
  <c r="CA7" i="1"/>
  <c r="CK6" i="1"/>
  <c r="CG6" i="1"/>
  <c r="CC6" i="1"/>
  <c r="BY6" i="1"/>
  <c r="CI5" i="1"/>
  <c r="CE5" i="1"/>
  <c r="CA5" i="1"/>
  <c r="CK4" i="1"/>
  <c r="CG4" i="1"/>
  <c r="CC4" i="1"/>
  <c r="BY4" i="1"/>
  <c r="O31" i="1"/>
  <c r="O47" i="1"/>
  <c r="O133" i="1"/>
  <c r="O93" i="1"/>
  <c r="O101" i="1"/>
  <c r="O16" i="1"/>
  <c r="O8" i="1"/>
  <c r="O145" i="1"/>
  <c r="O81" i="1"/>
  <c r="O6" i="1"/>
  <c r="O10" i="1"/>
  <c r="O14" i="1"/>
  <c r="O22" i="1"/>
  <c r="O26" i="1"/>
  <c r="O30" i="1"/>
  <c r="O34" i="1"/>
  <c r="O42" i="1"/>
  <c r="O46" i="1"/>
  <c r="O54" i="1"/>
  <c r="O58" i="1"/>
  <c r="O62" i="1"/>
  <c r="O67" i="1"/>
  <c r="O74" i="1"/>
  <c r="O86" i="1"/>
  <c r="O102" i="1"/>
  <c r="O20" i="1"/>
  <c r="O32" i="1"/>
  <c r="O40" i="1"/>
  <c r="O44" i="1"/>
  <c r="O52" i="1"/>
  <c r="O70" i="1"/>
  <c r="O79" i="1"/>
  <c r="O95" i="1"/>
  <c r="O111" i="1"/>
  <c r="O127" i="1"/>
  <c r="O104" i="1"/>
  <c r="I112" i="1"/>
  <c r="I147" i="1"/>
  <c r="I131" i="1"/>
  <c r="I99" i="1"/>
  <c r="I83" i="1"/>
  <c r="I67" i="1"/>
  <c r="I51" i="1"/>
  <c r="I35" i="1"/>
  <c r="I19" i="1"/>
  <c r="I146" i="1"/>
  <c r="I130" i="1"/>
  <c r="I114" i="1"/>
  <c r="I98" i="1"/>
  <c r="I82" i="1"/>
  <c r="I66" i="1"/>
  <c r="I129" i="1"/>
  <c r="I97" i="1"/>
  <c r="I81" i="1"/>
  <c r="I65" i="1"/>
  <c r="IL135" i="5"/>
  <c r="IL46" i="5"/>
  <c r="I48" i="1" s="1"/>
  <c r="IL30" i="5"/>
  <c r="I32" i="1" s="1"/>
  <c r="IL14" i="5"/>
  <c r="I16" i="1" s="1"/>
  <c r="IL142" i="5"/>
  <c r="I144" i="1" s="1"/>
  <c r="IL136" i="5"/>
  <c r="I138" i="1" s="1"/>
  <c r="IL126" i="5"/>
  <c r="I128" i="1" s="1"/>
  <c r="IL110" i="5"/>
  <c r="I111" i="1" s="1"/>
  <c r="IL94" i="5"/>
  <c r="I96" i="1" s="1"/>
  <c r="IL78" i="5"/>
  <c r="I80" i="1" s="1"/>
  <c r="IL62" i="5"/>
  <c r="I64" i="1" s="1"/>
  <c r="AA11" i="1"/>
  <c r="AA19" i="1"/>
  <c r="AA27" i="1"/>
  <c r="AA35" i="1"/>
  <c r="AA43" i="1"/>
  <c r="AA51" i="1"/>
  <c r="AA59" i="1"/>
  <c r="AA67" i="1"/>
  <c r="AA75" i="1"/>
  <c r="AA83" i="1"/>
  <c r="AA122" i="1"/>
  <c r="AA126" i="1"/>
  <c r="AA130" i="1"/>
  <c r="AA134" i="1"/>
  <c r="AA138" i="1"/>
  <c r="AA142" i="1"/>
  <c r="AA146" i="1"/>
  <c r="AA86" i="1"/>
  <c r="AA90" i="1"/>
  <c r="AA94" i="1"/>
  <c r="AA98" i="1"/>
  <c r="AA102" i="1"/>
  <c r="AA106" i="1"/>
  <c r="AA110" i="1"/>
  <c r="AA114" i="1"/>
  <c r="AA118" i="1"/>
  <c r="U26" i="1"/>
  <c r="U122" i="1"/>
  <c r="U126" i="1"/>
  <c r="U123" i="1"/>
  <c r="U127" i="1"/>
  <c r="U124" i="1"/>
  <c r="U128" i="1"/>
  <c r="U132" i="1"/>
  <c r="U136" i="1"/>
  <c r="U140" i="1"/>
  <c r="U144" i="1"/>
  <c r="U142" i="1"/>
  <c r="U146" i="1"/>
  <c r="IL58" i="5"/>
  <c r="I60" i="1" s="1"/>
  <c r="IL42" i="5"/>
  <c r="I44" i="1" s="1"/>
  <c r="IL26" i="5"/>
  <c r="I28" i="1" s="1"/>
  <c r="IL10" i="5"/>
  <c r="I12" i="1" s="1"/>
  <c r="IL130" i="5"/>
  <c r="I132" i="1" s="1"/>
  <c r="IL114" i="5"/>
  <c r="I115" i="1" s="1"/>
  <c r="IL98" i="5"/>
  <c r="I100" i="1" s="1"/>
  <c r="IL82" i="5"/>
  <c r="I84" i="1" s="1"/>
  <c r="IL66" i="5"/>
  <c r="I68" i="1" s="1"/>
  <c r="I141" i="1"/>
  <c r="I30" i="1"/>
  <c r="I22" i="1"/>
  <c r="I14" i="1"/>
  <c r="I6" i="1"/>
  <c r="I137" i="1"/>
  <c r="I53" i="1"/>
  <c r="I38" i="1"/>
  <c r="I145" i="1"/>
  <c r="AA87" i="1"/>
  <c r="AA91" i="1"/>
  <c r="AA95" i="1"/>
  <c r="AA99" i="1"/>
  <c r="AA103" i="1"/>
  <c r="AA107" i="1"/>
  <c r="AA111" i="1"/>
  <c r="AA115" i="1"/>
  <c r="AA119" i="1"/>
  <c r="AA123" i="1"/>
  <c r="AA127" i="1"/>
  <c r="AA131" i="1"/>
  <c r="AA135" i="1"/>
  <c r="AA139" i="1"/>
  <c r="AA143" i="1"/>
  <c r="AA147" i="1"/>
  <c r="U111" i="1"/>
  <c r="U103" i="1"/>
  <c r="U95" i="1"/>
  <c r="U87" i="1"/>
  <c r="U79" i="1"/>
  <c r="U71" i="1"/>
  <c r="U63" i="1"/>
  <c r="U55" i="1"/>
  <c r="U47" i="1"/>
  <c r="U39" i="1"/>
  <c r="U22" i="1"/>
  <c r="U134" i="1"/>
  <c r="U133" i="1"/>
  <c r="U137" i="1"/>
  <c r="U141" i="1"/>
  <c r="U145" i="1"/>
  <c r="AG104" i="1" l="1"/>
  <c r="AG136" i="1"/>
  <c r="DV110" i="4"/>
  <c r="AG65" i="1"/>
  <c r="AG33" i="1"/>
  <c r="AG30" i="1"/>
  <c r="DV142" i="4"/>
  <c r="AG102" i="1"/>
  <c r="DV126" i="4"/>
  <c r="DV82" i="4"/>
  <c r="AG107" i="1"/>
  <c r="AG124" i="1"/>
  <c r="AG140" i="1"/>
  <c r="DV98" i="4"/>
  <c r="AG60" i="1"/>
  <c r="AG76" i="1"/>
  <c r="AG94" i="1"/>
  <c r="AG115" i="1"/>
  <c r="AG132" i="1"/>
  <c r="DV74" i="4"/>
  <c r="DV138" i="4"/>
  <c r="AG42" i="1"/>
  <c r="DV78" i="4"/>
  <c r="DV35" i="4"/>
  <c r="AG86" i="1"/>
  <c r="AG34" i="1"/>
  <c r="DV90" i="4"/>
  <c r="DV122" i="4"/>
  <c r="DV106" i="4"/>
  <c r="DV130" i="4"/>
  <c r="DV51" i="4"/>
  <c r="DV114" i="4"/>
  <c r="DV84" i="4"/>
  <c r="DV94" i="4"/>
  <c r="DV61" i="4"/>
  <c r="AC63" i="1"/>
  <c r="AG63" i="1" s="1"/>
  <c r="AC79" i="1"/>
  <c r="AG79" i="1" s="1"/>
  <c r="DV77" i="4"/>
  <c r="DV93" i="4"/>
  <c r="AC88" i="1"/>
  <c r="AG88" i="1" s="1"/>
  <c r="AC55" i="1"/>
  <c r="AG55" i="1" s="1"/>
  <c r="DV53" i="4"/>
  <c r="DV28" i="4"/>
  <c r="DV31" i="4"/>
  <c r="AC71" i="1"/>
  <c r="AG71" i="1" s="1"/>
  <c r="DV69" i="4"/>
  <c r="AC89" i="1"/>
  <c r="AG89" i="1" s="1"/>
  <c r="DV85" i="4"/>
  <c r="DV45" i="4"/>
  <c r="AC47" i="1"/>
  <c r="AG47" i="1" s="1"/>
  <c r="AC75" i="1"/>
  <c r="AG75" i="1" s="1"/>
  <c r="DV73" i="4"/>
  <c r="AC93" i="1"/>
  <c r="AG93" i="1" s="1"/>
  <c r="DV89" i="4"/>
  <c r="DV86" i="4"/>
  <c r="DV55" i="4"/>
  <c r="DV70" i="4"/>
  <c r="AG57" i="1"/>
  <c r="AG49" i="1"/>
  <c r="DV5" i="4"/>
  <c r="AG41" i="1"/>
  <c r="DV40" i="4"/>
  <c r="DV58" i="4"/>
  <c r="DV33" i="4"/>
  <c r="AE35" i="1"/>
  <c r="AG35" i="1" s="1"/>
  <c r="DV65" i="4"/>
  <c r="AE67" i="1"/>
  <c r="AG67" i="1" s="1"/>
  <c r="DV41" i="4"/>
  <c r="AE43" i="1"/>
  <c r="AG43" i="1" s="1"/>
  <c r="DV20" i="4"/>
  <c r="DV100" i="4"/>
  <c r="AE51" i="1"/>
  <c r="AG51" i="1" s="1"/>
  <c r="DV49" i="4"/>
  <c r="DV57" i="4"/>
  <c r="AE59" i="1"/>
  <c r="AG59" i="1" s="1"/>
  <c r="DV24" i="4"/>
  <c r="DV16" i="4"/>
  <c r="DV32" i="4"/>
  <c r="AF4" i="1"/>
  <c r="AG4" i="1" s="1"/>
  <c r="DV2" i="4"/>
  <c r="AG6" i="1"/>
  <c r="DV47" i="4"/>
  <c r="AG14" i="1"/>
  <c r="DV12" i="4"/>
  <c r="DV30" i="4"/>
  <c r="AE32" i="1"/>
  <c r="AG32" i="1" s="1"/>
  <c r="AE48" i="1"/>
  <c r="AG48" i="1" s="1"/>
  <c r="DV46" i="4"/>
  <c r="DV128" i="4"/>
  <c r="AF130" i="1"/>
  <c r="AG130" i="1" s="1"/>
  <c r="DV99" i="4"/>
  <c r="AF101" i="1"/>
  <c r="AG101" i="1" s="1"/>
  <c r="AD28" i="1"/>
  <c r="AG28" i="1" s="1"/>
  <c r="DV26" i="4"/>
  <c r="AE98" i="1"/>
  <c r="AG98" i="1" s="1"/>
  <c r="DV96" i="4"/>
  <c r="DV112" i="4"/>
  <c r="AE113" i="1"/>
  <c r="AG113" i="1" s="1"/>
  <c r="AE142" i="1"/>
  <c r="AG142" i="1" s="1"/>
  <c r="DV140" i="4"/>
  <c r="DV139" i="4"/>
  <c r="AE141" i="1"/>
  <c r="AG141" i="1" s="1"/>
  <c r="AE19" i="1"/>
  <c r="AG19" i="1" s="1"/>
  <c r="DV17" i="4"/>
  <c r="DV132" i="4"/>
  <c r="AD134" i="1"/>
  <c r="AG134" i="1" s="1"/>
  <c r="DV95" i="4"/>
  <c r="DV135" i="4"/>
  <c r="AD137" i="1"/>
  <c r="AG137" i="1" s="1"/>
  <c r="DV9" i="4"/>
  <c r="AD8" i="1"/>
  <c r="AG8" i="1" s="1"/>
  <c r="DV6" i="4"/>
  <c r="DV34" i="4"/>
  <c r="AE36" i="1"/>
  <c r="AG36" i="1" s="1"/>
  <c r="DV50" i="4"/>
  <c r="AE52" i="1"/>
  <c r="AG52" i="1" s="1"/>
  <c r="DV144" i="4"/>
  <c r="AF146" i="1"/>
  <c r="AG146" i="1" s="1"/>
  <c r="DV71" i="4"/>
  <c r="AF73" i="1"/>
  <c r="AG73" i="1" s="1"/>
  <c r="DV103" i="4"/>
  <c r="AF105" i="1"/>
  <c r="AG105" i="1" s="1"/>
  <c r="DV136" i="4"/>
  <c r="AD138" i="1"/>
  <c r="AG138" i="1" s="1"/>
  <c r="DV75" i="4"/>
  <c r="DV115" i="4"/>
  <c r="AD116" i="1"/>
  <c r="AG116" i="1" s="1"/>
  <c r="DV62" i="4"/>
  <c r="DV4" i="4"/>
  <c r="AG10" i="1"/>
  <c r="AD12" i="1"/>
  <c r="AG12" i="1" s="1"/>
  <c r="DV10" i="4"/>
  <c r="DV38" i="4"/>
  <c r="AE40" i="1"/>
  <c r="AG40" i="1" s="1"/>
  <c r="DV54" i="4"/>
  <c r="AE56" i="1"/>
  <c r="AG56" i="1" s="1"/>
  <c r="AF95" i="1"/>
  <c r="AG95" i="1" s="1"/>
  <c r="DV91" i="4"/>
  <c r="DV107" i="4"/>
  <c r="AF108" i="1"/>
  <c r="AG108" i="1" s="1"/>
  <c r="DV18" i="4"/>
  <c r="AD20" i="1"/>
  <c r="AG20" i="1" s="1"/>
  <c r="AE92" i="1"/>
  <c r="AG92" i="1" s="1"/>
  <c r="DV88" i="4"/>
  <c r="AE126" i="1"/>
  <c r="AG126" i="1" s="1"/>
  <c r="DV124" i="4"/>
  <c r="DV123" i="4"/>
  <c r="AE125" i="1"/>
  <c r="AG125" i="1" s="1"/>
  <c r="DV116" i="4"/>
  <c r="AD117" i="1"/>
  <c r="AG117" i="1" s="1"/>
  <c r="DV83" i="4"/>
  <c r="DV119" i="4"/>
  <c r="AD121" i="1"/>
  <c r="AG121" i="1" s="1"/>
  <c r="DV14" i="4"/>
  <c r="AD16" i="1"/>
  <c r="AG16" i="1" s="1"/>
  <c r="AE44" i="1"/>
  <c r="AG44" i="1" s="1"/>
  <c r="DV42" i="4"/>
  <c r="AE23" i="1"/>
  <c r="AG23" i="1" s="1"/>
  <c r="DV21" i="4"/>
  <c r="DV79" i="4"/>
  <c r="AF81" i="1"/>
  <c r="AG81" i="1" s="1"/>
  <c r="DV111" i="4"/>
  <c r="AF112" i="1"/>
  <c r="AG112" i="1" s="1"/>
  <c r="AD24" i="1"/>
  <c r="AG24" i="1" s="1"/>
  <c r="DV22" i="4"/>
  <c r="DV92" i="4"/>
  <c r="AE87" i="1"/>
  <c r="AG87" i="1" s="1"/>
  <c r="AE109" i="1"/>
  <c r="AG109" i="1" s="1"/>
  <c r="DV108" i="4"/>
  <c r="AD122" i="1"/>
  <c r="AG122" i="1" s="1"/>
  <c r="DV120" i="4"/>
  <c r="DV87" i="4"/>
  <c r="DV131" i="4"/>
  <c r="AD133" i="1"/>
  <c r="AG133" i="1" s="1"/>
  <c r="AG11" i="1"/>
  <c r="DV80" i="4"/>
  <c r="AE82" i="1"/>
  <c r="AG82" i="1" s="1"/>
  <c r="DV56" i="4"/>
  <c r="AE58" i="1"/>
  <c r="AG58" i="1" s="1"/>
  <c r="DV44" i="4"/>
  <c r="AE46" i="1"/>
  <c r="AG46" i="1" s="1"/>
  <c r="DV60" i="4"/>
  <c r="AE62" i="1"/>
  <c r="AG62" i="1" s="1"/>
  <c r="DV72" i="4"/>
  <c r="AE74" i="1"/>
  <c r="AG74" i="1" s="1"/>
  <c r="DV48" i="4"/>
  <c r="AE50" i="1"/>
  <c r="AG50" i="1" s="1"/>
  <c r="DV64" i="4"/>
  <c r="AE66" i="1"/>
  <c r="AG66" i="1" s="1"/>
  <c r="DV8" i="4"/>
  <c r="DV76" i="4"/>
  <c r="AE78" i="1"/>
  <c r="AG78" i="1" s="1"/>
  <c r="AE38" i="1"/>
  <c r="AG38" i="1" s="1"/>
  <c r="DV36" i="4"/>
  <c r="DV52" i="4"/>
  <c r="AE54" i="1"/>
  <c r="AG54" i="1" s="1"/>
  <c r="DV68" i="4"/>
  <c r="AE70" i="1"/>
  <c r="AG70" i="1" s="1"/>
</calcChain>
</file>

<file path=xl/sharedStrings.xml><?xml version="1.0" encoding="utf-8"?>
<sst xmlns="http://schemas.openxmlformats.org/spreadsheetml/2006/main" count="9366" uniqueCount="318">
  <si>
    <t xml:space="preserve">Today's Price </t>
  </si>
  <si>
    <t>52 Week Data</t>
  </si>
  <si>
    <t>SYMBOL</t>
  </si>
  <si>
    <t>OPEN</t>
  </si>
  <si>
    <t>HIGH</t>
  </si>
  <si>
    <t>LOW</t>
  </si>
  <si>
    <t>CLOSE</t>
  </si>
  <si>
    <t>% CH</t>
  </si>
  <si>
    <t>52 WH</t>
  </si>
  <si>
    <t>52 WL</t>
  </si>
  <si>
    <t>ACC</t>
  </si>
  <si>
    <t>ADANIENT</t>
  </si>
  <si>
    <t>ADANIPORTS</t>
  </si>
  <si>
    <t>ADANIPOWER</t>
  </si>
  <si>
    <t>AMARAJABAT</t>
  </si>
  <si>
    <t>AMBUJACEM</t>
  </si>
  <si>
    <t>APOLLOHOSP</t>
  </si>
  <si>
    <t>APOLLOTYRE</t>
  </si>
  <si>
    <t>ASHOKLEY</t>
  </si>
  <si>
    <t>ASIANPAINT</t>
  </si>
  <si>
    <t>AUROPHARMA</t>
  </si>
  <si>
    <t>AXISBANK</t>
  </si>
  <si>
    <t>BAJAJ-AUTO</t>
  </si>
  <si>
    <t>BAJAJFINSV</t>
  </si>
  <si>
    <t>BAJFINANCE</t>
  </si>
  <si>
    <t>BALKRISIND</t>
  </si>
  <si>
    <t>BANDHANBNK</t>
  </si>
  <si>
    <t>BANKBARODA</t>
  </si>
  <si>
    <t>BATAINDIA</t>
  </si>
  <si>
    <t>BEL</t>
  </si>
  <si>
    <t>BERGEPAINT</t>
  </si>
  <si>
    <t>BHARATFORG</t>
  </si>
  <si>
    <t>BHARTIARTL</t>
  </si>
  <si>
    <t>BHEL</t>
  </si>
  <si>
    <t>BIOCON</t>
  </si>
  <si>
    <t>BOSCHLTD</t>
  </si>
  <si>
    <t>BPCL</t>
  </si>
  <si>
    <t>BRITANNIA</t>
  </si>
  <si>
    <t>CADILAHC</t>
  </si>
  <si>
    <t>CANBK</t>
  </si>
  <si>
    <t>CENTURYTEX</t>
  </si>
  <si>
    <t>CESC</t>
  </si>
  <si>
    <t>CHOLAFIN</t>
  </si>
  <si>
    <t>CIPLA</t>
  </si>
  <si>
    <t>COALINDIA</t>
  </si>
  <si>
    <t>COLPAL</t>
  </si>
  <si>
    <t>CONCOR</t>
  </si>
  <si>
    <t>CUMMINSIND</t>
  </si>
  <si>
    <t>DABUR</t>
  </si>
  <si>
    <t>DIVISLAB</t>
  </si>
  <si>
    <t>DLF</t>
  </si>
  <si>
    <t>DRREDDY</t>
  </si>
  <si>
    <t>EICHERMOT</t>
  </si>
  <si>
    <t>EQUITAS</t>
  </si>
  <si>
    <t>ESCORTS</t>
  </si>
  <si>
    <t>EXIDEIND</t>
  </si>
  <si>
    <t>FEDERALBNK</t>
  </si>
  <si>
    <t>GAIL</t>
  </si>
  <si>
    <t>GLENMARK</t>
  </si>
  <si>
    <t>GMRINFRA</t>
  </si>
  <si>
    <t>GODREJCP</t>
  </si>
  <si>
    <t>GODREJPROP</t>
  </si>
  <si>
    <t>GRASIM</t>
  </si>
  <si>
    <t>HAVELLS</t>
  </si>
  <si>
    <t>HCLTECH</t>
  </si>
  <si>
    <t>HDFC</t>
  </si>
  <si>
    <t>HDFCBANK</t>
  </si>
  <si>
    <t>HDFCLIFE</t>
  </si>
  <si>
    <t>HEROMOTOCO</t>
  </si>
  <si>
    <t>HINDALCO</t>
  </si>
  <si>
    <t>HINDPETRO</t>
  </si>
  <si>
    <t>HINDUNILVR</t>
  </si>
  <si>
    <t>IBULHSGFIN</t>
  </si>
  <si>
    <t>ICICIBANK</t>
  </si>
  <si>
    <t>ICICIPRULI</t>
  </si>
  <si>
    <t>IDEA</t>
  </si>
  <si>
    <t>IDFCFIRSTB</t>
  </si>
  <si>
    <t>IGL</t>
  </si>
  <si>
    <t>INDIGO</t>
  </si>
  <si>
    <t>INDUSINDBK</t>
  </si>
  <si>
    <t>INFRATEL</t>
  </si>
  <si>
    <t>INFY</t>
  </si>
  <si>
    <t>IOC</t>
  </si>
  <si>
    <t>ITC</t>
  </si>
  <si>
    <t>JINDALSTEL</t>
  </si>
  <si>
    <t>JSWSTEEL</t>
  </si>
  <si>
    <t>JUBLFOOD</t>
  </si>
  <si>
    <t>JUSTDIAL</t>
  </si>
  <si>
    <t>KOTAKBANK</t>
  </si>
  <si>
    <t>L&amp;TFH</t>
  </si>
  <si>
    <t>LICHSGFIN</t>
  </si>
  <si>
    <t>LT</t>
  </si>
  <si>
    <t>LUPIN</t>
  </si>
  <si>
    <t>M&amp;M</t>
  </si>
  <si>
    <t>M&amp;MFIN</t>
  </si>
  <si>
    <t>MANAPPURAM</t>
  </si>
  <si>
    <t>MARICO</t>
  </si>
  <si>
    <t>MARUTI</t>
  </si>
  <si>
    <t>MCDOWELL-N</t>
  </si>
  <si>
    <t>MFSL</t>
  </si>
  <si>
    <t>MGL</t>
  </si>
  <si>
    <t>MINDTREE</t>
  </si>
  <si>
    <t>MOTHERSUMI</t>
  </si>
  <si>
    <t>MRF</t>
  </si>
  <si>
    <t>MUTHOOTFIN</t>
  </si>
  <si>
    <t>NATIONALUM</t>
  </si>
  <si>
    <t>NAUKRI</t>
  </si>
  <si>
    <t>NCC</t>
  </si>
  <si>
    <t>NESTLEIND</t>
  </si>
  <si>
    <t>NIITTECH</t>
  </si>
  <si>
    <t>NMDC</t>
  </si>
  <si>
    <t>NTPC</t>
  </si>
  <si>
    <t>ONGC</t>
  </si>
  <si>
    <t>PAGEIND</t>
  </si>
  <si>
    <t>PEL</t>
  </si>
  <si>
    <t>PETRONET</t>
  </si>
  <si>
    <t>PFC</t>
  </si>
  <si>
    <t>PIDILITIND</t>
  </si>
  <si>
    <t>PNB</t>
  </si>
  <si>
    <t>POWERGRID</t>
  </si>
  <si>
    <t>PVR</t>
  </si>
  <si>
    <t>RAMCOCEM</t>
  </si>
  <si>
    <t>RBLBANK</t>
  </si>
  <si>
    <t>RECLTD</t>
  </si>
  <si>
    <t>RELIANCE</t>
  </si>
  <si>
    <t>SAIL</t>
  </si>
  <si>
    <t>SBILIFE</t>
  </si>
  <si>
    <t>SBIN</t>
  </si>
  <si>
    <t>SHREECEM</t>
  </si>
  <si>
    <t>SIEMENS</t>
  </si>
  <si>
    <t>SRF</t>
  </si>
  <si>
    <t>SRTRANSFIN</t>
  </si>
  <si>
    <t>SUNPHARMA</t>
  </si>
  <si>
    <t>SUNTV</t>
  </si>
  <si>
    <t>TATACHEM</t>
  </si>
  <si>
    <t>TATACONSUM</t>
  </si>
  <si>
    <t>TATAMOTORS</t>
  </si>
  <si>
    <t>TATAPOWER</t>
  </si>
  <si>
    <t>TATASTEEL</t>
  </si>
  <si>
    <t>TCS</t>
  </si>
  <si>
    <t>TECHM</t>
  </si>
  <si>
    <t>TITAN</t>
  </si>
  <si>
    <t>TORNTPHARM</t>
  </si>
  <si>
    <t>TORNTPOWER</t>
  </si>
  <si>
    <t>TVSMOTOR</t>
  </si>
  <si>
    <t>UBL</t>
  </si>
  <si>
    <t>UJJIVAN</t>
  </si>
  <si>
    <t>ULTRACEMCO</t>
  </si>
  <si>
    <t>UPL</t>
  </si>
  <si>
    <t>VEDL</t>
  </si>
  <si>
    <t>VOLTAS</t>
  </si>
  <si>
    <t>WIPRO</t>
  </si>
  <si>
    <t>YESBANK</t>
  </si>
  <si>
    <t>ZEEL</t>
  </si>
  <si>
    <t>NR4/NR7/NR14</t>
  </si>
  <si>
    <t>Todat Vol. &amp; Comparative with Avergae in LACS</t>
  </si>
  <si>
    <t>Today_Vol</t>
  </si>
  <si>
    <t>Avg_3_Vol</t>
  </si>
  <si>
    <t>Avg_5_Vol</t>
  </si>
  <si>
    <t>Avg_8_Vol</t>
  </si>
  <si>
    <t>Avg_13_Vol</t>
  </si>
  <si>
    <t>Max Vol Today</t>
  </si>
  <si>
    <t>TIMESTAMP</t>
  </si>
  <si>
    <t>OPEN_INT</t>
  </si>
  <si>
    <t>CHG_IN_OI</t>
  </si>
  <si>
    <t>OIL</t>
  </si>
  <si>
    <t>TIMESTAMP_CE</t>
  </si>
  <si>
    <t>OPEN_INT_CE</t>
  </si>
  <si>
    <t>CHG_IN_OI_CE</t>
  </si>
  <si>
    <t>TIMESTAMP_PE</t>
  </si>
  <si>
    <t>OPEN_INT_PE</t>
  </si>
  <si>
    <t>CHG_IN_OI_PE</t>
  </si>
  <si>
    <t>BANKNIFTY</t>
  </si>
  <si>
    <t>NIFTY</t>
  </si>
  <si>
    <t>NIFTYIT</t>
  </si>
  <si>
    <t>OI_PE</t>
  </si>
  <si>
    <t>PCR_D1</t>
  </si>
  <si>
    <t>PCR_D2</t>
  </si>
  <si>
    <t>PCR_D3</t>
  </si>
  <si>
    <t>PCR_D4</t>
  </si>
  <si>
    <t>PCR_D5</t>
  </si>
  <si>
    <t>PCR_D6</t>
  </si>
  <si>
    <t>PCR_D7</t>
  </si>
  <si>
    <t>PCR_D8</t>
  </si>
  <si>
    <t>PCR_D9</t>
  </si>
  <si>
    <t>PCR_D10</t>
  </si>
  <si>
    <t>PCR_D11</t>
  </si>
  <si>
    <t>PCR_D12</t>
  </si>
  <si>
    <t>PCR_D13</t>
  </si>
  <si>
    <t>PCR_D14</t>
  </si>
  <si>
    <t>CE_PE %CH</t>
  </si>
  <si>
    <t>DATE</t>
  </si>
  <si>
    <t>TOTALTRQ</t>
  </si>
  <si>
    <t>DELIEVERQ</t>
  </si>
  <si>
    <t>DELIEVERY%</t>
  </si>
  <si>
    <t>TOTALTRQ_1</t>
  </si>
  <si>
    <t>TOTALTRQ_2</t>
  </si>
  <si>
    <t>TOTALTRQ_3</t>
  </si>
  <si>
    <t>TOTALTRQ_4</t>
  </si>
  <si>
    <t>TOTALTRQ_5</t>
  </si>
  <si>
    <t>TOTALTRQ_6</t>
  </si>
  <si>
    <t>TOTALTRQ_7</t>
  </si>
  <si>
    <t>TOTALTRQ_8</t>
  </si>
  <si>
    <t>TOTALTRQ_9</t>
  </si>
  <si>
    <t>TOTALTRQ_10</t>
  </si>
  <si>
    <t>TOTALTRQ_11</t>
  </si>
  <si>
    <t>TOTALTRQ_12</t>
  </si>
  <si>
    <t>TOTALTRQ_13</t>
  </si>
  <si>
    <t>TOTALTRQ_14</t>
  </si>
  <si>
    <t>TOTALTRQ_15</t>
  </si>
  <si>
    <t>3 Days</t>
  </si>
  <si>
    <t>5 Days</t>
  </si>
  <si>
    <t>8 Days</t>
  </si>
  <si>
    <t>13 Days</t>
  </si>
  <si>
    <t>DELIEVERQ1</t>
  </si>
  <si>
    <t>DELIEVERQ2</t>
  </si>
  <si>
    <t>DELIEVERQ3</t>
  </si>
  <si>
    <t>DELIEVERQ4</t>
  </si>
  <si>
    <t>DELIEVERQ5</t>
  </si>
  <si>
    <t>DELIEVERQ6</t>
  </si>
  <si>
    <t>DELIEVERQ7</t>
  </si>
  <si>
    <t>DELIEVERQ8</t>
  </si>
  <si>
    <t>DELIEVERQ9</t>
  </si>
  <si>
    <t>DELIEVERQ10</t>
  </si>
  <si>
    <t>DELIEVERQ11</t>
  </si>
  <si>
    <t>DELIEVERQ12</t>
  </si>
  <si>
    <t>DELIEVERQ13</t>
  </si>
  <si>
    <t>DELIEVERQ14</t>
  </si>
  <si>
    <t>DELIEVERQ15</t>
  </si>
  <si>
    <t>Avg_1</t>
  </si>
  <si>
    <t>Avg_3</t>
  </si>
  <si>
    <t>Avg_5</t>
  </si>
  <si>
    <t>Avg_8</t>
  </si>
  <si>
    <t>Avg_13</t>
  </si>
  <si>
    <t>Max</t>
  </si>
  <si>
    <t>Del%1</t>
  </si>
  <si>
    <t>Del%2</t>
  </si>
  <si>
    <t>Del%3</t>
  </si>
  <si>
    <t>Del%4</t>
  </si>
  <si>
    <t>Del%5</t>
  </si>
  <si>
    <t>Del%6</t>
  </si>
  <si>
    <t>Del%7</t>
  </si>
  <si>
    <t>Del%8</t>
  </si>
  <si>
    <t>Del%9</t>
  </si>
  <si>
    <t>Del%10</t>
  </si>
  <si>
    <t>Del%11</t>
  </si>
  <si>
    <t>Del%12</t>
  </si>
  <si>
    <t>Del%13</t>
  </si>
  <si>
    <t>Del%14</t>
  </si>
  <si>
    <t>Del%15</t>
  </si>
  <si>
    <t>RANGE</t>
  </si>
  <si>
    <t>CHANGE</t>
  </si>
  <si>
    <t>TOTALTRADES</t>
  </si>
  <si>
    <t>TOTTRDVAL (CRORE)</t>
  </si>
  <si>
    <t>TOTTRDQTY (LACS)</t>
  </si>
  <si>
    <t>% Ch in TRADED Q</t>
  </si>
  <si>
    <t>% Ch in Traded Q %_Day1</t>
  </si>
  <si>
    <t>% Ch in Traded Q %_Day2</t>
  </si>
  <si>
    <t>% Ch in Traded Q %_Day3</t>
  </si>
  <si>
    <t>% Ch in Traded Q %_Day4</t>
  </si>
  <si>
    <t>% Ch in Traded Q %_Day5</t>
  </si>
  <si>
    <t>% Ch in Traded Q %_Day6</t>
  </si>
  <si>
    <t>% Ch in Traded Q %_Day7</t>
  </si>
  <si>
    <t>% Ch in Traded Q %_Day8</t>
  </si>
  <si>
    <t>% Ch in Traded Q %_Day9</t>
  </si>
  <si>
    <t>% Ch in Traded Q %_Day10</t>
  </si>
  <si>
    <t>% Ch in Traded Q %_Day11</t>
  </si>
  <si>
    <t>% Ch in Traded Q %_Day12</t>
  </si>
  <si>
    <t>% Ch in Traded Q %_Day13</t>
  </si>
  <si>
    <t>% CH In Traded Val</t>
  </si>
  <si>
    <t>% Ch in Traded Value %_Day1</t>
  </si>
  <si>
    <t>% Ch in Traded Value %_Day2</t>
  </si>
  <si>
    <t>% Ch in Traded Value %_Day3</t>
  </si>
  <si>
    <t>% Ch in Traded Value %_Day4</t>
  </si>
  <si>
    <t>% Ch in Traded Value %_Day5</t>
  </si>
  <si>
    <t>% Ch in Traded Value %_Day6</t>
  </si>
  <si>
    <t>% Ch in Traded Value %_Day7</t>
  </si>
  <si>
    <t>% Ch in Traded Value %_Day8</t>
  </si>
  <si>
    <t>% Ch in Traded Value %_Day9</t>
  </si>
  <si>
    <t>% Ch in Traded Value %_Day10</t>
  </si>
  <si>
    <t>% Ch in Traded Value %_Day11</t>
  </si>
  <si>
    <t>% Ch in Traded Value %_Day12</t>
  </si>
  <si>
    <t>% Ch in Traded Value %_Day13</t>
  </si>
  <si>
    <t>Volume in LACS</t>
  </si>
  <si>
    <t>No of Trades</t>
  </si>
  <si>
    <t>No. of Traded AVG</t>
  </si>
  <si>
    <t>Price Change</t>
  </si>
  <si>
    <t>Daily Range</t>
  </si>
  <si>
    <t>NR4</t>
  </si>
  <si>
    <t>NR7</t>
  </si>
  <si>
    <t>NR14</t>
  </si>
  <si>
    <t>Status</t>
  </si>
  <si>
    <t>Todat Value &amp; Comparative with Avergae in CRORE</t>
  </si>
  <si>
    <t>Today_Trade Val</t>
  </si>
  <si>
    <t>Avg_3_Trade Val</t>
  </si>
  <si>
    <t>Avg_5_Trade Val</t>
  </si>
  <si>
    <t>Avg_8_Trade Val</t>
  </si>
  <si>
    <t>Avg_13_Trade Val</t>
  </si>
  <si>
    <t>Max Avg Trade Value Today</t>
  </si>
  <si>
    <t>Todat No. of Trades &amp; Comparative with Avergae in Nos.</t>
  </si>
  <si>
    <t>Today_Trades</t>
  </si>
  <si>
    <t>Avg_3_Trades</t>
  </si>
  <si>
    <t>Avg_5_Trades</t>
  </si>
  <si>
    <t>Avg_8_Trades</t>
  </si>
  <si>
    <t>Avg_13_Trades</t>
  </si>
  <si>
    <t>Min Avg Trade Today</t>
  </si>
  <si>
    <t>Delevery % Today &amp; Comparative with Avergae</t>
  </si>
  <si>
    <t>Today Del %</t>
  </si>
  <si>
    <t>Max Delievery Today</t>
  </si>
  <si>
    <t>FUTURE COI in % Change</t>
  </si>
  <si>
    <t>FUT COI Day wise</t>
  </si>
  <si>
    <t>Vol Day wise in Lacs</t>
  </si>
  <si>
    <t>Traded Val Day wise in Crore</t>
  </si>
  <si>
    <t>No. of Trade daywise</t>
  </si>
  <si>
    <t>Total Traded Quantity / No. of Trade daywise</t>
  </si>
  <si>
    <t>Delievery % Day wise</t>
  </si>
  <si>
    <t>Price Range (High - Low)</t>
  </si>
  <si>
    <t>PCR (Cumulative of Option Chain)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</si>
</sst>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"/>
    <numFmt numFmtId="165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2" fillId="0" borderId="2" xfId="0" applyFont="1" applyBorder="1"/>
    <xf numFmtId="4" fontId="2" fillId="0" borderId="1" xfId="0" applyNumberFormat="1" applyFont="1" applyBorder="1"/>
    <xf numFmtId="0" fontId="0" fillId="0" borderId="1" xfId="0" applyBorder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/>
    <xf numFmtId="15" fontId="0" fillId="0" borderId="0" xfId="0" applyNumberFormat="1"/>
    <xf numFmtId="1" fontId="0" fillId="0" borderId="0" xfId="0" applyNumberFormat="1"/>
    <xf numFmtId="2" fontId="0" fillId="0" borderId="0" xfId="2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164" fontId="0" fillId="0" borderId="0" xfId="0" applyNumberFormat="1"/>
    <xf numFmtId="2" fontId="2" fillId="2" borderId="0" xfId="0" applyNumberFormat="1" applyFont="1" applyFill="1"/>
    <xf numFmtId="14" fontId="2" fillId="2" borderId="0" xfId="0" applyNumberFormat="1" applyFont="1" applyFill="1"/>
    <xf numFmtId="1" fontId="2" fillId="2" borderId="0" xfId="0" applyNumberFormat="1" applyFont="1" applyFill="1"/>
    <xf numFmtId="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0" fontId="2" fillId="0" borderId="1" xfId="0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/>
    <xf numFmtId="2" fontId="2" fillId="0" borderId="1" xfId="0" applyNumberFormat="1" applyFont="1" applyBorder="1"/>
    <xf numFmtId="165" fontId="0" fillId="0" borderId="1" xfId="1" applyNumberFormat="1" applyFont="1" applyBorder="1"/>
    <xf numFmtId="165" fontId="2" fillId="0" borderId="1" xfId="1" applyNumberFormat="1" applyFont="1" applyBorder="1"/>
    <xf numFmtId="15" fontId="2" fillId="0" borderId="1" xfId="0" applyNumberFormat="1" applyFont="1" applyBorder="1" applyAlignment="1">
      <alignment horizontal="left"/>
    </xf>
    <xf numFmtId="2" fontId="0" fillId="0" borderId="1" xfId="2" applyNumberFormat="1" applyFont="1" applyBorder="1" applyAlignment="1">
      <alignment horizontal="right"/>
    </xf>
    <xf numFmtId="2" fontId="0" fillId="0" borderId="1" xfId="2" applyNumberFormat="1" applyFont="1" applyBorder="1"/>
    <xf numFmtId="165" fontId="0" fillId="0" borderId="1" xfId="1" applyNumberFormat="1" applyFont="1" applyFill="1" applyBorder="1"/>
    <xf numFmtId="1" fontId="0" fillId="0" borderId="1" xfId="0" applyNumberFormat="1" applyBorder="1"/>
    <xf numFmtId="0" fontId="2" fillId="0" borderId="1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C147"/>
  <sheetViews>
    <sheetView tabSelected="1" workbookViewId="0">
      <selection activeCell="A2" sqref="A2"/>
    </sheetView>
  </sheetViews>
  <sheetFormatPr defaultRowHeight="15" x14ac:dyDescent="0.25"/>
  <cols>
    <col min="1" max="1" width="14.5703125" bestFit="1" customWidth="1"/>
    <col min="6" max="6" width="6" bestFit="1" customWidth="1"/>
    <col min="10" max="13" width="10.28515625" bestFit="1" customWidth="1"/>
    <col min="14" max="14" width="11.28515625" bestFit="1" customWidth="1"/>
    <col min="15" max="15" width="14.140625" bestFit="1" customWidth="1"/>
    <col min="16" max="19" width="15.7109375" bestFit="1" customWidth="1"/>
    <col min="20" max="20" width="16.7109375" bestFit="1" customWidth="1"/>
    <col min="21" max="21" width="25.85546875" bestFit="1" customWidth="1"/>
    <col min="22" max="25" width="13.28515625" bestFit="1" customWidth="1"/>
    <col min="26" max="26" width="14.28515625" bestFit="1" customWidth="1"/>
    <col min="27" max="27" width="19.7109375" bestFit="1" customWidth="1"/>
    <col min="28" max="28" width="11.7109375" bestFit="1" customWidth="1"/>
    <col min="29" max="31" width="6.28515625" bestFit="1" customWidth="1"/>
    <col min="32" max="32" width="7.28515625" bestFit="1" customWidth="1"/>
    <col min="33" max="33" width="19.85546875" bestFit="1" customWidth="1"/>
    <col min="34" max="47" width="10.42578125" bestFit="1" customWidth="1"/>
    <col min="48" max="61" width="12.5703125" bestFit="1" customWidth="1"/>
    <col min="62" max="159" width="10.42578125" bestFit="1" customWidth="1"/>
  </cols>
  <sheetData>
    <row r="2" spans="1:159" x14ac:dyDescent="0.25">
      <c r="B2" s="31" t="s">
        <v>0</v>
      </c>
      <c r="C2" s="31"/>
      <c r="D2" s="31"/>
      <c r="E2" s="31"/>
      <c r="F2" s="31"/>
      <c r="G2" s="31" t="s">
        <v>1</v>
      </c>
      <c r="H2" s="31"/>
      <c r="I2" s="5"/>
      <c r="J2" s="31" t="s">
        <v>155</v>
      </c>
      <c r="K2" s="31"/>
      <c r="L2" s="31"/>
      <c r="M2" s="31"/>
      <c r="N2" s="31"/>
      <c r="O2" s="31"/>
      <c r="P2" s="31" t="s">
        <v>292</v>
      </c>
      <c r="Q2" s="31"/>
      <c r="R2" s="31"/>
      <c r="S2" s="31"/>
      <c r="T2" s="31"/>
      <c r="U2" s="31"/>
      <c r="V2" s="31" t="s">
        <v>299</v>
      </c>
      <c r="W2" s="31"/>
      <c r="X2" s="31"/>
      <c r="Y2" s="31"/>
      <c r="Z2" s="31"/>
      <c r="AA2" s="31"/>
      <c r="AB2" s="31" t="s">
        <v>306</v>
      </c>
      <c r="AC2" s="31"/>
      <c r="AD2" s="31"/>
      <c r="AE2" s="31"/>
      <c r="AF2" s="31"/>
      <c r="AG2" s="31"/>
      <c r="AH2" s="31" t="s">
        <v>309</v>
      </c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 t="s">
        <v>310</v>
      </c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 t="s">
        <v>311</v>
      </c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 t="s">
        <v>312</v>
      </c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 t="s">
        <v>313</v>
      </c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 t="s">
        <v>314</v>
      </c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 t="s">
        <v>315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 t="s">
        <v>316</v>
      </c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 t="s">
        <v>317</v>
      </c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</row>
    <row r="3" spans="1:159" ht="30" x14ac:dyDescent="0.25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5" t="s">
        <v>154</v>
      </c>
      <c r="J3" s="4" t="s">
        <v>156</v>
      </c>
      <c r="K3" s="6" t="s">
        <v>157</v>
      </c>
      <c r="L3" s="6" t="s">
        <v>158</v>
      </c>
      <c r="M3" s="6" t="s">
        <v>159</v>
      </c>
      <c r="N3" s="6" t="s">
        <v>160</v>
      </c>
      <c r="O3" s="6" t="s">
        <v>161</v>
      </c>
      <c r="P3" s="4" t="s">
        <v>293</v>
      </c>
      <c r="Q3" s="6" t="s">
        <v>294</v>
      </c>
      <c r="R3" s="6" t="s">
        <v>295</v>
      </c>
      <c r="S3" s="6" t="s">
        <v>296</v>
      </c>
      <c r="T3" s="6" t="s">
        <v>297</v>
      </c>
      <c r="U3" s="6" t="s">
        <v>298</v>
      </c>
      <c r="V3" s="4" t="s">
        <v>300</v>
      </c>
      <c r="W3" s="6" t="s">
        <v>301</v>
      </c>
      <c r="X3" s="6" t="s">
        <v>302</v>
      </c>
      <c r="Y3" s="6" t="s">
        <v>303</v>
      </c>
      <c r="Z3" s="6" t="s">
        <v>304</v>
      </c>
      <c r="AA3" s="6" t="s">
        <v>305</v>
      </c>
      <c r="AB3" s="26" t="s">
        <v>307</v>
      </c>
      <c r="AC3" s="4" t="s">
        <v>230</v>
      </c>
      <c r="AD3" s="4" t="s">
        <v>231</v>
      </c>
      <c r="AE3" s="4" t="s">
        <v>232</v>
      </c>
      <c r="AF3" s="4" t="s">
        <v>233</v>
      </c>
      <c r="AG3" s="4" t="s">
        <v>308</v>
      </c>
      <c r="AH3" s="6">
        <f>CASHBC!HD1</f>
        <v>43951</v>
      </c>
      <c r="AI3" s="6">
        <f>CASHBC!HE1</f>
        <v>43950</v>
      </c>
      <c r="AJ3" s="6">
        <f>CASHBC!HF1</f>
        <v>43949</v>
      </c>
      <c r="AK3" s="6">
        <f>CASHBC!HG1</f>
        <v>43948</v>
      </c>
      <c r="AL3" s="6">
        <f>CASHBC!HH1</f>
        <v>43945</v>
      </c>
      <c r="AM3" s="6">
        <f>CASHBC!HI1</f>
        <v>43944</v>
      </c>
      <c r="AN3" s="6">
        <f>CASHBC!HJ1</f>
        <v>43943</v>
      </c>
      <c r="AO3" s="6">
        <f>CASHBC!HK1</f>
        <v>43942</v>
      </c>
      <c r="AP3" s="6">
        <f>CASHBC!HL1</f>
        <v>43941</v>
      </c>
      <c r="AQ3" s="6">
        <f>CASHBC!HM1</f>
        <v>43938</v>
      </c>
      <c r="AR3" s="6">
        <f>CASHBC!HN1</f>
        <v>43937</v>
      </c>
      <c r="AS3" s="6">
        <f>CASHBC!HO1</f>
        <v>43936</v>
      </c>
      <c r="AT3" s="6">
        <f>CASHBC!HP1</f>
        <v>43934</v>
      </c>
      <c r="AU3" s="6">
        <f>CASHBC!HQ1</f>
        <v>43930</v>
      </c>
      <c r="AV3" s="6">
        <f>CASHBC!EJ1</f>
        <v>43951</v>
      </c>
      <c r="AW3" s="6">
        <f>CASHBC!EK1</f>
        <v>43950</v>
      </c>
      <c r="AX3" s="6">
        <f>CASHBC!EL1</f>
        <v>43949</v>
      </c>
      <c r="AY3" s="6">
        <f>CASHBC!EM1</f>
        <v>43948</v>
      </c>
      <c r="AZ3" s="6">
        <f>CASHBC!EN1</f>
        <v>43945</v>
      </c>
      <c r="BA3" s="6">
        <f>CASHBC!EO1</f>
        <v>43944</v>
      </c>
      <c r="BB3" s="6">
        <f>CASHBC!EP1</f>
        <v>43943</v>
      </c>
      <c r="BC3" s="6">
        <f>CASHBC!EQ1</f>
        <v>43942</v>
      </c>
      <c r="BD3" s="6">
        <f>CASHBC!ER1</f>
        <v>43941</v>
      </c>
      <c r="BE3" s="6">
        <f>CASHBC!ES1</f>
        <v>43938</v>
      </c>
      <c r="BF3" s="6">
        <f>CASHBC!ET1</f>
        <v>43937</v>
      </c>
      <c r="BG3" s="6">
        <f>CASHBC!EU1</f>
        <v>43936</v>
      </c>
      <c r="BH3" s="6">
        <f>CASHBC!EV1</f>
        <v>43934</v>
      </c>
      <c r="BI3" s="6">
        <f>CASHBC!EW1</f>
        <v>43930</v>
      </c>
      <c r="BJ3" s="6">
        <f>CASHBC!EJ1</f>
        <v>43951</v>
      </c>
      <c r="BK3" s="6">
        <f>CASHBC!EK1</f>
        <v>43950</v>
      </c>
      <c r="BL3" s="6">
        <f>CASHBC!EL1</f>
        <v>43949</v>
      </c>
      <c r="BM3" s="6">
        <f>CASHBC!EM1</f>
        <v>43948</v>
      </c>
      <c r="BN3" s="6">
        <f>CASHBC!EN1</f>
        <v>43945</v>
      </c>
      <c r="BO3" s="6">
        <f>CASHBC!EO1</f>
        <v>43944</v>
      </c>
      <c r="BP3" s="6">
        <f>CASHBC!EP1</f>
        <v>43943</v>
      </c>
      <c r="BQ3" s="6">
        <f>CASHBC!EQ1</f>
        <v>43942</v>
      </c>
      <c r="BR3" s="6">
        <f>CASHBC!ER1</f>
        <v>43941</v>
      </c>
      <c r="BS3" s="6">
        <f>CASHBC!ES1</f>
        <v>43938</v>
      </c>
      <c r="BT3" s="6">
        <f>CASHBC!ET1</f>
        <v>43937</v>
      </c>
      <c r="BU3" s="6">
        <f>CASHBC!EU1</f>
        <v>43936</v>
      </c>
      <c r="BV3" s="6">
        <f>CASHBC!EV1</f>
        <v>43934</v>
      </c>
      <c r="BW3" s="6">
        <f>CASHBC!EW1</f>
        <v>43930</v>
      </c>
      <c r="BX3" s="6">
        <f>CASHBC!EJ1</f>
        <v>43951</v>
      </c>
      <c r="BY3" s="6">
        <f>CASHBC!EK1</f>
        <v>43950</v>
      </c>
      <c r="BZ3" s="6">
        <f>CASHBC!EL1</f>
        <v>43949</v>
      </c>
      <c r="CA3" s="6">
        <f>CASHBC!EM1</f>
        <v>43948</v>
      </c>
      <c r="CB3" s="6">
        <f>CASHBC!EN1</f>
        <v>43945</v>
      </c>
      <c r="CC3" s="6">
        <f>CASHBC!EO1</f>
        <v>43944</v>
      </c>
      <c r="CD3" s="6">
        <f>CASHBC!EP1</f>
        <v>43943</v>
      </c>
      <c r="CE3" s="6">
        <f>CASHBC!EQ1</f>
        <v>43942</v>
      </c>
      <c r="CF3" s="6">
        <f>CASHBC!ER1</f>
        <v>43941</v>
      </c>
      <c r="CG3" s="6">
        <f>CASHBC!ES1</f>
        <v>43938</v>
      </c>
      <c r="CH3" s="6">
        <f>CASHBC!ET1</f>
        <v>43937</v>
      </c>
      <c r="CI3" s="6">
        <f>CASHBC!EU1</f>
        <v>43936</v>
      </c>
      <c r="CJ3" s="6">
        <f>CASHBC!EV1</f>
        <v>43934</v>
      </c>
      <c r="CK3" s="6">
        <f>CASHBC!EW1</f>
        <v>43930</v>
      </c>
      <c r="CL3" s="6">
        <f>CASHBC!EJ1</f>
        <v>43951</v>
      </c>
      <c r="CM3" s="6">
        <f>CASHBC!EK1</f>
        <v>43950</v>
      </c>
      <c r="CN3" s="6">
        <f>CASHBC!EL1</f>
        <v>43949</v>
      </c>
      <c r="CO3" s="6">
        <f>CASHBC!EM1</f>
        <v>43948</v>
      </c>
      <c r="CP3" s="6">
        <f>CASHBC!EN1</f>
        <v>43945</v>
      </c>
      <c r="CQ3" s="6">
        <f>CASHBC!EO1</f>
        <v>43944</v>
      </c>
      <c r="CR3" s="6">
        <f>CASHBC!EP1</f>
        <v>43943</v>
      </c>
      <c r="CS3" s="6">
        <f>CASHBC!EQ1</f>
        <v>43942</v>
      </c>
      <c r="CT3" s="6">
        <f>CASHBC!ER1</f>
        <v>43941</v>
      </c>
      <c r="CU3" s="6">
        <f>CASHBC!ES1</f>
        <v>43938</v>
      </c>
      <c r="CV3" s="6">
        <f>CASHBC!ET1</f>
        <v>43937</v>
      </c>
      <c r="CW3" s="6">
        <f>CASHBC!EU1</f>
        <v>43936</v>
      </c>
      <c r="CX3" s="6">
        <f>CASHBC!EV1</f>
        <v>43934</v>
      </c>
      <c r="CY3" s="6">
        <f>CASHBC!EW1</f>
        <v>43930</v>
      </c>
      <c r="CZ3" s="6">
        <f>CASHBC!EJ1</f>
        <v>43951</v>
      </c>
      <c r="DA3" s="6">
        <f>CASHBC!EK1</f>
        <v>43950</v>
      </c>
      <c r="DB3" s="6">
        <f>CASHBC!EL1</f>
        <v>43949</v>
      </c>
      <c r="DC3" s="6">
        <f>CASHBC!EM1</f>
        <v>43948</v>
      </c>
      <c r="DD3" s="6">
        <f>CASHBC!EN1</f>
        <v>43945</v>
      </c>
      <c r="DE3" s="6">
        <f>CASHBC!EO1</f>
        <v>43944</v>
      </c>
      <c r="DF3" s="6">
        <f>CASHBC!EP1</f>
        <v>43943</v>
      </c>
      <c r="DG3" s="6">
        <f>CASHBC!EQ1</f>
        <v>43942</v>
      </c>
      <c r="DH3" s="6">
        <f>CASHBC!ER1</f>
        <v>43941</v>
      </c>
      <c r="DI3" s="6">
        <f>CASHBC!ES1</f>
        <v>43938</v>
      </c>
      <c r="DJ3" s="6">
        <f>CASHBC!ET1</f>
        <v>43937</v>
      </c>
      <c r="DK3" s="6">
        <f>CASHBC!EU1</f>
        <v>43936</v>
      </c>
      <c r="DL3" s="6">
        <f>CASHBC!EV1</f>
        <v>43934</v>
      </c>
      <c r="DM3" s="6">
        <f>CASHBC!EW1</f>
        <v>43930</v>
      </c>
      <c r="DN3" s="6">
        <f>CASHBC!HD1</f>
        <v>43951</v>
      </c>
      <c r="DO3" s="6">
        <f>CASHBC!HE1</f>
        <v>43950</v>
      </c>
      <c r="DP3" s="6">
        <f>CASHBC!HF1</f>
        <v>43949</v>
      </c>
      <c r="DQ3" s="6">
        <f>CASHBC!HG1</f>
        <v>43948</v>
      </c>
      <c r="DR3" s="6">
        <f>CASHBC!HH1</f>
        <v>43945</v>
      </c>
      <c r="DS3" s="6">
        <f>CASHBC!HI1</f>
        <v>43944</v>
      </c>
      <c r="DT3" s="6">
        <f>CASHBC!HJ1</f>
        <v>43943</v>
      </c>
      <c r="DU3" s="6">
        <f>CASHBC!HK1</f>
        <v>43942</v>
      </c>
      <c r="DV3" s="6">
        <f>CASHBC!HL1</f>
        <v>43941</v>
      </c>
      <c r="DW3" s="6">
        <f>CASHBC!HM1</f>
        <v>43938</v>
      </c>
      <c r="DX3" s="6">
        <f>CASHBC!HN1</f>
        <v>43937</v>
      </c>
      <c r="DY3" s="6">
        <f>CASHBC!HO1</f>
        <v>43936</v>
      </c>
      <c r="DZ3" s="6">
        <f>CASHBC!HP1</f>
        <v>43934</v>
      </c>
      <c r="EA3" s="6">
        <f>CASHBC!HQ1</f>
        <v>43930</v>
      </c>
      <c r="EB3" s="6">
        <f>CASHBC!EJ1</f>
        <v>43951</v>
      </c>
      <c r="EC3" s="6">
        <f>CASHBC!EK1</f>
        <v>43950</v>
      </c>
      <c r="ED3" s="6">
        <f>CASHBC!EL1</f>
        <v>43949</v>
      </c>
      <c r="EE3" s="6">
        <f>CASHBC!EM1</f>
        <v>43948</v>
      </c>
      <c r="EF3" s="6">
        <f>CASHBC!EN1</f>
        <v>43945</v>
      </c>
      <c r="EG3" s="6">
        <f>CASHBC!EO1</f>
        <v>43944</v>
      </c>
      <c r="EH3" s="6">
        <f>CASHBC!EP1</f>
        <v>43943</v>
      </c>
      <c r="EI3" s="6">
        <f>CASHBC!EQ1</f>
        <v>43942</v>
      </c>
      <c r="EJ3" s="6">
        <f>CASHBC!ER1</f>
        <v>43941</v>
      </c>
      <c r="EK3" s="6">
        <f>CASHBC!ES1</f>
        <v>43938</v>
      </c>
      <c r="EL3" s="6">
        <f>CASHBC!ET1</f>
        <v>43937</v>
      </c>
      <c r="EM3" s="6">
        <f>CASHBC!EU1</f>
        <v>43936</v>
      </c>
      <c r="EN3" s="6">
        <f>CASHBC!EV1</f>
        <v>43934</v>
      </c>
      <c r="EO3" s="6">
        <f>CASHBC!EW1</f>
        <v>43930</v>
      </c>
      <c r="EP3" s="6">
        <f>CASHBC!EJ1</f>
        <v>43951</v>
      </c>
      <c r="EQ3" s="6">
        <f>CASHBC!EK1</f>
        <v>43950</v>
      </c>
      <c r="ER3" s="6">
        <f>CASHBC!EL1</f>
        <v>43949</v>
      </c>
      <c r="ES3" s="6">
        <f>CASHBC!EM1</f>
        <v>43948</v>
      </c>
      <c r="ET3" s="6">
        <f>CASHBC!EN1</f>
        <v>43945</v>
      </c>
      <c r="EU3" s="6">
        <f>CASHBC!EO1</f>
        <v>43944</v>
      </c>
      <c r="EV3" s="6">
        <f>CASHBC!EP1</f>
        <v>43943</v>
      </c>
      <c r="EW3" s="6">
        <f>CASHBC!EQ1</f>
        <v>43942</v>
      </c>
      <c r="EX3" s="6">
        <f>CASHBC!ER1</f>
        <v>43941</v>
      </c>
      <c r="EY3" s="6">
        <f>CASHBC!ES1</f>
        <v>43938</v>
      </c>
      <c r="EZ3" s="6">
        <f>CASHBC!ET1</f>
        <v>43937</v>
      </c>
      <c r="FA3" s="6">
        <f>CASHBC!EU1</f>
        <v>43936</v>
      </c>
      <c r="FB3" s="6">
        <f>CASHBC!EV1</f>
        <v>43934</v>
      </c>
      <c r="FC3" s="6">
        <f>CASHBC!EW1</f>
        <v>43930</v>
      </c>
    </row>
    <row r="4" spans="1:159" x14ac:dyDescent="0.25">
      <c r="A4" s="3" t="s">
        <v>10</v>
      </c>
      <c r="B4" s="17">
        <v>1139.25</v>
      </c>
      <c r="C4" s="17">
        <v>1192.8</v>
      </c>
      <c r="D4" s="17">
        <v>1137</v>
      </c>
      <c r="E4" s="17">
        <v>1170.0999999999999</v>
      </c>
      <c r="F4" s="18">
        <v>4.2699999999999996</v>
      </c>
      <c r="G4" s="17">
        <v>1769.05</v>
      </c>
      <c r="H4" s="18">
        <v>895.15</v>
      </c>
      <c r="I4" s="21" t="str">
        <f>VLOOKUP($A4,CASHBC!$HT:$IL,19,0)</f>
        <v/>
      </c>
      <c r="J4" s="22">
        <f>VLOOKUP($A4,CASHBC!$A:$C,3,0)</f>
        <v>19.100829999999998</v>
      </c>
      <c r="K4" s="22">
        <f>VLOOKUP($A4,CASHBC!$EZ:$FD,2,0)</f>
        <v>15.206910000000001</v>
      </c>
      <c r="L4" s="22">
        <f>VLOOKUP($A4,CASHBC!$EZ:$FD,3,0)</f>
        <v>15.933336000000001</v>
      </c>
      <c r="M4" s="22">
        <f>VLOOKUP($A4,CASHBC!$EZ:$FD,4,0)</f>
        <v>20.260932499999999</v>
      </c>
      <c r="N4" s="22">
        <f>VLOOKUP($A4,CASHBC!$EZ:$FD,5,0)</f>
        <v>21.949583076923073</v>
      </c>
      <c r="O4" s="22" t="str">
        <f>IF(J4=MAX(J4:N4),J4,"")</f>
        <v/>
      </c>
      <c r="P4" s="22">
        <f>VLOOKUP($A4,CASHBC!$A:$D,4,0)</f>
        <v>223.73250676500001</v>
      </c>
      <c r="Q4" s="22">
        <f>VLOOKUP($A4,CASHBC!$FX:$GB,2,0)</f>
        <v>172.68639965666668</v>
      </c>
      <c r="R4" s="22">
        <f>VLOOKUP($A4,CASHBC!$FX:$GB,3,0)</f>
        <v>184.70856468300002</v>
      </c>
      <c r="S4" s="22">
        <f>VLOOKUP($A4,CASHBC!$FX:$GB,4,0)</f>
        <v>236.442028263125</v>
      </c>
      <c r="T4" s="22">
        <f>VLOOKUP($A4,CASHBC!$FX:$GB,5,0)</f>
        <v>248.56127995423077</v>
      </c>
      <c r="U4" s="22" t="str">
        <f>IF(P4=MAX(P4:T4),P4,"")</f>
        <v/>
      </c>
      <c r="V4" s="24">
        <f>VLOOKUP($A4,CASHBC!$A:$E,5,0)</f>
        <v>70667</v>
      </c>
      <c r="W4" s="24">
        <f>VLOOKUP($A4,CASHBC!$GV:$GZ,2,0)</f>
        <v>51721.333333333336</v>
      </c>
      <c r="X4" s="24">
        <f>VLOOKUP($A4,CASHBC!$GV:$GZ,3,0)</f>
        <v>56280.4</v>
      </c>
      <c r="Y4" s="24">
        <f>VLOOKUP($A4,CASHBC!$GV:$GZ,4,0)</f>
        <v>75392.875</v>
      </c>
      <c r="Z4" s="24">
        <f>VLOOKUP($A4,CASHBC!$GV:$GZ,5,0)</f>
        <v>77344.538461538468</v>
      </c>
      <c r="AA4" s="24" t="str">
        <f>IF(V4=MIN(V4:Z4),V4,"")</f>
        <v/>
      </c>
      <c r="AB4" s="27">
        <f>VLOOKUP(A4,DELIEVERY!A:E,5,0)</f>
        <v>26.96</v>
      </c>
      <c r="AC4" s="22">
        <f>VLOOKUP(A4,DELIEVERY!DP:DV,3,0)</f>
        <v>37.39337358257967</v>
      </c>
      <c r="AD4" s="22">
        <f>VLOOKUP(A4,DELIEVERY!DP:DV,4,0)</f>
        <v>31.155722819125888</v>
      </c>
      <c r="AE4" s="22">
        <f>VLOOKUP(A4,DELIEVERY!DP:DV,5,0)</f>
        <v>26.795860703844703</v>
      </c>
      <c r="AF4" s="22">
        <f>VLOOKUP(A4,DELIEVERY!DP:DV,6,0)</f>
        <v>25.157807448103622</v>
      </c>
      <c r="AG4" s="3" t="str">
        <f>IF(AB4=MAX(AB4:AF4),AB4,"")</f>
        <v/>
      </c>
      <c r="AH4" s="28">
        <f>FNO_BHAVCOPY!CB2</f>
        <v>-9.7803641824666787</v>
      </c>
      <c r="AI4" s="28">
        <f>FNO_BHAVCOPY!CC2</f>
        <v>20.004505519261095</v>
      </c>
      <c r="AJ4" s="28">
        <f>FNO_BHAVCOPY!CD2</f>
        <v>6.1707725424539586</v>
      </c>
      <c r="AK4" s="28">
        <f>FNO_BHAVCOPY!CE2</f>
        <v>12.091152815013405</v>
      </c>
      <c r="AL4" s="28">
        <f>FNO_BHAVCOPY!CF2</f>
        <v>-2.1511017838405038</v>
      </c>
      <c r="AM4" s="28">
        <f>FNO_BHAVCOPY!CG2</f>
        <v>-9.5181580821267495</v>
      </c>
      <c r="AN4" s="28">
        <f>FNO_BHAVCOPY!CH2</f>
        <v>16.833056017748195</v>
      </c>
      <c r="AO4" s="28">
        <f>FNO_BHAVCOPY!CI2</f>
        <v>2.4431818181818183</v>
      </c>
      <c r="AP4" s="28">
        <f>FNO_BHAVCOPY!CJ2</f>
        <v>-12.568306010928962</v>
      </c>
      <c r="AQ4" s="28">
        <f>FNO_BHAVCOPY!CK2</f>
        <v>-4.8451902623493259</v>
      </c>
      <c r="AR4" s="28">
        <f>FNO_BHAVCOPY!CL2</f>
        <v>-0.35327366933584553</v>
      </c>
      <c r="AS4" s="28">
        <f>FNO_BHAVCOPY!CM2</f>
        <v>-14.567404426559355</v>
      </c>
      <c r="AT4" s="28">
        <f>FNO_BHAVCOPY!CN2</f>
        <v>-6.4206364149877615</v>
      </c>
      <c r="AU4" s="28">
        <f>FNO_BHAVCOPY!CO2</f>
        <v>6.8611670020120723</v>
      </c>
      <c r="AV4" s="29">
        <f>FNO_BHAVCOPY!BK2</f>
        <v>1922400</v>
      </c>
      <c r="AW4" s="29">
        <f>FNO_BHAVCOPY!BL2</f>
        <v>2130800</v>
      </c>
      <c r="AX4" s="29">
        <f>FNO_BHAVCOPY!BM2</f>
        <v>1775600</v>
      </c>
      <c r="AY4" s="29">
        <f>FNO_BHAVCOPY!BN2</f>
        <v>1672400</v>
      </c>
      <c r="AZ4" s="29">
        <f>FNO_BHAVCOPY!BO2</f>
        <v>1492000</v>
      </c>
      <c r="BA4" s="29">
        <f>FNO_BHAVCOPY!BP2</f>
        <v>1524800</v>
      </c>
      <c r="BB4" s="29">
        <f>FNO_BHAVCOPY!BQ2</f>
        <v>1685200</v>
      </c>
      <c r="BC4" s="29">
        <f>FNO_BHAVCOPY!BR2</f>
        <v>1442400</v>
      </c>
      <c r="BD4" s="29">
        <f>FNO_BHAVCOPY!BS2</f>
        <v>1408000</v>
      </c>
      <c r="BE4" s="29">
        <f>FNO_BHAVCOPY!BT2</f>
        <v>1610400</v>
      </c>
      <c r="BF4" s="29">
        <f>FNO_BHAVCOPY!BU2</f>
        <v>1692400</v>
      </c>
      <c r="BG4" s="29">
        <f>FNO_BHAVCOPY!BV2</f>
        <v>1698400</v>
      </c>
      <c r="BH4" s="29">
        <f>FNO_BHAVCOPY!BW2</f>
        <v>1988000</v>
      </c>
      <c r="BI4" s="29">
        <f>FNO_BHAVCOPY!BX2</f>
        <v>2124400</v>
      </c>
      <c r="BJ4" s="22">
        <f>CASHBC!EJ2</f>
        <v>19.100829999999998</v>
      </c>
      <c r="BK4" s="22">
        <f>CASHBC!EK2</f>
        <v>19.98171</v>
      </c>
      <c r="BL4" s="22">
        <f>CASHBC!EL2</f>
        <v>10.94422</v>
      </c>
      <c r="BM4" s="22">
        <f>CASHBC!EM2</f>
        <v>14.694800000000001</v>
      </c>
      <c r="BN4" s="22">
        <f>CASHBC!EN2</f>
        <v>13.323560000000001</v>
      </c>
      <c r="BO4" s="22">
        <f>CASHBC!EO2</f>
        <v>20.722390000000001</v>
      </c>
      <c r="BP4" s="22">
        <f>CASHBC!EP2</f>
        <v>49.106520000000003</v>
      </c>
      <c r="BQ4" s="22">
        <f>CASHBC!EQ2</f>
        <v>13.79968</v>
      </c>
      <c r="BR4" s="22">
        <f>CASHBC!ER2</f>
        <v>19.514579999999999</v>
      </c>
      <c r="BS4" s="22">
        <f>CASHBC!ES2</f>
        <v>16.144089999999998</v>
      </c>
      <c r="BT4" s="22">
        <f>CASHBC!ET2</f>
        <v>15.488429999999999</v>
      </c>
      <c r="BU4" s="22">
        <f>CASHBC!EU2</f>
        <v>29.314879999999999</v>
      </c>
      <c r="BV4" s="22">
        <f>CASHBC!EV2</f>
        <v>35.720869999999998</v>
      </c>
      <c r="BW4" s="22">
        <f>CASHBC!EW2</f>
        <v>26.588850000000001</v>
      </c>
      <c r="BX4" s="22">
        <f>VLOOKUP($A4,CASHBC!$FG:$FU,2,0)</f>
        <v>223.73250676500001</v>
      </c>
      <c r="BY4" s="22">
        <f>VLOOKUP($A4,CASHBC!$FG:$FU,3,0)</f>
        <v>224.28922113000002</v>
      </c>
      <c r="BZ4" s="22">
        <f>VLOOKUP($A4,CASHBC!$FG:$FU,4,0)</f>
        <v>124.44902485499999</v>
      </c>
      <c r="CA4" s="22">
        <f>VLOOKUP($A4,CASHBC!$FG:$FU,5,0)</f>
        <v>169.32095298499999</v>
      </c>
      <c r="CB4" s="22">
        <f>VLOOKUP($A4,CASHBC!$FG:$FU,6,0)</f>
        <v>155.80209972</v>
      </c>
      <c r="CC4" s="22">
        <f>VLOOKUP($A4,CASHBC!$FG:$FU,7,0)</f>
        <v>249.681524725</v>
      </c>
      <c r="CD4" s="22">
        <f>VLOOKUP($A4,CASHBC!$FG:$FU,8,0)</f>
        <v>577.74718786999995</v>
      </c>
      <c r="CE4" s="22">
        <f>VLOOKUP($A4,CASHBC!$FG:$FU,9,0)</f>
        <v>158.186933745</v>
      </c>
      <c r="CF4" s="22">
        <f>VLOOKUP($A4,CASHBC!$FG:$FU,10,0)</f>
        <v>232.059281075</v>
      </c>
      <c r="CG4" s="22">
        <f>VLOOKUP($A4,CASHBC!$FG:$FU,11,0)</f>
        <v>188.33124229500001</v>
      </c>
      <c r="CH4" s="22">
        <f>VLOOKUP($A4,CASHBC!$FG:$FU,12,0)</f>
        <v>177.73592400999999</v>
      </c>
      <c r="CI4" s="22">
        <f>VLOOKUP($A4,CASHBC!$FG:$FU,13,0)</f>
        <v>332.15047838499999</v>
      </c>
      <c r="CJ4" s="22">
        <f>VLOOKUP($A4,CASHBC!$FG:$FU,14,0)</f>
        <v>379.35065187499998</v>
      </c>
      <c r="CK4" s="22">
        <f>VLOOKUP($A4,CASHBC!$FG:$FU,15,0)</f>
        <v>262.19211673500001</v>
      </c>
      <c r="CL4" s="30">
        <f>VLOOKUP($A4,CASHBC!$GE:$GS,2,0)</f>
        <v>70667</v>
      </c>
      <c r="CM4" s="30">
        <f>VLOOKUP($A4,CASHBC!$GE:$GS,3,0)</f>
        <v>70688</v>
      </c>
      <c r="CN4" s="30">
        <f>VLOOKUP($A4,CASHBC!$GE:$GS,4,0)</f>
        <v>35480</v>
      </c>
      <c r="CO4" s="30">
        <f>VLOOKUP($A4,CASHBC!$GE:$GS,5,0)</f>
        <v>48996</v>
      </c>
      <c r="CP4" s="30">
        <f>VLOOKUP($A4,CASHBC!$GE:$GS,6,0)</f>
        <v>57455</v>
      </c>
      <c r="CQ4" s="30">
        <f>VLOOKUP($A4,CASHBC!$GE:$GS,7,0)</f>
        <v>68783</v>
      </c>
      <c r="CR4" s="30">
        <f>VLOOKUP($A4,CASHBC!$GE:$GS,8,0)</f>
        <v>173833</v>
      </c>
      <c r="CS4" s="30">
        <f>VLOOKUP($A4,CASHBC!$GE:$GS,9,0)</f>
        <v>55890</v>
      </c>
      <c r="CT4" s="30">
        <f>VLOOKUP($A4,CASHBC!$GE:$GS,10,0)</f>
        <v>92018</v>
      </c>
      <c r="CU4" s="30">
        <f>VLOOKUP($A4,CASHBC!$GE:$GS,11,0)</f>
        <v>50979</v>
      </c>
      <c r="CV4" s="30">
        <f>VLOOKUP($A4,CASHBC!$GE:$GS,12,0)</f>
        <v>55691</v>
      </c>
      <c r="CW4" s="30">
        <f>VLOOKUP($A4,CASHBC!$GE:$GS,13,0)</f>
        <v>96878</v>
      </c>
      <c r="CX4" s="30">
        <f>VLOOKUP($A4,CASHBC!$GE:$GS,14,0)</f>
        <v>112238</v>
      </c>
      <c r="CY4" s="30">
        <f>VLOOKUP($A4,CASHBC!$GE:$GS,15,0)</f>
        <v>86550</v>
      </c>
      <c r="CZ4" s="30">
        <f>BJ4/CL4*100000</f>
        <v>27.029348918165478</v>
      </c>
      <c r="DA4" s="30">
        <f t="shared" ref="DA4:DM19" si="0">BK4/CM4*100000</f>
        <v>28.267471140787684</v>
      </c>
      <c r="DB4" s="30">
        <f t="shared" si="0"/>
        <v>30.846166854565954</v>
      </c>
      <c r="DC4" s="30">
        <f t="shared" si="0"/>
        <v>29.991836068250475</v>
      </c>
      <c r="DD4" s="30">
        <f t="shared" si="0"/>
        <v>23.189557044643635</v>
      </c>
      <c r="DE4" s="30">
        <f t="shared" si="0"/>
        <v>30.127197127197132</v>
      </c>
      <c r="DF4" s="30">
        <f t="shared" si="0"/>
        <v>28.249250717642798</v>
      </c>
      <c r="DG4" s="30">
        <f t="shared" si="0"/>
        <v>24.690785471461801</v>
      </c>
      <c r="DH4" s="30">
        <f t="shared" si="0"/>
        <v>21.207350735725619</v>
      </c>
      <c r="DI4" s="30">
        <f t="shared" si="0"/>
        <v>31.668118244767452</v>
      </c>
      <c r="DJ4" s="30">
        <f t="shared" si="0"/>
        <v>27.81136988023199</v>
      </c>
      <c r="DK4" s="30">
        <f t="shared" si="0"/>
        <v>30.259584219327401</v>
      </c>
      <c r="DL4" s="30">
        <f t="shared" si="0"/>
        <v>31.826003670771041</v>
      </c>
      <c r="DM4" s="30">
        <f t="shared" si="0"/>
        <v>30.7207972270364</v>
      </c>
      <c r="DN4" s="3">
        <f>VLOOKUP($A4,DELIEVERY!$DX:$EM,2,0)</f>
        <v>26.96</v>
      </c>
      <c r="DO4" s="3">
        <f>VLOOKUP($A4,DELIEVERY!$DX:$EM,3,0)</f>
        <v>47.57</v>
      </c>
      <c r="DP4" s="3">
        <f>VLOOKUP($A4,DELIEVERY!$DX:$EM,4,0)</f>
        <v>29.62</v>
      </c>
      <c r="DQ4" s="3">
        <f>VLOOKUP($A4,DELIEVERY!$DX:$EM,5,0)</f>
        <v>29.34</v>
      </c>
      <c r="DR4" s="3">
        <f>VLOOKUP($A4,DELIEVERY!$DX:$EM,6,0)</f>
        <v>30.11</v>
      </c>
      <c r="DS4" s="3">
        <f>VLOOKUP($A4,DELIEVERY!$DX:$EM,7,0)</f>
        <v>18.100000000000001</v>
      </c>
      <c r="DT4" s="3">
        <f>VLOOKUP($A4,DELIEVERY!$DX:$EM,8,0)</f>
        <v>17.55</v>
      </c>
      <c r="DU4" s="3">
        <f>VLOOKUP($A4,DELIEVERY!$DX:$EM,9,0)</f>
        <v>27.02</v>
      </c>
      <c r="DV4" s="3">
        <f>VLOOKUP($A4,DELIEVERY!$DX:$EM,10,0)</f>
        <v>32.1</v>
      </c>
      <c r="DW4" s="3">
        <f>VLOOKUP($A4,DELIEVERY!$DX:$EM,11,0)</f>
        <v>18.88</v>
      </c>
      <c r="DX4" s="3">
        <f>VLOOKUP($A4,DELIEVERY!$DX:$EM,12,0)</f>
        <v>13.99</v>
      </c>
      <c r="DY4" s="3">
        <f>VLOOKUP($A4,DELIEVERY!$DX:$EM,13,0)</f>
        <v>23.15</v>
      </c>
      <c r="DZ4" s="3">
        <f>VLOOKUP($A4,DELIEVERY!$DX:$EM,14,0)</f>
        <v>14.18</v>
      </c>
      <c r="EA4" s="3">
        <f>VLOOKUP($A4,DELIEVERY!$DX:$EM,15,0)</f>
        <v>42.46</v>
      </c>
      <c r="EB4" s="3">
        <f>CASHBC!HU2</f>
        <v>55.799999999999955</v>
      </c>
      <c r="EC4" s="22">
        <f>CASHBC!HV2</f>
        <v>33</v>
      </c>
      <c r="ED4" s="22">
        <f>CASHBC!HW2</f>
        <v>36</v>
      </c>
      <c r="EE4" s="22">
        <f>CASHBC!HX2</f>
        <v>46.5</v>
      </c>
      <c r="EF4" s="3">
        <f>CASHBC!HY2</f>
        <v>41.299999999999955</v>
      </c>
      <c r="EG4" s="22">
        <f>CASHBC!HZ2</f>
        <v>60.400000000000091</v>
      </c>
      <c r="EH4" s="22">
        <f>CASHBC!IA2</f>
        <v>124</v>
      </c>
      <c r="EI4" s="22">
        <f>CASHBC!IB2</f>
        <v>34.549999999999955</v>
      </c>
      <c r="EJ4" s="22">
        <f>CASHBC!IC2</f>
        <v>40.650000000000091</v>
      </c>
      <c r="EK4" s="22">
        <f>CASHBC!ID2</f>
        <v>57.049999999999955</v>
      </c>
      <c r="EL4" s="3">
        <f>CASHBC!IE2</f>
        <v>48.150000000000091</v>
      </c>
      <c r="EM4" s="22">
        <f>CASHBC!IF2</f>
        <v>85.75</v>
      </c>
      <c r="EN4" s="22">
        <f>CASHBC!IG2</f>
        <v>120.64999999999986</v>
      </c>
      <c r="EO4" s="22">
        <f>CASHBC!IH2</f>
        <v>63.200000000000045</v>
      </c>
      <c r="EP4" s="22">
        <f>VLOOKUP($A4,FNO_STOCKOPS!$EJ:$EY,2,0)</f>
        <v>0.82180539273153574</v>
      </c>
      <c r="EQ4" s="22">
        <f>VLOOKUP($A4,FNO_STOCKOPS!$EJ:$EY,3,0)</f>
        <v>0.76673640167364021</v>
      </c>
      <c r="ER4" s="22">
        <f>VLOOKUP($A4,FNO_STOCKOPS!$EJ:$EY,4,0)</f>
        <v>0.78197674418604646</v>
      </c>
      <c r="ES4" s="22">
        <f>VLOOKUP($A4,FNO_STOCKOPS!$EJ:$EY,5,0)</f>
        <v>0.84059405940594056</v>
      </c>
      <c r="ET4" s="22">
        <f>VLOOKUP($A4,FNO_STOCKOPS!$EJ:$EY,6,0)</f>
        <v>0.88246816846229192</v>
      </c>
      <c r="EU4" s="22">
        <f>VLOOKUP($A4,FNO_STOCKOPS!$EJ:$EY,7,0)</f>
        <v>0.95806150978564775</v>
      </c>
      <c r="EV4" s="22">
        <f>VLOOKUP($A4,FNO_STOCKOPS!$EJ:$EY,8,0)</f>
        <v>0.91440329218106997</v>
      </c>
      <c r="EW4" s="22">
        <f>VLOOKUP($A4,FNO_STOCKOPS!$EJ:$EY,9,0)</f>
        <v>0.98307816277195814</v>
      </c>
      <c r="EX4" s="22">
        <f>VLOOKUP($A4,FNO_STOCKOPS!$EJ:$EY,10,0)</f>
        <v>0.77112299465240641</v>
      </c>
      <c r="EY4" s="22">
        <f>VLOOKUP($A4,FNO_STOCKOPS!$EJ:$EY,11,0)</f>
        <v>0.76064610866372984</v>
      </c>
      <c r="EZ4" s="22">
        <f>VLOOKUP($A4,FNO_STOCKOPS!$EJ:$EY,12,0)</f>
        <v>0.68652037617554862</v>
      </c>
      <c r="FA4" s="22">
        <f>VLOOKUP($A4,FNO_STOCKOPS!$EJ:$EY,13,0)</f>
        <v>0.64046822742474918</v>
      </c>
      <c r="FB4" s="22">
        <f>VLOOKUP($A4,FNO_STOCKOPS!$EJ:$EY,14,0)</f>
        <v>0.43181818181818182</v>
      </c>
      <c r="FC4" s="22">
        <f>VLOOKUP($A4,FNO_STOCKOPS!$EJ:$EY,15,0)</f>
        <v>0.44892473118279569</v>
      </c>
    </row>
    <row r="5" spans="1:159" x14ac:dyDescent="0.25">
      <c r="A5" s="3" t="s">
        <v>11</v>
      </c>
      <c r="B5" s="17">
        <v>141.44999999999999</v>
      </c>
      <c r="C5" s="17">
        <v>147.44999999999999</v>
      </c>
      <c r="D5" s="17">
        <v>140.30000000000001</v>
      </c>
      <c r="E5" s="18">
        <v>141.4</v>
      </c>
      <c r="F5" s="18">
        <v>1.36</v>
      </c>
      <c r="G5" s="18">
        <v>261</v>
      </c>
      <c r="H5" s="18">
        <v>113</v>
      </c>
      <c r="I5" s="21" t="str">
        <f>VLOOKUP($A5,CASHBC!$HT:$IL,19,0)</f>
        <v/>
      </c>
      <c r="J5" s="22">
        <f>VLOOKUP($A5,CASHBC!$A:$C,3,0)</f>
        <v>49.003219999999999</v>
      </c>
      <c r="K5" s="22">
        <f>VLOOKUP($A5,CASHBC!$EZ:$FD,2,0)</f>
        <v>44.975023333333333</v>
      </c>
      <c r="L5" s="22">
        <f>VLOOKUP($A5,CASHBC!$EZ:$FD,3,0)</f>
        <v>37.373898000000004</v>
      </c>
      <c r="M5" s="22">
        <f>VLOOKUP($A5,CASHBC!$EZ:$FD,4,0)</f>
        <v>43.888197500000004</v>
      </c>
      <c r="N5" s="22">
        <f>VLOOKUP($A5,CASHBC!$EZ:$FD,5,0)</f>
        <v>37.044532307692307</v>
      </c>
      <c r="O5" s="22">
        <f t="shared" ref="O5:O68" si="1">IF(J5=MAX(J5:N5),J5,"")</f>
        <v>49.003219999999999</v>
      </c>
      <c r="P5" s="22">
        <f>VLOOKUP($A5,CASHBC!$A:$D,4,0)</f>
        <v>70.311977249999998</v>
      </c>
      <c r="Q5" s="22">
        <f>VLOOKUP($A5,CASHBC!$FX:$GB,2,0)</f>
        <v>62.144676244999999</v>
      </c>
      <c r="R5" s="22">
        <f>VLOOKUP($A5,CASHBC!$FX:$GB,3,0)</f>
        <v>51.795794249000004</v>
      </c>
      <c r="S5" s="22">
        <f>VLOOKUP($A5,CASHBC!$FX:$GB,4,0)</f>
        <v>61.478289293125002</v>
      </c>
      <c r="T5" s="22">
        <f>VLOOKUP($A5,CASHBC!$FX:$GB,5,0)</f>
        <v>52.29435366769232</v>
      </c>
      <c r="U5" s="22">
        <f t="shared" ref="U5:U68" si="2">IF(P5=MAX(P5:T5),P5,"")</f>
        <v>70.311977249999998</v>
      </c>
      <c r="V5" s="24">
        <f>VLOOKUP($A5,CASHBC!$A:$E,5,0)</f>
        <v>42301</v>
      </c>
      <c r="W5" s="24">
        <f>VLOOKUP($A5,CASHBC!$GV:$GZ,2,0)</f>
        <v>32904.333333333336</v>
      </c>
      <c r="X5" s="24">
        <f>VLOOKUP($A5,CASHBC!$GV:$GZ,3,0)</f>
        <v>27498</v>
      </c>
      <c r="Y5" s="24">
        <f>VLOOKUP($A5,CASHBC!$GV:$GZ,4,0)</f>
        <v>30164.625</v>
      </c>
      <c r="Z5" s="24">
        <f>VLOOKUP($A5,CASHBC!$GV:$GZ,5,0)</f>
        <v>26945.384615384617</v>
      </c>
      <c r="AA5" s="24" t="str">
        <f t="shared" ref="AA5:AA68" si="3">IF(V5=MIN(V5:Z5),V5,"")</f>
        <v/>
      </c>
      <c r="AB5" s="27">
        <f>VLOOKUP(A5,DELIEVERY!A:E,5,0)</f>
        <v>18.48</v>
      </c>
      <c r="AC5" s="22">
        <f>VLOOKUP(A5,DELIEVERY!DP:DV,3,0)</f>
        <v>18.876788427828867</v>
      </c>
      <c r="AD5" s="22">
        <f>VLOOKUP(A5,DELIEVERY!DP:DV,4,0)</f>
        <v>19.049706830151887</v>
      </c>
      <c r="AE5" s="22">
        <f>VLOOKUP(A5,DELIEVERY!DP:DV,5,0)</f>
        <v>17.060178878387521</v>
      </c>
      <c r="AF5" s="22">
        <f>VLOOKUP(A5,DELIEVERY!DP:DV,6,0)</f>
        <v>18.031999822583597</v>
      </c>
      <c r="AG5" s="3" t="str">
        <f t="shared" ref="AG5:AG68" si="4">IF(AB5=MAX(AB5:AF5),AB5,"")</f>
        <v/>
      </c>
      <c r="AH5" s="28">
        <f>FNO_BHAVCOPY!CB3</f>
        <v>-4.8447696262606286</v>
      </c>
      <c r="AI5" s="28">
        <f>FNO_BHAVCOPY!CC3</f>
        <v>-5.2641438741101529</v>
      </c>
      <c r="AJ5" s="28">
        <f>FNO_BHAVCOPY!CD3</f>
        <v>2.0454979927356143</v>
      </c>
      <c r="AK5" s="28">
        <f>FNO_BHAVCOPY!CE3</f>
        <v>4.8296593186372743</v>
      </c>
      <c r="AL5" s="28">
        <f>FNO_BHAVCOPY!CF3</f>
        <v>4.8980449863359263</v>
      </c>
      <c r="AM5" s="28">
        <f>FNO_BHAVCOPY!CG3</f>
        <v>5.1968155683325961</v>
      </c>
      <c r="AN5" s="28">
        <f>FNO_BHAVCOPY!CH3</f>
        <v>0.9600357222594329</v>
      </c>
      <c r="AO5" s="28">
        <f>FNO_BHAVCOPY!CI3</f>
        <v>1.2661089758082751</v>
      </c>
      <c r="AP5" s="28">
        <f>FNO_BHAVCOPY!CJ3</f>
        <v>-9.0354641969731198E-2</v>
      </c>
      <c r="AQ5" s="28">
        <f>FNO_BHAVCOPY!CK3</f>
        <v>0.36272953978689637</v>
      </c>
      <c r="AR5" s="28">
        <f>FNO_BHAVCOPY!CL3</f>
        <v>0.82285714285714284</v>
      </c>
      <c r="AS5" s="28">
        <f>FNO_BHAVCOPY!CM3</f>
        <v>5.1682692307692308</v>
      </c>
      <c r="AT5" s="28">
        <f>FNO_BHAVCOPY!CN3</f>
        <v>0.60459492140266025</v>
      </c>
      <c r="AU5" s="28">
        <f>FNO_BHAVCOPY!CO3</f>
        <v>0.9275079326336344</v>
      </c>
      <c r="AV5" s="29">
        <f>FNO_BHAVCOPY!BK3</f>
        <v>19248000</v>
      </c>
      <c r="AW5" s="29">
        <f>FNO_BHAVCOPY!BL3</f>
        <v>20228000</v>
      </c>
      <c r="AX5" s="29">
        <f>FNO_BHAVCOPY!BM3</f>
        <v>21352000</v>
      </c>
      <c r="AY5" s="29">
        <f>FNO_BHAVCOPY!BN3</f>
        <v>20924000</v>
      </c>
      <c r="AZ5" s="29">
        <f>FNO_BHAVCOPY!BO3</f>
        <v>19960000</v>
      </c>
      <c r="BA5" s="29">
        <f>FNO_BHAVCOPY!BP3</f>
        <v>19028000</v>
      </c>
      <c r="BB5" s="29">
        <f>FNO_BHAVCOPY!BQ3</f>
        <v>18088000</v>
      </c>
      <c r="BC5" s="29">
        <f>FNO_BHAVCOPY!BR3</f>
        <v>17916000</v>
      </c>
      <c r="BD5" s="29">
        <f>FNO_BHAVCOPY!BS3</f>
        <v>17692000</v>
      </c>
      <c r="BE5" s="29">
        <f>FNO_BHAVCOPY!BT3</f>
        <v>17708000</v>
      </c>
      <c r="BF5" s="29">
        <f>FNO_BHAVCOPY!BU3</f>
        <v>17644000</v>
      </c>
      <c r="BG5" s="29">
        <f>FNO_BHAVCOPY!BV3</f>
        <v>17500000</v>
      </c>
      <c r="BH5" s="29">
        <f>FNO_BHAVCOPY!BW3</f>
        <v>16640000</v>
      </c>
      <c r="BI5" s="29">
        <f>FNO_BHAVCOPY!BX3</f>
        <v>16540000</v>
      </c>
      <c r="BJ5" s="22">
        <f>CASHBC!EJ3</f>
        <v>49.003219999999999</v>
      </c>
      <c r="BK5" s="22">
        <f>CASHBC!EK3</f>
        <v>47.743650000000002</v>
      </c>
      <c r="BL5" s="22">
        <f>CASHBC!EL3</f>
        <v>57.212090000000003</v>
      </c>
      <c r="BM5" s="22">
        <f>CASHBC!EM3</f>
        <v>29.969329999999999</v>
      </c>
      <c r="BN5" s="22">
        <f>CASHBC!EN3</f>
        <v>18.231670000000001</v>
      </c>
      <c r="BO5" s="22">
        <f>CASHBC!EO3</f>
        <v>33.71275</v>
      </c>
      <c r="BP5" s="22">
        <f>CASHBC!EP3</f>
        <v>60.121630000000003</v>
      </c>
      <c r="BQ5" s="22">
        <f>CASHBC!EQ3</f>
        <v>35.761780000000002</v>
      </c>
      <c r="BR5" s="22">
        <f>CASHBC!ER3</f>
        <v>68.352680000000007</v>
      </c>
      <c r="BS5" s="22">
        <f>CASHBC!ES3</f>
        <v>23.840330000000002</v>
      </c>
      <c r="BT5" s="22">
        <f>CASHBC!ET3</f>
        <v>26.856950000000001</v>
      </c>
      <c r="BU5" s="22">
        <f>CASHBC!EU3</f>
        <v>34.135179999999998</v>
      </c>
      <c r="BV5" s="22">
        <f>CASHBC!EV3</f>
        <v>22.0456</v>
      </c>
      <c r="BW5" s="22">
        <f>CASHBC!EW3</f>
        <v>23.595279999999999</v>
      </c>
      <c r="BX5" s="22">
        <f>VLOOKUP($A5,CASHBC!$FG:$FU,2,0)</f>
        <v>70.311977249999998</v>
      </c>
      <c r="BY5" s="22">
        <f>VLOOKUP($A5,CASHBC!$FG:$FU,3,0)</f>
        <v>65.672973040000002</v>
      </c>
      <c r="BZ5" s="22">
        <f>VLOOKUP($A5,CASHBC!$FG:$FU,4,0)</f>
        <v>80.032983579999993</v>
      </c>
      <c r="CA5" s="22">
        <f>VLOOKUP($A5,CASHBC!$FG:$FU,5,0)</f>
        <v>40.728072114999996</v>
      </c>
      <c r="CB5" s="22">
        <f>VLOOKUP($A5,CASHBC!$FG:$FU,6,0)</f>
        <v>25.060048780000002</v>
      </c>
      <c r="CC5" s="22">
        <f>VLOOKUP($A5,CASHBC!$FG:$FU,7,0)</f>
        <v>47.484893730000003</v>
      </c>
      <c r="CD5" s="22">
        <f>VLOOKUP($A5,CASHBC!$FG:$FU,8,0)</f>
        <v>81.118692100000004</v>
      </c>
      <c r="CE5" s="22">
        <f>VLOOKUP($A5,CASHBC!$FG:$FU,9,0)</f>
        <v>48.955695110000001</v>
      </c>
      <c r="CF5" s="22">
        <f>VLOOKUP($A5,CASHBC!$FG:$FU,10,0)</f>
        <v>102.77295588999999</v>
      </c>
      <c r="CG5" s="22">
        <f>VLOOKUP($A5,CASHBC!$FG:$FU,11,0)</f>
        <v>34.459485380000004</v>
      </c>
      <c r="CH5" s="22">
        <f>VLOOKUP($A5,CASHBC!$FG:$FU,12,0)</f>
        <v>38.232152794999998</v>
      </c>
      <c r="CI5" s="22">
        <f>VLOOKUP($A5,CASHBC!$FG:$FU,13,0)</f>
        <v>50.212523375000004</v>
      </c>
      <c r="CJ5" s="22">
        <f>VLOOKUP($A5,CASHBC!$FG:$FU,14,0)</f>
        <v>31.377592930000002</v>
      </c>
      <c r="CK5" s="22">
        <f>VLOOKUP($A5,CASHBC!$FG:$FU,15,0)</f>
        <v>33.718528855000002</v>
      </c>
      <c r="CL5" s="30">
        <f>VLOOKUP($A5,CASHBC!$GE:$GS,2,0)</f>
        <v>42301</v>
      </c>
      <c r="CM5" s="30">
        <f>VLOOKUP($A5,CASHBC!$GE:$GS,3,0)</f>
        <v>34981</v>
      </c>
      <c r="CN5" s="30">
        <f>VLOOKUP($A5,CASHBC!$GE:$GS,4,0)</f>
        <v>42803</v>
      </c>
      <c r="CO5" s="30">
        <f>VLOOKUP($A5,CASHBC!$GE:$GS,5,0)</f>
        <v>20929</v>
      </c>
      <c r="CP5" s="30">
        <f>VLOOKUP($A5,CASHBC!$GE:$GS,6,0)</f>
        <v>13960</v>
      </c>
      <c r="CQ5" s="30">
        <f>VLOOKUP($A5,CASHBC!$GE:$GS,7,0)</f>
        <v>24817</v>
      </c>
      <c r="CR5" s="30">
        <f>VLOOKUP($A5,CASHBC!$GE:$GS,8,0)</f>
        <v>27169</v>
      </c>
      <c r="CS5" s="30">
        <f>VLOOKUP($A5,CASHBC!$GE:$GS,9,0)</f>
        <v>29177</v>
      </c>
      <c r="CT5" s="30">
        <f>VLOOKUP($A5,CASHBC!$GE:$GS,10,0)</f>
        <v>47481</v>
      </c>
      <c r="CU5" s="30">
        <f>VLOOKUP($A5,CASHBC!$GE:$GS,11,0)</f>
        <v>26603</v>
      </c>
      <c r="CV5" s="30">
        <f>VLOOKUP($A5,CASHBC!$GE:$GS,12,0)</f>
        <v>20157</v>
      </c>
      <c r="CW5" s="30">
        <f>VLOOKUP($A5,CASHBC!$GE:$GS,13,0)</f>
        <v>29711</v>
      </c>
      <c r="CX5" s="30">
        <f>VLOOKUP($A5,CASHBC!$GE:$GS,14,0)</f>
        <v>16097</v>
      </c>
      <c r="CY5" s="30">
        <f>VLOOKUP($A5,CASHBC!$GE:$GS,15,0)</f>
        <v>16405</v>
      </c>
      <c r="CZ5" s="30">
        <f t="shared" ref="CZ5:DM37" si="5">BJ5/CL5*100000</f>
        <v>115.84411716035082</v>
      </c>
      <c r="DA5" s="30">
        <f t="shared" si="0"/>
        <v>136.48452016809125</v>
      </c>
      <c r="DB5" s="30">
        <f t="shared" si="0"/>
        <v>133.66373852300072</v>
      </c>
      <c r="DC5" s="30">
        <f t="shared" si="0"/>
        <v>143.19523149696593</v>
      </c>
      <c r="DD5" s="30">
        <f t="shared" si="0"/>
        <v>130.5993553008596</v>
      </c>
      <c r="DE5" s="30">
        <f t="shared" si="0"/>
        <v>135.84538824193095</v>
      </c>
      <c r="DF5" s="30">
        <f t="shared" si="0"/>
        <v>221.28760719938165</v>
      </c>
      <c r="DG5" s="30">
        <f t="shared" si="0"/>
        <v>122.56839291222539</v>
      </c>
      <c r="DH5" s="30">
        <f t="shared" si="0"/>
        <v>143.95796213222133</v>
      </c>
      <c r="DI5" s="30">
        <f t="shared" si="0"/>
        <v>89.615193775138152</v>
      </c>
      <c r="DJ5" s="30">
        <f t="shared" si="0"/>
        <v>133.23882522200725</v>
      </c>
      <c r="DK5" s="30">
        <f t="shared" si="0"/>
        <v>114.89071387701524</v>
      </c>
      <c r="DL5" s="30">
        <f t="shared" si="0"/>
        <v>136.95471205814746</v>
      </c>
      <c r="DM5" s="30">
        <f t="shared" si="0"/>
        <v>143.82980798537031</v>
      </c>
      <c r="DN5" s="3">
        <f>VLOOKUP($A5,DELIEVERY!$DX:$EM,2,0)</f>
        <v>18.48</v>
      </c>
      <c r="DO5" s="3">
        <f>VLOOKUP($A5,DELIEVERY!$DX:$EM,3,0)</f>
        <v>19.27</v>
      </c>
      <c r="DP5" s="3">
        <f>VLOOKUP($A5,DELIEVERY!$DX:$EM,4,0)</f>
        <v>19.059999999999999</v>
      </c>
      <c r="DQ5" s="3">
        <f>VLOOKUP($A5,DELIEVERY!$DX:$EM,5,0)</f>
        <v>17.89</v>
      </c>
      <c r="DR5" s="3">
        <f>VLOOKUP($A5,DELIEVERY!$DX:$EM,6,0)</f>
        <v>29.33</v>
      </c>
      <c r="DS5" s="3">
        <f>VLOOKUP($A5,DELIEVERY!$DX:$EM,7,0)</f>
        <v>14.18</v>
      </c>
      <c r="DT5" s="3">
        <f>VLOOKUP($A5,DELIEVERY!$DX:$EM,8,0)</f>
        <v>5.9</v>
      </c>
      <c r="DU5" s="3">
        <f>VLOOKUP($A5,DELIEVERY!$DX:$EM,9,0)</f>
        <v>21.81</v>
      </c>
      <c r="DV5" s="3">
        <f>VLOOKUP($A5,DELIEVERY!$DX:$EM,10,0)</f>
        <v>18.95</v>
      </c>
      <c r="DW5" s="3">
        <f>VLOOKUP($A5,DELIEVERY!$DX:$EM,11,0)</f>
        <v>26.2</v>
      </c>
      <c r="DX5" s="3">
        <f>VLOOKUP($A5,DELIEVERY!$DX:$EM,12,0)</f>
        <v>23.02</v>
      </c>
      <c r="DY5" s="3">
        <f>VLOOKUP($A5,DELIEVERY!$DX:$EM,13,0)</f>
        <v>21.46</v>
      </c>
      <c r="DZ5" s="3">
        <f>VLOOKUP($A5,DELIEVERY!$DX:$EM,14,0)</f>
        <v>17.39</v>
      </c>
      <c r="EA5" s="3">
        <f>VLOOKUP($A5,DELIEVERY!$DX:$EM,15,0)</f>
        <v>14.2</v>
      </c>
      <c r="EB5" s="3">
        <f>CASHBC!HU3</f>
        <v>7.1499999999999773</v>
      </c>
      <c r="EC5" s="22">
        <f>CASHBC!HV3</f>
        <v>5.0499999999999829</v>
      </c>
      <c r="ED5" s="22">
        <f>CASHBC!HW3</f>
        <v>6.8499999999999943</v>
      </c>
      <c r="EE5" s="22">
        <f>CASHBC!HX3</f>
        <v>4.25</v>
      </c>
      <c r="EF5" s="3">
        <f>CASHBC!HY3</f>
        <v>6.4500000000000171</v>
      </c>
      <c r="EG5" s="22">
        <f>CASHBC!HZ3</f>
        <v>5</v>
      </c>
      <c r="EH5" s="22">
        <f>CASHBC!IA3</f>
        <v>6.7000000000000171</v>
      </c>
      <c r="EI5" s="22">
        <f>CASHBC!IB3</f>
        <v>8.8499999999999943</v>
      </c>
      <c r="EJ5" s="22">
        <f>CASHBC!IC3</f>
        <v>12.849999999999994</v>
      </c>
      <c r="EK5" s="22">
        <f>CASHBC!ID3</f>
        <v>7</v>
      </c>
      <c r="EL5" s="3">
        <f>CASHBC!IE3</f>
        <v>4.2999999999999829</v>
      </c>
      <c r="EM5" s="22">
        <f>CASHBC!IF3</f>
        <v>7.75</v>
      </c>
      <c r="EN5" s="22">
        <f>CASHBC!IG3</f>
        <v>12.449999999999989</v>
      </c>
      <c r="EO5" s="22">
        <f>CASHBC!IH3</f>
        <v>6.25</v>
      </c>
      <c r="EP5" s="22">
        <f>VLOOKUP($A5,FNO_STOCKOPS!$EJ:$EY,2,0)</f>
        <v>0.71052631578947367</v>
      </c>
      <c r="EQ5" s="22">
        <f>VLOOKUP($A5,FNO_STOCKOPS!$EJ:$EY,3,0)</f>
        <v>0.52813852813852813</v>
      </c>
      <c r="ER5" s="22">
        <f>VLOOKUP($A5,FNO_STOCKOPS!$EJ:$EY,4,0)</f>
        <v>0.49387755102040815</v>
      </c>
      <c r="ES5" s="22">
        <f>VLOOKUP($A5,FNO_STOCKOPS!$EJ:$EY,5,0)</f>
        <v>0.5044642857142857</v>
      </c>
      <c r="ET5" s="22">
        <f>VLOOKUP($A5,FNO_STOCKOPS!$EJ:$EY,6,0)</f>
        <v>0.5</v>
      </c>
      <c r="EU5" s="22">
        <f>VLOOKUP($A5,FNO_STOCKOPS!$EJ:$EY,7,0)</f>
        <v>0.5321100917431193</v>
      </c>
      <c r="EV5" s="22">
        <f>VLOOKUP($A5,FNO_STOCKOPS!$EJ:$EY,8,0)</f>
        <v>0.43171806167400884</v>
      </c>
      <c r="EW5" s="22">
        <f>VLOOKUP($A5,FNO_STOCKOPS!$EJ:$EY,9,0)</f>
        <v>0.43805309734513276</v>
      </c>
      <c r="EX5" s="22">
        <f>VLOOKUP($A5,FNO_STOCKOPS!$EJ:$EY,10,0)</f>
        <v>0.42051282051282052</v>
      </c>
      <c r="EY5" s="22">
        <f>VLOOKUP($A5,FNO_STOCKOPS!$EJ:$EY,11,0)</f>
        <v>0.47222222222222221</v>
      </c>
      <c r="EZ5" s="22">
        <f>VLOOKUP($A5,FNO_STOCKOPS!$EJ:$EY,12,0)</f>
        <v>0.5</v>
      </c>
      <c r="FA5" s="22">
        <f>VLOOKUP($A5,FNO_STOCKOPS!$EJ:$EY,13,0)</f>
        <v>0.45454545454545453</v>
      </c>
      <c r="FB5" s="22">
        <f>VLOOKUP($A5,FNO_STOCKOPS!$EJ:$EY,14,0)</f>
        <v>0.45588235294117646</v>
      </c>
      <c r="FC5" s="22">
        <f>VLOOKUP($A5,FNO_STOCKOPS!$EJ:$EY,15,0)</f>
        <v>0.70731707317073167</v>
      </c>
    </row>
    <row r="6" spans="1:159" x14ac:dyDescent="0.25">
      <c r="A6" s="3" t="s">
        <v>12</v>
      </c>
      <c r="B6" s="17">
        <v>295.05</v>
      </c>
      <c r="C6" s="17">
        <v>296</v>
      </c>
      <c r="D6" s="17">
        <v>285.10000000000002</v>
      </c>
      <c r="E6" s="18">
        <v>290.64999999999998</v>
      </c>
      <c r="F6" s="18">
        <v>1.04</v>
      </c>
      <c r="G6" s="18">
        <v>430.6</v>
      </c>
      <c r="H6" s="18">
        <v>203</v>
      </c>
      <c r="I6" s="21" t="str">
        <f>VLOOKUP($A6,CASHBC!$HT:$IL,19,0)</f>
        <v/>
      </c>
      <c r="J6" s="22">
        <f>VLOOKUP($A6,CASHBC!$A:$C,3,0)</f>
        <v>46.75412</v>
      </c>
      <c r="K6" s="22">
        <f>VLOOKUP($A6,CASHBC!$EZ:$FD,2,0)</f>
        <v>25.7073</v>
      </c>
      <c r="L6" s="22">
        <f>VLOOKUP($A6,CASHBC!$EZ:$FD,3,0)</f>
        <v>27.644126</v>
      </c>
      <c r="M6" s="22">
        <f>VLOOKUP($A6,CASHBC!$EZ:$FD,4,0)</f>
        <v>27.309464999999999</v>
      </c>
      <c r="N6" s="22">
        <f>VLOOKUP($A6,CASHBC!$EZ:$FD,5,0)</f>
        <v>37.278378461538459</v>
      </c>
      <c r="O6" s="22">
        <f t="shared" si="1"/>
        <v>46.75412</v>
      </c>
      <c r="P6" s="22">
        <f>VLOOKUP($A6,CASHBC!$A:$D,4,0)</f>
        <v>135.63233330999998</v>
      </c>
      <c r="Q6" s="22">
        <f>VLOOKUP($A6,CASHBC!$FX:$GB,2,0)</f>
        <v>71.501083236666659</v>
      </c>
      <c r="R6" s="22">
        <f>VLOOKUP($A6,CASHBC!$FX:$GB,3,0)</f>
        <v>76.367476809999999</v>
      </c>
      <c r="S6" s="22">
        <f>VLOOKUP($A6,CASHBC!$FX:$GB,4,0)</f>
        <v>74.549945043124993</v>
      </c>
      <c r="T6" s="22">
        <f>VLOOKUP($A6,CASHBC!$FX:$GB,5,0)</f>
        <v>99.526341526153828</v>
      </c>
      <c r="U6" s="22">
        <f t="shared" si="2"/>
        <v>135.63233330999998</v>
      </c>
      <c r="V6" s="24">
        <f>VLOOKUP($A6,CASHBC!$A:$E,5,0)</f>
        <v>65200</v>
      </c>
      <c r="W6" s="24">
        <f>VLOOKUP($A6,CASHBC!$GV:$GZ,2,0)</f>
        <v>34678.666666666664</v>
      </c>
      <c r="X6" s="24">
        <f>VLOOKUP($A6,CASHBC!$GV:$GZ,3,0)</f>
        <v>32828.800000000003</v>
      </c>
      <c r="Y6" s="24">
        <f>VLOOKUP($A6,CASHBC!$GV:$GZ,4,0)</f>
        <v>34471</v>
      </c>
      <c r="Z6" s="24">
        <f>VLOOKUP($A6,CASHBC!$GV:$GZ,5,0)</f>
        <v>44184.692307692305</v>
      </c>
      <c r="AA6" s="24" t="str">
        <f t="shared" si="3"/>
        <v/>
      </c>
      <c r="AB6" s="27">
        <f>VLOOKUP(A6,DELIEVERY!A:E,5,0)</f>
        <v>27.32</v>
      </c>
      <c r="AC6" s="22">
        <f>VLOOKUP(A6,DELIEVERY!DP:DV,3,0)</f>
        <v>31.067699317573865</v>
      </c>
      <c r="AD6" s="22">
        <f>VLOOKUP(A6,DELIEVERY!DP:DV,4,0)</f>
        <v>32.802708249846638</v>
      </c>
      <c r="AE6" s="22">
        <f>VLOOKUP(A6,DELIEVERY!DP:DV,5,0)</f>
        <v>29.925696091080511</v>
      </c>
      <c r="AF6" s="22">
        <f>VLOOKUP(A6,DELIEVERY!DP:DV,6,0)</f>
        <v>33.291983317531226</v>
      </c>
      <c r="AG6" s="3" t="str">
        <f t="shared" si="4"/>
        <v/>
      </c>
      <c r="AH6" s="28">
        <f>FNO_BHAVCOPY!CB4</f>
        <v>0.2915233966213186</v>
      </c>
      <c r="AI6" s="28">
        <f>FNO_BHAVCOPY!CC4</f>
        <v>-1.8488628026412328</v>
      </c>
      <c r="AJ6" s="28">
        <f>FNO_BHAVCOPY!CD4</f>
        <v>-6.1553291104378962</v>
      </c>
      <c r="AK6" s="28">
        <f>FNO_BHAVCOPY!CE4</f>
        <v>-0.54779512462339086</v>
      </c>
      <c r="AL6" s="28">
        <f>FNO_BHAVCOPY!CF4</f>
        <v>5.7877580586743935</v>
      </c>
      <c r="AM6" s="28">
        <f>FNO_BHAVCOPY!CG4</f>
        <v>2.9378868093356201</v>
      </c>
      <c r="AN6" s="28">
        <f>FNO_BHAVCOPY!CH4</f>
        <v>4.2683874980562901</v>
      </c>
      <c r="AO6" s="28">
        <f>FNO_BHAVCOPY!CI4</f>
        <v>1.7643800933618166</v>
      </c>
      <c r="AP6" s="28">
        <f>FNO_BHAVCOPY!CJ4</f>
        <v>0.71718862060721977</v>
      </c>
      <c r="AQ6" s="28">
        <f>FNO_BHAVCOPY!CK4</f>
        <v>-0.2939774352455109</v>
      </c>
      <c r="AR6" s="28">
        <f>FNO_BHAVCOPY!CL4</f>
        <v>1.1411121825779491</v>
      </c>
      <c r="AS6" s="28">
        <f>FNO_BHAVCOPY!CM4</f>
        <v>1.26953125</v>
      </c>
      <c r="AT6" s="28">
        <f>FNO_BHAVCOPY!CN4</f>
        <v>7.9125318345481688</v>
      </c>
      <c r="AU6" s="28">
        <f>FNO_BHAVCOPY!CO4</f>
        <v>3.4523485054965026</v>
      </c>
      <c r="AV6" s="29">
        <f>FNO_BHAVCOPY!BK4</f>
        <v>33542500</v>
      </c>
      <c r="AW6" s="29">
        <f>FNO_BHAVCOPY!BL4</f>
        <v>33445000</v>
      </c>
      <c r="AX6" s="29">
        <f>FNO_BHAVCOPY!BM4</f>
        <v>34075000</v>
      </c>
      <c r="AY6" s="29">
        <f>FNO_BHAVCOPY!BN4</f>
        <v>36310000</v>
      </c>
      <c r="AZ6" s="29">
        <f>FNO_BHAVCOPY!BO4</f>
        <v>36510000</v>
      </c>
      <c r="BA6" s="29">
        <f>FNO_BHAVCOPY!BP4</f>
        <v>34512500</v>
      </c>
      <c r="BB6" s="29">
        <f>FNO_BHAVCOPY!BQ4</f>
        <v>33527500</v>
      </c>
      <c r="BC6" s="29">
        <f>FNO_BHAVCOPY!BR4</f>
        <v>32155000</v>
      </c>
      <c r="BD6" s="29">
        <f>FNO_BHAVCOPY!BS4</f>
        <v>31597500</v>
      </c>
      <c r="BE6" s="29">
        <f>FNO_BHAVCOPY!BT4</f>
        <v>31372500</v>
      </c>
      <c r="BF6" s="29">
        <f>FNO_BHAVCOPY!BU4</f>
        <v>31465000</v>
      </c>
      <c r="BG6" s="29">
        <f>FNO_BHAVCOPY!BV4</f>
        <v>31110000</v>
      </c>
      <c r="BH6" s="29">
        <f>FNO_BHAVCOPY!BW4</f>
        <v>30720000</v>
      </c>
      <c r="BI6" s="29">
        <f>FNO_BHAVCOPY!BX4</f>
        <v>28467500</v>
      </c>
      <c r="BJ6" s="22">
        <f>CASHBC!EJ4</f>
        <v>46.75412</v>
      </c>
      <c r="BK6" s="22">
        <f>CASHBC!EK4</f>
        <v>40.583219999999997</v>
      </c>
      <c r="BL6" s="22">
        <f>CASHBC!EL4</f>
        <v>18.082909999999998</v>
      </c>
      <c r="BM6" s="22">
        <f>CASHBC!EM4</f>
        <v>18.455770000000001</v>
      </c>
      <c r="BN6" s="22">
        <f>CASHBC!EN4</f>
        <v>25.157550000000001</v>
      </c>
      <c r="BO6" s="22">
        <f>CASHBC!EO4</f>
        <v>35.941180000000003</v>
      </c>
      <c r="BP6" s="22">
        <f>CASHBC!EP4</f>
        <v>32.290990000000001</v>
      </c>
      <c r="BQ6" s="22">
        <f>CASHBC!EQ4</f>
        <v>25.620450000000002</v>
      </c>
      <c r="BR6" s="22">
        <f>CASHBC!ER4</f>
        <v>22.34365</v>
      </c>
      <c r="BS6" s="22">
        <f>CASHBC!ES4</f>
        <v>34.702710000000003</v>
      </c>
      <c r="BT6" s="22">
        <f>CASHBC!ET4</f>
        <v>32.672939999999997</v>
      </c>
      <c r="BU6" s="22">
        <f>CASHBC!EU4</f>
        <v>76.06729</v>
      </c>
      <c r="BV6" s="22">
        <f>CASHBC!EV4</f>
        <v>69.793539999999993</v>
      </c>
      <c r="BW6" s="22">
        <f>CASHBC!EW4</f>
        <v>52.90672</v>
      </c>
      <c r="BX6" s="22">
        <f>VLOOKUP($A6,CASHBC!$FG:$FU,2,0)</f>
        <v>135.63233330999998</v>
      </c>
      <c r="BY6" s="22">
        <f>VLOOKUP($A6,CASHBC!$FG:$FU,3,0)</f>
        <v>114.89168992499999</v>
      </c>
      <c r="BZ6" s="22">
        <f>VLOOKUP($A6,CASHBC!$FG:$FU,4,0)</f>
        <v>49.284436915000001</v>
      </c>
      <c r="CA6" s="22">
        <f>VLOOKUP($A6,CASHBC!$FG:$FU,5,0)</f>
        <v>50.327122869999997</v>
      </c>
      <c r="CB6" s="22">
        <f>VLOOKUP($A6,CASHBC!$FG:$FU,6,0)</f>
        <v>68.454939175000007</v>
      </c>
      <c r="CC6" s="22">
        <f>VLOOKUP($A6,CASHBC!$FG:$FU,7,0)</f>
        <v>98.879195164999999</v>
      </c>
      <c r="CD6" s="22">
        <f>VLOOKUP($A6,CASHBC!$FG:$FU,8,0)</f>
        <v>86.617450384999998</v>
      </c>
      <c r="CE6" s="22">
        <f>VLOOKUP($A6,CASHBC!$FG:$FU,9,0)</f>
        <v>67.618030899999994</v>
      </c>
      <c r="CF6" s="22">
        <f>VLOOKUP($A6,CASHBC!$FG:$FU,10,0)</f>
        <v>60.326695010000002</v>
      </c>
      <c r="CG6" s="22">
        <f>VLOOKUP($A6,CASHBC!$FG:$FU,11,0)</f>
        <v>92.709543844999999</v>
      </c>
      <c r="CH6" s="22">
        <f>VLOOKUP($A6,CASHBC!$FG:$FU,12,0)</f>
        <v>87.118436215000003</v>
      </c>
      <c r="CI6" s="22">
        <f>VLOOKUP($A6,CASHBC!$FG:$FU,13,0)</f>
        <v>207.664395195</v>
      </c>
      <c r="CJ6" s="22">
        <f>VLOOKUP($A6,CASHBC!$FG:$FU,14,0)</f>
        <v>177.03693084</v>
      </c>
      <c r="CK6" s="22">
        <f>VLOOKUP($A6,CASHBC!$FG:$FU,15,0)</f>
        <v>132.91357339999999</v>
      </c>
      <c r="CL6" s="30">
        <f>VLOOKUP($A6,CASHBC!$GE:$GS,2,0)</f>
        <v>65200</v>
      </c>
      <c r="CM6" s="30">
        <f>VLOOKUP($A6,CASHBC!$GE:$GS,3,0)</f>
        <v>52514</v>
      </c>
      <c r="CN6" s="30">
        <f>VLOOKUP($A6,CASHBC!$GE:$GS,4,0)</f>
        <v>23592</v>
      </c>
      <c r="CO6" s="30">
        <f>VLOOKUP($A6,CASHBC!$GE:$GS,5,0)</f>
        <v>27930</v>
      </c>
      <c r="CP6" s="30">
        <f>VLOOKUP($A6,CASHBC!$GE:$GS,6,0)</f>
        <v>18327</v>
      </c>
      <c r="CQ6" s="30">
        <f>VLOOKUP($A6,CASHBC!$GE:$GS,7,0)</f>
        <v>41781</v>
      </c>
      <c r="CR6" s="30">
        <f>VLOOKUP($A6,CASHBC!$GE:$GS,8,0)</f>
        <v>38557</v>
      </c>
      <c r="CS6" s="30">
        <f>VLOOKUP($A6,CASHBC!$GE:$GS,9,0)</f>
        <v>28728</v>
      </c>
      <c r="CT6" s="30">
        <f>VLOOKUP($A6,CASHBC!$GE:$GS,10,0)</f>
        <v>44339</v>
      </c>
      <c r="CU6" s="30">
        <f>VLOOKUP($A6,CASHBC!$GE:$GS,11,0)</f>
        <v>49815</v>
      </c>
      <c r="CV6" s="30">
        <f>VLOOKUP($A6,CASHBC!$GE:$GS,12,0)</f>
        <v>63906</v>
      </c>
      <c r="CW6" s="30">
        <f>VLOOKUP($A6,CASHBC!$GE:$GS,13,0)</f>
        <v>101002</v>
      </c>
      <c r="CX6" s="30">
        <f>VLOOKUP($A6,CASHBC!$GE:$GS,14,0)</f>
        <v>37483</v>
      </c>
      <c r="CY6" s="30">
        <f>VLOOKUP($A6,CASHBC!$GE:$GS,15,0)</f>
        <v>46427</v>
      </c>
      <c r="CZ6" s="30">
        <f t="shared" si="5"/>
        <v>71.708773006134976</v>
      </c>
      <c r="DA6" s="30">
        <f t="shared" si="0"/>
        <v>77.280763225044751</v>
      </c>
      <c r="DB6" s="30">
        <f t="shared" si="0"/>
        <v>76.648482536453031</v>
      </c>
      <c r="DC6" s="30">
        <f t="shared" si="0"/>
        <v>66.078660938059443</v>
      </c>
      <c r="DD6" s="30">
        <f t="shared" si="0"/>
        <v>137.27042069078408</v>
      </c>
      <c r="DE6" s="30">
        <f t="shared" si="0"/>
        <v>86.022785476652075</v>
      </c>
      <c r="DF6" s="30">
        <f t="shared" si="0"/>
        <v>83.748709702518354</v>
      </c>
      <c r="DG6" s="30">
        <f t="shared" si="0"/>
        <v>89.182852965747699</v>
      </c>
      <c r="DH6" s="30">
        <f t="shared" si="0"/>
        <v>50.39276934527166</v>
      </c>
      <c r="DI6" s="30">
        <f t="shared" si="0"/>
        <v>69.663173742848542</v>
      </c>
      <c r="DJ6" s="30">
        <f t="shared" si="0"/>
        <v>51.126560886301753</v>
      </c>
      <c r="DK6" s="30">
        <f t="shared" si="0"/>
        <v>75.312657175105443</v>
      </c>
      <c r="DL6" s="30">
        <f t="shared" si="0"/>
        <v>186.20051756796414</v>
      </c>
      <c r="DM6" s="30">
        <f t="shared" si="0"/>
        <v>113.95679238374221</v>
      </c>
      <c r="DN6" s="3">
        <f>VLOOKUP($A6,DELIEVERY!$DX:$EM,2,0)</f>
        <v>27.32</v>
      </c>
      <c r="DO6" s="3">
        <f>VLOOKUP($A6,DELIEVERY!$DX:$EM,3,0)</f>
        <v>26.98</v>
      </c>
      <c r="DP6" s="3">
        <f>VLOOKUP($A6,DELIEVERY!$DX:$EM,4,0)</f>
        <v>36.46</v>
      </c>
      <c r="DQ6" s="3">
        <f>VLOOKUP($A6,DELIEVERY!$DX:$EM,5,0)</f>
        <v>34.78</v>
      </c>
      <c r="DR6" s="3">
        <f>VLOOKUP($A6,DELIEVERY!$DX:$EM,6,0)</f>
        <v>42.56</v>
      </c>
      <c r="DS6" s="3">
        <f>VLOOKUP($A6,DELIEVERY!$DX:$EM,7,0)</f>
        <v>29.7</v>
      </c>
      <c r="DT6" s="3">
        <f>VLOOKUP($A6,DELIEVERY!$DX:$EM,8,0)</f>
        <v>17.510000000000002</v>
      </c>
      <c r="DU6" s="3">
        <f>VLOOKUP($A6,DELIEVERY!$DX:$EM,9,0)</f>
        <v>33.04</v>
      </c>
      <c r="DV6" s="3">
        <f>VLOOKUP($A6,DELIEVERY!$DX:$EM,10,0)</f>
        <v>26.5</v>
      </c>
      <c r="DW6" s="3">
        <f>VLOOKUP($A6,DELIEVERY!$DX:$EM,11,0)</f>
        <v>39.520000000000003</v>
      </c>
      <c r="DX6" s="3">
        <f>VLOOKUP($A6,DELIEVERY!$DX:$EM,12,0)</f>
        <v>33.799999999999997</v>
      </c>
      <c r="DY6" s="3">
        <f>VLOOKUP($A6,DELIEVERY!$DX:$EM,13,0)</f>
        <v>35.979999999999997</v>
      </c>
      <c r="DZ6" s="3">
        <f>VLOOKUP($A6,DELIEVERY!$DX:$EM,14,0)</f>
        <v>36</v>
      </c>
      <c r="EA6" s="3">
        <f>VLOOKUP($A6,DELIEVERY!$DX:$EM,15,0)</f>
        <v>35.36</v>
      </c>
      <c r="EB6" s="3">
        <f>CASHBC!HU4</f>
        <v>10.899999999999977</v>
      </c>
      <c r="EC6" s="22">
        <f>CASHBC!HV4</f>
        <v>20.5</v>
      </c>
      <c r="ED6" s="22">
        <f>CASHBC!HW4</f>
        <v>4.6999999999999886</v>
      </c>
      <c r="EE6" s="22">
        <f>CASHBC!HX4</f>
        <v>7.6000000000000227</v>
      </c>
      <c r="EF6" s="3">
        <f>CASHBC!HY4</f>
        <v>7.3999999999999773</v>
      </c>
      <c r="EG6" s="22">
        <f>CASHBC!HZ4</f>
        <v>11.199999999999989</v>
      </c>
      <c r="EH6" s="22">
        <f>CASHBC!IA4</f>
        <v>15.350000000000023</v>
      </c>
      <c r="EI6" s="22">
        <f>CASHBC!IB4</f>
        <v>8.7000000000000455</v>
      </c>
      <c r="EJ6" s="22">
        <f>CASHBC!IC4</f>
        <v>6.9499999999999886</v>
      </c>
      <c r="EK6" s="22">
        <f>CASHBC!ID4</f>
        <v>12.299999999999955</v>
      </c>
      <c r="EL6" s="3">
        <f>CASHBC!IE4</f>
        <v>11</v>
      </c>
      <c r="EM6" s="22">
        <f>CASHBC!IF4</f>
        <v>14.399999999999977</v>
      </c>
      <c r="EN6" s="22">
        <f>CASHBC!IG4</f>
        <v>18</v>
      </c>
      <c r="EO6" s="22">
        <f>CASHBC!IH4</f>
        <v>7.1500000000000057</v>
      </c>
      <c r="EP6" s="22">
        <f>VLOOKUP($A6,FNO_STOCKOPS!$EJ:$EY,2,0)</f>
        <v>0.59067357512953367</v>
      </c>
      <c r="EQ6" s="22">
        <f>VLOOKUP($A6,FNO_STOCKOPS!$EJ:$EY,3,0)</f>
        <v>0.44973544973544971</v>
      </c>
      <c r="ER6" s="22">
        <f>VLOOKUP($A6,FNO_STOCKOPS!$EJ:$EY,4,0)</f>
        <v>0.61384335154826963</v>
      </c>
      <c r="ES6" s="22">
        <f>VLOOKUP($A6,FNO_STOCKOPS!$EJ:$EY,5,0)</f>
        <v>0.61010830324909748</v>
      </c>
      <c r="ET6" s="22">
        <f>VLOOKUP($A6,FNO_STOCKOPS!$EJ:$EY,6,0)</f>
        <v>0.56775300171526588</v>
      </c>
      <c r="EU6" s="22">
        <f>VLOOKUP($A6,FNO_STOCKOPS!$EJ:$EY,7,0)</f>
        <v>0.55239520958083832</v>
      </c>
      <c r="EV6" s="22">
        <f>VLOOKUP($A6,FNO_STOCKOPS!$EJ:$EY,8,0)</f>
        <v>0.55515370705244127</v>
      </c>
      <c r="EW6" s="22">
        <f>VLOOKUP($A6,FNO_STOCKOPS!$EJ:$EY,9,0)</f>
        <v>0.51912568306010931</v>
      </c>
      <c r="EX6" s="22">
        <f>VLOOKUP($A6,FNO_STOCKOPS!$EJ:$EY,10,0)</f>
        <v>0.49719626168224301</v>
      </c>
      <c r="EY6" s="22">
        <f>VLOOKUP($A6,FNO_STOCKOPS!$EJ:$EY,11,0)</f>
        <v>0.491395793499044</v>
      </c>
      <c r="EZ6" s="22">
        <f>VLOOKUP($A6,FNO_STOCKOPS!$EJ:$EY,12,0)</f>
        <v>0.51327433628318586</v>
      </c>
      <c r="FA6" s="22">
        <f>VLOOKUP($A6,FNO_STOCKOPS!$EJ:$EY,13,0)</f>
        <v>0.53139013452914796</v>
      </c>
      <c r="FB6" s="22">
        <f>VLOOKUP($A6,FNO_STOCKOPS!$EJ:$EY,14,0)</f>
        <v>0.54143646408839774</v>
      </c>
      <c r="FC6" s="22">
        <f>VLOOKUP($A6,FNO_STOCKOPS!$EJ:$EY,15,0)</f>
        <v>0.42372881355932202</v>
      </c>
    </row>
    <row r="7" spans="1:159" x14ac:dyDescent="0.25">
      <c r="A7" s="3" t="s">
        <v>13</v>
      </c>
      <c r="B7" s="18">
        <v>31.95</v>
      </c>
      <c r="C7" s="18">
        <v>32.75</v>
      </c>
      <c r="D7" s="18">
        <v>31.5</v>
      </c>
      <c r="E7" s="18">
        <v>31.5</v>
      </c>
      <c r="F7" s="18">
        <v>0.8</v>
      </c>
      <c r="G7" s="18">
        <v>73.8</v>
      </c>
      <c r="H7" s="18">
        <v>23</v>
      </c>
      <c r="I7" s="21" t="str">
        <f>VLOOKUP($A7,CASHBC!$HT:$IL,19,0)</f>
        <v>NR4/7</v>
      </c>
      <c r="J7" s="22">
        <f>VLOOKUP($A7,CASHBC!$A:$C,3,0)</f>
        <v>129.12035</v>
      </c>
      <c r="K7" s="22">
        <f>VLOOKUP($A7,CASHBC!$EZ:$FD,2,0)</f>
        <v>116.06864000000002</v>
      </c>
      <c r="L7" s="22">
        <f>VLOOKUP($A7,CASHBC!$EZ:$FD,3,0)</f>
        <v>104.44897599999999</v>
      </c>
      <c r="M7" s="22">
        <f>VLOOKUP($A7,CASHBC!$EZ:$FD,4,0)</f>
        <v>145.66745499999999</v>
      </c>
      <c r="N7" s="22">
        <f>VLOOKUP($A7,CASHBC!$EZ:$FD,5,0)</f>
        <v>129.41131461538461</v>
      </c>
      <c r="O7" s="22" t="str">
        <f t="shared" si="1"/>
        <v/>
      </c>
      <c r="P7" s="22">
        <f>VLOOKUP($A7,CASHBC!$A:$D,4,0)</f>
        <v>41.435551324999999</v>
      </c>
      <c r="Q7" s="22">
        <f>VLOOKUP($A7,CASHBC!$FX:$GB,2,0)</f>
        <v>35.333222631666665</v>
      </c>
      <c r="R7" s="22">
        <f>VLOOKUP($A7,CASHBC!$FX:$GB,3,0)</f>
        <v>32.364770081999993</v>
      </c>
      <c r="S7" s="22">
        <f>VLOOKUP($A7,CASHBC!$FX:$GB,4,0)</f>
        <v>46.840006699374996</v>
      </c>
      <c r="T7" s="22">
        <f>VLOOKUP($A7,CASHBC!$FX:$GB,5,0)</f>
        <v>40.779774200769225</v>
      </c>
      <c r="U7" s="22" t="str">
        <f t="shared" si="2"/>
        <v/>
      </c>
      <c r="V7" s="24">
        <f>VLOOKUP($A7,CASHBC!$A:$E,5,0)</f>
        <v>26684</v>
      </c>
      <c r="W7" s="24">
        <f>VLOOKUP($A7,CASHBC!$GV:$GZ,2,0)</f>
        <v>24801.666666666668</v>
      </c>
      <c r="X7" s="24">
        <f>VLOOKUP($A7,CASHBC!$GV:$GZ,3,0)</f>
        <v>23143.4</v>
      </c>
      <c r="Y7" s="24">
        <f>VLOOKUP($A7,CASHBC!$GV:$GZ,4,0)</f>
        <v>30426.625</v>
      </c>
      <c r="Z7" s="24">
        <f>VLOOKUP($A7,CASHBC!$GV:$GZ,5,0)</f>
        <v>25836.307692307691</v>
      </c>
      <c r="AA7" s="24" t="str">
        <f t="shared" si="3"/>
        <v/>
      </c>
      <c r="AB7" s="27">
        <f>VLOOKUP(A7,DELIEVERY!A:E,5,0)</f>
        <v>27.85</v>
      </c>
      <c r="AC7" s="22">
        <f>VLOOKUP(A7,DELIEVERY!DP:DV,3,0)</f>
        <v>17.769301567302474</v>
      </c>
      <c r="AD7" s="22">
        <f>VLOOKUP(A7,DELIEVERY!DP:DV,4,0)</f>
        <v>19.750399467774582</v>
      </c>
      <c r="AE7" s="22">
        <f>VLOOKUP(A7,DELIEVERY!DP:DV,5,0)</f>
        <v>17.240072602353077</v>
      </c>
      <c r="AF7" s="22">
        <f>VLOOKUP(A7,DELIEVERY!DP:DV,6,0)</f>
        <v>21.324396857963478</v>
      </c>
      <c r="AG7" s="3">
        <f t="shared" si="4"/>
        <v>27.85</v>
      </c>
      <c r="AH7" s="28">
        <f>FNO_BHAVCOPY!CB5</f>
        <v>-9.5517100422400869</v>
      </c>
      <c r="AI7" s="28">
        <f>FNO_BHAVCOPY!CC5</f>
        <v>-3.964930646427637</v>
      </c>
      <c r="AJ7" s="28">
        <f>FNO_BHAVCOPY!CD5</f>
        <v>2.9780353052149304</v>
      </c>
      <c r="AK7" s="28">
        <f>FNO_BHAVCOPY!CE5</f>
        <v>4.1982589160348214</v>
      </c>
      <c r="AL7" s="28">
        <f>FNO_BHAVCOPY!CF5</f>
        <v>0.23926812104152007</v>
      </c>
      <c r="AM7" s="28">
        <f>FNO_BHAVCOPY!CG5</f>
        <v>8.5064141722663411</v>
      </c>
      <c r="AN7" s="28">
        <f>FNO_BHAVCOPY!CH5</f>
        <v>3.345959595959596</v>
      </c>
      <c r="AO7" s="28">
        <f>FNO_BHAVCOPY!CI5</f>
        <v>-1.169864295741694</v>
      </c>
      <c r="AP7" s="28">
        <f>FNO_BHAVCOPY!CJ5</f>
        <v>1.1198738170347005</v>
      </c>
      <c r="AQ7" s="28">
        <f>FNO_BHAVCOPY!CK5</f>
        <v>4.5686953653306945</v>
      </c>
      <c r="AR7" s="28">
        <f>FNO_BHAVCOPY!CL5</f>
        <v>1.016327890703099</v>
      </c>
      <c r="AS7" s="28">
        <f>FNO_BHAVCOPY!CM5</f>
        <v>4.1471455838972755</v>
      </c>
      <c r="AT7" s="28">
        <f>FNO_BHAVCOPY!CN5</f>
        <v>4.9344501092498181</v>
      </c>
      <c r="AU7" s="28">
        <f>FNO_BHAVCOPY!CO5</f>
        <v>2.2147775916620138</v>
      </c>
      <c r="AV7" s="29">
        <f>FNO_BHAVCOPY!BK5</f>
        <v>66380000</v>
      </c>
      <c r="AW7" s="29">
        <f>FNO_BHAVCOPY!BL5</f>
        <v>73390000</v>
      </c>
      <c r="AX7" s="29">
        <f>FNO_BHAVCOPY!BM5</f>
        <v>76420000</v>
      </c>
      <c r="AY7" s="29">
        <f>FNO_BHAVCOPY!BN5</f>
        <v>74210000</v>
      </c>
      <c r="AZ7" s="29">
        <f>FNO_BHAVCOPY!BO5</f>
        <v>71220000</v>
      </c>
      <c r="BA7" s="29">
        <f>FNO_BHAVCOPY!BP5</f>
        <v>71050000</v>
      </c>
      <c r="BB7" s="29">
        <f>FNO_BHAVCOPY!BQ5</f>
        <v>65480000</v>
      </c>
      <c r="BC7" s="29">
        <f>FNO_BHAVCOPY!BR5</f>
        <v>63360000</v>
      </c>
      <c r="BD7" s="29">
        <f>FNO_BHAVCOPY!BS5</f>
        <v>64110000</v>
      </c>
      <c r="BE7" s="29">
        <f>FNO_BHAVCOPY!BT5</f>
        <v>63400000</v>
      </c>
      <c r="BF7" s="29">
        <f>FNO_BHAVCOPY!BU5</f>
        <v>60630000</v>
      </c>
      <c r="BG7" s="29">
        <f>FNO_BHAVCOPY!BV5</f>
        <v>60020000</v>
      </c>
      <c r="BH7" s="29">
        <f>FNO_BHAVCOPY!BW5</f>
        <v>57630000</v>
      </c>
      <c r="BI7" s="29">
        <f>FNO_BHAVCOPY!BX5</f>
        <v>54920000</v>
      </c>
      <c r="BJ7" s="22">
        <f>CASHBC!EJ5</f>
        <v>129.12035</v>
      </c>
      <c r="BK7" s="22">
        <f>CASHBC!EK5</f>
        <v>86.413229999999999</v>
      </c>
      <c r="BL7" s="22">
        <f>CASHBC!EL5</f>
        <v>176.21342000000001</v>
      </c>
      <c r="BM7" s="22">
        <f>CASHBC!EM5</f>
        <v>85.579269999999994</v>
      </c>
      <c r="BN7" s="22">
        <f>CASHBC!EN5</f>
        <v>92.288579999999996</v>
      </c>
      <c r="BO7" s="22">
        <f>CASHBC!EO5</f>
        <v>81.750380000000007</v>
      </c>
      <c r="BP7" s="22">
        <f>CASHBC!EP5</f>
        <v>167.28395</v>
      </c>
      <c r="BQ7" s="22">
        <f>CASHBC!EQ5</f>
        <v>141.29082</v>
      </c>
      <c r="BR7" s="22">
        <f>CASHBC!ER5</f>
        <v>334.51999000000001</v>
      </c>
      <c r="BS7" s="22">
        <f>CASHBC!ES5</f>
        <v>122.47414999999999</v>
      </c>
      <c r="BT7" s="22">
        <f>CASHBC!ET5</f>
        <v>54.500880000000002</v>
      </c>
      <c r="BU7" s="22">
        <f>CASHBC!EU5</f>
        <v>161.72033999999999</v>
      </c>
      <c r="BV7" s="22">
        <f>CASHBC!EV5</f>
        <v>91.373239999999996</v>
      </c>
      <c r="BW7" s="22">
        <f>CASHBC!EW5</f>
        <v>86.938839999999999</v>
      </c>
      <c r="BX7" s="22">
        <f>VLOOKUP($A7,CASHBC!$FG:$FU,2,0)</f>
        <v>41.435551324999999</v>
      </c>
      <c r="BY7" s="22">
        <f>VLOOKUP($A7,CASHBC!$FG:$FU,3,0)</f>
        <v>26.873521189999998</v>
      </c>
      <c r="BZ7" s="22">
        <f>VLOOKUP($A7,CASHBC!$FG:$FU,4,0)</f>
        <v>52.590554339999997</v>
      </c>
      <c r="CA7" s="22">
        <f>VLOOKUP($A7,CASHBC!$FG:$FU,5,0)</f>
        <v>26.535592364999999</v>
      </c>
      <c r="CB7" s="22">
        <f>VLOOKUP($A7,CASHBC!$FG:$FU,6,0)</f>
        <v>28.969154074999999</v>
      </c>
      <c r="CC7" s="22">
        <f>VLOOKUP($A7,CASHBC!$FG:$FU,7,0)</f>
        <v>26.855028439999998</v>
      </c>
      <c r="CD7" s="22">
        <f>VLOOKUP($A7,CASHBC!$FG:$FU,8,0)</f>
        <v>52.709309864999994</v>
      </c>
      <c r="CE7" s="22">
        <f>VLOOKUP($A7,CASHBC!$FG:$FU,9,0)</f>
        <v>45.870997280000005</v>
      </c>
      <c r="CF7" s="22">
        <f>VLOOKUP($A7,CASHBC!$FG:$FU,10,0)</f>
        <v>114.31589604000001</v>
      </c>
      <c r="CG7" s="22">
        <f>VLOOKUP($A7,CASHBC!$FG:$FU,11,0)</f>
        <v>37.749879794999998</v>
      </c>
      <c r="CH7" s="22">
        <f>VLOOKUP($A7,CASHBC!$FG:$FU,12,0)</f>
        <v>16.2335362</v>
      </c>
      <c r="CI7" s="22">
        <f>VLOOKUP($A7,CASHBC!$FG:$FU,13,0)</f>
        <v>48.257255964999999</v>
      </c>
      <c r="CJ7" s="22">
        <f>VLOOKUP($A7,CASHBC!$FG:$FU,14,0)</f>
        <v>27.045840325</v>
      </c>
      <c r="CK7" s="22">
        <f>VLOOKUP($A7,CASHBC!$FG:$FU,15,0)</f>
        <v>26.130498730000003</v>
      </c>
      <c r="CL7" s="30">
        <f>VLOOKUP($A7,CASHBC!$GE:$GS,2,0)</f>
        <v>26684</v>
      </c>
      <c r="CM7" s="30">
        <f>VLOOKUP($A7,CASHBC!$GE:$GS,3,0)</f>
        <v>18323</v>
      </c>
      <c r="CN7" s="30">
        <f>VLOOKUP($A7,CASHBC!$GE:$GS,4,0)</f>
        <v>35732</v>
      </c>
      <c r="CO7" s="30">
        <f>VLOOKUP($A7,CASHBC!$GE:$GS,5,0)</f>
        <v>20350</v>
      </c>
      <c r="CP7" s="30">
        <f>VLOOKUP($A7,CASHBC!$GE:$GS,6,0)</f>
        <v>20820</v>
      </c>
      <c r="CQ7" s="30">
        <f>VLOOKUP($A7,CASHBC!$GE:$GS,7,0)</f>
        <v>20492</v>
      </c>
      <c r="CR7" s="30">
        <f>VLOOKUP($A7,CASHBC!$GE:$GS,8,0)</f>
        <v>35345</v>
      </c>
      <c r="CS7" s="30">
        <f>VLOOKUP($A7,CASHBC!$GE:$GS,9,0)</f>
        <v>30587</v>
      </c>
      <c r="CT7" s="30">
        <f>VLOOKUP($A7,CASHBC!$GE:$GS,10,0)</f>
        <v>61764</v>
      </c>
      <c r="CU7" s="30">
        <f>VLOOKUP($A7,CASHBC!$GE:$GS,11,0)</f>
        <v>18299</v>
      </c>
      <c r="CV7" s="30">
        <f>VLOOKUP($A7,CASHBC!$GE:$GS,12,0)</f>
        <v>11576</v>
      </c>
      <c r="CW7" s="30">
        <f>VLOOKUP($A7,CASHBC!$GE:$GS,13,0)</f>
        <v>23431</v>
      </c>
      <c r="CX7" s="30">
        <f>VLOOKUP($A7,CASHBC!$GE:$GS,14,0)</f>
        <v>19890</v>
      </c>
      <c r="CY7" s="30">
        <f>VLOOKUP($A7,CASHBC!$GE:$GS,15,0)</f>
        <v>19263</v>
      </c>
      <c r="CZ7" s="30">
        <f t="shared" si="5"/>
        <v>483.88678608904218</v>
      </c>
      <c r="DA7" s="30">
        <f t="shared" si="0"/>
        <v>471.61070785351745</v>
      </c>
      <c r="DB7" s="30">
        <f t="shared" si="0"/>
        <v>493.15297212582567</v>
      </c>
      <c r="DC7" s="30">
        <f t="shared" si="0"/>
        <v>420.53695331695332</v>
      </c>
      <c r="DD7" s="30">
        <f t="shared" si="0"/>
        <v>443.26887608069165</v>
      </c>
      <c r="DE7" s="30">
        <f t="shared" si="0"/>
        <v>398.93802459496391</v>
      </c>
      <c r="DF7" s="30">
        <f t="shared" si="0"/>
        <v>473.28886688357619</v>
      </c>
      <c r="DG7" s="30">
        <f t="shared" si="0"/>
        <v>461.93095105763888</v>
      </c>
      <c r="DH7" s="30">
        <f t="shared" si="0"/>
        <v>541.60998316171231</v>
      </c>
      <c r="DI7" s="30">
        <f t="shared" si="0"/>
        <v>669.29422372807255</v>
      </c>
      <c r="DJ7" s="30">
        <f t="shared" si="0"/>
        <v>470.80926053904631</v>
      </c>
      <c r="DK7" s="30">
        <f t="shared" si="0"/>
        <v>690.19819896718013</v>
      </c>
      <c r="DL7" s="30">
        <f t="shared" si="0"/>
        <v>459.39286073403724</v>
      </c>
      <c r="DM7" s="30">
        <f t="shared" si="0"/>
        <v>451.32554638425995</v>
      </c>
      <c r="DN7" s="3">
        <f>VLOOKUP($A7,DELIEVERY!$DX:$EM,2,0)</f>
        <v>27.85</v>
      </c>
      <c r="DO7" s="3">
        <f>VLOOKUP($A7,DELIEVERY!$DX:$EM,3,0)</f>
        <v>22.59</v>
      </c>
      <c r="DP7" s="3">
        <f>VLOOKUP($A7,DELIEVERY!$DX:$EM,4,0)</f>
        <v>12.08</v>
      </c>
      <c r="DQ7" s="3">
        <f>VLOOKUP($A7,DELIEVERY!$DX:$EM,5,0)</f>
        <v>24.63</v>
      </c>
      <c r="DR7" s="3">
        <f>VLOOKUP($A7,DELIEVERY!$DX:$EM,6,0)</f>
        <v>28.07</v>
      </c>
      <c r="DS7" s="3">
        <f>VLOOKUP($A7,DELIEVERY!$DX:$EM,7,0)</f>
        <v>18.79</v>
      </c>
      <c r="DT7" s="3">
        <f>VLOOKUP($A7,DELIEVERY!$DX:$EM,8,0)</f>
        <v>13.08</v>
      </c>
      <c r="DU7" s="3">
        <f>VLOOKUP($A7,DELIEVERY!$DX:$EM,9,0)</f>
        <v>22.38</v>
      </c>
      <c r="DV7" s="3">
        <f>VLOOKUP($A7,DELIEVERY!$DX:$EM,10,0)</f>
        <v>13.23</v>
      </c>
      <c r="DW7" s="3">
        <f>VLOOKUP($A7,DELIEVERY!$DX:$EM,11,0)</f>
        <v>19.86</v>
      </c>
      <c r="DX7" s="3">
        <f>VLOOKUP($A7,DELIEVERY!$DX:$EM,12,0)</f>
        <v>15.09</v>
      </c>
      <c r="DY7" s="3">
        <f>VLOOKUP($A7,DELIEVERY!$DX:$EM,13,0)</f>
        <v>52.86</v>
      </c>
      <c r="DZ7" s="3">
        <f>VLOOKUP($A7,DELIEVERY!$DX:$EM,14,0)</f>
        <v>20.76</v>
      </c>
      <c r="EA7" s="3">
        <f>VLOOKUP($A7,DELIEVERY!$DX:$EM,15,0)</f>
        <v>23.97</v>
      </c>
      <c r="EB7" s="3">
        <f>CASHBC!HU5</f>
        <v>1.25</v>
      </c>
      <c r="EC7" s="22">
        <f>CASHBC!HV5</f>
        <v>1.3000000000000007</v>
      </c>
      <c r="ED7" s="22">
        <f>CASHBC!HW5</f>
        <v>1.6999999999999993</v>
      </c>
      <c r="EE7" s="22">
        <f>CASHBC!HX5</f>
        <v>1.5</v>
      </c>
      <c r="EF7" s="3">
        <f>CASHBC!HY5</f>
        <v>1.9000000000000021</v>
      </c>
      <c r="EG7" s="22">
        <f>CASHBC!HZ5</f>
        <v>1.4500000000000028</v>
      </c>
      <c r="EH7" s="22">
        <f>CASHBC!IA5</f>
        <v>3.3999999999999986</v>
      </c>
      <c r="EI7" s="22">
        <f>CASHBC!IB5</f>
        <v>2.9500000000000028</v>
      </c>
      <c r="EJ7" s="22">
        <f>CASHBC!IC5</f>
        <v>4.6499999999999986</v>
      </c>
      <c r="EK7" s="22">
        <f>CASHBC!ID5</f>
        <v>1.1000000000000014</v>
      </c>
      <c r="EL7" s="3">
        <f>CASHBC!IE5</f>
        <v>1.0999999999999979</v>
      </c>
      <c r="EM7" s="22">
        <f>CASHBC!IF5</f>
        <v>2.0999999999999979</v>
      </c>
      <c r="EN7" s="22">
        <f>CASHBC!IG5</f>
        <v>2.4499999999999993</v>
      </c>
      <c r="EO7" s="22">
        <f>CASHBC!IH5</f>
        <v>1.5500000000000007</v>
      </c>
      <c r="EP7" s="22">
        <f>VLOOKUP($A7,FNO_STOCKOPS!$EJ:$EY,2,0)</f>
        <v>0.34810126582278483</v>
      </c>
      <c r="EQ7" s="22">
        <f>VLOOKUP($A7,FNO_STOCKOPS!$EJ:$EY,3,0)</f>
        <v>0.38535031847133761</v>
      </c>
      <c r="ER7" s="22">
        <f>VLOOKUP($A7,FNO_STOCKOPS!$EJ:$EY,4,0)</f>
        <v>0.41002949852507375</v>
      </c>
      <c r="ES7" s="22">
        <f>VLOOKUP($A7,FNO_STOCKOPS!$EJ:$EY,5,0)</f>
        <v>0.29700272479564033</v>
      </c>
      <c r="ET7" s="22">
        <f>VLOOKUP($A7,FNO_STOCKOPS!$EJ:$EY,6,0)</f>
        <v>0.24285714285714285</v>
      </c>
      <c r="EU7" s="22">
        <f>VLOOKUP($A7,FNO_STOCKOPS!$EJ:$EY,7,0)</f>
        <v>0.2334293948126801</v>
      </c>
      <c r="EV7" s="22">
        <f>VLOOKUP($A7,FNO_STOCKOPS!$EJ:$EY,8,0)</f>
        <v>0.24057971014492754</v>
      </c>
      <c r="EW7" s="22">
        <f>VLOOKUP($A7,FNO_STOCKOPS!$EJ:$EY,9,0)</f>
        <v>0.1871345029239766</v>
      </c>
      <c r="EX7" s="22">
        <f>VLOOKUP($A7,FNO_STOCKOPS!$EJ:$EY,10,0)</f>
        <v>0.14600550964187328</v>
      </c>
      <c r="EY7" s="22">
        <f>VLOOKUP($A7,FNO_STOCKOPS!$EJ:$EY,11,0)</f>
        <v>0.15492957746478872</v>
      </c>
      <c r="EZ7" s="22">
        <f>VLOOKUP($A7,FNO_STOCKOPS!$EJ:$EY,12,0)</f>
        <v>0.15151515151515152</v>
      </c>
      <c r="FA7" s="22">
        <f>VLOOKUP($A7,FNO_STOCKOPS!$EJ:$EY,13,0)</f>
        <v>0.16</v>
      </c>
      <c r="FB7" s="22">
        <f>VLOOKUP($A7,FNO_STOCKOPS!$EJ:$EY,14,0)</f>
        <v>0.12931034482758622</v>
      </c>
      <c r="FC7" s="22">
        <f>VLOOKUP($A7,FNO_STOCKOPS!$EJ:$EY,15,0)</f>
        <v>0.15887850467289719</v>
      </c>
    </row>
    <row r="8" spans="1:159" x14ac:dyDescent="0.25">
      <c r="A8" s="3" t="s">
        <v>14</v>
      </c>
      <c r="B8" s="17">
        <v>550</v>
      </c>
      <c r="C8" s="17">
        <v>572.25</v>
      </c>
      <c r="D8" s="17">
        <v>544</v>
      </c>
      <c r="E8" s="18">
        <v>571.95000000000005</v>
      </c>
      <c r="F8" s="18">
        <v>5.88</v>
      </c>
      <c r="G8" s="18">
        <v>813.85</v>
      </c>
      <c r="H8" s="18">
        <v>348.55</v>
      </c>
      <c r="I8" s="21" t="str">
        <f>VLOOKUP($A8,CASHBC!$HT:$IL,19,0)</f>
        <v/>
      </c>
      <c r="J8" s="22">
        <f>VLOOKUP($A8,CASHBC!$A:$C,3,0)</f>
        <v>13.18693</v>
      </c>
      <c r="K8" s="22">
        <f>VLOOKUP($A8,CASHBC!$EZ:$FD,2,0)</f>
        <v>8.6655999999999995</v>
      </c>
      <c r="L8" s="22">
        <f>VLOOKUP($A8,CASHBC!$EZ:$FD,3,0)</f>
        <v>9.7214419999999997</v>
      </c>
      <c r="M8" s="22">
        <f>VLOOKUP($A8,CASHBC!$EZ:$FD,4,0)</f>
        <v>11.231137500000001</v>
      </c>
      <c r="N8" s="22">
        <f>VLOOKUP($A8,CASHBC!$EZ:$FD,5,0)</f>
        <v>11.728015384615386</v>
      </c>
      <c r="O8" s="22">
        <f t="shared" si="1"/>
        <v>13.18693</v>
      </c>
      <c r="P8" s="22">
        <f>VLOOKUP($A8,CASHBC!$A:$D,4,0)</f>
        <v>74.482624185000006</v>
      </c>
      <c r="Q8" s="22">
        <f>VLOOKUP($A8,CASHBC!$FX:$GB,2,0)</f>
        <v>47.237903745000004</v>
      </c>
      <c r="R8" s="22">
        <f>VLOOKUP($A8,CASHBC!$FX:$GB,3,0)</f>
        <v>53.270108682</v>
      </c>
      <c r="S8" s="22">
        <f>VLOOKUP($A8,CASHBC!$FX:$GB,4,0)</f>
        <v>60.973780410625004</v>
      </c>
      <c r="T8" s="22">
        <f>VLOOKUP($A8,CASHBC!$FX:$GB,5,0)</f>
        <v>62.484186250384624</v>
      </c>
      <c r="U8" s="22">
        <f t="shared" si="2"/>
        <v>74.482624185000006</v>
      </c>
      <c r="V8" s="24">
        <f>VLOOKUP($A8,CASHBC!$A:$E,5,0)</f>
        <v>29488</v>
      </c>
      <c r="W8" s="24">
        <f>VLOOKUP($A8,CASHBC!$GV:$GZ,2,0)</f>
        <v>23031.666666666668</v>
      </c>
      <c r="X8" s="24">
        <f>VLOOKUP($A8,CASHBC!$GV:$GZ,3,0)</f>
        <v>24236.6</v>
      </c>
      <c r="Y8" s="24">
        <f>VLOOKUP($A8,CASHBC!$GV:$GZ,4,0)</f>
        <v>28934.25</v>
      </c>
      <c r="Z8" s="24">
        <f>VLOOKUP($A8,CASHBC!$GV:$GZ,5,0)</f>
        <v>29660.615384615383</v>
      </c>
      <c r="AA8" s="24" t="str">
        <f t="shared" si="3"/>
        <v/>
      </c>
      <c r="AB8" s="27">
        <f>VLOOKUP(A8,DELIEVERY!A:E,5,0)</f>
        <v>30.6</v>
      </c>
      <c r="AC8" s="22">
        <f>VLOOKUP(A8,DELIEVERY!DP:DV,3,0)</f>
        <v>24.853481967011323</v>
      </c>
      <c r="AD8" s="22">
        <f>VLOOKUP(A8,DELIEVERY!DP:DV,4,0)</f>
        <v>19.204517189939516</v>
      </c>
      <c r="AE8" s="22">
        <f>VLOOKUP(A8,DELIEVERY!DP:DV,5,0)</f>
        <v>19.69397578829393</v>
      </c>
      <c r="AF8" s="22">
        <f>VLOOKUP(A8,DELIEVERY!DP:DV,6,0)</f>
        <v>18.898928404176193</v>
      </c>
      <c r="AG8" s="3">
        <f t="shared" si="4"/>
        <v>30.6</v>
      </c>
      <c r="AH8" s="28">
        <f>FNO_BHAVCOPY!CB6</f>
        <v>-7.0163004961020556</v>
      </c>
      <c r="AI8" s="28">
        <f>FNO_BHAVCOPY!CC6</f>
        <v>2.4691358024691357</v>
      </c>
      <c r="AJ8" s="28">
        <f>FNO_BHAVCOPY!CD6</f>
        <v>-8.322237017310254</v>
      </c>
      <c r="AK8" s="28">
        <f>FNO_BHAVCOPY!CE6</f>
        <v>10.117302052785924</v>
      </c>
      <c r="AL8" s="28">
        <f>FNO_BHAVCOPY!CF6</f>
        <v>3.5687167805618829</v>
      </c>
      <c r="AM8" s="28">
        <f>FNO_BHAVCOPY!CG6</f>
        <v>-3.303964757709251</v>
      </c>
      <c r="AN8" s="28">
        <f>FNO_BHAVCOPY!CH6</f>
        <v>3.0257186081694405</v>
      </c>
      <c r="AO8" s="28">
        <f>FNO_BHAVCOPY!CI6</f>
        <v>-0.60150375939849632</v>
      </c>
      <c r="AP8" s="28">
        <f>FNO_BHAVCOPY!CJ6</f>
        <v>2.8615622583139984</v>
      </c>
      <c r="AQ8" s="28">
        <f>FNO_BHAVCOPY!CK6</f>
        <v>2.6190476190476191</v>
      </c>
      <c r="AR8" s="28">
        <f>FNO_BHAVCOPY!CL6</f>
        <v>3.278688524590164</v>
      </c>
      <c r="AS8" s="28">
        <f>FNO_BHAVCOPY!CM6</f>
        <v>15.311909262759924</v>
      </c>
      <c r="AT8" s="28">
        <f>FNO_BHAVCOPY!CN6</f>
        <v>0.85795996186844614</v>
      </c>
      <c r="AU8" s="28">
        <f>FNO_BHAVCOPY!CO6</f>
        <v>-1.5947467166979361</v>
      </c>
      <c r="AV8" s="29">
        <f>FNO_BHAVCOPY!BK6</f>
        <v>1049600</v>
      </c>
      <c r="AW8" s="29">
        <f>FNO_BHAVCOPY!BL6</f>
        <v>1128800</v>
      </c>
      <c r="AX8" s="29">
        <f>FNO_BHAVCOPY!BM6</f>
        <v>1101600</v>
      </c>
      <c r="AY8" s="29">
        <f>FNO_BHAVCOPY!BN6</f>
        <v>1201600</v>
      </c>
      <c r="AZ8" s="29">
        <f>FNO_BHAVCOPY!BO6</f>
        <v>1091200</v>
      </c>
      <c r="BA8" s="29">
        <f>FNO_BHAVCOPY!BP6</f>
        <v>1053600</v>
      </c>
      <c r="BB8" s="29">
        <f>FNO_BHAVCOPY!BQ6</f>
        <v>1089600</v>
      </c>
      <c r="BC8" s="29">
        <f>FNO_BHAVCOPY!BR6</f>
        <v>1057600</v>
      </c>
      <c r="BD8" s="29">
        <f>FNO_BHAVCOPY!BS6</f>
        <v>1064000</v>
      </c>
      <c r="BE8" s="29">
        <f>FNO_BHAVCOPY!BT6</f>
        <v>1034400</v>
      </c>
      <c r="BF8" s="29">
        <f>FNO_BHAVCOPY!BU6</f>
        <v>1008000</v>
      </c>
      <c r="BG8" s="29">
        <f>FNO_BHAVCOPY!BV6</f>
        <v>976000</v>
      </c>
      <c r="BH8" s="29">
        <f>FNO_BHAVCOPY!BW6</f>
        <v>846400</v>
      </c>
      <c r="BI8" s="29">
        <f>FNO_BHAVCOPY!BX6</f>
        <v>839200</v>
      </c>
      <c r="BJ8" s="22">
        <f>CASHBC!EJ6</f>
        <v>13.18693</v>
      </c>
      <c r="BK8" s="22">
        <f>CASHBC!EK6</f>
        <v>10.82273</v>
      </c>
      <c r="BL8" s="22">
        <f>CASHBC!EL6</f>
        <v>8.9683700000000002</v>
      </c>
      <c r="BM8" s="22">
        <f>CASHBC!EM6</f>
        <v>6.2057000000000002</v>
      </c>
      <c r="BN8" s="22">
        <f>CASHBC!EN6</f>
        <v>9.9574099999999994</v>
      </c>
      <c r="BO8" s="22">
        <f>CASHBC!EO6</f>
        <v>12.653</v>
      </c>
      <c r="BP8" s="22">
        <f>CASHBC!EP6</f>
        <v>23.86515</v>
      </c>
      <c r="BQ8" s="22">
        <f>CASHBC!EQ6</f>
        <v>8.4349000000000007</v>
      </c>
      <c r="BR8" s="22">
        <f>CASHBC!ER6</f>
        <v>8.9418399999999991</v>
      </c>
      <c r="BS8" s="22">
        <f>CASHBC!ES6</f>
        <v>12.441459999999999</v>
      </c>
      <c r="BT8" s="22">
        <f>CASHBC!ET6</f>
        <v>8.2682000000000002</v>
      </c>
      <c r="BU8" s="22">
        <f>CASHBC!EU6</f>
        <v>9.48123</v>
      </c>
      <c r="BV8" s="22">
        <f>CASHBC!EV6</f>
        <v>13.243069999999999</v>
      </c>
      <c r="BW8" s="22">
        <f>CASHBC!EW6</f>
        <v>19.181139999999999</v>
      </c>
      <c r="BX8" s="22">
        <f>VLOOKUP($A8,CASHBC!$FG:$FU,2,0)</f>
        <v>74.482624185000006</v>
      </c>
      <c r="BY8" s="22">
        <f>VLOOKUP($A8,CASHBC!$FG:$FU,3,0)</f>
        <v>58.845287995000007</v>
      </c>
      <c r="BZ8" s="22">
        <f>VLOOKUP($A8,CASHBC!$FG:$FU,4,0)</f>
        <v>49.333254529999998</v>
      </c>
      <c r="CA8" s="22">
        <f>VLOOKUP($A8,CASHBC!$FG:$FU,5,0)</f>
        <v>33.535168710000001</v>
      </c>
      <c r="CB8" s="22">
        <f>VLOOKUP($A8,CASHBC!$FG:$FU,6,0)</f>
        <v>53.554140635000003</v>
      </c>
      <c r="CC8" s="22">
        <f>VLOOKUP($A8,CASHBC!$FG:$FU,7,0)</f>
        <v>71.082691539999999</v>
      </c>
      <c r="CD8" s="22">
        <f>VLOOKUP($A8,CASHBC!$FG:$FU,8,0)</f>
        <v>129.50117197500001</v>
      </c>
      <c r="CE8" s="22">
        <f>VLOOKUP($A8,CASHBC!$FG:$FU,9,0)</f>
        <v>42.992312675000001</v>
      </c>
      <c r="CF8" s="22">
        <f>VLOOKUP($A8,CASHBC!$FG:$FU,10,0)</f>
        <v>48.946215225000003</v>
      </c>
      <c r="CG8" s="22">
        <f>VLOOKUP($A8,CASHBC!$FG:$FU,11,0)</f>
        <v>66.767327199999997</v>
      </c>
      <c r="CH8" s="22">
        <f>VLOOKUP($A8,CASHBC!$FG:$FU,12,0)</f>
        <v>42.679163545000002</v>
      </c>
      <c r="CI8" s="22">
        <f>VLOOKUP($A8,CASHBC!$FG:$FU,13,0)</f>
        <v>48.807313325000003</v>
      </c>
      <c r="CJ8" s="22">
        <f>VLOOKUP($A8,CASHBC!$FG:$FU,14,0)</f>
        <v>67.052343364999999</v>
      </c>
      <c r="CK8" s="22">
        <f>VLOOKUP($A8,CASHBC!$FG:$FU,15,0)</f>
        <v>99.198030535000001</v>
      </c>
      <c r="CL8" s="30">
        <f>VLOOKUP($A8,CASHBC!$GE:$GS,2,0)</f>
        <v>29488</v>
      </c>
      <c r="CM8" s="30">
        <f>VLOOKUP($A8,CASHBC!$GE:$GS,3,0)</f>
        <v>32421</v>
      </c>
      <c r="CN8" s="30">
        <f>VLOOKUP($A8,CASHBC!$GE:$GS,4,0)</f>
        <v>23154</v>
      </c>
      <c r="CO8" s="30">
        <f>VLOOKUP($A8,CASHBC!$GE:$GS,5,0)</f>
        <v>13520</v>
      </c>
      <c r="CP8" s="30">
        <f>VLOOKUP($A8,CASHBC!$GE:$GS,6,0)</f>
        <v>20512</v>
      </c>
      <c r="CQ8" s="30">
        <f>VLOOKUP($A8,CASHBC!$GE:$GS,7,0)</f>
        <v>31576</v>
      </c>
      <c r="CR8" s="30">
        <f>VLOOKUP($A8,CASHBC!$GE:$GS,8,0)</f>
        <v>52488</v>
      </c>
      <c r="CS8" s="30">
        <f>VLOOKUP($A8,CASHBC!$GE:$GS,9,0)</f>
        <v>31041</v>
      </c>
      <c r="CT8" s="30">
        <f>VLOOKUP($A8,CASHBC!$GE:$GS,10,0)</f>
        <v>26762</v>
      </c>
      <c r="CU8" s="30">
        <f>VLOOKUP($A8,CASHBC!$GE:$GS,11,0)</f>
        <v>33439</v>
      </c>
      <c r="CV8" s="30">
        <f>VLOOKUP($A8,CASHBC!$GE:$GS,12,0)</f>
        <v>18538</v>
      </c>
      <c r="CW8" s="30">
        <f>VLOOKUP($A8,CASHBC!$GE:$GS,13,0)</f>
        <v>33999</v>
      </c>
      <c r="CX8" s="30">
        <f>VLOOKUP($A8,CASHBC!$GE:$GS,14,0)</f>
        <v>22294</v>
      </c>
      <c r="CY8" s="30">
        <f>VLOOKUP($A8,CASHBC!$GE:$GS,15,0)</f>
        <v>45844</v>
      </c>
      <c r="CZ8" s="30">
        <f t="shared" si="5"/>
        <v>44.719648670645689</v>
      </c>
      <c r="DA8" s="30">
        <f t="shared" si="0"/>
        <v>33.381851269239071</v>
      </c>
      <c r="DB8" s="30">
        <f t="shared" si="0"/>
        <v>38.733566554375052</v>
      </c>
      <c r="DC8" s="30">
        <f t="shared" si="0"/>
        <v>45.900147928994087</v>
      </c>
      <c r="DD8" s="30">
        <f t="shared" si="0"/>
        <v>48.544315522620899</v>
      </c>
      <c r="DE8" s="30">
        <f t="shared" si="0"/>
        <v>40.07157334684571</v>
      </c>
      <c r="DF8" s="30">
        <f t="shared" si="0"/>
        <v>45.467821216278004</v>
      </c>
      <c r="DG8" s="30">
        <f t="shared" si="0"/>
        <v>27.173415804903197</v>
      </c>
      <c r="DH8" s="30">
        <f t="shared" si="0"/>
        <v>33.412450489500038</v>
      </c>
      <c r="DI8" s="30">
        <f t="shared" si="0"/>
        <v>37.206435599150694</v>
      </c>
      <c r="DJ8" s="30">
        <f t="shared" si="0"/>
        <v>44.60135936994282</v>
      </c>
      <c r="DK8" s="30">
        <f t="shared" si="0"/>
        <v>27.886790787964351</v>
      </c>
      <c r="DL8" s="30">
        <f t="shared" si="0"/>
        <v>59.401946712119852</v>
      </c>
      <c r="DM8" s="30">
        <f t="shared" si="0"/>
        <v>41.840022685629521</v>
      </c>
      <c r="DN8" s="3">
        <f>VLOOKUP($A8,DELIEVERY!$DX:$EM,2,0)</f>
        <v>30.6</v>
      </c>
      <c r="DO8" s="3">
        <f>VLOOKUP($A8,DELIEVERY!$DX:$EM,3,0)</f>
        <v>41.61</v>
      </c>
      <c r="DP8" s="3">
        <f>VLOOKUP($A8,DELIEVERY!$DX:$EM,4,0)</f>
        <v>16.7</v>
      </c>
      <c r="DQ8" s="3">
        <f>VLOOKUP($A8,DELIEVERY!$DX:$EM,5,0)</f>
        <v>7.41</v>
      </c>
      <c r="DR8" s="3">
        <f>VLOOKUP($A8,DELIEVERY!$DX:$EM,6,0)</f>
        <v>14.7</v>
      </c>
      <c r="DS8" s="3">
        <f>VLOOKUP($A8,DELIEVERY!$DX:$EM,7,0)</f>
        <v>11.15</v>
      </c>
      <c r="DT8" s="3">
        <f>VLOOKUP($A8,DELIEVERY!$DX:$EM,8,0)</f>
        <v>21.66</v>
      </c>
      <c r="DU8" s="3">
        <f>VLOOKUP($A8,DELIEVERY!$DX:$EM,9,0)</f>
        <v>23.26</v>
      </c>
      <c r="DV8" s="3">
        <f>VLOOKUP($A8,DELIEVERY!$DX:$EM,10,0)</f>
        <v>13.75</v>
      </c>
      <c r="DW8" s="3">
        <f>VLOOKUP($A8,DELIEVERY!$DX:$EM,11,0)</f>
        <v>10.75</v>
      </c>
      <c r="DX8" s="3">
        <f>VLOOKUP($A8,DELIEVERY!$DX:$EM,12,0)</f>
        <v>17.97</v>
      </c>
      <c r="DY8" s="3">
        <f>VLOOKUP($A8,DELIEVERY!$DX:$EM,13,0)</f>
        <v>31.2</v>
      </c>
      <c r="DZ8" s="3">
        <f>VLOOKUP($A8,DELIEVERY!$DX:$EM,14,0)</f>
        <v>7.75</v>
      </c>
      <c r="EA8" s="3">
        <f>VLOOKUP($A8,DELIEVERY!$DX:$EM,15,0)</f>
        <v>22.48</v>
      </c>
      <c r="EB8" s="3">
        <f>CASHBC!HU6</f>
        <v>28.25</v>
      </c>
      <c r="EC8" s="22">
        <f>CASHBC!HV6</f>
        <v>20.399999999999977</v>
      </c>
      <c r="ED8" s="22">
        <f>CASHBC!HW6</f>
        <v>13</v>
      </c>
      <c r="EE8" s="22">
        <f>CASHBC!HX6</f>
        <v>14.549999999999955</v>
      </c>
      <c r="EF8" s="3">
        <f>CASHBC!HY6</f>
        <v>25.75</v>
      </c>
      <c r="EG8" s="22">
        <f>CASHBC!HZ6</f>
        <v>20.299999999999955</v>
      </c>
      <c r="EH8" s="22">
        <f>CASHBC!IA6</f>
        <v>56.649999999999977</v>
      </c>
      <c r="EI8" s="22">
        <f>CASHBC!IB6</f>
        <v>34.450000000000045</v>
      </c>
      <c r="EJ8" s="22">
        <f>CASHBC!IC6</f>
        <v>18.299999999999955</v>
      </c>
      <c r="EK8" s="22">
        <f>CASHBC!ID6</f>
        <v>20.399999999999977</v>
      </c>
      <c r="EL8" s="3">
        <f>CASHBC!IE6</f>
        <v>34.649999999999977</v>
      </c>
      <c r="EM8" s="22">
        <f>CASHBC!IF6</f>
        <v>29.549999999999955</v>
      </c>
      <c r="EN8" s="22">
        <f>CASHBC!IG6</f>
        <v>44.449999999999989</v>
      </c>
      <c r="EO8" s="22">
        <f>CASHBC!IH6</f>
        <v>27.850000000000023</v>
      </c>
      <c r="EP8" s="22">
        <f>VLOOKUP($A8,FNO_STOCKOPS!$EJ:$EY,2,0)</f>
        <v>0.40740740740740738</v>
      </c>
      <c r="EQ8" s="22">
        <f>VLOOKUP($A8,FNO_STOCKOPS!$EJ:$EY,3,0)</f>
        <v>0.46753246753246752</v>
      </c>
      <c r="ER8" s="22">
        <f>VLOOKUP($A8,FNO_STOCKOPS!$EJ:$EY,4,0)</f>
        <v>0.58536585365853655</v>
      </c>
      <c r="ES8" s="22">
        <f>VLOOKUP($A8,FNO_STOCKOPS!$EJ:$EY,5,0)</f>
        <v>0.42857142857142855</v>
      </c>
      <c r="ET8" s="22">
        <f>VLOOKUP($A8,FNO_STOCKOPS!$EJ:$EY,6,0)</f>
        <v>0.26190476190476192</v>
      </c>
      <c r="EU8" s="22">
        <f>VLOOKUP($A8,FNO_STOCKOPS!$EJ:$EY,7,0)</f>
        <v>0.2857142857142857</v>
      </c>
      <c r="EV8" s="22">
        <f>VLOOKUP($A8,FNO_STOCKOPS!$EJ:$EY,8,0)</f>
        <v>0.20930232558139536</v>
      </c>
      <c r="EW8" s="22">
        <f>VLOOKUP($A8,FNO_STOCKOPS!$EJ:$EY,9,0)</f>
        <v>0.16666666666666666</v>
      </c>
      <c r="EX8" s="22">
        <f>VLOOKUP($A8,FNO_STOCKOPS!$EJ:$EY,10,0)</f>
        <v>6.0606060606060608E-2</v>
      </c>
      <c r="EY8" s="22">
        <f>VLOOKUP($A8,FNO_STOCKOPS!$EJ:$EY,11,0)</f>
        <v>3.2258064516129031E-2</v>
      </c>
      <c r="EZ8" s="22">
        <f>VLOOKUP($A8,FNO_STOCKOPS!$EJ:$EY,12,0)</f>
        <v>2.9411764705882353E-2</v>
      </c>
      <c r="FA8" s="22">
        <f>VLOOKUP($A8,FNO_STOCKOPS!$EJ:$EY,13,0)</f>
        <v>2.7777777777777776E-2</v>
      </c>
      <c r="FB8" s="22">
        <f>VLOOKUP($A8,FNO_STOCKOPS!$EJ:$EY,14,0)</f>
        <v>2.6315789473684209E-2</v>
      </c>
      <c r="FC8" s="22">
        <f>VLOOKUP($A8,FNO_STOCKOPS!$EJ:$EY,15,0)</f>
        <v>2.8571428571428571E-2</v>
      </c>
    </row>
    <row r="9" spans="1:159" x14ac:dyDescent="0.25">
      <c r="A9" s="3" t="s">
        <v>15</v>
      </c>
      <c r="B9" s="17">
        <v>171.2</v>
      </c>
      <c r="C9" s="17">
        <v>174.85</v>
      </c>
      <c r="D9" s="17">
        <v>170.55</v>
      </c>
      <c r="E9" s="17">
        <v>172</v>
      </c>
      <c r="F9" s="18">
        <v>1.47</v>
      </c>
      <c r="G9" s="17">
        <v>240.25</v>
      </c>
      <c r="H9" s="17">
        <v>136.55000000000001</v>
      </c>
      <c r="I9" s="21" t="str">
        <f>VLOOKUP($A9,CASHBC!$HT:$IL,19,0)</f>
        <v>ALL</v>
      </c>
      <c r="J9" s="22">
        <f>VLOOKUP($A9,CASHBC!$A:$C,3,0)</f>
        <v>46.91798</v>
      </c>
      <c r="K9" s="22">
        <f>VLOOKUP($A9,CASHBC!$EZ:$FD,2,0)</f>
        <v>71.223036666666658</v>
      </c>
      <c r="L9" s="22">
        <f>VLOOKUP($A9,CASHBC!$EZ:$FD,3,0)</f>
        <v>57.451202000000002</v>
      </c>
      <c r="M9" s="22">
        <f>VLOOKUP($A9,CASHBC!$EZ:$FD,4,0)</f>
        <v>48.887902500000003</v>
      </c>
      <c r="N9" s="22">
        <f>VLOOKUP($A9,CASHBC!$EZ:$FD,5,0)</f>
        <v>62.229554615384622</v>
      </c>
      <c r="O9" s="22" t="str">
        <f t="shared" si="1"/>
        <v/>
      </c>
      <c r="P9" s="22">
        <f>VLOOKUP($A9,CASHBC!$A:$D,4,0)</f>
        <v>81.0905439</v>
      </c>
      <c r="Q9" s="22">
        <f>VLOOKUP($A9,CASHBC!$FX:$GB,2,0)</f>
        <v>122.40713090333334</v>
      </c>
      <c r="R9" s="22">
        <f>VLOOKUP($A9,CASHBC!$FX:$GB,3,0)</f>
        <v>98.800965559999995</v>
      </c>
      <c r="S9" s="22">
        <f>VLOOKUP($A9,CASHBC!$FX:$GB,4,0)</f>
        <v>83.950923706250009</v>
      </c>
      <c r="T9" s="22">
        <f>VLOOKUP($A9,CASHBC!$FX:$GB,5,0)</f>
        <v>105.04998021730769</v>
      </c>
      <c r="U9" s="22" t="str">
        <f t="shared" si="2"/>
        <v/>
      </c>
      <c r="V9" s="24">
        <f>VLOOKUP($A9,CASHBC!$A:$E,5,0)</f>
        <v>42385</v>
      </c>
      <c r="W9" s="24">
        <f>VLOOKUP($A9,CASHBC!$GV:$GZ,2,0)</f>
        <v>56628</v>
      </c>
      <c r="X9" s="24">
        <f>VLOOKUP($A9,CASHBC!$GV:$GZ,3,0)</f>
        <v>48620.2</v>
      </c>
      <c r="Y9" s="24">
        <f>VLOOKUP($A9,CASHBC!$GV:$GZ,4,0)</f>
        <v>43565.625</v>
      </c>
      <c r="Z9" s="24">
        <f>VLOOKUP($A9,CASHBC!$GV:$GZ,5,0)</f>
        <v>61097</v>
      </c>
      <c r="AA9" s="24">
        <f t="shared" si="3"/>
        <v>42385</v>
      </c>
      <c r="AB9" s="27">
        <f>VLOOKUP(A9,DELIEVERY!A:E,5,0)</f>
        <v>34.78</v>
      </c>
      <c r="AC9" s="22">
        <f>VLOOKUP(A9,DELIEVERY!DP:DV,3,0)</f>
        <v>30.995771920424062</v>
      </c>
      <c r="AD9" s="22">
        <f>VLOOKUP(A9,DELIEVERY!DP:DV,4,0)</f>
        <v>32.613065258408348</v>
      </c>
      <c r="AE9" s="22">
        <f>VLOOKUP(A9,DELIEVERY!DP:DV,5,0)</f>
        <v>33.810593530781979</v>
      </c>
      <c r="AF9" s="22">
        <f>VLOOKUP(A9,DELIEVERY!DP:DV,6,0)</f>
        <v>37.348432301293002</v>
      </c>
      <c r="AG9" s="3" t="str">
        <f t="shared" si="4"/>
        <v/>
      </c>
      <c r="AH9" s="28">
        <f>FNO_BHAVCOPY!CB7</f>
        <v>0.52208835341365467</v>
      </c>
      <c r="AI9" s="28">
        <f>FNO_BHAVCOPY!CC7</f>
        <v>-6.2970396387355745</v>
      </c>
      <c r="AJ9" s="28">
        <f>FNO_BHAVCOPY!CD7</f>
        <v>-10.607759587351424</v>
      </c>
      <c r="AK9" s="28">
        <f>FNO_BHAVCOPY!CE7</f>
        <v>12.487386478304744</v>
      </c>
      <c r="AL9" s="28">
        <f>FNO_BHAVCOPY!CF7</f>
        <v>0.8523088665564178</v>
      </c>
      <c r="AM9" s="28">
        <f>FNO_BHAVCOPY!CG7</f>
        <v>-0.6696992671215567</v>
      </c>
      <c r="AN9" s="28">
        <f>FNO_BHAVCOPY!CH7</f>
        <v>1.5266196279666453</v>
      </c>
      <c r="AO9" s="28">
        <f>FNO_BHAVCOPY!CI7</f>
        <v>-1.5409877478842995</v>
      </c>
      <c r="AP9" s="28">
        <f>FNO_BHAVCOPY!CJ7</f>
        <v>8.8495575221238937E-2</v>
      </c>
      <c r="AQ9" s="28">
        <f>FNO_BHAVCOPY!CK7</f>
        <v>-2.3456790123456792</v>
      </c>
      <c r="AR9" s="28">
        <f>FNO_BHAVCOPY!CL7</f>
        <v>1.3640345388562132</v>
      </c>
      <c r="AS9" s="28">
        <f>FNO_BHAVCOPY!CM7</f>
        <v>-1.0647517642689117</v>
      </c>
      <c r="AT9" s="28">
        <f>FNO_BHAVCOPY!CN7</f>
        <v>8.7225736976712867</v>
      </c>
      <c r="AU9" s="28">
        <f>FNO_BHAVCOPY!CO7</f>
        <v>-2.9776674937965262</v>
      </c>
      <c r="AV9" s="29">
        <f>FNO_BHAVCOPY!BK7</f>
        <v>18772500</v>
      </c>
      <c r="AW9" s="29">
        <f>FNO_BHAVCOPY!BL7</f>
        <v>18675000</v>
      </c>
      <c r="AX9" s="29">
        <f>FNO_BHAVCOPY!BM7</f>
        <v>19930000</v>
      </c>
      <c r="AY9" s="29">
        <f>FNO_BHAVCOPY!BN7</f>
        <v>22295000</v>
      </c>
      <c r="AZ9" s="29">
        <f>FNO_BHAVCOPY!BO7</f>
        <v>19820000</v>
      </c>
      <c r="BA9" s="29">
        <f>FNO_BHAVCOPY!BP7</f>
        <v>19652500</v>
      </c>
      <c r="BB9" s="29">
        <f>FNO_BHAVCOPY!BQ7</f>
        <v>19785000</v>
      </c>
      <c r="BC9" s="29">
        <f>FNO_BHAVCOPY!BR7</f>
        <v>19487500</v>
      </c>
      <c r="BD9" s="29">
        <f>FNO_BHAVCOPY!BS7</f>
        <v>19792500</v>
      </c>
      <c r="BE9" s="29">
        <f>FNO_BHAVCOPY!BT7</f>
        <v>19775000</v>
      </c>
      <c r="BF9" s="29">
        <f>FNO_BHAVCOPY!BU7</f>
        <v>20250000</v>
      </c>
      <c r="BG9" s="29">
        <f>FNO_BHAVCOPY!BV7</f>
        <v>19977500</v>
      </c>
      <c r="BH9" s="29">
        <f>FNO_BHAVCOPY!BW7</f>
        <v>20192500</v>
      </c>
      <c r="BI9" s="29">
        <f>FNO_BHAVCOPY!BX7</f>
        <v>18572500</v>
      </c>
      <c r="BJ9" s="22">
        <f>CASHBC!EJ7</f>
        <v>46.91798</v>
      </c>
      <c r="BK9" s="22">
        <f>CASHBC!EK7</f>
        <v>39.004739999999998</v>
      </c>
      <c r="BL9" s="22">
        <f>CASHBC!EL7</f>
        <v>133.25718000000001</v>
      </c>
      <c r="BM9" s="22">
        <f>CASHBC!EM7</f>
        <v>41.40719</v>
      </c>
      <c r="BN9" s="22">
        <f>CASHBC!EN7</f>
        <v>27.290600000000001</v>
      </c>
      <c r="BO9" s="22">
        <f>CASHBC!EO7</f>
        <v>46.296300000000002</v>
      </c>
      <c r="BP9" s="22">
        <f>CASHBC!EP7</f>
        <v>53.33081</v>
      </c>
      <c r="BQ9" s="22">
        <f>CASHBC!EQ7</f>
        <v>23.69603</v>
      </c>
      <c r="BR9" s="22">
        <f>CASHBC!ER7</f>
        <v>26.82037</v>
      </c>
      <c r="BS9" s="22">
        <f>CASHBC!ES7</f>
        <v>37.066029999999998</v>
      </c>
      <c r="BT9" s="22">
        <f>CASHBC!ET7</f>
        <v>67.924959999999999</v>
      </c>
      <c r="BU9" s="22">
        <f>CASHBC!EU7</f>
        <v>99.090620000000001</v>
      </c>
      <c r="BV9" s="22">
        <f>CASHBC!EV7</f>
        <v>125.51506000000001</v>
      </c>
      <c r="BW9" s="22">
        <f>CASHBC!EW7</f>
        <v>88.284319999999994</v>
      </c>
      <c r="BX9" s="22">
        <f>VLOOKUP($A9,CASHBC!$FG:$FU,2,0)</f>
        <v>81.0905439</v>
      </c>
      <c r="BY9" s="22">
        <f>VLOOKUP($A9,CASHBC!$FG:$FU,3,0)</f>
        <v>66.054679020000009</v>
      </c>
      <c r="BZ9" s="22">
        <f>VLOOKUP($A9,CASHBC!$FG:$FU,4,0)</f>
        <v>229.96457179999999</v>
      </c>
      <c r="CA9" s="22">
        <f>VLOOKUP($A9,CASHBC!$FG:$FU,5,0)</f>
        <v>71.202141889999993</v>
      </c>
      <c r="CB9" s="22">
        <f>VLOOKUP($A9,CASHBC!$FG:$FU,6,0)</f>
        <v>46.088466349999997</v>
      </c>
      <c r="CC9" s="22">
        <f>VLOOKUP($A9,CASHBC!$FG:$FU,7,0)</f>
        <v>80.694968739999993</v>
      </c>
      <c r="CD9" s="22">
        <f>VLOOKUP($A9,CASHBC!$FG:$FU,8,0)</f>
        <v>91.762405000000001</v>
      </c>
      <c r="CE9" s="22">
        <f>VLOOKUP($A9,CASHBC!$FG:$FU,9,0)</f>
        <v>39.69369485</v>
      </c>
      <c r="CF9" s="22">
        <f>VLOOKUP($A9,CASHBC!$FG:$FU,10,0)</f>
        <v>46.146462</v>
      </c>
      <c r="CG9" s="22">
        <f>VLOOKUP($A9,CASHBC!$FG:$FU,11,0)</f>
        <v>64.011693989999998</v>
      </c>
      <c r="CH9" s="22">
        <f>VLOOKUP($A9,CASHBC!$FG:$FU,12,0)</f>
        <v>115.76372234999999</v>
      </c>
      <c r="CI9" s="22">
        <f>VLOOKUP($A9,CASHBC!$FG:$FU,13,0)</f>
        <v>169.05433852499999</v>
      </c>
      <c r="CJ9" s="22">
        <f>VLOOKUP($A9,CASHBC!$FG:$FU,14,0)</f>
        <v>206.94115983</v>
      </c>
      <c r="CK9" s="22">
        <f>VLOOKUP($A9,CASHBC!$FG:$FU,15,0)</f>
        <v>138.27143848</v>
      </c>
      <c r="CL9" s="30">
        <f>VLOOKUP($A9,CASHBC!$GE:$GS,2,0)</f>
        <v>42385</v>
      </c>
      <c r="CM9" s="30">
        <f>VLOOKUP($A9,CASHBC!$GE:$GS,3,0)</f>
        <v>39779</v>
      </c>
      <c r="CN9" s="30">
        <f>VLOOKUP($A9,CASHBC!$GE:$GS,4,0)</f>
        <v>85543</v>
      </c>
      <c r="CO9" s="30">
        <f>VLOOKUP($A9,CASHBC!$GE:$GS,5,0)</f>
        <v>44562</v>
      </c>
      <c r="CP9" s="30">
        <f>VLOOKUP($A9,CASHBC!$GE:$GS,6,0)</f>
        <v>34544</v>
      </c>
      <c r="CQ9" s="30">
        <f>VLOOKUP($A9,CASHBC!$GE:$GS,7,0)</f>
        <v>38673</v>
      </c>
      <c r="CR9" s="30">
        <f>VLOOKUP($A9,CASHBC!$GE:$GS,8,0)</f>
        <v>41565</v>
      </c>
      <c r="CS9" s="30">
        <f>VLOOKUP($A9,CASHBC!$GE:$GS,9,0)</f>
        <v>24669</v>
      </c>
      <c r="CT9" s="30">
        <f>VLOOKUP($A9,CASHBC!$GE:$GS,10,0)</f>
        <v>39190</v>
      </c>
      <c r="CU9" s="30">
        <f>VLOOKUP($A9,CASHBC!$GE:$GS,11,0)</f>
        <v>53998</v>
      </c>
      <c r="CV9" s="30">
        <f>VLOOKUP($A9,CASHBC!$GE:$GS,12,0)</f>
        <v>54768</v>
      </c>
      <c r="CW9" s="30">
        <f>VLOOKUP($A9,CASHBC!$GE:$GS,13,0)</f>
        <v>112182</v>
      </c>
      <c r="CX9" s="30">
        <f>VLOOKUP($A9,CASHBC!$GE:$GS,14,0)</f>
        <v>96135</v>
      </c>
      <c r="CY9" s="30">
        <f>VLOOKUP($A9,CASHBC!$GE:$GS,15,0)</f>
        <v>128653</v>
      </c>
      <c r="CZ9" s="30">
        <f t="shared" si="5"/>
        <v>110.69477409460895</v>
      </c>
      <c r="DA9" s="30">
        <f t="shared" si="0"/>
        <v>98.053596118555006</v>
      </c>
      <c r="DB9" s="30">
        <f t="shared" si="0"/>
        <v>155.77800638275488</v>
      </c>
      <c r="DC9" s="30">
        <f t="shared" si="0"/>
        <v>92.920403033975134</v>
      </c>
      <c r="DD9" s="30">
        <f t="shared" si="0"/>
        <v>79.002431681333945</v>
      </c>
      <c r="DE9" s="30">
        <f t="shared" si="0"/>
        <v>119.71220231169032</v>
      </c>
      <c r="DF9" s="30">
        <f t="shared" si="0"/>
        <v>128.30701311199326</v>
      </c>
      <c r="DG9" s="30">
        <f t="shared" si="0"/>
        <v>96.055900117556448</v>
      </c>
      <c r="DH9" s="30">
        <f t="shared" si="0"/>
        <v>68.436769584077567</v>
      </c>
      <c r="DI9" s="30">
        <f t="shared" si="0"/>
        <v>68.643338642171926</v>
      </c>
      <c r="DJ9" s="30">
        <f t="shared" si="0"/>
        <v>124.02307917031843</v>
      </c>
      <c r="DK9" s="30">
        <f t="shared" si="0"/>
        <v>88.330231231391835</v>
      </c>
      <c r="DL9" s="30">
        <f t="shared" si="0"/>
        <v>130.56125240547149</v>
      </c>
      <c r="DM9" s="30">
        <f t="shared" si="0"/>
        <v>68.622045346785541</v>
      </c>
      <c r="DN9" s="3">
        <f>VLOOKUP($A9,DELIEVERY!$DX:$EM,2,0)</f>
        <v>34.78</v>
      </c>
      <c r="DO9" s="3">
        <f>VLOOKUP($A9,DELIEVERY!$DX:$EM,3,0)</f>
        <v>34.97</v>
      </c>
      <c r="DP9" s="3">
        <f>VLOOKUP($A9,DELIEVERY!$DX:$EM,4,0)</f>
        <v>27.95</v>
      </c>
      <c r="DQ9" s="3">
        <f>VLOOKUP($A9,DELIEVERY!$DX:$EM,5,0)</f>
        <v>37.06</v>
      </c>
      <c r="DR9" s="3">
        <f>VLOOKUP($A9,DELIEVERY!$DX:$EM,6,0)</f>
        <v>40.82</v>
      </c>
      <c r="DS9" s="3">
        <f>VLOOKUP($A9,DELIEVERY!$DX:$EM,7,0)</f>
        <v>35.24</v>
      </c>
      <c r="DT9" s="3">
        <f>VLOOKUP($A9,DELIEVERY!$DX:$EM,8,0)</f>
        <v>32.86</v>
      </c>
      <c r="DU9" s="3">
        <f>VLOOKUP($A9,DELIEVERY!$DX:$EM,9,0)</f>
        <v>45.73</v>
      </c>
      <c r="DV9" s="3">
        <f>VLOOKUP($A9,DELIEVERY!$DX:$EM,10,0)</f>
        <v>37.99</v>
      </c>
      <c r="DW9" s="3">
        <f>VLOOKUP($A9,DELIEVERY!$DX:$EM,11,0)</f>
        <v>37.729999999999997</v>
      </c>
      <c r="DX9" s="3">
        <f>VLOOKUP($A9,DELIEVERY!$DX:$EM,12,0)</f>
        <v>32.35</v>
      </c>
      <c r="DY9" s="3">
        <f>VLOOKUP($A9,DELIEVERY!$DX:$EM,13,0)</f>
        <v>44.05</v>
      </c>
      <c r="DZ9" s="3">
        <f>VLOOKUP($A9,DELIEVERY!$DX:$EM,14,0)</f>
        <v>39.840000000000003</v>
      </c>
      <c r="EA9" s="3">
        <f>VLOOKUP($A9,DELIEVERY!$DX:$EM,15,0)</f>
        <v>45.64</v>
      </c>
      <c r="EB9" s="3">
        <f>CASHBC!HU7</f>
        <v>4.2999999999999829</v>
      </c>
      <c r="EC9" s="22">
        <f>CASHBC!HV7</f>
        <v>5.0999999999999943</v>
      </c>
      <c r="ED9" s="22">
        <f>CASHBC!HW7</f>
        <v>12.150000000000006</v>
      </c>
      <c r="EE9" s="22">
        <f>CASHBC!HX7</f>
        <v>5.4000000000000057</v>
      </c>
      <c r="EF9" s="3">
        <f>CASHBC!HY7</f>
        <v>5.4000000000000057</v>
      </c>
      <c r="EG9" s="22">
        <f>CASHBC!HZ7</f>
        <v>9.0999999999999943</v>
      </c>
      <c r="EH9" s="22">
        <f>CASHBC!IA7</f>
        <v>11.349999999999994</v>
      </c>
      <c r="EI9" s="22">
        <f>CASHBC!IB7</f>
        <v>5.3499999999999943</v>
      </c>
      <c r="EJ9" s="22">
        <f>CASHBC!IC7</f>
        <v>5.9500000000000171</v>
      </c>
      <c r="EK9" s="22">
        <f>CASHBC!ID7</f>
        <v>6.0999999999999943</v>
      </c>
      <c r="EL9" s="3">
        <f>CASHBC!IE7</f>
        <v>10.800000000000011</v>
      </c>
      <c r="EM9" s="22">
        <f>CASHBC!IF7</f>
        <v>6.8499999999999943</v>
      </c>
      <c r="EN9" s="22">
        <f>CASHBC!IG7</f>
        <v>15.099999999999994</v>
      </c>
      <c r="EO9" s="22">
        <f>CASHBC!IH7</f>
        <v>9.8499999999999943</v>
      </c>
      <c r="EP9" s="22">
        <f>VLOOKUP($A9,FNO_STOCKOPS!$EJ:$EY,2,0)</f>
        <v>0.52658884565499353</v>
      </c>
      <c r="EQ9" s="22">
        <f>VLOOKUP($A9,FNO_STOCKOPS!$EJ:$EY,3,0)</f>
        <v>0.50387596899224807</v>
      </c>
      <c r="ER9" s="22">
        <f>VLOOKUP($A9,FNO_STOCKOPS!$EJ:$EY,4,0)</f>
        <v>0.42556390977443609</v>
      </c>
      <c r="ES9" s="22">
        <f>VLOOKUP($A9,FNO_STOCKOPS!$EJ:$EY,5,0)</f>
        <v>0.64536741214057503</v>
      </c>
      <c r="ET9" s="22">
        <f>VLOOKUP($A9,FNO_STOCKOPS!$EJ:$EY,6,0)</f>
        <v>0.59370078740157484</v>
      </c>
      <c r="EU9" s="22">
        <f>VLOOKUP($A9,FNO_STOCKOPS!$EJ:$EY,7,0)</f>
        <v>0.6028368794326241</v>
      </c>
      <c r="EV9" s="22">
        <f>VLOOKUP($A9,FNO_STOCKOPS!$EJ:$EY,8,0)</f>
        <v>0.55813953488372092</v>
      </c>
      <c r="EW9" s="22">
        <f>VLOOKUP($A9,FNO_STOCKOPS!$EJ:$EY,9,0)</f>
        <v>0.56666666666666665</v>
      </c>
      <c r="EX9" s="22">
        <f>VLOOKUP($A9,FNO_STOCKOPS!$EJ:$EY,10,0)</f>
        <v>0.51972157772621808</v>
      </c>
      <c r="EY9" s="22">
        <f>VLOOKUP($A9,FNO_STOCKOPS!$EJ:$EY,11,0)</f>
        <v>0.50231481481481477</v>
      </c>
      <c r="EZ9" s="22">
        <f>VLOOKUP($A9,FNO_STOCKOPS!$EJ:$EY,12,0)</f>
        <v>0.48379629629629628</v>
      </c>
      <c r="FA9" s="22">
        <f>VLOOKUP($A9,FNO_STOCKOPS!$EJ:$EY,13,0)</f>
        <v>0.42080378250591016</v>
      </c>
      <c r="FB9" s="22">
        <f>VLOOKUP($A9,FNO_STOCKOPS!$EJ:$EY,14,0)</f>
        <v>0.35096153846153844</v>
      </c>
      <c r="FC9" s="22">
        <f>VLOOKUP($A9,FNO_STOCKOPS!$EJ:$EY,15,0)</f>
        <v>0.4329004329004329</v>
      </c>
    </row>
    <row r="10" spans="1:159" x14ac:dyDescent="0.25">
      <c r="A10" s="3" t="s">
        <v>16</v>
      </c>
      <c r="B10" s="17">
        <v>1441.9</v>
      </c>
      <c r="C10" s="17">
        <v>1441.9</v>
      </c>
      <c r="D10" s="17">
        <v>1387.25</v>
      </c>
      <c r="E10" s="17">
        <v>1395.9</v>
      </c>
      <c r="F10" s="18">
        <v>-1.56</v>
      </c>
      <c r="G10" s="17">
        <v>1813.55</v>
      </c>
      <c r="H10" s="17">
        <v>1047.05</v>
      </c>
      <c r="I10" s="21" t="str">
        <f>VLOOKUP($A10,CASHBC!$HT:$IL,19,0)</f>
        <v/>
      </c>
      <c r="J10" s="22">
        <f>VLOOKUP($A10,CASHBC!$A:$C,3,0)</f>
        <v>7.3140099999999997</v>
      </c>
      <c r="K10" s="22">
        <f>VLOOKUP($A10,CASHBC!$EZ:$FD,2,0)</f>
        <v>11.349679999999999</v>
      </c>
      <c r="L10" s="22">
        <f>VLOOKUP($A10,CASHBC!$EZ:$FD,3,0)</f>
        <v>10.924269999999998</v>
      </c>
      <c r="M10" s="22">
        <f>VLOOKUP($A10,CASHBC!$EZ:$FD,4,0)</f>
        <v>12.830601249999999</v>
      </c>
      <c r="N10" s="22">
        <f>VLOOKUP($A10,CASHBC!$EZ:$FD,5,0)</f>
        <v>13.63312</v>
      </c>
      <c r="O10" s="22" t="str">
        <f t="shared" si="1"/>
        <v/>
      </c>
      <c r="P10" s="22">
        <f>VLOOKUP($A10,CASHBC!$A:$D,4,0)</f>
        <v>103.40446523</v>
      </c>
      <c r="Q10" s="22">
        <f>VLOOKUP($A10,CASHBC!$FX:$GB,2,0)</f>
        <v>160.81771623</v>
      </c>
      <c r="R10" s="22">
        <f>VLOOKUP($A10,CASHBC!$FX:$GB,3,0)</f>
        <v>153.28833838200001</v>
      </c>
      <c r="S10" s="22">
        <f>VLOOKUP($A10,CASHBC!$FX:$GB,4,0)</f>
        <v>179.05413480125</v>
      </c>
      <c r="T10" s="22">
        <f>VLOOKUP($A10,CASHBC!$FX:$GB,5,0)</f>
        <v>187.68146314269234</v>
      </c>
      <c r="U10" s="22" t="str">
        <f t="shared" si="2"/>
        <v/>
      </c>
      <c r="V10" s="24">
        <f>VLOOKUP($A10,CASHBC!$A:$E,5,0)</f>
        <v>64951</v>
      </c>
      <c r="W10" s="24">
        <f>VLOOKUP($A10,CASHBC!$GV:$GZ,2,0)</f>
        <v>88476.666666666672</v>
      </c>
      <c r="X10" s="24">
        <f>VLOOKUP($A10,CASHBC!$GV:$GZ,3,0)</f>
        <v>82781</v>
      </c>
      <c r="Y10" s="24">
        <f>VLOOKUP($A10,CASHBC!$GV:$GZ,4,0)</f>
        <v>99140.5</v>
      </c>
      <c r="Z10" s="24">
        <f>VLOOKUP($A10,CASHBC!$GV:$GZ,5,0)</f>
        <v>107696.76923076923</v>
      </c>
      <c r="AA10" s="24">
        <f t="shared" si="3"/>
        <v>64951</v>
      </c>
      <c r="AB10" s="27">
        <f>VLOOKUP(A10,DELIEVERY!A:E,5,0)</f>
        <v>21.89</v>
      </c>
      <c r="AC10" s="22">
        <f>VLOOKUP(A10,DELIEVERY!DP:DV,3,0)</f>
        <v>34.060461029150893</v>
      </c>
      <c r="AD10" s="22">
        <f>VLOOKUP(A10,DELIEVERY!DP:DV,4,0)</f>
        <v>29.811218507048984</v>
      </c>
      <c r="AE10" s="22">
        <f>VLOOKUP(A10,DELIEVERY!DP:DV,5,0)</f>
        <v>31.323337244230856</v>
      </c>
      <c r="AF10" s="22">
        <f>VLOOKUP(A10,DELIEVERY!DP:DV,6,0)</f>
        <v>33.891993570409078</v>
      </c>
      <c r="AG10" s="3" t="str">
        <f t="shared" si="4"/>
        <v/>
      </c>
      <c r="AH10" s="28">
        <f>FNO_BHAVCOPY!CB8</f>
        <v>5.2367688022284122</v>
      </c>
      <c r="AI10" s="28">
        <f>FNO_BHAVCOPY!CC8</f>
        <v>-0.88348978464936512</v>
      </c>
      <c r="AJ10" s="28">
        <f>FNO_BHAVCOPY!CD8</f>
        <v>-2.2138228941684663</v>
      </c>
      <c r="AK10" s="28">
        <f>FNO_BHAVCOPY!CE8</f>
        <v>-5.5102040816326534</v>
      </c>
      <c r="AL10" s="28">
        <f>FNO_BHAVCOPY!CF8</f>
        <v>2.9952706253284287</v>
      </c>
      <c r="AM10" s="28">
        <f>FNO_BHAVCOPY!CG8</f>
        <v>-2.2598870056497176</v>
      </c>
      <c r="AN10" s="28">
        <f>FNO_BHAVCOPY!CH8</f>
        <v>5.8152173913043477</v>
      </c>
      <c r="AO10" s="28">
        <f>FNO_BHAVCOPY!CI8</f>
        <v>7.2886297376093294</v>
      </c>
      <c r="AP10" s="28">
        <f>FNO_BHAVCOPY!CJ8</f>
        <v>-7.5471698113207548</v>
      </c>
      <c r="AQ10" s="28">
        <f>FNO_BHAVCOPY!CK8</f>
        <v>12.697448359659782</v>
      </c>
      <c r="AR10" s="28">
        <f>FNO_BHAVCOPY!CL8</f>
        <v>3.0682529743268629</v>
      </c>
      <c r="AS10" s="28">
        <f>FNO_BHAVCOPY!CM8</f>
        <v>-6.1140505584950029</v>
      </c>
      <c r="AT10" s="28">
        <f>FNO_BHAVCOPY!CN8</f>
        <v>-1.2195121951219512</v>
      </c>
      <c r="AU10" s="28">
        <f>FNO_BHAVCOPY!CO8</f>
        <v>11.456310679611651</v>
      </c>
      <c r="AV10" s="29">
        <f>FNO_BHAVCOPY!BK8</f>
        <v>944500</v>
      </c>
      <c r="AW10" s="29">
        <f>FNO_BHAVCOPY!BL8</f>
        <v>897500</v>
      </c>
      <c r="AX10" s="29">
        <f>FNO_BHAVCOPY!BM8</f>
        <v>905500</v>
      </c>
      <c r="AY10" s="29">
        <f>FNO_BHAVCOPY!BN8</f>
        <v>926000</v>
      </c>
      <c r="AZ10" s="29">
        <f>FNO_BHAVCOPY!BO8</f>
        <v>980000</v>
      </c>
      <c r="BA10" s="29">
        <f>FNO_BHAVCOPY!BP8</f>
        <v>951500</v>
      </c>
      <c r="BB10" s="29">
        <f>FNO_BHAVCOPY!BQ8</f>
        <v>973500</v>
      </c>
      <c r="BC10" s="29">
        <f>FNO_BHAVCOPY!BR8</f>
        <v>920000</v>
      </c>
      <c r="BD10" s="29">
        <f>FNO_BHAVCOPY!BS8</f>
        <v>857500</v>
      </c>
      <c r="BE10" s="29">
        <f>FNO_BHAVCOPY!BT8</f>
        <v>927500</v>
      </c>
      <c r="BF10" s="29">
        <f>FNO_BHAVCOPY!BU8</f>
        <v>823000</v>
      </c>
      <c r="BG10" s="29">
        <f>FNO_BHAVCOPY!BV8</f>
        <v>798500</v>
      </c>
      <c r="BH10" s="29">
        <f>FNO_BHAVCOPY!BW8</f>
        <v>850500</v>
      </c>
      <c r="BI10" s="29">
        <f>FNO_BHAVCOPY!BX8</f>
        <v>861000</v>
      </c>
      <c r="BJ10" s="22">
        <f>CASHBC!EJ8</f>
        <v>7.3140099999999997</v>
      </c>
      <c r="BK10" s="22">
        <f>CASHBC!EK8</f>
        <v>10.10961</v>
      </c>
      <c r="BL10" s="22">
        <f>CASHBC!EL8</f>
        <v>12.14114</v>
      </c>
      <c r="BM10" s="22">
        <f>CASHBC!EM8</f>
        <v>11.79829</v>
      </c>
      <c r="BN10" s="22">
        <f>CASHBC!EN8</f>
        <v>7.5605399999999996</v>
      </c>
      <c r="BO10" s="22">
        <f>CASHBC!EO8</f>
        <v>13.01177</v>
      </c>
      <c r="BP10" s="22">
        <f>CASHBC!EP8</f>
        <v>12.72573</v>
      </c>
      <c r="BQ10" s="22">
        <f>CASHBC!EQ8</f>
        <v>16.695119999999999</v>
      </c>
      <c r="BR10" s="22">
        <f>CASHBC!ER8</f>
        <v>18.602609999999999</v>
      </c>
      <c r="BS10" s="22">
        <f>CASHBC!ES8</f>
        <v>17.180479999999999</v>
      </c>
      <c r="BT10" s="22">
        <f>CASHBC!ET8</f>
        <v>12.81809</v>
      </c>
      <c r="BU10" s="22">
        <f>CASHBC!EU8</f>
        <v>22.741299999999999</v>
      </c>
      <c r="BV10" s="22">
        <f>CASHBC!EV8</f>
        <v>10.2781</v>
      </c>
      <c r="BW10" s="22">
        <f>CASHBC!EW8</f>
        <v>11.567780000000001</v>
      </c>
      <c r="BX10" s="22">
        <f>VLOOKUP($A10,CASHBC!$FG:$FU,2,0)</f>
        <v>103.40446523</v>
      </c>
      <c r="BY10" s="22">
        <f>VLOOKUP($A10,CASHBC!$FG:$FU,3,0)</f>
        <v>141.90007456500001</v>
      </c>
      <c r="BZ10" s="22">
        <f>VLOOKUP($A10,CASHBC!$FG:$FU,4,0)</f>
        <v>174.854917755</v>
      </c>
      <c r="CA10" s="22">
        <f>VLOOKUP($A10,CASHBC!$FG:$FU,5,0)</f>
        <v>165.69815636999999</v>
      </c>
      <c r="CB10" s="22">
        <f>VLOOKUP($A10,CASHBC!$FG:$FU,6,0)</f>
        <v>102.70148260000001</v>
      </c>
      <c r="CC10" s="22">
        <f>VLOOKUP($A10,CASHBC!$FG:$FU,7,0)</f>
        <v>181.28706062000001</v>
      </c>
      <c r="CD10" s="22">
        <f>VLOOKUP($A10,CASHBC!$FG:$FU,8,0)</f>
        <v>170.62223693499999</v>
      </c>
      <c r="CE10" s="22">
        <f>VLOOKUP($A10,CASHBC!$FG:$FU,9,0)</f>
        <v>228.91204170500001</v>
      </c>
      <c r="CF10" s="22">
        <f>VLOOKUP($A10,CASHBC!$FG:$FU,10,0)</f>
        <v>266.45710786000001</v>
      </c>
      <c r="CG10" s="22">
        <f>VLOOKUP($A10,CASHBC!$FG:$FU,11,0)</f>
        <v>239.592796435</v>
      </c>
      <c r="CH10" s="22">
        <f>VLOOKUP($A10,CASHBC!$FG:$FU,12,0)</f>
        <v>179.49577310000001</v>
      </c>
      <c r="CI10" s="22">
        <f>VLOOKUP($A10,CASHBC!$FG:$FU,13,0)</f>
        <v>310.57734061500003</v>
      </c>
      <c r="CJ10" s="22">
        <f>VLOOKUP($A10,CASHBC!$FG:$FU,14,0)</f>
        <v>129.35857652000001</v>
      </c>
      <c r="CK10" s="22">
        <f>VLOOKUP($A10,CASHBC!$FG:$FU,15,0)</f>
        <v>148.40145577499999</v>
      </c>
      <c r="CL10" s="30">
        <f>VLOOKUP($A10,CASHBC!$GE:$GS,2,0)</f>
        <v>64951</v>
      </c>
      <c r="CM10" s="30">
        <f>VLOOKUP($A10,CASHBC!$GE:$GS,3,0)</f>
        <v>85616</v>
      </c>
      <c r="CN10" s="30">
        <f>VLOOKUP($A10,CASHBC!$GE:$GS,4,0)</f>
        <v>80624</v>
      </c>
      <c r="CO10" s="30">
        <f>VLOOKUP($A10,CASHBC!$GE:$GS,5,0)</f>
        <v>99190</v>
      </c>
      <c r="CP10" s="30">
        <f>VLOOKUP($A10,CASHBC!$GE:$GS,6,0)</f>
        <v>67556</v>
      </c>
      <c r="CQ10" s="30">
        <f>VLOOKUP($A10,CASHBC!$GE:$GS,7,0)</f>
        <v>80919</v>
      </c>
      <c r="CR10" s="30">
        <f>VLOOKUP($A10,CASHBC!$GE:$GS,8,0)</f>
        <v>88971</v>
      </c>
      <c r="CS10" s="30">
        <f>VLOOKUP($A10,CASHBC!$GE:$GS,9,0)</f>
        <v>150556</v>
      </c>
      <c r="CT10" s="30">
        <f>VLOOKUP($A10,CASHBC!$GE:$GS,10,0)</f>
        <v>139692</v>
      </c>
      <c r="CU10" s="30">
        <f>VLOOKUP($A10,CASHBC!$GE:$GS,11,0)</f>
        <v>150295</v>
      </c>
      <c r="CV10" s="30">
        <f>VLOOKUP($A10,CASHBC!$GE:$GS,12,0)</f>
        <v>123275</v>
      </c>
      <c r="CW10" s="30">
        <f>VLOOKUP($A10,CASHBC!$GE:$GS,13,0)</f>
        <v>143349</v>
      </c>
      <c r="CX10" s="30">
        <f>VLOOKUP($A10,CASHBC!$GE:$GS,14,0)</f>
        <v>102648</v>
      </c>
      <c r="CY10" s="30">
        <f>VLOOKUP($A10,CASHBC!$GE:$GS,15,0)</f>
        <v>87367</v>
      </c>
      <c r="CZ10" s="30">
        <f t="shared" si="5"/>
        <v>11.260811996736001</v>
      </c>
      <c r="DA10" s="30">
        <f t="shared" si="0"/>
        <v>11.808084937394881</v>
      </c>
      <c r="DB10" s="30">
        <f t="shared" si="0"/>
        <v>15.058965072435008</v>
      </c>
      <c r="DC10" s="30">
        <f t="shared" si="0"/>
        <v>11.894636556104446</v>
      </c>
      <c r="DD10" s="30">
        <f t="shared" si="0"/>
        <v>11.191515187400082</v>
      </c>
      <c r="DE10" s="30">
        <f t="shared" si="0"/>
        <v>16.079993573820733</v>
      </c>
      <c r="DF10" s="30">
        <f t="shared" si="0"/>
        <v>14.303233637926965</v>
      </c>
      <c r="DG10" s="30">
        <f t="shared" si="0"/>
        <v>11.088976859108902</v>
      </c>
      <c r="DH10" s="30">
        <f t="shared" si="0"/>
        <v>13.316875697964091</v>
      </c>
      <c r="DI10" s="30">
        <f t="shared" si="0"/>
        <v>11.431172028344257</v>
      </c>
      <c r="DJ10" s="30">
        <f t="shared" si="0"/>
        <v>10.397963901845468</v>
      </c>
      <c r="DK10" s="30">
        <f t="shared" si="0"/>
        <v>15.864289252105003</v>
      </c>
      <c r="DL10" s="30">
        <f t="shared" si="0"/>
        <v>10.012956901254773</v>
      </c>
      <c r="DM10" s="30">
        <f t="shared" si="0"/>
        <v>13.240445477125231</v>
      </c>
      <c r="DN10" s="3">
        <f>VLOOKUP($A10,DELIEVERY!$DX:$EM,2,0)</f>
        <v>21.89</v>
      </c>
      <c r="DO10" s="3">
        <f>VLOOKUP($A10,DELIEVERY!$DX:$EM,3,0)</f>
        <v>37.71</v>
      </c>
      <c r="DP10" s="3">
        <f>VLOOKUP($A10,DELIEVERY!$DX:$EM,4,0)</f>
        <v>27.85</v>
      </c>
      <c r="DQ10" s="3">
        <f>VLOOKUP($A10,DELIEVERY!$DX:$EM,5,0)</f>
        <v>37.33</v>
      </c>
      <c r="DR10" s="3">
        <f>VLOOKUP($A10,DELIEVERY!$DX:$EM,6,0)</f>
        <v>32.44</v>
      </c>
      <c r="DS10" s="3">
        <f>VLOOKUP($A10,DELIEVERY!$DX:$EM,7,0)</f>
        <v>17.170000000000002</v>
      </c>
      <c r="DT10" s="3">
        <f>VLOOKUP($A10,DELIEVERY!$DX:$EM,8,0)</f>
        <v>36.049999999999997</v>
      </c>
      <c r="DU10" s="3">
        <f>VLOOKUP($A10,DELIEVERY!$DX:$EM,9,0)</f>
        <v>37.229999999999997</v>
      </c>
      <c r="DV10" s="3">
        <f>VLOOKUP($A10,DELIEVERY!$DX:$EM,10,0)</f>
        <v>27.23</v>
      </c>
      <c r="DW10" s="3">
        <f>VLOOKUP($A10,DELIEVERY!$DX:$EM,11,0)</f>
        <v>42.56</v>
      </c>
      <c r="DX10" s="3">
        <f>VLOOKUP($A10,DELIEVERY!$DX:$EM,12,0)</f>
        <v>28.01</v>
      </c>
      <c r="DY10" s="3">
        <f>VLOOKUP($A10,DELIEVERY!$DX:$EM,13,0)</f>
        <v>38.51</v>
      </c>
      <c r="DZ10" s="3">
        <f>VLOOKUP($A10,DELIEVERY!$DX:$EM,14,0)</f>
        <v>32.950000000000003</v>
      </c>
      <c r="EA10" s="3">
        <f>VLOOKUP($A10,DELIEVERY!$DX:$EM,15,0)</f>
        <v>42.09</v>
      </c>
      <c r="EB10" s="3">
        <f>CASHBC!HU8</f>
        <v>54.650000000000091</v>
      </c>
      <c r="EC10" s="22">
        <f>CASHBC!HV8</f>
        <v>53.799999999999955</v>
      </c>
      <c r="ED10" s="22">
        <f>CASHBC!HW8</f>
        <v>41.150000000000091</v>
      </c>
      <c r="EE10" s="22">
        <f>CASHBC!HX8</f>
        <v>53.25</v>
      </c>
      <c r="EF10" s="3">
        <f>CASHBC!HY8</f>
        <v>36.400000000000091</v>
      </c>
      <c r="EG10" s="22">
        <f>CASHBC!HZ8</f>
        <v>55.100000000000136</v>
      </c>
      <c r="EH10" s="22">
        <f>CASHBC!IA8</f>
        <v>56.949999999999818</v>
      </c>
      <c r="EI10" s="22">
        <f>CASHBC!IB8</f>
        <v>102.95000000000005</v>
      </c>
      <c r="EJ10" s="22">
        <f>CASHBC!IC8</f>
        <v>92</v>
      </c>
      <c r="EK10" s="22">
        <f>CASHBC!ID8</f>
        <v>112</v>
      </c>
      <c r="EL10" s="3">
        <f>CASHBC!IE8</f>
        <v>105.95000000000005</v>
      </c>
      <c r="EM10" s="22">
        <f>CASHBC!IF8</f>
        <v>123.35000000000014</v>
      </c>
      <c r="EN10" s="22">
        <f>CASHBC!IG8</f>
        <v>70.200000000000045</v>
      </c>
      <c r="EO10" s="22">
        <f>CASHBC!IH8</f>
        <v>43.349999999999909</v>
      </c>
      <c r="EP10" s="22">
        <f>VLOOKUP($A10,FNO_STOCKOPS!$EJ:$EY,2,0)</f>
        <v>0.80327868852459017</v>
      </c>
      <c r="EQ10" s="22">
        <f>VLOOKUP($A10,FNO_STOCKOPS!$EJ:$EY,3,0)</f>
        <v>0.76902173913043481</v>
      </c>
      <c r="ER10" s="22">
        <f>VLOOKUP($A10,FNO_STOCKOPS!$EJ:$EY,4,0)</f>
        <v>0.62580645161290327</v>
      </c>
      <c r="ES10" s="22">
        <f>VLOOKUP($A10,FNO_STOCKOPS!$EJ:$EY,5,0)</f>
        <v>0.56210526315789477</v>
      </c>
      <c r="ET10" s="22">
        <f>VLOOKUP($A10,FNO_STOCKOPS!$EJ:$EY,6,0)</f>
        <v>0.52692307692307694</v>
      </c>
      <c r="EU10" s="22">
        <f>VLOOKUP($A10,FNO_STOCKOPS!$EJ:$EY,7,0)</f>
        <v>0.47678571428571431</v>
      </c>
      <c r="EV10" s="22">
        <f>VLOOKUP($A10,FNO_STOCKOPS!$EJ:$EY,8,0)</f>
        <v>0.45727848101265822</v>
      </c>
      <c r="EW10" s="22">
        <f>VLOOKUP($A10,FNO_STOCKOPS!$EJ:$EY,9,0)</f>
        <v>0.44425956738768718</v>
      </c>
      <c r="EX10" s="22">
        <f>VLOOKUP($A10,FNO_STOCKOPS!$EJ:$EY,10,0)</f>
        <v>0.5365344467640919</v>
      </c>
      <c r="EY10" s="22">
        <f>VLOOKUP($A10,FNO_STOCKOPS!$EJ:$EY,11,0)</f>
        <v>0.53826530612244894</v>
      </c>
      <c r="EZ10" s="22">
        <f>VLOOKUP($A10,FNO_STOCKOPS!$EJ:$EY,12,0)</f>
        <v>0.625</v>
      </c>
      <c r="FA10" s="22">
        <f>VLOOKUP($A10,FNO_STOCKOPS!$EJ:$EY,13,0)</f>
        <v>0.54071661237785018</v>
      </c>
      <c r="FB10" s="22">
        <f>VLOOKUP($A10,FNO_STOCKOPS!$EJ:$EY,14,0)</f>
        <v>0.62085308056872035</v>
      </c>
      <c r="FC10" s="22">
        <f>VLOOKUP($A10,FNO_STOCKOPS!$EJ:$EY,15,0)</f>
        <v>0.53431372549019607</v>
      </c>
    </row>
    <row r="11" spans="1:159" x14ac:dyDescent="0.25">
      <c r="A11" s="3" t="s">
        <v>17</v>
      </c>
      <c r="B11" s="17">
        <v>97.5</v>
      </c>
      <c r="C11" s="17">
        <v>103.3</v>
      </c>
      <c r="D11" s="17">
        <v>95.75</v>
      </c>
      <c r="E11" s="18">
        <v>96.3</v>
      </c>
      <c r="F11" s="18">
        <v>0.68</v>
      </c>
      <c r="G11" s="18">
        <v>209.95</v>
      </c>
      <c r="H11" s="18">
        <v>73.400000000000006</v>
      </c>
      <c r="I11" s="21" t="str">
        <f>VLOOKUP($A11,CASHBC!$HT:$IL,19,0)</f>
        <v/>
      </c>
      <c r="J11" s="22">
        <f>VLOOKUP($A11,CASHBC!$A:$C,3,0)</f>
        <v>178.48226</v>
      </c>
      <c r="K11" s="22">
        <f>VLOOKUP($A11,CASHBC!$EZ:$FD,2,0)</f>
        <v>59.88012333333333</v>
      </c>
      <c r="L11" s="22">
        <f>VLOOKUP($A11,CASHBC!$EZ:$FD,3,0)</f>
        <v>49.164214000000001</v>
      </c>
      <c r="M11" s="22">
        <f>VLOOKUP($A11,CASHBC!$EZ:$FD,4,0)</f>
        <v>51.897681250000005</v>
      </c>
      <c r="N11" s="22">
        <f>VLOOKUP($A11,CASHBC!$EZ:$FD,5,0)</f>
        <v>68.613292307692319</v>
      </c>
      <c r="O11" s="22">
        <f t="shared" si="1"/>
        <v>178.48226</v>
      </c>
      <c r="P11" s="22">
        <f>VLOOKUP($A11,CASHBC!$A:$D,4,0)</f>
        <v>177.11027297499999</v>
      </c>
      <c r="Q11" s="22">
        <f>VLOOKUP($A11,CASHBC!$FX:$GB,2,0)</f>
        <v>55.401783438333325</v>
      </c>
      <c r="R11" s="22">
        <f>VLOOKUP($A11,CASHBC!$FX:$GB,3,0)</f>
        <v>45.616437495999996</v>
      </c>
      <c r="S11" s="22">
        <f>VLOOKUP($A11,CASHBC!$FX:$GB,4,0)</f>
        <v>48.844575945000003</v>
      </c>
      <c r="T11" s="22">
        <f>VLOOKUP($A11,CASHBC!$FX:$GB,5,0)</f>
        <v>63.66197781538461</v>
      </c>
      <c r="U11" s="22">
        <f t="shared" si="2"/>
        <v>177.11027297499999</v>
      </c>
      <c r="V11" s="24">
        <f>VLOOKUP($A11,CASHBC!$A:$E,5,0)</f>
        <v>104966</v>
      </c>
      <c r="W11" s="24">
        <f>VLOOKUP($A11,CASHBC!$GV:$GZ,2,0)</f>
        <v>33901</v>
      </c>
      <c r="X11" s="24">
        <f>VLOOKUP($A11,CASHBC!$GV:$GZ,3,0)</f>
        <v>29150.2</v>
      </c>
      <c r="Y11" s="24">
        <f>VLOOKUP($A11,CASHBC!$GV:$GZ,4,0)</f>
        <v>31840.125</v>
      </c>
      <c r="Z11" s="24">
        <f>VLOOKUP($A11,CASHBC!$GV:$GZ,5,0)</f>
        <v>40865.307692307695</v>
      </c>
      <c r="AA11" s="24" t="str">
        <f t="shared" si="3"/>
        <v/>
      </c>
      <c r="AB11" s="27">
        <f>VLOOKUP(A11,DELIEVERY!A:E,5,0)</f>
        <v>21.71</v>
      </c>
      <c r="AC11" s="22">
        <f>VLOOKUP(A11,DELIEVERY!DP:DV,3,0)</f>
        <v>20.44675704019091</v>
      </c>
      <c r="AD11" s="22">
        <f>VLOOKUP(A11,DELIEVERY!DP:DV,4,0)</f>
        <v>20.667117753575802</v>
      </c>
      <c r="AE11" s="22">
        <f>VLOOKUP(A11,DELIEVERY!DP:DV,5,0)</f>
        <v>20.762779743651841</v>
      </c>
      <c r="AF11" s="22">
        <f>VLOOKUP(A11,DELIEVERY!DP:DV,6,0)</f>
        <v>21.165260868941296</v>
      </c>
      <c r="AG11" s="3">
        <f t="shared" si="4"/>
        <v>21.71</v>
      </c>
      <c r="AH11" s="28">
        <f>FNO_BHAVCOPY!CB9</f>
        <v>-9.3012048192771086</v>
      </c>
      <c r="AI11" s="28">
        <f>FNO_BHAVCOPY!CC9</f>
        <v>17.497168742921858</v>
      </c>
      <c r="AJ11" s="28">
        <f>FNO_BHAVCOPY!CD9</f>
        <v>-6.56084656084656</v>
      </c>
      <c r="AK11" s="28">
        <f>FNO_BHAVCOPY!CE9</f>
        <v>7.1428571428571423</v>
      </c>
      <c r="AL11" s="28">
        <f>FNO_BHAVCOPY!CF9</f>
        <v>7.8239608801955987</v>
      </c>
      <c r="AM11" s="28">
        <f>FNO_BHAVCOPY!CG9</f>
        <v>4.1374920432845324</v>
      </c>
      <c r="AN11" s="28">
        <f>FNO_BHAVCOPY!CH9</f>
        <v>5.1539491298527444</v>
      </c>
      <c r="AO11" s="28">
        <f>FNO_BHAVCOPY!CI9</f>
        <v>3.1767955801104977</v>
      </c>
      <c r="AP11" s="28">
        <f>FNO_BHAVCOPY!CJ9</f>
        <v>9.5310136157337375</v>
      </c>
      <c r="AQ11" s="28">
        <f>FNO_BHAVCOPY!CK9</f>
        <v>-16.750629722921914</v>
      </c>
      <c r="AR11" s="28">
        <f>FNO_BHAVCOPY!CL9</f>
        <v>-14.347357065803667</v>
      </c>
      <c r="AS11" s="28">
        <f>FNO_BHAVCOPY!CM9</f>
        <v>2.3743787962451681</v>
      </c>
      <c r="AT11" s="28">
        <f>FNO_BHAVCOPY!CN9</f>
        <v>9.4259818731117821</v>
      </c>
      <c r="AU11" s="28">
        <f>FNO_BHAVCOPY!CO9</f>
        <v>1.5337423312883436</v>
      </c>
      <c r="AV11" s="29">
        <f>FNO_BHAVCOPY!BK9</f>
        <v>5646000</v>
      </c>
      <c r="AW11" s="29">
        <f>FNO_BHAVCOPY!BL9</f>
        <v>6225000</v>
      </c>
      <c r="AX11" s="29">
        <f>FNO_BHAVCOPY!BM9</f>
        <v>5298000</v>
      </c>
      <c r="AY11" s="29">
        <f>FNO_BHAVCOPY!BN9</f>
        <v>5670000</v>
      </c>
      <c r="AZ11" s="29">
        <f>FNO_BHAVCOPY!BO9</f>
        <v>5292000</v>
      </c>
      <c r="BA11" s="29">
        <f>FNO_BHAVCOPY!BP9</f>
        <v>4908000</v>
      </c>
      <c r="BB11" s="29">
        <f>FNO_BHAVCOPY!BQ9</f>
        <v>4713000</v>
      </c>
      <c r="BC11" s="29">
        <f>FNO_BHAVCOPY!BR9</f>
        <v>4482000</v>
      </c>
      <c r="BD11" s="29">
        <f>FNO_BHAVCOPY!BS9</f>
        <v>4344000</v>
      </c>
      <c r="BE11" s="29">
        <f>FNO_BHAVCOPY!BT9</f>
        <v>3966000</v>
      </c>
      <c r="BF11" s="29">
        <f>FNO_BHAVCOPY!BU9</f>
        <v>4764000</v>
      </c>
      <c r="BG11" s="29">
        <f>FNO_BHAVCOPY!BV9</f>
        <v>5562000</v>
      </c>
      <c r="BH11" s="29">
        <f>FNO_BHAVCOPY!BW9</f>
        <v>5433000</v>
      </c>
      <c r="BI11" s="29">
        <f>FNO_BHAVCOPY!BX9</f>
        <v>4965000</v>
      </c>
      <c r="BJ11" s="22">
        <f>CASHBC!EJ9</f>
        <v>178.48226</v>
      </c>
      <c r="BK11" s="22">
        <f>CASHBC!EK9</f>
        <v>107.76503</v>
      </c>
      <c r="BL11" s="22">
        <f>CASHBC!EL9</f>
        <v>36.976669999999999</v>
      </c>
      <c r="BM11" s="22">
        <f>CASHBC!EM9</f>
        <v>34.898670000000003</v>
      </c>
      <c r="BN11" s="22">
        <f>CASHBC!EN9</f>
        <v>26.440919999999998</v>
      </c>
      <c r="BO11" s="22">
        <f>CASHBC!EO9</f>
        <v>39.739780000000003</v>
      </c>
      <c r="BP11" s="22">
        <f>CASHBC!EP9</f>
        <v>62.391440000000003</v>
      </c>
      <c r="BQ11" s="22">
        <f>CASHBC!EQ9</f>
        <v>33.264150000000001</v>
      </c>
      <c r="BR11" s="22">
        <f>CASHBC!ER9</f>
        <v>73.704790000000003</v>
      </c>
      <c r="BS11" s="22">
        <f>CASHBC!ES9</f>
        <v>81.333070000000006</v>
      </c>
      <c r="BT11" s="22">
        <f>CASHBC!ET9</f>
        <v>159.86544000000001</v>
      </c>
      <c r="BU11" s="22">
        <f>CASHBC!EU9</f>
        <v>60.590589999999999</v>
      </c>
      <c r="BV11" s="22">
        <f>CASHBC!EV9</f>
        <v>93.601089999999999</v>
      </c>
      <c r="BW11" s="22">
        <f>CASHBC!EW9</f>
        <v>81.401160000000004</v>
      </c>
      <c r="BX11" s="22">
        <f>VLOOKUP($A11,CASHBC!$FG:$FU,2,0)</f>
        <v>177.11027297499999</v>
      </c>
      <c r="BY11" s="22">
        <f>VLOOKUP($A11,CASHBC!$FG:$FU,3,0)</f>
        <v>101.25112999</v>
      </c>
      <c r="BZ11" s="22">
        <f>VLOOKUP($A11,CASHBC!$FG:$FU,4,0)</f>
        <v>33.366782475000001</v>
      </c>
      <c r="CA11" s="22">
        <f>VLOOKUP($A11,CASHBC!$FG:$FU,5,0)</f>
        <v>31.587437850000001</v>
      </c>
      <c r="CB11" s="22">
        <f>VLOOKUP($A11,CASHBC!$FG:$FU,6,0)</f>
        <v>24.207789594999998</v>
      </c>
      <c r="CC11" s="22">
        <f>VLOOKUP($A11,CASHBC!$FG:$FU,7,0)</f>
        <v>37.669047569999996</v>
      </c>
      <c r="CD11" s="22">
        <f>VLOOKUP($A11,CASHBC!$FG:$FU,8,0)</f>
        <v>58.539286254999993</v>
      </c>
      <c r="CE11" s="22">
        <f>VLOOKUP($A11,CASHBC!$FG:$FU,9,0)</f>
        <v>30.727504875000001</v>
      </c>
      <c r="CF11" s="22">
        <f>VLOOKUP($A11,CASHBC!$FG:$FU,10,0)</f>
        <v>73.407628950000003</v>
      </c>
      <c r="CG11" s="22">
        <f>VLOOKUP($A11,CASHBC!$FG:$FU,11,0)</f>
        <v>78.873579190000001</v>
      </c>
      <c r="CH11" s="22">
        <f>VLOOKUP($A11,CASHBC!$FG:$FU,12,0)</f>
        <v>150.01587698</v>
      </c>
      <c r="CI11" s="22">
        <f>VLOOKUP($A11,CASHBC!$FG:$FU,13,0)</f>
        <v>53.440956185000005</v>
      </c>
      <c r="CJ11" s="22">
        <f>VLOOKUP($A11,CASHBC!$FG:$FU,14,0)</f>
        <v>81.974710364999993</v>
      </c>
      <c r="CK11" s="22">
        <f>VLOOKUP($A11,CASHBC!$FG:$FU,15,0)</f>
        <v>72.54398132</v>
      </c>
      <c r="CL11" s="30">
        <f>VLOOKUP($A11,CASHBC!$GE:$GS,2,0)</f>
        <v>104966</v>
      </c>
      <c r="CM11" s="30">
        <f>VLOOKUP($A11,CASHBC!$GE:$GS,3,0)</f>
        <v>54503</v>
      </c>
      <c r="CN11" s="30">
        <f>VLOOKUP($A11,CASHBC!$GE:$GS,4,0)</f>
        <v>23551</v>
      </c>
      <c r="CO11" s="30">
        <f>VLOOKUP($A11,CASHBC!$GE:$GS,5,0)</f>
        <v>23649</v>
      </c>
      <c r="CP11" s="30">
        <f>VLOOKUP($A11,CASHBC!$GE:$GS,6,0)</f>
        <v>22342</v>
      </c>
      <c r="CQ11" s="30">
        <f>VLOOKUP($A11,CASHBC!$GE:$GS,7,0)</f>
        <v>21706</v>
      </c>
      <c r="CR11" s="30">
        <f>VLOOKUP($A11,CASHBC!$GE:$GS,8,0)</f>
        <v>39960</v>
      </c>
      <c r="CS11" s="30">
        <f>VLOOKUP($A11,CASHBC!$GE:$GS,9,0)</f>
        <v>23558</v>
      </c>
      <c r="CT11" s="30">
        <f>VLOOKUP($A11,CASHBC!$GE:$GS,10,0)</f>
        <v>45452</v>
      </c>
      <c r="CU11" s="30">
        <f>VLOOKUP($A11,CASHBC!$GE:$GS,11,0)</f>
        <v>52238</v>
      </c>
      <c r="CV11" s="30">
        <f>VLOOKUP($A11,CASHBC!$GE:$GS,12,0)</f>
        <v>83614</v>
      </c>
      <c r="CW11" s="30">
        <f>VLOOKUP($A11,CASHBC!$GE:$GS,13,0)</f>
        <v>42441</v>
      </c>
      <c r="CX11" s="30">
        <f>VLOOKUP($A11,CASHBC!$GE:$GS,14,0)</f>
        <v>48081</v>
      </c>
      <c r="CY11" s="30">
        <f>VLOOKUP($A11,CASHBC!$GE:$GS,15,0)</f>
        <v>50154</v>
      </c>
      <c r="CZ11" s="30">
        <f t="shared" si="5"/>
        <v>170.03816473905835</v>
      </c>
      <c r="DA11" s="30">
        <f t="shared" si="0"/>
        <v>197.72311615874355</v>
      </c>
      <c r="DB11" s="30">
        <f t="shared" si="0"/>
        <v>157.00679376671903</v>
      </c>
      <c r="DC11" s="30">
        <f t="shared" si="0"/>
        <v>147.56932639857922</v>
      </c>
      <c r="DD11" s="30">
        <f t="shared" si="0"/>
        <v>118.34625369259689</v>
      </c>
      <c r="DE11" s="30">
        <f t="shared" si="0"/>
        <v>183.08200497558281</v>
      </c>
      <c r="DF11" s="30">
        <f t="shared" si="0"/>
        <v>156.13473473473474</v>
      </c>
      <c r="DG11" s="30">
        <f t="shared" si="0"/>
        <v>141.20107818999915</v>
      </c>
      <c r="DH11" s="30">
        <f t="shared" si="0"/>
        <v>162.15961893866057</v>
      </c>
      <c r="DI11" s="30">
        <f t="shared" si="0"/>
        <v>155.69713618438686</v>
      </c>
      <c r="DJ11" s="30">
        <f t="shared" si="0"/>
        <v>191.19458463893608</v>
      </c>
      <c r="DK11" s="30">
        <f t="shared" si="0"/>
        <v>142.76428453617964</v>
      </c>
      <c r="DL11" s="30">
        <f t="shared" si="0"/>
        <v>194.67375886524823</v>
      </c>
      <c r="DM11" s="30">
        <f t="shared" si="0"/>
        <v>162.30242852015792</v>
      </c>
      <c r="DN11" s="3">
        <f>VLOOKUP($A11,DELIEVERY!$DX:$EM,2,0)</f>
        <v>21.71</v>
      </c>
      <c r="DO11" s="3">
        <f>VLOOKUP($A11,DELIEVERY!$DX:$EM,3,0)</f>
        <v>22.43</v>
      </c>
      <c r="DP11" s="3">
        <f>VLOOKUP($A11,DELIEVERY!$DX:$EM,4,0)</f>
        <v>18.18</v>
      </c>
      <c r="DQ11" s="3">
        <f>VLOOKUP($A11,DELIEVERY!$DX:$EM,5,0)</f>
        <v>16.72</v>
      </c>
      <c r="DR11" s="3">
        <f>VLOOKUP($A11,DELIEVERY!$DX:$EM,6,0)</f>
        <v>24.97</v>
      </c>
      <c r="DS11" s="3">
        <f>VLOOKUP($A11,DELIEVERY!$DX:$EM,7,0)</f>
        <v>18.8</v>
      </c>
      <c r="DT11" s="3">
        <f>VLOOKUP($A11,DELIEVERY!$DX:$EM,8,0)</f>
        <v>23.68</v>
      </c>
      <c r="DU11" s="3">
        <f>VLOOKUP($A11,DELIEVERY!$DX:$EM,9,0)</f>
        <v>21.36</v>
      </c>
      <c r="DV11" s="3">
        <f>VLOOKUP($A11,DELIEVERY!$DX:$EM,10,0)</f>
        <v>18.350000000000001</v>
      </c>
      <c r="DW11" s="3">
        <f>VLOOKUP($A11,DELIEVERY!$DX:$EM,11,0)</f>
        <v>25.96</v>
      </c>
      <c r="DX11" s="3">
        <f>VLOOKUP($A11,DELIEVERY!$DX:$EM,12,0)</f>
        <v>12.52</v>
      </c>
      <c r="DY11" s="3">
        <f>VLOOKUP($A11,DELIEVERY!$DX:$EM,13,0)</f>
        <v>30.39</v>
      </c>
      <c r="DZ11" s="3">
        <f>VLOOKUP($A11,DELIEVERY!$DX:$EM,14,0)</f>
        <v>18.03</v>
      </c>
      <c r="EA11" s="3">
        <f>VLOOKUP($A11,DELIEVERY!$DX:$EM,15,0)</f>
        <v>32.14</v>
      </c>
      <c r="EB11" s="3">
        <f>CASHBC!HU9</f>
        <v>7.5499999999999972</v>
      </c>
      <c r="EC11" s="22">
        <f>CASHBC!HV9</f>
        <v>7.5</v>
      </c>
      <c r="ED11" s="22">
        <f>CASHBC!HW9</f>
        <v>3.2000000000000028</v>
      </c>
      <c r="EE11" s="22">
        <f>CASHBC!HX9</f>
        <v>3.2999999999999972</v>
      </c>
      <c r="EF11" s="3">
        <f>CASHBC!HY9</f>
        <v>3.9500000000000028</v>
      </c>
      <c r="EG11" s="22">
        <f>CASHBC!HZ9</f>
        <v>3.4000000000000057</v>
      </c>
      <c r="EH11" s="22">
        <f>CASHBC!IA9</f>
        <v>5.3999999999999915</v>
      </c>
      <c r="EI11" s="22">
        <f>CASHBC!IB9</f>
        <v>4.25</v>
      </c>
      <c r="EJ11" s="22">
        <f>CASHBC!IC9</f>
        <v>6.1000000000000085</v>
      </c>
      <c r="EK11" s="22">
        <f>CASHBC!ID9</f>
        <v>4.5</v>
      </c>
      <c r="EL11" s="3">
        <f>CASHBC!IE9</f>
        <v>7.2999999999999972</v>
      </c>
      <c r="EM11" s="22">
        <f>CASHBC!IF9</f>
        <v>3.9000000000000057</v>
      </c>
      <c r="EN11" s="22">
        <f>CASHBC!IG9</f>
        <v>7.6500000000000057</v>
      </c>
      <c r="EO11" s="22">
        <f>CASHBC!IH9</f>
        <v>6.2999999999999972</v>
      </c>
      <c r="EP11" s="22">
        <f>VLOOKUP($A11,FNO_STOCKOPS!$EJ:$EY,2,0)</f>
        <v>0.49458483754512633</v>
      </c>
      <c r="EQ11" s="22">
        <f>VLOOKUP($A11,FNO_STOCKOPS!$EJ:$EY,3,0)</f>
        <v>0.45945945945945948</v>
      </c>
      <c r="ER11" s="22">
        <f>VLOOKUP($A11,FNO_STOCKOPS!$EJ:$EY,4,0)</f>
        <v>0.55900621118012417</v>
      </c>
      <c r="ES11" s="22">
        <f>VLOOKUP($A11,FNO_STOCKOPS!$EJ:$EY,5,0)</f>
        <v>0.4662756598240469</v>
      </c>
      <c r="ET11" s="22">
        <f>VLOOKUP($A11,FNO_STOCKOPS!$EJ:$EY,6,0)</f>
        <v>0.4044943820224719</v>
      </c>
      <c r="EU11" s="22">
        <f>VLOOKUP($A11,FNO_STOCKOPS!$EJ:$EY,7,0)</f>
        <v>0.36814621409921672</v>
      </c>
      <c r="EV11" s="22">
        <f>VLOOKUP($A11,FNO_STOCKOPS!$EJ:$EY,8,0)</f>
        <v>0.34015345268542202</v>
      </c>
      <c r="EW11" s="22">
        <f>VLOOKUP($A11,FNO_STOCKOPS!$EJ:$EY,9,0)</f>
        <v>0.31219512195121951</v>
      </c>
      <c r="EX11" s="22">
        <f>VLOOKUP($A11,FNO_STOCKOPS!$EJ:$EY,10,0)</f>
        <v>0.2805755395683453</v>
      </c>
      <c r="EY11" s="22">
        <f>VLOOKUP($A11,FNO_STOCKOPS!$EJ:$EY,11,0)</f>
        <v>0.28498727735368956</v>
      </c>
      <c r="EZ11" s="22">
        <f>VLOOKUP($A11,FNO_STOCKOPS!$EJ:$EY,12,0)</f>
        <v>0.24205378973105135</v>
      </c>
      <c r="FA11" s="22">
        <f>VLOOKUP($A11,FNO_STOCKOPS!$EJ:$EY,13,0)</f>
        <v>0.2544642857142857</v>
      </c>
      <c r="FB11" s="22">
        <f>VLOOKUP($A11,FNO_STOCKOPS!$EJ:$EY,14,0)</f>
        <v>0.18018018018018017</v>
      </c>
      <c r="FC11" s="22">
        <f>VLOOKUP($A11,FNO_STOCKOPS!$EJ:$EY,15,0)</f>
        <v>0.27083333333333331</v>
      </c>
    </row>
    <row r="12" spans="1:159" x14ac:dyDescent="0.25">
      <c r="A12" s="3" t="s">
        <v>18</v>
      </c>
      <c r="B12" s="17">
        <v>49.1</v>
      </c>
      <c r="C12" s="17">
        <v>53.2</v>
      </c>
      <c r="D12" s="17">
        <v>49.1</v>
      </c>
      <c r="E12" s="17">
        <v>52.3</v>
      </c>
      <c r="F12" s="18">
        <v>9.07</v>
      </c>
      <c r="G12" s="17">
        <v>95</v>
      </c>
      <c r="H12" s="17">
        <v>33.700000000000003</v>
      </c>
      <c r="I12" s="21" t="str">
        <f>VLOOKUP($A12,CASHBC!$HT:$IL,19,0)</f>
        <v/>
      </c>
      <c r="J12" s="22">
        <f>VLOOKUP($A12,CASHBC!$A:$C,3,0)</f>
        <v>563.60008000000005</v>
      </c>
      <c r="K12" s="22">
        <f>VLOOKUP($A12,CASHBC!$EZ:$FD,2,0)</f>
        <v>269.69119000000001</v>
      </c>
      <c r="L12" s="22">
        <f>VLOOKUP($A12,CASHBC!$EZ:$FD,3,0)</f>
        <v>229.42619199999999</v>
      </c>
      <c r="M12" s="22">
        <f>VLOOKUP($A12,CASHBC!$EZ:$FD,4,0)</f>
        <v>251.5693</v>
      </c>
      <c r="N12" s="22">
        <f>VLOOKUP($A12,CASHBC!$EZ:$FD,5,0)</f>
        <v>307.98275692307692</v>
      </c>
      <c r="O12" s="22">
        <f t="shared" si="1"/>
        <v>563.60008000000005</v>
      </c>
      <c r="P12" s="22">
        <f>VLOOKUP($A12,CASHBC!$A:$D,4,0)</f>
        <v>293.01241111500002</v>
      </c>
      <c r="Q12" s="22">
        <f>VLOOKUP($A12,CASHBC!$FX:$GB,2,0)</f>
        <v>124.00074271000001</v>
      </c>
      <c r="R12" s="22">
        <f>VLOOKUP($A12,CASHBC!$FX:$GB,3,0)</f>
        <v>105.58036670000001</v>
      </c>
      <c r="S12" s="22">
        <f>VLOOKUP($A12,CASHBC!$FX:$GB,4,0)</f>
        <v>116.19861602125002</v>
      </c>
      <c r="T12" s="22">
        <f>VLOOKUP($A12,CASHBC!$FX:$GB,5,0)</f>
        <v>143.61609990423079</v>
      </c>
      <c r="U12" s="22">
        <f t="shared" si="2"/>
        <v>293.01241111500002</v>
      </c>
      <c r="V12" s="24">
        <f>VLOOKUP($A12,CASHBC!$A:$E,5,0)</f>
        <v>200831</v>
      </c>
      <c r="W12" s="24">
        <f>VLOOKUP($A12,CASHBC!$GV:$GZ,2,0)</f>
        <v>66550.666666666672</v>
      </c>
      <c r="X12" s="24">
        <f>VLOOKUP($A12,CASHBC!$GV:$GZ,3,0)</f>
        <v>59126.2</v>
      </c>
      <c r="Y12" s="24">
        <f>VLOOKUP($A12,CASHBC!$GV:$GZ,4,0)</f>
        <v>65720.125</v>
      </c>
      <c r="Z12" s="24">
        <f>VLOOKUP($A12,CASHBC!$GV:$GZ,5,0)</f>
        <v>77089.692307692312</v>
      </c>
      <c r="AA12" s="24" t="str">
        <f t="shared" si="3"/>
        <v/>
      </c>
      <c r="AB12" s="27">
        <f>VLOOKUP(A12,DELIEVERY!A:E,5,0)</f>
        <v>23.11</v>
      </c>
      <c r="AC12" s="22">
        <f>VLOOKUP(A12,DELIEVERY!DP:DV,3,0)</f>
        <v>21.1937450879776</v>
      </c>
      <c r="AD12" s="22">
        <f>VLOOKUP(A12,DELIEVERY!DP:DV,4,0)</f>
        <v>19.773992500385482</v>
      </c>
      <c r="AE12" s="22">
        <f>VLOOKUP(A12,DELIEVERY!DP:DV,5,0)</f>
        <v>19.423010876128366</v>
      </c>
      <c r="AF12" s="22">
        <f>VLOOKUP(A12,DELIEVERY!DP:DV,6,0)</f>
        <v>17.07384172636398</v>
      </c>
      <c r="AG12" s="3">
        <f t="shared" si="4"/>
        <v>23.11</v>
      </c>
      <c r="AH12" s="28">
        <f>FNO_BHAVCOPY!CB10</f>
        <v>-3.9201710620099783</v>
      </c>
      <c r="AI12" s="28">
        <f>FNO_BHAVCOPY!CC10</f>
        <v>-9.6781115879828317</v>
      </c>
      <c r="AJ12" s="28">
        <f>FNO_BHAVCOPY!CD10</f>
        <v>3.1429836210712705</v>
      </c>
      <c r="AK12" s="28">
        <f>FNO_BHAVCOPY!CE10</f>
        <v>2.7518762792813281</v>
      </c>
      <c r="AL12" s="28">
        <f>FNO_BHAVCOPY!CF10</f>
        <v>1.923968474733426</v>
      </c>
      <c r="AM12" s="28">
        <f>FNO_BHAVCOPY!CG10</f>
        <v>0.5125815470643057</v>
      </c>
      <c r="AN12" s="28">
        <f>FNO_BHAVCOPY!CH10</f>
        <v>-0.44073300858269543</v>
      </c>
      <c r="AO12" s="28">
        <f>FNO_BHAVCOPY!CI10</f>
        <v>-0.25451180009254976</v>
      </c>
      <c r="AP12" s="28">
        <f>FNO_BHAVCOPY!CJ10</f>
        <v>0.46490004649000466</v>
      </c>
      <c r="AQ12" s="28">
        <f>FNO_BHAVCOPY!CK10</f>
        <v>-0.87557603686635943</v>
      </c>
      <c r="AR12" s="28">
        <f>FNO_BHAVCOPY!CL10</f>
        <v>2.237926972909305</v>
      </c>
      <c r="AS12" s="28">
        <f>FNO_BHAVCOPY!CM10</f>
        <v>0.21246458923512751</v>
      </c>
      <c r="AT12" s="28">
        <f>FNO_BHAVCOPY!CN10</f>
        <v>2.9154518950437316</v>
      </c>
      <c r="AU12" s="28">
        <f>FNO_BHAVCOPY!CO10</f>
        <v>1.6045420883732411</v>
      </c>
      <c r="AV12" s="29">
        <f>FNO_BHAVCOPY!BK10</f>
        <v>32352000</v>
      </c>
      <c r="AW12" s="29">
        <f>FNO_BHAVCOPY!BL10</f>
        <v>33672000</v>
      </c>
      <c r="AX12" s="29">
        <f>FNO_BHAVCOPY!BM10</f>
        <v>37280000</v>
      </c>
      <c r="AY12" s="29">
        <f>FNO_BHAVCOPY!BN10</f>
        <v>36144000</v>
      </c>
      <c r="AZ12" s="29">
        <f>FNO_BHAVCOPY!BO10</f>
        <v>35176000</v>
      </c>
      <c r="BA12" s="29">
        <f>FNO_BHAVCOPY!BP10</f>
        <v>34512000</v>
      </c>
      <c r="BB12" s="29">
        <f>FNO_BHAVCOPY!BQ10</f>
        <v>34336000</v>
      </c>
      <c r="BC12" s="29">
        <f>FNO_BHAVCOPY!BR10</f>
        <v>34488000</v>
      </c>
      <c r="BD12" s="29">
        <f>FNO_BHAVCOPY!BS10</f>
        <v>34576000</v>
      </c>
      <c r="BE12" s="29">
        <f>FNO_BHAVCOPY!BT10</f>
        <v>34416000</v>
      </c>
      <c r="BF12" s="29">
        <f>FNO_BHAVCOPY!BU10</f>
        <v>34720000</v>
      </c>
      <c r="BG12" s="29">
        <f>FNO_BHAVCOPY!BV10</f>
        <v>33960000</v>
      </c>
      <c r="BH12" s="29">
        <f>FNO_BHAVCOPY!BW10</f>
        <v>33888000</v>
      </c>
      <c r="BI12" s="29">
        <f>FNO_BHAVCOPY!BX10</f>
        <v>32928000</v>
      </c>
      <c r="BJ12" s="22">
        <f>CASHBC!EJ10</f>
        <v>563.60008000000005</v>
      </c>
      <c r="BK12" s="22">
        <f>CASHBC!EK10</f>
        <v>421.44760000000002</v>
      </c>
      <c r="BL12" s="22">
        <f>CASHBC!EL10</f>
        <v>185.34577999999999</v>
      </c>
      <c r="BM12" s="22">
        <f>CASHBC!EM10</f>
        <v>202.28019</v>
      </c>
      <c r="BN12" s="22">
        <f>CASHBC!EN10</f>
        <v>150.44215</v>
      </c>
      <c r="BO12" s="22">
        <f>CASHBC!EO10</f>
        <v>187.61524</v>
      </c>
      <c r="BP12" s="22">
        <f>CASHBC!EP10</f>
        <v>247.53677999999999</v>
      </c>
      <c r="BQ12" s="22">
        <f>CASHBC!EQ10</f>
        <v>237.38147000000001</v>
      </c>
      <c r="BR12" s="22">
        <f>CASHBC!ER10</f>
        <v>380.50519000000003</v>
      </c>
      <c r="BS12" s="22">
        <f>CASHBC!ES10</f>
        <v>275.85070999999999</v>
      </c>
      <c r="BT12" s="22">
        <f>CASHBC!ET10</f>
        <v>298.31697000000003</v>
      </c>
      <c r="BU12" s="22">
        <f>CASHBC!EU10</f>
        <v>603.09613999999999</v>
      </c>
      <c r="BV12" s="22">
        <f>CASHBC!EV10</f>
        <v>418.48831000000001</v>
      </c>
      <c r="BW12" s="22">
        <f>CASHBC!EW10</f>
        <v>395.46931000000001</v>
      </c>
      <c r="BX12" s="22">
        <f>VLOOKUP($A12,CASHBC!$FG:$FU,2,0)</f>
        <v>293.01241111500002</v>
      </c>
      <c r="BY12" s="22">
        <f>VLOOKUP($A12,CASHBC!$FG:$FU,3,0)</f>
        <v>199.21812127000001</v>
      </c>
      <c r="BZ12" s="22">
        <f>VLOOKUP($A12,CASHBC!$FG:$FU,4,0)</f>
        <v>82.228779320000001</v>
      </c>
      <c r="CA12" s="22">
        <f>VLOOKUP($A12,CASHBC!$FG:$FU,5,0)</f>
        <v>90.555327539999993</v>
      </c>
      <c r="CB12" s="22">
        <f>VLOOKUP($A12,CASHBC!$FG:$FU,6,0)</f>
        <v>68.509024284999995</v>
      </c>
      <c r="CC12" s="22">
        <f>VLOOKUP($A12,CASHBC!$FG:$FU,7,0)</f>
        <v>87.390581085000008</v>
      </c>
      <c r="CD12" s="22">
        <f>VLOOKUP($A12,CASHBC!$FG:$FU,8,0)</f>
        <v>110.16277432999999</v>
      </c>
      <c r="CE12" s="22">
        <f>VLOOKUP($A12,CASHBC!$FG:$FU,9,0)</f>
        <v>106.48137119500001</v>
      </c>
      <c r="CF12" s="22">
        <f>VLOOKUP($A12,CASHBC!$FG:$FU,10,0)</f>
        <v>185.04294914499999</v>
      </c>
      <c r="CG12" s="22">
        <f>VLOOKUP($A12,CASHBC!$FG:$FU,11,0)</f>
        <v>133.82179990999998</v>
      </c>
      <c r="CH12" s="22">
        <f>VLOOKUP($A12,CASHBC!$FG:$FU,12,0)</f>
        <v>140.00207704000002</v>
      </c>
      <c r="CI12" s="22">
        <f>VLOOKUP($A12,CASHBC!$FG:$FU,13,0)</f>
        <v>293.45938481999997</v>
      </c>
      <c r="CJ12" s="22">
        <f>VLOOKUP($A12,CASHBC!$FG:$FU,14,0)</f>
        <v>191.37449452499999</v>
      </c>
      <c r="CK12" s="22">
        <f>VLOOKUP($A12,CASHBC!$FG:$FU,15,0)</f>
        <v>178.76261429000002</v>
      </c>
      <c r="CL12" s="30">
        <f>VLOOKUP($A12,CASHBC!$GE:$GS,2,0)</f>
        <v>200831</v>
      </c>
      <c r="CM12" s="30">
        <f>VLOOKUP($A12,CASHBC!$GE:$GS,3,0)</f>
        <v>98701</v>
      </c>
      <c r="CN12" s="30">
        <f>VLOOKUP($A12,CASHBC!$GE:$GS,4,0)</f>
        <v>49035</v>
      </c>
      <c r="CO12" s="30">
        <f>VLOOKUP($A12,CASHBC!$GE:$GS,5,0)</f>
        <v>51916</v>
      </c>
      <c r="CP12" s="30">
        <f>VLOOKUP($A12,CASHBC!$GE:$GS,6,0)</f>
        <v>42990</v>
      </c>
      <c r="CQ12" s="30">
        <f>VLOOKUP($A12,CASHBC!$GE:$GS,7,0)</f>
        <v>52989</v>
      </c>
      <c r="CR12" s="30">
        <f>VLOOKUP($A12,CASHBC!$GE:$GS,8,0)</f>
        <v>63138</v>
      </c>
      <c r="CS12" s="30">
        <f>VLOOKUP($A12,CASHBC!$GE:$GS,9,0)</f>
        <v>81945</v>
      </c>
      <c r="CT12" s="30">
        <f>VLOOKUP($A12,CASHBC!$GE:$GS,10,0)</f>
        <v>85047</v>
      </c>
      <c r="CU12" s="30">
        <f>VLOOKUP($A12,CASHBC!$GE:$GS,11,0)</f>
        <v>67855</v>
      </c>
      <c r="CV12" s="30">
        <f>VLOOKUP($A12,CASHBC!$GE:$GS,12,0)</f>
        <v>75189</v>
      </c>
      <c r="CW12" s="30">
        <f>VLOOKUP($A12,CASHBC!$GE:$GS,13,0)</f>
        <v>149971</v>
      </c>
      <c r="CX12" s="30">
        <f>VLOOKUP($A12,CASHBC!$GE:$GS,14,0)</f>
        <v>91030</v>
      </c>
      <c r="CY12" s="30">
        <f>VLOOKUP($A12,CASHBC!$GE:$GS,15,0)</f>
        <v>92360</v>
      </c>
      <c r="CZ12" s="30">
        <f t="shared" si="5"/>
        <v>280.6340057062904</v>
      </c>
      <c r="DA12" s="30">
        <f t="shared" si="0"/>
        <v>426.99425537735181</v>
      </c>
      <c r="DB12" s="30">
        <f t="shared" si="0"/>
        <v>377.98670337514022</v>
      </c>
      <c r="DC12" s="30">
        <f t="shared" si="0"/>
        <v>389.62976731643425</v>
      </c>
      <c r="DD12" s="30">
        <f t="shared" si="0"/>
        <v>349.94684810421029</v>
      </c>
      <c r="DE12" s="30">
        <f t="shared" si="0"/>
        <v>354.06450395365073</v>
      </c>
      <c r="DF12" s="30">
        <f t="shared" si="0"/>
        <v>392.05673287085426</v>
      </c>
      <c r="DG12" s="30">
        <f t="shared" si="0"/>
        <v>289.6838977362865</v>
      </c>
      <c r="DH12" s="30">
        <f t="shared" si="0"/>
        <v>447.40577562994582</v>
      </c>
      <c r="DI12" s="30">
        <f t="shared" si="0"/>
        <v>406.529673568639</v>
      </c>
      <c r="DJ12" s="30">
        <f t="shared" si="0"/>
        <v>396.75613454095685</v>
      </c>
      <c r="DK12" s="30">
        <f t="shared" si="0"/>
        <v>402.14184075587946</v>
      </c>
      <c r="DL12" s="30">
        <f t="shared" si="0"/>
        <v>459.72570581127104</v>
      </c>
      <c r="DM12" s="30">
        <f t="shared" si="0"/>
        <v>428.18244911216982</v>
      </c>
      <c r="DN12" s="3">
        <f>VLOOKUP($A12,DELIEVERY!$DX:$EM,2,0)</f>
        <v>23.11</v>
      </c>
      <c r="DO12" s="3">
        <f>VLOOKUP($A12,DELIEVERY!$DX:$EM,3,0)</f>
        <v>19.59</v>
      </c>
      <c r="DP12" s="3">
        <f>VLOOKUP($A12,DELIEVERY!$DX:$EM,4,0)</f>
        <v>24.52</v>
      </c>
      <c r="DQ12" s="3">
        <f>VLOOKUP($A12,DELIEVERY!$DX:$EM,5,0)</f>
        <v>21.48</v>
      </c>
      <c r="DR12" s="3">
        <f>VLOOKUP($A12,DELIEVERY!$DX:$EM,6,0)</f>
        <v>17.16</v>
      </c>
      <c r="DS12" s="3">
        <f>VLOOKUP($A12,DELIEVERY!$DX:$EM,7,0)</f>
        <v>15.75</v>
      </c>
      <c r="DT12" s="3">
        <f>VLOOKUP($A12,DELIEVERY!$DX:$EM,8,0)</f>
        <v>11.76</v>
      </c>
      <c r="DU12" s="3">
        <f>VLOOKUP($A12,DELIEVERY!$DX:$EM,9,0)</f>
        <v>26.1</v>
      </c>
      <c r="DV12" s="3">
        <f>VLOOKUP($A12,DELIEVERY!$DX:$EM,10,0)</f>
        <v>19.18</v>
      </c>
      <c r="DW12" s="3">
        <f>VLOOKUP($A12,DELIEVERY!$DX:$EM,11,0)</f>
        <v>14.91</v>
      </c>
      <c r="DX12" s="3">
        <f>VLOOKUP($A12,DELIEVERY!$DX:$EM,12,0)</f>
        <v>11.23</v>
      </c>
      <c r="DY12" s="3">
        <f>VLOOKUP($A12,DELIEVERY!$DX:$EM,13,0)</f>
        <v>14.71</v>
      </c>
      <c r="DZ12" s="3">
        <f>VLOOKUP($A12,DELIEVERY!$DX:$EM,14,0)</f>
        <v>19.03</v>
      </c>
      <c r="EA12" s="3">
        <f>VLOOKUP($A12,DELIEVERY!$DX:$EM,15,0)</f>
        <v>12.57</v>
      </c>
      <c r="EB12" s="3">
        <f>CASHBC!HU10</f>
        <v>4.1000000000000014</v>
      </c>
      <c r="EC12" s="22">
        <f>CASHBC!HV10</f>
        <v>4.2000000000000028</v>
      </c>
      <c r="ED12" s="22">
        <f>CASHBC!HW10</f>
        <v>1.75</v>
      </c>
      <c r="EE12" s="22">
        <f>CASHBC!HX10</f>
        <v>2.3000000000000043</v>
      </c>
      <c r="EF12" s="3">
        <f>CASHBC!HY10</f>
        <v>1.6999999999999957</v>
      </c>
      <c r="EG12" s="22">
        <f>CASHBC!HZ10</f>
        <v>1.5500000000000043</v>
      </c>
      <c r="EH12" s="22">
        <f>CASHBC!IA10</f>
        <v>1.8500000000000014</v>
      </c>
      <c r="EI12" s="22">
        <f>CASHBC!IB10</f>
        <v>2.25</v>
      </c>
      <c r="EJ12" s="22">
        <f>CASHBC!IC10</f>
        <v>2.4499999999999957</v>
      </c>
      <c r="EK12" s="22">
        <f>CASHBC!ID10</f>
        <v>1.7999999999999972</v>
      </c>
      <c r="EL12" s="3">
        <f>CASHBC!IE10</f>
        <v>2.3000000000000043</v>
      </c>
      <c r="EM12" s="22">
        <f>CASHBC!IF10</f>
        <v>5</v>
      </c>
      <c r="EN12" s="22">
        <f>CASHBC!IG10</f>
        <v>2.6000000000000014</v>
      </c>
      <c r="EO12" s="22">
        <f>CASHBC!IH10</f>
        <v>1.9500000000000028</v>
      </c>
      <c r="EP12" s="22">
        <f>VLOOKUP($A12,FNO_STOCKOPS!$EJ:$EY,2,0)</f>
        <v>1.0004906771344455</v>
      </c>
      <c r="EQ12" s="22">
        <f>VLOOKUP($A12,FNO_STOCKOPS!$EJ:$EY,3,0)</f>
        <v>0.7880095923261391</v>
      </c>
      <c r="ER12" s="22">
        <f>VLOOKUP($A12,FNO_STOCKOPS!$EJ:$EY,4,0)</f>
        <v>0.72674933569530553</v>
      </c>
      <c r="ES12" s="22">
        <f>VLOOKUP($A12,FNO_STOCKOPS!$EJ:$EY,5,0)</f>
        <v>0.73003123605533249</v>
      </c>
      <c r="ET12" s="22">
        <f>VLOOKUP($A12,FNO_STOCKOPS!$EJ:$EY,6,0)</f>
        <v>0.76166044776119401</v>
      </c>
      <c r="EU12" s="22">
        <f>VLOOKUP($A12,FNO_STOCKOPS!$EJ:$EY,7,0)</f>
        <v>0.78544776119402981</v>
      </c>
      <c r="EV12" s="22">
        <f>VLOOKUP($A12,FNO_STOCKOPS!$EJ:$EY,8,0)</f>
        <v>0.76500461680517085</v>
      </c>
      <c r="EW12" s="22">
        <f>VLOOKUP($A12,FNO_STOCKOPS!$EJ:$EY,9,0)</f>
        <v>0.79085559076505207</v>
      </c>
      <c r="EX12" s="22">
        <f>VLOOKUP($A12,FNO_STOCKOPS!$EJ:$EY,10,0)</f>
        <v>0.80785413744740531</v>
      </c>
      <c r="EY12" s="22">
        <f>VLOOKUP($A12,FNO_STOCKOPS!$EJ:$EY,11,0)</f>
        <v>0.80408542246982362</v>
      </c>
      <c r="EZ12" s="22">
        <f>VLOOKUP($A12,FNO_STOCKOPS!$EJ:$EY,12,0)</f>
        <v>0.79414542020774315</v>
      </c>
      <c r="FA12" s="22">
        <f>VLOOKUP($A12,FNO_STOCKOPS!$EJ:$EY,13,0)</f>
        <v>0.80289855072463767</v>
      </c>
      <c r="FB12" s="22">
        <f>VLOOKUP($A12,FNO_STOCKOPS!$EJ:$EY,14,0)</f>
        <v>0.80342323651452285</v>
      </c>
      <c r="FC12" s="22">
        <f>VLOOKUP($A12,FNO_STOCKOPS!$EJ:$EY,15,0)</f>
        <v>0.79379760609357997</v>
      </c>
    </row>
    <row r="13" spans="1:159" x14ac:dyDescent="0.25">
      <c r="A13" s="3" t="s">
        <v>19</v>
      </c>
      <c r="B13" s="17">
        <v>1795</v>
      </c>
      <c r="C13" s="17">
        <v>1797</v>
      </c>
      <c r="D13" s="17">
        <v>1741</v>
      </c>
      <c r="E13" s="17">
        <v>1762</v>
      </c>
      <c r="F13" s="18">
        <v>-0.31</v>
      </c>
      <c r="G13" s="17">
        <v>1916.7</v>
      </c>
      <c r="H13" s="17">
        <v>1291.25</v>
      </c>
      <c r="I13" s="21" t="str">
        <f>VLOOKUP($A13,CASHBC!$HT:$IL,19,0)</f>
        <v/>
      </c>
      <c r="J13" s="22">
        <f>VLOOKUP($A13,CASHBC!$A:$C,3,0)</f>
        <v>29.263549999999999</v>
      </c>
      <c r="K13" s="22">
        <f>VLOOKUP($A13,CASHBC!$EZ:$FD,2,0)</f>
        <v>22.123273333333334</v>
      </c>
      <c r="L13" s="22">
        <f>VLOOKUP($A13,CASHBC!$EZ:$FD,3,0)</f>
        <v>23.910964</v>
      </c>
      <c r="M13" s="22">
        <f>VLOOKUP($A13,CASHBC!$EZ:$FD,4,0)</f>
        <v>23.386591250000002</v>
      </c>
      <c r="N13" s="22">
        <f>VLOOKUP($A13,CASHBC!$EZ:$FD,5,0)</f>
        <v>21.933379230769233</v>
      </c>
      <c r="O13" s="22">
        <f t="shared" si="1"/>
        <v>29.263549999999999</v>
      </c>
      <c r="P13" s="22">
        <f>VLOOKUP($A13,CASHBC!$A:$D,4,0)</f>
        <v>515.07514024499994</v>
      </c>
      <c r="Q13" s="22">
        <f>VLOOKUP($A13,CASHBC!$FX:$GB,2,0)</f>
        <v>401.15885232833335</v>
      </c>
      <c r="R13" s="22">
        <f>VLOOKUP($A13,CASHBC!$FX:$GB,3,0)</f>
        <v>435.31880406400006</v>
      </c>
      <c r="S13" s="22">
        <f>VLOOKUP($A13,CASHBC!$FX:$GB,4,0)</f>
        <v>421.09956571812506</v>
      </c>
      <c r="T13" s="22">
        <f>VLOOKUP($A13,CASHBC!$FX:$GB,5,0)</f>
        <v>387.21045145653846</v>
      </c>
      <c r="U13" s="22">
        <f t="shared" si="2"/>
        <v>515.07514024499994</v>
      </c>
      <c r="V13" s="24">
        <f>VLOOKUP($A13,CASHBC!$A:$E,5,0)</f>
        <v>127879</v>
      </c>
      <c r="W13" s="24">
        <f>VLOOKUP($A13,CASHBC!$GV:$GZ,2,0)</f>
        <v>120412</v>
      </c>
      <c r="X13" s="24">
        <f>VLOOKUP($A13,CASHBC!$GV:$GZ,3,0)</f>
        <v>106619.6</v>
      </c>
      <c r="Y13" s="24">
        <f>VLOOKUP($A13,CASHBC!$GV:$GZ,4,0)</f>
        <v>109641.875</v>
      </c>
      <c r="Z13" s="24">
        <f>VLOOKUP($A13,CASHBC!$GV:$GZ,5,0)</f>
        <v>106856.23076923077</v>
      </c>
      <c r="AA13" s="24" t="str">
        <f t="shared" si="3"/>
        <v/>
      </c>
      <c r="AB13" s="27">
        <f>VLOOKUP(A13,DELIEVERY!A:E,5,0)</f>
        <v>33.82</v>
      </c>
      <c r="AC13" s="22">
        <f>VLOOKUP(A13,DELIEVERY!DP:DV,3,0)</f>
        <v>40.890814529857096</v>
      </c>
      <c r="AD13" s="22">
        <f>VLOOKUP(A13,DELIEVERY!DP:DV,4,0)</f>
        <v>39.869425590703912</v>
      </c>
      <c r="AE13" s="22">
        <f>VLOOKUP(A13,DELIEVERY!DP:DV,5,0)</f>
        <v>36.846423695885989</v>
      </c>
      <c r="AF13" s="22">
        <f>VLOOKUP(A13,DELIEVERY!DP:DV,6,0)</f>
        <v>35.176423935236329</v>
      </c>
      <c r="AG13" s="3" t="str">
        <f t="shared" si="4"/>
        <v/>
      </c>
      <c r="AH13" s="28">
        <f>FNO_BHAVCOPY!CB11</f>
        <v>-0.21975479990747168</v>
      </c>
      <c r="AI13" s="28">
        <f>FNO_BHAVCOPY!CC11</f>
        <v>-8.8935721812434139</v>
      </c>
      <c r="AJ13" s="28">
        <f>FNO_BHAVCOPY!CD11</f>
        <v>-6.1789421651013345</v>
      </c>
      <c r="AK13" s="28">
        <f>FNO_BHAVCOPY!CE11</f>
        <v>-1.1144784436406296</v>
      </c>
      <c r="AL13" s="28">
        <f>FNO_BHAVCOPY!CF11</f>
        <v>-0.54448225571220221</v>
      </c>
      <c r="AM13" s="28">
        <f>FNO_BHAVCOPY!CG11</f>
        <v>0.66555740432612309</v>
      </c>
      <c r="AN13" s="28">
        <f>FNO_BHAVCOPY!CH11</f>
        <v>3.4528149048197649</v>
      </c>
      <c r="AO13" s="28">
        <f>FNO_BHAVCOPY!CI11</f>
        <v>2.5119368901806105</v>
      </c>
      <c r="AP13" s="28">
        <f>FNO_BHAVCOPY!CJ11</f>
        <v>-0.51631557207765377</v>
      </c>
      <c r="AQ13" s="28">
        <f>FNO_BHAVCOPY!CK11</f>
        <v>-1.4150463198615495</v>
      </c>
      <c r="AR13" s="28">
        <f>FNO_BHAVCOPY!CL11</f>
        <v>0.65580489804283226</v>
      </c>
      <c r="AS13" s="28">
        <f>FNO_BHAVCOPY!CM11</f>
        <v>-3.1268612269207861</v>
      </c>
      <c r="AT13" s="28">
        <f>FNO_BHAVCOPY!CN11</f>
        <v>2.5552275272320064</v>
      </c>
      <c r="AU13" s="28">
        <f>FNO_BHAVCOPY!CO11</f>
        <v>0.33707865168539325</v>
      </c>
      <c r="AV13" s="29">
        <f>FNO_BHAVCOPY!BK11</f>
        <v>5176200</v>
      </c>
      <c r="AW13" s="29">
        <f>FNO_BHAVCOPY!BL11</f>
        <v>5187600</v>
      </c>
      <c r="AX13" s="29">
        <f>FNO_BHAVCOPY!BM11</f>
        <v>5694000</v>
      </c>
      <c r="AY13" s="29">
        <f>FNO_BHAVCOPY!BN11</f>
        <v>6069000</v>
      </c>
      <c r="AZ13" s="29">
        <f>FNO_BHAVCOPY!BO11</f>
        <v>6137400</v>
      </c>
      <c r="BA13" s="29">
        <f>FNO_BHAVCOPY!BP11</f>
        <v>6171000</v>
      </c>
      <c r="BB13" s="29">
        <f>FNO_BHAVCOPY!BQ11</f>
        <v>6130200</v>
      </c>
      <c r="BC13" s="29">
        <f>FNO_BHAVCOPY!BR11</f>
        <v>5925600</v>
      </c>
      <c r="BD13" s="29">
        <f>FNO_BHAVCOPY!BS11</f>
        <v>5780400</v>
      </c>
      <c r="BE13" s="29">
        <f>FNO_BHAVCOPY!BT11</f>
        <v>5810400</v>
      </c>
      <c r="BF13" s="29">
        <f>FNO_BHAVCOPY!BU11</f>
        <v>5893800</v>
      </c>
      <c r="BG13" s="29">
        <f>FNO_BHAVCOPY!BV11</f>
        <v>5855400</v>
      </c>
      <c r="BH13" s="29">
        <f>FNO_BHAVCOPY!BW11</f>
        <v>6044400</v>
      </c>
      <c r="BI13" s="29">
        <f>FNO_BHAVCOPY!BX11</f>
        <v>5893800</v>
      </c>
      <c r="BJ13" s="22">
        <f>CASHBC!EJ11</f>
        <v>29.263549999999999</v>
      </c>
      <c r="BK13" s="22">
        <f>CASHBC!EK11</f>
        <v>29.311699999999998</v>
      </c>
      <c r="BL13" s="22">
        <f>CASHBC!EL11</f>
        <v>19.3492</v>
      </c>
      <c r="BM13" s="22">
        <f>CASHBC!EM11</f>
        <v>17.708919999999999</v>
      </c>
      <c r="BN13" s="22">
        <f>CASHBC!EN11</f>
        <v>27.449339999999999</v>
      </c>
      <c r="BO13" s="22">
        <f>CASHBC!EO11</f>
        <v>25.735659999999999</v>
      </c>
      <c r="BP13" s="22">
        <f>CASHBC!EP11</f>
        <v>37.278060000000004</v>
      </c>
      <c r="BQ13" s="22">
        <f>CASHBC!EQ11</f>
        <v>15.949299999999999</v>
      </c>
      <c r="BR13" s="22">
        <f>CASHBC!ER11</f>
        <v>14.310549999999999</v>
      </c>
      <c r="BS13" s="22">
        <f>CASHBC!ES11</f>
        <v>13.987819999999999</v>
      </c>
      <c r="BT13" s="22">
        <f>CASHBC!ET11</f>
        <v>18.212959999999999</v>
      </c>
      <c r="BU13" s="22">
        <f>CASHBC!EU11</f>
        <v>25.082799999999999</v>
      </c>
      <c r="BV13" s="22">
        <f>CASHBC!EV11</f>
        <v>25.862159999999999</v>
      </c>
      <c r="BW13" s="22">
        <f>CASHBC!EW11</f>
        <v>14.89546</v>
      </c>
      <c r="BX13" s="22">
        <f>VLOOKUP($A13,CASHBC!$FG:$FU,2,0)</f>
        <v>515.07514024499994</v>
      </c>
      <c r="BY13" s="22">
        <f>VLOOKUP($A13,CASHBC!$FG:$FU,3,0)</f>
        <v>524.79153137000003</v>
      </c>
      <c r="BZ13" s="22">
        <f>VLOOKUP($A13,CASHBC!$FG:$FU,4,0)</f>
        <v>352.696621585</v>
      </c>
      <c r="CA13" s="22">
        <f>VLOOKUP($A13,CASHBC!$FG:$FU,5,0)</f>
        <v>325.98840403000003</v>
      </c>
      <c r="CB13" s="22">
        <f>VLOOKUP($A13,CASHBC!$FG:$FU,6,0)</f>
        <v>502.30851634999999</v>
      </c>
      <c r="CC13" s="22">
        <f>VLOOKUP($A13,CASHBC!$FG:$FU,7,0)</f>
        <v>470.80894698500003</v>
      </c>
      <c r="CD13" s="22">
        <f>VLOOKUP($A13,CASHBC!$FG:$FU,8,0)</f>
        <v>668.18268914499993</v>
      </c>
      <c r="CE13" s="22">
        <f>VLOOKUP($A13,CASHBC!$FG:$FU,9,0)</f>
        <v>276.65842366499999</v>
      </c>
      <c r="CF13" s="22">
        <f>VLOOKUP($A13,CASHBC!$FG:$FU,10,0)</f>
        <v>247.361392615</v>
      </c>
      <c r="CG13" s="22">
        <f>VLOOKUP($A13,CASHBC!$FG:$FU,11,0)</f>
        <v>244.881583425</v>
      </c>
      <c r="CH13" s="22">
        <f>VLOOKUP($A13,CASHBC!$FG:$FU,12,0)</f>
        <v>315.77101013000004</v>
      </c>
      <c r="CI13" s="22">
        <f>VLOOKUP($A13,CASHBC!$FG:$FU,13,0)</f>
        <v>430.87534784499996</v>
      </c>
      <c r="CJ13" s="22">
        <f>VLOOKUP($A13,CASHBC!$FG:$FU,14,0)</f>
        <v>427.13420737500002</v>
      </c>
      <c r="CK13" s="22">
        <f>VLOOKUP($A13,CASHBC!$FG:$FU,15,0)</f>
        <v>246.277194415</v>
      </c>
      <c r="CL13" s="30">
        <f>VLOOKUP($A13,CASHBC!$GE:$GS,2,0)</f>
        <v>127879</v>
      </c>
      <c r="CM13" s="30">
        <f>VLOOKUP($A13,CASHBC!$GE:$GS,3,0)</f>
        <v>162764</v>
      </c>
      <c r="CN13" s="30">
        <f>VLOOKUP($A13,CASHBC!$GE:$GS,4,0)</f>
        <v>103002</v>
      </c>
      <c r="CO13" s="30">
        <f>VLOOKUP($A13,CASHBC!$GE:$GS,5,0)</f>
        <v>95470</v>
      </c>
      <c r="CP13" s="30">
        <f>VLOOKUP($A13,CASHBC!$GE:$GS,6,0)</f>
        <v>89557</v>
      </c>
      <c r="CQ13" s="30">
        <f>VLOOKUP($A13,CASHBC!$GE:$GS,7,0)</f>
        <v>82305</v>
      </c>
      <c r="CR13" s="30">
        <f>VLOOKUP($A13,CASHBC!$GE:$GS,8,0)</f>
        <v>158539</v>
      </c>
      <c r="CS13" s="30">
        <f>VLOOKUP($A13,CASHBC!$GE:$GS,9,0)</f>
        <v>91790</v>
      </c>
      <c r="CT13" s="30">
        <f>VLOOKUP($A13,CASHBC!$GE:$GS,10,0)</f>
        <v>93708</v>
      </c>
      <c r="CU13" s="30">
        <f>VLOOKUP($A13,CASHBC!$GE:$GS,11,0)</f>
        <v>86311</v>
      </c>
      <c r="CV13" s="30">
        <f>VLOOKUP($A13,CASHBC!$GE:$GS,12,0)</f>
        <v>99763</v>
      </c>
      <c r="CW13" s="30">
        <f>VLOOKUP($A13,CASHBC!$GE:$GS,13,0)</f>
        <v>138621</v>
      </c>
      <c r="CX13" s="30">
        <f>VLOOKUP($A13,CASHBC!$GE:$GS,14,0)</f>
        <v>118296</v>
      </c>
      <c r="CY13" s="30">
        <f>VLOOKUP($A13,CASHBC!$GE:$GS,15,0)</f>
        <v>69005</v>
      </c>
      <c r="CZ13" s="30">
        <f t="shared" si="5"/>
        <v>22.883780761501104</v>
      </c>
      <c r="DA13" s="30">
        <f t="shared" si="0"/>
        <v>18.008712000196603</v>
      </c>
      <c r="DB13" s="30">
        <f t="shared" si="0"/>
        <v>18.785266305508632</v>
      </c>
      <c r="DC13" s="30">
        <f t="shared" si="0"/>
        <v>18.549198701162666</v>
      </c>
      <c r="DD13" s="30">
        <f t="shared" si="0"/>
        <v>30.650133434572393</v>
      </c>
      <c r="DE13" s="30">
        <f t="shared" si="0"/>
        <v>31.268647105279147</v>
      </c>
      <c r="DF13" s="30">
        <f t="shared" si="0"/>
        <v>23.513495102151523</v>
      </c>
      <c r="DG13" s="30">
        <f t="shared" si="0"/>
        <v>17.3758579365944</v>
      </c>
      <c r="DH13" s="30">
        <f t="shared" si="0"/>
        <v>15.271428266530069</v>
      </c>
      <c r="DI13" s="30">
        <f t="shared" si="0"/>
        <v>16.206300471550556</v>
      </c>
      <c r="DJ13" s="30">
        <f t="shared" si="0"/>
        <v>18.256227258602888</v>
      </c>
      <c r="DK13" s="30">
        <f t="shared" si="0"/>
        <v>18.094516703818325</v>
      </c>
      <c r="DL13" s="30">
        <f t="shared" si="0"/>
        <v>21.862243862852505</v>
      </c>
      <c r="DM13" s="30">
        <f t="shared" si="0"/>
        <v>21.586058981233244</v>
      </c>
      <c r="DN13" s="3">
        <f>VLOOKUP($A13,DELIEVERY!$DX:$EM,2,0)</f>
        <v>33.82</v>
      </c>
      <c r="DO13" s="3">
        <f>VLOOKUP($A13,DELIEVERY!$DX:$EM,3,0)</f>
        <v>39.9</v>
      </c>
      <c r="DP13" s="3">
        <f>VLOOKUP($A13,DELIEVERY!$DX:$EM,4,0)</f>
        <v>44.65</v>
      </c>
      <c r="DQ13" s="3">
        <f>VLOOKUP($A13,DELIEVERY!$DX:$EM,5,0)</f>
        <v>38.42</v>
      </c>
      <c r="DR13" s="3">
        <f>VLOOKUP($A13,DELIEVERY!$DX:$EM,6,0)</f>
        <v>44.65</v>
      </c>
      <c r="DS13" s="3">
        <f>VLOOKUP($A13,DELIEVERY!$DX:$EM,7,0)</f>
        <v>32.14</v>
      </c>
      <c r="DT13" s="3">
        <f>VLOOKUP($A13,DELIEVERY!$DX:$EM,8,0)</f>
        <v>31.82</v>
      </c>
      <c r="DU13" s="3">
        <f>VLOOKUP($A13,DELIEVERY!$DX:$EM,9,0)</f>
        <v>26.33</v>
      </c>
      <c r="DV13" s="3">
        <f>VLOOKUP($A13,DELIEVERY!$DX:$EM,10,0)</f>
        <v>36.39</v>
      </c>
      <c r="DW13" s="3">
        <f>VLOOKUP($A13,DELIEVERY!$DX:$EM,11,0)</f>
        <v>32.69</v>
      </c>
      <c r="DX13" s="3">
        <f>VLOOKUP($A13,DELIEVERY!$DX:$EM,12,0)</f>
        <v>31.14</v>
      </c>
      <c r="DY13" s="3">
        <f>VLOOKUP($A13,DELIEVERY!$DX:$EM,13,0)</f>
        <v>37.049999999999997</v>
      </c>
      <c r="DZ13" s="3">
        <f>VLOOKUP($A13,DELIEVERY!$DX:$EM,14,0)</f>
        <v>30.05</v>
      </c>
      <c r="EA13" s="3">
        <f>VLOOKUP($A13,DELIEVERY!$DX:$EM,15,0)</f>
        <v>27.21</v>
      </c>
      <c r="EB13" s="3">
        <f>CASHBC!HU11</f>
        <v>56</v>
      </c>
      <c r="EC13" s="22">
        <f>CASHBC!HV11</f>
        <v>91.099999999999909</v>
      </c>
      <c r="ED13" s="22">
        <f>CASHBC!HW11</f>
        <v>57.700000000000045</v>
      </c>
      <c r="EE13" s="22">
        <f>CASHBC!HX11</f>
        <v>41.700000000000045</v>
      </c>
      <c r="EF13" s="3">
        <f>CASHBC!HY11</f>
        <v>28.799999999999955</v>
      </c>
      <c r="EG13" s="22">
        <f>CASHBC!HZ11</f>
        <v>44.350000000000136</v>
      </c>
      <c r="EH13" s="22">
        <f>CASHBC!IA11</f>
        <v>109.75</v>
      </c>
      <c r="EI13" s="22">
        <f>CASHBC!IB11</f>
        <v>53.950000000000045</v>
      </c>
      <c r="EJ13" s="22">
        <f>CASHBC!IC11</f>
        <v>53</v>
      </c>
      <c r="EK13" s="22">
        <f>CASHBC!ID11</f>
        <v>56.600000000000136</v>
      </c>
      <c r="EL13" s="3">
        <f>CASHBC!IE11</f>
        <v>67.549999999999955</v>
      </c>
      <c r="EM13" s="22">
        <f>CASHBC!IF11</f>
        <v>52.950000000000045</v>
      </c>
      <c r="EN13" s="22">
        <f>CASHBC!IG11</f>
        <v>100.80000000000018</v>
      </c>
      <c r="EO13" s="22">
        <f>CASHBC!IH11</f>
        <v>59.950000000000045</v>
      </c>
      <c r="EP13" s="22">
        <f>VLOOKUP($A13,FNO_STOCKOPS!$EJ:$EY,2,0)</f>
        <v>0.96439169139465875</v>
      </c>
      <c r="EQ13" s="22">
        <f>VLOOKUP($A13,FNO_STOCKOPS!$EJ:$EY,3,0)</f>
        <v>1.032761310452418</v>
      </c>
      <c r="ER13" s="22">
        <f>VLOOKUP($A13,FNO_STOCKOPS!$EJ:$EY,4,0)</f>
        <v>1.0576221735959155</v>
      </c>
      <c r="ES13" s="22">
        <f>VLOOKUP($A13,FNO_STOCKOPS!$EJ:$EY,5,0)</f>
        <v>1.1457286432160805</v>
      </c>
      <c r="ET13" s="22">
        <f>VLOOKUP($A13,FNO_STOCKOPS!$EJ:$EY,6,0)</f>
        <v>1.0666208791208791</v>
      </c>
      <c r="EU13" s="22">
        <f>VLOOKUP($A13,FNO_STOCKOPS!$EJ:$EY,7,0)</f>
        <v>1.1620795107033639</v>
      </c>
      <c r="EV13" s="22">
        <f>VLOOKUP($A13,FNO_STOCKOPS!$EJ:$EY,8,0)</f>
        <v>1.0544896392939371</v>
      </c>
      <c r="EW13" s="22">
        <f>VLOOKUP($A13,FNO_STOCKOPS!$EJ:$EY,9,0)</f>
        <v>0.89816360601001666</v>
      </c>
      <c r="EX13" s="22">
        <f>VLOOKUP($A13,FNO_STOCKOPS!$EJ:$EY,10,0)</f>
        <v>1.0879237288135593</v>
      </c>
      <c r="EY13" s="22">
        <f>VLOOKUP($A13,FNO_STOCKOPS!$EJ:$EY,11,0)</f>
        <v>1.0787486515641855</v>
      </c>
      <c r="EZ13" s="22">
        <f>VLOOKUP($A13,FNO_STOCKOPS!$EJ:$EY,12,0)</f>
        <v>1.029966703662597</v>
      </c>
      <c r="FA13" s="22">
        <f>VLOOKUP($A13,FNO_STOCKOPS!$EJ:$EY,13,0)</f>
        <v>0.86332574031890663</v>
      </c>
      <c r="FB13" s="22">
        <f>VLOOKUP($A13,FNO_STOCKOPS!$EJ:$EY,14,0)</f>
        <v>0.8351648351648352</v>
      </c>
      <c r="FC13" s="22">
        <f>VLOOKUP($A13,FNO_STOCKOPS!$EJ:$EY,15,0)</f>
        <v>0.78661087866108792</v>
      </c>
    </row>
    <row r="14" spans="1:159" x14ac:dyDescent="0.25">
      <c r="A14" s="3" t="s">
        <v>20</v>
      </c>
      <c r="B14" s="18">
        <v>633.04999999999995</v>
      </c>
      <c r="C14" s="18">
        <v>641</v>
      </c>
      <c r="D14" s="18">
        <v>609.04999999999995</v>
      </c>
      <c r="E14" s="18">
        <v>625.79999999999995</v>
      </c>
      <c r="F14" s="18">
        <v>7.0000000000000007E-2</v>
      </c>
      <c r="G14" s="18">
        <v>838</v>
      </c>
      <c r="H14" s="18">
        <v>288.85000000000002</v>
      </c>
      <c r="I14" s="21" t="str">
        <f>VLOOKUP($A14,CASHBC!$HT:$IL,19,0)</f>
        <v/>
      </c>
      <c r="J14" s="22">
        <f>VLOOKUP($A14,CASHBC!$A:$C,3,0)</f>
        <v>63.915480000000002</v>
      </c>
      <c r="K14" s="22">
        <f>VLOOKUP($A14,CASHBC!$EZ:$FD,2,0)</f>
        <v>63.698509999999999</v>
      </c>
      <c r="L14" s="22">
        <f>VLOOKUP($A14,CASHBC!$EZ:$FD,3,0)</f>
        <v>91.903263999999993</v>
      </c>
      <c r="M14" s="22">
        <f>VLOOKUP($A14,CASHBC!$EZ:$FD,4,0)</f>
        <v>152.6781</v>
      </c>
      <c r="N14" s="22">
        <f>VLOOKUP($A14,CASHBC!$EZ:$FD,5,0)</f>
        <v>136.44533307692308</v>
      </c>
      <c r="O14" s="22" t="str">
        <f t="shared" si="1"/>
        <v/>
      </c>
      <c r="P14" s="22">
        <f>VLOOKUP($A14,CASHBC!$A:$D,4,0)</f>
        <v>398.16797274499999</v>
      </c>
      <c r="Q14" s="22">
        <f>VLOOKUP($A14,CASHBC!$FX:$GB,2,0)</f>
        <v>399.51820150166668</v>
      </c>
      <c r="R14" s="22">
        <f>VLOOKUP($A14,CASHBC!$FX:$GB,3,0)</f>
        <v>582.84392070600006</v>
      </c>
      <c r="S14" s="22">
        <f>VLOOKUP($A14,CASHBC!$FX:$GB,4,0)</f>
        <v>962.33008488812516</v>
      </c>
      <c r="T14" s="22">
        <f>VLOOKUP($A14,CASHBC!$FX:$GB,5,0)</f>
        <v>808.31943850999983</v>
      </c>
      <c r="U14" s="22" t="str">
        <f t="shared" si="2"/>
        <v/>
      </c>
      <c r="V14" s="24">
        <f>VLOOKUP($A14,CASHBC!$A:$E,5,0)</f>
        <v>101468</v>
      </c>
      <c r="W14" s="24">
        <f>VLOOKUP($A14,CASHBC!$GV:$GZ,2,0)</f>
        <v>105023.66666666667</v>
      </c>
      <c r="X14" s="24">
        <f>VLOOKUP($A14,CASHBC!$GV:$GZ,3,0)</f>
        <v>153017.60000000001</v>
      </c>
      <c r="Y14" s="24">
        <f>VLOOKUP($A14,CASHBC!$GV:$GZ,4,0)</f>
        <v>231434.75</v>
      </c>
      <c r="Z14" s="24">
        <f>VLOOKUP($A14,CASHBC!$GV:$GZ,5,0)</f>
        <v>209490.46153846153</v>
      </c>
      <c r="AA14" s="24">
        <f t="shared" si="3"/>
        <v>101468</v>
      </c>
      <c r="AB14" s="27">
        <f>VLOOKUP(A14,DELIEVERY!A:E,5,0)</f>
        <v>19.48</v>
      </c>
      <c r="AC14" s="22">
        <f>VLOOKUP(A14,DELIEVERY!DP:DV,3,0)</f>
        <v>15.367737801088284</v>
      </c>
      <c r="AD14" s="22">
        <f>VLOOKUP(A14,DELIEVERY!DP:DV,4,0)</f>
        <v>14.886043655642089</v>
      </c>
      <c r="AE14" s="22">
        <f>VLOOKUP(A14,DELIEVERY!DP:DV,5,0)</f>
        <v>11.034050561278926</v>
      </c>
      <c r="AF14" s="22">
        <f>VLOOKUP(A14,DELIEVERY!DP:DV,6,0)</f>
        <v>11.29777683350931</v>
      </c>
      <c r="AG14" s="3">
        <f t="shared" si="4"/>
        <v>19.48</v>
      </c>
      <c r="AH14" s="28">
        <f>FNO_BHAVCOPY!CB12</f>
        <v>2.2193471337579616</v>
      </c>
      <c r="AI14" s="28">
        <f>FNO_BHAVCOPY!CC12</f>
        <v>-1.5384615384615385</v>
      </c>
      <c r="AJ14" s="28">
        <f>FNO_BHAVCOPY!CD12</f>
        <v>-4.2772723009098579</v>
      </c>
      <c r="AK14" s="28">
        <f>FNO_BHAVCOPY!CE12</f>
        <v>-4.6877929870616911E-2</v>
      </c>
      <c r="AL14" s="28">
        <f>FNO_BHAVCOPY!CF12</f>
        <v>1.0229210077666224</v>
      </c>
      <c r="AM14" s="28">
        <f>FNO_BHAVCOPY!CG12</f>
        <v>3.9889687777011718</v>
      </c>
      <c r="AN14" s="28">
        <f>FNO_BHAVCOPY!CH12</f>
        <v>2.8881232265910013</v>
      </c>
      <c r="AO14" s="28">
        <f>FNO_BHAVCOPY!CI12</f>
        <v>13.516622569883815</v>
      </c>
      <c r="AP14" s="28">
        <f>FNO_BHAVCOPY!CJ12</f>
        <v>5.6385952120549279</v>
      </c>
      <c r="AQ14" s="28">
        <f>FNO_BHAVCOPY!CK12</f>
        <v>-1.6845878136200716</v>
      </c>
      <c r="AR14" s="28">
        <f>FNO_BHAVCOPY!CL12</f>
        <v>5.7218643425539977</v>
      </c>
      <c r="AS14" s="28">
        <f>FNO_BHAVCOPY!CM12</f>
        <v>-2.3677395486496486</v>
      </c>
      <c r="AT14" s="28">
        <f>FNO_BHAVCOPY!CN12</f>
        <v>3.9482117677220865</v>
      </c>
      <c r="AU14" s="28">
        <f>FNO_BHAVCOPY!CO12</f>
        <v>2.2277552090158563</v>
      </c>
      <c r="AV14" s="29">
        <f>FNO_BHAVCOPY!BK12</f>
        <v>10271000</v>
      </c>
      <c r="AW14" s="29">
        <f>FNO_BHAVCOPY!BL12</f>
        <v>10048000</v>
      </c>
      <c r="AX14" s="29">
        <f>FNO_BHAVCOPY!BM12</f>
        <v>10205000</v>
      </c>
      <c r="AY14" s="29">
        <f>FNO_BHAVCOPY!BN12</f>
        <v>10661000</v>
      </c>
      <c r="AZ14" s="29">
        <f>FNO_BHAVCOPY!BO12</f>
        <v>10666000</v>
      </c>
      <c r="BA14" s="29">
        <f>FNO_BHAVCOPY!BP12</f>
        <v>10558000</v>
      </c>
      <c r="BB14" s="29">
        <f>FNO_BHAVCOPY!BQ12</f>
        <v>10153000</v>
      </c>
      <c r="BC14" s="29">
        <f>FNO_BHAVCOPY!BR12</f>
        <v>9868000</v>
      </c>
      <c r="BD14" s="29">
        <f>FNO_BHAVCOPY!BS12</f>
        <v>8693000</v>
      </c>
      <c r="BE14" s="29">
        <f>FNO_BHAVCOPY!BT12</f>
        <v>8229000</v>
      </c>
      <c r="BF14" s="29">
        <f>FNO_BHAVCOPY!BU12</f>
        <v>8370000</v>
      </c>
      <c r="BG14" s="29">
        <f>FNO_BHAVCOPY!BV12</f>
        <v>7917000</v>
      </c>
      <c r="BH14" s="29">
        <f>FNO_BHAVCOPY!BW12</f>
        <v>8109000</v>
      </c>
      <c r="BI14" s="29">
        <f>FNO_BHAVCOPY!BX12</f>
        <v>7801000</v>
      </c>
      <c r="BJ14" s="22">
        <f>CASHBC!EJ12</f>
        <v>63.915480000000002</v>
      </c>
      <c r="BK14" s="22">
        <f>CASHBC!EK12</f>
        <v>59.357610000000001</v>
      </c>
      <c r="BL14" s="22">
        <f>CASHBC!EL12</f>
        <v>57.782690000000002</v>
      </c>
      <c r="BM14" s="22">
        <f>CASHBC!EM12</f>
        <v>73.95523</v>
      </c>
      <c r="BN14" s="22">
        <f>CASHBC!EN12</f>
        <v>124.38408</v>
      </c>
      <c r="BO14" s="22">
        <f>CASHBC!EO12</f>
        <v>144.03671</v>
      </c>
      <c r="BP14" s="22">
        <f>CASHBC!EP12</f>
        <v>311.34208999999998</v>
      </c>
      <c r="BQ14" s="22">
        <f>CASHBC!EQ12</f>
        <v>371.6318</v>
      </c>
      <c r="BR14" s="22">
        <f>CASHBC!ER12</f>
        <v>78.93459</v>
      </c>
      <c r="BS14" s="22">
        <f>CASHBC!ES12</f>
        <v>81.102320000000006</v>
      </c>
      <c r="BT14" s="22">
        <f>CASHBC!ET12</f>
        <v>99.063850000000002</v>
      </c>
      <c r="BU14" s="22">
        <f>CASHBC!EU12</f>
        <v>126.44934000000001</v>
      </c>
      <c r="BV14" s="22">
        <f>CASHBC!EV12</f>
        <v>138.48179999999999</v>
      </c>
      <c r="BW14" s="22">
        <f>CASHBC!EW12</f>
        <v>107.26721999999999</v>
      </c>
      <c r="BX14" s="22">
        <f>VLOOKUP($A14,CASHBC!$FG:$FU,2,0)</f>
        <v>398.16797274499999</v>
      </c>
      <c r="BY14" s="22">
        <f>VLOOKUP($A14,CASHBC!$FG:$FU,3,0)</f>
        <v>369.88928585500003</v>
      </c>
      <c r="BZ14" s="22">
        <f>VLOOKUP($A14,CASHBC!$FG:$FU,4,0)</f>
        <v>360.36097188499997</v>
      </c>
      <c r="CA14" s="22">
        <f>VLOOKUP($A14,CASHBC!$FG:$FU,5,0)</f>
        <v>468.30434676499993</v>
      </c>
      <c r="CB14" s="22">
        <f>VLOOKUP($A14,CASHBC!$FG:$FU,6,0)</f>
        <v>791.06445032500005</v>
      </c>
      <c r="CC14" s="22">
        <f>VLOOKUP($A14,CASHBC!$FG:$FU,7,0)</f>
        <v>924.60054869999999</v>
      </c>
      <c r="CD14" s="22">
        <f>VLOOKUP($A14,CASHBC!$FG:$FU,8,0)</f>
        <v>2048.360064685</v>
      </c>
      <c r="CE14" s="22">
        <f>VLOOKUP($A14,CASHBC!$FG:$FU,9,0)</f>
        <v>2310.53882346</v>
      </c>
      <c r="CF14" s="22">
        <f>VLOOKUP($A14,CASHBC!$FG:$FU,10,0)</f>
        <v>425.52218743000003</v>
      </c>
      <c r="CG14" s="22">
        <f>VLOOKUP($A14,CASHBC!$FG:$FU,11,0)</f>
        <v>442.02023078500002</v>
      </c>
      <c r="CH14" s="22">
        <f>VLOOKUP($A14,CASHBC!$FG:$FU,12,0)</f>
        <v>528.77315361000001</v>
      </c>
      <c r="CI14" s="22">
        <f>VLOOKUP($A14,CASHBC!$FG:$FU,13,0)</f>
        <v>660.13642307999999</v>
      </c>
      <c r="CJ14" s="22">
        <f>VLOOKUP($A14,CASHBC!$FG:$FU,14,0)</f>
        <v>683.13707894499998</v>
      </c>
      <c r="CK14" s="22">
        <f>VLOOKUP($A14,CASHBC!$FG:$FU,15,0)</f>
        <v>495.44513510500002</v>
      </c>
      <c r="CL14" s="30">
        <f>VLOOKUP($A14,CASHBC!$GE:$GS,2,0)</f>
        <v>101468</v>
      </c>
      <c r="CM14" s="30">
        <f>VLOOKUP($A14,CASHBC!$GE:$GS,3,0)</f>
        <v>97514</v>
      </c>
      <c r="CN14" s="30">
        <f>VLOOKUP($A14,CASHBC!$GE:$GS,4,0)</f>
        <v>97558</v>
      </c>
      <c r="CO14" s="30">
        <f>VLOOKUP($A14,CASHBC!$GE:$GS,5,0)</f>
        <v>119999</v>
      </c>
      <c r="CP14" s="30">
        <f>VLOOKUP($A14,CASHBC!$GE:$GS,6,0)</f>
        <v>222905</v>
      </c>
      <c r="CQ14" s="30">
        <f>VLOOKUP($A14,CASHBC!$GE:$GS,7,0)</f>
        <v>227112</v>
      </c>
      <c r="CR14" s="30">
        <f>VLOOKUP($A14,CASHBC!$GE:$GS,8,0)</f>
        <v>472514</v>
      </c>
      <c r="CS14" s="30">
        <f>VLOOKUP($A14,CASHBC!$GE:$GS,9,0)</f>
        <v>521791</v>
      </c>
      <c r="CT14" s="30">
        <f>VLOOKUP($A14,CASHBC!$GE:$GS,10,0)</f>
        <v>92085</v>
      </c>
      <c r="CU14" s="30">
        <f>VLOOKUP($A14,CASHBC!$GE:$GS,11,0)</f>
        <v>122244</v>
      </c>
      <c r="CV14" s="30">
        <f>VLOOKUP($A14,CASHBC!$GE:$GS,12,0)</f>
        <v>166039</v>
      </c>
      <c r="CW14" s="30">
        <f>VLOOKUP($A14,CASHBC!$GE:$GS,13,0)</f>
        <v>216438</v>
      </c>
      <c r="CX14" s="30">
        <f>VLOOKUP($A14,CASHBC!$GE:$GS,14,0)</f>
        <v>205368</v>
      </c>
      <c r="CY14" s="30">
        <f>VLOOKUP($A14,CASHBC!$GE:$GS,15,0)</f>
        <v>161809</v>
      </c>
      <c r="CZ14" s="30">
        <f t="shared" si="5"/>
        <v>62.990775416880204</v>
      </c>
      <c r="DA14" s="30">
        <f t="shared" si="0"/>
        <v>60.870859568882416</v>
      </c>
      <c r="DB14" s="30">
        <f t="shared" si="0"/>
        <v>59.229063736443962</v>
      </c>
      <c r="DC14" s="30">
        <f t="shared" si="0"/>
        <v>61.629871915599296</v>
      </c>
      <c r="DD14" s="30">
        <f t="shared" si="0"/>
        <v>55.801386240775223</v>
      </c>
      <c r="DE14" s="30">
        <f t="shared" si="0"/>
        <v>63.421003733840578</v>
      </c>
      <c r="DF14" s="30">
        <f t="shared" si="0"/>
        <v>65.890553507409294</v>
      </c>
      <c r="DG14" s="30">
        <f t="shared" si="0"/>
        <v>71.222347644938296</v>
      </c>
      <c r="DH14" s="30">
        <f t="shared" si="0"/>
        <v>85.719270239452683</v>
      </c>
      <c r="DI14" s="30">
        <f t="shared" si="0"/>
        <v>66.344622230947948</v>
      </c>
      <c r="DJ14" s="30">
        <f t="shared" si="0"/>
        <v>59.663000861243447</v>
      </c>
      <c r="DK14" s="30">
        <f t="shared" si="0"/>
        <v>58.422892468050904</v>
      </c>
      <c r="DL14" s="30">
        <f t="shared" si="0"/>
        <v>67.431050601846437</v>
      </c>
      <c r="DM14" s="30">
        <f t="shared" si="0"/>
        <v>66.292493001007358</v>
      </c>
      <c r="DN14" s="3">
        <f>VLOOKUP($A14,DELIEVERY!$DX:$EM,2,0)</f>
        <v>19.48</v>
      </c>
      <c r="DO14" s="3">
        <f>VLOOKUP($A14,DELIEVERY!$DX:$EM,3,0)</f>
        <v>13.89</v>
      </c>
      <c r="DP14" s="3">
        <f>VLOOKUP($A14,DELIEVERY!$DX:$EM,4,0)</f>
        <v>15.83</v>
      </c>
      <c r="DQ14" s="3">
        <f>VLOOKUP($A14,DELIEVERY!$DX:$EM,5,0)</f>
        <v>16.2</v>
      </c>
      <c r="DR14" s="3">
        <f>VLOOKUP($A14,DELIEVERY!$DX:$EM,6,0)</f>
        <v>15.74</v>
      </c>
      <c r="DS14" s="3">
        <f>VLOOKUP($A14,DELIEVERY!$DX:$EM,7,0)</f>
        <v>13.51</v>
      </c>
      <c r="DT14" s="3">
        <f>VLOOKUP($A14,DELIEVERY!$DX:$EM,8,0)</f>
        <v>6.5</v>
      </c>
      <c r="DU14" s="3">
        <f>VLOOKUP($A14,DELIEVERY!$DX:$EM,9,0)</f>
        <v>9.23</v>
      </c>
      <c r="DV14" s="3">
        <f>VLOOKUP($A14,DELIEVERY!$DX:$EM,10,0)</f>
        <v>14.97</v>
      </c>
      <c r="DW14" s="3">
        <f>VLOOKUP($A14,DELIEVERY!$DX:$EM,11,0)</f>
        <v>11.72</v>
      </c>
      <c r="DX14" s="3">
        <f>VLOOKUP($A14,DELIEVERY!$DX:$EM,12,0)</f>
        <v>10.74</v>
      </c>
      <c r="DY14" s="3">
        <f>VLOOKUP($A14,DELIEVERY!$DX:$EM,13,0)</f>
        <v>11.05</v>
      </c>
      <c r="DZ14" s="3">
        <f>VLOOKUP($A14,DELIEVERY!$DX:$EM,14,0)</f>
        <v>8.52</v>
      </c>
      <c r="EA14" s="3">
        <f>VLOOKUP($A14,DELIEVERY!$DX:$EM,15,0)</f>
        <v>18.38</v>
      </c>
      <c r="EB14" s="3">
        <f>CASHBC!HU12</f>
        <v>31.950000000000045</v>
      </c>
      <c r="EC14" s="22">
        <f>CASHBC!HV12</f>
        <v>19.050000000000068</v>
      </c>
      <c r="ED14" s="22">
        <f>CASHBC!HW12</f>
        <v>26.800000000000068</v>
      </c>
      <c r="EE14" s="22">
        <f>CASHBC!HX12</f>
        <v>20.950000000000045</v>
      </c>
      <c r="EF14" s="3">
        <f>CASHBC!HY12</f>
        <v>36</v>
      </c>
      <c r="EG14" s="22">
        <f>CASHBC!HZ12</f>
        <v>40.75</v>
      </c>
      <c r="EH14" s="22">
        <f>CASHBC!IA12</f>
        <v>52.799999999999955</v>
      </c>
      <c r="EI14" s="22">
        <f>CASHBC!IB12</f>
        <v>123.60000000000002</v>
      </c>
      <c r="EJ14" s="22">
        <f>CASHBC!IC12</f>
        <v>26.75</v>
      </c>
      <c r="EK14" s="22">
        <f>CASHBC!ID12</f>
        <v>36.549999999999955</v>
      </c>
      <c r="EL14" s="3">
        <f>CASHBC!IE12</f>
        <v>38</v>
      </c>
      <c r="EM14" s="22">
        <f>CASHBC!IF12</f>
        <v>40.75</v>
      </c>
      <c r="EN14" s="22">
        <f>CASHBC!IG12</f>
        <v>65.549999999999955</v>
      </c>
      <c r="EO14" s="22">
        <f>CASHBC!IH12</f>
        <v>29.949999999999989</v>
      </c>
      <c r="EP14" s="22">
        <f>VLOOKUP($A14,FNO_STOCKOPS!$EJ:$EY,2,0)</f>
        <v>1.1002227171492205</v>
      </c>
      <c r="EQ14" s="22">
        <f>VLOOKUP($A14,FNO_STOCKOPS!$EJ:$EY,3,0)</f>
        <v>0.97165410836024402</v>
      </c>
      <c r="ER14" s="22">
        <f>VLOOKUP($A14,FNO_STOCKOPS!$EJ:$EY,4,0)</f>
        <v>0.85357737104825293</v>
      </c>
      <c r="ES14" s="22">
        <f>VLOOKUP($A14,FNO_STOCKOPS!$EJ:$EY,5,0)</f>
        <v>0.84807886754297268</v>
      </c>
      <c r="ET14" s="22">
        <f>VLOOKUP($A14,FNO_STOCKOPS!$EJ:$EY,6,0)</f>
        <v>0.83313180169286583</v>
      </c>
      <c r="EU14" s="22">
        <f>VLOOKUP($A14,FNO_STOCKOPS!$EJ:$EY,7,0)</f>
        <v>0.88086185044359955</v>
      </c>
      <c r="EV14" s="22">
        <f>VLOOKUP($A14,FNO_STOCKOPS!$EJ:$EY,8,0)</f>
        <v>1.0423280423280423</v>
      </c>
      <c r="EW14" s="22">
        <f>VLOOKUP($A14,FNO_STOCKOPS!$EJ:$EY,9,0)</f>
        <v>1.1708719259022677</v>
      </c>
      <c r="EX14" s="22">
        <f>VLOOKUP($A14,FNO_STOCKOPS!$EJ:$EY,10,0)</f>
        <v>0.79122541603630858</v>
      </c>
      <c r="EY14" s="22">
        <f>VLOOKUP($A14,FNO_STOCKOPS!$EJ:$EY,11,0)</f>
        <v>0.7769811320754717</v>
      </c>
      <c r="EZ14" s="22">
        <f>VLOOKUP($A14,FNO_STOCKOPS!$EJ:$EY,12,0)</f>
        <v>0.77807796217676573</v>
      </c>
      <c r="FA14" s="22">
        <f>VLOOKUP($A14,FNO_STOCKOPS!$EJ:$EY,13,0)</f>
        <v>0.68176493557204221</v>
      </c>
      <c r="FB14" s="22">
        <f>VLOOKUP($A14,FNO_STOCKOPS!$EJ:$EY,14,0)</f>
        <v>0.60963455149501666</v>
      </c>
      <c r="FC14" s="22">
        <f>VLOOKUP($A14,FNO_STOCKOPS!$EJ:$EY,15,0)</f>
        <v>0.74325980392156865</v>
      </c>
    </row>
    <row r="15" spans="1:159" x14ac:dyDescent="0.25">
      <c r="A15" s="3" t="s">
        <v>21</v>
      </c>
      <c r="B15" s="17">
        <v>451</v>
      </c>
      <c r="C15" s="17">
        <v>461.9</v>
      </c>
      <c r="D15" s="17">
        <v>440.4</v>
      </c>
      <c r="E15" s="17">
        <v>444.05</v>
      </c>
      <c r="F15" s="18">
        <v>1.1299999999999999</v>
      </c>
      <c r="G15" s="17">
        <v>827.75</v>
      </c>
      <c r="H15" s="17">
        <v>286</v>
      </c>
      <c r="I15" s="21" t="str">
        <f>VLOOKUP($A15,CASHBC!$HT:$IL,19,0)</f>
        <v/>
      </c>
      <c r="J15" s="22">
        <f>VLOOKUP($A15,CASHBC!$A:$C,3,0)</f>
        <v>403.83418</v>
      </c>
      <c r="K15" s="22">
        <f>VLOOKUP($A15,CASHBC!$EZ:$FD,2,0)</f>
        <v>471.41903666666667</v>
      </c>
      <c r="L15" s="22">
        <f>VLOOKUP($A15,CASHBC!$EZ:$FD,3,0)</f>
        <v>413.23435200000006</v>
      </c>
      <c r="M15" s="22">
        <f>VLOOKUP($A15,CASHBC!$EZ:$FD,4,0)</f>
        <v>398.71611250000001</v>
      </c>
      <c r="N15" s="22">
        <f>VLOOKUP($A15,CASHBC!$EZ:$FD,5,0)</f>
        <v>411.52902461538463</v>
      </c>
      <c r="O15" s="22" t="str">
        <f t="shared" si="1"/>
        <v/>
      </c>
      <c r="P15" s="22">
        <f>VLOOKUP($A15,CASHBC!$A:$D,4,0)</f>
        <v>1828.25080005</v>
      </c>
      <c r="Q15" s="22">
        <f>VLOOKUP($A15,CASHBC!$FX:$GB,2,0)</f>
        <v>2060.0016239866668</v>
      </c>
      <c r="R15" s="22">
        <f>VLOOKUP($A15,CASHBC!$FX:$GB,3,0)</f>
        <v>1784.3911522390001</v>
      </c>
      <c r="S15" s="22">
        <f>VLOOKUP($A15,CASHBC!$FX:$GB,4,0)</f>
        <v>1732.03775981375</v>
      </c>
      <c r="T15" s="22">
        <f>VLOOKUP($A15,CASHBC!$FX:$GB,5,0)</f>
        <v>1772.6010264215381</v>
      </c>
      <c r="U15" s="22" t="str">
        <f t="shared" si="2"/>
        <v/>
      </c>
      <c r="V15" s="24">
        <f>VLOOKUP($A15,CASHBC!$A:$E,5,0)</f>
        <v>419141</v>
      </c>
      <c r="W15" s="24">
        <f>VLOOKUP($A15,CASHBC!$GV:$GZ,2,0)</f>
        <v>510010.33333333331</v>
      </c>
      <c r="X15" s="24">
        <f>VLOOKUP($A15,CASHBC!$GV:$GZ,3,0)</f>
        <v>443994.8</v>
      </c>
      <c r="Y15" s="24">
        <f>VLOOKUP($A15,CASHBC!$GV:$GZ,4,0)</f>
        <v>440659.625</v>
      </c>
      <c r="Z15" s="24">
        <f>VLOOKUP($A15,CASHBC!$GV:$GZ,5,0)</f>
        <v>453423.07692307694</v>
      </c>
      <c r="AA15" s="24">
        <f t="shared" si="3"/>
        <v>419141</v>
      </c>
      <c r="AB15" s="27">
        <f>VLOOKUP(A15,DELIEVERY!A:E,5,0)</f>
        <v>30.31</v>
      </c>
      <c r="AC15" s="22">
        <f>VLOOKUP(A15,DELIEVERY!DP:DV,3,0)</f>
        <v>16.528766823735467</v>
      </c>
      <c r="AD15" s="22">
        <f>VLOOKUP(A15,DELIEVERY!DP:DV,4,0)</f>
        <v>18.749144553209845</v>
      </c>
      <c r="AE15" s="22">
        <f>VLOOKUP(A15,DELIEVERY!DP:DV,5,0)</f>
        <v>20.386084221765682</v>
      </c>
      <c r="AF15" s="22">
        <f>VLOOKUP(A15,DELIEVERY!DP:DV,6,0)</f>
        <v>21.768417298959669</v>
      </c>
      <c r="AG15" s="3">
        <f t="shared" si="4"/>
        <v>30.31</v>
      </c>
      <c r="AH15" s="28">
        <f>FNO_BHAVCOPY!CB13</f>
        <v>-1.8149897381370392</v>
      </c>
      <c r="AI15" s="28">
        <f>FNO_BHAVCOPY!CC13</f>
        <v>-4.6112840834040947</v>
      </c>
      <c r="AJ15" s="28">
        <f>FNO_BHAVCOPY!CD13</f>
        <v>-0.44148036821341347</v>
      </c>
      <c r="AK15" s="28">
        <f>FNO_BHAVCOPY!CE13</f>
        <v>-0.37432154220475389</v>
      </c>
      <c r="AL15" s="28">
        <f>FNO_BHAVCOPY!CF13</f>
        <v>1.8126384488959817</v>
      </c>
      <c r="AM15" s="28">
        <f>FNO_BHAVCOPY!CG13</f>
        <v>0.72213425459430935</v>
      </c>
      <c r="AN15" s="28">
        <f>FNO_BHAVCOPY!CH13</f>
        <v>1.2288711870992812</v>
      </c>
      <c r="AO15" s="28">
        <f>FNO_BHAVCOPY!CI13</f>
        <v>-1.2684330416017264</v>
      </c>
      <c r="AP15" s="28">
        <f>FNO_BHAVCOPY!CJ13</f>
        <v>-1.7202780723459408</v>
      </c>
      <c r="AQ15" s="28">
        <f>FNO_BHAVCOPY!CK13</f>
        <v>-0.27730124785561533</v>
      </c>
      <c r="AR15" s="28">
        <f>FNO_BHAVCOPY!CL13</f>
        <v>3.6235236819676122</v>
      </c>
      <c r="AS15" s="28">
        <f>FNO_BHAVCOPY!CM13</f>
        <v>-1.0124141255875618</v>
      </c>
      <c r="AT15" s="28">
        <f>FNO_BHAVCOPY!CN13</f>
        <v>-0.26925018631151282</v>
      </c>
      <c r="AU15" s="28">
        <f>FNO_BHAVCOPY!CO13</f>
        <v>-2.9082930700464487</v>
      </c>
      <c r="AV15" s="29">
        <f>FNO_BHAVCOPY!BK13</f>
        <v>47648400</v>
      </c>
      <c r="AW15" s="29">
        <f>FNO_BHAVCOPY!BL13</f>
        <v>48529200</v>
      </c>
      <c r="AX15" s="29">
        <f>FNO_BHAVCOPY!BM13</f>
        <v>50875200</v>
      </c>
      <c r="AY15" s="29">
        <f>FNO_BHAVCOPY!BN13</f>
        <v>51100800</v>
      </c>
      <c r="AZ15" s="29">
        <f>FNO_BHAVCOPY!BO13</f>
        <v>51292800</v>
      </c>
      <c r="BA15" s="29">
        <f>FNO_BHAVCOPY!BP13</f>
        <v>50379600</v>
      </c>
      <c r="BB15" s="29">
        <f>FNO_BHAVCOPY!BQ13</f>
        <v>50018400</v>
      </c>
      <c r="BC15" s="29">
        <f>FNO_BHAVCOPY!BR13</f>
        <v>49411200</v>
      </c>
      <c r="BD15" s="29">
        <f>FNO_BHAVCOPY!BS13</f>
        <v>50046000</v>
      </c>
      <c r="BE15" s="29">
        <f>FNO_BHAVCOPY!BT13</f>
        <v>50922000</v>
      </c>
      <c r="BF15" s="29">
        <f>FNO_BHAVCOPY!BU13</f>
        <v>51063600</v>
      </c>
      <c r="BG15" s="29">
        <f>FNO_BHAVCOPY!BV13</f>
        <v>49278000</v>
      </c>
      <c r="BH15" s="29">
        <f>FNO_BHAVCOPY!BW13</f>
        <v>49782000</v>
      </c>
      <c r="BI15" s="29">
        <f>FNO_BHAVCOPY!BX13</f>
        <v>49916400</v>
      </c>
      <c r="BJ15" s="22">
        <f>CASHBC!EJ13</f>
        <v>403.83418</v>
      </c>
      <c r="BK15" s="22">
        <f>CASHBC!EK13</f>
        <v>615.00039000000004</v>
      </c>
      <c r="BL15" s="22">
        <f>CASHBC!EL13</f>
        <v>439.38650999999999</v>
      </c>
      <c r="BM15" s="22">
        <f>CASHBC!EM13</f>
        <v>359.87020999999999</v>
      </c>
      <c r="BN15" s="22">
        <f>CASHBC!EN13</f>
        <v>357.73432000000003</v>
      </c>
      <c r="BO15" s="22">
        <f>CASHBC!EO13</f>
        <v>294.18033000000003</v>
      </c>
      <c r="BP15" s="22">
        <f>CASHBC!EP13</f>
        <v>366.19626</v>
      </c>
      <c r="BQ15" s="22">
        <f>CASHBC!EQ13</f>
        <v>335.72228000000001</v>
      </c>
      <c r="BR15" s="22">
        <f>CASHBC!ER13</f>
        <v>421.6386</v>
      </c>
      <c r="BS15" s="22">
        <f>CASHBC!ES13</f>
        <v>478.31855000000002</v>
      </c>
      <c r="BT15" s="22">
        <f>CASHBC!ET13</f>
        <v>423.44580999999999</v>
      </c>
      <c r="BU15" s="22">
        <f>CASHBC!EU13</f>
        <v>483.15084000000002</v>
      </c>
      <c r="BV15" s="22">
        <f>CASHBC!EV13</f>
        <v>334.32492999999999</v>
      </c>
      <c r="BW15" s="22">
        <f>CASHBC!EW13</f>
        <v>440.90829000000002</v>
      </c>
      <c r="BX15" s="22">
        <f>VLOOKUP($A15,CASHBC!$FG:$FU,2,0)</f>
        <v>1828.25080005</v>
      </c>
      <c r="BY15" s="22">
        <f>VLOOKUP($A15,CASHBC!$FG:$FU,3,0)</f>
        <v>2699.6643970949999</v>
      </c>
      <c r="BZ15" s="22">
        <f>VLOOKUP($A15,CASHBC!$FG:$FU,4,0)</f>
        <v>1961.0096247650001</v>
      </c>
      <c r="CA15" s="22">
        <f>VLOOKUP($A15,CASHBC!$FG:$FU,5,0)</f>
        <v>1519.3308500999999</v>
      </c>
      <c r="CB15" s="22">
        <f>VLOOKUP($A15,CASHBC!$FG:$FU,6,0)</f>
        <v>1468.14617183</v>
      </c>
      <c r="CC15" s="22">
        <f>VLOOKUP($A15,CASHBC!$FG:$FU,7,0)</f>
        <v>1273.804717405</v>
      </c>
      <c r="CD15" s="22">
        <f>VLOOKUP($A15,CASHBC!$FG:$FU,8,0)</f>
        <v>1554.4912530200002</v>
      </c>
      <c r="CE15" s="22">
        <f>VLOOKUP($A15,CASHBC!$FG:$FU,9,0)</f>
        <v>1416.4915158599999</v>
      </c>
      <c r="CF15" s="22">
        <f>VLOOKUP($A15,CASHBC!$FG:$FU,10,0)</f>
        <v>1963.3635484349998</v>
      </c>
      <c r="CG15" s="22">
        <f>VLOOKUP($A15,CASHBC!$FG:$FU,11,0)</f>
        <v>2141.0639336900003</v>
      </c>
      <c r="CH15" s="22">
        <f>VLOOKUP($A15,CASHBC!$FG:$FU,12,0)</f>
        <v>1758.8972545299998</v>
      </c>
      <c r="CI15" s="22">
        <f>VLOOKUP($A15,CASHBC!$FG:$FU,13,0)</f>
        <v>2098.62403034</v>
      </c>
      <c r="CJ15" s="22">
        <f>VLOOKUP($A15,CASHBC!$FG:$FU,14,0)</f>
        <v>1384.6137202</v>
      </c>
      <c r="CK15" s="22">
        <f>VLOOKUP($A15,CASHBC!$FG:$FU,15,0)</f>
        <v>1804.3123262099998</v>
      </c>
      <c r="CL15" s="30">
        <f>VLOOKUP($A15,CASHBC!$GE:$GS,2,0)</f>
        <v>419141</v>
      </c>
      <c r="CM15" s="30">
        <f>VLOOKUP($A15,CASHBC!$GE:$GS,3,0)</f>
        <v>676631</v>
      </c>
      <c r="CN15" s="30">
        <f>VLOOKUP($A15,CASHBC!$GE:$GS,4,0)</f>
        <v>471905</v>
      </c>
      <c r="CO15" s="30">
        <f>VLOOKUP($A15,CASHBC!$GE:$GS,5,0)</f>
        <v>381495</v>
      </c>
      <c r="CP15" s="30">
        <f>VLOOKUP($A15,CASHBC!$GE:$GS,6,0)</f>
        <v>351689</v>
      </c>
      <c r="CQ15" s="30">
        <f>VLOOKUP($A15,CASHBC!$GE:$GS,7,0)</f>
        <v>338254</v>
      </c>
      <c r="CR15" s="30">
        <f>VLOOKUP($A15,CASHBC!$GE:$GS,8,0)</f>
        <v>407478</v>
      </c>
      <c r="CS15" s="30">
        <f>VLOOKUP($A15,CASHBC!$GE:$GS,9,0)</f>
        <v>389708</v>
      </c>
      <c r="CT15" s="30">
        <f>VLOOKUP($A15,CASHBC!$GE:$GS,10,0)</f>
        <v>508117</v>
      </c>
      <c r="CU15" s="30">
        <f>VLOOKUP($A15,CASHBC!$GE:$GS,11,0)</f>
        <v>501888</v>
      </c>
      <c r="CV15" s="30">
        <f>VLOOKUP($A15,CASHBC!$GE:$GS,12,0)</f>
        <v>490756</v>
      </c>
      <c r="CW15" s="30">
        <f>VLOOKUP($A15,CASHBC!$GE:$GS,13,0)</f>
        <v>482534</v>
      </c>
      <c r="CX15" s="30">
        <f>VLOOKUP($A15,CASHBC!$GE:$GS,14,0)</f>
        <v>423296</v>
      </c>
      <c r="CY15" s="30">
        <f>VLOOKUP($A15,CASHBC!$GE:$GS,15,0)</f>
        <v>470749</v>
      </c>
      <c r="CZ15" s="30">
        <f t="shared" si="5"/>
        <v>96.348049940234901</v>
      </c>
      <c r="DA15" s="30">
        <f t="shared" si="0"/>
        <v>90.891547978144672</v>
      </c>
      <c r="DB15" s="30">
        <f t="shared" si="0"/>
        <v>93.109102467657692</v>
      </c>
      <c r="DC15" s="30">
        <f t="shared" si="0"/>
        <v>94.33156659982437</v>
      </c>
      <c r="DD15" s="30">
        <f t="shared" si="0"/>
        <v>101.71893917637459</v>
      </c>
      <c r="DE15" s="30">
        <f t="shared" si="0"/>
        <v>86.970244254317763</v>
      </c>
      <c r="DF15" s="30">
        <f t="shared" si="0"/>
        <v>89.868964704842966</v>
      </c>
      <c r="DG15" s="30">
        <f t="shared" si="0"/>
        <v>86.147135804243177</v>
      </c>
      <c r="DH15" s="30">
        <f t="shared" si="0"/>
        <v>82.980612732894201</v>
      </c>
      <c r="DI15" s="30">
        <f t="shared" si="0"/>
        <v>95.303842690002554</v>
      </c>
      <c r="DJ15" s="30">
        <f t="shared" si="0"/>
        <v>86.284387760923963</v>
      </c>
      <c r="DK15" s="30">
        <f t="shared" si="0"/>
        <v>100.12783347909163</v>
      </c>
      <c r="DL15" s="30">
        <f t="shared" si="0"/>
        <v>78.981358198518294</v>
      </c>
      <c r="DM15" s="30">
        <f t="shared" si="0"/>
        <v>93.661014680859651</v>
      </c>
      <c r="DN15" s="3">
        <f>VLOOKUP($A15,DELIEVERY!$DX:$EM,2,0)</f>
        <v>30.31</v>
      </c>
      <c r="DO15" s="3">
        <f>VLOOKUP($A15,DELIEVERY!$DX:$EM,3,0)</f>
        <v>12.54</v>
      </c>
      <c r="DP15" s="3">
        <f>VLOOKUP($A15,DELIEVERY!$DX:$EM,4,0)</f>
        <v>13.5</v>
      </c>
      <c r="DQ15" s="3">
        <f>VLOOKUP($A15,DELIEVERY!$DX:$EM,5,0)</f>
        <v>27.04</v>
      </c>
      <c r="DR15" s="3">
        <f>VLOOKUP($A15,DELIEVERY!$DX:$EM,6,0)</f>
        <v>31.29</v>
      </c>
      <c r="DS15" s="3">
        <f>VLOOKUP($A15,DELIEVERY!$DX:$EM,7,0)</f>
        <v>14.17</v>
      </c>
      <c r="DT15" s="3">
        <f>VLOOKUP($A15,DELIEVERY!$DX:$EM,8,0)</f>
        <v>13.67</v>
      </c>
      <c r="DU15" s="3">
        <f>VLOOKUP($A15,DELIEVERY!$DX:$EM,9,0)</f>
        <v>27.7</v>
      </c>
      <c r="DV15" s="3">
        <f>VLOOKUP($A15,DELIEVERY!$DX:$EM,10,0)</f>
        <v>28.42</v>
      </c>
      <c r="DW15" s="3">
        <f>VLOOKUP($A15,DELIEVERY!$DX:$EM,11,0)</f>
        <v>22.55</v>
      </c>
      <c r="DX15" s="3">
        <f>VLOOKUP($A15,DELIEVERY!$DX:$EM,12,0)</f>
        <v>16.13</v>
      </c>
      <c r="DY15" s="3">
        <f>VLOOKUP($A15,DELIEVERY!$DX:$EM,13,0)</f>
        <v>33.72</v>
      </c>
      <c r="DZ15" s="3">
        <f>VLOOKUP($A15,DELIEVERY!$DX:$EM,14,0)</f>
        <v>21.58</v>
      </c>
      <c r="EA15" s="3">
        <f>VLOOKUP($A15,DELIEVERY!$DX:$EM,15,0)</f>
        <v>23.39</v>
      </c>
      <c r="EB15" s="3">
        <f>CASHBC!HU13</f>
        <v>21.5</v>
      </c>
      <c r="EC15" s="22">
        <f>CASHBC!HV13</f>
        <v>22.900000000000034</v>
      </c>
      <c r="ED15" s="22">
        <f>CASHBC!HW13</f>
        <v>23.149999999999977</v>
      </c>
      <c r="EE15" s="22">
        <f>CASHBC!HX13</f>
        <v>20.399999999999977</v>
      </c>
      <c r="EF15" s="3">
        <f>CASHBC!HY13</f>
        <v>18.399999999999977</v>
      </c>
      <c r="EG15" s="22">
        <f>CASHBC!HZ13</f>
        <v>13.800000000000011</v>
      </c>
      <c r="EH15" s="22">
        <f>CASHBC!IA13</f>
        <v>22.550000000000011</v>
      </c>
      <c r="EI15" s="22">
        <f>CASHBC!IB13</f>
        <v>27</v>
      </c>
      <c r="EJ15" s="22">
        <f>CASHBC!IC13</f>
        <v>32.199999999999989</v>
      </c>
      <c r="EK15" s="22">
        <f>CASHBC!ID13</f>
        <v>53.5</v>
      </c>
      <c r="EL15" s="3">
        <f>CASHBC!IE13</f>
        <v>26.300000000000011</v>
      </c>
      <c r="EM15" s="22">
        <f>CASHBC!IF13</f>
        <v>39.199999999999989</v>
      </c>
      <c r="EN15" s="22">
        <f>CASHBC!IG13</f>
        <v>25.899999999999977</v>
      </c>
      <c r="EO15" s="22">
        <f>CASHBC!IH13</f>
        <v>24.350000000000023</v>
      </c>
      <c r="EP15" s="22">
        <f>VLOOKUP($A15,FNO_STOCKOPS!$EJ:$EY,2,0)</f>
        <v>0.75188458539121394</v>
      </c>
      <c r="EQ15" s="22">
        <f>VLOOKUP($A15,FNO_STOCKOPS!$EJ:$EY,3,0)</f>
        <v>0.62549968440984638</v>
      </c>
      <c r="ER15" s="22">
        <f>VLOOKUP($A15,FNO_STOCKOPS!$EJ:$EY,4,0)</f>
        <v>0.729375</v>
      </c>
      <c r="ES15" s="22">
        <f>VLOOKUP($A15,FNO_STOCKOPS!$EJ:$EY,5,0)</f>
        <v>0.66940961337513061</v>
      </c>
      <c r="ET15" s="22">
        <f>VLOOKUP($A15,FNO_STOCKOPS!$EJ:$EY,6,0)</f>
        <v>0.60924313462826529</v>
      </c>
      <c r="EU15" s="22">
        <f>VLOOKUP($A15,FNO_STOCKOPS!$EJ:$EY,7,0)</f>
        <v>0.61374159820761764</v>
      </c>
      <c r="EV15" s="22">
        <f>VLOOKUP($A15,FNO_STOCKOPS!$EJ:$EY,8,0)</f>
        <v>0.69272056356927203</v>
      </c>
      <c r="EW15" s="22">
        <f>VLOOKUP($A15,FNO_STOCKOPS!$EJ:$EY,9,0)</f>
        <v>0.67072399620613343</v>
      </c>
      <c r="EX15" s="22">
        <f>VLOOKUP($A15,FNO_STOCKOPS!$EJ:$EY,10,0)</f>
        <v>0.92781274586939422</v>
      </c>
      <c r="EY15" s="22">
        <f>VLOOKUP($A15,FNO_STOCKOPS!$EJ:$EY,11,0)</f>
        <v>1.2255690963439871</v>
      </c>
      <c r="EZ15" s="22">
        <f>VLOOKUP($A15,FNO_STOCKOPS!$EJ:$EY,12,0)</f>
        <v>0.9234004870489263</v>
      </c>
      <c r="FA15" s="22">
        <f>VLOOKUP($A15,FNO_STOCKOPS!$EJ:$EY,13,0)</f>
        <v>0.9050279329608939</v>
      </c>
      <c r="FB15" s="22">
        <f>VLOOKUP($A15,FNO_STOCKOPS!$EJ:$EY,14,0)</f>
        <v>0.90971401559914911</v>
      </c>
      <c r="FC15" s="22">
        <f>VLOOKUP($A15,FNO_STOCKOPS!$EJ:$EY,15,0)</f>
        <v>0.9564243027888446</v>
      </c>
    </row>
    <row r="16" spans="1:159" x14ac:dyDescent="0.25">
      <c r="A16" s="3" t="s">
        <v>22</v>
      </c>
      <c r="B16" s="17">
        <v>2525.1</v>
      </c>
      <c r="C16" s="17">
        <v>2654</v>
      </c>
      <c r="D16" s="17">
        <v>2510.15</v>
      </c>
      <c r="E16" s="17">
        <v>2623.8</v>
      </c>
      <c r="F16" s="18">
        <v>4.99</v>
      </c>
      <c r="G16" s="17">
        <v>3315.15</v>
      </c>
      <c r="H16" s="17">
        <v>1788.65</v>
      </c>
      <c r="I16" s="21" t="str">
        <f>VLOOKUP($A16,CASHBC!$HT:$IL,19,0)</f>
        <v/>
      </c>
      <c r="J16" s="22">
        <f>VLOOKUP($A16,CASHBC!$A:$C,3,0)</f>
        <v>11.18713</v>
      </c>
      <c r="K16" s="22">
        <f>VLOOKUP($A16,CASHBC!$EZ:$FD,2,0)</f>
        <v>7.6694533333333332</v>
      </c>
      <c r="L16" s="22">
        <f>VLOOKUP($A16,CASHBC!$EZ:$FD,3,0)</f>
        <v>8.2986699999999995</v>
      </c>
      <c r="M16" s="22">
        <f>VLOOKUP($A16,CASHBC!$EZ:$FD,4,0)</f>
        <v>7.49020625</v>
      </c>
      <c r="N16" s="22">
        <f>VLOOKUP($A16,CASHBC!$EZ:$FD,5,0)</f>
        <v>8.5057353846153845</v>
      </c>
      <c r="O16" s="22">
        <f t="shared" si="1"/>
        <v>11.18713</v>
      </c>
      <c r="P16" s="22">
        <f>VLOOKUP($A16,CASHBC!$A:$D,4,0)</f>
        <v>290.95703236500003</v>
      </c>
      <c r="Q16" s="22">
        <f>VLOOKUP($A16,CASHBC!$FX:$GB,2,0)</f>
        <v>191.11492295666667</v>
      </c>
      <c r="R16" s="22">
        <f>VLOOKUP($A16,CASHBC!$FX:$GB,3,0)</f>
        <v>204.31290576100002</v>
      </c>
      <c r="S16" s="22">
        <f>VLOOKUP($A16,CASHBC!$FX:$GB,4,0)</f>
        <v>181.91648088875002</v>
      </c>
      <c r="T16" s="22">
        <f>VLOOKUP($A16,CASHBC!$FX:$GB,5,0)</f>
        <v>205.27656080692307</v>
      </c>
      <c r="U16" s="22">
        <f t="shared" si="2"/>
        <v>290.95703236500003</v>
      </c>
      <c r="V16" s="24">
        <f>VLOOKUP($A16,CASHBC!$A:$E,5,0)</f>
        <v>69201</v>
      </c>
      <c r="W16" s="24">
        <f>VLOOKUP($A16,CASHBC!$GV:$GZ,2,0)</f>
        <v>46552.666666666664</v>
      </c>
      <c r="X16" s="24">
        <f>VLOOKUP($A16,CASHBC!$GV:$GZ,3,0)</f>
        <v>46246</v>
      </c>
      <c r="Y16" s="24">
        <f>VLOOKUP($A16,CASHBC!$GV:$GZ,4,0)</f>
        <v>44043.5</v>
      </c>
      <c r="Z16" s="24">
        <f>VLOOKUP($A16,CASHBC!$GV:$GZ,5,0)</f>
        <v>49367</v>
      </c>
      <c r="AA16" s="24" t="str">
        <f t="shared" si="3"/>
        <v/>
      </c>
      <c r="AB16" s="27">
        <f>VLOOKUP(A16,DELIEVERY!A:E,5,0)</f>
        <v>25.22</v>
      </c>
      <c r="AC16" s="22">
        <f>VLOOKUP(A16,DELIEVERY!DP:DV,3,0)</f>
        <v>22.854997053244993</v>
      </c>
      <c r="AD16" s="22">
        <f>VLOOKUP(A16,DELIEVERY!DP:DV,4,0)</f>
        <v>34.919089444453149</v>
      </c>
      <c r="AE16" s="22">
        <f>VLOOKUP(A16,DELIEVERY!DP:DV,5,0)</f>
        <v>34.279196250437032</v>
      </c>
      <c r="AF16" s="22">
        <f>VLOOKUP(A16,DELIEVERY!DP:DV,6,0)</f>
        <v>32.916811968322548</v>
      </c>
      <c r="AG16" s="3" t="str">
        <f t="shared" si="4"/>
        <v/>
      </c>
      <c r="AH16" s="28">
        <f>FNO_BHAVCOPY!CB14</f>
        <v>7.6045627376425857</v>
      </c>
      <c r="AI16" s="28">
        <f>FNO_BHAVCOPY!CC14</f>
        <v>-3.3595800524934383</v>
      </c>
      <c r="AJ16" s="28">
        <f>FNO_BHAVCOPY!CD14</f>
        <v>-7.3143042491080115</v>
      </c>
      <c r="AK16" s="28">
        <f>FNO_BHAVCOPY!CE14</f>
        <v>3.6128381784574017</v>
      </c>
      <c r="AL16" s="28">
        <f>FNO_BHAVCOPY!CF14</f>
        <v>3.0833188983197646</v>
      </c>
      <c r="AM16" s="28">
        <f>FNO_BHAVCOPY!CG14</f>
        <v>-0.89270386266094415</v>
      </c>
      <c r="AN16" s="28">
        <f>FNO_BHAVCOPY!CH14</f>
        <v>8.5538576220648537</v>
      </c>
      <c r="AO16" s="28">
        <f>FNO_BHAVCOPY!CI14</f>
        <v>-3.9556112403794521</v>
      </c>
      <c r="AP16" s="28">
        <f>FNO_BHAVCOPY!CJ14</f>
        <v>-2.0340171839382784</v>
      </c>
      <c r="AQ16" s="28">
        <f>FNO_BHAVCOPY!CK14</f>
        <v>2.4061770515352845</v>
      </c>
      <c r="AR16" s="28">
        <f>FNO_BHAVCOPY!CL14</f>
        <v>2.3713235294117645</v>
      </c>
      <c r="AS16" s="28">
        <f>FNO_BHAVCOPY!CM14</f>
        <v>-2.6485325697924123</v>
      </c>
      <c r="AT16" s="28">
        <f>FNO_BHAVCOPY!CN14</f>
        <v>-0.23210141046241742</v>
      </c>
      <c r="AU16" s="28">
        <f>FNO_BHAVCOPY!CO14</f>
        <v>7.5460829493087562</v>
      </c>
      <c r="AV16" s="29">
        <f>FNO_BHAVCOPY!BK14</f>
        <v>1485750</v>
      </c>
      <c r="AW16" s="29">
        <f>FNO_BHAVCOPY!BL14</f>
        <v>1380750</v>
      </c>
      <c r="AX16" s="29">
        <f>FNO_BHAVCOPY!BM14</f>
        <v>1428750</v>
      </c>
      <c r="AY16" s="29">
        <f>FNO_BHAVCOPY!BN14</f>
        <v>1541500</v>
      </c>
      <c r="AZ16" s="29">
        <f>FNO_BHAVCOPY!BO14</f>
        <v>1487750</v>
      </c>
      <c r="BA16" s="29">
        <f>FNO_BHAVCOPY!BP14</f>
        <v>1443250</v>
      </c>
      <c r="BB16" s="29">
        <f>FNO_BHAVCOPY!BQ14</f>
        <v>1456250</v>
      </c>
      <c r="BC16" s="29">
        <f>FNO_BHAVCOPY!BR14</f>
        <v>1341500</v>
      </c>
      <c r="BD16" s="29">
        <f>FNO_BHAVCOPY!BS14</f>
        <v>1396750</v>
      </c>
      <c r="BE16" s="29">
        <f>FNO_BHAVCOPY!BT14</f>
        <v>1425750</v>
      </c>
      <c r="BF16" s="29">
        <f>FNO_BHAVCOPY!BU14</f>
        <v>1392250</v>
      </c>
      <c r="BG16" s="29">
        <f>FNO_BHAVCOPY!BV14</f>
        <v>1360000</v>
      </c>
      <c r="BH16" s="29">
        <f>FNO_BHAVCOPY!BW14</f>
        <v>1397000</v>
      </c>
      <c r="BI16" s="29">
        <f>FNO_BHAVCOPY!BX14</f>
        <v>1400250</v>
      </c>
      <c r="BJ16" s="22">
        <f>CASHBC!EJ14</f>
        <v>11.18713</v>
      </c>
      <c r="BK16" s="22">
        <f>CASHBC!EK14</f>
        <v>5.2527100000000004</v>
      </c>
      <c r="BL16" s="22">
        <f>CASHBC!EL14</f>
        <v>6.4690799999999999</v>
      </c>
      <c r="BM16" s="22">
        <f>CASHBC!EM14</f>
        <v>11.286569999999999</v>
      </c>
      <c r="BN16" s="22">
        <f>CASHBC!EN14</f>
        <v>6.6928700000000001</v>
      </c>
      <c r="BO16" s="22">
        <f>CASHBC!EO14</f>
        <v>11.792120000000001</v>
      </c>
      <c r="BP16" s="22">
        <f>CASHBC!EP14</f>
        <v>7.1253399999999996</v>
      </c>
      <c r="BQ16" s="22">
        <f>CASHBC!EQ14</f>
        <v>7.0262700000000002</v>
      </c>
      <c r="BR16" s="22">
        <f>CASHBC!ER14</f>
        <v>4.2766900000000003</v>
      </c>
      <c r="BS16" s="22">
        <f>CASHBC!ES14</f>
        <v>6.9055400000000002</v>
      </c>
      <c r="BT16" s="22">
        <f>CASHBC!ET14</f>
        <v>9.4458099999999998</v>
      </c>
      <c r="BU16" s="22">
        <f>CASHBC!EU14</f>
        <v>9.8674999999999997</v>
      </c>
      <c r="BV16" s="22">
        <f>CASHBC!EV14</f>
        <v>6.5447800000000003</v>
      </c>
      <c r="BW16" s="22">
        <f>CASHBC!EW14</f>
        <v>17.889279999999999</v>
      </c>
      <c r="BX16" s="22">
        <f>VLOOKUP($A16,CASHBC!$FG:$FU,2,0)</f>
        <v>290.95703236500003</v>
      </c>
      <c r="BY16" s="22">
        <f>VLOOKUP($A16,CASHBC!$FG:$FU,3,0)</f>
        <v>130.921170155</v>
      </c>
      <c r="BZ16" s="22">
        <f>VLOOKUP($A16,CASHBC!$FG:$FU,4,0)</f>
        <v>159.74900421500001</v>
      </c>
      <c r="CA16" s="22">
        <f>VLOOKUP($A16,CASHBC!$FG:$FU,5,0)</f>
        <v>282.67459450000001</v>
      </c>
      <c r="CB16" s="22">
        <f>VLOOKUP($A16,CASHBC!$FG:$FU,6,0)</f>
        <v>163.644221555</v>
      </c>
      <c r="CC16" s="22">
        <f>VLOOKUP($A16,CASHBC!$FG:$FU,7,0)</f>
        <v>284.57553838000001</v>
      </c>
      <c r="CD16" s="22">
        <f>VLOOKUP($A16,CASHBC!$FG:$FU,8,0)</f>
        <v>169.04310765</v>
      </c>
      <c r="CE16" s="22">
        <f>VLOOKUP($A16,CASHBC!$FG:$FU,9,0)</f>
        <v>163.042962585</v>
      </c>
      <c r="CF16" s="22">
        <f>VLOOKUP($A16,CASHBC!$FG:$FU,10,0)</f>
        <v>101.68124807000001</v>
      </c>
      <c r="CG16" s="22">
        <f>VLOOKUP($A16,CASHBC!$FG:$FU,11,0)</f>
        <v>164.43681685000001</v>
      </c>
      <c r="CH16" s="22">
        <f>VLOOKUP($A16,CASHBC!$FG:$FU,12,0)</f>
        <v>219.115292315</v>
      </c>
      <c r="CI16" s="22">
        <f>VLOOKUP($A16,CASHBC!$FG:$FU,13,0)</f>
        <v>239.0994149</v>
      </c>
      <c r="CJ16" s="22">
        <f>VLOOKUP($A16,CASHBC!$FG:$FU,14,0)</f>
        <v>154.85809230999999</v>
      </c>
      <c r="CK16" s="22">
        <f>VLOOKUP($A16,CASHBC!$FG:$FU,15,0)</f>
        <v>435.75382700500001</v>
      </c>
      <c r="CL16" s="30">
        <f>VLOOKUP($A16,CASHBC!$GE:$GS,2,0)</f>
        <v>69201</v>
      </c>
      <c r="CM16" s="30">
        <f>VLOOKUP($A16,CASHBC!$GE:$GS,3,0)</f>
        <v>35997</v>
      </c>
      <c r="CN16" s="30">
        <f>VLOOKUP($A16,CASHBC!$GE:$GS,4,0)</f>
        <v>40098</v>
      </c>
      <c r="CO16" s="30">
        <f>VLOOKUP($A16,CASHBC!$GE:$GS,5,0)</f>
        <v>63563</v>
      </c>
      <c r="CP16" s="30">
        <f>VLOOKUP($A16,CASHBC!$GE:$GS,6,0)</f>
        <v>48857</v>
      </c>
      <c r="CQ16" s="30">
        <f>VLOOKUP($A16,CASHBC!$GE:$GS,7,0)</f>
        <v>42715</v>
      </c>
      <c r="CR16" s="30">
        <f>VLOOKUP($A16,CASHBC!$GE:$GS,8,0)</f>
        <v>47759</v>
      </c>
      <c r="CS16" s="30">
        <f>VLOOKUP($A16,CASHBC!$GE:$GS,9,0)</f>
        <v>40959</v>
      </c>
      <c r="CT16" s="30">
        <f>VLOOKUP($A16,CASHBC!$GE:$GS,10,0)</f>
        <v>32400</v>
      </c>
      <c r="CU16" s="30">
        <f>VLOOKUP($A16,CASHBC!$GE:$GS,11,0)</f>
        <v>44460</v>
      </c>
      <c r="CV16" s="30">
        <f>VLOOKUP($A16,CASHBC!$GE:$GS,12,0)</f>
        <v>59083</v>
      </c>
      <c r="CW16" s="30">
        <f>VLOOKUP($A16,CASHBC!$GE:$GS,13,0)</f>
        <v>66243</v>
      </c>
      <c r="CX16" s="30">
        <f>VLOOKUP($A16,CASHBC!$GE:$GS,14,0)</f>
        <v>35598</v>
      </c>
      <c r="CY16" s="30">
        <f>VLOOKUP($A16,CASHBC!$GE:$GS,15,0)</f>
        <v>84039</v>
      </c>
      <c r="CZ16" s="30">
        <f t="shared" si="5"/>
        <v>16.166139217641366</v>
      </c>
      <c r="DA16" s="30">
        <f t="shared" si="0"/>
        <v>14.592077117537574</v>
      </c>
      <c r="DB16" s="30">
        <f t="shared" si="0"/>
        <v>16.133173724375279</v>
      </c>
      <c r="DC16" s="30">
        <f t="shared" si="0"/>
        <v>17.756509289995751</v>
      </c>
      <c r="DD16" s="30">
        <f t="shared" si="0"/>
        <v>13.698896780399943</v>
      </c>
      <c r="DE16" s="30">
        <f t="shared" si="0"/>
        <v>27.606508252370361</v>
      </c>
      <c r="DF16" s="30">
        <f t="shared" si="0"/>
        <v>14.919365983374862</v>
      </c>
      <c r="DG16" s="30">
        <f t="shared" si="0"/>
        <v>17.154398300739764</v>
      </c>
      <c r="DH16" s="30">
        <f t="shared" si="0"/>
        <v>13.199660493827162</v>
      </c>
      <c r="DI16" s="30">
        <f t="shared" si="0"/>
        <v>15.532028789923526</v>
      </c>
      <c r="DJ16" s="30">
        <f t="shared" si="0"/>
        <v>15.98735676929066</v>
      </c>
      <c r="DK16" s="30">
        <f t="shared" si="0"/>
        <v>14.895913530486238</v>
      </c>
      <c r="DL16" s="30">
        <f t="shared" si="0"/>
        <v>18.385246362155176</v>
      </c>
      <c r="DM16" s="30">
        <f t="shared" si="0"/>
        <v>21.286878711074618</v>
      </c>
      <c r="DN16" s="3">
        <f>VLOOKUP($A16,DELIEVERY!$DX:$EM,2,0)</f>
        <v>25.22</v>
      </c>
      <c r="DO16" s="3">
        <f>VLOOKUP($A16,DELIEVERY!$DX:$EM,3,0)</f>
        <v>19.34</v>
      </c>
      <c r="DP16" s="3">
        <f>VLOOKUP($A16,DELIEVERY!$DX:$EM,4,0)</f>
        <v>25.62</v>
      </c>
      <c r="DQ16" s="3">
        <f>VLOOKUP($A16,DELIEVERY!$DX:$EM,5,0)</f>
        <v>22.9</v>
      </c>
      <c r="DR16" s="3">
        <f>VLOOKUP($A16,DELIEVERY!$DX:$EM,6,0)</f>
        <v>29.52</v>
      </c>
      <c r="DS16" s="3">
        <f>VLOOKUP($A16,DELIEVERY!$DX:$EM,7,0)</f>
        <v>61.52</v>
      </c>
      <c r="DT16" s="3">
        <f>VLOOKUP($A16,DELIEVERY!$DX:$EM,8,0)</f>
        <v>29.42</v>
      </c>
      <c r="DU16" s="3">
        <f>VLOOKUP($A16,DELIEVERY!$DX:$EM,9,0)</f>
        <v>37.94</v>
      </c>
      <c r="DV16" s="3">
        <f>VLOOKUP($A16,DELIEVERY!$DX:$EM,10,0)</f>
        <v>30.16</v>
      </c>
      <c r="DW16" s="3">
        <f>VLOOKUP($A16,DELIEVERY!$DX:$EM,11,0)</f>
        <v>27.01</v>
      </c>
      <c r="DX16" s="3">
        <f>VLOOKUP($A16,DELIEVERY!$DX:$EM,12,0)</f>
        <v>30.87</v>
      </c>
      <c r="DY16" s="3">
        <f>VLOOKUP($A16,DELIEVERY!$DX:$EM,13,0)</f>
        <v>36.72</v>
      </c>
      <c r="DZ16" s="3">
        <f>VLOOKUP($A16,DELIEVERY!$DX:$EM,14,0)</f>
        <v>20.71</v>
      </c>
      <c r="EA16" s="3">
        <f>VLOOKUP($A16,DELIEVERY!$DX:$EM,15,0)</f>
        <v>34.08</v>
      </c>
      <c r="EB16" s="3">
        <f>CASHBC!HU14</f>
        <v>143.84999999999991</v>
      </c>
      <c r="EC16" s="22">
        <f>CASHBC!HV14</f>
        <v>70</v>
      </c>
      <c r="ED16" s="22">
        <f>CASHBC!HW14</f>
        <v>115.05000000000018</v>
      </c>
      <c r="EE16" s="22">
        <f>CASHBC!HX14</f>
        <v>98.599999999999909</v>
      </c>
      <c r="EF16" s="3">
        <f>CASHBC!HY14</f>
        <v>91</v>
      </c>
      <c r="EG16" s="22">
        <f>CASHBC!HZ14</f>
        <v>78.949999999999818</v>
      </c>
      <c r="EH16" s="22">
        <f>CASHBC!IA14</f>
        <v>116</v>
      </c>
      <c r="EI16" s="22">
        <f>CASHBC!IB14</f>
        <v>59.449999999999818</v>
      </c>
      <c r="EJ16" s="22">
        <f>CASHBC!IC14</f>
        <v>63.300000000000182</v>
      </c>
      <c r="EK16" s="22">
        <f>CASHBC!ID14</f>
        <v>78</v>
      </c>
      <c r="EL16" s="3">
        <f>CASHBC!IE14</f>
        <v>100.5</v>
      </c>
      <c r="EM16" s="22">
        <f>CASHBC!IF14</f>
        <v>163.54999999999973</v>
      </c>
      <c r="EN16" s="22">
        <f>CASHBC!IG14</f>
        <v>108.40000000000009</v>
      </c>
      <c r="EO16" s="22">
        <f>CASHBC!IH14</f>
        <v>235.04999999999973</v>
      </c>
      <c r="EP16" s="22">
        <f>VLOOKUP($A16,FNO_STOCKOPS!$EJ:$EY,2,0)</f>
        <v>1.2919075144508672</v>
      </c>
      <c r="EQ16" s="22">
        <f>VLOOKUP($A16,FNO_STOCKOPS!$EJ:$EY,3,0)</f>
        <v>1.1028277634961439</v>
      </c>
      <c r="ER16" s="22">
        <f>VLOOKUP($A16,FNO_STOCKOPS!$EJ:$EY,4,0)</f>
        <v>1.0319148936170213</v>
      </c>
      <c r="ES16" s="22">
        <f>VLOOKUP($A16,FNO_STOCKOPS!$EJ:$EY,5,0)</f>
        <v>1.0140692640692641</v>
      </c>
      <c r="ET16" s="22">
        <f>VLOOKUP($A16,FNO_STOCKOPS!$EJ:$EY,6,0)</f>
        <v>1.1405622489959839</v>
      </c>
      <c r="EU16" s="22">
        <f>VLOOKUP($A16,FNO_STOCKOPS!$EJ:$EY,7,0)</f>
        <v>1.0483460559796438</v>
      </c>
      <c r="EV16" s="22">
        <f>VLOOKUP($A16,FNO_STOCKOPS!$EJ:$EY,8,0)</f>
        <v>1.1005434782608696</v>
      </c>
      <c r="EW16" s="22">
        <f>VLOOKUP($A16,FNO_STOCKOPS!$EJ:$EY,9,0)</f>
        <v>1.0977337110481586</v>
      </c>
      <c r="EX16" s="22">
        <f>VLOOKUP($A16,FNO_STOCKOPS!$EJ:$EY,10,0)</f>
        <v>1.1092307692307692</v>
      </c>
      <c r="EY16" s="22">
        <f>VLOOKUP($A16,FNO_STOCKOPS!$EJ:$EY,11,0)</f>
        <v>1.0430622009569377</v>
      </c>
      <c r="EZ16" s="22">
        <f>VLOOKUP($A16,FNO_STOCKOPS!$EJ:$EY,12,0)</f>
        <v>1.0715563506261181</v>
      </c>
      <c r="FA16" s="22">
        <f>VLOOKUP($A16,FNO_STOCKOPS!$EJ:$EY,13,0)</f>
        <v>1.1117424242424243</v>
      </c>
      <c r="FB16" s="22">
        <f>VLOOKUP($A16,FNO_STOCKOPS!$EJ:$EY,14,0)</f>
        <v>1.0892494929006085</v>
      </c>
      <c r="FC16" s="22">
        <f>VLOOKUP($A16,FNO_STOCKOPS!$EJ:$EY,15,0)</f>
        <v>1.160183066361556</v>
      </c>
    </row>
    <row r="17" spans="1:159" x14ac:dyDescent="0.25">
      <c r="A17" s="3" t="s">
        <v>23</v>
      </c>
      <c r="B17" s="17">
        <v>5108</v>
      </c>
      <c r="C17" s="17">
        <v>5175</v>
      </c>
      <c r="D17" s="17">
        <v>5050.8500000000004</v>
      </c>
      <c r="E17" s="17">
        <v>5090</v>
      </c>
      <c r="F17" s="18">
        <v>1.83</v>
      </c>
      <c r="G17" s="17">
        <v>9950</v>
      </c>
      <c r="H17" s="17">
        <v>4160.25</v>
      </c>
      <c r="I17" s="21" t="str">
        <f>VLOOKUP($A17,CASHBC!$HT:$IL,19,0)</f>
        <v>ALL</v>
      </c>
      <c r="J17" s="22">
        <f>VLOOKUP($A17,CASHBC!$A:$C,3,0)</f>
        <v>10.64409</v>
      </c>
      <c r="K17" s="22">
        <f>VLOOKUP($A17,CASHBC!$EZ:$FD,2,0)</f>
        <v>13.926146666666668</v>
      </c>
      <c r="L17" s="22">
        <f>VLOOKUP($A17,CASHBC!$EZ:$FD,3,0)</f>
        <v>11.78345</v>
      </c>
      <c r="M17" s="22">
        <f>VLOOKUP($A17,CASHBC!$EZ:$FD,4,0)</f>
        <v>10.322480000000001</v>
      </c>
      <c r="N17" s="22">
        <f>VLOOKUP($A17,CASHBC!$EZ:$FD,5,0)</f>
        <v>10.074279230769232</v>
      </c>
      <c r="O17" s="22" t="str">
        <f t="shared" si="1"/>
        <v/>
      </c>
      <c r="P17" s="22">
        <f>VLOOKUP($A17,CASHBC!$A:$D,4,0)</f>
        <v>545.46723996000003</v>
      </c>
      <c r="Q17" s="22">
        <f>VLOOKUP($A17,CASHBC!$FX:$GB,2,0)</f>
        <v>663.65003216833338</v>
      </c>
      <c r="R17" s="22">
        <f>VLOOKUP($A17,CASHBC!$FX:$GB,3,0)</f>
        <v>555.95507455800009</v>
      </c>
      <c r="S17" s="22">
        <f>VLOOKUP($A17,CASHBC!$FX:$GB,4,0)</f>
        <v>488.58685052125008</v>
      </c>
      <c r="T17" s="22">
        <f>VLOOKUP($A17,CASHBC!$FX:$GB,5,0)</f>
        <v>477.01904386500001</v>
      </c>
      <c r="U17" s="22" t="str">
        <f t="shared" si="2"/>
        <v/>
      </c>
      <c r="V17" s="24">
        <f>VLOOKUP($A17,CASHBC!$A:$E,5,0)</f>
        <v>144356</v>
      </c>
      <c r="W17" s="24">
        <f>VLOOKUP($A17,CASHBC!$GV:$GZ,2,0)</f>
        <v>140044.33333333334</v>
      </c>
      <c r="X17" s="24">
        <f>VLOOKUP($A17,CASHBC!$GV:$GZ,3,0)</f>
        <v>124689.8</v>
      </c>
      <c r="Y17" s="24">
        <f>VLOOKUP($A17,CASHBC!$GV:$GZ,4,0)</f>
        <v>108739.125</v>
      </c>
      <c r="Z17" s="24">
        <f>VLOOKUP($A17,CASHBC!$GV:$GZ,5,0)</f>
        <v>107486</v>
      </c>
      <c r="AA17" s="24" t="str">
        <f t="shared" si="3"/>
        <v/>
      </c>
      <c r="AB17" s="27">
        <f>VLOOKUP(A17,DELIEVERY!A:E,5,0)</f>
        <v>26.71</v>
      </c>
      <c r="AC17" s="22">
        <f>VLOOKUP(A17,DELIEVERY!DP:DV,3,0)</f>
        <v>17.28602121094038</v>
      </c>
      <c r="AD17" s="22">
        <f>VLOOKUP(A17,DELIEVERY!DP:DV,4,0)</f>
        <v>19.772562365011943</v>
      </c>
      <c r="AE17" s="22">
        <f>VLOOKUP(A17,DELIEVERY!DP:DV,5,0)</f>
        <v>19.757885217505869</v>
      </c>
      <c r="AF17" s="22">
        <f>VLOOKUP(A17,DELIEVERY!DP:DV,6,0)</f>
        <v>20.307900630111885</v>
      </c>
      <c r="AG17" s="3">
        <f t="shared" si="4"/>
        <v>26.71</v>
      </c>
      <c r="AH17" s="28">
        <f>FNO_BHAVCOPY!CB15</f>
        <v>-7.9993177554153165</v>
      </c>
      <c r="AI17" s="28">
        <f>FNO_BHAVCOPY!CC15</f>
        <v>-3.0748884113076542</v>
      </c>
      <c r="AJ17" s="28">
        <f>FNO_BHAVCOPY!CD15</f>
        <v>4.9991320951223743</v>
      </c>
      <c r="AK17" s="28">
        <f>FNO_BHAVCOPY!CE15</f>
        <v>-2.1901528013582343</v>
      </c>
      <c r="AL17" s="28">
        <f>FNO_BHAVCOPY!CF15</f>
        <v>-0.40581670612106863</v>
      </c>
      <c r="AM17" s="28">
        <f>FNO_BHAVCOPY!CG15</f>
        <v>-0.15195002532500423</v>
      </c>
      <c r="AN17" s="28">
        <f>FNO_BHAVCOPY!CH15</f>
        <v>3.1881533101045294</v>
      </c>
      <c r="AO17" s="28">
        <f>FNO_BHAVCOPY!CI15</f>
        <v>-4.6669988374024252</v>
      </c>
      <c r="AP17" s="28">
        <f>FNO_BHAVCOPY!CJ15</f>
        <v>-2.0816392909416166</v>
      </c>
      <c r="AQ17" s="28">
        <f>FNO_BHAVCOPY!CK15</f>
        <v>1.3849958779884584</v>
      </c>
      <c r="AR17" s="28">
        <f>FNO_BHAVCOPY!CL15</f>
        <v>5.0944377057702308</v>
      </c>
      <c r="AS17" s="28">
        <f>FNO_BHAVCOPY!CM15</f>
        <v>-5.5946343857353185</v>
      </c>
      <c r="AT17" s="28">
        <f>FNO_BHAVCOPY!CN15</f>
        <v>-1.2758397932816536</v>
      </c>
      <c r="AU17" s="28">
        <f>FNO_BHAVCOPY!CO15</f>
        <v>5.0738163923298831</v>
      </c>
      <c r="AV17" s="29">
        <f>FNO_BHAVCOPY!BK15</f>
        <v>674250</v>
      </c>
      <c r="AW17" s="29">
        <f>FNO_BHAVCOPY!BL15</f>
        <v>732875</v>
      </c>
      <c r="AX17" s="29">
        <f>FNO_BHAVCOPY!BM15</f>
        <v>756125</v>
      </c>
      <c r="AY17" s="29">
        <f>FNO_BHAVCOPY!BN15</f>
        <v>720125</v>
      </c>
      <c r="AZ17" s="29">
        <f>FNO_BHAVCOPY!BO15</f>
        <v>736250</v>
      </c>
      <c r="BA17" s="29">
        <f>FNO_BHAVCOPY!BP15</f>
        <v>739250</v>
      </c>
      <c r="BB17" s="29">
        <f>FNO_BHAVCOPY!BQ15</f>
        <v>740375</v>
      </c>
      <c r="BC17" s="29">
        <f>FNO_BHAVCOPY!BR15</f>
        <v>717500</v>
      </c>
      <c r="BD17" s="29">
        <f>FNO_BHAVCOPY!BS15</f>
        <v>752625</v>
      </c>
      <c r="BE17" s="29">
        <f>FNO_BHAVCOPY!BT15</f>
        <v>768625</v>
      </c>
      <c r="BF17" s="29">
        <f>FNO_BHAVCOPY!BU15</f>
        <v>758125</v>
      </c>
      <c r="BG17" s="29">
        <f>FNO_BHAVCOPY!BV15</f>
        <v>721375</v>
      </c>
      <c r="BH17" s="29">
        <f>FNO_BHAVCOPY!BW15</f>
        <v>764125</v>
      </c>
      <c r="BI17" s="29">
        <f>FNO_BHAVCOPY!BX15</f>
        <v>774000</v>
      </c>
      <c r="BJ17" s="22">
        <f>CASHBC!EJ15</f>
        <v>10.64409</v>
      </c>
      <c r="BK17" s="22">
        <f>CASHBC!EK15</f>
        <v>15.235279999999999</v>
      </c>
      <c r="BL17" s="22">
        <f>CASHBC!EL15</f>
        <v>15.204280000000001</v>
      </c>
      <c r="BM17" s="22">
        <f>CASHBC!EM15</f>
        <v>11.33888</v>
      </c>
      <c r="BN17" s="22">
        <f>CASHBC!EN15</f>
        <v>10.22043</v>
      </c>
      <c r="BO17" s="22">
        <f>CASHBC!EO15</f>
        <v>6.91838</v>
      </c>
      <c r="BP17" s="22">
        <f>CASHBC!EP15</f>
        <v>7.9215799999999996</v>
      </c>
      <c r="BQ17" s="22">
        <f>CASHBC!EQ15</f>
        <v>6.7094399999999998</v>
      </c>
      <c r="BR17" s="22">
        <f>CASHBC!ER15</f>
        <v>9.0315700000000003</v>
      </c>
      <c r="BS17" s="22">
        <f>CASHBC!ES15</f>
        <v>13.52223</v>
      </c>
      <c r="BT17" s="22">
        <f>CASHBC!ET15</f>
        <v>7.4735399999999998</v>
      </c>
      <c r="BU17" s="22">
        <f>CASHBC!EU15</f>
        <v>9.8307099999999998</v>
      </c>
      <c r="BV17" s="22">
        <f>CASHBC!EV15</f>
        <v>8.91709</v>
      </c>
      <c r="BW17" s="22">
        <f>CASHBC!EW15</f>
        <v>8.64222</v>
      </c>
      <c r="BX17" s="22">
        <f>VLOOKUP($A17,CASHBC!$FG:$FU,2,0)</f>
        <v>545.46723996000003</v>
      </c>
      <c r="BY17" s="22">
        <f>VLOOKUP($A17,CASHBC!$FG:$FU,3,0)</f>
        <v>760.39516706999996</v>
      </c>
      <c r="BZ17" s="22">
        <f>VLOOKUP($A17,CASHBC!$FG:$FU,4,0)</f>
        <v>718.47984935500006</v>
      </c>
      <c r="CA17" s="22">
        <f>VLOOKUP($A17,CASHBC!$FG:$FU,5,0)</f>
        <v>512.07508008000002</v>
      </c>
      <c r="CB17" s="22">
        <f>VLOOKUP($A17,CASHBC!$FG:$FU,6,0)</f>
        <v>457.87335151999997</v>
      </c>
      <c r="CC17" s="22">
        <f>VLOOKUP($A17,CASHBC!$FG:$FU,7,0)</f>
        <v>330.951924765</v>
      </c>
      <c r="CD17" s="22">
        <f>VLOOKUP($A17,CASHBC!$FG:$FU,8,0)</f>
        <v>367.48673026500001</v>
      </c>
      <c r="CE17" s="22">
        <f>VLOOKUP($A17,CASHBC!$FG:$FU,9,0)</f>
        <v>311.70464234000002</v>
      </c>
      <c r="CF17" s="22">
        <f>VLOOKUP($A17,CASHBC!$FG:$FU,10,0)</f>
        <v>449.72805877500002</v>
      </c>
      <c r="CG17" s="22">
        <f>VLOOKUP($A17,CASHBC!$FG:$FU,11,0)</f>
        <v>672.94843112499996</v>
      </c>
      <c r="CH17" s="22">
        <f>VLOOKUP($A17,CASHBC!$FG:$FU,12,0)</f>
        <v>348.26002934000002</v>
      </c>
      <c r="CI17" s="22">
        <f>VLOOKUP($A17,CASHBC!$FG:$FU,13,0)</f>
        <v>450.33806643500003</v>
      </c>
      <c r="CJ17" s="22">
        <f>VLOOKUP($A17,CASHBC!$FG:$FU,14,0)</f>
        <v>408.80311005999999</v>
      </c>
      <c r="CK17" s="22">
        <f>VLOOKUP($A17,CASHBC!$FG:$FU,15,0)</f>
        <v>412.20312911500002</v>
      </c>
      <c r="CL17" s="30">
        <f>VLOOKUP($A17,CASHBC!$GE:$GS,2,0)</f>
        <v>144356</v>
      </c>
      <c r="CM17" s="30">
        <f>VLOOKUP($A17,CASHBC!$GE:$GS,3,0)</f>
        <v>152300</v>
      </c>
      <c r="CN17" s="30">
        <f>VLOOKUP($A17,CASHBC!$GE:$GS,4,0)</f>
        <v>146633</v>
      </c>
      <c r="CO17" s="30">
        <f>VLOOKUP($A17,CASHBC!$GE:$GS,5,0)</f>
        <v>121200</v>
      </c>
      <c r="CP17" s="30">
        <f>VLOOKUP($A17,CASHBC!$GE:$GS,6,0)</f>
        <v>130334</v>
      </c>
      <c r="CQ17" s="30">
        <f>VLOOKUP($A17,CASHBC!$GE:$GS,7,0)</f>
        <v>72982</v>
      </c>
      <c r="CR17" s="30">
        <f>VLOOKUP($A17,CASHBC!$GE:$GS,8,0)</f>
        <v>91090</v>
      </c>
      <c r="CS17" s="30">
        <f>VLOOKUP($A17,CASHBC!$GE:$GS,9,0)</f>
        <v>70720</v>
      </c>
      <c r="CT17" s="30">
        <f>VLOOKUP($A17,CASHBC!$GE:$GS,10,0)</f>
        <v>84654</v>
      </c>
      <c r="CU17" s="30">
        <f>VLOOKUP($A17,CASHBC!$GE:$GS,11,0)</f>
        <v>154029</v>
      </c>
      <c r="CV17" s="30">
        <f>VLOOKUP($A17,CASHBC!$GE:$GS,12,0)</f>
        <v>72162</v>
      </c>
      <c r="CW17" s="30">
        <f>VLOOKUP($A17,CASHBC!$GE:$GS,13,0)</f>
        <v>100747</v>
      </c>
      <c r="CX17" s="30">
        <f>VLOOKUP($A17,CASHBC!$GE:$GS,14,0)</f>
        <v>110561</v>
      </c>
      <c r="CY17" s="30">
        <f>VLOOKUP($A17,CASHBC!$GE:$GS,15,0)</f>
        <v>89906</v>
      </c>
      <c r="CZ17" s="30">
        <f t="shared" si="5"/>
        <v>7.373500235528831</v>
      </c>
      <c r="DA17" s="30">
        <f t="shared" si="0"/>
        <v>10.003466841759685</v>
      </c>
      <c r="DB17" s="30">
        <f t="shared" si="0"/>
        <v>10.36893468728049</v>
      </c>
      <c r="DC17" s="30">
        <f t="shared" si="0"/>
        <v>9.3555115511551143</v>
      </c>
      <c r="DD17" s="30">
        <f t="shared" si="0"/>
        <v>7.8417220372274308</v>
      </c>
      <c r="DE17" s="30">
        <f t="shared" si="0"/>
        <v>9.4795703050067139</v>
      </c>
      <c r="DF17" s="30">
        <f t="shared" si="0"/>
        <v>8.6964321001207594</v>
      </c>
      <c r="DG17" s="30">
        <f t="shared" si="0"/>
        <v>9.4873303167420815</v>
      </c>
      <c r="DH17" s="30">
        <f t="shared" si="0"/>
        <v>10.668804781817752</v>
      </c>
      <c r="DI17" s="30">
        <f t="shared" si="0"/>
        <v>8.7790156399119645</v>
      </c>
      <c r="DJ17" s="30">
        <f t="shared" si="0"/>
        <v>10.356614284526483</v>
      </c>
      <c r="DK17" s="30">
        <f t="shared" si="0"/>
        <v>9.7578190913873364</v>
      </c>
      <c r="DL17" s="30">
        <f t="shared" si="0"/>
        <v>8.0653123615017943</v>
      </c>
      <c r="DM17" s="30">
        <f t="shared" si="0"/>
        <v>9.6125063955687047</v>
      </c>
      <c r="DN17" s="3">
        <f>VLOOKUP($A17,DELIEVERY!$DX:$EM,2,0)</f>
        <v>26.71</v>
      </c>
      <c r="DO17" s="3">
        <f>VLOOKUP($A17,DELIEVERY!$DX:$EM,3,0)</f>
        <v>13.95</v>
      </c>
      <c r="DP17" s="3">
        <f>VLOOKUP($A17,DELIEVERY!$DX:$EM,4,0)</f>
        <v>19.8</v>
      </c>
      <c r="DQ17" s="3">
        <f>VLOOKUP($A17,DELIEVERY!$DX:$EM,5,0)</f>
        <v>18.39</v>
      </c>
      <c r="DR17" s="3">
        <f>VLOOKUP($A17,DELIEVERY!$DX:$EM,6,0)</f>
        <v>32.39</v>
      </c>
      <c r="DS17" s="3">
        <f>VLOOKUP($A17,DELIEVERY!$DX:$EM,7,0)</f>
        <v>16.149999999999999</v>
      </c>
      <c r="DT17" s="3">
        <f>VLOOKUP($A17,DELIEVERY!$DX:$EM,8,0)</f>
        <v>14.01</v>
      </c>
      <c r="DU17" s="3">
        <f>VLOOKUP($A17,DELIEVERY!$DX:$EM,9,0)</f>
        <v>26.11</v>
      </c>
      <c r="DV17" s="3">
        <f>VLOOKUP($A17,DELIEVERY!$DX:$EM,10,0)</f>
        <v>19.989999999999998</v>
      </c>
      <c r="DW17" s="3">
        <f>VLOOKUP($A17,DELIEVERY!$DX:$EM,11,0)</f>
        <v>14.14</v>
      </c>
      <c r="DX17" s="3">
        <f>VLOOKUP($A17,DELIEVERY!$DX:$EM,12,0)</f>
        <v>19.86</v>
      </c>
      <c r="DY17" s="3">
        <f>VLOOKUP($A17,DELIEVERY!$DX:$EM,13,0)</f>
        <v>26.07</v>
      </c>
      <c r="DZ17" s="3">
        <f>VLOOKUP($A17,DELIEVERY!$DX:$EM,14,0)</f>
        <v>24.74</v>
      </c>
      <c r="EA17" s="3">
        <f>VLOOKUP($A17,DELIEVERY!$DX:$EM,15,0)</f>
        <v>24.47</v>
      </c>
      <c r="EB17" s="3">
        <f>CASHBC!HU15</f>
        <v>124.14999999999964</v>
      </c>
      <c r="EC17" s="22">
        <f>CASHBC!HV15</f>
        <v>247.60000000000036</v>
      </c>
      <c r="ED17" s="22">
        <f>CASHBC!HW15</f>
        <v>328.85000000000036</v>
      </c>
      <c r="EE17" s="22">
        <f>CASHBC!HX15</f>
        <v>382</v>
      </c>
      <c r="EF17" s="3">
        <f>CASHBC!HY15</f>
        <v>310</v>
      </c>
      <c r="EG17" s="22">
        <f>CASHBC!HZ15</f>
        <v>152.94999999999982</v>
      </c>
      <c r="EH17" s="22">
        <f>CASHBC!IA15</f>
        <v>330.64999999999964</v>
      </c>
      <c r="EI17" s="22">
        <f>CASHBC!IB15</f>
        <v>174</v>
      </c>
      <c r="EJ17" s="22">
        <f>CASHBC!IC15</f>
        <v>369.55000000000018</v>
      </c>
      <c r="EK17" s="22">
        <f>CASHBC!ID15</f>
        <v>280.94999999999982</v>
      </c>
      <c r="EL17" s="3">
        <f>CASHBC!IE15</f>
        <v>251.19999999999982</v>
      </c>
      <c r="EM17" s="22">
        <f>CASHBC!IF15</f>
        <v>184.25</v>
      </c>
      <c r="EN17" s="22">
        <f>CASHBC!IG15</f>
        <v>374.64999999999964</v>
      </c>
      <c r="EO17" s="22">
        <f>CASHBC!IH15</f>
        <v>186</v>
      </c>
      <c r="EP17" s="22">
        <f>VLOOKUP($A17,FNO_STOCKOPS!$EJ:$EY,2,0)</f>
        <v>1.0930787589498807</v>
      </c>
      <c r="EQ17" s="22">
        <f>VLOOKUP($A17,FNO_STOCKOPS!$EJ:$EY,3,0)</f>
        <v>0.76980428704566639</v>
      </c>
      <c r="ER17" s="22">
        <f>VLOOKUP($A17,FNO_STOCKOPS!$EJ:$EY,4,0)</f>
        <v>0.69205569205569206</v>
      </c>
      <c r="ES17" s="22">
        <f>VLOOKUP($A17,FNO_STOCKOPS!$EJ:$EY,5,0)</f>
        <v>0.74219446922390719</v>
      </c>
      <c r="ET17" s="22">
        <f>VLOOKUP($A17,FNO_STOCKOPS!$EJ:$EY,6,0)</f>
        <v>0.90131578947368418</v>
      </c>
      <c r="EU17" s="22">
        <f>VLOOKUP($A17,FNO_STOCKOPS!$EJ:$EY,7,0)</f>
        <v>0.45340909090909093</v>
      </c>
      <c r="EV17" s="22">
        <f>VLOOKUP($A17,FNO_STOCKOPS!$EJ:$EY,8,0)</f>
        <v>0.45887961859356374</v>
      </c>
      <c r="EW17" s="22">
        <f>VLOOKUP($A17,FNO_STOCKOPS!$EJ:$EY,9,0)</f>
        <v>0.44578313253012047</v>
      </c>
      <c r="EX17" s="22">
        <f>VLOOKUP($A17,FNO_STOCKOPS!$EJ:$EY,10,0)</f>
        <v>0.45266990291262138</v>
      </c>
      <c r="EY17" s="22">
        <f>VLOOKUP($A17,FNO_STOCKOPS!$EJ:$EY,11,0)</f>
        <v>0.46502057613168724</v>
      </c>
      <c r="EZ17" s="22">
        <f>VLOOKUP($A17,FNO_STOCKOPS!$EJ:$EY,12,0)</f>
        <v>0.49559082892416223</v>
      </c>
      <c r="FA17" s="22">
        <f>VLOOKUP($A17,FNO_STOCKOPS!$EJ:$EY,13,0)</f>
        <v>0.45692883895131087</v>
      </c>
      <c r="FB17" s="22">
        <f>VLOOKUP($A17,FNO_STOCKOPS!$EJ:$EY,14,0)</f>
        <v>0.34782608695652173</v>
      </c>
      <c r="FC17" s="22">
        <f>VLOOKUP($A17,FNO_STOCKOPS!$EJ:$EY,15,0)</f>
        <v>0.34444444444444444</v>
      </c>
    </row>
    <row r="18" spans="1:159" x14ac:dyDescent="0.25">
      <c r="A18" s="3" t="s">
        <v>24</v>
      </c>
      <c r="B18" s="17">
        <v>2365.0500000000002</v>
      </c>
      <c r="C18" s="17">
        <v>2418.9499999999998</v>
      </c>
      <c r="D18" s="17">
        <v>2291.15</v>
      </c>
      <c r="E18" s="17">
        <v>2318</v>
      </c>
      <c r="F18" s="18">
        <v>0.94</v>
      </c>
      <c r="G18" s="17">
        <v>4923.3999999999996</v>
      </c>
      <c r="H18" s="17">
        <v>1915.65</v>
      </c>
      <c r="I18" s="21" t="str">
        <f>VLOOKUP($A18,CASHBC!$HT:$IL,19,0)</f>
        <v>Only NR4</v>
      </c>
      <c r="J18" s="22">
        <f>VLOOKUP($A18,CASHBC!$A:$C,3,0)</f>
        <v>88.842250000000007</v>
      </c>
      <c r="K18" s="22">
        <f>VLOOKUP($A18,CASHBC!$EZ:$FD,2,0)</f>
        <v>147.70759666666666</v>
      </c>
      <c r="L18" s="22">
        <f>VLOOKUP($A18,CASHBC!$EZ:$FD,3,0)</f>
        <v>123.902854</v>
      </c>
      <c r="M18" s="22">
        <f>VLOOKUP($A18,CASHBC!$EZ:$FD,4,0)</f>
        <v>104.75194125</v>
      </c>
      <c r="N18" s="22">
        <f>VLOOKUP($A18,CASHBC!$EZ:$FD,5,0)</f>
        <v>96.885077692307675</v>
      </c>
      <c r="O18" s="22" t="str">
        <f t="shared" si="1"/>
        <v/>
      </c>
      <c r="P18" s="22">
        <f>VLOOKUP($A18,CASHBC!$A:$D,4,0)</f>
        <v>2085.3050868150003</v>
      </c>
      <c r="Q18" s="22">
        <f>VLOOKUP($A18,CASHBC!$FX:$GB,2,0)</f>
        <v>3194.900436946667</v>
      </c>
      <c r="R18" s="22">
        <f>VLOOKUP($A18,CASHBC!$FX:$GB,3,0)</f>
        <v>2652.2838072510003</v>
      </c>
      <c r="S18" s="22">
        <f>VLOOKUP($A18,CASHBC!$FX:$GB,4,0)</f>
        <v>2247.801952639375</v>
      </c>
      <c r="T18" s="22">
        <f>VLOOKUP($A18,CASHBC!$FX:$GB,5,0)</f>
        <v>2134.3513800015385</v>
      </c>
      <c r="U18" s="22" t="str">
        <f t="shared" si="2"/>
        <v/>
      </c>
      <c r="V18" s="24">
        <f>VLOOKUP($A18,CASHBC!$A:$E,5,0)</f>
        <v>434027</v>
      </c>
      <c r="W18" s="24">
        <f>VLOOKUP($A18,CASHBC!$GV:$GZ,2,0)</f>
        <v>654416.66666666663</v>
      </c>
      <c r="X18" s="24">
        <f>VLOOKUP($A18,CASHBC!$GV:$GZ,3,0)</f>
        <v>590635.6</v>
      </c>
      <c r="Y18" s="24">
        <f>VLOOKUP($A18,CASHBC!$GV:$GZ,4,0)</f>
        <v>523470.125</v>
      </c>
      <c r="Z18" s="24">
        <f>VLOOKUP($A18,CASHBC!$GV:$GZ,5,0)</f>
        <v>514739.84615384613</v>
      </c>
      <c r="AA18" s="24">
        <f t="shared" si="3"/>
        <v>434027</v>
      </c>
      <c r="AB18" s="27">
        <f>VLOOKUP(A18,DELIEVERY!A:E,5,0)</f>
        <v>18.239999999999998</v>
      </c>
      <c r="AC18" s="22">
        <f>VLOOKUP(A18,DELIEVERY!DP:DV,3,0)</f>
        <v>16.699411916954215</v>
      </c>
      <c r="AD18" s="22">
        <f>VLOOKUP(A18,DELIEVERY!DP:DV,4,0)</f>
        <v>19.187658098658485</v>
      </c>
      <c r="AE18" s="22">
        <f>VLOOKUP(A18,DELIEVERY!DP:DV,5,0)</f>
        <v>19.59343044633075</v>
      </c>
      <c r="AF18" s="22">
        <f>VLOOKUP(A18,DELIEVERY!DP:DV,6,0)</f>
        <v>20.36093420467283</v>
      </c>
      <c r="AG18" s="3" t="str">
        <f t="shared" si="4"/>
        <v/>
      </c>
      <c r="AH18" s="28">
        <f>FNO_BHAVCOPY!CB16</f>
        <v>-5.6075543907816465</v>
      </c>
      <c r="AI18" s="28">
        <f>FNO_BHAVCOPY!CC16</f>
        <v>-6.2733936369307548</v>
      </c>
      <c r="AJ18" s="28">
        <f>FNO_BHAVCOPY!CD16</f>
        <v>11.503347534996957</v>
      </c>
      <c r="AK18" s="28">
        <f>FNO_BHAVCOPY!CE16</f>
        <v>7.7679910044977509</v>
      </c>
      <c r="AL18" s="28">
        <f>FNO_BHAVCOPY!CF16</f>
        <v>8.2517624385048443</v>
      </c>
      <c r="AM18" s="28">
        <f>FNO_BHAVCOPY!CG16</f>
        <v>0.59180654048262848</v>
      </c>
      <c r="AN18" s="28">
        <f>FNO_BHAVCOPY!CH16</f>
        <v>3.4026165857775901</v>
      </c>
      <c r="AO18" s="28">
        <f>FNO_BHAVCOPY!CI16</f>
        <v>-4.5662790112269045</v>
      </c>
      <c r="AP18" s="28">
        <f>FNO_BHAVCOPY!CJ16</f>
        <v>-3.8576960309777348</v>
      </c>
      <c r="AQ18" s="28">
        <f>FNO_BHAVCOPY!CK16</f>
        <v>0.29613088013981259</v>
      </c>
      <c r="AR18" s="28">
        <f>FNO_BHAVCOPY!CL16</f>
        <v>6.8967306694343531</v>
      </c>
      <c r="AS18" s="28">
        <f>FNO_BHAVCOPY!CM16</f>
        <v>1.1123937454087522</v>
      </c>
      <c r="AT18" s="28">
        <f>FNO_BHAVCOPY!CN16</f>
        <v>6.9832715841472996</v>
      </c>
      <c r="AU18" s="28">
        <f>FNO_BHAVCOPY!CO16</f>
        <v>-4.7277783720183981</v>
      </c>
      <c r="AV18" s="29">
        <f>FNO_BHAVCOPY!BK16</f>
        <v>5672750</v>
      </c>
      <c r="AW18" s="29">
        <f>FNO_BHAVCOPY!BL16</f>
        <v>6009750</v>
      </c>
      <c r="AX18" s="29">
        <f>FNO_BHAVCOPY!BM16</f>
        <v>6412000</v>
      </c>
      <c r="AY18" s="29">
        <f>FNO_BHAVCOPY!BN16</f>
        <v>5750500</v>
      </c>
      <c r="AZ18" s="29">
        <f>FNO_BHAVCOPY!BO16</f>
        <v>5336000</v>
      </c>
      <c r="BA18" s="29">
        <f>FNO_BHAVCOPY!BP16</f>
        <v>4929250</v>
      </c>
      <c r="BB18" s="29">
        <f>FNO_BHAVCOPY!BQ16</f>
        <v>4900250</v>
      </c>
      <c r="BC18" s="29">
        <f>FNO_BHAVCOPY!BR16</f>
        <v>4739000</v>
      </c>
      <c r="BD18" s="29">
        <f>FNO_BHAVCOPY!BS16</f>
        <v>4965750</v>
      </c>
      <c r="BE18" s="29">
        <f>FNO_BHAVCOPY!BT16</f>
        <v>5165000</v>
      </c>
      <c r="BF18" s="29">
        <f>FNO_BHAVCOPY!BU16</f>
        <v>5149750</v>
      </c>
      <c r="BG18" s="29">
        <f>FNO_BHAVCOPY!BV16</f>
        <v>4817500</v>
      </c>
      <c r="BH18" s="29">
        <f>FNO_BHAVCOPY!BW16</f>
        <v>4764500</v>
      </c>
      <c r="BI18" s="29">
        <f>FNO_BHAVCOPY!BX16</f>
        <v>4453500</v>
      </c>
      <c r="BJ18" s="22">
        <f>CASHBC!EJ16</f>
        <v>88.842250000000007</v>
      </c>
      <c r="BK18" s="22">
        <f>CASHBC!EK16</f>
        <v>150.60597999999999</v>
      </c>
      <c r="BL18" s="22">
        <f>CASHBC!EL16</f>
        <v>147.56379000000001</v>
      </c>
      <c r="BM18" s="22">
        <f>CASHBC!EM16</f>
        <v>144.95302000000001</v>
      </c>
      <c r="BN18" s="22">
        <f>CASHBC!EN16</f>
        <v>104.94521</v>
      </c>
      <c r="BO18" s="22">
        <f>CASHBC!EO16</f>
        <v>71.446269999999998</v>
      </c>
      <c r="BP18" s="22">
        <f>CASHBC!EP16</f>
        <v>90.62724</v>
      </c>
      <c r="BQ18" s="22">
        <f>CASHBC!EQ16</f>
        <v>73.840770000000006</v>
      </c>
      <c r="BR18" s="22">
        <f>CASHBC!ER16</f>
        <v>54.033250000000002</v>
      </c>
      <c r="BS18" s="22">
        <f>CASHBC!ES16</f>
        <v>101.91558000000001</v>
      </c>
      <c r="BT18" s="22">
        <f>CASHBC!ET16</f>
        <v>72.467399999999998</v>
      </c>
      <c r="BU18" s="22">
        <f>CASHBC!EU16</f>
        <v>93.33672</v>
      </c>
      <c r="BV18" s="22">
        <f>CASHBC!EV16</f>
        <v>81.832710000000006</v>
      </c>
      <c r="BW18" s="22">
        <f>CASHBC!EW16</f>
        <v>71.938069999999996</v>
      </c>
      <c r="BX18" s="22">
        <f>VLOOKUP($A18,CASHBC!$FG:$FU,2,0)</f>
        <v>2085.3050868150003</v>
      </c>
      <c r="BY18" s="22">
        <f>VLOOKUP($A18,CASHBC!$FG:$FU,3,0)</f>
        <v>3491.8647243800001</v>
      </c>
      <c r="BZ18" s="22">
        <f>VLOOKUP($A18,CASHBC!$FG:$FU,4,0)</f>
        <v>3158.5943362950002</v>
      </c>
      <c r="CA18" s="22">
        <f>VLOOKUP($A18,CASHBC!$FG:$FU,5,0)</f>
        <v>2934.2422501650003</v>
      </c>
      <c r="CB18" s="22">
        <f>VLOOKUP($A18,CASHBC!$FG:$FU,6,0)</f>
        <v>2124.0195869049999</v>
      </c>
      <c r="CC18" s="22">
        <f>VLOOKUP($A18,CASHBC!$FG:$FU,7,0)</f>
        <v>1552.69813851</v>
      </c>
      <c r="CD18" s="22">
        <f>VLOOKUP($A18,CASHBC!$FG:$FU,8,0)</f>
        <v>1901.4054304049998</v>
      </c>
      <c r="CE18" s="22">
        <f>VLOOKUP($A18,CASHBC!$FG:$FU,9,0)</f>
        <v>1572.22034328</v>
      </c>
      <c r="CF18" s="22">
        <f>VLOOKUP($A18,CASHBC!$FG:$FU,10,0)</f>
        <v>1247.370811175</v>
      </c>
      <c r="CG18" s="22">
        <f>VLOOKUP($A18,CASHBC!$FG:$FU,11,0)</f>
        <v>2347.9714872250001</v>
      </c>
      <c r="CH18" s="22">
        <f>VLOOKUP($A18,CASHBC!$FG:$FU,12,0)</f>
        <v>1593.8345127299999</v>
      </c>
      <c r="CI18" s="22">
        <f>VLOOKUP($A18,CASHBC!$FG:$FU,13,0)</f>
        <v>2127.0336702999998</v>
      </c>
      <c r="CJ18" s="22">
        <f>VLOOKUP($A18,CASHBC!$FG:$FU,14,0)</f>
        <v>1913.75095005</v>
      </c>
      <c r="CK18" s="22">
        <f>VLOOKUP($A18,CASHBC!$FG:$FU,15,0)</f>
        <v>1781.5616986</v>
      </c>
      <c r="CL18" s="30">
        <f>VLOOKUP($A18,CASHBC!$GE:$GS,2,0)</f>
        <v>434027</v>
      </c>
      <c r="CM18" s="30">
        <f>VLOOKUP($A18,CASHBC!$GE:$GS,3,0)</f>
        <v>634326</v>
      </c>
      <c r="CN18" s="30">
        <f>VLOOKUP($A18,CASHBC!$GE:$GS,4,0)</f>
        <v>633184</v>
      </c>
      <c r="CO18" s="30">
        <f>VLOOKUP($A18,CASHBC!$GE:$GS,5,0)</f>
        <v>695740</v>
      </c>
      <c r="CP18" s="30">
        <f>VLOOKUP($A18,CASHBC!$GE:$GS,6,0)</f>
        <v>623489</v>
      </c>
      <c r="CQ18" s="30">
        <f>VLOOKUP($A18,CASHBC!$GE:$GS,7,0)</f>
        <v>366439</v>
      </c>
      <c r="CR18" s="30">
        <f>VLOOKUP($A18,CASHBC!$GE:$GS,8,0)</f>
        <v>501326</v>
      </c>
      <c r="CS18" s="30">
        <f>VLOOKUP($A18,CASHBC!$GE:$GS,9,0)</f>
        <v>461313</v>
      </c>
      <c r="CT18" s="30">
        <f>VLOOKUP($A18,CASHBC!$GE:$GS,10,0)</f>
        <v>271944</v>
      </c>
      <c r="CU18" s="30">
        <f>VLOOKUP($A18,CASHBC!$GE:$GS,11,0)</f>
        <v>594250</v>
      </c>
      <c r="CV18" s="30">
        <f>VLOOKUP($A18,CASHBC!$GE:$GS,12,0)</f>
        <v>465354</v>
      </c>
      <c r="CW18" s="30">
        <f>VLOOKUP($A18,CASHBC!$GE:$GS,13,0)</f>
        <v>552132</v>
      </c>
      <c r="CX18" s="30">
        <f>VLOOKUP($A18,CASHBC!$GE:$GS,14,0)</f>
        <v>502326</v>
      </c>
      <c r="CY18" s="30">
        <f>VLOOKUP($A18,CASHBC!$GE:$GS,15,0)</f>
        <v>389795</v>
      </c>
      <c r="CZ18" s="30">
        <f t="shared" si="5"/>
        <v>20.469291080969619</v>
      </c>
      <c r="DA18" s="30">
        <f t="shared" si="0"/>
        <v>23.742678055132533</v>
      </c>
      <c r="DB18" s="30">
        <f t="shared" si="0"/>
        <v>23.305040872795271</v>
      </c>
      <c r="DC18" s="30">
        <f t="shared" si="0"/>
        <v>20.834366286256362</v>
      </c>
      <c r="DD18" s="30">
        <f t="shared" si="0"/>
        <v>16.831926465422807</v>
      </c>
      <c r="DE18" s="30">
        <f t="shared" si="0"/>
        <v>19.497452509148861</v>
      </c>
      <c r="DF18" s="30">
        <f t="shared" si="0"/>
        <v>18.077506452886944</v>
      </c>
      <c r="DG18" s="30">
        <f t="shared" si="0"/>
        <v>16.006652749868312</v>
      </c>
      <c r="DH18" s="30">
        <f t="shared" si="0"/>
        <v>19.869256170388024</v>
      </c>
      <c r="DI18" s="30">
        <f t="shared" si="0"/>
        <v>17.150286916281026</v>
      </c>
      <c r="DJ18" s="30">
        <f t="shared" si="0"/>
        <v>15.572531878956664</v>
      </c>
      <c r="DK18" s="30">
        <f t="shared" si="0"/>
        <v>16.904783638695097</v>
      </c>
      <c r="DL18" s="30">
        <f t="shared" si="0"/>
        <v>16.290757396591058</v>
      </c>
      <c r="DM18" s="30">
        <f t="shared" si="0"/>
        <v>18.455359868648902</v>
      </c>
      <c r="DN18" s="3">
        <f>VLOOKUP($A18,DELIEVERY!$DX:$EM,2,0)</f>
        <v>18.239999999999998</v>
      </c>
      <c r="DO18" s="3">
        <f>VLOOKUP($A18,DELIEVERY!$DX:$EM,3,0)</f>
        <v>18.11</v>
      </c>
      <c r="DP18" s="3">
        <f>VLOOKUP($A18,DELIEVERY!$DX:$EM,4,0)</f>
        <v>15.77</v>
      </c>
      <c r="DQ18" s="3">
        <f>VLOOKUP($A18,DELIEVERY!$DX:$EM,5,0)</f>
        <v>16.18</v>
      </c>
      <c r="DR18" s="3">
        <f>VLOOKUP($A18,DELIEVERY!$DX:$EM,6,0)</f>
        <v>31.71</v>
      </c>
      <c r="DS18" s="3">
        <f>VLOOKUP($A18,DELIEVERY!$DX:$EM,7,0)</f>
        <v>16.23</v>
      </c>
      <c r="DT18" s="3">
        <f>VLOOKUP($A18,DELIEVERY!$DX:$EM,8,0)</f>
        <v>15.94</v>
      </c>
      <c r="DU18" s="3">
        <f>VLOOKUP($A18,DELIEVERY!$DX:$EM,9,0)</f>
        <v>30.96</v>
      </c>
      <c r="DV18" s="3">
        <f>VLOOKUP($A18,DELIEVERY!$DX:$EM,10,0)</f>
        <v>14.84</v>
      </c>
      <c r="DW18" s="3">
        <f>VLOOKUP($A18,DELIEVERY!$DX:$EM,11,0)</f>
        <v>21.99</v>
      </c>
      <c r="DX18" s="3">
        <f>VLOOKUP($A18,DELIEVERY!$DX:$EM,12,0)</f>
        <v>15.36</v>
      </c>
      <c r="DY18" s="3">
        <f>VLOOKUP($A18,DELIEVERY!$DX:$EM,13,0)</f>
        <v>24.49</v>
      </c>
      <c r="DZ18" s="3">
        <f>VLOOKUP($A18,DELIEVERY!$DX:$EM,14,0)</f>
        <v>26.77</v>
      </c>
      <c r="EA18" s="3">
        <f>VLOOKUP($A18,DELIEVERY!$DX:$EM,15,0)</f>
        <v>19.39</v>
      </c>
      <c r="EB18" s="3">
        <f>CASHBC!HU16</f>
        <v>127.79999999999973</v>
      </c>
      <c r="EC18" s="22">
        <f>CASHBC!HV16</f>
        <v>174.94999999999982</v>
      </c>
      <c r="ED18" s="22">
        <f>CASHBC!HW16</f>
        <v>209.09999999999991</v>
      </c>
      <c r="EE18" s="22">
        <f>CASHBC!HX16</f>
        <v>169.34999999999991</v>
      </c>
      <c r="EF18" s="3">
        <f>CASHBC!HY16</f>
        <v>143.45000000000005</v>
      </c>
      <c r="EG18" s="22">
        <f>CASHBC!HZ16</f>
        <v>107.09999999999991</v>
      </c>
      <c r="EH18" s="22">
        <f>CASHBC!IA16</f>
        <v>147.65000000000009</v>
      </c>
      <c r="EI18" s="22">
        <f>CASHBC!IB16</f>
        <v>125</v>
      </c>
      <c r="EJ18" s="22">
        <f>CASHBC!IC16</f>
        <v>80.5</v>
      </c>
      <c r="EK18" s="22">
        <f>CASHBC!ID16</f>
        <v>140.70000000000027</v>
      </c>
      <c r="EL18" s="3">
        <f>CASHBC!IE16</f>
        <v>128</v>
      </c>
      <c r="EM18" s="22">
        <f>CASHBC!IF16</f>
        <v>199.59999999999991</v>
      </c>
      <c r="EN18" s="22">
        <f>CASHBC!IG16</f>
        <v>254.05000000000018</v>
      </c>
      <c r="EO18" s="22">
        <f>CASHBC!IH16</f>
        <v>199.05000000000018</v>
      </c>
      <c r="EP18" s="22">
        <f>VLOOKUP($A18,FNO_STOCKOPS!$EJ:$EY,2,0)</f>
        <v>1.172692413037524</v>
      </c>
      <c r="EQ18" s="22">
        <f>VLOOKUP($A18,FNO_STOCKOPS!$EJ:$EY,3,0)</f>
        <v>1.0435091038070465</v>
      </c>
      <c r="ER18" s="22">
        <f>VLOOKUP($A18,FNO_STOCKOPS!$EJ:$EY,4,0)</f>
        <v>0.95326288266695713</v>
      </c>
      <c r="ES18" s="22">
        <f>VLOOKUP($A18,FNO_STOCKOPS!$EJ:$EY,5,0)</f>
        <v>0.81456542007666011</v>
      </c>
      <c r="ET18" s="22">
        <f>VLOOKUP($A18,FNO_STOCKOPS!$EJ:$EY,6,0)</f>
        <v>0.7782448226368669</v>
      </c>
      <c r="EU18" s="22">
        <f>VLOOKUP($A18,FNO_STOCKOPS!$EJ:$EY,7,0)</f>
        <v>0.9170186673933779</v>
      </c>
      <c r="EV18" s="22">
        <f>VLOOKUP($A18,FNO_STOCKOPS!$EJ:$EY,8,0)</f>
        <v>0.85353870667905984</v>
      </c>
      <c r="EW18" s="22">
        <f>VLOOKUP($A18,FNO_STOCKOPS!$EJ:$EY,9,0)</f>
        <v>0.81747416454167221</v>
      </c>
      <c r="EX18" s="22">
        <f>VLOOKUP($A18,FNO_STOCKOPS!$EJ:$EY,10,0)</f>
        <v>0.79794360492288519</v>
      </c>
      <c r="EY18" s="22">
        <f>VLOOKUP($A18,FNO_STOCKOPS!$EJ:$EY,11,0)</f>
        <v>0.80309064839891664</v>
      </c>
      <c r="EZ18" s="22">
        <f>VLOOKUP($A18,FNO_STOCKOPS!$EJ:$EY,12,0)</f>
        <v>0.81182010066569243</v>
      </c>
      <c r="FA18" s="22">
        <f>VLOOKUP($A18,FNO_STOCKOPS!$EJ:$EY,13,0)</f>
        <v>0.83391730903994399</v>
      </c>
      <c r="FB18" s="22">
        <f>VLOOKUP($A18,FNO_STOCKOPS!$EJ:$EY,14,0)</f>
        <v>0.95279683925972136</v>
      </c>
      <c r="FC18" s="22">
        <f>VLOOKUP($A18,FNO_STOCKOPS!$EJ:$EY,15,0)</f>
        <v>1.0969652109548482</v>
      </c>
    </row>
    <row r="19" spans="1:159" x14ac:dyDescent="0.25">
      <c r="A19" s="3" t="s">
        <v>25</v>
      </c>
      <c r="B19" s="17">
        <v>990</v>
      </c>
      <c r="C19" s="17">
        <v>1006.9</v>
      </c>
      <c r="D19" s="17">
        <v>926</v>
      </c>
      <c r="E19" s="18">
        <v>930</v>
      </c>
      <c r="F19" s="18">
        <v>-3.16</v>
      </c>
      <c r="G19" s="17">
        <v>1297.95</v>
      </c>
      <c r="H19" s="18">
        <v>679</v>
      </c>
      <c r="I19" s="21" t="str">
        <f>VLOOKUP($A19,CASHBC!$HT:$IL,19,0)</f>
        <v/>
      </c>
      <c r="J19" s="22">
        <f>VLOOKUP($A19,CASHBC!$A:$C,3,0)</f>
        <v>15.65953</v>
      </c>
      <c r="K19" s="22">
        <f>VLOOKUP($A19,CASHBC!$EZ:$FD,2,0)</f>
        <v>8.1725033333333332</v>
      </c>
      <c r="L19" s="22">
        <f>VLOOKUP($A19,CASHBC!$EZ:$FD,3,0)</f>
        <v>7.6317080000000006</v>
      </c>
      <c r="M19" s="22">
        <f>VLOOKUP($A19,CASHBC!$EZ:$FD,4,0)</f>
        <v>7.5942600000000002</v>
      </c>
      <c r="N19" s="22">
        <f>VLOOKUP($A19,CASHBC!$EZ:$FD,5,0)</f>
        <v>8.1768915384615397</v>
      </c>
      <c r="O19" s="22">
        <f t="shared" si="1"/>
        <v>15.65953</v>
      </c>
      <c r="P19" s="22">
        <f>VLOOKUP($A19,CASHBC!$A:$D,4,0)</f>
        <v>152.64887565999999</v>
      </c>
      <c r="Q19" s="22">
        <f>VLOOKUP($A19,CASHBC!$FX:$GB,2,0)</f>
        <v>75.814120801666661</v>
      </c>
      <c r="R19" s="22">
        <f>VLOOKUP($A19,CASHBC!$FX:$GB,3,0)</f>
        <v>69.892568232999992</v>
      </c>
      <c r="S19" s="22">
        <f>VLOOKUP($A19,CASHBC!$FX:$GB,4,0)</f>
        <v>68.615716535624998</v>
      </c>
      <c r="T19" s="22">
        <f>VLOOKUP($A19,CASHBC!$FX:$GB,5,0)</f>
        <v>73.66288444538462</v>
      </c>
      <c r="U19" s="22">
        <f t="shared" si="2"/>
        <v>152.64887565999999</v>
      </c>
      <c r="V19" s="24">
        <f>VLOOKUP($A19,CASHBC!$A:$E,5,0)</f>
        <v>45695</v>
      </c>
      <c r="W19" s="24">
        <f>VLOOKUP($A19,CASHBC!$GV:$GZ,2,0)</f>
        <v>35824.666666666664</v>
      </c>
      <c r="X19" s="24">
        <f>VLOOKUP($A19,CASHBC!$GV:$GZ,3,0)</f>
        <v>31534</v>
      </c>
      <c r="Y19" s="24">
        <f>VLOOKUP($A19,CASHBC!$GV:$GZ,4,0)</f>
        <v>33446</v>
      </c>
      <c r="Z19" s="24">
        <f>VLOOKUP($A19,CASHBC!$GV:$GZ,5,0)</f>
        <v>37176.307692307695</v>
      </c>
      <c r="AA19" s="24" t="str">
        <f t="shared" si="3"/>
        <v/>
      </c>
      <c r="AB19" s="27">
        <f>VLOOKUP(A19,DELIEVERY!A:E,5,0)</f>
        <v>16.13</v>
      </c>
      <c r="AC19" s="22">
        <f>VLOOKUP(A19,DELIEVERY!DP:DV,3,0)</f>
        <v>20.843307497376365</v>
      </c>
      <c r="AD19" s="22">
        <f>VLOOKUP(A19,DELIEVERY!DP:DV,4,0)</f>
        <v>17.062733532257784</v>
      </c>
      <c r="AE19" s="22">
        <f>VLOOKUP(A19,DELIEVERY!DP:DV,5,0)</f>
        <v>22.413144927879742</v>
      </c>
      <c r="AF19" s="22">
        <f>VLOOKUP(A19,DELIEVERY!DP:DV,6,0)</f>
        <v>20.463738383186616</v>
      </c>
      <c r="AG19" s="3" t="str">
        <f t="shared" si="4"/>
        <v/>
      </c>
      <c r="AH19" s="28">
        <f>FNO_BHAVCOPY!CB17</f>
        <v>-6.4785788923719956</v>
      </c>
      <c r="AI19" s="28">
        <f>FNO_BHAVCOPY!CC17</f>
        <v>-2.6449643947100712</v>
      </c>
      <c r="AJ19" s="28">
        <f>FNO_BHAVCOPY!CD17</f>
        <v>-3.9100684261974585</v>
      </c>
      <c r="AK19" s="28">
        <f>FNO_BHAVCOPY!CE17</f>
        <v>8.025343189017951</v>
      </c>
      <c r="AL19" s="28">
        <f>FNO_BHAVCOPY!CF17</f>
        <v>6.2850729517396191</v>
      </c>
      <c r="AM19" s="28">
        <f>FNO_BHAVCOPY!CG17</f>
        <v>3.8461538461538463</v>
      </c>
      <c r="AN19" s="28">
        <f>FNO_BHAVCOPY!CH17</f>
        <v>4.5066991473812417</v>
      </c>
      <c r="AO19" s="28">
        <f>FNO_BHAVCOPY!CI17</f>
        <v>-3.9766081871345031</v>
      </c>
      <c r="AP19" s="28">
        <f>FNO_BHAVCOPY!CJ17</f>
        <v>0</v>
      </c>
      <c r="AQ19" s="28">
        <f>FNO_BHAVCOPY!CK17</f>
        <v>3.0120481927710845</v>
      </c>
      <c r="AR19" s="28">
        <f>FNO_BHAVCOPY!CL17</f>
        <v>16.409537166900421</v>
      </c>
      <c r="AS19" s="28">
        <f>FNO_BHAVCOPY!CM17</f>
        <v>-4.0376850605652752</v>
      </c>
      <c r="AT19" s="28">
        <f>FNO_BHAVCOPY!CN17</f>
        <v>-8.722358722358722</v>
      </c>
      <c r="AU19" s="28">
        <f>FNO_BHAVCOPY!CO17</f>
        <v>4.4929396662387679</v>
      </c>
      <c r="AV19" s="29">
        <f>FNO_BHAVCOPY!BK17</f>
        <v>716000</v>
      </c>
      <c r="AW19" s="29">
        <f>FNO_BHAVCOPY!BL17</f>
        <v>765600</v>
      </c>
      <c r="AX19" s="29">
        <f>FNO_BHAVCOPY!BM17</f>
        <v>786400</v>
      </c>
      <c r="AY19" s="29">
        <f>FNO_BHAVCOPY!BN17</f>
        <v>818400</v>
      </c>
      <c r="AZ19" s="29">
        <f>FNO_BHAVCOPY!BO17</f>
        <v>757600</v>
      </c>
      <c r="BA19" s="29">
        <f>FNO_BHAVCOPY!BP17</f>
        <v>712800</v>
      </c>
      <c r="BB19" s="29">
        <f>FNO_BHAVCOPY!BQ17</f>
        <v>686400</v>
      </c>
      <c r="BC19" s="29">
        <f>FNO_BHAVCOPY!BR17</f>
        <v>656800</v>
      </c>
      <c r="BD19" s="29">
        <f>FNO_BHAVCOPY!BS17</f>
        <v>684000</v>
      </c>
      <c r="BE19" s="29">
        <f>FNO_BHAVCOPY!BT17</f>
        <v>684000</v>
      </c>
      <c r="BF19" s="29">
        <f>FNO_BHAVCOPY!BU17</f>
        <v>664000</v>
      </c>
      <c r="BG19" s="29">
        <f>FNO_BHAVCOPY!BV17</f>
        <v>570400</v>
      </c>
      <c r="BH19" s="29">
        <f>FNO_BHAVCOPY!BW17</f>
        <v>594400</v>
      </c>
      <c r="BI19" s="29">
        <f>FNO_BHAVCOPY!BX17</f>
        <v>651200</v>
      </c>
      <c r="BJ19" s="22">
        <f>CASHBC!EJ17</f>
        <v>15.65953</v>
      </c>
      <c r="BK19" s="22">
        <f>CASHBC!EK17</f>
        <v>10.51601</v>
      </c>
      <c r="BL19" s="22">
        <f>CASHBC!EL17</f>
        <v>5.92605</v>
      </c>
      <c r="BM19" s="22">
        <f>CASHBC!EM17</f>
        <v>8.07545</v>
      </c>
      <c r="BN19" s="22">
        <f>CASHBC!EN17</f>
        <v>4.8763899999999998</v>
      </c>
      <c r="BO19" s="22">
        <f>CASHBC!EO17</f>
        <v>8.76464</v>
      </c>
      <c r="BP19" s="22">
        <f>CASHBC!EP17</f>
        <v>11.10305</v>
      </c>
      <c r="BQ19" s="22">
        <f>CASHBC!EQ17</f>
        <v>5.1767599999999998</v>
      </c>
      <c r="BR19" s="22">
        <f>CASHBC!ER17</f>
        <v>6.3157300000000003</v>
      </c>
      <c r="BS19" s="22">
        <f>CASHBC!ES17</f>
        <v>11.8482</v>
      </c>
      <c r="BT19" s="22">
        <f>CASHBC!ET17</f>
        <v>12.65667</v>
      </c>
      <c r="BU19" s="22">
        <f>CASHBC!EU17</f>
        <v>5.56182</v>
      </c>
      <c r="BV19" s="22">
        <f>CASHBC!EV17</f>
        <v>4.0635700000000003</v>
      </c>
      <c r="BW19" s="22">
        <f>CASHBC!EW17</f>
        <v>11.41525</v>
      </c>
      <c r="BX19" s="22">
        <f>VLOOKUP($A19,CASHBC!$FG:$FU,2,0)</f>
        <v>152.64887565999999</v>
      </c>
      <c r="BY19" s="22">
        <f>VLOOKUP($A19,CASHBC!$FG:$FU,3,0)</f>
        <v>100.12987457999999</v>
      </c>
      <c r="BZ19" s="22">
        <f>VLOOKUP($A19,CASHBC!$FG:$FU,4,0)</f>
        <v>54.085532154999996</v>
      </c>
      <c r="CA19" s="22">
        <f>VLOOKUP($A19,CASHBC!$FG:$FU,5,0)</f>
        <v>73.226955670000009</v>
      </c>
      <c r="CB19" s="22">
        <f>VLOOKUP($A19,CASHBC!$FG:$FU,6,0)</f>
        <v>42.533131529999999</v>
      </c>
      <c r="CC19" s="22">
        <f>VLOOKUP($A19,CASHBC!$FG:$FU,7,0)</f>
        <v>79.487347229999997</v>
      </c>
      <c r="CD19" s="22">
        <f>VLOOKUP($A19,CASHBC!$FG:$FU,8,0)</f>
        <v>95.01858627</v>
      </c>
      <c r="CE19" s="22">
        <f>VLOOKUP($A19,CASHBC!$FG:$FU,9,0)</f>
        <v>45.549776144999996</v>
      </c>
      <c r="CF19" s="22">
        <f>VLOOKUP($A19,CASHBC!$FG:$FU,10,0)</f>
        <v>58.894528704999992</v>
      </c>
      <c r="CG19" s="22">
        <f>VLOOKUP($A19,CASHBC!$FG:$FU,11,0)</f>
        <v>110.60318312000001</v>
      </c>
      <c r="CH19" s="22">
        <f>VLOOKUP($A19,CASHBC!$FG:$FU,12,0)</f>
        <v>114.74622125999998</v>
      </c>
      <c r="CI19" s="22">
        <f>VLOOKUP($A19,CASHBC!$FG:$FU,13,0)</f>
        <v>49.026713014999999</v>
      </c>
      <c r="CJ19" s="22">
        <f>VLOOKUP($A19,CASHBC!$FG:$FU,14,0)</f>
        <v>34.31767644</v>
      </c>
      <c r="CK19" s="22">
        <f>VLOOKUP($A19,CASHBC!$FG:$FU,15,0)</f>
        <v>99.997971669999998</v>
      </c>
      <c r="CL19" s="30">
        <f>VLOOKUP($A19,CASHBC!$GE:$GS,2,0)</f>
        <v>45695</v>
      </c>
      <c r="CM19" s="30">
        <f>VLOOKUP($A19,CASHBC!$GE:$GS,3,0)</f>
        <v>57491</v>
      </c>
      <c r="CN19" s="30">
        <f>VLOOKUP($A19,CASHBC!$GE:$GS,4,0)</f>
        <v>22599</v>
      </c>
      <c r="CO19" s="30">
        <f>VLOOKUP($A19,CASHBC!$GE:$GS,5,0)</f>
        <v>27384</v>
      </c>
      <c r="CP19" s="30">
        <f>VLOOKUP($A19,CASHBC!$GE:$GS,6,0)</f>
        <v>21081</v>
      </c>
      <c r="CQ19" s="30">
        <f>VLOOKUP($A19,CASHBC!$GE:$GS,7,0)</f>
        <v>29115</v>
      </c>
      <c r="CR19" s="30">
        <f>VLOOKUP($A19,CASHBC!$GE:$GS,8,0)</f>
        <v>46096</v>
      </c>
      <c r="CS19" s="30">
        <f>VLOOKUP($A19,CASHBC!$GE:$GS,9,0)</f>
        <v>27678</v>
      </c>
      <c r="CT19" s="30">
        <f>VLOOKUP($A19,CASHBC!$GE:$GS,10,0)</f>
        <v>36124</v>
      </c>
      <c r="CU19" s="30">
        <f>VLOOKUP($A19,CASHBC!$GE:$GS,11,0)</f>
        <v>66269</v>
      </c>
      <c r="CV19" s="30">
        <f>VLOOKUP($A19,CASHBC!$GE:$GS,12,0)</f>
        <v>48912</v>
      </c>
      <c r="CW19" s="30">
        <f>VLOOKUP($A19,CASHBC!$GE:$GS,13,0)</f>
        <v>33685</v>
      </c>
      <c r="CX19" s="30">
        <f>VLOOKUP($A19,CASHBC!$GE:$GS,14,0)</f>
        <v>16892</v>
      </c>
      <c r="CY19" s="30">
        <f>VLOOKUP($A19,CASHBC!$GE:$GS,15,0)</f>
        <v>49966</v>
      </c>
      <c r="CZ19" s="30">
        <f t="shared" si="5"/>
        <v>34.269679395995183</v>
      </c>
      <c r="DA19" s="30">
        <f t="shared" si="0"/>
        <v>18.291576072776611</v>
      </c>
      <c r="DB19" s="30">
        <f t="shared" si="0"/>
        <v>26.222620469932298</v>
      </c>
      <c r="DC19" s="30">
        <f t="shared" si="0"/>
        <v>29.489665498101079</v>
      </c>
      <c r="DD19" s="30">
        <f t="shared" si="0"/>
        <v>23.131682557753425</v>
      </c>
      <c r="DE19" s="30">
        <f t="shared" si="0"/>
        <v>30.103520522067662</v>
      </c>
      <c r="DF19" s="30">
        <f t="shared" si="0"/>
        <v>24.086797119055884</v>
      </c>
      <c r="DG19" s="30">
        <f t="shared" si="0"/>
        <v>18.70351904039309</v>
      </c>
      <c r="DH19" s="30">
        <f t="shared" si="0"/>
        <v>17.483473590964458</v>
      </c>
      <c r="DI19" s="30">
        <f t="shared" si="0"/>
        <v>17.878947924368859</v>
      </c>
      <c r="DJ19" s="30">
        <f t="shared" si="0"/>
        <v>25.876410696761528</v>
      </c>
      <c r="DK19" s="30">
        <f t="shared" si="0"/>
        <v>16.511266142199794</v>
      </c>
      <c r="DL19" s="30">
        <f t="shared" si="0"/>
        <v>24.056180440445182</v>
      </c>
      <c r="DM19" s="30">
        <f t="shared" si="0"/>
        <v>22.846035304006726</v>
      </c>
      <c r="DN19" s="3">
        <f>VLOOKUP($A19,DELIEVERY!$DX:$EM,2,0)</f>
        <v>16.13</v>
      </c>
      <c r="DO19" s="3">
        <f>VLOOKUP($A19,DELIEVERY!$DX:$EM,3,0)</f>
        <v>19.899999999999999</v>
      </c>
      <c r="DP19" s="3">
        <f>VLOOKUP($A19,DELIEVERY!$DX:$EM,4,0)</f>
        <v>16.149999999999999</v>
      </c>
      <c r="DQ19" s="3">
        <f>VLOOKUP($A19,DELIEVERY!$DX:$EM,5,0)</f>
        <v>25.51</v>
      </c>
      <c r="DR19" s="3">
        <f>VLOOKUP($A19,DELIEVERY!$DX:$EM,6,0)</f>
        <v>15.37</v>
      </c>
      <c r="DS19" s="3">
        <f>VLOOKUP($A19,DELIEVERY!$DX:$EM,7,0)</f>
        <v>7.43</v>
      </c>
      <c r="DT19" s="3">
        <f>VLOOKUP($A19,DELIEVERY!$DX:$EM,8,0)</f>
        <v>37.75</v>
      </c>
      <c r="DU19" s="3">
        <f>VLOOKUP($A19,DELIEVERY!$DX:$EM,9,0)</f>
        <v>26.55</v>
      </c>
      <c r="DV19" s="3">
        <f>VLOOKUP($A19,DELIEVERY!$DX:$EM,10,0)</f>
        <v>24.39</v>
      </c>
      <c r="DW19" s="3">
        <f>VLOOKUP($A19,DELIEVERY!$DX:$EM,11,0)</f>
        <v>18.87</v>
      </c>
      <c r="DX19" s="3">
        <f>VLOOKUP($A19,DELIEVERY!$DX:$EM,12,0)</f>
        <v>13.83</v>
      </c>
      <c r="DY19" s="3">
        <f>VLOOKUP($A19,DELIEVERY!$DX:$EM,13,0)</f>
        <v>27.89</v>
      </c>
      <c r="DZ19" s="3">
        <f>VLOOKUP($A19,DELIEVERY!$DX:$EM,14,0)</f>
        <v>21.85</v>
      </c>
      <c r="EA19" s="3">
        <f>VLOOKUP($A19,DELIEVERY!$DX:$EM,15,0)</f>
        <v>15</v>
      </c>
      <c r="EB19" s="3">
        <f>CASHBC!HU17</f>
        <v>80.899999999999977</v>
      </c>
      <c r="EC19" s="22">
        <f>CASHBC!HV17</f>
        <v>44.899999999999977</v>
      </c>
      <c r="ED19" s="22">
        <f>CASHBC!HW17</f>
        <v>28</v>
      </c>
      <c r="EE19" s="22">
        <f>CASHBC!HX17</f>
        <v>37</v>
      </c>
      <c r="EF19" s="3">
        <f>CASHBC!HY17</f>
        <v>30.799999999999955</v>
      </c>
      <c r="EG19" s="22">
        <f>CASHBC!HZ17</f>
        <v>53.850000000000023</v>
      </c>
      <c r="EH19" s="22">
        <f>CASHBC!IA17</f>
        <v>49.050000000000068</v>
      </c>
      <c r="EI19" s="22">
        <f>CASHBC!IB17</f>
        <v>47</v>
      </c>
      <c r="EJ19" s="22">
        <f>CASHBC!IC17</f>
        <v>46.899999999999977</v>
      </c>
      <c r="EK19" s="22">
        <f>CASHBC!ID17</f>
        <v>30</v>
      </c>
      <c r="EL19" s="3">
        <f>CASHBC!IE17</f>
        <v>65.700000000000045</v>
      </c>
      <c r="EM19" s="22">
        <f>CASHBC!IF17</f>
        <v>46.149999999999977</v>
      </c>
      <c r="EN19" s="22">
        <f>CASHBC!IG17</f>
        <v>54.75</v>
      </c>
      <c r="EO19" s="22">
        <f>CASHBC!IH17</f>
        <v>106.5</v>
      </c>
      <c r="EP19" s="22">
        <f>VLOOKUP($A19,FNO_STOCKOPS!$EJ:$EY,2,0)</f>
        <v>1.1333333333333333</v>
      </c>
      <c r="EQ19" s="22">
        <f>VLOOKUP($A19,FNO_STOCKOPS!$EJ:$EY,3,0)</f>
        <v>1.576271186440678</v>
      </c>
      <c r="ER19" s="22">
        <f>VLOOKUP($A19,FNO_STOCKOPS!$EJ:$EY,4,0)</f>
        <v>1.5263157894736843</v>
      </c>
      <c r="ES19" s="22">
        <f>VLOOKUP($A19,FNO_STOCKOPS!$EJ:$EY,5,0)</f>
        <v>1.6923076923076923</v>
      </c>
      <c r="ET19" s="22">
        <f>VLOOKUP($A19,FNO_STOCKOPS!$EJ:$EY,6,0)</f>
        <v>1.7250000000000001</v>
      </c>
      <c r="EU19" s="22">
        <f>VLOOKUP($A19,FNO_STOCKOPS!$EJ:$EY,7,0)</f>
        <v>1.2972972972972974</v>
      </c>
      <c r="EV19" s="22">
        <f>VLOOKUP($A19,FNO_STOCKOPS!$EJ:$EY,8,0)</f>
        <v>1.393939393939394</v>
      </c>
      <c r="EW19" s="22">
        <f>VLOOKUP($A19,FNO_STOCKOPS!$EJ:$EY,9,0)</f>
        <v>1.3</v>
      </c>
      <c r="EX19" s="22">
        <f>VLOOKUP($A19,FNO_STOCKOPS!$EJ:$EY,10,0)</f>
        <v>1.1666666666666667</v>
      </c>
      <c r="EY19" s="22">
        <f>VLOOKUP($A19,FNO_STOCKOPS!$EJ:$EY,11,0)</f>
        <v>1.0357142857142858</v>
      </c>
      <c r="EZ19" s="22">
        <f>VLOOKUP($A19,FNO_STOCKOPS!$EJ:$EY,12,0)</f>
        <v>1.4285714285714286</v>
      </c>
      <c r="FA19" s="22">
        <f>VLOOKUP($A19,FNO_STOCKOPS!$EJ:$EY,13,0)</f>
        <v>1.2777777777777777</v>
      </c>
      <c r="FB19" s="22">
        <f>VLOOKUP($A19,FNO_STOCKOPS!$EJ:$EY,14,0)</f>
        <v>1.1666666666666667</v>
      </c>
      <c r="FC19" s="22">
        <f>VLOOKUP($A19,FNO_STOCKOPS!$EJ:$EY,15,0)</f>
        <v>1.1428571428571428</v>
      </c>
    </row>
    <row r="20" spans="1:159" x14ac:dyDescent="0.25">
      <c r="A20" s="3" t="s">
        <v>26</v>
      </c>
      <c r="B20" s="17">
        <v>245.05</v>
      </c>
      <c r="C20" s="17">
        <v>266.45</v>
      </c>
      <c r="D20" s="17">
        <v>245.05</v>
      </c>
      <c r="E20" s="18">
        <v>263.7</v>
      </c>
      <c r="F20" s="18">
        <v>12.48</v>
      </c>
      <c r="G20" s="18">
        <v>650</v>
      </c>
      <c r="H20" s="18">
        <v>152.19999999999999</v>
      </c>
      <c r="I20" s="21" t="str">
        <f>VLOOKUP($A20,CASHBC!$HT:$IL,19,0)</f>
        <v/>
      </c>
      <c r="J20" s="22">
        <f>VLOOKUP($A20,CASHBC!$A:$C,3,0)</f>
        <v>280.33566000000002</v>
      </c>
      <c r="K20" s="22">
        <f>VLOOKUP($A20,CASHBC!$EZ:$FD,2,0)</f>
        <v>144.49004333333335</v>
      </c>
      <c r="L20" s="22">
        <f>VLOOKUP($A20,CASHBC!$EZ:$FD,3,0)</f>
        <v>128.87389400000001</v>
      </c>
      <c r="M20" s="22">
        <f>VLOOKUP($A20,CASHBC!$EZ:$FD,4,0)</f>
        <v>144.06089625000001</v>
      </c>
      <c r="N20" s="22">
        <f>VLOOKUP($A20,CASHBC!$EZ:$FD,5,0)</f>
        <v>174.15111461538461</v>
      </c>
      <c r="O20" s="22">
        <f t="shared" si="1"/>
        <v>280.33566000000002</v>
      </c>
      <c r="P20" s="22">
        <f>VLOOKUP($A20,CASHBC!$A:$D,4,0)</f>
        <v>725.46785903</v>
      </c>
      <c r="Q20" s="22">
        <f>VLOOKUP($A20,CASHBC!$FX:$GB,2,0)</f>
        <v>320.52004378333334</v>
      </c>
      <c r="R20" s="22">
        <f>VLOOKUP($A20,CASHBC!$FX:$GB,3,0)</f>
        <v>277.144224823</v>
      </c>
      <c r="S20" s="22">
        <f>VLOOKUP($A20,CASHBC!$FX:$GB,4,0)</f>
        <v>304.63553500437501</v>
      </c>
      <c r="T20" s="22">
        <f>VLOOKUP($A20,CASHBC!$FX:$GB,5,0)</f>
        <v>354.70170892961539</v>
      </c>
      <c r="U20" s="22">
        <f t="shared" si="2"/>
        <v>725.46785903</v>
      </c>
      <c r="V20" s="24">
        <f>VLOOKUP($A20,CASHBC!$A:$E,5,0)</f>
        <v>260436</v>
      </c>
      <c r="W20" s="24">
        <f>VLOOKUP($A20,CASHBC!$GV:$GZ,2,0)</f>
        <v>150007.33333333334</v>
      </c>
      <c r="X20" s="24">
        <f>VLOOKUP($A20,CASHBC!$GV:$GZ,3,0)</f>
        <v>138071.4</v>
      </c>
      <c r="Y20" s="24">
        <f>VLOOKUP($A20,CASHBC!$GV:$GZ,4,0)</f>
        <v>155314.375</v>
      </c>
      <c r="Z20" s="24">
        <f>VLOOKUP($A20,CASHBC!$GV:$GZ,5,0)</f>
        <v>190972.69230769231</v>
      </c>
      <c r="AA20" s="24" t="str">
        <f t="shared" si="3"/>
        <v/>
      </c>
      <c r="AB20" s="27">
        <f>VLOOKUP(A20,DELIEVERY!A:E,5,0)</f>
        <v>27.86</v>
      </c>
      <c r="AC20" s="22">
        <f>VLOOKUP(A20,DELIEVERY!DP:DV,3,0)</f>
        <v>22.173364056249966</v>
      </c>
      <c r="AD20" s="22">
        <f>VLOOKUP(A20,DELIEVERY!DP:DV,4,0)</f>
        <v>23.686435671758314</v>
      </c>
      <c r="AE20" s="22">
        <f>VLOOKUP(A20,DELIEVERY!DP:DV,5,0)</f>
        <v>20.68525847450432</v>
      </c>
      <c r="AF20" s="22">
        <f>VLOOKUP(A20,DELIEVERY!DP:DV,6,0)</f>
        <v>20.794960436857384</v>
      </c>
      <c r="AG20" s="3">
        <f t="shared" si="4"/>
        <v>27.86</v>
      </c>
      <c r="AH20" s="28">
        <f>FNO_BHAVCOPY!CB18</f>
        <v>-13.353751914241959</v>
      </c>
      <c r="AI20" s="28">
        <f>FNO_BHAVCOPY!CC18</f>
        <v>-7.2179596476271675</v>
      </c>
      <c r="AJ20" s="28">
        <f>FNO_BHAVCOPY!CD18</f>
        <v>5.728592889334001</v>
      </c>
      <c r="AK20" s="28">
        <f>FNO_BHAVCOPY!CE18</f>
        <v>11.166778000445335</v>
      </c>
      <c r="AL20" s="28">
        <f>FNO_BHAVCOPY!CF18</f>
        <v>-1.5023577146616955</v>
      </c>
      <c r="AM20" s="28">
        <f>FNO_BHAVCOPY!CG18</f>
        <v>0.33006931455605681</v>
      </c>
      <c r="AN20" s="28">
        <f>FNO_BHAVCOPY!CH18</f>
        <v>3.2019984103553991</v>
      </c>
      <c r="AO20" s="28">
        <f>FNO_BHAVCOPY!CI18</f>
        <v>-6.892906226873877</v>
      </c>
      <c r="AP20" s="28">
        <f>FNO_BHAVCOPY!CJ18</f>
        <v>-1.9589552238805972</v>
      </c>
      <c r="AQ20" s="28">
        <f>FNO_BHAVCOPY!CK18</f>
        <v>0.39542143600416235</v>
      </c>
      <c r="AR20" s="28">
        <f>FNO_BHAVCOPY!CL18</f>
        <v>4.071908165475417</v>
      </c>
      <c r="AS20" s="28">
        <f>FNO_BHAVCOPY!CM18</f>
        <v>8.2913099566084192</v>
      </c>
      <c r="AT20" s="28">
        <f>FNO_BHAVCOPY!CN18</f>
        <v>1.0308056872037916</v>
      </c>
      <c r="AU20" s="28">
        <f>FNO_BHAVCOPY!CO18</f>
        <v>-6.874103497738056</v>
      </c>
      <c r="AV20" s="29">
        <f>FNO_BHAVCOPY!BK18</f>
        <v>10184400</v>
      </c>
      <c r="AW20" s="29">
        <f>FNO_BHAVCOPY!BL18</f>
        <v>11754000</v>
      </c>
      <c r="AX20" s="29">
        <f>FNO_BHAVCOPY!BM18</f>
        <v>12668400</v>
      </c>
      <c r="AY20" s="29">
        <f>FNO_BHAVCOPY!BN18</f>
        <v>11982000</v>
      </c>
      <c r="AZ20" s="29">
        <f>FNO_BHAVCOPY!BO18</f>
        <v>10778400</v>
      </c>
      <c r="BA20" s="29">
        <f>FNO_BHAVCOPY!BP18</f>
        <v>10942800</v>
      </c>
      <c r="BB20" s="29">
        <f>FNO_BHAVCOPY!BQ18</f>
        <v>10906800</v>
      </c>
      <c r="BC20" s="29">
        <f>FNO_BHAVCOPY!BR18</f>
        <v>10568400</v>
      </c>
      <c r="BD20" s="29">
        <f>FNO_BHAVCOPY!BS18</f>
        <v>11350800</v>
      </c>
      <c r="BE20" s="29">
        <f>FNO_BHAVCOPY!BT18</f>
        <v>11577600</v>
      </c>
      <c r="BF20" s="29">
        <f>FNO_BHAVCOPY!BU18</f>
        <v>11532000</v>
      </c>
      <c r="BG20" s="29">
        <f>FNO_BHAVCOPY!BV18</f>
        <v>11080800</v>
      </c>
      <c r="BH20" s="29">
        <f>FNO_BHAVCOPY!BW18</f>
        <v>10232400</v>
      </c>
      <c r="BI20" s="29">
        <f>FNO_BHAVCOPY!BX18</f>
        <v>10128000</v>
      </c>
      <c r="BJ20" s="22">
        <f>CASHBC!EJ18</f>
        <v>280.33566000000002</v>
      </c>
      <c r="BK20" s="22">
        <f>CASHBC!EK18</f>
        <v>200.55779000000001</v>
      </c>
      <c r="BL20" s="22">
        <f>CASHBC!EL18</f>
        <v>128.97638000000001</v>
      </c>
      <c r="BM20" s="22">
        <f>CASHBC!EM18</f>
        <v>103.93595999999999</v>
      </c>
      <c r="BN20" s="22">
        <f>CASHBC!EN18</f>
        <v>93.012730000000005</v>
      </c>
      <c r="BO20" s="22">
        <f>CASHBC!EO18</f>
        <v>117.88661</v>
      </c>
      <c r="BP20" s="22">
        <f>CASHBC!EP18</f>
        <v>139.40860000000001</v>
      </c>
      <c r="BQ20" s="22">
        <f>CASHBC!EQ18</f>
        <v>151.22338999999999</v>
      </c>
      <c r="BR20" s="22">
        <f>CASHBC!ER18</f>
        <v>217.48571000000001</v>
      </c>
      <c r="BS20" s="22">
        <f>CASHBC!ES18</f>
        <v>232.92304999999999</v>
      </c>
      <c r="BT20" s="22">
        <f>CASHBC!ET18</f>
        <v>220.01767000000001</v>
      </c>
      <c r="BU20" s="22">
        <f>CASHBC!EU18</f>
        <v>241.76595</v>
      </c>
      <c r="BV20" s="22">
        <f>CASHBC!EV18</f>
        <v>221.45671999999999</v>
      </c>
      <c r="BW20" s="22">
        <f>CASHBC!EW18</f>
        <v>195.31393</v>
      </c>
      <c r="BX20" s="22">
        <f>VLOOKUP($A20,CASHBC!$FG:$FU,2,0)</f>
        <v>725.46785903</v>
      </c>
      <c r="BY20" s="22">
        <f>VLOOKUP($A20,CASHBC!$FG:$FU,3,0)</f>
        <v>465.87472788500003</v>
      </c>
      <c r="BZ20" s="22">
        <f>VLOOKUP($A20,CASHBC!$FG:$FU,4,0)</f>
        <v>281.32625051999997</v>
      </c>
      <c r="CA20" s="22">
        <f>VLOOKUP($A20,CASHBC!$FG:$FU,5,0)</f>
        <v>214.35915294500001</v>
      </c>
      <c r="CB20" s="22">
        <f>VLOOKUP($A20,CASHBC!$FG:$FU,6,0)</f>
        <v>184.90186033000001</v>
      </c>
      <c r="CC20" s="22">
        <f>VLOOKUP($A20,CASHBC!$FG:$FU,7,0)</f>
        <v>239.259132435</v>
      </c>
      <c r="CD20" s="22">
        <f>VLOOKUP($A20,CASHBC!$FG:$FU,8,0)</f>
        <v>274.13370888000003</v>
      </c>
      <c r="CE20" s="22">
        <f>VLOOKUP($A20,CASHBC!$FG:$FU,9,0)</f>
        <v>299.41399663499999</v>
      </c>
      <c r="CF20" s="22">
        <f>VLOOKUP($A20,CASHBC!$FG:$FU,10,0)</f>
        <v>477.81545040500004</v>
      </c>
      <c r="CG20" s="22">
        <f>VLOOKUP($A20,CASHBC!$FG:$FU,11,0)</f>
        <v>484.90996951499994</v>
      </c>
      <c r="CH20" s="22">
        <f>VLOOKUP($A20,CASHBC!$FG:$FU,12,0)</f>
        <v>431.10281507500002</v>
      </c>
      <c r="CI20" s="22">
        <f>VLOOKUP($A20,CASHBC!$FG:$FU,13,0)</f>
        <v>475.30641301000003</v>
      </c>
      <c r="CJ20" s="22">
        <f>VLOOKUP($A20,CASHBC!$FG:$FU,14,0)</f>
        <v>406.84314433499998</v>
      </c>
      <c r="CK20" s="22">
        <f>VLOOKUP($A20,CASHBC!$FG:$FU,15,0)</f>
        <v>375.87559411500001</v>
      </c>
      <c r="CL20" s="30">
        <f>VLOOKUP($A20,CASHBC!$GE:$GS,2,0)</f>
        <v>260436</v>
      </c>
      <c r="CM20" s="30">
        <f>VLOOKUP($A20,CASHBC!$GE:$GS,3,0)</f>
        <v>198020</v>
      </c>
      <c r="CN20" s="30">
        <f>VLOOKUP($A20,CASHBC!$GE:$GS,4,0)</f>
        <v>144836</v>
      </c>
      <c r="CO20" s="30">
        <f>VLOOKUP($A20,CASHBC!$GE:$GS,5,0)</f>
        <v>107166</v>
      </c>
      <c r="CP20" s="30">
        <f>VLOOKUP($A20,CASHBC!$GE:$GS,6,0)</f>
        <v>108519</v>
      </c>
      <c r="CQ20" s="30">
        <f>VLOOKUP($A20,CASHBC!$GE:$GS,7,0)</f>
        <v>131816</v>
      </c>
      <c r="CR20" s="30">
        <f>VLOOKUP($A20,CASHBC!$GE:$GS,8,0)</f>
        <v>141277</v>
      </c>
      <c r="CS20" s="30">
        <f>VLOOKUP($A20,CASHBC!$GE:$GS,9,0)</f>
        <v>176923</v>
      </c>
      <c r="CT20" s="30">
        <f>VLOOKUP($A20,CASHBC!$GE:$GS,10,0)</f>
        <v>233958</v>
      </c>
      <c r="CU20" s="30">
        <f>VLOOKUP($A20,CASHBC!$GE:$GS,11,0)</f>
        <v>228087</v>
      </c>
      <c r="CV20" s="30">
        <f>VLOOKUP($A20,CASHBC!$GE:$GS,12,0)</f>
        <v>260105</v>
      </c>
      <c r="CW20" s="30">
        <f>VLOOKUP($A20,CASHBC!$GE:$GS,13,0)</f>
        <v>258587</v>
      </c>
      <c r="CX20" s="30">
        <f>VLOOKUP($A20,CASHBC!$GE:$GS,14,0)</f>
        <v>245413</v>
      </c>
      <c r="CY20" s="30">
        <f>VLOOKUP($A20,CASHBC!$GE:$GS,15,0)</f>
        <v>247938</v>
      </c>
      <c r="CZ20" s="30">
        <f t="shared" si="5"/>
        <v>107.6409021794222</v>
      </c>
      <c r="DA20" s="30">
        <f t="shared" si="5"/>
        <v>101.28158266841734</v>
      </c>
      <c r="DB20" s="30">
        <f t="shared" si="5"/>
        <v>89.0499461459858</v>
      </c>
      <c r="DC20" s="30">
        <f t="shared" si="5"/>
        <v>96.985947035440347</v>
      </c>
      <c r="DD20" s="30">
        <f t="shared" si="5"/>
        <v>85.711009132041397</v>
      </c>
      <c r="DE20" s="30">
        <f t="shared" si="5"/>
        <v>89.432701644716886</v>
      </c>
      <c r="DF20" s="30">
        <f t="shared" si="5"/>
        <v>98.677491736092932</v>
      </c>
      <c r="DG20" s="30">
        <f t="shared" si="5"/>
        <v>85.474127162663976</v>
      </c>
      <c r="DH20" s="30">
        <f t="shared" si="5"/>
        <v>92.959296112977555</v>
      </c>
      <c r="DI20" s="30">
        <f t="shared" si="5"/>
        <v>102.12026551272102</v>
      </c>
      <c r="DJ20" s="30">
        <f t="shared" si="5"/>
        <v>84.58802022260241</v>
      </c>
      <c r="DK20" s="30">
        <f t="shared" si="5"/>
        <v>93.49501328373043</v>
      </c>
      <c r="DL20" s="30">
        <f t="shared" si="5"/>
        <v>90.238381829813406</v>
      </c>
      <c r="DM20" s="30">
        <f t="shared" si="5"/>
        <v>78.775310763174659</v>
      </c>
      <c r="DN20" s="3">
        <f>VLOOKUP($A20,DELIEVERY!$DX:$EM,2,0)</f>
        <v>27.86</v>
      </c>
      <c r="DO20" s="3">
        <f>VLOOKUP($A20,DELIEVERY!$DX:$EM,3,0)</f>
        <v>19.34</v>
      </c>
      <c r="DP20" s="3">
        <f>VLOOKUP($A20,DELIEVERY!$DX:$EM,4,0)</f>
        <v>26.47</v>
      </c>
      <c r="DQ20" s="3">
        <f>VLOOKUP($A20,DELIEVERY!$DX:$EM,5,0)</f>
        <v>22.3</v>
      </c>
      <c r="DR20" s="3">
        <f>VLOOKUP($A20,DELIEVERY!$DX:$EM,6,0)</f>
        <v>35.79</v>
      </c>
      <c r="DS20" s="3">
        <f>VLOOKUP($A20,DELIEVERY!$DX:$EM,7,0)</f>
        <v>19.7</v>
      </c>
      <c r="DT20" s="3">
        <f>VLOOKUP($A20,DELIEVERY!$DX:$EM,8,0)</f>
        <v>13.84</v>
      </c>
      <c r="DU20" s="3">
        <f>VLOOKUP($A20,DELIEVERY!$DX:$EM,9,0)</f>
        <v>24</v>
      </c>
      <c r="DV20" s="3">
        <f>VLOOKUP($A20,DELIEVERY!$DX:$EM,10,0)</f>
        <v>13.87</v>
      </c>
      <c r="DW20" s="3">
        <f>VLOOKUP($A20,DELIEVERY!$DX:$EM,11,0)</f>
        <v>21.68</v>
      </c>
      <c r="DX20" s="3">
        <f>VLOOKUP($A20,DELIEVERY!$DX:$EM,12,0)</f>
        <v>23.5</v>
      </c>
      <c r="DY20" s="3">
        <f>VLOOKUP($A20,DELIEVERY!$DX:$EM,13,0)</f>
        <v>26.02</v>
      </c>
      <c r="DZ20" s="3">
        <f>VLOOKUP($A20,DELIEVERY!$DX:$EM,14,0)</f>
        <v>16.739999999999998</v>
      </c>
      <c r="EA20" s="3">
        <f>VLOOKUP($A20,DELIEVERY!$DX:$EM,15,0)</f>
        <v>15.47</v>
      </c>
      <c r="EB20" s="3">
        <f>CASHBC!HU18</f>
        <v>21.399999999999977</v>
      </c>
      <c r="EC20" s="22">
        <f>CASHBC!HV18</f>
        <v>18.25</v>
      </c>
      <c r="ED20" s="22">
        <f>CASHBC!HW18</f>
        <v>11.400000000000006</v>
      </c>
      <c r="EE20" s="22">
        <f>CASHBC!HX18</f>
        <v>10.050000000000011</v>
      </c>
      <c r="EF20" s="3">
        <f>CASHBC!HY18</f>
        <v>9.9000000000000057</v>
      </c>
      <c r="EG20" s="22">
        <f>CASHBC!HZ18</f>
        <v>10.199999999999989</v>
      </c>
      <c r="EH20" s="22">
        <f>CASHBC!IA18</f>
        <v>10.699999999999989</v>
      </c>
      <c r="EI20" s="22">
        <f>CASHBC!IB18</f>
        <v>23.800000000000011</v>
      </c>
      <c r="EJ20" s="22">
        <f>CASHBC!IC18</f>
        <v>16.699999999999989</v>
      </c>
      <c r="EK20" s="22">
        <f>CASHBC!ID18</f>
        <v>25.75</v>
      </c>
      <c r="EL20" s="3">
        <f>CASHBC!IE18</f>
        <v>24.75</v>
      </c>
      <c r="EM20" s="22">
        <f>CASHBC!IF18</f>
        <v>27.300000000000011</v>
      </c>
      <c r="EN20" s="22">
        <f>CASHBC!IG18</f>
        <v>22.300000000000011</v>
      </c>
      <c r="EO20" s="22">
        <f>CASHBC!IH18</f>
        <v>22.75</v>
      </c>
      <c r="EP20" s="22">
        <f>VLOOKUP($A20,FNO_STOCKOPS!$EJ:$EY,2,0)</f>
        <v>1.3637362637362638</v>
      </c>
      <c r="EQ20" s="22">
        <f>VLOOKUP($A20,FNO_STOCKOPS!$EJ:$EY,3,0)</f>
        <v>0.88413547237076651</v>
      </c>
      <c r="ER20" s="22">
        <f>VLOOKUP($A20,FNO_STOCKOPS!$EJ:$EY,4,0)</f>
        <v>0.83441324694024477</v>
      </c>
      <c r="ES20" s="22">
        <f>VLOOKUP($A20,FNO_STOCKOPS!$EJ:$EY,5,0)</f>
        <v>0.66623711340206182</v>
      </c>
      <c r="ET20" s="22">
        <f>VLOOKUP($A20,FNO_STOCKOPS!$EJ:$EY,6,0)</f>
        <v>0.76357615894039732</v>
      </c>
      <c r="EU20" s="22">
        <f>VLOOKUP($A20,FNO_STOCKOPS!$EJ:$EY,7,0)</f>
        <v>0.78198433420365532</v>
      </c>
      <c r="EV20" s="22">
        <f>VLOOKUP($A20,FNO_STOCKOPS!$EJ:$EY,8,0)</f>
        <v>0.80792079207920797</v>
      </c>
      <c r="EW20" s="22">
        <f>VLOOKUP($A20,FNO_STOCKOPS!$EJ:$EY,9,0)</f>
        <v>0.82155603140613842</v>
      </c>
      <c r="EX20" s="22">
        <f>VLOOKUP($A20,FNO_STOCKOPS!$EJ:$EY,10,0)</f>
        <v>0.97607260726072609</v>
      </c>
      <c r="EY20" s="22">
        <f>VLOOKUP($A20,FNO_STOCKOPS!$EJ:$EY,11,0)</f>
        <v>1.2372188139059306</v>
      </c>
      <c r="EZ20" s="22">
        <f>VLOOKUP($A20,FNO_STOCKOPS!$EJ:$EY,12,0)</f>
        <v>1.2277722277722278</v>
      </c>
      <c r="FA20" s="22">
        <f>VLOOKUP($A20,FNO_STOCKOPS!$EJ:$EY,13,0)</f>
        <v>1.2748091603053435</v>
      </c>
      <c r="FB20" s="22">
        <f>VLOOKUP($A20,FNO_STOCKOPS!$EJ:$EY,14,0)</f>
        <v>1.3316892725030827</v>
      </c>
      <c r="FC20" s="22">
        <f>VLOOKUP($A20,FNO_STOCKOPS!$EJ:$EY,15,0)</f>
        <v>1.4310897435897436</v>
      </c>
    </row>
    <row r="21" spans="1:159" x14ac:dyDescent="0.25">
      <c r="A21" s="3" t="s">
        <v>27</v>
      </c>
      <c r="B21" s="17">
        <v>49</v>
      </c>
      <c r="C21" s="17">
        <v>51.25</v>
      </c>
      <c r="D21" s="17">
        <v>48.4</v>
      </c>
      <c r="E21" s="17">
        <v>49.25</v>
      </c>
      <c r="F21" s="18">
        <v>2.39</v>
      </c>
      <c r="G21" s="17">
        <v>144</v>
      </c>
      <c r="H21" s="17">
        <v>46.1</v>
      </c>
      <c r="I21" s="21" t="str">
        <f>VLOOKUP($A21,CASHBC!$HT:$IL,19,0)</f>
        <v/>
      </c>
      <c r="J21" s="22">
        <f>VLOOKUP($A21,CASHBC!$A:$C,3,0)</f>
        <v>419.12286999999998</v>
      </c>
      <c r="K21" s="22">
        <f>VLOOKUP($A21,CASHBC!$EZ:$FD,2,0)</f>
        <v>202.85905000000002</v>
      </c>
      <c r="L21" s="22">
        <f>VLOOKUP($A21,CASHBC!$EZ:$FD,3,0)</f>
        <v>193.116118</v>
      </c>
      <c r="M21" s="22">
        <f>VLOOKUP($A21,CASHBC!$EZ:$FD,4,0)</f>
        <v>242.567725</v>
      </c>
      <c r="N21" s="22">
        <f>VLOOKUP($A21,CASHBC!$EZ:$FD,5,0)</f>
        <v>237.57198769230774</v>
      </c>
      <c r="O21" s="22">
        <f t="shared" si="1"/>
        <v>419.12286999999998</v>
      </c>
      <c r="P21" s="22">
        <f>VLOOKUP($A21,CASHBC!$A:$D,4,0)</f>
        <v>208.67771378499998</v>
      </c>
      <c r="Q21" s="22">
        <f>VLOOKUP($A21,CASHBC!$FX:$GB,2,0)</f>
        <v>96.367667836666669</v>
      </c>
      <c r="R21" s="22">
        <f>VLOOKUP($A21,CASHBC!$FX:$GB,3,0)</f>
        <v>91.939226568000009</v>
      </c>
      <c r="S21" s="22">
        <f>VLOOKUP($A21,CASHBC!$FX:$GB,4,0)</f>
        <v>118.29197732999999</v>
      </c>
      <c r="T21" s="22">
        <f>VLOOKUP($A21,CASHBC!$FX:$GB,5,0)</f>
        <v>117.06624409346152</v>
      </c>
      <c r="U21" s="22">
        <f t="shared" si="2"/>
        <v>208.67771378499998</v>
      </c>
      <c r="V21" s="24">
        <f>VLOOKUP($A21,CASHBC!$A:$E,5,0)</f>
        <v>130449</v>
      </c>
      <c r="W21" s="24">
        <f>VLOOKUP($A21,CASHBC!$GV:$GZ,2,0)</f>
        <v>60934.666666666664</v>
      </c>
      <c r="X21" s="24">
        <f>VLOOKUP($A21,CASHBC!$GV:$GZ,3,0)</f>
        <v>61556</v>
      </c>
      <c r="Y21" s="24">
        <f>VLOOKUP($A21,CASHBC!$GV:$GZ,4,0)</f>
        <v>71965.5</v>
      </c>
      <c r="Z21" s="24">
        <f>VLOOKUP($A21,CASHBC!$GV:$GZ,5,0)</f>
        <v>70300.153846153844</v>
      </c>
      <c r="AA21" s="24" t="str">
        <f t="shared" si="3"/>
        <v/>
      </c>
      <c r="AB21" s="27">
        <f>VLOOKUP(A21,DELIEVERY!A:E,5,0)</f>
        <v>23.69</v>
      </c>
      <c r="AC21" s="22">
        <f>VLOOKUP(A21,DELIEVERY!DP:DV,3,0)</f>
        <v>26.625906017010333</v>
      </c>
      <c r="AD21" s="22">
        <f>VLOOKUP(A21,DELIEVERY!DP:DV,4,0)</f>
        <v>25.984144938124739</v>
      </c>
      <c r="AE21" s="22">
        <f>VLOOKUP(A21,DELIEVERY!DP:DV,5,0)</f>
        <v>23.786642988056222</v>
      </c>
      <c r="AF21" s="22">
        <f>VLOOKUP(A21,DELIEVERY!DP:DV,6,0)</f>
        <v>22.616860319818073</v>
      </c>
      <c r="AG21" s="3" t="str">
        <f t="shared" si="4"/>
        <v/>
      </c>
      <c r="AH21" s="28">
        <f>FNO_BHAVCOPY!CB19</f>
        <v>-4.2744916820702406</v>
      </c>
      <c r="AI21" s="28">
        <f>FNO_BHAVCOPY!CC19</f>
        <v>1.6678412027249239</v>
      </c>
      <c r="AJ21" s="28">
        <f>FNO_BHAVCOPY!CD19</f>
        <v>2.7764365041042973</v>
      </c>
      <c r="AK21" s="28">
        <f>FNO_BHAVCOPY!CE19</f>
        <v>3.0604628016919633</v>
      </c>
      <c r="AL21" s="28">
        <f>FNO_BHAVCOPY!CF19</f>
        <v>4.9788399302962409E-2</v>
      </c>
      <c r="AM21" s="28">
        <f>FNO_BHAVCOPY!CG19</f>
        <v>3.7355248412401947E-2</v>
      </c>
      <c r="AN21" s="28">
        <f>FNO_BHAVCOPY!CH19</f>
        <v>0.84128578603716719</v>
      </c>
      <c r="AO21" s="28">
        <f>FNO_BHAVCOPY!CI19</f>
        <v>-5.9518186112423237</v>
      </c>
      <c r="AP21" s="28">
        <f>FNO_BHAVCOPY!CJ19</f>
        <v>10.663878724516467</v>
      </c>
      <c r="AQ21" s="28">
        <f>FNO_BHAVCOPY!CK19</f>
        <v>7.185880375402717</v>
      </c>
      <c r="AR21" s="28">
        <f>FNO_BHAVCOPY!CL19</f>
        <v>3.5538149115172613</v>
      </c>
      <c r="AS21" s="28">
        <f>FNO_BHAVCOPY!CM19</f>
        <v>3.0185295875672447</v>
      </c>
      <c r="AT21" s="28">
        <f>FNO_BHAVCOPY!CN19</f>
        <v>-0.11940298507462686</v>
      </c>
      <c r="AU21" s="28">
        <f>FNO_BHAVCOPY!CO19</f>
        <v>10.016420361247947</v>
      </c>
      <c r="AV21" s="29">
        <f>FNO_BHAVCOPY!BK19</f>
        <v>44744400</v>
      </c>
      <c r="AW21" s="29">
        <f>FNO_BHAVCOPY!BL19</f>
        <v>46742400</v>
      </c>
      <c r="AX21" s="29">
        <f>FNO_BHAVCOPY!BM19</f>
        <v>45975600</v>
      </c>
      <c r="AY21" s="29">
        <f>FNO_BHAVCOPY!BN19</f>
        <v>44733600</v>
      </c>
      <c r="AZ21" s="29">
        <f>FNO_BHAVCOPY!BO19</f>
        <v>43405200</v>
      </c>
      <c r="BA21" s="29">
        <f>FNO_BHAVCOPY!BP19</f>
        <v>43383600</v>
      </c>
      <c r="BB21" s="29">
        <f>FNO_BHAVCOPY!BQ19</f>
        <v>43367400</v>
      </c>
      <c r="BC21" s="29">
        <f>FNO_BHAVCOPY!BR19</f>
        <v>43005600</v>
      </c>
      <c r="BD21" s="29">
        <f>FNO_BHAVCOPY!BS19</f>
        <v>45727200</v>
      </c>
      <c r="BE21" s="29">
        <f>FNO_BHAVCOPY!BT19</f>
        <v>41320800</v>
      </c>
      <c r="BF21" s="29">
        <f>FNO_BHAVCOPY!BU19</f>
        <v>38550600</v>
      </c>
      <c r="BG21" s="29">
        <f>FNO_BHAVCOPY!BV19</f>
        <v>37227600</v>
      </c>
      <c r="BH21" s="29">
        <f>FNO_BHAVCOPY!BW19</f>
        <v>36136800</v>
      </c>
      <c r="BI21" s="29">
        <f>FNO_BHAVCOPY!BX19</f>
        <v>36180000</v>
      </c>
      <c r="BJ21" s="22">
        <f>CASHBC!EJ19</f>
        <v>419.12286999999998</v>
      </c>
      <c r="BK21" s="22">
        <f>CASHBC!EK19</f>
        <v>265.17815000000002</v>
      </c>
      <c r="BL21" s="22">
        <f>CASHBC!EL19</f>
        <v>173.2424</v>
      </c>
      <c r="BM21" s="22">
        <f>CASHBC!EM19</f>
        <v>170.1566</v>
      </c>
      <c r="BN21" s="22">
        <f>CASHBC!EN19</f>
        <v>189.88577000000001</v>
      </c>
      <c r="BO21" s="22">
        <f>CASHBC!EO19</f>
        <v>167.11767</v>
      </c>
      <c r="BP21" s="22">
        <f>CASHBC!EP19</f>
        <v>262.28381999999999</v>
      </c>
      <c r="BQ21" s="22">
        <f>CASHBC!EQ19</f>
        <v>234.52461</v>
      </c>
      <c r="BR21" s="22">
        <f>CASHBC!ER19</f>
        <v>478.15278000000001</v>
      </c>
      <c r="BS21" s="22">
        <f>CASHBC!ES19</f>
        <v>351.13747000000001</v>
      </c>
      <c r="BT21" s="22">
        <f>CASHBC!ET19</f>
        <v>191.93391</v>
      </c>
      <c r="BU21" s="22">
        <f>CASHBC!EU19</f>
        <v>202.43132</v>
      </c>
      <c r="BV21" s="22">
        <f>CASHBC!EV19</f>
        <v>141.57205999999999</v>
      </c>
      <c r="BW21" s="22">
        <f>CASHBC!EW19</f>
        <v>260.81927999999999</v>
      </c>
      <c r="BX21" s="22">
        <f>VLOOKUP($A21,CASHBC!$FG:$FU,2,0)</f>
        <v>208.67771378499998</v>
      </c>
      <c r="BY21" s="22">
        <f>VLOOKUP($A21,CASHBC!$FG:$FU,3,0)</f>
        <v>127.48944144000001</v>
      </c>
      <c r="BZ21" s="22">
        <f>VLOOKUP($A21,CASHBC!$FG:$FU,4,0)</f>
        <v>81.638328845000004</v>
      </c>
      <c r="CA21" s="22">
        <f>VLOOKUP($A21,CASHBC!$FG:$FU,5,0)</f>
        <v>79.975233224999997</v>
      </c>
      <c r="CB21" s="22">
        <f>VLOOKUP($A21,CASHBC!$FG:$FU,6,0)</f>
        <v>89.41181684</v>
      </c>
      <c r="CC21" s="22">
        <f>VLOOKUP($A21,CASHBC!$FG:$FU,7,0)</f>
        <v>81.181312489999996</v>
      </c>
      <c r="CD21" s="22">
        <f>VLOOKUP($A21,CASHBC!$FG:$FU,8,0)</f>
        <v>125.50821345</v>
      </c>
      <c r="CE21" s="22">
        <f>VLOOKUP($A21,CASHBC!$FG:$FU,9,0)</f>
        <v>114.81384782000001</v>
      </c>
      <c r="CF21" s="22">
        <f>VLOOKUP($A21,CASHBC!$FG:$FU,10,0)</f>
        <v>246.31762453000002</v>
      </c>
      <c r="CG21" s="22">
        <f>VLOOKUP($A21,CASHBC!$FG:$FU,11,0)</f>
        <v>177.383783435</v>
      </c>
      <c r="CH21" s="22">
        <f>VLOOKUP($A21,CASHBC!$FG:$FU,12,0)</f>
        <v>94.739466370000002</v>
      </c>
      <c r="CI21" s="22">
        <f>VLOOKUP($A21,CASHBC!$FG:$FU,13,0)</f>
        <v>101.98307852000001</v>
      </c>
      <c r="CJ21" s="22">
        <f>VLOOKUP($A21,CASHBC!$FG:$FU,14,0)</f>
        <v>70.231207310000002</v>
      </c>
      <c r="CK21" s="22">
        <f>VLOOKUP($A21,CASHBC!$FG:$FU,15,0)</f>
        <v>131.18781894</v>
      </c>
      <c r="CL21" s="30">
        <f>VLOOKUP($A21,CASHBC!$GE:$GS,2,0)</f>
        <v>130449</v>
      </c>
      <c r="CM21" s="30">
        <f>VLOOKUP($A21,CASHBC!$GE:$GS,3,0)</f>
        <v>76515</v>
      </c>
      <c r="CN21" s="30">
        <f>VLOOKUP($A21,CASHBC!$GE:$GS,4,0)</f>
        <v>53714</v>
      </c>
      <c r="CO21" s="30">
        <f>VLOOKUP($A21,CASHBC!$GE:$GS,5,0)</f>
        <v>52575</v>
      </c>
      <c r="CP21" s="30">
        <f>VLOOKUP($A21,CASHBC!$GE:$GS,6,0)</f>
        <v>65730</v>
      </c>
      <c r="CQ21" s="30">
        <f>VLOOKUP($A21,CASHBC!$GE:$GS,7,0)</f>
        <v>59246</v>
      </c>
      <c r="CR21" s="30">
        <f>VLOOKUP($A21,CASHBC!$GE:$GS,8,0)</f>
        <v>75211</v>
      </c>
      <c r="CS21" s="30">
        <f>VLOOKUP($A21,CASHBC!$GE:$GS,9,0)</f>
        <v>64444</v>
      </c>
      <c r="CT21" s="30">
        <f>VLOOKUP($A21,CASHBC!$GE:$GS,10,0)</f>
        <v>128289</v>
      </c>
      <c r="CU21" s="30">
        <f>VLOOKUP($A21,CASHBC!$GE:$GS,11,0)</f>
        <v>96344</v>
      </c>
      <c r="CV21" s="30">
        <f>VLOOKUP($A21,CASHBC!$GE:$GS,12,0)</f>
        <v>54357</v>
      </c>
      <c r="CW21" s="30">
        <f>VLOOKUP($A21,CASHBC!$GE:$GS,13,0)</f>
        <v>57550</v>
      </c>
      <c r="CX21" s="30">
        <f>VLOOKUP($A21,CASHBC!$GE:$GS,14,0)</f>
        <v>50041</v>
      </c>
      <c r="CY21" s="30">
        <f>VLOOKUP($A21,CASHBC!$GE:$GS,15,0)</f>
        <v>79886</v>
      </c>
      <c r="CZ21" s="30">
        <f t="shared" si="5"/>
        <v>321.29251278277331</v>
      </c>
      <c r="DA21" s="30">
        <f t="shared" si="5"/>
        <v>346.5701496438607</v>
      </c>
      <c r="DB21" s="30">
        <f t="shared" si="5"/>
        <v>322.52746025244812</v>
      </c>
      <c r="DC21" s="30">
        <f t="shared" si="5"/>
        <v>323.64545886828341</v>
      </c>
      <c r="DD21" s="30">
        <f t="shared" si="5"/>
        <v>288.88752472234904</v>
      </c>
      <c r="DE21" s="30">
        <f t="shared" si="5"/>
        <v>282.07418222327243</v>
      </c>
      <c r="DF21" s="30">
        <f t="shared" si="5"/>
        <v>348.73066439749505</v>
      </c>
      <c r="DG21" s="30">
        <f t="shared" si="5"/>
        <v>363.92000806902115</v>
      </c>
      <c r="DH21" s="30">
        <f t="shared" si="5"/>
        <v>372.7153380258635</v>
      </c>
      <c r="DI21" s="30">
        <f t="shared" si="5"/>
        <v>364.46220833679314</v>
      </c>
      <c r="DJ21" s="30">
        <f t="shared" si="5"/>
        <v>353.09879132402449</v>
      </c>
      <c r="DK21" s="30">
        <f t="shared" si="5"/>
        <v>351.74860121633361</v>
      </c>
      <c r="DL21" s="30">
        <f t="shared" si="5"/>
        <v>282.91213205171755</v>
      </c>
      <c r="DM21" s="30">
        <f t="shared" si="5"/>
        <v>326.48934731993086</v>
      </c>
      <c r="DN21" s="3">
        <f>VLOOKUP($A21,DELIEVERY!$DX:$EM,2,0)</f>
        <v>23.69</v>
      </c>
      <c r="DO21" s="3">
        <f>VLOOKUP($A21,DELIEVERY!$DX:$EM,3,0)</f>
        <v>27.74</v>
      </c>
      <c r="DP21" s="3">
        <f>VLOOKUP($A21,DELIEVERY!$DX:$EM,4,0)</f>
        <v>27.89</v>
      </c>
      <c r="DQ21" s="3">
        <f>VLOOKUP($A21,DELIEVERY!$DX:$EM,5,0)</f>
        <v>23.6</v>
      </c>
      <c r="DR21" s="3">
        <f>VLOOKUP($A21,DELIEVERY!$DX:$EM,6,0)</f>
        <v>32.83</v>
      </c>
      <c r="DS21" s="3">
        <f>VLOOKUP($A21,DELIEVERY!$DX:$EM,7,0)</f>
        <v>15.87</v>
      </c>
      <c r="DT21" s="3">
        <f>VLOOKUP($A21,DELIEVERY!$DX:$EM,8,0)</f>
        <v>21.17</v>
      </c>
      <c r="DU21" s="3">
        <f>VLOOKUP($A21,DELIEVERY!$DX:$EM,9,0)</f>
        <v>27.73</v>
      </c>
      <c r="DV21" s="3">
        <f>VLOOKUP($A21,DELIEVERY!$DX:$EM,10,0)</f>
        <v>18.850000000000001</v>
      </c>
      <c r="DW21" s="3">
        <f>VLOOKUP($A21,DELIEVERY!$DX:$EM,11,0)</f>
        <v>26.29</v>
      </c>
      <c r="DX21" s="3">
        <f>VLOOKUP($A21,DELIEVERY!$DX:$EM,12,0)</f>
        <v>19.18</v>
      </c>
      <c r="DY21" s="3">
        <f>VLOOKUP($A21,DELIEVERY!$DX:$EM,13,0)</f>
        <v>19.61</v>
      </c>
      <c r="DZ21" s="3">
        <f>VLOOKUP($A21,DELIEVERY!$DX:$EM,14,0)</f>
        <v>17.47</v>
      </c>
      <c r="EA21" s="3">
        <f>VLOOKUP($A21,DELIEVERY!$DX:$EM,15,0)</f>
        <v>16.62</v>
      </c>
      <c r="EB21" s="3">
        <f>CASHBC!HU19</f>
        <v>2.8500000000000014</v>
      </c>
      <c r="EC21" s="22">
        <f>CASHBC!HV19</f>
        <v>1.4499999999999957</v>
      </c>
      <c r="ED21" s="22">
        <f>CASHBC!HW19</f>
        <v>0.79999999999999716</v>
      </c>
      <c r="EE21" s="22">
        <f>CASHBC!HX19</f>
        <v>1.25</v>
      </c>
      <c r="EF21" s="3">
        <f>CASHBC!HY19</f>
        <v>1.8999999999999986</v>
      </c>
      <c r="EG21" s="22">
        <f>CASHBC!HZ19</f>
        <v>1.2000000000000028</v>
      </c>
      <c r="EH21" s="22">
        <f>CASHBC!IA19</f>
        <v>1.75</v>
      </c>
      <c r="EI21" s="22">
        <f>CASHBC!IB19</f>
        <v>1.6000000000000014</v>
      </c>
      <c r="EJ21" s="22">
        <f>CASHBC!IC19</f>
        <v>3.5500000000000043</v>
      </c>
      <c r="EK21" s="22">
        <f>CASHBC!ID19</f>
        <v>3.3000000000000043</v>
      </c>
      <c r="EL21" s="3">
        <f>CASHBC!IE19</f>
        <v>1.9500000000000028</v>
      </c>
      <c r="EM21" s="22">
        <f>CASHBC!IF19</f>
        <v>3.3999999999999986</v>
      </c>
      <c r="EN21" s="22">
        <f>CASHBC!IG19</f>
        <v>2.5</v>
      </c>
      <c r="EO21" s="22">
        <f>CASHBC!IH19</f>
        <v>3.1000000000000014</v>
      </c>
      <c r="EP21" s="22">
        <f>VLOOKUP($A21,FNO_STOCKOPS!$EJ:$EY,2,0)</f>
        <v>0.36597938144329895</v>
      </c>
      <c r="EQ21" s="22">
        <f>VLOOKUP($A21,FNO_STOCKOPS!$EJ:$EY,3,0)</f>
        <v>0.35812356979405036</v>
      </c>
      <c r="ER21" s="22">
        <f>VLOOKUP($A21,FNO_STOCKOPS!$EJ:$EY,4,0)</f>
        <v>0.38503086419753085</v>
      </c>
      <c r="ES21" s="22">
        <f>VLOOKUP($A21,FNO_STOCKOPS!$EJ:$EY,5,0)</f>
        <v>0.3858556247709784</v>
      </c>
      <c r="ET21" s="22">
        <f>VLOOKUP($A21,FNO_STOCKOPS!$EJ:$EY,6,0)</f>
        <v>0.40581766583894996</v>
      </c>
      <c r="EU21" s="22">
        <f>VLOOKUP($A21,FNO_STOCKOPS!$EJ:$EY,7,0)</f>
        <v>0.33231083844580778</v>
      </c>
      <c r="EV21" s="22">
        <f>VLOOKUP($A21,FNO_STOCKOPS!$EJ:$EY,8,0)</f>
        <v>0.32833832833832832</v>
      </c>
      <c r="EW21" s="22">
        <f>VLOOKUP($A21,FNO_STOCKOPS!$EJ:$EY,9,0)</f>
        <v>0.32127303182579564</v>
      </c>
      <c r="EX21" s="22">
        <f>VLOOKUP($A21,FNO_STOCKOPS!$EJ:$EY,10,0)</f>
        <v>0.33770375620127568</v>
      </c>
      <c r="EY21" s="22">
        <f>VLOOKUP($A21,FNO_STOCKOPS!$EJ:$EY,11,0)</f>
        <v>0.3472584856396867</v>
      </c>
      <c r="EZ21" s="22">
        <f>VLOOKUP($A21,FNO_STOCKOPS!$EJ:$EY,12,0)</f>
        <v>0.41609679116254605</v>
      </c>
      <c r="FA21" s="22">
        <f>VLOOKUP($A21,FNO_STOCKOPS!$EJ:$EY,13,0)</f>
        <v>0.38891765924391508</v>
      </c>
      <c r="FB21" s="22">
        <f>VLOOKUP($A21,FNO_STOCKOPS!$EJ:$EY,14,0)</f>
        <v>0.42374854481955765</v>
      </c>
      <c r="FC21" s="22">
        <f>VLOOKUP($A21,FNO_STOCKOPS!$EJ:$EY,15,0)</f>
        <v>0.43730108211330365</v>
      </c>
    </row>
    <row r="22" spans="1:159" x14ac:dyDescent="0.25">
      <c r="A22" s="3" t="s">
        <v>28</v>
      </c>
      <c r="B22" s="17">
        <v>1355</v>
      </c>
      <c r="C22" s="17">
        <v>1382</v>
      </c>
      <c r="D22" s="17">
        <v>1320</v>
      </c>
      <c r="E22" s="17">
        <v>1382</v>
      </c>
      <c r="F22" s="18">
        <v>3.28</v>
      </c>
      <c r="G22" s="17">
        <v>1895.45</v>
      </c>
      <c r="H22" s="17">
        <v>1000</v>
      </c>
      <c r="I22" s="21" t="str">
        <f>VLOOKUP($A22,CASHBC!$HT:$IL,19,0)</f>
        <v/>
      </c>
      <c r="J22" s="22">
        <f>VLOOKUP($A22,CASHBC!$A:$C,3,0)</f>
        <v>15.61853</v>
      </c>
      <c r="K22" s="22">
        <f>VLOOKUP($A22,CASHBC!$EZ:$FD,2,0)</f>
        <v>17.049189999999999</v>
      </c>
      <c r="L22" s="22">
        <f>VLOOKUP($A22,CASHBC!$EZ:$FD,3,0)</f>
        <v>20.941002000000005</v>
      </c>
      <c r="M22" s="22">
        <f>VLOOKUP($A22,CASHBC!$EZ:$FD,4,0)</f>
        <v>18.147752499999999</v>
      </c>
      <c r="N22" s="22">
        <f>VLOOKUP($A22,CASHBC!$EZ:$FD,5,0)</f>
        <v>15.838420769230769</v>
      </c>
      <c r="O22" s="22" t="str">
        <f t="shared" si="1"/>
        <v/>
      </c>
      <c r="P22" s="22">
        <f>VLOOKUP($A22,CASHBC!$A:$D,4,0)</f>
        <v>211.19532455000001</v>
      </c>
      <c r="Q22" s="22">
        <f>VLOOKUP($A22,CASHBC!$FX:$GB,2,0)</f>
        <v>223.66261764333333</v>
      </c>
      <c r="R22" s="22">
        <f>VLOOKUP($A22,CASHBC!$FX:$GB,3,0)</f>
        <v>270.17572907000005</v>
      </c>
      <c r="S22" s="22">
        <f>VLOOKUP($A22,CASHBC!$FX:$GB,4,0)</f>
        <v>229.44023056</v>
      </c>
      <c r="T22" s="22">
        <f>VLOOKUP($A22,CASHBC!$FX:$GB,5,0)</f>
        <v>198.06838327769233</v>
      </c>
      <c r="U22" s="22" t="str">
        <f t="shared" si="2"/>
        <v/>
      </c>
      <c r="V22" s="24">
        <f>VLOOKUP($A22,CASHBC!$A:$E,5,0)</f>
        <v>68784</v>
      </c>
      <c r="W22" s="24">
        <f>VLOOKUP($A22,CASHBC!$GV:$GZ,2,0)</f>
        <v>64349</v>
      </c>
      <c r="X22" s="24">
        <f>VLOOKUP($A22,CASHBC!$GV:$GZ,3,0)</f>
        <v>73776</v>
      </c>
      <c r="Y22" s="24">
        <f>VLOOKUP($A22,CASHBC!$GV:$GZ,4,0)</f>
        <v>63894.25</v>
      </c>
      <c r="Z22" s="24">
        <f>VLOOKUP($A22,CASHBC!$GV:$GZ,5,0)</f>
        <v>60954.076923076922</v>
      </c>
      <c r="AA22" s="24" t="str">
        <f t="shared" si="3"/>
        <v/>
      </c>
      <c r="AB22" s="27">
        <f>VLOOKUP(A22,DELIEVERY!A:E,5,0)</f>
        <v>19</v>
      </c>
      <c r="AC22" s="22">
        <f>VLOOKUP(A22,DELIEVERY!DP:DV,3,0)</f>
        <v>19.554887944823186</v>
      </c>
      <c r="AD22" s="22">
        <f>VLOOKUP(A22,DELIEVERY!DP:DV,4,0)</f>
        <v>17.481293397517465</v>
      </c>
      <c r="AE22" s="22">
        <f>VLOOKUP(A22,DELIEVERY!DP:DV,5,0)</f>
        <v>16.855620275844075</v>
      </c>
      <c r="AF22" s="22">
        <f>VLOOKUP(A22,DELIEVERY!DP:DV,6,0)</f>
        <v>17.541118488551717</v>
      </c>
      <c r="AG22" s="3" t="str">
        <f t="shared" si="4"/>
        <v/>
      </c>
      <c r="AH22" s="28">
        <f>FNO_BHAVCOPY!CB20</f>
        <v>-6.5413239326282806</v>
      </c>
      <c r="AI22" s="28">
        <f>FNO_BHAVCOPY!CC20</f>
        <v>1.1890606420927468</v>
      </c>
      <c r="AJ22" s="28">
        <f>FNO_BHAVCOPY!CD20</f>
        <v>-3.1105990783410138</v>
      </c>
      <c r="AK22" s="28">
        <f>FNO_BHAVCOPY!CE20</f>
        <v>-0.91324200913242004</v>
      </c>
      <c r="AL22" s="28">
        <f>FNO_BHAVCOPY!CF20</f>
        <v>-8.2722513089005236</v>
      </c>
      <c r="AM22" s="28">
        <f>FNO_BHAVCOPY!CG20</f>
        <v>0.66760365425158119</v>
      </c>
      <c r="AN22" s="28">
        <f>FNO_BHAVCOPY!CH20</f>
        <v>2.1903052064631954</v>
      </c>
      <c r="AO22" s="28">
        <f>FNO_BHAVCOPY!CI20</f>
        <v>1.8281535648994516</v>
      </c>
      <c r="AP22" s="28">
        <f>FNO_BHAVCOPY!CJ20</f>
        <v>-0.32798833819241985</v>
      </c>
      <c r="AQ22" s="28">
        <f>FNO_BHAVCOPY!CK20</f>
        <v>0.9937430990062569</v>
      </c>
      <c r="AR22" s="28">
        <f>FNO_BHAVCOPY!CL20</f>
        <v>7.7746925823086084</v>
      </c>
      <c r="AS22" s="28">
        <f>FNO_BHAVCOPY!CM20</f>
        <v>0.31834460803820136</v>
      </c>
      <c r="AT22" s="28">
        <f>FNO_BHAVCOPY!CN20</f>
        <v>2.9918032786885247</v>
      </c>
      <c r="AU22" s="28">
        <f>FNO_BHAVCOPY!CO20</f>
        <v>-0.32679738562091504</v>
      </c>
      <c r="AV22" s="29">
        <f>FNO_BHAVCOPY!BK20</f>
        <v>1312300</v>
      </c>
      <c r="AW22" s="29">
        <f>FNO_BHAVCOPY!BL20</f>
        <v>1404150</v>
      </c>
      <c r="AX22" s="29">
        <f>FNO_BHAVCOPY!BM20</f>
        <v>1387650</v>
      </c>
      <c r="AY22" s="29">
        <f>FNO_BHAVCOPY!BN20</f>
        <v>1432200</v>
      </c>
      <c r="AZ22" s="29">
        <f>FNO_BHAVCOPY!BO20</f>
        <v>1445400</v>
      </c>
      <c r="BA22" s="29">
        <f>FNO_BHAVCOPY!BP20</f>
        <v>1575750</v>
      </c>
      <c r="BB22" s="29">
        <f>FNO_BHAVCOPY!BQ20</f>
        <v>1565300</v>
      </c>
      <c r="BC22" s="29">
        <f>FNO_BHAVCOPY!BR20</f>
        <v>1531750</v>
      </c>
      <c r="BD22" s="29">
        <f>FNO_BHAVCOPY!BS20</f>
        <v>1504250</v>
      </c>
      <c r="BE22" s="29">
        <f>FNO_BHAVCOPY!BT20</f>
        <v>1509200</v>
      </c>
      <c r="BF22" s="29">
        <f>FNO_BHAVCOPY!BU20</f>
        <v>1494350</v>
      </c>
      <c r="BG22" s="29">
        <f>FNO_BHAVCOPY!BV20</f>
        <v>1386550</v>
      </c>
      <c r="BH22" s="29">
        <f>FNO_BHAVCOPY!BW20</f>
        <v>1382150</v>
      </c>
      <c r="BI22" s="29">
        <f>FNO_BHAVCOPY!BX20</f>
        <v>1342000</v>
      </c>
      <c r="BJ22" s="22">
        <f>CASHBC!EJ20</f>
        <v>15.61853</v>
      </c>
      <c r="BK22" s="22">
        <f>CASHBC!EK20</f>
        <v>12.70468</v>
      </c>
      <c r="BL22" s="22">
        <f>CASHBC!EL20</f>
        <v>22.719139999999999</v>
      </c>
      <c r="BM22" s="22">
        <f>CASHBC!EM20</f>
        <v>15.723750000000001</v>
      </c>
      <c r="BN22" s="22">
        <f>CASHBC!EN20</f>
        <v>30.948270000000001</v>
      </c>
      <c r="BO22" s="22">
        <f>CASHBC!EO20</f>
        <v>22.609169999999999</v>
      </c>
      <c r="BP22" s="22">
        <f>CASHBC!EP20</f>
        <v>14.32117</v>
      </c>
      <c r="BQ22" s="22">
        <f>CASHBC!EQ20</f>
        <v>18.249890000000001</v>
      </c>
      <c r="BR22" s="22">
        <f>CASHBC!ER20</f>
        <v>7.9059499999999998</v>
      </c>
      <c r="BS22" s="22">
        <f>CASHBC!ES20</f>
        <v>14.57555</v>
      </c>
      <c r="BT22" s="22">
        <f>CASHBC!ET20</f>
        <v>13.51651</v>
      </c>
      <c r="BU22" s="22">
        <f>CASHBC!EU20</f>
        <v>10.882020000000001</v>
      </c>
      <c r="BV22" s="22">
        <f>CASHBC!EV20</f>
        <v>11.93225</v>
      </c>
      <c r="BW22" s="22">
        <f>CASHBC!EW20</f>
        <v>9.8111200000000007</v>
      </c>
      <c r="BX22" s="22">
        <f>VLOOKUP($A22,CASHBC!$FG:$FU,2,0)</f>
        <v>211.19532455000001</v>
      </c>
      <c r="BY22" s="22">
        <f>VLOOKUP($A22,CASHBC!$FG:$FU,3,0)</f>
        <v>170.39591661</v>
      </c>
      <c r="BZ22" s="22">
        <f>VLOOKUP($A22,CASHBC!$FG:$FU,4,0)</f>
        <v>299.34436413999998</v>
      </c>
      <c r="CA22" s="22">
        <f>VLOOKUP($A22,CASHBC!$FG:$FU,5,0)</f>
        <v>201.24757217999999</v>
      </c>
      <c r="CB22" s="22">
        <f>VLOOKUP($A22,CASHBC!$FG:$FU,6,0)</f>
        <v>395.52836481500003</v>
      </c>
      <c r="CC22" s="22">
        <f>VLOOKUP($A22,CASHBC!$FG:$FU,7,0)</f>
        <v>284.36242760499999</v>
      </c>
      <c r="CD22" s="22">
        <f>VLOOKUP($A22,CASHBC!$FG:$FU,8,0)</f>
        <v>172.32756595499998</v>
      </c>
      <c r="CE22" s="22">
        <f>VLOOKUP($A22,CASHBC!$FG:$FU,9,0)</f>
        <v>215.77280729499998</v>
      </c>
      <c r="CF22" s="22">
        <f>VLOOKUP($A22,CASHBC!$FG:$FU,10,0)</f>
        <v>96.542825879999995</v>
      </c>
      <c r="CG22" s="22">
        <f>VLOOKUP($A22,CASHBC!$FG:$FU,11,0)</f>
        <v>180.925646215</v>
      </c>
      <c r="CH22" s="22">
        <f>VLOOKUP($A22,CASHBC!$FG:$FU,12,0)</f>
        <v>162.337803595</v>
      </c>
      <c r="CI22" s="22">
        <f>VLOOKUP($A22,CASHBC!$FG:$FU,13,0)</f>
        <v>132.845626135</v>
      </c>
      <c r="CJ22" s="22">
        <f>VLOOKUP($A22,CASHBC!$FG:$FU,14,0)</f>
        <v>141.10064202000001</v>
      </c>
      <c r="CK22" s="22">
        <f>VLOOKUP($A22,CASHBC!$FG:$FU,15,0)</f>
        <v>122.157420165</v>
      </c>
      <c r="CL22" s="30">
        <f>VLOOKUP($A22,CASHBC!$GE:$GS,2,0)</f>
        <v>68784</v>
      </c>
      <c r="CM22" s="30">
        <f>VLOOKUP($A22,CASHBC!$GE:$GS,3,0)</f>
        <v>53802</v>
      </c>
      <c r="CN22" s="30">
        <f>VLOOKUP($A22,CASHBC!$GE:$GS,4,0)</f>
        <v>74146</v>
      </c>
      <c r="CO22" s="30">
        <f>VLOOKUP($A22,CASHBC!$GE:$GS,5,0)</f>
        <v>65099</v>
      </c>
      <c r="CP22" s="30">
        <f>VLOOKUP($A22,CASHBC!$GE:$GS,6,0)</f>
        <v>102948</v>
      </c>
      <c r="CQ22" s="30">
        <f>VLOOKUP($A22,CASHBC!$GE:$GS,7,0)</f>
        <v>72885</v>
      </c>
      <c r="CR22" s="30">
        <f>VLOOKUP($A22,CASHBC!$GE:$GS,8,0)</f>
        <v>45879</v>
      </c>
      <c r="CS22" s="30">
        <f>VLOOKUP($A22,CASHBC!$GE:$GS,9,0)</f>
        <v>48208</v>
      </c>
      <c r="CT22" s="30">
        <f>VLOOKUP($A22,CASHBC!$GE:$GS,10,0)</f>
        <v>48187</v>
      </c>
      <c r="CU22" s="30">
        <f>VLOOKUP($A22,CASHBC!$GE:$GS,11,0)</f>
        <v>67575</v>
      </c>
      <c r="CV22" s="30">
        <f>VLOOKUP($A22,CASHBC!$GE:$GS,12,0)</f>
        <v>56409</v>
      </c>
      <c r="CW22" s="30">
        <f>VLOOKUP($A22,CASHBC!$GE:$GS,13,0)</f>
        <v>56150</v>
      </c>
      <c r="CX22" s="30">
        <f>VLOOKUP($A22,CASHBC!$GE:$GS,14,0)</f>
        <v>52756</v>
      </c>
      <c r="CY22" s="30">
        <f>VLOOKUP($A22,CASHBC!$GE:$GS,15,0)</f>
        <v>48359</v>
      </c>
      <c r="CZ22" s="30">
        <f t="shared" si="5"/>
        <v>22.706632356361943</v>
      </c>
      <c r="DA22" s="30">
        <f t="shared" si="5"/>
        <v>23.613769004869706</v>
      </c>
      <c r="DB22" s="30">
        <f t="shared" si="5"/>
        <v>30.641086505003639</v>
      </c>
      <c r="DC22" s="30">
        <f t="shared" si="5"/>
        <v>24.153596829444385</v>
      </c>
      <c r="DD22" s="30">
        <f t="shared" si="5"/>
        <v>30.062041030423128</v>
      </c>
      <c r="DE22" s="30">
        <f t="shared" si="5"/>
        <v>31.020333401934554</v>
      </c>
      <c r="DF22" s="30">
        <f t="shared" si="5"/>
        <v>31.215087512805425</v>
      </c>
      <c r="DG22" s="30">
        <f t="shared" si="5"/>
        <v>37.856559077331568</v>
      </c>
      <c r="DH22" s="30">
        <f t="shared" si="5"/>
        <v>16.406810965613129</v>
      </c>
      <c r="DI22" s="30">
        <f t="shared" si="5"/>
        <v>21.569441361450242</v>
      </c>
      <c r="DJ22" s="30">
        <f t="shared" si="5"/>
        <v>23.961619599709266</v>
      </c>
      <c r="DK22" s="30">
        <f t="shared" si="5"/>
        <v>19.38026714158504</v>
      </c>
      <c r="DL22" s="30">
        <f t="shared" si="5"/>
        <v>22.617806505421182</v>
      </c>
      <c r="DM22" s="30">
        <f t="shared" si="5"/>
        <v>20.288095287330179</v>
      </c>
      <c r="DN22" s="3">
        <f>VLOOKUP($A22,DELIEVERY!$DX:$EM,2,0)</f>
        <v>19</v>
      </c>
      <c r="DO22" s="3">
        <f>VLOOKUP($A22,DELIEVERY!$DX:$EM,3,0)</f>
        <v>30.13</v>
      </c>
      <c r="DP22" s="3">
        <f>VLOOKUP($A22,DELIEVERY!$DX:$EM,4,0)</f>
        <v>15.45</v>
      </c>
      <c r="DQ22" s="3">
        <f>VLOOKUP($A22,DELIEVERY!$DX:$EM,5,0)</f>
        <v>16.95</v>
      </c>
      <c r="DR22" s="3">
        <f>VLOOKUP($A22,DELIEVERY!$DX:$EM,6,0)</f>
        <v>14.19</v>
      </c>
      <c r="DS22" s="3">
        <f>VLOOKUP($A22,DELIEVERY!$DX:$EM,7,0)</f>
        <v>17.3</v>
      </c>
      <c r="DT22" s="3">
        <f>VLOOKUP($A22,DELIEVERY!$DX:$EM,8,0)</f>
        <v>12.82</v>
      </c>
      <c r="DU22" s="3">
        <f>VLOOKUP($A22,DELIEVERY!$DX:$EM,9,0)</f>
        <v>6.82</v>
      </c>
      <c r="DV22" s="3">
        <f>VLOOKUP($A22,DELIEVERY!$DX:$EM,10,0)</f>
        <v>39.04</v>
      </c>
      <c r="DW22" s="3">
        <f>VLOOKUP($A22,DELIEVERY!$DX:$EM,11,0)</f>
        <v>25.89</v>
      </c>
      <c r="DX22" s="3">
        <f>VLOOKUP($A22,DELIEVERY!$DX:$EM,12,0)</f>
        <v>12.37</v>
      </c>
      <c r="DY22" s="3">
        <f>VLOOKUP($A22,DELIEVERY!$DX:$EM,13,0)</f>
        <v>24.07</v>
      </c>
      <c r="DZ22" s="3">
        <f>VLOOKUP($A22,DELIEVERY!$DX:$EM,14,0)</f>
        <v>15.97</v>
      </c>
      <c r="EA22" s="3">
        <f>VLOOKUP($A22,DELIEVERY!$DX:$EM,15,0)</f>
        <v>17.079999999999998</v>
      </c>
      <c r="EB22" s="3">
        <f>CASHBC!HU20</f>
        <v>62</v>
      </c>
      <c r="EC22" s="22">
        <f>CASHBC!HV20</f>
        <v>26.150000000000091</v>
      </c>
      <c r="ED22" s="22">
        <f>CASHBC!HW20</f>
        <v>47.700000000000045</v>
      </c>
      <c r="EE22" s="22">
        <f>CASHBC!HX20</f>
        <v>53</v>
      </c>
      <c r="EF22" s="3">
        <f>CASHBC!HY20</f>
        <v>83</v>
      </c>
      <c r="EG22" s="22">
        <f>CASHBC!HZ20</f>
        <v>69.75</v>
      </c>
      <c r="EH22" s="22">
        <f>CASHBC!IA20</f>
        <v>53.849999999999909</v>
      </c>
      <c r="EI22" s="22">
        <f>CASHBC!IB20</f>
        <v>50</v>
      </c>
      <c r="EJ22" s="22">
        <f>CASHBC!IC20</f>
        <v>46.599999999999909</v>
      </c>
      <c r="EK22" s="22">
        <f>CASHBC!ID20</f>
        <v>85.400000000000091</v>
      </c>
      <c r="EL22" s="3">
        <f>CASHBC!IE20</f>
        <v>91.299999999999955</v>
      </c>
      <c r="EM22" s="22">
        <f>CASHBC!IF20</f>
        <v>55.849999999999909</v>
      </c>
      <c r="EN22" s="22">
        <f>CASHBC!IG20</f>
        <v>88.25</v>
      </c>
      <c r="EO22" s="22">
        <f>CASHBC!IH20</f>
        <v>61</v>
      </c>
      <c r="EP22" s="22">
        <f>VLOOKUP($A22,FNO_STOCKOPS!$EJ:$EY,2,0)</f>
        <v>0.98014888337468986</v>
      </c>
      <c r="EQ22" s="22">
        <f>VLOOKUP($A22,FNO_STOCKOPS!$EJ:$EY,3,0)</f>
        <v>0.85416666666666663</v>
      </c>
      <c r="ER22" s="22">
        <f>VLOOKUP($A22,FNO_STOCKOPS!$EJ:$EY,4,0)</f>
        <v>0.62672811059907829</v>
      </c>
      <c r="ES22" s="22">
        <f>VLOOKUP($A22,FNO_STOCKOPS!$EJ:$EY,5,0)</f>
        <v>0.4853146853146853</v>
      </c>
      <c r="ET22" s="22">
        <f>VLOOKUP($A22,FNO_STOCKOPS!$EJ:$EY,6,0)</f>
        <v>0.43421052631578949</v>
      </c>
      <c r="EU22" s="22">
        <f>VLOOKUP($A22,FNO_STOCKOPS!$EJ:$EY,7,0)</f>
        <v>0.65938864628820959</v>
      </c>
      <c r="EV22" s="22">
        <f>VLOOKUP($A22,FNO_STOCKOPS!$EJ:$EY,8,0)</f>
        <v>0.73802816901408452</v>
      </c>
      <c r="EW22" s="22">
        <f>VLOOKUP($A22,FNO_STOCKOPS!$EJ:$EY,9,0)</f>
        <v>0.69841269841269837</v>
      </c>
      <c r="EX22" s="22">
        <f>VLOOKUP($A22,FNO_STOCKOPS!$EJ:$EY,10,0)</f>
        <v>0.67301587301587307</v>
      </c>
      <c r="EY22" s="22">
        <f>VLOOKUP($A22,FNO_STOCKOPS!$EJ:$EY,11,0)</f>
        <v>0.79790940766550522</v>
      </c>
      <c r="EZ22" s="22">
        <f>VLOOKUP($A22,FNO_STOCKOPS!$EJ:$EY,12,0)</f>
        <v>1.1047619047619048</v>
      </c>
      <c r="FA22" s="22">
        <f>VLOOKUP($A22,FNO_STOCKOPS!$EJ:$EY,13,0)</f>
        <v>0.8341463414634146</v>
      </c>
      <c r="FB22" s="22">
        <f>VLOOKUP($A22,FNO_STOCKOPS!$EJ:$EY,14,0)</f>
        <v>0.89714285714285713</v>
      </c>
      <c r="FC22" s="22">
        <f>VLOOKUP($A22,FNO_STOCKOPS!$EJ:$EY,15,0)</f>
        <v>0.66666666666666663</v>
      </c>
    </row>
    <row r="23" spans="1:159" x14ac:dyDescent="0.25">
      <c r="A23" s="3" t="s">
        <v>29</v>
      </c>
      <c r="B23" s="17">
        <v>74.099999999999994</v>
      </c>
      <c r="C23" s="17">
        <v>74.45</v>
      </c>
      <c r="D23" s="17">
        <v>71.349999999999994</v>
      </c>
      <c r="E23" s="18">
        <v>72.05</v>
      </c>
      <c r="F23" s="18">
        <v>-1.5</v>
      </c>
      <c r="G23" s="18">
        <v>122.1</v>
      </c>
      <c r="H23" s="18">
        <v>56</v>
      </c>
      <c r="I23" s="21" t="str">
        <f>VLOOKUP($A23,CASHBC!$HT:$IL,19,0)</f>
        <v/>
      </c>
      <c r="J23" s="22">
        <f>VLOOKUP($A23,CASHBC!$A:$C,3,0)</f>
        <v>171.10088999999999</v>
      </c>
      <c r="K23" s="22">
        <f>VLOOKUP($A23,CASHBC!$EZ:$FD,2,0)</f>
        <v>72.458906666666664</v>
      </c>
      <c r="L23" s="22">
        <f>VLOOKUP($A23,CASHBC!$EZ:$FD,3,0)</f>
        <v>118.16117</v>
      </c>
      <c r="M23" s="22">
        <f>VLOOKUP($A23,CASHBC!$EZ:$FD,4,0)</f>
        <v>156.47179125</v>
      </c>
      <c r="N23" s="22">
        <f>VLOOKUP($A23,CASHBC!$EZ:$FD,5,0)</f>
        <v>153.56341615384616</v>
      </c>
      <c r="O23" s="22">
        <f t="shared" si="1"/>
        <v>171.10088999999999</v>
      </c>
      <c r="P23" s="22">
        <f>VLOOKUP($A23,CASHBC!$A:$D,4,0)</f>
        <v>124.7335289</v>
      </c>
      <c r="Q23" s="22">
        <f>VLOOKUP($A23,CASHBC!$FX:$GB,2,0)</f>
        <v>53.382589836666661</v>
      </c>
      <c r="R23" s="22">
        <f>VLOOKUP($A23,CASHBC!$FX:$GB,3,0)</f>
        <v>89.177548067000004</v>
      </c>
      <c r="S23" s="22">
        <f>VLOOKUP($A23,CASHBC!$FX:$GB,4,0)</f>
        <v>118.07975271250001</v>
      </c>
      <c r="T23" s="22">
        <f>VLOOKUP($A23,CASHBC!$FX:$GB,5,0)</f>
        <v>113.34481942461539</v>
      </c>
      <c r="U23" s="22">
        <f t="shared" si="2"/>
        <v>124.7335289</v>
      </c>
      <c r="V23" s="24">
        <f>VLOOKUP($A23,CASHBC!$A:$E,5,0)</f>
        <v>56343</v>
      </c>
      <c r="W23" s="24">
        <f>VLOOKUP($A23,CASHBC!$GV:$GZ,2,0)</f>
        <v>31580</v>
      </c>
      <c r="X23" s="24">
        <f>VLOOKUP($A23,CASHBC!$GV:$GZ,3,0)</f>
        <v>44617.599999999999</v>
      </c>
      <c r="Y23" s="24">
        <f>VLOOKUP($A23,CASHBC!$GV:$GZ,4,0)</f>
        <v>58607.375</v>
      </c>
      <c r="Z23" s="24">
        <f>VLOOKUP($A23,CASHBC!$GV:$GZ,5,0)</f>
        <v>52706.846153846156</v>
      </c>
      <c r="AA23" s="24" t="str">
        <f t="shared" si="3"/>
        <v/>
      </c>
      <c r="AB23" s="27">
        <f>VLOOKUP(A23,DELIEVERY!A:E,5,0)</f>
        <v>41.67</v>
      </c>
      <c r="AC23" s="22">
        <f>VLOOKUP(A23,DELIEVERY!DP:DV,3,0)</f>
        <v>31.38574360676709</v>
      </c>
      <c r="AD23" s="22">
        <f>VLOOKUP(A23,DELIEVERY!DP:DV,4,0)</f>
        <v>32.406947223017511</v>
      </c>
      <c r="AE23" s="22">
        <f>VLOOKUP(A23,DELIEVERY!DP:DV,5,0)</f>
        <v>29.549217549460373</v>
      </c>
      <c r="AF23" s="22">
        <f>VLOOKUP(A23,DELIEVERY!DP:DV,6,0)</f>
        <v>39.172713416853924</v>
      </c>
      <c r="AG23" s="3">
        <f t="shared" si="4"/>
        <v>41.67</v>
      </c>
      <c r="AH23" s="28">
        <f>FNO_BHAVCOPY!CB21</f>
        <v>-6.8884845334026519</v>
      </c>
      <c r="AI23" s="28">
        <f>FNO_BHAVCOPY!CC21</f>
        <v>0.49634273772204807</v>
      </c>
      <c r="AJ23" s="28">
        <f>FNO_BHAVCOPY!CD21</f>
        <v>-10.810810810810811</v>
      </c>
      <c r="AK23" s="28">
        <f>FNO_BHAVCOPY!CE21</f>
        <v>4.3013365735115432</v>
      </c>
      <c r="AL23" s="28">
        <f>FNO_BHAVCOPY!CF21</f>
        <v>1.1553588987217307</v>
      </c>
      <c r="AM23" s="28">
        <f>FNO_BHAVCOPY!CG21</f>
        <v>-0.29411764705882354</v>
      </c>
      <c r="AN23" s="28">
        <f>FNO_BHAVCOPY!CH21</f>
        <v>3.6848792884371027</v>
      </c>
      <c r="AO23" s="28">
        <f>FNO_BHAVCOPY!CI21</f>
        <v>0.10175527855507505</v>
      </c>
      <c r="AP23" s="28">
        <f>FNO_BHAVCOPY!CJ21</f>
        <v>43.834613977314305</v>
      </c>
      <c r="AQ23" s="28">
        <f>FNO_BHAVCOPY!CK21</f>
        <v>-0.9423704240666908</v>
      </c>
      <c r="AR23" s="28">
        <f>FNO_BHAVCOPY!CL21</f>
        <v>7.0624757469926278</v>
      </c>
      <c r="AS23" s="28">
        <f>FNO_BHAVCOPY!CM21</f>
        <v>-5.9489051094890515</v>
      </c>
      <c r="AT23" s="28">
        <f>FNO_BHAVCOPY!CN21</f>
        <v>1.107011070110701</v>
      </c>
      <c r="AU23" s="28">
        <f>FNO_BHAVCOPY!CO21</f>
        <v>-4.0707964601769913</v>
      </c>
      <c r="AV23" s="29">
        <f>FNO_BHAVCOPY!BK21</f>
        <v>21492000</v>
      </c>
      <c r="AW23" s="29">
        <f>FNO_BHAVCOPY!BL21</f>
        <v>23082000</v>
      </c>
      <c r="AX23" s="29">
        <f>FNO_BHAVCOPY!BM21</f>
        <v>22968000</v>
      </c>
      <c r="AY23" s="29">
        <f>FNO_BHAVCOPY!BN21</f>
        <v>25752000</v>
      </c>
      <c r="AZ23" s="29">
        <f>FNO_BHAVCOPY!BO21</f>
        <v>24690000</v>
      </c>
      <c r="BA23" s="29">
        <f>FNO_BHAVCOPY!BP21</f>
        <v>24408000</v>
      </c>
      <c r="BB23" s="29">
        <f>FNO_BHAVCOPY!BQ21</f>
        <v>24480000</v>
      </c>
      <c r="BC23" s="29">
        <f>FNO_BHAVCOPY!BR21</f>
        <v>23610000</v>
      </c>
      <c r="BD23" s="29">
        <f>FNO_BHAVCOPY!BS21</f>
        <v>23586000</v>
      </c>
      <c r="BE23" s="29">
        <f>FNO_BHAVCOPY!BT21</f>
        <v>16398000</v>
      </c>
      <c r="BF23" s="29">
        <f>FNO_BHAVCOPY!BU21</f>
        <v>16554000</v>
      </c>
      <c r="BG23" s="29">
        <f>FNO_BHAVCOPY!BV21</f>
        <v>15462000</v>
      </c>
      <c r="BH23" s="29">
        <f>FNO_BHAVCOPY!BW21</f>
        <v>16440000</v>
      </c>
      <c r="BI23" s="29">
        <f>FNO_BHAVCOPY!BX21</f>
        <v>16260000</v>
      </c>
      <c r="BJ23" s="22">
        <f>CASHBC!EJ21</f>
        <v>171.10088999999999</v>
      </c>
      <c r="BK23" s="22">
        <f>CASHBC!EK21</f>
        <v>97.765600000000006</v>
      </c>
      <c r="BL23" s="22">
        <f>CASHBC!EL21</f>
        <v>47.124079999999999</v>
      </c>
      <c r="BM23" s="22">
        <f>CASHBC!EM21</f>
        <v>72.487039999999993</v>
      </c>
      <c r="BN23" s="22">
        <f>CASHBC!EN21</f>
        <v>242.92850999999999</v>
      </c>
      <c r="BO23" s="22">
        <f>CASHBC!EO21</f>
        <v>130.50062</v>
      </c>
      <c r="BP23" s="22">
        <f>CASHBC!EP21</f>
        <v>105.73856000000001</v>
      </c>
      <c r="BQ23" s="22">
        <f>CASHBC!EQ21</f>
        <v>206.73343</v>
      </c>
      <c r="BR23" s="22">
        <f>CASHBC!ER21</f>
        <v>348.49648999999999</v>
      </c>
      <c r="BS23" s="22">
        <f>CASHBC!ES21</f>
        <v>197.18808000000001</v>
      </c>
      <c r="BT23" s="22">
        <f>CASHBC!ET21</f>
        <v>235.32177999999999</v>
      </c>
      <c r="BU23" s="22">
        <f>CASHBC!EU21</f>
        <v>114.8631</v>
      </c>
      <c r="BV23" s="22">
        <f>CASHBC!EV21</f>
        <v>99.95138</v>
      </c>
      <c r="BW23" s="22">
        <f>CASHBC!EW21</f>
        <v>97.225740000000002</v>
      </c>
      <c r="BX23" s="22">
        <f>VLOOKUP($A23,CASHBC!$FG:$FU,2,0)</f>
        <v>124.7335289</v>
      </c>
      <c r="BY23" s="22">
        <f>VLOOKUP($A23,CASHBC!$FG:$FU,3,0)</f>
        <v>71.391358264999994</v>
      </c>
      <c r="BZ23" s="22">
        <f>VLOOKUP($A23,CASHBC!$FG:$FU,4,0)</f>
        <v>34.62927955</v>
      </c>
      <c r="CA23" s="22">
        <f>VLOOKUP($A23,CASHBC!$FG:$FU,5,0)</f>
        <v>54.127131695000003</v>
      </c>
      <c r="CB23" s="22">
        <f>VLOOKUP($A23,CASHBC!$FG:$FU,6,0)</f>
        <v>184.903225615</v>
      </c>
      <c r="CC23" s="22">
        <f>VLOOKUP($A23,CASHBC!$FG:$FU,7,0)</f>
        <v>100.83674521</v>
      </c>
      <c r="CD23" s="22">
        <f>VLOOKUP($A23,CASHBC!$FG:$FU,8,0)</f>
        <v>80.749475024999995</v>
      </c>
      <c r="CE23" s="22">
        <f>VLOOKUP($A23,CASHBC!$FG:$FU,9,0)</f>
        <v>155.53345702499999</v>
      </c>
      <c r="CF23" s="22">
        <f>VLOOKUP($A23,CASHBC!$FG:$FU,10,0)</f>
        <v>262.46734931500004</v>
      </c>
      <c r="CG23" s="22">
        <f>VLOOKUP($A23,CASHBC!$FG:$FU,11,0)</f>
        <v>140.58187482</v>
      </c>
      <c r="CH23" s="22">
        <f>VLOOKUP($A23,CASHBC!$FG:$FU,12,0)</f>
        <v>167.54465500999999</v>
      </c>
      <c r="CI23" s="22">
        <f>VLOOKUP($A23,CASHBC!$FG:$FU,13,0)</f>
        <v>81.933110679999999</v>
      </c>
      <c r="CJ23" s="22">
        <f>VLOOKUP($A23,CASHBC!$FG:$FU,14,0)</f>
        <v>71.281035259999996</v>
      </c>
      <c r="CK23" s="22">
        <f>VLOOKUP($A23,CASHBC!$FG:$FU,15,0)</f>
        <v>67.503955050000002</v>
      </c>
      <c r="CL23" s="30">
        <f>VLOOKUP($A23,CASHBC!$GE:$GS,2,0)</f>
        <v>56343</v>
      </c>
      <c r="CM23" s="30">
        <f>VLOOKUP($A23,CASHBC!$GE:$GS,3,0)</f>
        <v>44031</v>
      </c>
      <c r="CN23" s="30">
        <f>VLOOKUP($A23,CASHBC!$GE:$GS,4,0)</f>
        <v>18651</v>
      </c>
      <c r="CO23" s="30">
        <f>VLOOKUP($A23,CASHBC!$GE:$GS,5,0)</f>
        <v>32058</v>
      </c>
      <c r="CP23" s="30">
        <f>VLOOKUP($A23,CASHBC!$GE:$GS,6,0)</f>
        <v>74560</v>
      </c>
      <c r="CQ23" s="30">
        <f>VLOOKUP($A23,CASHBC!$GE:$GS,7,0)</f>
        <v>53788</v>
      </c>
      <c r="CR23" s="30">
        <f>VLOOKUP($A23,CASHBC!$GE:$GS,8,0)</f>
        <v>45809</v>
      </c>
      <c r="CS23" s="30">
        <f>VLOOKUP($A23,CASHBC!$GE:$GS,9,0)</f>
        <v>81809</v>
      </c>
      <c r="CT23" s="30">
        <f>VLOOKUP($A23,CASHBC!$GE:$GS,10,0)</f>
        <v>118153</v>
      </c>
      <c r="CU23" s="30">
        <f>VLOOKUP($A23,CASHBC!$GE:$GS,11,0)</f>
        <v>31662</v>
      </c>
      <c r="CV23" s="30">
        <f>VLOOKUP($A23,CASHBC!$GE:$GS,12,0)</f>
        <v>41636</v>
      </c>
      <c r="CW23" s="30">
        <f>VLOOKUP($A23,CASHBC!$GE:$GS,13,0)</f>
        <v>50693</v>
      </c>
      <c r="CX23" s="30">
        <f>VLOOKUP($A23,CASHBC!$GE:$GS,14,0)</f>
        <v>45989</v>
      </c>
      <c r="CY23" s="30">
        <f>VLOOKUP($A23,CASHBC!$GE:$GS,15,0)</f>
        <v>46350</v>
      </c>
      <c r="CZ23" s="30">
        <f t="shared" si="5"/>
        <v>303.67728023001968</v>
      </c>
      <c r="DA23" s="30">
        <f t="shared" si="5"/>
        <v>222.03810951375169</v>
      </c>
      <c r="DB23" s="30">
        <f t="shared" si="5"/>
        <v>252.66248458527693</v>
      </c>
      <c r="DC23" s="30">
        <f t="shared" si="5"/>
        <v>226.11217168881402</v>
      </c>
      <c r="DD23" s="30">
        <f t="shared" si="5"/>
        <v>325.81613465665237</v>
      </c>
      <c r="DE23" s="30">
        <f t="shared" si="5"/>
        <v>242.62032423588903</v>
      </c>
      <c r="DF23" s="30">
        <f t="shared" si="5"/>
        <v>230.82485974371849</v>
      </c>
      <c r="DG23" s="30">
        <f t="shared" si="5"/>
        <v>252.70255106406387</v>
      </c>
      <c r="DH23" s="30">
        <f t="shared" si="5"/>
        <v>294.95356867790071</v>
      </c>
      <c r="DI23" s="30">
        <f t="shared" si="5"/>
        <v>622.79097972332772</v>
      </c>
      <c r="DJ23" s="30">
        <f t="shared" si="5"/>
        <v>565.18825055240654</v>
      </c>
      <c r="DK23" s="30">
        <f t="shared" si="5"/>
        <v>226.58572189454165</v>
      </c>
      <c r="DL23" s="30">
        <f t="shared" si="5"/>
        <v>217.33758072582577</v>
      </c>
      <c r="DM23" s="30">
        <f t="shared" si="5"/>
        <v>209.76427184466019</v>
      </c>
      <c r="DN23" s="3">
        <f>VLOOKUP($A23,DELIEVERY!$DX:$EM,2,0)</f>
        <v>41.67</v>
      </c>
      <c r="DO23" s="3">
        <f>VLOOKUP($A23,DELIEVERY!$DX:$EM,3,0)</f>
        <v>41.77</v>
      </c>
      <c r="DP23" s="3">
        <f>VLOOKUP($A23,DELIEVERY!$DX:$EM,4,0)</f>
        <v>21.08</v>
      </c>
      <c r="DQ23" s="3">
        <f>VLOOKUP($A23,DELIEVERY!$DX:$EM,5,0)</f>
        <v>24.08</v>
      </c>
      <c r="DR23" s="3">
        <f>VLOOKUP($A23,DELIEVERY!$DX:$EM,6,0)</f>
        <v>37.85</v>
      </c>
      <c r="DS23" s="3">
        <f>VLOOKUP($A23,DELIEVERY!$DX:$EM,7,0)</f>
        <v>23.98</v>
      </c>
      <c r="DT23" s="3">
        <f>VLOOKUP($A23,DELIEVERY!$DX:$EM,8,0)</f>
        <v>18.86</v>
      </c>
      <c r="DU23" s="3">
        <f>VLOOKUP($A23,DELIEVERY!$DX:$EM,9,0)</f>
        <v>22.3</v>
      </c>
      <c r="DV23" s="3">
        <f>VLOOKUP($A23,DELIEVERY!$DX:$EM,10,0)</f>
        <v>32.25</v>
      </c>
      <c r="DW23" s="3">
        <f>VLOOKUP($A23,DELIEVERY!$DX:$EM,11,0)</f>
        <v>73.03</v>
      </c>
      <c r="DX23" s="3">
        <f>VLOOKUP($A23,DELIEVERY!$DX:$EM,12,0)</f>
        <v>67.19</v>
      </c>
      <c r="DY23" s="3">
        <f>VLOOKUP($A23,DELIEVERY!$DX:$EM,13,0)</f>
        <v>35.1</v>
      </c>
      <c r="DZ23" s="3">
        <f>VLOOKUP($A23,DELIEVERY!$DX:$EM,14,0)</f>
        <v>29.93</v>
      </c>
      <c r="EA23" s="3">
        <f>VLOOKUP($A23,DELIEVERY!$DX:$EM,15,0)</f>
        <v>40.880000000000003</v>
      </c>
      <c r="EB23" s="3">
        <f>CASHBC!HU21</f>
        <v>3.1000000000000085</v>
      </c>
      <c r="EC23" s="22">
        <f>CASHBC!HV21</f>
        <v>1.9499999999999886</v>
      </c>
      <c r="ED23" s="22">
        <f>CASHBC!HW21</f>
        <v>1.7999999999999972</v>
      </c>
      <c r="EE23" s="22">
        <f>CASHBC!HX21</f>
        <v>2.6999999999999886</v>
      </c>
      <c r="EF23" s="3">
        <f>CASHBC!HY21</f>
        <v>4.3500000000000085</v>
      </c>
      <c r="EG23" s="22">
        <f>CASHBC!HZ21</f>
        <v>3.3999999999999915</v>
      </c>
      <c r="EH23" s="22">
        <f>CASHBC!IA21</f>
        <v>2.7999999999999972</v>
      </c>
      <c r="EI23" s="22">
        <f>CASHBC!IB21</f>
        <v>4.75</v>
      </c>
      <c r="EJ23" s="22">
        <f>CASHBC!IC21</f>
        <v>5.8499999999999943</v>
      </c>
      <c r="EK23" s="22">
        <f>CASHBC!ID21</f>
        <v>2.4499999999999886</v>
      </c>
      <c r="EL23" s="3">
        <f>CASHBC!IE21</f>
        <v>2</v>
      </c>
      <c r="EM23" s="22">
        <f>CASHBC!IF21</f>
        <v>4.3499999999999943</v>
      </c>
      <c r="EN23" s="22">
        <f>CASHBC!IG21</f>
        <v>3.4000000000000057</v>
      </c>
      <c r="EO23" s="22">
        <f>CASHBC!IH21</f>
        <v>4.4000000000000057</v>
      </c>
      <c r="EP23" s="22">
        <f>VLOOKUP($A23,FNO_STOCKOPS!$EJ:$EY,2,0)</f>
        <v>0.39588281868566905</v>
      </c>
      <c r="EQ23" s="22">
        <f>VLOOKUP($A23,FNO_STOCKOPS!$EJ:$EY,3,0)</f>
        <v>0.36766034327009939</v>
      </c>
      <c r="ER23" s="22">
        <f>VLOOKUP($A23,FNO_STOCKOPS!$EJ:$EY,4,0)</f>
        <v>0.38198198198198197</v>
      </c>
      <c r="ES23" s="22">
        <f>VLOOKUP($A23,FNO_STOCKOPS!$EJ:$EY,5,0)</f>
        <v>0.38617886178861788</v>
      </c>
      <c r="ET23" s="22">
        <f>VLOOKUP($A23,FNO_STOCKOPS!$EJ:$EY,6,0)</f>
        <v>0.3637670740474479</v>
      </c>
      <c r="EU23" s="22">
        <f>VLOOKUP($A23,FNO_STOCKOPS!$EJ:$EY,7,0)</f>
        <v>0.40241145440844012</v>
      </c>
      <c r="EV23" s="22">
        <f>VLOOKUP($A23,FNO_STOCKOPS!$EJ:$EY,8,0)</f>
        <v>0.41849886277482939</v>
      </c>
      <c r="EW23" s="22">
        <f>VLOOKUP($A23,FNO_STOCKOPS!$EJ:$EY,9,0)</f>
        <v>0.40256959314775159</v>
      </c>
      <c r="EX23" s="22">
        <f>VLOOKUP($A23,FNO_STOCKOPS!$EJ:$EY,10,0)</f>
        <v>0.38350217076700432</v>
      </c>
      <c r="EY23" s="22">
        <f>VLOOKUP($A23,FNO_STOCKOPS!$EJ:$EY,11,0)</f>
        <v>0.44455348380765458</v>
      </c>
      <c r="EZ23" s="22">
        <f>VLOOKUP($A23,FNO_STOCKOPS!$EJ:$EY,12,0)</f>
        <v>0.44964394710071209</v>
      </c>
      <c r="FA23" s="22">
        <f>VLOOKUP($A23,FNO_STOCKOPS!$EJ:$EY,13,0)</f>
        <v>0.45824411134903642</v>
      </c>
      <c r="FB23" s="22">
        <f>VLOOKUP($A23,FNO_STOCKOPS!$EJ:$EY,14,0)</f>
        <v>0.49764150943396224</v>
      </c>
      <c r="FC23" s="22">
        <f>VLOOKUP($A23,FNO_STOCKOPS!$EJ:$EY,15,0)</f>
        <v>0.53099730458221028</v>
      </c>
    </row>
    <row r="24" spans="1:159" x14ac:dyDescent="0.25">
      <c r="A24" s="3" t="s">
        <v>30</v>
      </c>
      <c r="B24" s="18">
        <v>515</v>
      </c>
      <c r="C24" s="18">
        <v>517.25</v>
      </c>
      <c r="D24" s="18">
        <v>502.55</v>
      </c>
      <c r="E24" s="18">
        <v>507</v>
      </c>
      <c r="F24" s="18">
        <v>-1.98</v>
      </c>
      <c r="G24" s="18">
        <v>597</v>
      </c>
      <c r="H24" s="18">
        <v>292.05</v>
      </c>
      <c r="I24" s="21" t="str">
        <f>VLOOKUP($A24,CASHBC!$HT:$IL,19,0)</f>
        <v>NR4/7</v>
      </c>
      <c r="J24" s="22">
        <f>VLOOKUP($A24,CASHBC!$A:$C,3,0)</f>
        <v>22.947310000000002</v>
      </c>
      <c r="K24" s="22">
        <f>VLOOKUP($A24,CASHBC!$EZ:$FD,2,0)</f>
        <v>12.185879999999999</v>
      </c>
      <c r="L24" s="22">
        <f>VLOOKUP($A24,CASHBC!$EZ:$FD,3,0)</f>
        <v>12.689627999999999</v>
      </c>
      <c r="M24" s="22">
        <f>VLOOKUP($A24,CASHBC!$EZ:$FD,4,0)</f>
        <v>13.848901249999999</v>
      </c>
      <c r="N24" s="22">
        <f>VLOOKUP($A24,CASHBC!$EZ:$FD,5,0)</f>
        <v>13.937847692307692</v>
      </c>
      <c r="O24" s="22">
        <f t="shared" si="1"/>
        <v>22.947310000000002</v>
      </c>
      <c r="P24" s="22">
        <f>VLOOKUP($A24,CASHBC!$A:$D,4,0)</f>
        <v>116.72403070499999</v>
      </c>
      <c r="Q24" s="22">
        <f>VLOOKUP($A24,CASHBC!$FX:$GB,2,0)</f>
        <v>64.398922256666665</v>
      </c>
      <c r="R24" s="22">
        <f>VLOOKUP($A24,CASHBC!$FX:$GB,3,0)</f>
        <v>67.031741757999995</v>
      </c>
      <c r="S24" s="22">
        <f>VLOOKUP($A24,CASHBC!$FX:$GB,4,0)</f>
        <v>72.858064290000002</v>
      </c>
      <c r="T24" s="22">
        <f>VLOOKUP($A24,CASHBC!$FX:$GB,5,0)</f>
        <v>72.175881051538468</v>
      </c>
      <c r="U24" s="22">
        <f t="shared" si="2"/>
        <v>116.72403070499999</v>
      </c>
      <c r="V24" s="24">
        <f>VLOOKUP($A24,CASHBC!$A:$E,5,0)</f>
        <v>40232</v>
      </c>
      <c r="W24" s="24">
        <f>VLOOKUP($A24,CASHBC!$GV:$GZ,2,0)</f>
        <v>22304.666666666668</v>
      </c>
      <c r="X24" s="24">
        <f>VLOOKUP($A24,CASHBC!$GV:$GZ,3,0)</f>
        <v>25558.400000000001</v>
      </c>
      <c r="Y24" s="24">
        <f>VLOOKUP($A24,CASHBC!$GV:$GZ,4,0)</f>
        <v>26659.375</v>
      </c>
      <c r="Z24" s="24">
        <f>VLOOKUP($A24,CASHBC!$GV:$GZ,5,0)</f>
        <v>28735.846153846152</v>
      </c>
      <c r="AA24" s="24" t="str">
        <f t="shared" si="3"/>
        <v/>
      </c>
      <c r="AB24" s="27">
        <f>VLOOKUP(A24,DELIEVERY!A:E,5,0)</f>
        <v>27.39</v>
      </c>
      <c r="AC24" s="22">
        <f>VLOOKUP(A24,DELIEVERY!DP:DV,3,0)</f>
        <v>16.93840193185337</v>
      </c>
      <c r="AD24" s="22">
        <f>VLOOKUP(A24,DELIEVERY!DP:DV,4,0)</f>
        <v>18.646236122918655</v>
      </c>
      <c r="AE24" s="22">
        <f>VLOOKUP(A24,DELIEVERY!DP:DV,5,0)</f>
        <v>17.71421216538749</v>
      </c>
      <c r="AF24" s="22">
        <f>VLOOKUP(A24,DELIEVERY!DP:DV,6,0)</f>
        <v>20.107265209582629</v>
      </c>
      <c r="AG24" s="3">
        <f t="shared" si="4"/>
        <v>27.39</v>
      </c>
      <c r="AH24" s="28">
        <f>FNO_BHAVCOPY!CB22</f>
        <v>-3.4466697717745696</v>
      </c>
      <c r="AI24" s="28">
        <f>FNO_BHAVCOPY!CC22</f>
        <v>-3.0699774266365689</v>
      </c>
      <c r="AJ24" s="28">
        <f>FNO_BHAVCOPY!CD22</f>
        <v>9.0375056484410313E-2</v>
      </c>
      <c r="AK24" s="28">
        <f>FNO_BHAVCOPY!CE22</f>
        <v>1.7471264367816091</v>
      </c>
      <c r="AL24" s="28">
        <f>FNO_BHAVCOPY!CF22</f>
        <v>0.83449235048678716</v>
      </c>
      <c r="AM24" s="28">
        <f>FNO_BHAVCOPY!CG22</f>
        <v>1.2200844673862037</v>
      </c>
      <c r="AN24" s="28">
        <f>FNO_BHAVCOPY!CH22</f>
        <v>-4.6904315196998121E-2</v>
      </c>
      <c r="AO24" s="28">
        <f>FNO_BHAVCOPY!CI22</f>
        <v>0.28222013170272814</v>
      </c>
      <c r="AP24" s="28">
        <f>FNO_BHAVCOPY!CJ22</f>
        <v>0.99762470308788587</v>
      </c>
      <c r="AQ24" s="28">
        <f>FNO_BHAVCOPY!CK22</f>
        <v>-0.84785680640602923</v>
      </c>
      <c r="AR24" s="28">
        <f>FNO_BHAVCOPY!CL22</f>
        <v>-3.1919744642042862</v>
      </c>
      <c r="AS24" s="28">
        <f>FNO_BHAVCOPY!CM22</f>
        <v>-1.3051305130513051</v>
      </c>
      <c r="AT24" s="28">
        <f>FNO_BHAVCOPY!CN22</f>
        <v>1.0459299681673488</v>
      </c>
      <c r="AU24" s="28">
        <f>FNO_BHAVCOPY!CO22</f>
        <v>-0.72234762979683964</v>
      </c>
      <c r="AV24" s="29">
        <f>FNO_BHAVCOPY!BK22</f>
        <v>4560600</v>
      </c>
      <c r="AW24" s="29">
        <f>FNO_BHAVCOPY!BL22</f>
        <v>4723400</v>
      </c>
      <c r="AX24" s="29">
        <f>FNO_BHAVCOPY!BM22</f>
        <v>4873000</v>
      </c>
      <c r="AY24" s="29">
        <f>FNO_BHAVCOPY!BN22</f>
        <v>4868600</v>
      </c>
      <c r="AZ24" s="29">
        <f>FNO_BHAVCOPY!BO22</f>
        <v>4785000</v>
      </c>
      <c r="BA24" s="29">
        <f>FNO_BHAVCOPY!BP22</f>
        <v>4745400</v>
      </c>
      <c r="BB24" s="29">
        <f>FNO_BHAVCOPY!BQ22</f>
        <v>4688200</v>
      </c>
      <c r="BC24" s="29">
        <f>FNO_BHAVCOPY!BR22</f>
        <v>4690400</v>
      </c>
      <c r="BD24" s="29">
        <f>FNO_BHAVCOPY!BS22</f>
        <v>4677200</v>
      </c>
      <c r="BE24" s="29">
        <f>FNO_BHAVCOPY!BT22</f>
        <v>4631000</v>
      </c>
      <c r="BF24" s="29">
        <f>FNO_BHAVCOPY!BU22</f>
        <v>4670600</v>
      </c>
      <c r="BG24" s="29">
        <f>FNO_BHAVCOPY!BV22</f>
        <v>4824600</v>
      </c>
      <c r="BH24" s="29">
        <f>FNO_BHAVCOPY!BW22</f>
        <v>4888400</v>
      </c>
      <c r="BI24" s="29">
        <f>FNO_BHAVCOPY!BX22</f>
        <v>4837800</v>
      </c>
      <c r="BJ24" s="22">
        <f>CASHBC!EJ22</f>
        <v>22.947310000000002</v>
      </c>
      <c r="BK24" s="22">
        <f>CASHBC!EK22</f>
        <v>11.911250000000001</v>
      </c>
      <c r="BL24" s="22">
        <f>CASHBC!EL22</f>
        <v>16.096</v>
      </c>
      <c r="BM24" s="22">
        <f>CASHBC!EM22</f>
        <v>8.5503900000000002</v>
      </c>
      <c r="BN24" s="22">
        <f>CASHBC!EN22</f>
        <v>15.02468</v>
      </c>
      <c r="BO24" s="22">
        <f>CASHBC!EO22</f>
        <v>11.865819999999999</v>
      </c>
      <c r="BP24" s="22">
        <f>CASHBC!EP22</f>
        <v>23.624269999999999</v>
      </c>
      <c r="BQ24" s="22">
        <f>CASHBC!EQ22</f>
        <v>15.932230000000001</v>
      </c>
      <c r="BR24" s="22">
        <f>CASHBC!ER22</f>
        <v>7.7865700000000002</v>
      </c>
      <c r="BS24" s="22">
        <f>CASHBC!ES22</f>
        <v>9.4885800000000007</v>
      </c>
      <c r="BT24" s="22">
        <f>CASHBC!ET22</f>
        <v>14.76905</v>
      </c>
      <c r="BU24" s="22">
        <f>CASHBC!EU22</f>
        <v>24.180759999999999</v>
      </c>
      <c r="BV24" s="22">
        <f>CASHBC!EV22</f>
        <v>13.63753</v>
      </c>
      <c r="BW24" s="22">
        <f>CASHBC!EW22</f>
        <v>8.3248899999999999</v>
      </c>
      <c r="BX24" s="22">
        <f>VLOOKUP($A24,CASHBC!$FG:$FU,2,0)</f>
        <v>116.72403070499999</v>
      </c>
      <c r="BY24" s="22">
        <f>VLOOKUP($A24,CASHBC!$FG:$FU,3,0)</f>
        <v>62.165576285</v>
      </c>
      <c r="BZ24" s="22">
        <f>VLOOKUP($A24,CASHBC!$FG:$FU,4,0)</f>
        <v>85.867689365000004</v>
      </c>
      <c r="CA24" s="22">
        <f>VLOOKUP($A24,CASHBC!$FG:$FU,5,0)</f>
        <v>45.163501119999999</v>
      </c>
      <c r="CB24" s="22">
        <f>VLOOKUP($A24,CASHBC!$FG:$FU,6,0)</f>
        <v>78.69188102999999</v>
      </c>
      <c r="CC24" s="22">
        <f>VLOOKUP($A24,CASHBC!$FG:$FU,7,0)</f>
        <v>63.270060989999998</v>
      </c>
      <c r="CD24" s="22">
        <f>VLOOKUP($A24,CASHBC!$FG:$FU,8,0)</f>
        <v>125.087102165</v>
      </c>
      <c r="CE24" s="22">
        <f>VLOOKUP($A24,CASHBC!$FG:$FU,9,0)</f>
        <v>82.648216640000001</v>
      </c>
      <c r="CF24" s="22">
        <f>VLOOKUP($A24,CASHBC!$FG:$FU,10,0)</f>
        <v>39.970486725000001</v>
      </c>
      <c r="CG24" s="22">
        <f>VLOOKUP($A24,CASHBC!$FG:$FU,11,0)</f>
        <v>49.024847999999999</v>
      </c>
      <c r="CH24" s="22">
        <f>VLOOKUP($A24,CASHBC!$FG:$FU,12,0)</f>
        <v>76.106506800000005</v>
      </c>
      <c r="CI24" s="22">
        <f>VLOOKUP($A24,CASHBC!$FG:$FU,13,0)</f>
        <v>124.429776625</v>
      </c>
      <c r="CJ24" s="22">
        <f>VLOOKUP($A24,CASHBC!$FG:$FU,14,0)</f>
        <v>66.193505295000008</v>
      </c>
      <c r="CK24" s="22">
        <f>VLOOKUP($A24,CASHBC!$FG:$FU,15,0)</f>
        <v>39.667302630000002</v>
      </c>
      <c r="CL24" s="30">
        <f>VLOOKUP($A24,CASHBC!$GE:$GS,2,0)</f>
        <v>40232</v>
      </c>
      <c r="CM24" s="30">
        <f>VLOOKUP($A24,CASHBC!$GE:$GS,3,0)</f>
        <v>21819</v>
      </c>
      <c r="CN24" s="30">
        <f>VLOOKUP($A24,CASHBC!$GE:$GS,4,0)</f>
        <v>29193</v>
      </c>
      <c r="CO24" s="30">
        <f>VLOOKUP($A24,CASHBC!$GE:$GS,5,0)</f>
        <v>15902</v>
      </c>
      <c r="CP24" s="30">
        <f>VLOOKUP($A24,CASHBC!$GE:$GS,6,0)</f>
        <v>36476</v>
      </c>
      <c r="CQ24" s="30">
        <f>VLOOKUP($A24,CASHBC!$GE:$GS,7,0)</f>
        <v>24402</v>
      </c>
      <c r="CR24" s="30">
        <f>VLOOKUP($A24,CASHBC!$GE:$GS,8,0)</f>
        <v>36431</v>
      </c>
      <c r="CS24" s="30">
        <f>VLOOKUP($A24,CASHBC!$GE:$GS,9,0)</f>
        <v>30344</v>
      </c>
      <c r="CT24" s="30">
        <f>VLOOKUP($A24,CASHBC!$GE:$GS,10,0)</f>
        <v>18708</v>
      </c>
      <c r="CU24" s="30">
        <f>VLOOKUP($A24,CASHBC!$GE:$GS,11,0)</f>
        <v>18991</v>
      </c>
      <c r="CV24" s="30">
        <f>VLOOKUP($A24,CASHBC!$GE:$GS,12,0)</f>
        <v>34459</v>
      </c>
      <c r="CW24" s="30">
        <f>VLOOKUP($A24,CASHBC!$GE:$GS,13,0)</f>
        <v>61838</v>
      </c>
      <c r="CX24" s="30">
        <f>VLOOKUP($A24,CASHBC!$GE:$GS,14,0)</f>
        <v>26271</v>
      </c>
      <c r="CY24" s="30">
        <f>VLOOKUP($A24,CASHBC!$GE:$GS,15,0)</f>
        <v>18732</v>
      </c>
      <c r="CZ24" s="30">
        <f t="shared" si="5"/>
        <v>57.037457745078541</v>
      </c>
      <c r="DA24" s="30">
        <f t="shared" si="5"/>
        <v>54.591181997341764</v>
      </c>
      <c r="DB24" s="30">
        <f t="shared" si="5"/>
        <v>55.136505326619393</v>
      </c>
      <c r="DC24" s="30">
        <f t="shared" si="5"/>
        <v>53.769274305118849</v>
      </c>
      <c r="DD24" s="30">
        <f t="shared" si="5"/>
        <v>41.190591073582631</v>
      </c>
      <c r="DE24" s="30">
        <f t="shared" si="5"/>
        <v>48.626424063601341</v>
      </c>
      <c r="DF24" s="30">
        <f t="shared" si="5"/>
        <v>64.846614147292144</v>
      </c>
      <c r="DG24" s="30">
        <f t="shared" si="5"/>
        <v>52.505371737411025</v>
      </c>
      <c r="DH24" s="30">
        <f t="shared" si="5"/>
        <v>41.621605730168909</v>
      </c>
      <c r="DI24" s="30">
        <f t="shared" si="5"/>
        <v>49.963561687114954</v>
      </c>
      <c r="DJ24" s="30">
        <f t="shared" si="5"/>
        <v>42.859775385240432</v>
      </c>
      <c r="DK24" s="30">
        <f t="shared" si="5"/>
        <v>39.103399204372714</v>
      </c>
      <c r="DL24" s="30">
        <f t="shared" si="5"/>
        <v>51.910966464923305</v>
      </c>
      <c r="DM24" s="30">
        <f t="shared" si="5"/>
        <v>44.442077727952167</v>
      </c>
      <c r="DN24" s="3">
        <f>VLOOKUP($A24,DELIEVERY!$DX:$EM,2,0)</f>
        <v>27.39</v>
      </c>
      <c r="DO24" s="3">
        <f>VLOOKUP($A24,DELIEVERY!$DX:$EM,3,0)</f>
        <v>24.55</v>
      </c>
      <c r="DP24" s="3">
        <f>VLOOKUP($A24,DELIEVERY!$DX:$EM,4,0)</f>
        <v>12.54</v>
      </c>
      <c r="DQ24" s="3">
        <f>VLOOKUP($A24,DELIEVERY!$DX:$EM,5,0)</f>
        <v>14.61</v>
      </c>
      <c r="DR24" s="3">
        <f>VLOOKUP($A24,DELIEVERY!$DX:$EM,6,0)</f>
        <v>20.97</v>
      </c>
      <c r="DS24" s="3">
        <f>VLOOKUP($A24,DELIEVERY!$DX:$EM,7,0)</f>
        <v>20.97</v>
      </c>
      <c r="DT24" s="3">
        <f>VLOOKUP($A24,DELIEVERY!$DX:$EM,8,0)</f>
        <v>13.88</v>
      </c>
      <c r="DU24" s="3">
        <f>VLOOKUP($A24,DELIEVERY!$DX:$EM,9,0)</f>
        <v>14.57</v>
      </c>
      <c r="DV24" s="3">
        <f>VLOOKUP($A24,DELIEVERY!$DX:$EM,10,0)</f>
        <v>28.19</v>
      </c>
      <c r="DW24" s="3">
        <f>VLOOKUP($A24,DELIEVERY!$DX:$EM,11,0)</f>
        <v>19.73</v>
      </c>
      <c r="DX24" s="3">
        <f>VLOOKUP($A24,DELIEVERY!$DX:$EM,12,0)</f>
        <v>32.82</v>
      </c>
      <c r="DY24" s="3">
        <f>VLOOKUP($A24,DELIEVERY!$DX:$EM,13,0)</f>
        <v>23.75</v>
      </c>
      <c r="DZ24" s="3">
        <f>VLOOKUP($A24,DELIEVERY!$DX:$EM,14,0)</f>
        <v>22.29</v>
      </c>
      <c r="EA24" s="3">
        <f>VLOOKUP($A24,DELIEVERY!$DX:$EM,15,0)</f>
        <v>15.67</v>
      </c>
      <c r="EB24" s="3">
        <f>CASHBC!HU22</f>
        <v>14.699999999999989</v>
      </c>
      <c r="EC24" s="22">
        <f>CASHBC!HV22</f>
        <v>24.449999999999989</v>
      </c>
      <c r="ED24" s="22">
        <f>CASHBC!HW22</f>
        <v>23.049999999999955</v>
      </c>
      <c r="EE24" s="22">
        <f>CASHBC!HX22</f>
        <v>15.149999999999977</v>
      </c>
      <c r="EF24" s="3">
        <f>CASHBC!HY22</f>
        <v>20</v>
      </c>
      <c r="EG24" s="22">
        <f>CASHBC!HZ22</f>
        <v>23.950000000000045</v>
      </c>
      <c r="EH24" s="22">
        <f>CASHBC!IA22</f>
        <v>17.299999999999955</v>
      </c>
      <c r="EI24" s="22">
        <f>CASHBC!IB22</f>
        <v>22.699999999999989</v>
      </c>
      <c r="EJ24" s="22">
        <f>CASHBC!IC22</f>
        <v>17.25</v>
      </c>
      <c r="EK24" s="22">
        <f>CASHBC!ID22</f>
        <v>23.899999999999977</v>
      </c>
      <c r="EL24" s="3">
        <f>CASHBC!IE22</f>
        <v>14.600000000000023</v>
      </c>
      <c r="EM24" s="22">
        <f>CASHBC!IF22</f>
        <v>26.250000000000057</v>
      </c>
      <c r="EN24" s="22">
        <f>CASHBC!IG22</f>
        <v>31.800000000000011</v>
      </c>
      <c r="EO24" s="22">
        <f>CASHBC!IH22</f>
        <v>17.5</v>
      </c>
      <c r="EP24" s="22">
        <f>VLOOKUP($A24,FNO_STOCKOPS!$EJ:$EY,2,0)</f>
        <v>0.6</v>
      </c>
      <c r="EQ24" s="22">
        <f>VLOOKUP($A24,FNO_STOCKOPS!$EJ:$EY,3,0)</f>
        <v>0.62</v>
      </c>
      <c r="ER24" s="22">
        <f>VLOOKUP($A24,FNO_STOCKOPS!$EJ:$EY,4,0)</f>
        <v>0.81395348837209303</v>
      </c>
      <c r="ES24" s="22">
        <f>VLOOKUP($A24,FNO_STOCKOPS!$EJ:$EY,5,0)</f>
        <v>0.81395348837209303</v>
      </c>
      <c r="ET24" s="22">
        <f>VLOOKUP($A24,FNO_STOCKOPS!$EJ:$EY,6,0)</f>
        <v>0.78823529411764703</v>
      </c>
      <c r="EU24" s="22">
        <f>VLOOKUP($A24,FNO_STOCKOPS!$EJ:$EY,7,0)</f>
        <v>0.82926829268292679</v>
      </c>
      <c r="EV24" s="22">
        <f>VLOOKUP($A24,FNO_STOCKOPS!$EJ:$EY,8,0)</f>
        <v>0.67469879518072284</v>
      </c>
      <c r="EW24" s="22">
        <f>VLOOKUP($A24,FNO_STOCKOPS!$EJ:$EY,9,0)</f>
        <v>0.74242424242424243</v>
      </c>
      <c r="EX24" s="22">
        <f>VLOOKUP($A24,FNO_STOCKOPS!$EJ:$EY,10,0)</f>
        <v>0.70370370370370372</v>
      </c>
      <c r="EY24" s="22">
        <f>VLOOKUP($A24,FNO_STOCKOPS!$EJ:$EY,11,0)</f>
        <v>0.67924528301886788</v>
      </c>
      <c r="EZ24" s="22">
        <f>VLOOKUP($A24,FNO_STOCKOPS!$EJ:$EY,12,0)</f>
        <v>0.67307692307692313</v>
      </c>
      <c r="FA24" s="22">
        <f>VLOOKUP($A24,FNO_STOCKOPS!$EJ:$EY,13,0)</f>
        <v>0.61403508771929827</v>
      </c>
      <c r="FB24" s="22">
        <f>VLOOKUP($A24,FNO_STOCKOPS!$EJ:$EY,14,0)</f>
        <v>0.48936170212765956</v>
      </c>
      <c r="FC24" s="22">
        <f>VLOOKUP($A24,FNO_STOCKOPS!$EJ:$EY,15,0)</f>
        <v>0.43902439024390244</v>
      </c>
    </row>
    <row r="25" spans="1:159" x14ac:dyDescent="0.25">
      <c r="A25" s="3" t="s">
        <v>31</v>
      </c>
      <c r="B25" s="17">
        <v>290</v>
      </c>
      <c r="C25" s="17">
        <v>324.35000000000002</v>
      </c>
      <c r="D25" s="17">
        <v>287</v>
      </c>
      <c r="E25" s="18">
        <v>308.10000000000002</v>
      </c>
      <c r="F25" s="18">
        <v>9.24</v>
      </c>
      <c r="G25" s="18">
        <v>533.9</v>
      </c>
      <c r="H25" s="18">
        <v>207.5</v>
      </c>
      <c r="I25" s="21" t="str">
        <f>VLOOKUP($A25,CASHBC!$HT:$IL,19,0)</f>
        <v/>
      </c>
      <c r="J25" s="22">
        <f>VLOOKUP($A25,CASHBC!$A:$C,3,0)</f>
        <v>85.087500000000006</v>
      </c>
      <c r="K25" s="22">
        <f>VLOOKUP($A25,CASHBC!$EZ:$FD,2,0)</f>
        <v>26.534526666666668</v>
      </c>
      <c r="L25" s="22">
        <f>VLOOKUP($A25,CASHBC!$EZ:$FD,3,0)</f>
        <v>26.429096000000005</v>
      </c>
      <c r="M25" s="22">
        <f>VLOOKUP($A25,CASHBC!$EZ:$FD,4,0)</f>
        <v>31.481235000000005</v>
      </c>
      <c r="N25" s="22">
        <f>VLOOKUP($A25,CASHBC!$EZ:$FD,5,0)</f>
        <v>33.493780000000008</v>
      </c>
      <c r="O25" s="22">
        <f t="shared" si="1"/>
        <v>85.087500000000006</v>
      </c>
      <c r="P25" s="22">
        <f>VLOOKUP($A25,CASHBC!$A:$D,4,0)</f>
        <v>265.27497513499998</v>
      </c>
      <c r="Q25" s="22">
        <f>VLOOKUP($A25,CASHBC!$FX:$GB,2,0)</f>
        <v>73.107483908333336</v>
      </c>
      <c r="R25" s="22">
        <f>VLOOKUP($A25,CASHBC!$FX:$GB,3,0)</f>
        <v>71.418236416000013</v>
      </c>
      <c r="S25" s="22">
        <f>VLOOKUP($A25,CASHBC!$FX:$GB,4,0)</f>
        <v>85.814245062500007</v>
      </c>
      <c r="T25" s="22">
        <f>VLOOKUP($A25,CASHBC!$FX:$GB,5,0)</f>
        <v>89.807944333846166</v>
      </c>
      <c r="U25" s="22">
        <f t="shared" si="2"/>
        <v>265.27497513499998</v>
      </c>
      <c r="V25" s="24">
        <f>VLOOKUP($A25,CASHBC!$A:$E,5,0)</f>
        <v>142126</v>
      </c>
      <c r="W25" s="24">
        <f>VLOOKUP($A25,CASHBC!$GV:$GZ,2,0)</f>
        <v>37312</v>
      </c>
      <c r="X25" s="24">
        <f>VLOOKUP($A25,CASHBC!$GV:$GZ,3,0)</f>
        <v>38528.800000000003</v>
      </c>
      <c r="Y25" s="24">
        <f>VLOOKUP($A25,CASHBC!$GV:$GZ,4,0)</f>
        <v>45917.75</v>
      </c>
      <c r="Z25" s="24">
        <f>VLOOKUP($A25,CASHBC!$GV:$GZ,5,0)</f>
        <v>51696.153846153844</v>
      </c>
      <c r="AA25" s="24" t="str">
        <f t="shared" si="3"/>
        <v/>
      </c>
      <c r="AB25" s="27">
        <f>VLOOKUP(A25,DELIEVERY!A:E,5,0)</f>
        <v>13.99</v>
      </c>
      <c r="AC25" s="22">
        <f>VLOOKUP(A25,DELIEVERY!DP:DV,3,0)</f>
        <v>17.699719032736969</v>
      </c>
      <c r="AD25" s="22">
        <f>VLOOKUP(A25,DELIEVERY!DP:DV,4,0)</f>
        <v>18.727329909430122</v>
      </c>
      <c r="AE25" s="22">
        <f>VLOOKUP(A25,DELIEVERY!DP:DV,5,0)</f>
        <v>23.706265017874934</v>
      </c>
      <c r="AF25" s="22">
        <f>VLOOKUP(A25,DELIEVERY!DP:DV,6,0)</f>
        <v>24.484008672655044</v>
      </c>
      <c r="AG25" s="3" t="str">
        <f t="shared" si="4"/>
        <v/>
      </c>
      <c r="AH25" s="28">
        <f>FNO_BHAVCOPY!CB23</f>
        <v>-7.1385722855428924</v>
      </c>
      <c r="AI25" s="28">
        <f>FNO_BHAVCOPY!CC23</f>
        <v>-9.6476964769647697</v>
      </c>
      <c r="AJ25" s="28">
        <f>FNO_BHAVCOPY!CD23</f>
        <v>-0.94846098783106658</v>
      </c>
      <c r="AK25" s="28">
        <f>FNO_BHAVCOPY!CE23</f>
        <v>-0.2142857142857143</v>
      </c>
      <c r="AL25" s="28">
        <f>FNO_BHAVCOPY!CF23</f>
        <v>0.61085159899389152</v>
      </c>
      <c r="AM25" s="28">
        <f>FNO_BHAVCOPY!CG23</f>
        <v>6.7920184190330009</v>
      </c>
      <c r="AN25" s="28">
        <f>FNO_BHAVCOPY!CH23</f>
        <v>4.2817126850740292</v>
      </c>
      <c r="AO25" s="28">
        <f>FNO_BHAVCOPY!CI23</f>
        <v>0.60386473429951693</v>
      </c>
      <c r="AP25" s="28">
        <f>FNO_BHAVCOPY!CJ23</f>
        <v>-9.1773308957952473</v>
      </c>
      <c r="AQ25" s="28">
        <f>FNO_BHAVCOPY!CK23</f>
        <v>3.6377415687760517</v>
      </c>
      <c r="AR25" s="28">
        <f>FNO_BHAVCOPY!CL23</f>
        <v>3.2674623361377422</v>
      </c>
      <c r="AS25" s="28">
        <f>FNO_BHAVCOPY!CM23</f>
        <v>0.19603999215840029</v>
      </c>
      <c r="AT25" s="28">
        <f>FNO_BHAVCOPY!CN23</f>
        <v>0.65114443567482239</v>
      </c>
      <c r="AU25" s="28">
        <f>FNO_BHAVCOPY!CO23</f>
        <v>0.59547439460103213</v>
      </c>
      <c r="AV25" s="29">
        <f>FNO_BHAVCOPY!BK23</f>
        <v>6037200</v>
      </c>
      <c r="AW25" s="29">
        <f>FNO_BHAVCOPY!BL23</f>
        <v>6501300</v>
      </c>
      <c r="AX25" s="29">
        <f>FNO_BHAVCOPY!BM23</f>
        <v>7195500</v>
      </c>
      <c r="AY25" s="29">
        <f>FNO_BHAVCOPY!BN23</f>
        <v>7264400</v>
      </c>
      <c r="AZ25" s="29">
        <f>FNO_BHAVCOPY!BO23</f>
        <v>7280000</v>
      </c>
      <c r="BA25" s="29">
        <f>FNO_BHAVCOPY!BP23</f>
        <v>7235800</v>
      </c>
      <c r="BB25" s="29">
        <f>FNO_BHAVCOPY!BQ23</f>
        <v>6775600</v>
      </c>
      <c r="BC25" s="29">
        <f>FNO_BHAVCOPY!BR23</f>
        <v>6497400</v>
      </c>
      <c r="BD25" s="29">
        <f>FNO_BHAVCOPY!BS23</f>
        <v>6458400</v>
      </c>
      <c r="BE25" s="29">
        <f>FNO_BHAVCOPY!BT23</f>
        <v>7111000</v>
      </c>
      <c r="BF25" s="29">
        <f>FNO_BHAVCOPY!BU23</f>
        <v>6861400</v>
      </c>
      <c r="BG25" s="29">
        <f>FNO_BHAVCOPY!BV23</f>
        <v>6644300</v>
      </c>
      <c r="BH25" s="29">
        <f>FNO_BHAVCOPY!BW23</f>
        <v>6631300</v>
      </c>
      <c r="BI25" s="29">
        <f>FNO_BHAVCOPY!BX23</f>
        <v>6588400</v>
      </c>
      <c r="BJ25" s="22">
        <f>CASHBC!EJ23</f>
        <v>85.087500000000006</v>
      </c>
      <c r="BK25" s="22">
        <f>CASHBC!EK23</f>
        <v>34.709870000000002</v>
      </c>
      <c r="BL25" s="22">
        <f>CASHBC!EL23</f>
        <v>16.153009999999998</v>
      </c>
      <c r="BM25" s="22">
        <f>CASHBC!EM23</f>
        <v>28.7407</v>
      </c>
      <c r="BN25" s="22">
        <f>CASHBC!EN23</f>
        <v>22.413419999999999</v>
      </c>
      <c r="BO25" s="22">
        <f>CASHBC!EO23</f>
        <v>30.12848</v>
      </c>
      <c r="BP25" s="22">
        <f>CASHBC!EP23</f>
        <v>24.970600000000001</v>
      </c>
      <c r="BQ25" s="22">
        <f>CASHBC!EQ23</f>
        <v>30.7255</v>
      </c>
      <c r="BR25" s="22">
        <f>CASHBC!ER23</f>
        <v>64.008300000000006</v>
      </c>
      <c r="BS25" s="22">
        <f>CASHBC!ES23</f>
        <v>113.41639000000001</v>
      </c>
      <c r="BT25" s="22">
        <f>CASHBC!ET23</f>
        <v>22.381879999999999</v>
      </c>
      <c r="BU25" s="22">
        <f>CASHBC!EU23</f>
        <v>18.752179999999999</v>
      </c>
      <c r="BV25" s="22">
        <f>CASHBC!EV23</f>
        <v>10.08742</v>
      </c>
      <c r="BW25" s="22">
        <f>CASHBC!EW23</f>
        <v>18.93139</v>
      </c>
      <c r="BX25" s="22">
        <f>VLOOKUP($A25,CASHBC!$FG:$FU,2,0)</f>
        <v>265.27497513499998</v>
      </c>
      <c r="BY25" s="22">
        <f>VLOOKUP($A25,CASHBC!$FG:$FU,3,0)</f>
        <v>97.371871135000006</v>
      </c>
      <c r="BZ25" s="22">
        <f>VLOOKUP($A25,CASHBC!$FG:$FU,4,0)</f>
        <v>43.338755839999997</v>
      </c>
      <c r="CA25" s="22">
        <f>VLOOKUP($A25,CASHBC!$FG:$FU,5,0)</f>
        <v>78.611824749999997</v>
      </c>
      <c r="CB25" s="22">
        <f>VLOOKUP($A25,CASHBC!$FG:$FU,6,0)</f>
        <v>58.527675335000005</v>
      </c>
      <c r="CC25" s="22">
        <f>VLOOKUP($A25,CASHBC!$FG:$FU,7,0)</f>
        <v>79.241055020000005</v>
      </c>
      <c r="CD25" s="22">
        <f>VLOOKUP($A25,CASHBC!$FG:$FU,8,0)</f>
        <v>64.059418684999997</v>
      </c>
      <c r="CE25" s="22">
        <f>VLOOKUP($A25,CASHBC!$FG:$FU,9,0)</f>
        <v>81.558941879999992</v>
      </c>
      <c r="CF25" s="22">
        <f>VLOOKUP($A25,CASHBC!$FG:$FU,10,0)</f>
        <v>183.804417855</v>
      </c>
      <c r="CG25" s="22">
        <f>VLOOKUP($A25,CASHBC!$FG:$FU,11,0)</f>
        <v>311.08869521500003</v>
      </c>
      <c r="CH25" s="22">
        <f>VLOOKUP($A25,CASHBC!$FG:$FU,12,0)</f>
        <v>53.121702864999996</v>
      </c>
      <c r="CI25" s="22">
        <f>VLOOKUP($A25,CASHBC!$FG:$FU,13,0)</f>
        <v>46.163949219999999</v>
      </c>
      <c r="CJ25" s="22">
        <f>VLOOKUP($A25,CASHBC!$FG:$FU,14,0)</f>
        <v>24.35458547</v>
      </c>
      <c r="CK25" s="22">
        <f>VLOOKUP($A25,CASHBC!$FG:$FU,15,0)</f>
        <v>46.260383069999996</v>
      </c>
      <c r="CL25" s="30">
        <f>VLOOKUP($A25,CASHBC!$GE:$GS,2,0)</f>
        <v>142126</v>
      </c>
      <c r="CM25" s="30">
        <f>VLOOKUP($A25,CASHBC!$GE:$GS,3,0)</f>
        <v>41139</v>
      </c>
      <c r="CN25" s="30">
        <f>VLOOKUP($A25,CASHBC!$GE:$GS,4,0)</f>
        <v>30727</v>
      </c>
      <c r="CO25" s="30">
        <f>VLOOKUP($A25,CASHBC!$GE:$GS,5,0)</f>
        <v>40070</v>
      </c>
      <c r="CP25" s="30">
        <f>VLOOKUP($A25,CASHBC!$GE:$GS,6,0)</f>
        <v>33567</v>
      </c>
      <c r="CQ25" s="30">
        <f>VLOOKUP($A25,CASHBC!$GE:$GS,7,0)</f>
        <v>47141</v>
      </c>
      <c r="CR25" s="30">
        <f>VLOOKUP($A25,CASHBC!$GE:$GS,8,0)</f>
        <v>33885</v>
      </c>
      <c r="CS25" s="30">
        <f>VLOOKUP($A25,CASHBC!$GE:$GS,9,0)</f>
        <v>48727</v>
      </c>
      <c r="CT25" s="30">
        <f>VLOOKUP($A25,CASHBC!$GE:$GS,10,0)</f>
        <v>92086</v>
      </c>
      <c r="CU25" s="30">
        <f>VLOOKUP($A25,CASHBC!$GE:$GS,11,0)</f>
        <v>153344</v>
      </c>
      <c r="CV25" s="30">
        <f>VLOOKUP($A25,CASHBC!$GE:$GS,12,0)</f>
        <v>43760</v>
      </c>
      <c r="CW25" s="30">
        <f>VLOOKUP($A25,CASHBC!$GE:$GS,13,0)</f>
        <v>52080</v>
      </c>
      <c r="CX25" s="30">
        <f>VLOOKUP($A25,CASHBC!$GE:$GS,14,0)</f>
        <v>17250</v>
      </c>
      <c r="CY25" s="30">
        <f>VLOOKUP($A25,CASHBC!$GE:$GS,15,0)</f>
        <v>38274</v>
      </c>
      <c r="CZ25" s="30">
        <f t="shared" si="5"/>
        <v>59.867652646243478</v>
      </c>
      <c r="DA25" s="30">
        <f t="shared" si="5"/>
        <v>84.372177252728562</v>
      </c>
      <c r="DB25" s="30">
        <f t="shared" si="5"/>
        <v>52.569434048231187</v>
      </c>
      <c r="DC25" s="30">
        <f t="shared" si="5"/>
        <v>71.726229099076619</v>
      </c>
      <c r="DD25" s="30">
        <f t="shared" si="5"/>
        <v>66.772186969344887</v>
      </c>
      <c r="DE25" s="30">
        <f t="shared" si="5"/>
        <v>63.911414692093928</v>
      </c>
      <c r="DF25" s="30">
        <f t="shared" si="5"/>
        <v>73.692194186218089</v>
      </c>
      <c r="DG25" s="30">
        <f t="shared" si="5"/>
        <v>63.056416360539338</v>
      </c>
      <c r="DH25" s="30">
        <f t="shared" si="5"/>
        <v>69.509263080164189</v>
      </c>
      <c r="DI25" s="30">
        <f t="shared" si="5"/>
        <v>73.962065682387319</v>
      </c>
      <c r="DJ25" s="30">
        <f t="shared" si="5"/>
        <v>51.14689213893967</v>
      </c>
      <c r="DK25" s="30">
        <f t="shared" si="5"/>
        <v>36.006490015360981</v>
      </c>
      <c r="DL25" s="30">
        <f t="shared" si="5"/>
        <v>58.477797101449276</v>
      </c>
      <c r="DM25" s="30">
        <f t="shared" si="5"/>
        <v>49.462794586403305</v>
      </c>
      <c r="DN25" s="3">
        <f>VLOOKUP($A25,DELIEVERY!$DX:$EM,2,0)</f>
        <v>13.99</v>
      </c>
      <c r="DO25" s="3">
        <f>VLOOKUP($A25,DELIEVERY!$DX:$EM,3,0)</f>
        <v>19.079999999999998</v>
      </c>
      <c r="DP25" s="3">
        <f>VLOOKUP($A25,DELIEVERY!$DX:$EM,4,0)</f>
        <v>20.05</v>
      </c>
      <c r="DQ25" s="3">
        <f>VLOOKUP($A25,DELIEVERY!$DX:$EM,5,0)</f>
        <v>14.72</v>
      </c>
      <c r="DR25" s="3">
        <f>VLOOKUP($A25,DELIEVERY!$DX:$EM,6,0)</f>
        <v>14.75</v>
      </c>
      <c r="DS25" s="3">
        <f>VLOOKUP($A25,DELIEVERY!$DX:$EM,7,0)</f>
        <v>24.4</v>
      </c>
      <c r="DT25" s="3">
        <f>VLOOKUP($A25,DELIEVERY!$DX:$EM,8,0)</f>
        <v>31.08</v>
      </c>
      <c r="DU25" s="3">
        <f>VLOOKUP($A25,DELIEVERY!$DX:$EM,9,0)</f>
        <v>24.24</v>
      </c>
      <c r="DV25" s="3">
        <f>VLOOKUP($A25,DELIEVERY!$DX:$EM,10,0)</f>
        <v>30.85</v>
      </c>
      <c r="DW25" s="3">
        <f>VLOOKUP($A25,DELIEVERY!$DX:$EM,11,0)</f>
        <v>25.01</v>
      </c>
      <c r="DX25" s="3">
        <f>VLOOKUP($A25,DELIEVERY!$DX:$EM,12,0)</f>
        <v>23.91</v>
      </c>
      <c r="DY25" s="3">
        <f>VLOOKUP($A25,DELIEVERY!$DX:$EM,13,0)</f>
        <v>35.200000000000003</v>
      </c>
      <c r="DZ25" s="3">
        <f>VLOOKUP($A25,DELIEVERY!$DX:$EM,14,0)</f>
        <v>25.95</v>
      </c>
      <c r="EA25" s="3">
        <f>VLOOKUP($A25,DELIEVERY!$DX:$EM,15,0)</f>
        <v>20.97</v>
      </c>
      <c r="EB25" s="3">
        <f>CASHBC!HU23</f>
        <v>37.350000000000023</v>
      </c>
      <c r="EC25" s="22">
        <f>CASHBC!HV23</f>
        <v>21.849999999999966</v>
      </c>
      <c r="ED25" s="22">
        <f>CASHBC!HW23</f>
        <v>14.550000000000011</v>
      </c>
      <c r="EE25" s="22">
        <f>CASHBC!HX23</f>
        <v>13.100000000000023</v>
      </c>
      <c r="EF25" s="3">
        <f>CASHBC!HY23</f>
        <v>13.900000000000006</v>
      </c>
      <c r="EG25" s="22">
        <f>CASHBC!HZ23</f>
        <v>17.149999999999977</v>
      </c>
      <c r="EH25" s="22">
        <f>CASHBC!IA23</f>
        <v>12.750000000000028</v>
      </c>
      <c r="EI25" s="22">
        <f>CASHBC!IB23</f>
        <v>27.300000000000011</v>
      </c>
      <c r="EJ25" s="22">
        <f>CASHBC!IC23</f>
        <v>17.600000000000023</v>
      </c>
      <c r="EK25" s="22">
        <f>CASHBC!ID23</f>
        <v>40</v>
      </c>
      <c r="EL25" s="3">
        <f>CASHBC!IE23</f>
        <v>14.75</v>
      </c>
      <c r="EM25" s="22">
        <f>CASHBC!IF23</f>
        <v>17.949999999999989</v>
      </c>
      <c r="EN25" s="22">
        <f>CASHBC!IG23</f>
        <v>14.550000000000011</v>
      </c>
      <c r="EO25" s="22">
        <f>CASHBC!IH23</f>
        <v>14.949999999999989</v>
      </c>
      <c r="EP25" s="22">
        <f>VLOOKUP($A25,FNO_STOCKOPS!$EJ:$EY,2,0)</f>
        <v>1.1761786600496278</v>
      </c>
      <c r="EQ25" s="22">
        <f>VLOOKUP($A25,FNO_STOCKOPS!$EJ:$EY,3,0)</f>
        <v>0.84978540772532185</v>
      </c>
      <c r="ER25" s="22">
        <f>VLOOKUP($A25,FNO_STOCKOPS!$EJ:$EY,4,0)</f>
        <v>0.62166405023547877</v>
      </c>
      <c r="ES25" s="22">
        <f>VLOOKUP($A25,FNO_STOCKOPS!$EJ:$EY,5,0)</f>
        <v>0.53513513513513511</v>
      </c>
      <c r="ET25" s="22">
        <f>VLOOKUP($A25,FNO_STOCKOPS!$EJ:$EY,6,0)</f>
        <v>0.54012345679012341</v>
      </c>
      <c r="EU25" s="22">
        <f>VLOOKUP($A25,FNO_STOCKOPS!$EJ:$EY,7,0)</f>
        <v>0.41512125534950073</v>
      </c>
      <c r="EV25" s="22">
        <f>VLOOKUP($A25,FNO_STOCKOPS!$EJ:$EY,8,0)</f>
        <v>0.44542772861356933</v>
      </c>
      <c r="EW25" s="22">
        <f>VLOOKUP($A25,FNO_STOCKOPS!$EJ:$EY,9,0)</f>
        <v>0.4662756598240469</v>
      </c>
      <c r="EX25" s="22">
        <f>VLOOKUP($A25,FNO_STOCKOPS!$EJ:$EY,10,0)</f>
        <v>0.50911640953716686</v>
      </c>
      <c r="EY25" s="22">
        <f>VLOOKUP($A25,FNO_STOCKOPS!$EJ:$EY,11,0)</f>
        <v>0.54768786127167635</v>
      </c>
      <c r="EZ25" s="22">
        <f>VLOOKUP($A25,FNO_STOCKOPS!$EJ:$EY,12,0)</f>
        <v>0.28784403669724773</v>
      </c>
      <c r="FA25" s="22">
        <f>VLOOKUP($A25,FNO_STOCKOPS!$EJ:$EY,13,0)</f>
        <v>0.25982532751091703</v>
      </c>
      <c r="FB25" s="22">
        <f>VLOOKUP($A25,FNO_STOCKOPS!$EJ:$EY,14,0)</f>
        <v>0.26092544987146532</v>
      </c>
      <c r="FC25" s="22">
        <f>VLOOKUP($A25,FNO_STOCKOPS!$EJ:$EY,15,0)</f>
        <v>0.25359477124183005</v>
      </c>
    </row>
    <row r="26" spans="1:159" x14ac:dyDescent="0.25">
      <c r="A26" s="3" t="s">
        <v>32</v>
      </c>
      <c r="B26" s="17">
        <v>503.1</v>
      </c>
      <c r="C26" s="17">
        <v>515.95000000000005</v>
      </c>
      <c r="D26" s="17">
        <v>495.2</v>
      </c>
      <c r="E26" s="18">
        <v>514.54999999999995</v>
      </c>
      <c r="F26" s="18">
        <v>3.74</v>
      </c>
      <c r="G26" s="18">
        <v>568.85</v>
      </c>
      <c r="H26" s="18">
        <v>312.60000000000002</v>
      </c>
      <c r="I26" s="21" t="str">
        <f>VLOOKUP($A26,CASHBC!$HT:$IL,19,0)</f>
        <v/>
      </c>
      <c r="J26" s="22">
        <f>VLOOKUP($A26,CASHBC!$A:$C,3,0)</f>
        <v>197.99179000000001</v>
      </c>
      <c r="K26" s="22">
        <f>VLOOKUP($A26,CASHBC!$EZ:$FD,2,0)</f>
        <v>98.731916666666663</v>
      </c>
      <c r="L26" s="22">
        <f>VLOOKUP($A26,CASHBC!$EZ:$FD,3,0)</f>
        <v>108.178866</v>
      </c>
      <c r="M26" s="22">
        <f>VLOOKUP($A26,CASHBC!$EZ:$FD,4,0)</f>
        <v>123.95183</v>
      </c>
      <c r="N26" s="22">
        <f>VLOOKUP($A26,CASHBC!$EZ:$FD,5,0)</f>
        <v>149.13361230769232</v>
      </c>
      <c r="O26" s="22">
        <f t="shared" si="1"/>
        <v>197.99179000000001</v>
      </c>
      <c r="P26" s="22">
        <f>VLOOKUP($A26,CASHBC!$A:$D,4,0)</f>
        <v>1001.854281925</v>
      </c>
      <c r="Q26" s="22">
        <f>VLOOKUP($A26,CASHBC!$FX:$GB,2,0)</f>
        <v>487.19457476333332</v>
      </c>
      <c r="R26" s="22">
        <f>VLOOKUP($A26,CASHBC!$FX:$GB,3,0)</f>
        <v>535.22011611799996</v>
      </c>
      <c r="S26" s="22">
        <f>VLOOKUP($A26,CASHBC!$FX:$GB,4,0)</f>
        <v>614.0894984818749</v>
      </c>
      <c r="T26" s="22">
        <f>VLOOKUP($A26,CASHBC!$FX:$GB,5,0)</f>
        <v>747.58314755923061</v>
      </c>
      <c r="U26" s="22">
        <f t="shared" si="2"/>
        <v>1001.854281925</v>
      </c>
      <c r="V26" s="24">
        <f>VLOOKUP($A26,CASHBC!$A:$E,5,0)</f>
        <v>248150</v>
      </c>
      <c r="W26" s="24">
        <f>VLOOKUP($A26,CASHBC!$GV:$GZ,2,0)</f>
        <v>133236</v>
      </c>
      <c r="X26" s="24">
        <f>VLOOKUP($A26,CASHBC!$GV:$GZ,3,0)</f>
        <v>141700.4</v>
      </c>
      <c r="Y26" s="24">
        <f>VLOOKUP($A26,CASHBC!$GV:$GZ,4,0)</f>
        <v>162738.25</v>
      </c>
      <c r="Z26" s="24">
        <f>VLOOKUP($A26,CASHBC!$GV:$GZ,5,0)</f>
        <v>210857.38461538462</v>
      </c>
      <c r="AA26" s="24" t="str">
        <f t="shared" si="3"/>
        <v/>
      </c>
      <c r="AB26" s="27">
        <f>VLOOKUP(A26,DELIEVERY!A:E,5,0)</f>
        <v>44.07</v>
      </c>
      <c r="AC26" s="22">
        <f>VLOOKUP(A26,DELIEVERY!DP:DV,3,0)</f>
        <v>45.705037968978289</v>
      </c>
      <c r="AD26" s="22">
        <f>VLOOKUP(A26,DELIEVERY!DP:DV,4,0)</f>
        <v>47.307105252887382</v>
      </c>
      <c r="AE26" s="22">
        <f>VLOOKUP(A26,DELIEVERY!DP:DV,5,0)</f>
        <v>44.854398277137172</v>
      </c>
      <c r="AF26" s="22">
        <f>VLOOKUP(A26,DELIEVERY!DP:DV,6,0)</f>
        <v>45.444439249768052</v>
      </c>
      <c r="AG26" s="3" t="str">
        <f t="shared" si="4"/>
        <v/>
      </c>
      <c r="AH26" s="28">
        <f>FNO_BHAVCOPY!CB24</f>
        <v>3.0380588333056338</v>
      </c>
      <c r="AI26" s="28">
        <f>FNO_BHAVCOPY!CC24</f>
        <v>-1.6090525558426267</v>
      </c>
      <c r="AJ26" s="28">
        <f>FNO_BHAVCOPY!CD24</f>
        <v>-3.1085620128018254</v>
      </c>
      <c r="AK26" s="28">
        <f>FNO_BHAVCOPY!CE24</f>
        <v>3.6217369890001643</v>
      </c>
      <c r="AL26" s="28">
        <f>FNO_BHAVCOPY!CF24</f>
        <v>-0.19989513697732339</v>
      </c>
      <c r="AM26" s="28">
        <f>FNO_BHAVCOPY!CG24</f>
        <v>-1.1915554979924881</v>
      </c>
      <c r="AN26" s="28">
        <f>FNO_BHAVCOPY!CH24</f>
        <v>0.6911841418883673</v>
      </c>
      <c r="AO26" s="28">
        <f>FNO_BHAVCOPY!CI24</f>
        <v>0.75222547055152256</v>
      </c>
      <c r="AP26" s="28">
        <f>FNO_BHAVCOPY!CJ24</f>
        <v>0.36264134770711764</v>
      </c>
      <c r="AQ26" s="28">
        <f>FNO_BHAVCOPY!CK24</f>
        <v>1.7988388092761016</v>
      </c>
      <c r="AR26" s="28">
        <f>FNO_BHAVCOPY!CL24</f>
        <v>4.185314685314685</v>
      </c>
      <c r="AS26" s="28">
        <f>FNO_BHAVCOPY!CM24</f>
        <v>-5.0559373236397436</v>
      </c>
      <c r="AT26" s="28">
        <f>FNO_BHAVCOPY!CN24</f>
        <v>1.3184891191012749</v>
      </c>
      <c r="AU26" s="28">
        <f>FNO_BHAVCOPY!CO24</f>
        <v>0.61252115059221657</v>
      </c>
      <c r="AV26" s="29">
        <f>FNO_BHAVCOPY!BK24</f>
        <v>57379149</v>
      </c>
      <c r="AW26" s="29">
        <f>FNO_BHAVCOPY!BL24</f>
        <v>55687335</v>
      </c>
      <c r="AX26" s="29">
        <f>FNO_BHAVCOPY!BM24</f>
        <v>56598027</v>
      </c>
      <c r="AY26" s="29">
        <f>FNO_BHAVCOPY!BN24</f>
        <v>58413858</v>
      </c>
      <c r="AZ26" s="29">
        <f>FNO_BHAVCOPY!BO24</f>
        <v>56372205</v>
      </c>
      <c r="BA26" s="29">
        <f>FNO_BHAVCOPY!BP24</f>
        <v>56485116</v>
      </c>
      <c r="BB26" s="29">
        <f>FNO_BHAVCOPY!BQ24</f>
        <v>57166284</v>
      </c>
      <c r="BC26" s="29">
        <f>FNO_BHAVCOPY!BR24</f>
        <v>56773872</v>
      </c>
      <c r="BD26" s="29">
        <f>FNO_BHAVCOPY!BS24</f>
        <v>56349993</v>
      </c>
      <c r="BE26" s="29">
        <f>FNO_BHAVCOPY!BT24</f>
        <v>56146383</v>
      </c>
      <c r="BF26" s="29">
        <f>FNO_BHAVCOPY!BU24</f>
        <v>55154247</v>
      </c>
      <c r="BG26" s="29">
        <f>FNO_BHAVCOPY!BV24</f>
        <v>52938600</v>
      </c>
      <c r="BH26" s="29">
        <f>FNO_BHAVCOPY!BW24</f>
        <v>55757673</v>
      </c>
      <c r="BI26" s="29">
        <f>FNO_BHAVCOPY!BX24</f>
        <v>55032081</v>
      </c>
      <c r="BJ26" s="22">
        <f>CASHBC!EJ24</f>
        <v>197.99179000000001</v>
      </c>
      <c r="BK26" s="22">
        <f>CASHBC!EK24</f>
        <v>82.179289999999995</v>
      </c>
      <c r="BL26" s="22">
        <f>CASHBC!EL24</f>
        <v>115.12936000000001</v>
      </c>
      <c r="BM26" s="22">
        <f>CASHBC!EM24</f>
        <v>98.887100000000004</v>
      </c>
      <c r="BN26" s="22">
        <f>CASHBC!EN24</f>
        <v>119.37738</v>
      </c>
      <c r="BO26" s="22">
        <f>CASHBC!EO24</f>
        <v>125.3212</v>
      </c>
      <c r="BP26" s="22">
        <f>CASHBC!EP24</f>
        <v>181.07820000000001</v>
      </c>
      <c r="BQ26" s="22">
        <f>CASHBC!EQ24</f>
        <v>154.91009</v>
      </c>
      <c r="BR26" s="22">
        <f>CASHBC!ER24</f>
        <v>114.73202000000001</v>
      </c>
      <c r="BS26" s="22">
        <f>CASHBC!ES24</f>
        <v>161.27623</v>
      </c>
      <c r="BT26" s="22">
        <f>CASHBC!ET24</f>
        <v>170.82241999999999</v>
      </c>
      <c r="BU26" s="22">
        <f>CASHBC!EU24</f>
        <v>257.93155000000002</v>
      </c>
      <c r="BV26" s="22">
        <f>CASHBC!EV24</f>
        <v>239.66611</v>
      </c>
      <c r="BW26" s="22">
        <f>CASHBC!EW24</f>
        <v>117.42601000000001</v>
      </c>
      <c r="BX26" s="22">
        <f>VLOOKUP($A26,CASHBC!$FG:$FU,2,0)</f>
        <v>1001.854281925</v>
      </c>
      <c r="BY26" s="22">
        <f>VLOOKUP($A26,CASHBC!$FG:$FU,3,0)</f>
        <v>404.71299388</v>
      </c>
      <c r="BZ26" s="22">
        <f>VLOOKUP($A26,CASHBC!$FG:$FU,4,0)</f>
        <v>564.40205201000003</v>
      </c>
      <c r="CA26" s="22">
        <f>VLOOKUP($A26,CASHBC!$FG:$FU,5,0)</f>
        <v>492.46867839999999</v>
      </c>
      <c r="CB26" s="22">
        <f>VLOOKUP($A26,CASHBC!$FG:$FU,6,0)</f>
        <v>586.87954525999999</v>
      </c>
      <c r="CC26" s="22">
        <f>VLOOKUP($A26,CASHBC!$FG:$FU,7,0)</f>
        <v>627.63731103999999</v>
      </c>
      <c r="CD26" s="22">
        <f>VLOOKUP($A26,CASHBC!$FG:$FU,8,0)</f>
        <v>912.44899710000004</v>
      </c>
      <c r="CE26" s="22">
        <f>VLOOKUP($A26,CASHBC!$FG:$FU,9,0)</f>
        <v>759.39583279999999</v>
      </c>
      <c r="CF26" s="22">
        <f>VLOOKUP($A26,CASHBC!$FG:$FU,10,0)</f>
        <v>564.77057736500001</v>
      </c>
      <c r="CG26" s="22">
        <f>VLOOKUP($A26,CASHBC!$FG:$FU,11,0)</f>
        <v>812.47905642499995</v>
      </c>
      <c r="CH26" s="22">
        <f>VLOOKUP($A26,CASHBC!$FG:$FU,12,0)</f>
        <v>863.94905847999996</v>
      </c>
      <c r="CI26" s="22">
        <f>VLOOKUP($A26,CASHBC!$FG:$FU,13,0)</f>
        <v>1347.703729225</v>
      </c>
      <c r="CJ26" s="22">
        <f>VLOOKUP($A26,CASHBC!$FG:$FU,14,0)</f>
        <v>1215.6969985399999</v>
      </c>
      <c r="CK26" s="22">
        <f>VLOOKUP($A26,CASHBC!$FG:$FU,15,0)</f>
        <v>566.03608774500003</v>
      </c>
      <c r="CL26" s="30">
        <f>VLOOKUP($A26,CASHBC!$GE:$GS,2,0)</f>
        <v>248150</v>
      </c>
      <c r="CM26" s="30">
        <f>VLOOKUP($A26,CASHBC!$GE:$GS,3,0)</f>
        <v>121453</v>
      </c>
      <c r="CN26" s="30">
        <f>VLOOKUP($A26,CASHBC!$GE:$GS,4,0)</f>
        <v>147334</v>
      </c>
      <c r="CO26" s="30">
        <f>VLOOKUP($A26,CASHBC!$GE:$GS,5,0)</f>
        <v>130921</v>
      </c>
      <c r="CP26" s="30">
        <f>VLOOKUP($A26,CASHBC!$GE:$GS,6,0)</f>
        <v>125815</v>
      </c>
      <c r="CQ26" s="30">
        <f>VLOOKUP($A26,CASHBC!$GE:$GS,7,0)</f>
        <v>182979</v>
      </c>
      <c r="CR26" s="30">
        <f>VLOOKUP($A26,CASHBC!$GE:$GS,8,0)</f>
        <v>204900</v>
      </c>
      <c r="CS26" s="30">
        <f>VLOOKUP($A26,CASHBC!$GE:$GS,9,0)</f>
        <v>233080</v>
      </c>
      <c r="CT26" s="30">
        <f>VLOOKUP($A26,CASHBC!$GE:$GS,10,0)</f>
        <v>155424</v>
      </c>
      <c r="CU26" s="30">
        <f>VLOOKUP($A26,CASHBC!$GE:$GS,11,0)</f>
        <v>440849</v>
      </c>
      <c r="CV26" s="30">
        <f>VLOOKUP($A26,CASHBC!$GE:$GS,12,0)</f>
        <v>184657</v>
      </c>
      <c r="CW26" s="30">
        <f>VLOOKUP($A26,CASHBC!$GE:$GS,13,0)</f>
        <v>344427</v>
      </c>
      <c r="CX26" s="30">
        <f>VLOOKUP($A26,CASHBC!$GE:$GS,14,0)</f>
        <v>283043</v>
      </c>
      <c r="CY26" s="30">
        <f>VLOOKUP($A26,CASHBC!$GE:$GS,15,0)</f>
        <v>186264</v>
      </c>
      <c r="CZ26" s="30">
        <f t="shared" si="5"/>
        <v>79.787140842232532</v>
      </c>
      <c r="DA26" s="30">
        <f t="shared" si="5"/>
        <v>67.663450058870509</v>
      </c>
      <c r="DB26" s="30">
        <f t="shared" si="5"/>
        <v>78.141745964950388</v>
      </c>
      <c r="DC26" s="30">
        <f t="shared" si="5"/>
        <v>75.531885640959047</v>
      </c>
      <c r="DD26" s="30">
        <f t="shared" si="5"/>
        <v>94.883265111473193</v>
      </c>
      <c r="DE26" s="30">
        <f t="shared" si="5"/>
        <v>68.489389492783317</v>
      </c>
      <c r="DF26" s="30">
        <f t="shared" si="5"/>
        <v>88.373938506588587</v>
      </c>
      <c r="DG26" s="30">
        <f t="shared" si="5"/>
        <v>66.462197528745492</v>
      </c>
      <c r="DH26" s="30">
        <f t="shared" si="5"/>
        <v>73.81872812435661</v>
      </c>
      <c r="DI26" s="30">
        <f t="shared" si="5"/>
        <v>36.583099882272613</v>
      </c>
      <c r="DJ26" s="30">
        <f t="shared" si="5"/>
        <v>92.507957997801327</v>
      </c>
      <c r="DK26" s="30">
        <f t="shared" si="5"/>
        <v>74.887145897389004</v>
      </c>
      <c r="DL26" s="30">
        <f t="shared" si="5"/>
        <v>84.674805594909614</v>
      </c>
      <c r="DM26" s="30">
        <f t="shared" si="5"/>
        <v>63.042783361250699</v>
      </c>
      <c r="DN26" s="3">
        <f>VLOOKUP($A26,DELIEVERY!$DX:$EM,2,0)</f>
        <v>44.07</v>
      </c>
      <c r="DO26" s="3">
        <f>VLOOKUP($A26,DELIEVERY!$DX:$EM,3,0)</f>
        <v>38.409999999999997</v>
      </c>
      <c r="DP26" s="3">
        <f>VLOOKUP($A26,DELIEVERY!$DX:$EM,4,0)</f>
        <v>44.65</v>
      </c>
      <c r="DQ26" s="3">
        <f>VLOOKUP($A26,DELIEVERY!$DX:$EM,5,0)</f>
        <v>53</v>
      </c>
      <c r="DR26" s="3">
        <f>VLOOKUP($A26,DELIEVERY!$DX:$EM,6,0)</f>
        <v>45.83</v>
      </c>
      <c r="DS26" s="3">
        <f>VLOOKUP($A26,DELIEVERY!$DX:$EM,7,0)</f>
        <v>52.5</v>
      </c>
      <c r="DT26" s="3">
        <f>VLOOKUP($A26,DELIEVERY!$DX:$EM,8,0)</f>
        <v>38.6</v>
      </c>
      <c r="DU26" s="3">
        <f>VLOOKUP($A26,DELIEVERY!$DX:$EM,9,0)</f>
        <v>42.68</v>
      </c>
      <c r="DV26" s="3">
        <f>VLOOKUP($A26,DELIEVERY!$DX:$EM,10,0)</f>
        <v>46.1</v>
      </c>
      <c r="DW26" s="3">
        <f>VLOOKUP($A26,DELIEVERY!$DX:$EM,11,0)</f>
        <v>52.75</v>
      </c>
      <c r="DX26" s="3">
        <f>VLOOKUP($A26,DELIEVERY!$DX:$EM,12,0)</f>
        <v>53.73</v>
      </c>
      <c r="DY26" s="3">
        <f>VLOOKUP($A26,DELIEVERY!$DX:$EM,13,0)</f>
        <v>51.71</v>
      </c>
      <c r="DZ26" s="3">
        <f>VLOOKUP($A26,DELIEVERY!$DX:$EM,14,0)</f>
        <v>33.06</v>
      </c>
      <c r="EA26" s="3">
        <f>VLOOKUP($A26,DELIEVERY!$DX:$EM,15,0)</f>
        <v>39.86</v>
      </c>
      <c r="EB26" s="3">
        <f>CASHBC!HU24</f>
        <v>20.750000000000057</v>
      </c>
      <c r="EC26" s="22">
        <f>CASHBC!HV24</f>
        <v>11.349999999999966</v>
      </c>
      <c r="ED26" s="22">
        <f>CASHBC!HW24</f>
        <v>13.349999999999966</v>
      </c>
      <c r="EE26" s="22">
        <f>CASHBC!HX24</f>
        <v>11.949999999999989</v>
      </c>
      <c r="EF26" s="3">
        <f>CASHBC!HY24</f>
        <v>14.550000000000011</v>
      </c>
      <c r="EG26" s="22">
        <f>CASHBC!HZ24</f>
        <v>16.25</v>
      </c>
      <c r="EH26" s="22">
        <f>CASHBC!IA24</f>
        <v>24.999999999999943</v>
      </c>
      <c r="EI26" s="22">
        <f>CASHBC!IB24</f>
        <v>24.650000000000034</v>
      </c>
      <c r="EJ26" s="22">
        <f>CASHBC!IC24</f>
        <v>20.800000000000011</v>
      </c>
      <c r="EK26" s="22">
        <f>CASHBC!ID24</f>
        <v>14.300000000000011</v>
      </c>
      <c r="EL26" s="3">
        <f>CASHBC!IE24</f>
        <v>15.649999999999977</v>
      </c>
      <c r="EM26" s="22">
        <f>CASHBC!IF24</f>
        <v>30.900000000000034</v>
      </c>
      <c r="EN26" s="22">
        <f>CASHBC!IG24</f>
        <v>29.899999999999977</v>
      </c>
      <c r="EO26" s="22">
        <f>CASHBC!IH24</f>
        <v>21.300000000000011</v>
      </c>
      <c r="EP26" s="22">
        <f>VLOOKUP($A26,FNO_STOCKOPS!$EJ:$EY,2,0)</f>
        <v>0.60076718796105044</v>
      </c>
      <c r="EQ26" s="22">
        <f>VLOOKUP($A26,FNO_STOCKOPS!$EJ:$EY,3,0)</f>
        <v>0.50133968442988985</v>
      </c>
      <c r="ER26" s="22">
        <f>VLOOKUP($A26,FNO_STOCKOPS!$EJ:$EY,4,0)</f>
        <v>0.45536445536445536</v>
      </c>
      <c r="ES26" s="22">
        <f>VLOOKUP($A26,FNO_STOCKOPS!$EJ:$EY,5,0)</f>
        <v>0.47387140902872776</v>
      </c>
      <c r="ET26" s="22">
        <f>VLOOKUP($A26,FNO_STOCKOPS!$EJ:$EY,6,0)</f>
        <v>0.46267114440712992</v>
      </c>
      <c r="EU26" s="22">
        <f>VLOOKUP($A26,FNO_STOCKOPS!$EJ:$EY,7,0)</f>
        <v>0.45479658463083877</v>
      </c>
      <c r="EV26" s="22">
        <f>VLOOKUP($A26,FNO_STOCKOPS!$EJ:$EY,8,0)</f>
        <v>0.48349307774227901</v>
      </c>
      <c r="EW26" s="22">
        <f>VLOOKUP($A26,FNO_STOCKOPS!$EJ:$EY,9,0)</f>
        <v>0.46844127332601537</v>
      </c>
      <c r="EX26" s="22">
        <f>VLOOKUP($A26,FNO_STOCKOPS!$EJ:$EY,10,0)</f>
        <v>0.46917040358744394</v>
      </c>
      <c r="EY26" s="22">
        <f>VLOOKUP($A26,FNO_STOCKOPS!$EJ:$EY,11,0)</f>
        <v>0.49674363528715215</v>
      </c>
      <c r="EZ26" s="22">
        <f>VLOOKUP($A26,FNO_STOCKOPS!$EJ:$EY,12,0)</f>
        <v>0.52313503305004716</v>
      </c>
      <c r="FA26" s="22">
        <f>VLOOKUP($A26,FNO_STOCKOPS!$EJ:$EY,13,0)</f>
        <v>0.58214161144053012</v>
      </c>
      <c r="FB26" s="22">
        <f>VLOOKUP($A26,FNO_STOCKOPS!$EJ:$EY,14,0)</f>
        <v>0.55926060166727076</v>
      </c>
      <c r="FC26" s="22">
        <f>VLOOKUP($A26,FNO_STOCKOPS!$EJ:$EY,15,0)</f>
        <v>0.56309523809523809</v>
      </c>
    </row>
    <row r="27" spans="1:159" x14ac:dyDescent="0.25">
      <c r="A27" s="3" t="s">
        <v>33</v>
      </c>
      <c r="B27" s="17">
        <v>21.3</v>
      </c>
      <c r="C27" s="17">
        <v>22.9</v>
      </c>
      <c r="D27" s="17">
        <v>21.15</v>
      </c>
      <c r="E27" s="18">
        <v>22.6</v>
      </c>
      <c r="F27" s="18">
        <v>7.88</v>
      </c>
      <c r="G27" s="18">
        <v>75.5</v>
      </c>
      <c r="H27" s="18">
        <v>18.399999999999999</v>
      </c>
      <c r="I27" s="21" t="str">
        <f>VLOOKUP($A27,CASHBC!$HT:$IL,19,0)</f>
        <v/>
      </c>
      <c r="J27" s="22">
        <f>VLOOKUP($A27,CASHBC!$A:$C,3,0)</f>
        <v>562.61294999999996</v>
      </c>
      <c r="K27" s="22">
        <f>VLOOKUP($A27,CASHBC!$EZ:$FD,2,0)</f>
        <v>172.25421666666668</v>
      </c>
      <c r="L27" s="22">
        <f>VLOOKUP($A27,CASHBC!$EZ:$FD,3,0)</f>
        <v>182.24564600000002</v>
      </c>
      <c r="M27" s="22">
        <f>VLOOKUP($A27,CASHBC!$EZ:$FD,4,0)</f>
        <v>240.51545750000002</v>
      </c>
      <c r="N27" s="22">
        <f>VLOOKUP($A27,CASHBC!$EZ:$FD,5,0)</f>
        <v>272.87136692307689</v>
      </c>
      <c r="O27" s="22">
        <f t="shared" si="1"/>
        <v>562.61294999999996</v>
      </c>
      <c r="P27" s="22">
        <f>VLOOKUP($A27,CASHBC!$A:$D,4,0)</f>
        <v>122.83746402</v>
      </c>
      <c r="Q27" s="22">
        <f>VLOOKUP($A27,CASHBC!$FX:$GB,2,0)</f>
        <v>35.966766909999997</v>
      </c>
      <c r="R27" s="22">
        <f>VLOOKUP($A27,CASHBC!$FX:$GB,3,0)</f>
        <v>38.318470218999998</v>
      </c>
      <c r="S27" s="22">
        <f>VLOOKUP($A27,CASHBC!$FX:$GB,4,0)</f>
        <v>51.862591222500001</v>
      </c>
      <c r="T27" s="22">
        <f>VLOOKUP($A27,CASHBC!$FX:$GB,5,0)</f>
        <v>59.488523990769224</v>
      </c>
      <c r="U27" s="22">
        <f t="shared" si="2"/>
        <v>122.83746402</v>
      </c>
      <c r="V27" s="24">
        <f>VLOOKUP($A27,CASHBC!$A:$E,5,0)</f>
        <v>51754</v>
      </c>
      <c r="W27" s="24">
        <f>VLOOKUP($A27,CASHBC!$GV:$GZ,2,0)</f>
        <v>22499</v>
      </c>
      <c r="X27" s="24">
        <f>VLOOKUP($A27,CASHBC!$GV:$GZ,3,0)</f>
        <v>25161.200000000001</v>
      </c>
      <c r="Y27" s="24">
        <f>VLOOKUP($A27,CASHBC!$GV:$GZ,4,0)</f>
        <v>32655</v>
      </c>
      <c r="Z27" s="24">
        <f>VLOOKUP($A27,CASHBC!$GV:$GZ,5,0)</f>
        <v>39388.384615384617</v>
      </c>
      <c r="AA27" s="24" t="str">
        <f t="shared" si="3"/>
        <v/>
      </c>
      <c r="AB27" s="27">
        <f>VLOOKUP(A27,DELIEVERY!A:E,5,0)</f>
        <v>27.2</v>
      </c>
      <c r="AC27" s="22">
        <f>VLOOKUP(A27,DELIEVERY!DP:DV,3,0)</f>
        <v>32.486090084103409</v>
      </c>
      <c r="AD27" s="22">
        <f>VLOOKUP(A27,DELIEVERY!DP:DV,4,0)</f>
        <v>33.589741836685633</v>
      </c>
      <c r="AE27" s="22">
        <f>VLOOKUP(A27,DELIEVERY!DP:DV,5,0)</f>
        <v>32.112358100726226</v>
      </c>
      <c r="AF27" s="22">
        <f>VLOOKUP(A27,DELIEVERY!DP:DV,6,0)</f>
        <v>33.318756727123642</v>
      </c>
      <c r="AG27" s="3" t="str">
        <f t="shared" si="4"/>
        <v/>
      </c>
      <c r="AH27" s="28">
        <f>FNO_BHAVCOPY!CB25</f>
        <v>-2.3323118828736806</v>
      </c>
      <c r="AI27" s="28">
        <f>FNO_BHAVCOPY!CC25</f>
        <v>6.0097455332972389</v>
      </c>
      <c r="AJ27" s="28">
        <f>FNO_BHAVCOPY!CD25</f>
        <v>-5.2334530528476142</v>
      </c>
      <c r="AK27" s="28">
        <f>FNO_BHAVCOPY!CE25</f>
        <v>0.82772891877909982</v>
      </c>
      <c r="AL27" s="28">
        <f>FNO_BHAVCOPY!CF25</f>
        <v>0.36344755970924197</v>
      </c>
      <c r="AM27" s="28">
        <f>FNO_BHAVCOPY!CG25</f>
        <v>-1.5505196796728575</v>
      </c>
      <c r="AN27" s="28">
        <f>FNO_BHAVCOPY!CH25</f>
        <v>2.6587370998775581</v>
      </c>
      <c r="AO27" s="28">
        <f>FNO_BHAVCOPY!CI25</f>
        <v>-3.8513286242852338</v>
      </c>
      <c r="AP27" s="28">
        <f>FNO_BHAVCOPY!CJ25</f>
        <v>4.8307475317348381</v>
      </c>
      <c r="AQ27" s="28">
        <f>FNO_BHAVCOPY!CK25</f>
        <v>4.2072386551534082</v>
      </c>
      <c r="AR27" s="28">
        <f>FNO_BHAVCOPY!CL25</f>
        <v>3.8740458015267176</v>
      </c>
      <c r="AS27" s="28">
        <f>FNO_BHAVCOPY!CM25</f>
        <v>6.4175467099918766</v>
      </c>
      <c r="AT27" s="28">
        <f>FNO_BHAVCOPY!CN25</f>
        <v>4.9669580046898316</v>
      </c>
      <c r="AU27" s="28">
        <f>FNO_BHAVCOPY!CO25</f>
        <v>10.532516493873704</v>
      </c>
      <c r="AV27" s="29">
        <f>FNO_BHAVCOPY!BK25</f>
        <v>59664800</v>
      </c>
      <c r="AW27" s="29">
        <f>FNO_BHAVCOPY!BL25</f>
        <v>61089600</v>
      </c>
      <c r="AX27" s="29">
        <f>FNO_BHAVCOPY!BM25</f>
        <v>57626400</v>
      </c>
      <c r="AY27" s="29">
        <f>FNO_BHAVCOPY!BN25</f>
        <v>60808800</v>
      </c>
      <c r="AZ27" s="29">
        <f>FNO_BHAVCOPY!BO25</f>
        <v>60309600</v>
      </c>
      <c r="BA27" s="29">
        <f>FNO_BHAVCOPY!BP25</f>
        <v>60091200</v>
      </c>
      <c r="BB27" s="29">
        <f>FNO_BHAVCOPY!BQ25</f>
        <v>61037600</v>
      </c>
      <c r="BC27" s="29">
        <f>FNO_BHAVCOPY!BR25</f>
        <v>59456800</v>
      </c>
      <c r="BD27" s="29">
        <f>FNO_BHAVCOPY!BS25</f>
        <v>61838400</v>
      </c>
      <c r="BE27" s="29">
        <f>FNO_BHAVCOPY!BT25</f>
        <v>58988800</v>
      </c>
      <c r="BF27" s="29">
        <f>FNO_BHAVCOPY!BU25</f>
        <v>56607200</v>
      </c>
      <c r="BG27" s="29">
        <f>FNO_BHAVCOPY!BV25</f>
        <v>54496000</v>
      </c>
      <c r="BH27" s="29">
        <f>FNO_BHAVCOPY!BW25</f>
        <v>51209600</v>
      </c>
      <c r="BI27" s="29">
        <f>FNO_BHAVCOPY!BX25</f>
        <v>48786400</v>
      </c>
      <c r="BJ27" s="22">
        <f>CASHBC!EJ25</f>
        <v>562.61294999999996</v>
      </c>
      <c r="BK27" s="22">
        <f>CASHBC!EK25</f>
        <v>197.32808</v>
      </c>
      <c r="BL27" s="22">
        <f>CASHBC!EL25</f>
        <v>155.89273</v>
      </c>
      <c r="BM27" s="22">
        <f>CASHBC!EM25</f>
        <v>163.54184000000001</v>
      </c>
      <c r="BN27" s="22">
        <f>CASHBC!EN25</f>
        <v>201.09612999999999</v>
      </c>
      <c r="BO27" s="22">
        <f>CASHBC!EO25</f>
        <v>193.36945</v>
      </c>
      <c r="BP27" s="22">
        <f>CASHBC!EP25</f>
        <v>243.57522</v>
      </c>
      <c r="BQ27" s="22">
        <f>CASHBC!EQ25</f>
        <v>237.11519999999999</v>
      </c>
      <c r="BR27" s="22">
        <f>CASHBC!ER25</f>
        <v>532.20501000000002</v>
      </c>
      <c r="BS27" s="22">
        <f>CASHBC!ES25</f>
        <v>297.50187</v>
      </c>
      <c r="BT27" s="22">
        <f>CASHBC!ET25</f>
        <v>275.40877999999998</v>
      </c>
      <c r="BU27" s="22">
        <f>CASHBC!EU25</f>
        <v>401.78521000000001</v>
      </c>
      <c r="BV27" s="22">
        <f>CASHBC!EV25</f>
        <v>363.62522999999999</v>
      </c>
      <c r="BW27" s="22">
        <f>CASHBC!EW25</f>
        <v>284.88301999999999</v>
      </c>
      <c r="BX27" s="22">
        <f>VLOOKUP($A27,CASHBC!$FG:$FU,2,0)</f>
        <v>122.83746402</v>
      </c>
      <c r="BY27" s="22">
        <f>VLOOKUP($A27,CASHBC!$FG:$FU,3,0)</f>
        <v>41.505056160000002</v>
      </c>
      <c r="BZ27" s="22">
        <f>VLOOKUP($A27,CASHBC!$FG:$FU,4,0)</f>
        <v>32.558369745</v>
      </c>
      <c r="CA27" s="22">
        <f>VLOOKUP($A27,CASHBC!$FG:$FU,5,0)</f>
        <v>33.836874825000002</v>
      </c>
      <c r="CB27" s="22">
        <f>VLOOKUP($A27,CASHBC!$FG:$FU,6,0)</f>
        <v>42.122096429999999</v>
      </c>
      <c r="CC27" s="22">
        <f>VLOOKUP($A27,CASHBC!$FG:$FU,7,0)</f>
        <v>41.569953935000001</v>
      </c>
      <c r="CD27" s="22">
        <f>VLOOKUP($A27,CASHBC!$FG:$FU,8,0)</f>
        <v>51.822346850000002</v>
      </c>
      <c r="CE27" s="22">
        <f>VLOOKUP($A27,CASHBC!$FG:$FU,9,0)</f>
        <v>51.693969335000006</v>
      </c>
      <c r="CF27" s="22">
        <f>VLOOKUP($A27,CASHBC!$FG:$FU,10,0)</f>
        <v>119.7920625</v>
      </c>
      <c r="CG27" s="22">
        <f>VLOOKUP($A27,CASHBC!$FG:$FU,11,0)</f>
        <v>65.066266575</v>
      </c>
      <c r="CH27" s="22">
        <f>VLOOKUP($A27,CASHBC!$FG:$FU,12,0)</f>
        <v>59.452772829999994</v>
      </c>
      <c r="CI27" s="22">
        <f>VLOOKUP($A27,CASHBC!$FG:$FU,13,0)</f>
        <v>89.631557715</v>
      </c>
      <c r="CJ27" s="22">
        <f>VLOOKUP($A27,CASHBC!$FG:$FU,14,0)</f>
        <v>81.484632970000007</v>
      </c>
      <c r="CK27" s="22">
        <f>VLOOKUP($A27,CASHBC!$FG:$FU,15,0)</f>
        <v>62.814852010000003</v>
      </c>
      <c r="CL27" s="30">
        <f>VLOOKUP($A27,CASHBC!$GE:$GS,2,0)</f>
        <v>51754</v>
      </c>
      <c r="CM27" s="30">
        <f>VLOOKUP($A27,CASHBC!$GE:$GS,3,0)</f>
        <v>20531</v>
      </c>
      <c r="CN27" s="30">
        <f>VLOOKUP($A27,CASHBC!$GE:$GS,4,0)</f>
        <v>18378</v>
      </c>
      <c r="CO27" s="30">
        <f>VLOOKUP($A27,CASHBC!$GE:$GS,5,0)</f>
        <v>28588</v>
      </c>
      <c r="CP27" s="30">
        <f>VLOOKUP($A27,CASHBC!$GE:$GS,6,0)</f>
        <v>33057</v>
      </c>
      <c r="CQ27" s="30">
        <f>VLOOKUP($A27,CASHBC!$GE:$GS,7,0)</f>
        <v>25252</v>
      </c>
      <c r="CR27" s="30">
        <f>VLOOKUP($A27,CASHBC!$GE:$GS,8,0)</f>
        <v>29739</v>
      </c>
      <c r="CS27" s="30">
        <f>VLOOKUP($A27,CASHBC!$GE:$GS,9,0)</f>
        <v>39900</v>
      </c>
      <c r="CT27" s="30">
        <f>VLOOKUP($A27,CASHBC!$GE:$GS,10,0)</f>
        <v>65795</v>
      </c>
      <c r="CU27" s="30">
        <f>VLOOKUP($A27,CASHBC!$GE:$GS,11,0)</f>
        <v>48117</v>
      </c>
      <c r="CV27" s="30">
        <f>VLOOKUP($A27,CASHBC!$GE:$GS,12,0)</f>
        <v>44247</v>
      </c>
      <c r="CW27" s="30">
        <f>VLOOKUP($A27,CASHBC!$GE:$GS,13,0)</f>
        <v>53833</v>
      </c>
      <c r="CX27" s="30">
        <f>VLOOKUP($A27,CASHBC!$GE:$GS,14,0)</f>
        <v>64713</v>
      </c>
      <c r="CY27" s="30">
        <f>VLOOKUP($A27,CASHBC!$GE:$GS,15,0)</f>
        <v>39899</v>
      </c>
      <c r="CZ27" s="30">
        <f t="shared" si="5"/>
        <v>1087.0907562700468</v>
      </c>
      <c r="DA27" s="30">
        <f t="shared" si="5"/>
        <v>961.12259510009244</v>
      </c>
      <c r="DB27" s="30">
        <f t="shared" si="5"/>
        <v>848.25731853302864</v>
      </c>
      <c r="DC27" s="30">
        <f t="shared" si="5"/>
        <v>572.06464250734575</v>
      </c>
      <c r="DD27" s="30">
        <f t="shared" si="5"/>
        <v>608.33145778503786</v>
      </c>
      <c r="DE27" s="30">
        <f t="shared" si="5"/>
        <v>765.75894978615554</v>
      </c>
      <c r="DF27" s="30">
        <f t="shared" si="5"/>
        <v>819.04307475032783</v>
      </c>
      <c r="DG27" s="30">
        <f t="shared" si="5"/>
        <v>594.27368421052631</v>
      </c>
      <c r="DH27" s="30">
        <f t="shared" si="5"/>
        <v>808.8836689718064</v>
      </c>
      <c r="DI27" s="30">
        <f t="shared" si="5"/>
        <v>618.28848431947119</v>
      </c>
      <c r="DJ27" s="30">
        <f t="shared" si="5"/>
        <v>622.43492214161404</v>
      </c>
      <c r="DK27" s="30">
        <f t="shared" si="5"/>
        <v>746.35485668641911</v>
      </c>
      <c r="DL27" s="30">
        <f t="shared" si="5"/>
        <v>561.90445505539844</v>
      </c>
      <c r="DM27" s="30">
        <f t="shared" si="5"/>
        <v>714.01042632647432</v>
      </c>
      <c r="DN27" s="3">
        <f>VLOOKUP($A27,DELIEVERY!$DX:$EM,2,0)</f>
        <v>27.2</v>
      </c>
      <c r="DO27" s="3">
        <f>VLOOKUP($A27,DELIEVERY!$DX:$EM,3,0)</f>
        <v>40.380000000000003</v>
      </c>
      <c r="DP27" s="3">
        <f>VLOOKUP($A27,DELIEVERY!$DX:$EM,4,0)</f>
        <v>27.35</v>
      </c>
      <c r="DQ27" s="3">
        <f>VLOOKUP($A27,DELIEVERY!$DX:$EM,5,0)</f>
        <v>27.85</v>
      </c>
      <c r="DR27" s="3">
        <f>VLOOKUP($A27,DELIEVERY!$DX:$EM,6,0)</f>
        <v>37.85</v>
      </c>
      <c r="DS27" s="3">
        <f>VLOOKUP($A27,DELIEVERY!$DX:$EM,7,0)</f>
        <v>32.11</v>
      </c>
      <c r="DT27" s="3">
        <f>VLOOKUP($A27,DELIEVERY!$DX:$EM,8,0)</f>
        <v>23.76</v>
      </c>
      <c r="DU27" s="3">
        <f>VLOOKUP($A27,DELIEVERY!$DX:$EM,9,0)</f>
        <v>31.8</v>
      </c>
      <c r="DV27" s="3">
        <f>VLOOKUP($A27,DELIEVERY!$DX:$EM,10,0)</f>
        <v>33.54</v>
      </c>
      <c r="DW27" s="3">
        <f>VLOOKUP($A27,DELIEVERY!$DX:$EM,11,0)</f>
        <v>38.4</v>
      </c>
      <c r="DX27" s="3">
        <f>VLOOKUP($A27,DELIEVERY!$DX:$EM,12,0)</f>
        <v>30.13</v>
      </c>
      <c r="DY27" s="3">
        <f>VLOOKUP($A27,DELIEVERY!$DX:$EM,13,0)</f>
        <v>36.25</v>
      </c>
      <c r="DZ27" s="3">
        <f>VLOOKUP($A27,DELIEVERY!$DX:$EM,14,0)</f>
        <v>36.67</v>
      </c>
      <c r="EA27" s="3">
        <f>VLOOKUP($A27,DELIEVERY!$DX:$EM,15,0)</f>
        <v>30.84</v>
      </c>
      <c r="EB27" s="3">
        <f>CASHBC!HU25</f>
        <v>1.75</v>
      </c>
      <c r="EC27" s="22">
        <f>CASHBC!HV25</f>
        <v>0.5</v>
      </c>
      <c r="ED27" s="22">
        <f>CASHBC!HW25</f>
        <v>0.5</v>
      </c>
      <c r="EE27" s="22">
        <f>CASHBC!HX25</f>
        <v>0.55000000000000071</v>
      </c>
      <c r="EF27" s="3">
        <f>CASHBC!HY25</f>
        <v>0.79999999999999716</v>
      </c>
      <c r="EG27" s="22">
        <f>CASHBC!HZ25</f>
        <v>0.65000000000000213</v>
      </c>
      <c r="EH27" s="22">
        <f>CASHBC!IA25</f>
        <v>0.95000000000000284</v>
      </c>
      <c r="EI27" s="22">
        <f>CASHBC!IB25</f>
        <v>0.69999999999999929</v>
      </c>
      <c r="EJ27" s="22">
        <f>CASHBC!IC25</f>
        <v>1.5499999999999972</v>
      </c>
      <c r="EK27" s="22">
        <f>CASHBC!ID25</f>
        <v>1.1000000000000014</v>
      </c>
      <c r="EL27" s="3">
        <f>CASHBC!IE25</f>
        <v>0.75</v>
      </c>
      <c r="EM27" s="22">
        <f>CASHBC!IF25</f>
        <v>1.8499999999999979</v>
      </c>
      <c r="EN27" s="22">
        <f>CASHBC!IG25</f>
        <v>1.5</v>
      </c>
      <c r="EO27" s="22">
        <f>CASHBC!IH25</f>
        <v>1.25</v>
      </c>
      <c r="EP27" s="22">
        <f>VLOOKUP($A27,FNO_STOCKOPS!$EJ:$EY,2,0)</f>
        <v>0.38495575221238937</v>
      </c>
      <c r="EQ27" s="22">
        <f>VLOOKUP($A27,FNO_STOCKOPS!$EJ:$EY,3,0)</f>
        <v>0.39387144992526157</v>
      </c>
      <c r="ER27" s="22">
        <f>VLOOKUP($A27,FNO_STOCKOPS!$EJ:$EY,4,0)</f>
        <v>0.40752110514198003</v>
      </c>
      <c r="ES27" s="22">
        <f>VLOOKUP($A27,FNO_STOCKOPS!$EJ:$EY,5,0)</f>
        <v>0.3888888888888889</v>
      </c>
      <c r="ET27" s="22">
        <f>VLOOKUP($A27,FNO_STOCKOPS!$EJ:$EY,6,0)</f>
        <v>0.3782101167315175</v>
      </c>
      <c r="EU27" s="22">
        <f>VLOOKUP($A27,FNO_STOCKOPS!$EJ:$EY,7,0)</f>
        <v>0.35569422776911075</v>
      </c>
      <c r="EV27" s="22">
        <f>VLOOKUP($A27,FNO_STOCKOPS!$EJ:$EY,8,0)</f>
        <v>0.34995911692559278</v>
      </c>
      <c r="EW27" s="22">
        <f>VLOOKUP($A27,FNO_STOCKOPS!$EJ:$EY,9,0)</f>
        <v>0.34459459459459457</v>
      </c>
      <c r="EX27" s="22">
        <f>VLOOKUP($A27,FNO_STOCKOPS!$EJ:$EY,10,0)</f>
        <v>0.32575757575757575</v>
      </c>
      <c r="EY27" s="22">
        <f>VLOOKUP($A27,FNO_STOCKOPS!$EJ:$EY,11,0)</f>
        <v>0.3355513307984791</v>
      </c>
      <c r="EZ27" s="22">
        <f>VLOOKUP($A27,FNO_STOCKOPS!$EJ:$EY,12,0)</f>
        <v>0.34095634095634098</v>
      </c>
      <c r="FA27" s="22">
        <f>VLOOKUP($A27,FNO_STOCKOPS!$EJ:$EY,13,0)</f>
        <v>0.33003300330033003</v>
      </c>
      <c r="FB27" s="22">
        <f>VLOOKUP($A27,FNO_STOCKOPS!$EJ:$EY,14,0)</f>
        <v>0.34034653465346537</v>
      </c>
      <c r="FC27" s="22">
        <f>VLOOKUP($A27,FNO_STOCKOPS!$EJ:$EY,15,0)</f>
        <v>0.32047872340425532</v>
      </c>
    </row>
    <row r="28" spans="1:159" x14ac:dyDescent="0.25">
      <c r="A28" s="3" t="s">
        <v>34</v>
      </c>
      <c r="B28" s="17">
        <v>360</v>
      </c>
      <c r="C28" s="17">
        <v>360</v>
      </c>
      <c r="D28" s="17">
        <v>347.25</v>
      </c>
      <c r="E28" s="17">
        <v>354.1</v>
      </c>
      <c r="F28" s="18">
        <v>0.55000000000000004</v>
      </c>
      <c r="G28" s="17">
        <v>367.8</v>
      </c>
      <c r="H28" s="17">
        <v>211.05</v>
      </c>
      <c r="I28" s="21" t="str">
        <f>VLOOKUP($A28,CASHBC!$HT:$IL,19,0)</f>
        <v/>
      </c>
      <c r="J28" s="22">
        <f>VLOOKUP($A28,CASHBC!$A:$C,3,0)</f>
        <v>58.697940000000003</v>
      </c>
      <c r="K28" s="22">
        <f>VLOOKUP($A28,CASHBC!$EZ:$FD,2,0)</f>
        <v>77.029746666666668</v>
      </c>
      <c r="L28" s="22">
        <f>VLOOKUP($A28,CASHBC!$EZ:$FD,3,0)</f>
        <v>84.451794000000007</v>
      </c>
      <c r="M28" s="22">
        <f>VLOOKUP($A28,CASHBC!$EZ:$FD,4,0)</f>
        <v>83.314977499999998</v>
      </c>
      <c r="N28" s="22">
        <f>VLOOKUP($A28,CASHBC!$EZ:$FD,5,0)</f>
        <v>87.563352307692313</v>
      </c>
      <c r="O28" s="22" t="str">
        <f t="shared" si="1"/>
        <v/>
      </c>
      <c r="P28" s="22">
        <f>VLOOKUP($A28,CASHBC!$A:$D,4,0)</f>
        <v>207.42501232999999</v>
      </c>
      <c r="Q28" s="22">
        <f>VLOOKUP($A28,CASHBC!$FX:$GB,2,0)</f>
        <v>276.28658400500007</v>
      </c>
      <c r="R28" s="22">
        <f>VLOOKUP($A28,CASHBC!$FX:$GB,3,0)</f>
        <v>301.254418579</v>
      </c>
      <c r="S28" s="22">
        <f>VLOOKUP($A28,CASHBC!$FX:$GB,4,0)</f>
        <v>298.14693989750003</v>
      </c>
      <c r="T28" s="22">
        <f>VLOOKUP($A28,CASHBC!$FX:$GB,5,0)</f>
        <v>308.98395660076926</v>
      </c>
      <c r="U28" s="22" t="str">
        <f t="shared" si="2"/>
        <v/>
      </c>
      <c r="V28" s="24">
        <f>VLOOKUP($A28,CASHBC!$A:$E,5,0)</f>
        <v>63328</v>
      </c>
      <c r="W28" s="24">
        <f>VLOOKUP($A28,CASHBC!$GV:$GZ,2,0)</f>
        <v>108063.33333333333</v>
      </c>
      <c r="X28" s="24">
        <f>VLOOKUP($A28,CASHBC!$GV:$GZ,3,0)</f>
        <v>100078.8</v>
      </c>
      <c r="Y28" s="24">
        <f>VLOOKUP($A28,CASHBC!$GV:$GZ,4,0)</f>
        <v>107405.75</v>
      </c>
      <c r="Z28" s="24">
        <f>VLOOKUP($A28,CASHBC!$GV:$GZ,5,0)</f>
        <v>130720.38461538461</v>
      </c>
      <c r="AA28" s="24">
        <f>IF(V28=MIN(V28:Z28),V28,"")</f>
        <v>63328</v>
      </c>
      <c r="AB28" s="27">
        <f>VLOOKUP(A28,DELIEVERY!A:E,5,0)</f>
        <v>22.23</v>
      </c>
      <c r="AC28" s="22">
        <f>VLOOKUP(A28,DELIEVERY!DP:DV,3,0)</f>
        <v>25.012177113914955</v>
      </c>
      <c r="AD28" s="22">
        <f>VLOOKUP(A28,DELIEVERY!DP:DV,4,0)</f>
        <v>30.838466261592973</v>
      </c>
      <c r="AE28" s="22">
        <f>VLOOKUP(A28,DELIEVERY!DP:DV,5,0)</f>
        <v>27.950546166804163</v>
      </c>
      <c r="AF28" s="22">
        <f>VLOOKUP(A28,DELIEVERY!DP:DV,6,0)</f>
        <v>26.80834477662318</v>
      </c>
      <c r="AG28" s="3" t="str">
        <f t="shared" si="4"/>
        <v/>
      </c>
      <c r="AH28" s="28">
        <f>FNO_BHAVCOPY!CB26</f>
        <v>-7.3375262054507342</v>
      </c>
      <c r="AI28" s="28">
        <f>FNO_BHAVCOPY!CC26</f>
        <v>-6.3293051359516612</v>
      </c>
      <c r="AJ28" s="28">
        <f>FNO_BHAVCOPY!CD26</f>
        <v>-4.9806229367015931</v>
      </c>
      <c r="AK28" s="28">
        <f>FNO_BHAVCOPY!CE26</f>
        <v>15.385889367340177</v>
      </c>
      <c r="AL28" s="28">
        <f>FNO_BHAVCOPY!CF26</f>
        <v>4.9174630755864461</v>
      </c>
      <c r="AM28" s="28">
        <f>FNO_BHAVCOPY!CG26</f>
        <v>4.7125181950509454</v>
      </c>
      <c r="AN28" s="28">
        <f>FNO_BHAVCOPY!CH26</f>
        <v>-2.7600849256900215</v>
      </c>
      <c r="AO28" s="28">
        <f>FNO_BHAVCOPY!CI26</f>
        <v>6.5409990574929315</v>
      </c>
      <c r="AP28" s="28">
        <f>FNO_BHAVCOPY!CJ26</f>
        <v>5.9516676652686238</v>
      </c>
      <c r="AQ28" s="28">
        <f>FNO_BHAVCOPY!CK26</f>
        <v>6.5092533503509893</v>
      </c>
      <c r="AR28" s="28">
        <f>FNO_BHAVCOPY!CL26</f>
        <v>3.6832818703131891</v>
      </c>
      <c r="AS28" s="28">
        <f>FNO_BHAVCOPY!CM26</f>
        <v>-3.4497444633730834</v>
      </c>
      <c r="AT28" s="28">
        <f>FNO_BHAVCOPY!CN26</f>
        <v>12.559923298178333</v>
      </c>
      <c r="AU28" s="28">
        <f>FNO_BHAVCOPY!CO26</f>
        <v>5.3535353535353529</v>
      </c>
      <c r="AV28" s="29">
        <f>FNO_BHAVCOPY!BK26</f>
        <v>13215800</v>
      </c>
      <c r="AW28" s="29">
        <f>FNO_BHAVCOPY!BL26</f>
        <v>14262300</v>
      </c>
      <c r="AX28" s="29">
        <f>FNO_BHAVCOPY!BM26</f>
        <v>15226000</v>
      </c>
      <c r="AY28" s="29">
        <f>FNO_BHAVCOPY!BN26</f>
        <v>16024100</v>
      </c>
      <c r="AZ28" s="29">
        <f>FNO_BHAVCOPY!BO26</f>
        <v>13887400</v>
      </c>
      <c r="BA28" s="29">
        <f>FNO_BHAVCOPY!BP26</f>
        <v>13236500</v>
      </c>
      <c r="BB28" s="29">
        <f>FNO_BHAVCOPY!BQ26</f>
        <v>12640800</v>
      </c>
      <c r="BC28" s="29">
        <f>FNO_BHAVCOPY!BR26</f>
        <v>12999600</v>
      </c>
      <c r="BD28" s="29">
        <f>FNO_BHAVCOPY!BS26</f>
        <v>12201500</v>
      </c>
      <c r="BE28" s="29">
        <f>FNO_BHAVCOPY!BT26</f>
        <v>11516100</v>
      </c>
      <c r="BF28" s="29">
        <f>FNO_BHAVCOPY!BU26</f>
        <v>10812300</v>
      </c>
      <c r="BG28" s="29">
        <f>FNO_BHAVCOPY!BV26</f>
        <v>10428200</v>
      </c>
      <c r="BH28" s="29">
        <f>FNO_BHAVCOPY!BW26</f>
        <v>10800800</v>
      </c>
      <c r="BI28" s="29">
        <f>FNO_BHAVCOPY!BX26</f>
        <v>9595600</v>
      </c>
      <c r="BJ28" s="22">
        <f>CASHBC!EJ26</f>
        <v>58.697940000000003</v>
      </c>
      <c r="BK28" s="22">
        <f>CASHBC!EK26</f>
        <v>88.30744</v>
      </c>
      <c r="BL28" s="22">
        <f>CASHBC!EL26</f>
        <v>63.110439999999997</v>
      </c>
      <c r="BM28" s="22">
        <f>CASHBC!EM26</f>
        <v>79.671360000000007</v>
      </c>
      <c r="BN28" s="22">
        <f>CASHBC!EN26</f>
        <v>117.32992</v>
      </c>
      <c r="BO28" s="22">
        <f>CASHBC!EO26</f>
        <v>73.83981</v>
      </c>
      <c r="BP28" s="22">
        <f>CASHBC!EP26</f>
        <v>50.874789999999997</v>
      </c>
      <c r="BQ28" s="22">
        <f>CASHBC!EQ26</f>
        <v>102.12965</v>
      </c>
      <c r="BR28" s="22">
        <f>CASHBC!ER26</f>
        <v>91.256410000000002</v>
      </c>
      <c r="BS28" s="22">
        <f>CASHBC!ES26</f>
        <v>100.74247</v>
      </c>
      <c r="BT28" s="22">
        <f>CASHBC!ET26</f>
        <v>91.964089999999999</v>
      </c>
      <c r="BU28" s="22">
        <f>CASHBC!EU26</f>
        <v>84.363650000000007</v>
      </c>
      <c r="BV28" s="22">
        <f>CASHBC!EV26</f>
        <v>131.75876</v>
      </c>
      <c r="BW28" s="22">
        <f>CASHBC!EW26</f>
        <v>62.974789999999999</v>
      </c>
      <c r="BX28" s="22">
        <f>VLOOKUP($A28,CASHBC!$FG:$FU,2,0)</f>
        <v>207.42501232999999</v>
      </c>
      <c r="BY28" s="22">
        <f>VLOOKUP($A28,CASHBC!$FG:$FU,3,0)</f>
        <v>314.96338059499999</v>
      </c>
      <c r="BZ28" s="22">
        <f>VLOOKUP($A28,CASHBC!$FG:$FU,4,0)</f>
        <v>225.64974948000003</v>
      </c>
      <c r="CA28" s="22">
        <f>VLOOKUP($A28,CASHBC!$FG:$FU,5,0)</f>
        <v>288.24662194000001</v>
      </c>
      <c r="CB28" s="22">
        <f>VLOOKUP($A28,CASHBC!$FG:$FU,6,0)</f>
        <v>414.25368966999997</v>
      </c>
      <c r="CC28" s="22">
        <f>VLOOKUP($A28,CASHBC!$FG:$FU,7,0)</f>
        <v>263.15865121000002</v>
      </c>
      <c r="CD28" s="22">
        <f>VLOOKUP($A28,CASHBC!$FG:$FU,8,0)</f>
        <v>183.31706879500001</v>
      </c>
      <c r="CE28" s="22">
        <f>VLOOKUP($A28,CASHBC!$FG:$FU,9,0)</f>
        <v>367.38952949999998</v>
      </c>
      <c r="CF28" s="22">
        <f>VLOOKUP($A28,CASHBC!$FG:$FU,10,0)</f>
        <v>328.19682799000003</v>
      </c>
      <c r="CG28" s="22">
        <f>VLOOKUP($A28,CASHBC!$FG:$FU,11,0)</f>
        <v>355.19948598499997</v>
      </c>
      <c r="CH28" s="22">
        <f>VLOOKUP($A28,CASHBC!$FG:$FU,12,0)</f>
        <v>321.03766380500002</v>
      </c>
      <c r="CI28" s="22">
        <f>VLOOKUP($A28,CASHBC!$FG:$FU,13,0)</f>
        <v>289.38983988000001</v>
      </c>
      <c r="CJ28" s="22">
        <f>VLOOKUP($A28,CASHBC!$FG:$FU,14,0)</f>
        <v>455.16934605</v>
      </c>
      <c r="CK28" s="22">
        <f>VLOOKUP($A28,CASHBC!$FG:$FU,15,0)</f>
        <v>210.81958090999998</v>
      </c>
      <c r="CL28" s="30">
        <f>VLOOKUP($A28,CASHBC!$GE:$GS,2,0)</f>
        <v>63328</v>
      </c>
      <c r="CM28" s="30">
        <f>VLOOKUP($A28,CASHBC!$GE:$GS,3,0)</f>
        <v>115529</v>
      </c>
      <c r="CN28" s="30">
        <f>VLOOKUP($A28,CASHBC!$GE:$GS,4,0)</f>
        <v>89445</v>
      </c>
      <c r="CO28" s="30">
        <f>VLOOKUP($A28,CASHBC!$GE:$GS,5,0)</f>
        <v>119216</v>
      </c>
      <c r="CP28" s="30">
        <f>VLOOKUP($A28,CASHBC!$GE:$GS,6,0)</f>
        <v>95487</v>
      </c>
      <c r="CQ28" s="30">
        <f>VLOOKUP($A28,CASHBC!$GE:$GS,7,0)</f>
        <v>80717</v>
      </c>
      <c r="CR28" s="30">
        <f>VLOOKUP($A28,CASHBC!$GE:$GS,8,0)</f>
        <v>80404</v>
      </c>
      <c r="CS28" s="30">
        <f>VLOOKUP($A28,CASHBC!$GE:$GS,9,0)</f>
        <v>141985</v>
      </c>
      <c r="CT28" s="30">
        <f>VLOOKUP($A28,CASHBC!$GE:$GS,10,0)</f>
        <v>136463</v>
      </c>
      <c r="CU28" s="30">
        <f>VLOOKUP($A28,CASHBC!$GE:$GS,11,0)</f>
        <v>243221</v>
      </c>
      <c r="CV28" s="30">
        <f>VLOOKUP($A28,CASHBC!$GE:$GS,12,0)</f>
        <v>170376</v>
      </c>
      <c r="CW28" s="30">
        <f>VLOOKUP($A28,CASHBC!$GE:$GS,13,0)</f>
        <v>179313</v>
      </c>
      <c r="CX28" s="30">
        <f>VLOOKUP($A28,CASHBC!$GE:$GS,14,0)</f>
        <v>148518</v>
      </c>
      <c r="CY28" s="30">
        <f>VLOOKUP($A28,CASHBC!$GE:$GS,15,0)</f>
        <v>98691</v>
      </c>
      <c r="CZ28" s="30">
        <f t="shared" si="5"/>
        <v>92.688763264274883</v>
      </c>
      <c r="DA28" s="30">
        <f t="shared" si="5"/>
        <v>76.437465917648382</v>
      </c>
      <c r="DB28" s="30">
        <f t="shared" si="5"/>
        <v>70.5578176533065</v>
      </c>
      <c r="DC28" s="30">
        <f t="shared" si="5"/>
        <v>66.829418869950345</v>
      </c>
      <c r="DD28" s="30">
        <f t="shared" si="5"/>
        <v>122.8752814519254</v>
      </c>
      <c r="DE28" s="30">
        <f t="shared" si="5"/>
        <v>91.479874128126653</v>
      </c>
      <c r="DF28" s="30">
        <f t="shared" si="5"/>
        <v>63.273954032137702</v>
      </c>
      <c r="DG28" s="30">
        <f t="shared" si="5"/>
        <v>71.929886959890126</v>
      </c>
      <c r="DH28" s="30">
        <f t="shared" si="5"/>
        <v>66.872639470039502</v>
      </c>
      <c r="DI28" s="30">
        <f t="shared" si="5"/>
        <v>41.420136419141436</v>
      </c>
      <c r="DJ28" s="30">
        <f t="shared" si="5"/>
        <v>53.977138798891865</v>
      </c>
      <c r="DK28" s="30">
        <f t="shared" si="5"/>
        <v>47.04826197765918</v>
      </c>
      <c r="DL28" s="30">
        <f t="shared" si="5"/>
        <v>88.71568429415963</v>
      </c>
      <c r="DM28" s="30">
        <f t="shared" si="5"/>
        <v>63.810063734281748</v>
      </c>
      <c r="DN28" s="3">
        <f>VLOOKUP($A28,DELIEVERY!$DX:$EM,2,0)</f>
        <v>22.23</v>
      </c>
      <c r="DO28" s="3">
        <f>VLOOKUP($A28,DELIEVERY!$DX:$EM,3,0)</f>
        <v>17.11</v>
      </c>
      <c r="DP28" s="3">
        <f>VLOOKUP($A28,DELIEVERY!$DX:$EM,4,0)</f>
        <v>36.76</v>
      </c>
      <c r="DQ28" s="3">
        <f>VLOOKUP($A28,DELIEVERY!$DX:$EM,5,0)</f>
        <v>24.47</v>
      </c>
      <c r="DR28" s="3">
        <f>VLOOKUP($A28,DELIEVERY!$DX:$EM,6,0)</f>
        <v>39.46</v>
      </c>
      <c r="DS28" s="3">
        <f>VLOOKUP($A28,DELIEVERY!$DX:$EM,7,0)</f>
        <v>35.369999999999997</v>
      </c>
      <c r="DT28" s="3">
        <f>VLOOKUP($A28,DELIEVERY!$DX:$EM,8,0)</f>
        <v>26.77</v>
      </c>
      <c r="DU28" s="3">
        <f>VLOOKUP($A28,DELIEVERY!$DX:$EM,9,0)</f>
        <v>18.48</v>
      </c>
      <c r="DV28" s="3">
        <f>VLOOKUP($A28,DELIEVERY!$DX:$EM,10,0)</f>
        <v>25.84</v>
      </c>
      <c r="DW28" s="3">
        <f>VLOOKUP($A28,DELIEVERY!$DX:$EM,11,0)</f>
        <v>29.57</v>
      </c>
      <c r="DX28" s="3">
        <f>VLOOKUP($A28,DELIEVERY!$DX:$EM,12,0)</f>
        <v>26.65</v>
      </c>
      <c r="DY28" s="3">
        <f>VLOOKUP($A28,DELIEVERY!$DX:$EM,13,0)</f>
        <v>22.35</v>
      </c>
      <c r="DZ28" s="3">
        <f>VLOOKUP($A28,DELIEVERY!$DX:$EM,14,0)</f>
        <v>20.9</v>
      </c>
      <c r="EA28" s="3">
        <f>VLOOKUP($A28,DELIEVERY!$DX:$EM,15,0)</f>
        <v>28.86</v>
      </c>
      <c r="EB28" s="3">
        <f>CASHBC!HU26</f>
        <v>12.75</v>
      </c>
      <c r="EC28" s="22">
        <f>CASHBC!HV26</f>
        <v>15.300000000000011</v>
      </c>
      <c r="ED28" s="22">
        <f>CASHBC!HW26</f>
        <v>17.550000000000011</v>
      </c>
      <c r="EE28" s="22">
        <f>CASHBC!HX26</f>
        <v>12.449999999999989</v>
      </c>
      <c r="EF28" s="3">
        <f>CASHBC!HY26</f>
        <v>21</v>
      </c>
      <c r="EG28" s="22">
        <f>CASHBC!HZ26</f>
        <v>20.949999999999989</v>
      </c>
      <c r="EH28" s="22">
        <f>CASHBC!IA26</f>
        <v>9.8500000000000227</v>
      </c>
      <c r="EI28" s="22">
        <f>CASHBC!IB26</f>
        <v>19.199999999999989</v>
      </c>
      <c r="EJ28" s="22">
        <f>CASHBC!IC26</f>
        <v>16.199999999999989</v>
      </c>
      <c r="EK28" s="22">
        <f>CASHBC!ID26</f>
        <v>17.849999999999966</v>
      </c>
      <c r="EL28" s="3">
        <f>CASHBC!IE26</f>
        <v>14.399999999999977</v>
      </c>
      <c r="EM28" s="22">
        <f>CASHBC!IF26</f>
        <v>22.850000000000023</v>
      </c>
      <c r="EN28" s="22">
        <f>CASHBC!IG26</f>
        <v>23.899999999999977</v>
      </c>
      <c r="EO28" s="22">
        <f>CASHBC!IH26</f>
        <v>12.649999999999977</v>
      </c>
      <c r="EP28" s="22">
        <f>VLOOKUP($A28,FNO_STOCKOPS!$EJ:$EY,2,0)</f>
        <v>0.66165413533834583</v>
      </c>
      <c r="EQ28" s="22">
        <f>VLOOKUP($A28,FNO_STOCKOPS!$EJ:$EY,3,0)</f>
        <v>0.61716171617161719</v>
      </c>
      <c r="ER28" s="22">
        <f>VLOOKUP($A28,FNO_STOCKOPS!$EJ:$EY,4,0)</f>
        <v>0.5627347858752817</v>
      </c>
      <c r="ES28" s="22">
        <f>VLOOKUP($A28,FNO_STOCKOPS!$EJ:$EY,5,0)</f>
        <v>0.49205340114431023</v>
      </c>
      <c r="ET28" s="22">
        <f>VLOOKUP($A28,FNO_STOCKOPS!$EJ:$EY,6,0)</f>
        <v>0.47035573122529645</v>
      </c>
      <c r="EU28" s="22">
        <f>VLOOKUP($A28,FNO_STOCKOPS!$EJ:$EY,7,0)</f>
        <v>0.38061041292639136</v>
      </c>
      <c r="EV28" s="22">
        <f>VLOOKUP($A28,FNO_STOCKOPS!$EJ:$EY,8,0)</f>
        <v>0.37191854233654875</v>
      </c>
      <c r="EW28" s="22">
        <f>VLOOKUP($A28,FNO_STOCKOPS!$EJ:$EY,9,0)</f>
        <v>0.38265835929387332</v>
      </c>
      <c r="EX28" s="22">
        <f>VLOOKUP($A28,FNO_STOCKOPS!$EJ:$EY,10,0)</f>
        <v>0.38456464379947231</v>
      </c>
      <c r="EY28" s="22">
        <f>VLOOKUP($A28,FNO_STOCKOPS!$EJ:$EY,11,0)</f>
        <v>0.37556221889055474</v>
      </c>
      <c r="EZ28" s="22">
        <f>VLOOKUP($A28,FNO_STOCKOPS!$EJ:$EY,12,0)</f>
        <v>0.35598227474150662</v>
      </c>
      <c r="FA28" s="22">
        <f>VLOOKUP($A28,FNO_STOCKOPS!$EJ:$EY,13,0)</f>
        <v>0.36619718309859156</v>
      </c>
      <c r="FB28" s="22">
        <f>VLOOKUP($A28,FNO_STOCKOPS!$EJ:$EY,14,0)</f>
        <v>0.34961439588688947</v>
      </c>
      <c r="FC28" s="22">
        <f>VLOOKUP($A28,FNO_STOCKOPS!$EJ:$EY,15,0)</f>
        <v>0.32226832641770403</v>
      </c>
    </row>
    <row r="29" spans="1:159" x14ac:dyDescent="0.25">
      <c r="A29" s="3" t="s">
        <v>35</v>
      </c>
      <c r="B29" s="17">
        <v>10199</v>
      </c>
      <c r="C29" s="17">
        <v>10760.1</v>
      </c>
      <c r="D29" s="17">
        <v>10113.549999999999</v>
      </c>
      <c r="E29" s="17">
        <v>10610.05</v>
      </c>
      <c r="F29" s="18">
        <v>5.85</v>
      </c>
      <c r="G29" s="17">
        <v>18198.650000000001</v>
      </c>
      <c r="H29" s="17">
        <v>7850</v>
      </c>
      <c r="I29" s="21" t="str">
        <f>VLOOKUP($A29,CASHBC!$HT:$IL,19,0)</f>
        <v/>
      </c>
      <c r="J29" s="22">
        <f>VLOOKUP($A29,CASHBC!$A:$C,3,0)</f>
        <v>0.71220000000000006</v>
      </c>
      <c r="K29" s="22">
        <f>VLOOKUP($A29,CASHBC!$EZ:$FD,2,0)</f>
        <v>0.34321000000000002</v>
      </c>
      <c r="L29" s="22">
        <f>VLOOKUP($A29,CASHBC!$EZ:$FD,3,0)</f>
        <v>0.30205800000000005</v>
      </c>
      <c r="M29" s="22">
        <f>VLOOKUP($A29,CASHBC!$EZ:$FD,4,0)</f>
        <v>0.30849625000000003</v>
      </c>
      <c r="N29" s="22">
        <f>VLOOKUP($A29,CASHBC!$EZ:$FD,5,0)</f>
        <v>0.31163846153846159</v>
      </c>
      <c r="O29" s="22">
        <f t="shared" si="1"/>
        <v>0.71220000000000006</v>
      </c>
      <c r="P29" s="22">
        <f>VLOOKUP($A29,CASHBC!$A:$D,4,0)</f>
        <v>74.193224400000005</v>
      </c>
      <c r="Q29" s="22">
        <f>VLOOKUP($A29,CASHBC!$FX:$GB,2,0)</f>
        <v>34.793756611666666</v>
      </c>
      <c r="R29" s="22">
        <f>VLOOKUP($A29,CASHBC!$FX:$GB,3,0)</f>
        <v>30.991002392000002</v>
      </c>
      <c r="S29" s="22">
        <f>VLOOKUP($A29,CASHBC!$FX:$GB,4,0)</f>
        <v>31.867952088124998</v>
      </c>
      <c r="T29" s="22">
        <f>VLOOKUP($A29,CASHBC!$FX:$GB,5,0)</f>
        <v>32.31877337615385</v>
      </c>
      <c r="U29" s="22">
        <f t="shared" si="2"/>
        <v>74.193224400000005</v>
      </c>
      <c r="V29" s="24">
        <f>VLOOKUP($A29,CASHBC!$A:$E,5,0)</f>
        <v>15901</v>
      </c>
      <c r="W29" s="24">
        <f>VLOOKUP($A29,CASHBC!$GV:$GZ,2,0)</f>
        <v>9933.3333333333339</v>
      </c>
      <c r="X29" s="24">
        <f>VLOOKUP($A29,CASHBC!$GV:$GZ,3,0)</f>
        <v>9277.7999999999993</v>
      </c>
      <c r="Y29" s="24">
        <f>VLOOKUP($A29,CASHBC!$GV:$GZ,4,0)</f>
        <v>9631.375</v>
      </c>
      <c r="Z29" s="24">
        <f>VLOOKUP($A29,CASHBC!$GV:$GZ,5,0)</f>
        <v>10353.461538461539</v>
      </c>
      <c r="AA29" s="24" t="str">
        <f t="shared" si="3"/>
        <v/>
      </c>
      <c r="AB29" s="27">
        <f>VLOOKUP(A29,DELIEVERY!A:E,5,0)</f>
        <v>34.700000000000003</v>
      </c>
      <c r="AC29" s="22">
        <f>VLOOKUP(A29,DELIEVERY!DP:DV,3,0)</f>
        <v>30.245816458339405</v>
      </c>
      <c r="AD29" s="22">
        <f>VLOOKUP(A29,DELIEVERY!DP:DV,4,0)</f>
        <v>30.040588231399269</v>
      </c>
      <c r="AE29" s="22">
        <f>VLOOKUP(A29,DELIEVERY!DP:DV,5,0)</f>
        <v>28.321657070385783</v>
      </c>
      <c r="AF29" s="22">
        <f>VLOOKUP(A29,DELIEVERY!DP:DV,6,0)</f>
        <v>26.96344383284378</v>
      </c>
      <c r="AG29" s="3">
        <f t="shared" si="4"/>
        <v>34.700000000000003</v>
      </c>
      <c r="AH29" s="28">
        <f>FNO_BHAVCOPY!CB27</f>
        <v>1.24695039306045</v>
      </c>
      <c r="AI29" s="28">
        <f>FNO_BHAVCOPY!CC27</f>
        <v>11.147936125338957</v>
      </c>
      <c r="AJ29" s="28">
        <f>FNO_BHAVCOPY!CD27</f>
        <v>0.94282238442822386</v>
      </c>
      <c r="AK29" s="28">
        <f>FNO_BHAVCOPY!CE27</f>
        <v>2.0484171322160147</v>
      </c>
      <c r="AL29" s="28">
        <f>FNO_BHAVCOPY!CF27</f>
        <v>-0.3710575139146568</v>
      </c>
      <c r="AM29" s="28">
        <f>FNO_BHAVCOPY!CG27</f>
        <v>0.59097978227060655</v>
      </c>
      <c r="AN29" s="28">
        <f>FNO_BHAVCOPY!CH27</f>
        <v>2.2908049634107539</v>
      </c>
      <c r="AO29" s="28">
        <f>FNO_BHAVCOPY!CI27</f>
        <v>-1.1945928953159384</v>
      </c>
      <c r="AP29" s="28">
        <f>FNO_BHAVCOPY!CJ27</f>
        <v>0.56907998735377796</v>
      </c>
      <c r="AQ29" s="28">
        <f>FNO_BHAVCOPY!CK27</f>
        <v>0.25356576862123614</v>
      </c>
      <c r="AR29" s="28">
        <f>FNO_BHAVCOPY!CL27</f>
        <v>0.5097164702134438</v>
      </c>
      <c r="AS29" s="28">
        <f>FNO_BHAVCOPY!CM27</f>
        <v>3.3585775436285812</v>
      </c>
      <c r="AT29" s="28">
        <f>FNO_BHAVCOPY!CN27</f>
        <v>0.46311610982467744</v>
      </c>
      <c r="AU29" s="28">
        <f>FNO_BHAVCOPY!CO27</f>
        <v>1.3409319477036541</v>
      </c>
      <c r="AV29" s="29">
        <f>FNO_BHAVCOPY!BK27</f>
        <v>149400</v>
      </c>
      <c r="AW29" s="29">
        <f>FNO_BHAVCOPY!BL27</f>
        <v>147560</v>
      </c>
      <c r="AX29" s="29">
        <f>FNO_BHAVCOPY!BM27</f>
        <v>132760</v>
      </c>
      <c r="AY29" s="29">
        <f>FNO_BHAVCOPY!BN27</f>
        <v>131520</v>
      </c>
      <c r="AZ29" s="29">
        <f>FNO_BHAVCOPY!BO27</f>
        <v>128880</v>
      </c>
      <c r="BA29" s="29">
        <f>FNO_BHAVCOPY!BP27</f>
        <v>129360</v>
      </c>
      <c r="BB29" s="29">
        <f>FNO_BHAVCOPY!BQ27</f>
        <v>128600</v>
      </c>
      <c r="BC29" s="29">
        <f>FNO_BHAVCOPY!BR27</f>
        <v>125720</v>
      </c>
      <c r="BD29" s="29">
        <f>FNO_BHAVCOPY!BS27</f>
        <v>127240</v>
      </c>
      <c r="BE29" s="29">
        <f>FNO_BHAVCOPY!BT27</f>
        <v>126520</v>
      </c>
      <c r="BF29" s="29">
        <f>FNO_BHAVCOPY!BU27</f>
        <v>126200</v>
      </c>
      <c r="BG29" s="29">
        <f>FNO_BHAVCOPY!BV27</f>
        <v>125560</v>
      </c>
      <c r="BH29" s="29">
        <f>FNO_BHAVCOPY!BW27</f>
        <v>121480</v>
      </c>
      <c r="BI29" s="29">
        <f>FNO_BHAVCOPY!BX27</f>
        <v>120920</v>
      </c>
      <c r="BJ29" s="22">
        <f>CASHBC!EJ27</f>
        <v>0.71220000000000006</v>
      </c>
      <c r="BK29" s="22">
        <f>CASHBC!EK27</f>
        <v>0.31297000000000003</v>
      </c>
      <c r="BL29" s="22">
        <f>CASHBC!EL27</f>
        <v>0.42651</v>
      </c>
      <c r="BM29" s="22">
        <f>CASHBC!EM27</f>
        <v>0.29015000000000002</v>
      </c>
      <c r="BN29" s="22">
        <f>CASHBC!EN27</f>
        <v>0.22577</v>
      </c>
      <c r="BO29" s="22">
        <f>CASHBC!EO27</f>
        <v>0.25489000000000001</v>
      </c>
      <c r="BP29" s="22">
        <f>CASHBC!EP27</f>
        <v>0.36577999999999999</v>
      </c>
      <c r="BQ29" s="22">
        <f>CASHBC!EQ27</f>
        <v>0.24156</v>
      </c>
      <c r="BR29" s="22">
        <f>CASHBC!ER27</f>
        <v>0.35033999999999998</v>
      </c>
      <c r="BS29" s="22">
        <f>CASHBC!ES27</f>
        <v>0.28345999999999999</v>
      </c>
      <c r="BT29" s="22">
        <f>CASHBC!ET27</f>
        <v>0.34921000000000002</v>
      </c>
      <c r="BU29" s="22">
        <f>CASHBC!EU27</f>
        <v>0.55034000000000005</v>
      </c>
      <c r="BV29" s="22">
        <f>CASHBC!EV27</f>
        <v>0.16241</v>
      </c>
      <c r="BW29" s="22">
        <f>CASHBC!EW27</f>
        <v>0.23791000000000001</v>
      </c>
      <c r="BX29" s="22">
        <f>VLOOKUP($A29,CASHBC!$FG:$FU,2,0)</f>
        <v>74.193224400000005</v>
      </c>
      <c r="BY29" s="22">
        <f>VLOOKUP($A29,CASHBC!$FG:$FU,3,0)</f>
        <v>31.46326475</v>
      </c>
      <c r="BZ29" s="22">
        <f>VLOOKUP($A29,CASHBC!$FG:$FU,4,0)</f>
        <v>42.976241339999994</v>
      </c>
      <c r="CA29" s="22">
        <f>VLOOKUP($A29,CASHBC!$FG:$FU,5,0)</f>
        <v>29.941763744999999</v>
      </c>
      <c r="CB29" s="22">
        <f>VLOOKUP($A29,CASHBC!$FG:$FU,6,0)</f>
        <v>23.382323844999998</v>
      </c>
      <c r="CC29" s="22">
        <f>VLOOKUP($A29,CASHBC!$FG:$FU,7,0)</f>
        <v>27.191418280000001</v>
      </c>
      <c r="CD29" s="22">
        <f>VLOOKUP($A29,CASHBC!$FG:$FU,8,0)</f>
        <v>37.284685339999996</v>
      </c>
      <c r="CE29" s="22">
        <f>VLOOKUP($A29,CASHBC!$FG:$FU,9,0)</f>
        <v>24.604526319999998</v>
      </c>
      <c r="CF29" s="22">
        <f>VLOOKUP($A29,CASHBC!$FG:$FU,10,0)</f>
        <v>38.099393085000003</v>
      </c>
      <c r="CG29" s="22">
        <f>VLOOKUP($A29,CASHBC!$FG:$FU,11,0)</f>
        <v>30.103777685000001</v>
      </c>
      <c r="CH29" s="22">
        <f>VLOOKUP($A29,CASHBC!$FG:$FU,12,0)</f>
        <v>36.151551654999999</v>
      </c>
      <c r="CI29" s="22">
        <f>VLOOKUP($A29,CASHBC!$FG:$FU,13,0)</f>
        <v>58.732495495000002</v>
      </c>
      <c r="CJ29" s="22">
        <f>VLOOKUP($A29,CASHBC!$FG:$FU,14,0)</f>
        <v>16.274901724999999</v>
      </c>
      <c r="CK29" s="22">
        <f>VLOOKUP($A29,CASHBC!$FG:$FU,15,0)</f>
        <v>23.937710625000001</v>
      </c>
      <c r="CL29" s="30">
        <f>VLOOKUP($A29,CASHBC!$GE:$GS,2,0)</f>
        <v>15901</v>
      </c>
      <c r="CM29" s="30">
        <f>VLOOKUP($A29,CASHBC!$GE:$GS,3,0)</f>
        <v>9508</v>
      </c>
      <c r="CN29" s="30">
        <f>VLOOKUP($A29,CASHBC!$GE:$GS,4,0)</f>
        <v>11654</v>
      </c>
      <c r="CO29" s="30">
        <f>VLOOKUP($A29,CASHBC!$GE:$GS,5,0)</f>
        <v>8638</v>
      </c>
      <c r="CP29" s="30">
        <f>VLOOKUP($A29,CASHBC!$GE:$GS,6,0)</f>
        <v>8225</v>
      </c>
      <c r="CQ29" s="30">
        <f>VLOOKUP($A29,CASHBC!$GE:$GS,7,0)</f>
        <v>8364</v>
      </c>
      <c r="CR29" s="30">
        <f>VLOOKUP($A29,CASHBC!$GE:$GS,8,0)</f>
        <v>10245</v>
      </c>
      <c r="CS29" s="30">
        <f>VLOOKUP($A29,CASHBC!$GE:$GS,9,0)</f>
        <v>9598</v>
      </c>
      <c r="CT29" s="30">
        <f>VLOOKUP($A29,CASHBC!$GE:$GS,10,0)</f>
        <v>10819</v>
      </c>
      <c r="CU29" s="30">
        <f>VLOOKUP($A29,CASHBC!$GE:$GS,11,0)</f>
        <v>10094</v>
      </c>
      <c r="CV29" s="30">
        <f>VLOOKUP($A29,CASHBC!$GE:$GS,12,0)</f>
        <v>12992</v>
      </c>
      <c r="CW29" s="30">
        <f>VLOOKUP($A29,CASHBC!$GE:$GS,13,0)</f>
        <v>19938</v>
      </c>
      <c r="CX29" s="30">
        <f>VLOOKUP($A29,CASHBC!$GE:$GS,14,0)</f>
        <v>5723</v>
      </c>
      <c r="CY29" s="30">
        <f>VLOOKUP($A29,CASHBC!$GE:$GS,15,0)</f>
        <v>8797</v>
      </c>
      <c r="CZ29" s="30">
        <f t="shared" si="5"/>
        <v>4.478963587195774</v>
      </c>
      <c r="DA29" s="30">
        <f t="shared" si="5"/>
        <v>3.2916491375683639</v>
      </c>
      <c r="DB29" s="30">
        <f t="shared" si="5"/>
        <v>3.6597734683370517</v>
      </c>
      <c r="DC29" s="30">
        <f t="shared" si="5"/>
        <v>3.3589951377633716</v>
      </c>
      <c r="DD29" s="30">
        <f t="shared" si="5"/>
        <v>2.7449240121580547</v>
      </c>
      <c r="DE29" s="30">
        <f t="shared" si="5"/>
        <v>3.0474653275944528</v>
      </c>
      <c r="DF29" s="30">
        <f t="shared" si="5"/>
        <v>3.5703269887750122</v>
      </c>
      <c r="DG29" s="30">
        <f t="shared" si="5"/>
        <v>2.5167743279849968</v>
      </c>
      <c r="DH29" s="30">
        <f t="shared" si="5"/>
        <v>3.2381920695073481</v>
      </c>
      <c r="DI29" s="30">
        <f t="shared" si="5"/>
        <v>2.8082028928076084</v>
      </c>
      <c r="DJ29" s="30">
        <f t="shared" si="5"/>
        <v>2.6878848522167491</v>
      </c>
      <c r="DK29" s="30">
        <f t="shared" si="5"/>
        <v>2.7602567960678108</v>
      </c>
      <c r="DL29" s="30">
        <f t="shared" si="5"/>
        <v>2.8378472828935872</v>
      </c>
      <c r="DM29" s="30">
        <f t="shared" si="5"/>
        <v>2.7044446970558145</v>
      </c>
      <c r="DN29" s="3">
        <f>VLOOKUP($A29,DELIEVERY!$DX:$EM,2,0)</f>
        <v>34.700000000000003</v>
      </c>
      <c r="DO29" s="3">
        <f>VLOOKUP($A29,DELIEVERY!$DX:$EM,3,0)</f>
        <v>30.45</v>
      </c>
      <c r="DP29" s="3">
        <f>VLOOKUP($A29,DELIEVERY!$DX:$EM,4,0)</f>
        <v>30.17</v>
      </c>
      <c r="DQ29" s="3">
        <f>VLOOKUP($A29,DELIEVERY!$DX:$EM,5,0)</f>
        <v>30.14</v>
      </c>
      <c r="DR29" s="3">
        <f>VLOOKUP($A29,DELIEVERY!$DX:$EM,6,0)</f>
        <v>32.83</v>
      </c>
      <c r="DS29" s="3">
        <f>VLOOKUP($A29,DELIEVERY!$DX:$EM,7,0)</f>
        <v>26.74</v>
      </c>
      <c r="DT29" s="3">
        <f>VLOOKUP($A29,DELIEVERY!$DX:$EM,8,0)</f>
        <v>26.74</v>
      </c>
      <c r="DU29" s="3">
        <f>VLOOKUP($A29,DELIEVERY!$DX:$EM,9,0)</f>
        <v>30.28</v>
      </c>
      <c r="DV29" s="3">
        <f>VLOOKUP($A29,DELIEVERY!$DX:$EM,10,0)</f>
        <v>21.22</v>
      </c>
      <c r="DW29" s="3">
        <f>VLOOKUP($A29,DELIEVERY!$DX:$EM,11,0)</f>
        <v>20.78</v>
      </c>
      <c r="DX29" s="3">
        <f>VLOOKUP($A29,DELIEVERY!$DX:$EM,12,0)</f>
        <v>21.78</v>
      </c>
      <c r="DY29" s="3">
        <f>VLOOKUP($A29,DELIEVERY!$DX:$EM,13,0)</f>
        <v>31.42</v>
      </c>
      <c r="DZ29" s="3">
        <f>VLOOKUP($A29,DELIEVERY!$DX:$EM,14,0)</f>
        <v>18.170000000000002</v>
      </c>
      <c r="EA29" s="3">
        <f>VLOOKUP($A29,DELIEVERY!$DX:$EM,15,0)</f>
        <v>23.53</v>
      </c>
      <c r="EB29" s="3">
        <f>CASHBC!HU27</f>
        <v>646.55000000000109</v>
      </c>
      <c r="EC29" s="22">
        <f>CASHBC!HV27</f>
        <v>200</v>
      </c>
      <c r="ED29" s="22">
        <f>CASHBC!HW27</f>
        <v>489.85000000000036</v>
      </c>
      <c r="EE29" s="22">
        <f>CASHBC!HX27</f>
        <v>540</v>
      </c>
      <c r="EF29" s="3">
        <f>CASHBC!HY27</f>
        <v>400</v>
      </c>
      <c r="EG29" s="22">
        <f>CASHBC!HZ27</f>
        <v>368.25</v>
      </c>
      <c r="EH29" s="22">
        <f>CASHBC!IA27</f>
        <v>720</v>
      </c>
      <c r="EI29" s="22">
        <f>CASHBC!IB27</f>
        <v>542.89999999999964</v>
      </c>
      <c r="EJ29" s="22">
        <f>CASHBC!IC27</f>
        <v>601</v>
      </c>
      <c r="EK29" s="22">
        <f>CASHBC!ID27</f>
        <v>446.75</v>
      </c>
      <c r="EL29" s="3">
        <f>CASHBC!IE27</f>
        <v>556.60000000000036</v>
      </c>
      <c r="EM29" s="22">
        <f>CASHBC!IF27</f>
        <v>839.79999999999927</v>
      </c>
      <c r="EN29" s="22">
        <f>CASHBC!IG27</f>
        <v>454.95000000000073</v>
      </c>
      <c r="EO29" s="22">
        <f>CASHBC!IH27</f>
        <v>600.04999999999927</v>
      </c>
      <c r="EP29" s="22">
        <f>VLOOKUP($A29,FNO_STOCKOPS!$EJ:$EY,2,0)</f>
        <v>1.2</v>
      </c>
      <c r="EQ29" s="22">
        <f>VLOOKUP($A29,FNO_STOCKOPS!$EJ:$EY,3,0)</f>
        <v>1</v>
      </c>
      <c r="ER29" s="22">
        <f>VLOOKUP($A29,FNO_STOCKOPS!$EJ:$EY,4,0)</f>
        <v>1</v>
      </c>
      <c r="ES29" s="22">
        <f>VLOOKUP($A29,FNO_STOCKOPS!$EJ:$EY,5,0)</f>
        <v>1.1666666666666667</v>
      </c>
      <c r="ET29" s="22">
        <f>VLOOKUP($A29,FNO_STOCKOPS!$EJ:$EY,6,0)</f>
        <v>1.1666666666666667</v>
      </c>
      <c r="EU29" s="22">
        <f>VLOOKUP($A29,FNO_STOCKOPS!$EJ:$EY,7,0)</f>
        <v>1.1666666666666667</v>
      </c>
      <c r="EV29" s="22">
        <f>VLOOKUP($A29,FNO_STOCKOPS!$EJ:$EY,8,0)</f>
        <v>1</v>
      </c>
      <c r="EW29" s="22">
        <f>VLOOKUP($A29,FNO_STOCKOPS!$EJ:$EY,9,0)</f>
        <v>1</v>
      </c>
      <c r="EX29" s="22">
        <f>VLOOKUP($A29,FNO_STOCKOPS!$EJ:$EY,10,0)</f>
        <v>1</v>
      </c>
      <c r="EY29" s="22">
        <f>VLOOKUP($A29,FNO_STOCKOPS!$EJ:$EY,11,0)</f>
        <v>1.1428571428571428</v>
      </c>
      <c r="EZ29" s="22">
        <f>VLOOKUP($A29,FNO_STOCKOPS!$EJ:$EY,12,0)</f>
        <v>2</v>
      </c>
      <c r="FA29" s="22">
        <f>VLOOKUP($A29,FNO_STOCKOPS!$EJ:$EY,13,0)</f>
        <v>2</v>
      </c>
      <c r="FB29" s="22">
        <f>VLOOKUP($A29,FNO_STOCKOPS!$EJ:$EY,14,0)</f>
        <v>2</v>
      </c>
      <c r="FC29" s="22">
        <f>VLOOKUP($A29,FNO_STOCKOPS!$EJ:$EY,15,0)</f>
        <v>2.6666666666666665</v>
      </c>
    </row>
    <row r="30" spans="1:159" x14ac:dyDescent="0.25">
      <c r="A30" s="3" t="s">
        <v>36</v>
      </c>
      <c r="B30" s="17">
        <v>364.25</v>
      </c>
      <c r="C30" s="17">
        <v>373.4</v>
      </c>
      <c r="D30" s="17">
        <v>358</v>
      </c>
      <c r="E30" s="17">
        <v>371.85</v>
      </c>
      <c r="F30" s="18">
        <v>3.08</v>
      </c>
      <c r="G30" s="17">
        <v>549</v>
      </c>
      <c r="H30" s="17">
        <v>252</v>
      </c>
      <c r="I30" s="21" t="str">
        <f>VLOOKUP($A30,CASHBC!$HT:$IL,19,0)</f>
        <v/>
      </c>
      <c r="J30" s="22">
        <f>VLOOKUP($A30,CASHBC!$A:$C,3,0)</f>
        <v>80.084289999999996</v>
      </c>
      <c r="K30" s="22">
        <f>VLOOKUP($A30,CASHBC!$EZ:$FD,2,0)</f>
        <v>72.919683333333339</v>
      </c>
      <c r="L30" s="22">
        <f>VLOOKUP($A30,CASHBC!$EZ:$FD,3,0)</f>
        <v>59.006488000000004</v>
      </c>
      <c r="M30" s="22">
        <f>VLOOKUP($A30,CASHBC!$EZ:$FD,4,0)</f>
        <v>59.97695375</v>
      </c>
      <c r="N30" s="22">
        <f>VLOOKUP($A30,CASHBC!$EZ:$FD,5,0)</f>
        <v>59.614576153846151</v>
      </c>
      <c r="O30" s="22">
        <f t="shared" si="1"/>
        <v>80.084289999999996</v>
      </c>
      <c r="P30" s="22">
        <f>VLOOKUP($A30,CASHBC!$A:$D,4,0)</f>
        <v>291.95196770999996</v>
      </c>
      <c r="Q30" s="22">
        <f>VLOOKUP($A30,CASHBC!$FX:$GB,2,0)</f>
        <v>264.08097762333335</v>
      </c>
      <c r="R30" s="22">
        <f>VLOOKUP($A30,CASHBC!$FX:$GB,3,0)</f>
        <v>212.52144454100002</v>
      </c>
      <c r="S30" s="22">
        <f>VLOOKUP($A30,CASHBC!$FX:$GB,4,0)</f>
        <v>215.497466720625</v>
      </c>
      <c r="T30" s="22">
        <f>VLOOKUP($A30,CASHBC!$FX:$GB,5,0)</f>
        <v>212.91247148730767</v>
      </c>
      <c r="U30" s="22">
        <f t="shared" si="2"/>
        <v>291.95196770999996</v>
      </c>
      <c r="V30" s="24">
        <f>VLOOKUP($A30,CASHBC!$A:$E,5,0)</f>
        <v>121982</v>
      </c>
      <c r="W30" s="24">
        <f>VLOOKUP($A30,CASHBC!$GV:$GZ,2,0)</f>
        <v>93364</v>
      </c>
      <c r="X30" s="24">
        <f>VLOOKUP($A30,CASHBC!$GV:$GZ,3,0)</f>
        <v>84807.8</v>
      </c>
      <c r="Y30" s="24">
        <f>VLOOKUP($A30,CASHBC!$GV:$GZ,4,0)</f>
        <v>91226.875</v>
      </c>
      <c r="Z30" s="24">
        <f>VLOOKUP($A30,CASHBC!$GV:$GZ,5,0)</f>
        <v>92964.769230769234</v>
      </c>
      <c r="AA30" s="24" t="str">
        <f t="shared" si="3"/>
        <v/>
      </c>
      <c r="AB30" s="27">
        <f>VLOOKUP(A30,DELIEVERY!A:E,5,0)</f>
        <v>36.6</v>
      </c>
      <c r="AC30" s="22">
        <f>VLOOKUP(A30,DELIEVERY!DP:DV,3,0)</f>
        <v>34.22627772428158</v>
      </c>
      <c r="AD30" s="22">
        <f>VLOOKUP(A30,DELIEVERY!DP:DV,4,0)</f>
        <v>34.370193325181461</v>
      </c>
      <c r="AE30" s="22">
        <f>VLOOKUP(A30,DELIEVERY!DP:DV,5,0)</f>
        <v>31.665085607986551</v>
      </c>
      <c r="AF30" s="22">
        <f>VLOOKUP(A30,DELIEVERY!DP:DV,6,0)</f>
        <v>30.210950344629836</v>
      </c>
      <c r="AG30" s="3">
        <f t="shared" si="4"/>
        <v>36.6</v>
      </c>
      <c r="AH30" s="28">
        <f>FNO_BHAVCOPY!CB28</f>
        <v>7.7713264850379629</v>
      </c>
      <c r="AI30" s="28">
        <f>FNO_BHAVCOPY!CC28</f>
        <v>-1.6040430674577018</v>
      </c>
      <c r="AJ30" s="28">
        <f>FNO_BHAVCOPY!CD28</f>
        <v>3.384825079509314</v>
      </c>
      <c r="AK30" s="28">
        <f>FNO_BHAVCOPY!CE28</f>
        <v>3.2485047496188582</v>
      </c>
      <c r="AL30" s="28">
        <f>FNO_BHAVCOPY!CF28</f>
        <v>-2.044801838024124</v>
      </c>
      <c r="AM30" s="28">
        <f>FNO_BHAVCOPY!CG28</f>
        <v>-2.3227109515260325</v>
      </c>
      <c r="AN30" s="28">
        <f>FNO_BHAVCOPY!CH28</f>
        <v>1.6423357664233578</v>
      </c>
      <c r="AO30" s="28">
        <f>FNO_BHAVCOPY!CI28</f>
        <v>1.4697372989237356</v>
      </c>
      <c r="AP30" s="28">
        <f>FNO_BHAVCOPY!CJ28</f>
        <v>-1.2344267916333296</v>
      </c>
      <c r="AQ30" s="28">
        <f>FNO_BHAVCOPY!CK28</f>
        <v>-1.3641488162344984</v>
      </c>
      <c r="AR30" s="28">
        <f>FNO_BHAVCOPY!CL28</f>
        <v>1.6968585186883742</v>
      </c>
      <c r="AS30" s="28">
        <f>FNO_BHAVCOPY!CM28</f>
        <v>-3.088888888888889</v>
      </c>
      <c r="AT30" s="28">
        <f>FNO_BHAVCOPY!CN28</f>
        <v>-0.23279015630196209</v>
      </c>
      <c r="AU30" s="28">
        <f>FNO_BHAVCOPY!CO28</f>
        <v>-3.1665951051953627</v>
      </c>
      <c r="AV30" s="29">
        <f>FNO_BHAVCOPY!BK28</f>
        <v>17373600</v>
      </c>
      <c r="AW30" s="29">
        <f>FNO_BHAVCOPY!BL28</f>
        <v>16120800</v>
      </c>
      <c r="AX30" s="29">
        <f>FNO_BHAVCOPY!BM28</f>
        <v>16383600</v>
      </c>
      <c r="AY30" s="29">
        <f>FNO_BHAVCOPY!BN28</f>
        <v>15847200</v>
      </c>
      <c r="AZ30" s="29">
        <f>FNO_BHAVCOPY!BO28</f>
        <v>15348600</v>
      </c>
      <c r="BA30" s="29">
        <f>FNO_BHAVCOPY!BP28</f>
        <v>15669000</v>
      </c>
      <c r="BB30" s="29">
        <f>FNO_BHAVCOPY!BQ28</f>
        <v>16041600</v>
      </c>
      <c r="BC30" s="29">
        <f>FNO_BHAVCOPY!BR28</f>
        <v>15782400</v>
      </c>
      <c r="BD30" s="29">
        <f>FNO_BHAVCOPY!BS28</f>
        <v>15553800</v>
      </c>
      <c r="BE30" s="29">
        <f>FNO_BHAVCOPY!BT28</f>
        <v>15748200</v>
      </c>
      <c r="BF30" s="29">
        <f>FNO_BHAVCOPY!BU28</f>
        <v>15966000</v>
      </c>
      <c r="BG30" s="29">
        <f>FNO_BHAVCOPY!BV28</f>
        <v>15699600</v>
      </c>
      <c r="BH30" s="29">
        <f>FNO_BHAVCOPY!BW28</f>
        <v>16200000</v>
      </c>
      <c r="BI30" s="29">
        <f>FNO_BHAVCOPY!BX28</f>
        <v>16237800</v>
      </c>
      <c r="BJ30" s="22">
        <f>CASHBC!EJ28</f>
        <v>80.084289999999996</v>
      </c>
      <c r="BK30" s="22">
        <f>CASHBC!EK28</f>
        <v>58.2438</v>
      </c>
      <c r="BL30" s="22">
        <f>CASHBC!EL28</f>
        <v>111.00227</v>
      </c>
      <c r="BM30" s="22">
        <f>CASHBC!EM28</f>
        <v>49.512979999999999</v>
      </c>
      <c r="BN30" s="22">
        <f>CASHBC!EN28</f>
        <v>34.562100000000001</v>
      </c>
      <c r="BO30" s="22">
        <f>CASHBC!EO28</f>
        <v>41.711289999999998</v>
      </c>
      <c r="BP30" s="22">
        <f>CASHBC!EP28</f>
        <v>71.261240000000001</v>
      </c>
      <c r="BQ30" s="22">
        <f>CASHBC!EQ28</f>
        <v>51.417029999999997</v>
      </c>
      <c r="BR30" s="22">
        <f>CASHBC!ER28</f>
        <v>62.10492</v>
      </c>
      <c r="BS30" s="22">
        <f>CASHBC!ES28</f>
        <v>44.205190000000002</v>
      </c>
      <c r="BT30" s="22">
        <f>CASHBC!ET28</f>
        <v>59.15878</v>
      </c>
      <c r="BU30" s="22">
        <f>CASHBC!EU28</f>
        <v>62.994819999999997</v>
      </c>
      <c r="BV30" s="22">
        <f>CASHBC!EV28</f>
        <v>49.544119999999999</v>
      </c>
      <c r="BW30" s="22">
        <f>CASHBC!EW28</f>
        <v>79.270949999999999</v>
      </c>
      <c r="BX30" s="22">
        <f>VLOOKUP($A30,CASHBC!$FG:$FU,2,0)</f>
        <v>291.95196770999996</v>
      </c>
      <c r="BY30" s="22">
        <f>VLOOKUP($A30,CASHBC!$FG:$FU,3,0)</f>
        <v>209.82999449000002</v>
      </c>
      <c r="BZ30" s="22">
        <f>VLOOKUP($A30,CASHBC!$FG:$FU,4,0)</f>
        <v>404.60866519000001</v>
      </c>
      <c r="CA30" s="22">
        <f>VLOOKUP($A30,CASHBC!$FG:$FU,5,0)</f>
        <v>177.80427319</v>
      </c>
      <c r="CB30" s="22">
        <f>VLOOKUP($A30,CASHBC!$FG:$FU,6,0)</f>
        <v>121.174665275</v>
      </c>
      <c r="CC30" s="22">
        <f>VLOOKUP($A30,CASHBC!$FG:$FU,7,0)</f>
        <v>149.18962456</v>
      </c>
      <c r="CD30" s="22">
        <f>VLOOKUP($A30,CASHBC!$FG:$FU,8,0)</f>
        <v>248.19326638499999</v>
      </c>
      <c r="CE30" s="22">
        <f>VLOOKUP($A30,CASHBC!$FG:$FU,9,0)</f>
        <v>184.67351234</v>
      </c>
      <c r="CF30" s="22">
        <f>VLOOKUP($A30,CASHBC!$FG:$FU,10,0)</f>
        <v>228.50573233499998</v>
      </c>
      <c r="CG30" s="22">
        <f>VLOOKUP($A30,CASHBC!$FG:$FU,11,0)</f>
        <v>158.971698925</v>
      </c>
      <c r="CH30" s="22">
        <f>VLOOKUP($A30,CASHBC!$FG:$FU,12,0)</f>
        <v>211.12039378</v>
      </c>
      <c r="CI30" s="22">
        <f>VLOOKUP($A30,CASHBC!$FG:$FU,13,0)</f>
        <v>227.03578088000003</v>
      </c>
      <c r="CJ30" s="22">
        <f>VLOOKUP($A30,CASHBC!$FG:$FU,14,0)</f>
        <v>171.13028443499999</v>
      </c>
      <c r="CK30" s="22">
        <f>VLOOKUP($A30,CASHBC!$FG:$FU,15,0)</f>
        <v>275.62423754999998</v>
      </c>
      <c r="CL30" s="30">
        <f>VLOOKUP($A30,CASHBC!$GE:$GS,2,0)</f>
        <v>121982</v>
      </c>
      <c r="CM30" s="30">
        <f>VLOOKUP($A30,CASHBC!$GE:$GS,3,0)</f>
        <v>83100</v>
      </c>
      <c r="CN30" s="30">
        <f>VLOOKUP($A30,CASHBC!$GE:$GS,4,0)</f>
        <v>126059</v>
      </c>
      <c r="CO30" s="30">
        <f>VLOOKUP($A30,CASHBC!$GE:$GS,5,0)</f>
        <v>70933</v>
      </c>
      <c r="CP30" s="30">
        <f>VLOOKUP($A30,CASHBC!$GE:$GS,6,0)</f>
        <v>54033</v>
      </c>
      <c r="CQ30" s="30">
        <f>VLOOKUP($A30,CASHBC!$GE:$GS,7,0)</f>
        <v>89914</v>
      </c>
      <c r="CR30" s="30">
        <f>VLOOKUP($A30,CASHBC!$GE:$GS,8,0)</f>
        <v>137790</v>
      </c>
      <c r="CS30" s="30">
        <f>VLOOKUP($A30,CASHBC!$GE:$GS,9,0)</f>
        <v>86030</v>
      </c>
      <c r="CT30" s="30">
        <f>VLOOKUP($A30,CASHBC!$GE:$GS,10,0)</f>
        <v>81956</v>
      </c>
      <c r="CU30" s="30">
        <f>VLOOKUP($A30,CASHBC!$GE:$GS,11,0)</f>
        <v>80183</v>
      </c>
      <c r="CV30" s="30">
        <f>VLOOKUP($A30,CASHBC!$GE:$GS,12,0)</f>
        <v>99113</v>
      </c>
      <c r="CW30" s="30">
        <f>VLOOKUP($A30,CASHBC!$GE:$GS,13,0)</f>
        <v>102749</v>
      </c>
      <c r="CX30" s="30">
        <f>VLOOKUP($A30,CASHBC!$GE:$GS,14,0)</f>
        <v>80471</v>
      </c>
      <c r="CY30" s="30">
        <f>VLOOKUP($A30,CASHBC!$GE:$GS,15,0)</f>
        <v>116211</v>
      </c>
      <c r="CZ30" s="30">
        <f t="shared" si="5"/>
        <v>65.652547097112688</v>
      </c>
      <c r="DA30" s="30">
        <f t="shared" si="5"/>
        <v>70.088808664259929</v>
      </c>
      <c r="DB30" s="30">
        <f t="shared" si="5"/>
        <v>88.055807201389825</v>
      </c>
      <c r="DC30" s="30">
        <f t="shared" si="5"/>
        <v>69.802461477732507</v>
      </c>
      <c r="DD30" s="30">
        <f t="shared" si="5"/>
        <v>63.964799289323196</v>
      </c>
      <c r="DE30" s="30">
        <f t="shared" si="5"/>
        <v>46.390206197032718</v>
      </c>
      <c r="DF30" s="30">
        <f t="shared" si="5"/>
        <v>51.717279918716891</v>
      </c>
      <c r="DG30" s="30">
        <f t="shared" si="5"/>
        <v>59.766395443449952</v>
      </c>
      <c r="DH30" s="30">
        <f t="shared" si="5"/>
        <v>75.778368880862899</v>
      </c>
      <c r="DI30" s="30">
        <f t="shared" si="5"/>
        <v>55.130376763154288</v>
      </c>
      <c r="DJ30" s="30">
        <f t="shared" si="5"/>
        <v>59.688214462280428</v>
      </c>
      <c r="DK30" s="30">
        <f t="shared" si="5"/>
        <v>61.309423935999376</v>
      </c>
      <c r="DL30" s="30">
        <f t="shared" si="5"/>
        <v>61.567670340868133</v>
      </c>
      <c r="DM30" s="30">
        <f t="shared" si="5"/>
        <v>68.212948860262799</v>
      </c>
      <c r="DN30" s="3">
        <f>VLOOKUP($A30,DELIEVERY!$DX:$EM,2,0)</f>
        <v>36.6</v>
      </c>
      <c r="DO30" s="3">
        <f>VLOOKUP($A30,DELIEVERY!$DX:$EM,3,0)</f>
        <v>27.35</v>
      </c>
      <c r="DP30" s="3">
        <f>VLOOKUP($A30,DELIEVERY!$DX:$EM,4,0)</f>
        <v>37.450000000000003</v>
      </c>
      <c r="DQ30" s="3">
        <f>VLOOKUP($A30,DELIEVERY!$DX:$EM,5,0)</f>
        <v>35.090000000000003</v>
      </c>
      <c r="DR30" s="3">
        <f>VLOOKUP($A30,DELIEVERY!$DX:$EM,6,0)</f>
        <v>34.71</v>
      </c>
      <c r="DS30" s="3">
        <f>VLOOKUP($A30,DELIEVERY!$DX:$EM,7,0)</f>
        <v>34.840000000000003</v>
      </c>
      <c r="DT30" s="3">
        <f>VLOOKUP($A30,DELIEVERY!$DX:$EM,8,0)</f>
        <v>30.76</v>
      </c>
      <c r="DU30" s="3">
        <f>VLOOKUP($A30,DELIEVERY!$DX:$EM,9,0)</f>
        <v>25.18</v>
      </c>
      <c r="DV30" s="3">
        <f>VLOOKUP($A30,DELIEVERY!$DX:$EM,10,0)</f>
        <v>25.22</v>
      </c>
      <c r="DW30" s="3">
        <f>VLOOKUP($A30,DELIEVERY!$DX:$EM,11,0)</f>
        <v>31.63</v>
      </c>
      <c r="DX30" s="3">
        <f>VLOOKUP($A30,DELIEVERY!$DX:$EM,12,0)</f>
        <v>33.549999999999997</v>
      </c>
      <c r="DY30" s="3">
        <f>VLOOKUP($A30,DELIEVERY!$DX:$EM,13,0)</f>
        <v>29.86</v>
      </c>
      <c r="DZ30" s="3">
        <f>VLOOKUP($A30,DELIEVERY!$DX:$EM,14,0)</f>
        <v>20.76</v>
      </c>
      <c r="EA30" s="3">
        <f>VLOOKUP($A30,DELIEVERY!$DX:$EM,15,0)</f>
        <v>24.31</v>
      </c>
      <c r="EB30" s="3">
        <f>CASHBC!HU28</f>
        <v>15.399999999999977</v>
      </c>
      <c r="EC30" s="22">
        <f>CASHBC!HV28</f>
        <v>9.9499999999999886</v>
      </c>
      <c r="ED30" s="22">
        <f>CASHBC!HW28</f>
        <v>20.650000000000034</v>
      </c>
      <c r="EE30" s="22">
        <f>CASHBC!HX28</f>
        <v>13.300000000000011</v>
      </c>
      <c r="EF30" s="3">
        <f>CASHBC!HY28</f>
        <v>9.6499999999999773</v>
      </c>
      <c r="EG30" s="22">
        <f>CASHBC!HZ28</f>
        <v>10.399999999999977</v>
      </c>
      <c r="EH30" s="22">
        <f>CASHBC!IA28</f>
        <v>22.850000000000023</v>
      </c>
      <c r="EI30" s="22">
        <f>CASHBC!IB28</f>
        <v>16.349999999999966</v>
      </c>
      <c r="EJ30" s="22">
        <f>CASHBC!IC28</f>
        <v>11.699999999999989</v>
      </c>
      <c r="EK30" s="22">
        <f>CASHBC!ID28</f>
        <v>11.800000000000011</v>
      </c>
      <c r="EL30" s="3">
        <f>CASHBC!IE28</f>
        <v>15.449999999999989</v>
      </c>
      <c r="EM30" s="22">
        <f>CASHBC!IF28</f>
        <v>19.25</v>
      </c>
      <c r="EN30" s="22">
        <f>CASHBC!IG28</f>
        <v>18.350000000000023</v>
      </c>
      <c r="EO30" s="22">
        <f>CASHBC!IH28</f>
        <v>17.399999999999977</v>
      </c>
      <c r="EP30" s="22">
        <f>VLOOKUP($A30,FNO_STOCKOPS!$EJ:$EY,2,0)</f>
        <v>0.85809523809523813</v>
      </c>
      <c r="EQ30" s="22">
        <f>VLOOKUP($A30,FNO_STOCKOPS!$EJ:$EY,3,0)</f>
        <v>0.84032846715328469</v>
      </c>
      <c r="ER30" s="22">
        <f>VLOOKUP($A30,FNO_STOCKOPS!$EJ:$EY,4,0)</f>
        <v>0.85026269702276702</v>
      </c>
      <c r="ES30" s="22">
        <f>VLOOKUP($A30,FNO_STOCKOPS!$EJ:$EY,5,0)</f>
        <v>0.86355475763016154</v>
      </c>
      <c r="ET30" s="22">
        <f>VLOOKUP($A30,FNO_STOCKOPS!$EJ:$EY,6,0)</f>
        <v>0.88379983036471588</v>
      </c>
      <c r="EU30" s="22">
        <f>VLOOKUP($A30,FNO_STOCKOPS!$EJ:$EY,7,0)</f>
        <v>0.94327390599675853</v>
      </c>
      <c r="EV30" s="22">
        <f>VLOOKUP($A30,FNO_STOCKOPS!$EJ:$EY,8,0)</f>
        <v>0.98586866167913545</v>
      </c>
      <c r="EW30" s="22">
        <f>VLOOKUP($A30,FNO_STOCKOPS!$EJ:$EY,9,0)</f>
        <v>0.73013493253373318</v>
      </c>
      <c r="EX30" s="22">
        <f>VLOOKUP($A30,FNO_STOCKOPS!$EJ:$EY,10,0)</f>
        <v>0.81670721816707215</v>
      </c>
      <c r="EY30" s="22">
        <f>VLOOKUP($A30,FNO_STOCKOPS!$EJ:$EY,11,0)</f>
        <v>0.90051903114186849</v>
      </c>
      <c r="EZ30" s="22">
        <f>VLOOKUP($A30,FNO_STOCKOPS!$EJ:$EY,12,0)</f>
        <v>0.89375000000000004</v>
      </c>
      <c r="FA30" s="22">
        <f>VLOOKUP($A30,FNO_STOCKOPS!$EJ:$EY,13,0)</f>
        <v>0.91743119266055051</v>
      </c>
      <c r="FB30" s="22">
        <f>VLOOKUP($A30,FNO_STOCKOPS!$EJ:$EY,14,0)</f>
        <v>0.91706387035271686</v>
      </c>
      <c r="FC30" s="22">
        <f>VLOOKUP($A30,FNO_STOCKOPS!$EJ:$EY,15,0)</f>
        <v>0.93179538615847546</v>
      </c>
    </row>
    <row r="31" spans="1:159" x14ac:dyDescent="0.25">
      <c r="A31" s="3" t="s">
        <v>37</v>
      </c>
      <c r="B31" s="17">
        <v>3195</v>
      </c>
      <c r="C31" s="17">
        <v>3205</v>
      </c>
      <c r="D31" s="17">
        <v>3150</v>
      </c>
      <c r="E31" s="17">
        <v>3160.5</v>
      </c>
      <c r="F31" s="18">
        <v>0.12</v>
      </c>
      <c r="G31" s="17">
        <v>3583.75</v>
      </c>
      <c r="H31" s="17">
        <v>2100</v>
      </c>
      <c r="I31" s="21" t="str">
        <f>VLOOKUP($A31,CASHBC!$HT:$IL,19,0)</f>
        <v>ALL</v>
      </c>
      <c r="J31" s="22">
        <f>VLOOKUP($A31,CASHBC!$A:$C,3,0)</f>
        <v>10.215920000000001</v>
      </c>
      <c r="K31" s="22">
        <f>VLOOKUP($A31,CASHBC!$EZ:$FD,2,0)</f>
        <v>15.166536666666666</v>
      </c>
      <c r="L31" s="22">
        <f>VLOOKUP($A31,CASHBC!$EZ:$FD,3,0)</f>
        <v>21.180242</v>
      </c>
      <c r="M31" s="22">
        <f>VLOOKUP($A31,CASHBC!$EZ:$FD,4,0)</f>
        <v>16.40654</v>
      </c>
      <c r="N31" s="22">
        <f>VLOOKUP($A31,CASHBC!$EZ:$FD,5,0)</f>
        <v>13.009801538461538</v>
      </c>
      <c r="O31" s="22" t="str">
        <f t="shared" si="1"/>
        <v/>
      </c>
      <c r="P31" s="22">
        <f>VLOOKUP($A31,CASHBC!$A:$D,4,0)</f>
        <v>324.21662686999997</v>
      </c>
      <c r="Q31" s="22">
        <f>VLOOKUP($A31,CASHBC!$FX:$GB,2,0)</f>
        <v>483.81126552166671</v>
      </c>
      <c r="R31" s="22">
        <f>VLOOKUP($A31,CASHBC!$FX:$GB,3,0)</f>
        <v>660.44714727799999</v>
      </c>
      <c r="S31" s="22">
        <f>VLOOKUP($A31,CASHBC!$FX:$GB,4,0)</f>
        <v>503.67163835812505</v>
      </c>
      <c r="T31" s="22">
        <f>VLOOKUP($A31,CASHBC!$FX:$GB,5,0)</f>
        <v>392.10572927230766</v>
      </c>
      <c r="U31" s="22" t="str">
        <f t="shared" si="2"/>
        <v/>
      </c>
      <c r="V31" s="24">
        <f>VLOOKUP($A31,CASHBC!$A:$E,5,0)</f>
        <v>71096</v>
      </c>
      <c r="W31" s="24">
        <f>VLOOKUP($A31,CASHBC!$GV:$GZ,2,0)</f>
        <v>105240.66666666667</v>
      </c>
      <c r="X31" s="24">
        <f>VLOOKUP($A31,CASHBC!$GV:$GZ,3,0)</f>
        <v>133577.60000000001</v>
      </c>
      <c r="Y31" s="24">
        <f>VLOOKUP($A31,CASHBC!$GV:$GZ,4,0)</f>
        <v>118346.875</v>
      </c>
      <c r="Z31" s="24">
        <f>VLOOKUP($A31,CASHBC!$GV:$GZ,5,0)</f>
        <v>98853.692307692312</v>
      </c>
      <c r="AA31" s="24">
        <f t="shared" si="3"/>
        <v>71096</v>
      </c>
      <c r="AB31" s="27">
        <f>VLOOKUP(A31,DELIEVERY!A:E,5,0)</f>
        <v>35.25</v>
      </c>
      <c r="AC31" s="22">
        <f>VLOOKUP(A31,DELIEVERY!DP:DV,3,0)</f>
        <v>20.08516116951332</v>
      </c>
      <c r="AD31" s="22">
        <f>VLOOKUP(A31,DELIEVERY!DP:DV,4,0)</f>
        <v>16.908673659158381</v>
      </c>
      <c r="AE31" s="22">
        <f>VLOOKUP(A31,DELIEVERY!DP:DV,5,0)</f>
        <v>21.790007216634343</v>
      </c>
      <c r="AF31" s="22">
        <f>VLOOKUP(A31,DELIEVERY!DP:DV,6,0)</f>
        <v>23.838582767950932</v>
      </c>
      <c r="AG31" s="3">
        <f t="shared" si="4"/>
        <v>35.25</v>
      </c>
      <c r="AH31" s="28">
        <f>FNO_BHAVCOPY!CB29</f>
        <v>0.42867701404286768</v>
      </c>
      <c r="AI31" s="28">
        <f>FNO_BHAVCOPY!CC29</f>
        <v>0.74460163812360391</v>
      </c>
      <c r="AJ31" s="28">
        <f>FNO_BHAVCOPY!CD29</f>
        <v>-11.911321002230094</v>
      </c>
      <c r="AK31" s="28">
        <f>FNO_BHAVCOPY!CE29</f>
        <v>3.3346888979259859</v>
      </c>
      <c r="AL31" s="28">
        <f>FNO_BHAVCOPY!CF29</f>
        <v>8.0879120879120894</v>
      </c>
      <c r="AM31" s="28">
        <f>FNO_BHAVCOPY!CG29</f>
        <v>8.2474226804123703</v>
      </c>
      <c r="AN31" s="28">
        <f>FNO_BHAVCOPY!CH29</f>
        <v>0.68668157138294483</v>
      </c>
      <c r="AO31" s="28">
        <f>FNO_BHAVCOPY!CI29</f>
        <v>5.9918754231550446</v>
      </c>
      <c r="AP31" s="28">
        <f>FNO_BHAVCOPY!CJ29</f>
        <v>-1.3524795458340291</v>
      </c>
      <c r="AQ31" s="28">
        <f>FNO_BHAVCOPY!CK29</f>
        <v>-1.3181743285549514</v>
      </c>
      <c r="AR31" s="28">
        <f>FNO_BHAVCOPY!CL29</f>
        <v>6.848591549295775</v>
      </c>
      <c r="AS31" s="28">
        <f>FNO_BHAVCOPY!CM29</f>
        <v>-0.95902353966870102</v>
      </c>
      <c r="AT31" s="28">
        <f>FNO_BHAVCOPY!CN29</f>
        <v>4.0457184325108857</v>
      </c>
      <c r="AU31" s="28">
        <f>FNO_BHAVCOPY!CO29</f>
        <v>0.95238095238095244</v>
      </c>
      <c r="AV31" s="29">
        <f>FNO_BHAVCOPY!BK29</f>
        <v>1358800</v>
      </c>
      <c r="AW31" s="29">
        <f>FNO_BHAVCOPY!BL29</f>
        <v>1353000</v>
      </c>
      <c r="AX31" s="29">
        <f>FNO_BHAVCOPY!BM29</f>
        <v>1343000</v>
      </c>
      <c r="AY31" s="29">
        <f>FNO_BHAVCOPY!BN29</f>
        <v>1524600</v>
      </c>
      <c r="AZ31" s="29">
        <f>FNO_BHAVCOPY!BO29</f>
        <v>1475400</v>
      </c>
      <c r="BA31" s="29">
        <f>FNO_BHAVCOPY!BP29</f>
        <v>1365000</v>
      </c>
      <c r="BB31" s="29">
        <f>FNO_BHAVCOPY!BQ29</f>
        <v>1261000</v>
      </c>
      <c r="BC31" s="29">
        <f>FNO_BHAVCOPY!BR29</f>
        <v>1252400</v>
      </c>
      <c r="BD31" s="29">
        <f>FNO_BHAVCOPY!BS29</f>
        <v>1181600</v>
      </c>
      <c r="BE31" s="29">
        <f>FNO_BHAVCOPY!BT29</f>
        <v>1197800</v>
      </c>
      <c r="BF31" s="29">
        <f>FNO_BHAVCOPY!BU29</f>
        <v>1213800</v>
      </c>
      <c r="BG31" s="29">
        <f>FNO_BHAVCOPY!BV29</f>
        <v>1136000</v>
      </c>
      <c r="BH31" s="29">
        <f>FNO_BHAVCOPY!BW29</f>
        <v>1147000</v>
      </c>
      <c r="BI31" s="29">
        <f>FNO_BHAVCOPY!BX29</f>
        <v>1102400</v>
      </c>
      <c r="BJ31" s="22">
        <f>CASHBC!EJ29</f>
        <v>10.215920000000001</v>
      </c>
      <c r="BK31" s="22">
        <f>CASHBC!EK29</f>
        <v>11.7752</v>
      </c>
      <c r="BL31" s="22">
        <f>CASHBC!EL29</f>
        <v>13.79063</v>
      </c>
      <c r="BM31" s="22">
        <f>CASHBC!EM29</f>
        <v>19.933779999999999</v>
      </c>
      <c r="BN31" s="22">
        <f>CASHBC!EN29</f>
        <v>26.137969999999999</v>
      </c>
      <c r="BO31" s="22">
        <f>CASHBC!EO29</f>
        <v>34.263629999999999</v>
      </c>
      <c r="BP31" s="22">
        <f>CASHBC!EP29</f>
        <v>7.3739499999999998</v>
      </c>
      <c r="BQ31" s="22">
        <f>CASHBC!EQ29</f>
        <v>11.29799</v>
      </c>
      <c r="BR31" s="22">
        <f>CASHBC!ER29</f>
        <v>6.6791700000000001</v>
      </c>
      <c r="BS31" s="22">
        <f>CASHBC!ES29</f>
        <v>7.0527100000000003</v>
      </c>
      <c r="BT31" s="22">
        <f>CASHBC!ET29</f>
        <v>6.7590700000000004</v>
      </c>
      <c r="BU31" s="22">
        <f>CASHBC!EU29</f>
        <v>10.116910000000001</v>
      </c>
      <c r="BV31" s="22">
        <f>CASHBC!EV29</f>
        <v>5.0153299999999996</v>
      </c>
      <c r="BW31" s="22">
        <f>CASHBC!EW29</f>
        <v>8.9310799999999997</v>
      </c>
      <c r="BX31" s="22">
        <f>VLOOKUP($A31,CASHBC!$FG:$FU,2,0)</f>
        <v>324.21662686999997</v>
      </c>
      <c r="BY31" s="22">
        <f>VLOOKUP($A31,CASHBC!$FG:$FU,3,0)</f>
        <v>376.06725674500001</v>
      </c>
      <c r="BZ31" s="22">
        <f>VLOOKUP($A31,CASHBC!$FG:$FU,4,0)</f>
        <v>441.26703006000002</v>
      </c>
      <c r="CA31" s="22">
        <f>VLOOKUP($A31,CASHBC!$FG:$FU,5,0)</f>
        <v>634.09950976000005</v>
      </c>
      <c r="CB31" s="22">
        <f>VLOOKUP($A31,CASHBC!$FG:$FU,6,0)</f>
        <v>793.95144165500005</v>
      </c>
      <c r="CC31" s="22">
        <f>VLOOKUP($A31,CASHBC!$FG:$FU,7,0)</f>
        <v>1056.85049817</v>
      </c>
      <c r="CD31" s="22">
        <f>VLOOKUP($A31,CASHBC!$FG:$FU,8,0)</f>
        <v>214.339805205</v>
      </c>
      <c r="CE31" s="22">
        <f>VLOOKUP($A31,CASHBC!$FG:$FU,9,0)</f>
        <v>322.87341650000002</v>
      </c>
      <c r="CF31" s="22">
        <f>VLOOKUP($A31,CASHBC!$FG:$FU,10,0)</f>
        <v>189.92414877000002</v>
      </c>
      <c r="CG31" s="22">
        <f>VLOOKUP($A31,CASHBC!$FG:$FU,11,0)</f>
        <v>200.748993695</v>
      </c>
      <c r="CH31" s="22">
        <f>VLOOKUP($A31,CASHBC!$FG:$FU,12,0)</f>
        <v>193.26076424999999</v>
      </c>
      <c r="CI31" s="22">
        <f>VLOOKUP($A31,CASHBC!$FG:$FU,13,0)</f>
        <v>287.41239480000002</v>
      </c>
      <c r="CJ31" s="22">
        <f>VLOOKUP($A31,CASHBC!$FG:$FU,14,0)</f>
        <v>137.10247262499999</v>
      </c>
      <c r="CK31" s="22">
        <f>VLOOKUP($A31,CASHBC!$FG:$FU,15,0)</f>
        <v>249.47674830500003</v>
      </c>
      <c r="CL31" s="30">
        <f>VLOOKUP($A31,CASHBC!$GE:$GS,2,0)</f>
        <v>71096</v>
      </c>
      <c r="CM31" s="30">
        <f>VLOOKUP($A31,CASHBC!$GE:$GS,3,0)</f>
        <v>77776</v>
      </c>
      <c r="CN31" s="30">
        <f>VLOOKUP($A31,CASHBC!$GE:$GS,4,0)</f>
        <v>105036</v>
      </c>
      <c r="CO31" s="30">
        <f>VLOOKUP($A31,CASHBC!$GE:$GS,5,0)</f>
        <v>132910</v>
      </c>
      <c r="CP31" s="30">
        <f>VLOOKUP($A31,CASHBC!$GE:$GS,6,0)</f>
        <v>155984</v>
      </c>
      <c r="CQ31" s="30">
        <f>VLOOKUP($A31,CASHBC!$GE:$GS,7,0)</f>
        <v>196182</v>
      </c>
      <c r="CR31" s="30">
        <f>VLOOKUP($A31,CASHBC!$GE:$GS,8,0)</f>
        <v>87508</v>
      </c>
      <c r="CS31" s="30">
        <f>VLOOKUP($A31,CASHBC!$GE:$GS,9,0)</f>
        <v>96324</v>
      </c>
      <c r="CT31" s="30">
        <f>VLOOKUP($A31,CASHBC!$GE:$GS,10,0)</f>
        <v>95055</v>
      </c>
      <c r="CU31" s="30">
        <f>VLOOKUP($A31,CASHBC!$GE:$GS,11,0)</f>
        <v>55520</v>
      </c>
      <c r="CV31" s="30">
        <f>VLOOKUP($A31,CASHBC!$GE:$GS,12,0)</f>
        <v>66034</v>
      </c>
      <c r="CW31" s="30">
        <f>VLOOKUP($A31,CASHBC!$GE:$GS,13,0)</f>
        <v>93489</v>
      </c>
      <c r="CX31" s="30">
        <f>VLOOKUP($A31,CASHBC!$GE:$GS,14,0)</f>
        <v>55682</v>
      </c>
      <c r="CY31" s="30">
        <f>VLOOKUP($A31,CASHBC!$GE:$GS,15,0)</f>
        <v>67598</v>
      </c>
      <c r="CZ31" s="30">
        <f t="shared" si="5"/>
        <v>14.369190953077531</v>
      </c>
      <c r="DA31" s="30">
        <f t="shared" si="5"/>
        <v>15.139888911746555</v>
      </c>
      <c r="DB31" s="30">
        <f t="shared" si="5"/>
        <v>13.129431813854296</v>
      </c>
      <c r="DC31" s="30">
        <f t="shared" si="5"/>
        <v>14.997953502370024</v>
      </c>
      <c r="DD31" s="30">
        <f t="shared" si="5"/>
        <v>16.756827623345984</v>
      </c>
      <c r="DE31" s="30">
        <f t="shared" si="5"/>
        <v>17.465226167538308</v>
      </c>
      <c r="DF31" s="30">
        <f t="shared" si="5"/>
        <v>8.426600996480321</v>
      </c>
      <c r="DG31" s="30">
        <f t="shared" si="5"/>
        <v>11.729153689630829</v>
      </c>
      <c r="DH31" s="30">
        <f t="shared" si="5"/>
        <v>7.026637210036295</v>
      </c>
      <c r="DI31" s="30">
        <f t="shared" si="5"/>
        <v>12.703007925072047</v>
      </c>
      <c r="DJ31" s="30">
        <f t="shared" si="5"/>
        <v>10.235742193415513</v>
      </c>
      <c r="DK31" s="30">
        <f t="shared" si="5"/>
        <v>10.821497716308871</v>
      </c>
      <c r="DL31" s="30">
        <f t="shared" si="5"/>
        <v>9.0070938543874135</v>
      </c>
      <c r="DM31" s="30">
        <f t="shared" si="5"/>
        <v>13.21204769371875</v>
      </c>
      <c r="DN31" s="3">
        <f>VLOOKUP($A31,DELIEVERY!$DX:$EM,2,0)</f>
        <v>35.25</v>
      </c>
      <c r="DO31" s="3">
        <f>VLOOKUP($A31,DELIEVERY!$DX:$EM,3,0)</f>
        <v>20.82</v>
      </c>
      <c r="DP31" s="3">
        <f>VLOOKUP($A31,DELIEVERY!$DX:$EM,4,0)</f>
        <v>13.17</v>
      </c>
      <c r="DQ31" s="3">
        <f>VLOOKUP($A31,DELIEVERY!$DX:$EM,5,0)</f>
        <v>24.44</v>
      </c>
      <c r="DR31" s="3">
        <f>VLOOKUP($A31,DELIEVERY!$DX:$EM,6,0)</f>
        <v>13.48</v>
      </c>
      <c r="DS31" s="3">
        <f>VLOOKUP($A31,DELIEVERY!$DX:$EM,7,0)</f>
        <v>15.31</v>
      </c>
      <c r="DT31" s="3">
        <f>VLOOKUP($A31,DELIEVERY!$DX:$EM,8,0)</f>
        <v>35.700000000000003</v>
      </c>
      <c r="DU31" s="3">
        <f>VLOOKUP($A31,DELIEVERY!$DX:$EM,9,0)</f>
        <v>38.53</v>
      </c>
      <c r="DV31" s="3">
        <f>VLOOKUP($A31,DELIEVERY!$DX:$EM,10,0)</f>
        <v>55.52</v>
      </c>
      <c r="DW31" s="3">
        <f>VLOOKUP($A31,DELIEVERY!$DX:$EM,11,0)</f>
        <v>32.119999999999997</v>
      </c>
      <c r="DX31" s="3">
        <f>VLOOKUP($A31,DELIEVERY!$DX:$EM,12,0)</f>
        <v>34.119999999999997</v>
      </c>
      <c r="DY31" s="3">
        <f>VLOOKUP($A31,DELIEVERY!$DX:$EM,13,0)</f>
        <v>27.23</v>
      </c>
      <c r="DZ31" s="3">
        <f>VLOOKUP($A31,DELIEVERY!$DX:$EM,14,0)</f>
        <v>32.22</v>
      </c>
      <c r="EA31" s="3">
        <f>VLOOKUP($A31,DELIEVERY!$DX:$EM,15,0)</f>
        <v>31.08</v>
      </c>
      <c r="EB31" s="3">
        <f>CASHBC!HU29</f>
        <v>55</v>
      </c>
      <c r="EC31" s="22">
        <f>CASHBC!HV29</f>
        <v>88.75</v>
      </c>
      <c r="ED31" s="22">
        <f>CASHBC!HW29</f>
        <v>129.84999999999991</v>
      </c>
      <c r="EE31" s="22">
        <f>CASHBC!HX29</f>
        <v>220</v>
      </c>
      <c r="EF31" s="3">
        <f>CASHBC!HY29</f>
        <v>166.90000000000009</v>
      </c>
      <c r="EG31" s="22">
        <f>CASHBC!HZ29</f>
        <v>327</v>
      </c>
      <c r="EH31" s="22">
        <f>CASHBC!IA29</f>
        <v>142.25</v>
      </c>
      <c r="EI31" s="22">
        <f>CASHBC!IB29</f>
        <v>173.19999999999982</v>
      </c>
      <c r="EJ31" s="22">
        <f>CASHBC!IC29</f>
        <v>63.800000000000182</v>
      </c>
      <c r="EK31" s="22">
        <f>CASHBC!ID29</f>
        <v>92.800000000000182</v>
      </c>
      <c r="EL31" s="3">
        <f>CASHBC!IE29</f>
        <v>78.949999999999818</v>
      </c>
      <c r="EM31" s="22">
        <f>CASHBC!IF29</f>
        <v>153.80000000000018</v>
      </c>
      <c r="EN31" s="22">
        <f>CASHBC!IG29</f>
        <v>102.65000000000009</v>
      </c>
      <c r="EO31" s="22">
        <f>CASHBC!IH29</f>
        <v>117.09999999999991</v>
      </c>
      <c r="EP31" s="22">
        <f>VLOOKUP($A31,FNO_STOCKOPS!$EJ:$EY,2,0)</f>
        <v>0.75401730531520395</v>
      </c>
      <c r="EQ31" s="22">
        <f>VLOOKUP($A31,FNO_STOCKOPS!$EJ:$EY,3,0)</f>
        <v>0.79871794871794877</v>
      </c>
      <c r="ER31" s="22">
        <f>VLOOKUP($A31,FNO_STOCKOPS!$EJ:$EY,4,0)</f>
        <v>0.72588235294117642</v>
      </c>
      <c r="ES31" s="22">
        <f>VLOOKUP($A31,FNO_STOCKOPS!$EJ:$EY,5,0)</f>
        <v>0.73247033441208198</v>
      </c>
      <c r="ET31" s="22">
        <f>VLOOKUP($A31,FNO_STOCKOPS!$EJ:$EY,6,0)</f>
        <v>0.4678638941398866</v>
      </c>
      <c r="EU31" s="22">
        <f>VLOOKUP($A31,FNO_STOCKOPS!$EJ:$EY,7,0)</f>
        <v>0.38455008488964348</v>
      </c>
      <c r="EV31" s="22">
        <f>VLOOKUP($A31,FNO_STOCKOPS!$EJ:$EY,8,0)</f>
        <v>0.5223367697594502</v>
      </c>
      <c r="EW31" s="22">
        <f>VLOOKUP($A31,FNO_STOCKOPS!$EJ:$EY,9,0)</f>
        <v>0.50095602294455066</v>
      </c>
      <c r="EX31" s="22">
        <f>VLOOKUP($A31,FNO_STOCKOPS!$EJ:$EY,10,0)</f>
        <v>0.65384615384615385</v>
      </c>
      <c r="EY31" s="22">
        <f>VLOOKUP($A31,FNO_STOCKOPS!$EJ:$EY,11,0)</f>
        <v>0.67951807228915662</v>
      </c>
      <c r="EZ31" s="22">
        <f>VLOOKUP($A31,FNO_STOCKOPS!$EJ:$EY,12,0)</f>
        <v>0.61209068010075562</v>
      </c>
      <c r="FA31" s="22">
        <f>VLOOKUP($A31,FNO_STOCKOPS!$EJ:$EY,13,0)</f>
        <v>0.65217391304347827</v>
      </c>
      <c r="FB31" s="22">
        <f>VLOOKUP($A31,FNO_STOCKOPS!$EJ:$EY,14,0)</f>
        <v>0.62318840579710144</v>
      </c>
      <c r="FC31" s="22">
        <f>VLOOKUP($A31,FNO_STOCKOPS!$EJ:$EY,15,0)</f>
        <v>0.71380471380471378</v>
      </c>
    </row>
    <row r="32" spans="1:159" x14ac:dyDescent="0.25">
      <c r="A32" s="3" t="s">
        <v>38</v>
      </c>
      <c r="B32" s="17">
        <v>330.5</v>
      </c>
      <c r="C32" s="17">
        <v>332</v>
      </c>
      <c r="D32" s="17">
        <v>321.3</v>
      </c>
      <c r="E32" s="18">
        <v>323.95</v>
      </c>
      <c r="F32" s="18">
        <v>-0.84</v>
      </c>
      <c r="G32" s="18">
        <v>374</v>
      </c>
      <c r="H32" s="18">
        <v>202</v>
      </c>
      <c r="I32" s="21" t="str">
        <f>VLOOKUP($A32,CASHBC!$HT:$IL,19,0)</f>
        <v/>
      </c>
      <c r="J32" s="22">
        <f>VLOOKUP($A32,CASHBC!$A:$C,3,0)</f>
        <v>50.845770000000002</v>
      </c>
      <c r="K32" s="22">
        <f>VLOOKUP($A32,CASHBC!$EZ:$FD,2,0)</f>
        <v>65.688900000000004</v>
      </c>
      <c r="L32" s="22">
        <f>VLOOKUP($A32,CASHBC!$EZ:$FD,3,0)</f>
        <v>71.227332000000004</v>
      </c>
      <c r="M32" s="22">
        <f>VLOOKUP($A32,CASHBC!$EZ:$FD,4,0)</f>
        <v>83.076817500000004</v>
      </c>
      <c r="N32" s="22">
        <f>VLOOKUP($A32,CASHBC!$EZ:$FD,5,0)</f>
        <v>99.534809230769241</v>
      </c>
      <c r="O32" s="22" t="str">
        <f t="shared" si="1"/>
        <v/>
      </c>
      <c r="P32" s="22">
        <f>VLOOKUP($A32,CASHBC!$A:$D,4,0)</f>
        <v>165.69667727500001</v>
      </c>
      <c r="Q32" s="22">
        <f>VLOOKUP($A32,CASHBC!$FX:$GB,2,0)</f>
        <v>217.66079119166668</v>
      </c>
      <c r="R32" s="22">
        <f>VLOOKUP($A32,CASHBC!$FX:$GB,3,0)</f>
        <v>237.89531091800001</v>
      </c>
      <c r="S32" s="22">
        <f>VLOOKUP($A32,CASHBC!$FX:$GB,4,0)</f>
        <v>279.11224750937504</v>
      </c>
      <c r="T32" s="22">
        <f>VLOOKUP($A32,CASHBC!$FX:$GB,5,0)</f>
        <v>341.66564456461543</v>
      </c>
      <c r="U32" s="22" t="str">
        <f t="shared" si="2"/>
        <v/>
      </c>
      <c r="V32" s="24">
        <f>VLOOKUP($A32,CASHBC!$A:$E,5,0)</f>
        <v>62848</v>
      </c>
      <c r="W32" s="24">
        <f>VLOOKUP($A32,CASHBC!$GV:$GZ,2,0)</f>
        <v>86018.333333333328</v>
      </c>
      <c r="X32" s="24">
        <f>VLOOKUP($A32,CASHBC!$GV:$GZ,3,0)</f>
        <v>87480.8</v>
      </c>
      <c r="Y32" s="24">
        <f>VLOOKUP($A32,CASHBC!$GV:$GZ,4,0)</f>
        <v>102299.875</v>
      </c>
      <c r="Z32" s="24">
        <f>VLOOKUP($A32,CASHBC!$GV:$GZ,5,0)</f>
        <v>129423.23076923077</v>
      </c>
      <c r="AA32" s="24">
        <f t="shared" si="3"/>
        <v>62848</v>
      </c>
      <c r="AB32" s="27">
        <f>VLOOKUP(A32,DELIEVERY!A:E,5,0)</f>
        <v>21.41</v>
      </c>
      <c r="AC32" s="22">
        <f>VLOOKUP(A32,DELIEVERY!DP:DV,3,0)</f>
        <v>18.613048272488452</v>
      </c>
      <c r="AD32" s="22">
        <f>VLOOKUP(A32,DELIEVERY!DP:DV,4,0)</f>
        <v>20.839862428091507</v>
      </c>
      <c r="AE32" s="22">
        <f>VLOOKUP(A32,DELIEVERY!DP:DV,5,0)</f>
        <v>19.235348056032599</v>
      </c>
      <c r="AF32" s="22">
        <f>VLOOKUP(A32,DELIEVERY!DP:DV,6,0)</f>
        <v>19.088375051041286</v>
      </c>
      <c r="AG32" s="3">
        <f t="shared" si="4"/>
        <v>21.41</v>
      </c>
      <c r="AH32" s="28">
        <f>FNO_BHAVCOPY!CB30</f>
        <v>-9.8400984009840098</v>
      </c>
      <c r="AI32" s="28">
        <f>FNO_BHAVCOPY!CC30</f>
        <v>-9.4906763150570548</v>
      </c>
      <c r="AJ32" s="28">
        <f>FNO_BHAVCOPY!CD30</f>
        <v>-13.898873711957824</v>
      </c>
      <c r="AK32" s="28">
        <f>FNO_BHAVCOPY!CE30</f>
        <v>8.7001823391508211</v>
      </c>
      <c r="AL32" s="28">
        <f>FNO_BHAVCOPY!CF30</f>
        <v>10.347801092267893</v>
      </c>
      <c r="AM32" s="28">
        <f>FNO_BHAVCOPY!CG30</f>
        <v>1.1337209302325582</v>
      </c>
      <c r="AN32" s="28">
        <f>FNO_BHAVCOPY!CH30</f>
        <v>4.1477444747199517</v>
      </c>
      <c r="AO32" s="28">
        <f>FNO_BHAVCOPY!CI30</f>
        <v>12.270564242012236</v>
      </c>
      <c r="AP32" s="28">
        <f>FNO_BHAVCOPY!CJ30</f>
        <v>13.415574402467231</v>
      </c>
      <c r="AQ32" s="28">
        <f>FNO_BHAVCOPY!CK30</f>
        <v>11.521926053310404</v>
      </c>
      <c r="AR32" s="28">
        <f>FNO_BHAVCOPY!CL30</f>
        <v>12.150433944069432</v>
      </c>
      <c r="AS32" s="28">
        <f>FNO_BHAVCOPY!CM30</f>
        <v>-3.4000931532370751</v>
      </c>
      <c r="AT32" s="28">
        <f>FNO_BHAVCOPY!CN30</f>
        <v>18.618784530386741</v>
      </c>
      <c r="AU32" s="28">
        <f>FNO_BHAVCOPY!CO30</f>
        <v>1.7425519955030917</v>
      </c>
      <c r="AV32" s="29">
        <f>FNO_BHAVCOPY!BK30</f>
        <v>6450400</v>
      </c>
      <c r="AW32" s="29">
        <f>FNO_BHAVCOPY!BL30</f>
        <v>7154400</v>
      </c>
      <c r="AX32" s="29">
        <f>FNO_BHAVCOPY!BM30</f>
        <v>7904600</v>
      </c>
      <c r="AY32" s="29">
        <f>FNO_BHAVCOPY!BN30</f>
        <v>9180600</v>
      </c>
      <c r="AZ32" s="29">
        <f>FNO_BHAVCOPY!BO30</f>
        <v>8445800</v>
      </c>
      <c r="BA32" s="29">
        <f>FNO_BHAVCOPY!BP30</f>
        <v>7653800</v>
      </c>
      <c r="BB32" s="29">
        <f>FNO_BHAVCOPY!BQ30</f>
        <v>7568000</v>
      </c>
      <c r="BC32" s="29">
        <f>FNO_BHAVCOPY!BR30</f>
        <v>7266600</v>
      </c>
      <c r="BD32" s="29">
        <f>FNO_BHAVCOPY!BS30</f>
        <v>6472400</v>
      </c>
      <c r="BE32" s="29">
        <f>FNO_BHAVCOPY!BT30</f>
        <v>5706800</v>
      </c>
      <c r="BF32" s="29">
        <f>FNO_BHAVCOPY!BU30</f>
        <v>5117200</v>
      </c>
      <c r="BG32" s="29">
        <f>FNO_BHAVCOPY!BV30</f>
        <v>4562800</v>
      </c>
      <c r="BH32" s="29">
        <f>FNO_BHAVCOPY!BW30</f>
        <v>4723400</v>
      </c>
      <c r="BI32" s="29">
        <f>FNO_BHAVCOPY!BX30</f>
        <v>3982000</v>
      </c>
      <c r="BJ32" s="22">
        <f>CASHBC!EJ30</f>
        <v>50.845770000000002</v>
      </c>
      <c r="BK32" s="22">
        <f>CASHBC!EK30</f>
        <v>54.513660000000002</v>
      </c>
      <c r="BL32" s="22">
        <f>CASHBC!EL30</f>
        <v>48.823630000000001</v>
      </c>
      <c r="BM32" s="22">
        <f>CASHBC!EM30</f>
        <v>93.729410000000001</v>
      </c>
      <c r="BN32" s="22">
        <f>CASHBC!EN30</f>
        <v>86.158379999999994</v>
      </c>
      <c r="BO32" s="22">
        <f>CASHBC!EO30</f>
        <v>72.911580000000001</v>
      </c>
      <c r="BP32" s="22">
        <f>CASHBC!EP30</f>
        <v>84.644120000000001</v>
      </c>
      <c r="BQ32" s="22">
        <f>CASHBC!EQ30</f>
        <v>126.50700999999999</v>
      </c>
      <c r="BR32" s="22">
        <f>CASHBC!ER30</f>
        <v>97.326750000000004</v>
      </c>
      <c r="BS32" s="22">
        <f>CASHBC!ES30</f>
        <v>78.353920000000002</v>
      </c>
      <c r="BT32" s="22">
        <f>CASHBC!ET30</f>
        <v>74.736159999999998</v>
      </c>
      <c r="BU32" s="22">
        <f>CASHBC!EU30</f>
        <v>114.80952000000001</v>
      </c>
      <c r="BV32" s="22">
        <f>CASHBC!EV30</f>
        <v>149.45000999999999</v>
      </c>
      <c r="BW32" s="22">
        <f>CASHBC!EW30</f>
        <v>211.98837</v>
      </c>
      <c r="BX32" s="22">
        <f>VLOOKUP($A32,CASHBC!$FG:$FU,2,0)</f>
        <v>165.69667727500001</v>
      </c>
      <c r="BY32" s="22">
        <f>VLOOKUP($A32,CASHBC!$FG:$FU,3,0)</f>
        <v>177.48730687</v>
      </c>
      <c r="BZ32" s="22">
        <f>VLOOKUP($A32,CASHBC!$FG:$FU,4,0)</f>
        <v>161.23467589500001</v>
      </c>
      <c r="CA32" s="22">
        <f>VLOOKUP($A32,CASHBC!$FG:$FU,5,0)</f>
        <v>314.26039080999999</v>
      </c>
      <c r="CB32" s="22">
        <f>VLOOKUP($A32,CASHBC!$FG:$FU,6,0)</f>
        <v>290.75770591999998</v>
      </c>
      <c r="CC32" s="22">
        <f>VLOOKUP($A32,CASHBC!$FG:$FU,7,0)</f>
        <v>245.73647509499997</v>
      </c>
      <c r="CD32" s="22">
        <f>VLOOKUP($A32,CASHBC!$FG:$FU,8,0)</f>
        <v>281.84548609000001</v>
      </c>
      <c r="CE32" s="22">
        <f>VLOOKUP($A32,CASHBC!$FG:$FU,9,0)</f>
        <v>435.06180028500006</v>
      </c>
      <c r="CF32" s="22">
        <f>VLOOKUP($A32,CASHBC!$FG:$FU,10,0)</f>
        <v>326.51413910999997</v>
      </c>
      <c r="CG32" s="22">
        <f>VLOOKUP($A32,CASHBC!$FG:$FU,11,0)</f>
        <v>263.95017305499999</v>
      </c>
      <c r="CH32" s="22">
        <f>VLOOKUP($A32,CASHBC!$FG:$FU,12,0)</f>
        <v>253.28187405500003</v>
      </c>
      <c r="CI32" s="22">
        <f>VLOOKUP($A32,CASHBC!$FG:$FU,13,0)</f>
        <v>398.54315622500002</v>
      </c>
      <c r="CJ32" s="22">
        <f>VLOOKUP($A32,CASHBC!$FG:$FU,14,0)</f>
        <v>533.68707977999998</v>
      </c>
      <c r="CK32" s="22">
        <f>VLOOKUP($A32,CASHBC!$FG:$FU,15,0)</f>
        <v>759.29311614999995</v>
      </c>
      <c r="CL32" s="30">
        <f>VLOOKUP($A32,CASHBC!$GE:$GS,2,0)</f>
        <v>62848</v>
      </c>
      <c r="CM32" s="30">
        <f>VLOOKUP($A32,CASHBC!$GE:$GS,3,0)</f>
        <v>68805</v>
      </c>
      <c r="CN32" s="30">
        <f>VLOOKUP($A32,CASHBC!$GE:$GS,4,0)</f>
        <v>58248</v>
      </c>
      <c r="CO32" s="30">
        <f>VLOOKUP($A32,CASHBC!$GE:$GS,5,0)</f>
        <v>131002</v>
      </c>
      <c r="CP32" s="30">
        <f>VLOOKUP($A32,CASHBC!$GE:$GS,6,0)</f>
        <v>89718</v>
      </c>
      <c r="CQ32" s="30">
        <f>VLOOKUP($A32,CASHBC!$GE:$GS,7,0)</f>
        <v>89631</v>
      </c>
      <c r="CR32" s="30">
        <f>VLOOKUP($A32,CASHBC!$GE:$GS,8,0)</f>
        <v>107603</v>
      </c>
      <c r="CS32" s="30">
        <f>VLOOKUP($A32,CASHBC!$GE:$GS,9,0)</f>
        <v>155613</v>
      </c>
      <c r="CT32" s="30">
        <f>VLOOKUP($A32,CASHBC!$GE:$GS,10,0)</f>
        <v>117779</v>
      </c>
      <c r="CU32" s="30">
        <f>VLOOKUP($A32,CASHBC!$GE:$GS,11,0)</f>
        <v>117084</v>
      </c>
      <c r="CV32" s="30">
        <f>VLOOKUP($A32,CASHBC!$GE:$GS,12,0)</f>
        <v>107921</v>
      </c>
      <c r="CW32" s="30">
        <f>VLOOKUP($A32,CASHBC!$GE:$GS,13,0)</f>
        <v>167173</v>
      </c>
      <c r="CX32" s="30">
        <f>VLOOKUP($A32,CASHBC!$GE:$GS,14,0)</f>
        <v>174691</v>
      </c>
      <c r="CY32" s="30">
        <f>VLOOKUP($A32,CASHBC!$GE:$GS,15,0)</f>
        <v>297234</v>
      </c>
      <c r="CZ32" s="30">
        <f t="shared" si="5"/>
        <v>80.902765402240334</v>
      </c>
      <c r="DA32" s="30">
        <f t="shared" si="5"/>
        <v>79.229212993241774</v>
      </c>
      <c r="DB32" s="30">
        <f t="shared" si="5"/>
        <v>83.820268507073209</v>
      </c>
      <c r="DC32" s="30">
        <f t="shared" si="5"/>
        <v>71.548075601899214</v>
      </c>
      <c r="DD32" s="30">
        <f t="shared" si="5"/>
        <v>96.032434962883698</v>
      </c>
      <c r="DE32" s="30">
        <f t="shared" si="5"/>
        <v>81.346386852763004</v>
      </c>
      <c r="DF32" s="30">
        <f t="shared" si="5"/>
        <v>78.663345817495795</v>
      </c>
      <c r="DG32" s="30">
        <f t="shared" si="5"/>
        <v>81.295913580484921</v>
      </c>
      <c r="DH32" s="30">
        <f t="shared" si="5"/>
        <v>82.635062277655607</v>
      </c>
      <c r="DI32" s="30">
        <f t="shared" si="5"/>
        <v>66.921116463393801</v>
      </c>
      <c r="DJ32" s="30">
        <f t="shared" si="5"/>
        <v>69.250803828726575</v>
      </c>
      <c r="DK32" s="30">
        <f t="shared" si="5"/>
        <v>68.677071058125421</v>
      </c>
      <c r="DL32" s="30">
        <f t="shared" si="5"/>
        <v>85.551064450944807</v>
      </c>
      <c r="DM32" s="30">
        <f t="shared" si="5"/>
        <v>71.320363753810128</v>
      </c>
      <c r="DN32" s="3">
        <f>VLOOKUP($A32,DELIEVERY!$DX:$EM,2,0)</f>
        <v>21.41</v>
      </c>
      <c r="DO32" s="3">
        <f>VLOOKUP($A32,DELIEVERY!$DX:$EM,3,0)</f>
        <v>15.29</v>
      </c>
      <c r="DP32" s="3">
        <f>VLOOKUP($A32,DELIEVERY!$DX:$EM,4,0)</f>
        <v>28.83</v>
      </c>
      <c r="DQ32" s="3">
        <f>VLOOKUP($A32,DELIEVERY!$DX:$EM,5,0)</f>
        <v>15.23</v>
      </c>
      <c r="DR32" s="3">
        <f>VLOOKUP($A32,DELIEVERY!$DX:$EM,6,0)</f>
        <v>22.17</v>
      </c>
      <c r="DS32" s="3">
        <f>VLOOKUP($A32,DELIEVERY!$DX:$EM,7,0)</f>
        <v>25.29</v>
      </c>
      <c r="DT32" s="3">
        <f>VLOOKUP($A32,DELIEVERY!$DX:$EM,8,0)</f>
        <v>19.39</v>
      </c>
      <c r="DU32" s="3">
        <f>VLOOKUP($A32,DELIEVERY!$DX:$EM,9,0)</f>
        <v>15.95</v>
      </c>
      <c r="DV32" s="3">
        <f>VLOOKUP($A32,DELIEVERY!$DX:$EM,10,0)</f>
        <v>17.5</v>
      </c>
      <c r="DW32" s="3">
        <f>VLOOKUP($A32,DELIEVERY!$DX:$EM,11,0)</f>
        <v>23.8</v>
      </c>
      <c r="DX32" s="3">
        <f>VLOOKUP($A32,DELIEVERY!$DX:$EM,12,0)</f>
        <v>15.13</v>
      </c>
      <c r="DY32" s="3">
        <f>VLOOKUP($A32,DELIEVERY!$DX:$EM,13,0)</f>
        <v>18.53</v>
      </c>
      <c r="DZ32" s="3">
        <f>VLOOKUP($A32,DELIEVERY!$DX:$EM,14,0)</f>
        <v>18.8</v>
      </c>
      <c r="EA32" s="3">
        <f>VLOOKUP($A32,DELIEVERY!$DX:$EM,15,0)</f>
        <v>18.79</v>
      </c>
      <c r="EB32" s="3">
        <f>CASHBC!HU30</f>
        <v>10.699999999999989</v>
      </c>
      <c r="EC32" s="22">
        <f>CASHBC!HV30</f>
        <v>10.199999999999989</v>
      </c>
      <c r="ED32" s="22">
        <f>CASHBC!HW30</f>
        <v>15.550000000000011</v>
      </c>
      <c r="EE32" s="22">
        <f>CASHBC!HX30</f>
        <v>16.900000000000034</v>
      </c>
      <c r="EF32" s="3">
        <f>CASHBC!HY30</f>
        <v>13.100000000000023</v>
      </c>
      <c r="EG32" s="22">
        <f>CASHBC!HZ30</f>
        <v>12.550000000000011</v>
      </c>
      <c r="EH32" s="22">
        <f>CASHBC!IA30</f>
        <v>13.5</v>
      </c>
      <c r="EI32" s="22">
        <f>CASHBC!IB30</f>
        <v>23.549999999999955</v>
      </c>
      <c r="EJ32" s="22">
        <f>CASHBC!IC30</f>
        <v>10.699999999999989</v>
      </c>
      <c r="EK32" s="22">
        <f>CASHBC!ID30</f>
        <v>20</v>
      </c>
      <c r="EL32" s="3">
        <f>CASHBC!IE30</f>
        <v>17.050000000000011</v>
      </c>
      <c r="EM32" s="22">
        <f>CASHBC!IF30</f>
        <v>27.149999999999977</v>
      </c>
      <c r="EN32" s="22">
        <f>CASHBC!IG30</f>
        <v>13.149999999999977</v>
      </c>
      <c r="EO32" s="22">
        <f>CASHBC!IH30</f>
        <v>26</v>
      </c>
      <c r="EP32" s="22">
        <f>VLOOKUP($A32,FNO_STOCKOPS!$EJ:$EY,2,0)</f>
        <v>0.50098039215686274</v>
      </c>
      <c r="EQ32" s="22">
        <f>VLOOKUP($A32,FNO_STOCKOPS!$EJ:$EY,3,0)</f>
        <v>0.49640287769784175</v>
      </c>
      <c r="ER32" s="22">
        <f>VLOOKUP($A32,FNO_STOCKOPS!$EJ:$EY,4,0)</f>
        <v>0.452416918429003</v>
      </c>
      <c r="ES32" s="22">
        <f>VLOOKUP($A32,FNO_STOCKOPS!$EJ:$EY,5,0)</f>
        <v>0.41425818882466281</v>
      </c>
      <c r="ET32" s="22">
        <f>VLOOKUP($A32,FNO_STOCKOPS!$EJ:$EY,6,0)</f>
        <v>0.46357615894039733</v>
      </c>
      <c r="EU32" s="22">
        <f>VLOOKUP($A32,FNO_STOCKOPS!$EJ:$EY,7,0)</f>
        <v>0.42366412213740456</v>
      </c>
      <c r="EV32" s="22">
        <f>VLOOKUP($A32,FNO_STOCKOPS!$EJ:$EY,8,0)</f>
        <v>0.48661417322834644</v>
      </c>
      <c r="EW32" s="22">
        <f>VLOOKUP($A32,FNO_STOCKOPS!$EJ:$EY,9,0)</f>
        <v>0.37618296529968454</v>
      </c>
      <c r="EX32" s="22">
        <f>VLOOKUP($A32,FNO_STOCKOPS!$EJ:$EY,10,0)</f>
        <v>0.44687189672293942</v>
      </c>
      <c r="EY32" s="22">
        <f>VLOOKUP($A32,FNO_STOCKOPS!$EJ:$EY,11,0)</f>
        <v>0.49814585908529047</v>
      </c>
      <c r="EZ32" s="22">
        <f>VLOOKUP($A32,FNO_STOCKOPS!$EJ:$EY,12,0)</f>
        <v>0.51799485861182515</v>
      </c>
      <c r="FA32" s="22">
        <f>VLOOKUP($A32,FNO_STOCKOPS!$EJ:$EY,13,0)</f>
        <v>0.46614583333333331</v>
      </c>
      <c r="FB32" s="22">
        <f>VLOOKUP($A32,FNO_STOCKOPS!$EJ:$EY,14,0)</f>
        <v>0.48117154811715479</v>
      </c>
      <c r="FC32" s="22">
        <f>VLOOKUP($A32,FNO_STOCKOPS!$EJ:$EY,15,0)</f>
        <v>0.42737896494156929</v>
      </c>
    </row>
    <row r="33" spans="1:159" x14ac:dyDescent="0.25">
      <c r="A33" s="3" t="s">
        <v>39</v>
      </c>
      <c r="B33" s="17">
        <v>88.45</v>
      </c>
      <c r="C33" s="17">
        <v>91.2</v>
      </c>
      <c r="D33" s="17">
        <v>87.4</v>
      </c>
      <c r="E33" s="18">
        <v>87.75</v>
      </c>
      <c r="F33" s="18">
        <v>0.4</v>
      </c>
      <c r="G33" s="17">
        <v>296.55</v>
      </c>
      <c r="H33" s="18">
        <v>73.650000000000006</v>
      </c>
      <c r="I33" s="21" t="str">
        <f>VLOOKUP($A33,CASHBC!$HT:$IL,19,0)</f>
        <v/>
      </c>
      <c r="J33" s="22">
        <f>VLOOKUP($A33,CASHBC!$A:$C,3,0)</f>
        <v>142.78202999999999</v>
      </c>
      <c r="K33" s="22">
        <f>VLOOKUP($A33,CASHBC!$EZ:$FD,2,0)</f>
        <v>115.89548333333335</v>
      </c>
      <c r="L33" s="22">
        <f>VLOOKUP($A33,CASHBC!$EZ:$FD,3,0)</f>
        <v>102.764482</v>
      </c>
      <c r="M33" s="22">
        <f>VLOOKUP($A33,CASHBC!$EZ:$FD,4,0)</f>
        <v>135.59121124999999</v>
      </c>
      <c r="N33" s="22">
        <f>VLOOKUP($A33,CASHBC!$EZ:$FD,5,0)</f>
        <v>127.29838615384614</v>
      </c>
      <c r="O33" s="22">
        <f t="shared" si="1"/>
        <v>142.78202999999999</v>
      </c>
      <c r="P33" s="22">
        <f>VLOOKUP($A33,CASHBC!$A:$D,4,0)</f>
        <v>127.42736726500002</v>
      </c>
      <c r="Q33" s="22">
        <f>VLOOKUP($A33,CASHBC!$FX:$GB,2,0)</f>
        <v>97.793107281666664</v>
      </c>
      <c r="R33" s="22">
        <f>VLOOKUP($A33,CASHBC!$FX:$GB,3,0)</f>
        <v>86.407312720999997</v>
      </c>
      <c r="S33" s="22">
        <f>VLOOKUP($A33,CASHBC!$FX:$GB,4,0)</f>
        <v>116.02253274124999</v>
      </c>
      <c r="T33" s="22">
        <f>VLOOKUP($A33,CASHBC!$FX:$GB,5,0)</f>
        <v>109.91579363692307</v>
      </c>
      <c r="U33" s="22">
        <f t="shared" si="2"/>
        <v>127.42736726500002</v>
      </c>
      <c r="V33" s="24">
        <f>VLOOKUP($A33,CASHBC!$A:$E,5,0)</f>
        <v>57282</v>
      </c>
      <c r="W33" s="24">
        <f>VLOOKUP($A33,CASHBC!$GV:$GZ,2,0)</f>
        <v>49139</v>
      </c>
      <c r="X33" s="24">
        <f>VLOOKUP($A33,CASHBC!$GV:$GZ,3,0)</f>
        <v>46018.6</v>
      </c>
      <c r="Y33" s="24">
        <f>VLOOKUP($A33,CASHBC!$GV:$GZ,4,0)</f>
        <v>57688</v>
      </c>
      <c r="Z33" s="24">
        <f>VLOOKUP($A33,CASHBC!$GV:$GZ,5,0)</f>
        <v>52996.307692307695</v>
      </c>
      <c r="AA33" s="24" t="str">
        <f t="shared" si="3"/>
        <v/>
      </c>
      <c r="AB33" s="27">
        <f>VLOOKUP(A33,DELIEVERY!A:E,5,0)</f>
        <v>16.13</v>
      </c>
      <c r="AC33" s="22">
        <f>VLOOKUP(A33,DELIEVERY!DP:DV,3,0)</f>
        <v>17.836795192910163</v>
      </c>
      <c r="AD33" s="22">
        <f>VLOOKUP(A33,DELIEVERY!DP:DV,4,0)</f>
        <v>17.999487410445955</v>
      </c>
      <c r="AE33" s="22">
        <f>VLOOKUP(A33,DELIEVERY!DP:DV,5,0)</f>
        <v>16.43177204820493</v>
      </c>
      <c r="AF33" s="22">
        <f>VLOOKUP(A33,DELIEVERY!DP:DV,6,0)</f>
        <v>15.644159897561575</v>
      </c>
      <c r="AG33" s="3" t="str">
        <f t="shared" si="4"/>
        <v/>
      </c>
      <c r="AH33" s="28">
        <f>FNO_BHAVCOPY!CB31</f>
        <v>-5.9606321042417525</v>
      </c>
      <c r="AI33" s="28">
        <f>FNO_BHAVCOPY!CC31</f>
        <v>5.3138686131386867</v>
      </c>
      <c r="AJ33" s="28">
        <f>FNO_BHAVCOPY!CD31</f>
        <v>11.2012987012987</v>
      </c>
      <c r="AK33" s="28">
        <f>FNO_BHAVCOPY!CE31</f>
        <v>-1.8170226330889387</v>
      </c>
      <c r="AL33" s="28">
        <f>FNO_BHAVCOPY!CF31</f>
        <v>2.8524590163934427</v>
      </c>
      <c r="AM33" s="28">
        <f>FNO_BHAVCOPY!CG31</f>
        <v>-7.7992744860943164</v>
      </c>
      <c r="AN33" s="28">
        <f>FNO_BHAVCOPY!CH31</f>
        <v>5.7206775327580699</v>
      </c>
      <c r="AO33" s="28">
        <f>FNO_BHAVCOPY!CI31</f>
        <v>-21.53961885656971</v>
      </c>
      <c r="AP33" s="28">
        <f>FNO_BHAVCOPY!CJ31</f>
        <v>20.084311954230653</v>
      </c>
      <c r="AQ33" s="28">
        <f>FNO_BHAVCOPY!CK31</f>
        <v>0.88092345078979351</v>
      </c>
      <c r="AR33" s="28">
        <f>FNO_BHAVCOPY!CL31</f>
        <v>17.950555356503045</v>
      </c>
      <c r="AS33" s="28">
        <f>FNO_BHAVCOPY!CM31</f>
        <v>0.21543985637342908</v>
      </c>
      <c r="AT33" s="28">
        <f>FNO_BHAVCOPY!CN31</f>
        <v>-11.587301587301587</v>
      </c>
      <c r="AU33" s="28">
        <f>FNO_BHAVCOPY!CO31</f>
        <v>20.366832250668704</v>
      </c>
      <c r="AV33" s="29">
        <f>FNO_BHAVCOPY!BK31</f>
        <v>8819200</v>
      </c>
      <c r="AW33" s="29">
        <f>FNO_BHAVCOPY!BL31</f>
        <v>9378200</v>
      </c>
      <c r="AX33" s="29">
        <f>FNO_BHAVCOPY!BM31</f>
        <v>8905000</v>
      </c>
      <c r="AY33" s="29">
        <f>FNO_BHAVCOPY!BN31</f>
        <v>8008000</v>
      </c>
      <c r="AZ33" s="29">
        <f>FNO_BHAVCOPY!BO31</f>
        <v>8156200</v>
      </c>
      <c r="BA33" s="29">
        <f>FNO_BHAVCOPY!BP31</f>
        <v>7930000</v>
      </c>
      <c r="BB33" s="29">
        <f>FNO_BHAVCOPY!BQ31</f>
        <v>8600800</v>
      </c>
      <c r="BC33" s="29">
        <f>FNO_BHAVCOPY!BR31</f>
        <v>8135400</v>
      </c>
      <c r="BD33" s="29">
        <f>FNO_BHAVCOPY!BS31</f>
        <v>10368800</v>
      </c>
      <c r="BE33" s="29">
        <f>FNO_BHAVCOPY!BT31</f>
        <v>8634600</v>
      </c>
      <c r="BF33" s="29">
        <f>FNO_BHAVCOPY!BU31</f>
        <v>8559200</v>
      </c>
      <c r="BG33" s="29">
        <f>FNO_BHAVCOPY!BV31</f>
        <v>7256600</v>
      </c>
      <c r="BH33" s="29">
        <f>FNO_BHAVCOPY!BW31</f>
        <v>7241000</v>
      </c>
      <c r="BI33" s="29">
        <f>FNO_BHAVCOPY!BX31</f>
        <v>8190000</v>
      </c>
      <c r="BJ33" s="22">
        <f>CASHBC!EJ31</f>
        <v>142.78202999999999</v>
      </c>
      <c r="BK33" s="22">
        <f>CASHBC!EK31</f>
        <v>161.06193999999999</v>
      </c>
      <c r="BL33" s="22">
        <f>CASHBC!EL31</f>
        <v>117.08692000000001</v>
      </c>
      <c r="BM33" s="22">
        <f>CASHBC!EM31</f>
        <v>69.537589999999994</v>
      </c>
      <c r="BN33" s="22">
        <f>CASHBC!EN31</f>
        <v>76.626260000000002</v>
      </c>
      <c r="BO33" s="22">
        <f>CASHBC!EO31</f>
        <v>89.509699999999995</v>
      </c>
      <c r="BP33" s="22">
        <f>CASHBC!EP31</f>
        <v>204.8922</v>
      </c>
      <c r="BQ33" s="22">
        <f>CASHBC!EQ31</f>
        <v>132.16463999999999</v>
      </c>
      <c r="BR33" s="22">
        <f>CASHBC!ER31</f>
        <v>233.85043999999999</v>
      </c>
      <c r="BS33" s="22">
        <f>CASHBC!ES31</f>
        <v>166.38115999999999</v>
      </c>
      <c r="BT33" s="22">
        <f>CASHBC!ET31</f>
        <v>112.92993</v>
      </c>
      <c r="BU33" s="22">
        <f>CASHBC!EU31</f>
        <v>110.08091</v>
      </c>
      <c r="BV33" s="22">
        <f>CASHBC!EV31</f>
        <v>68.558980000000005</v>
      </c>
      <c r="BW33" s="22">
        <f>CASHBC!EW31</f>
        <v>112.19835</v>
      </c>
      <c r="BX33" s="22">
        <f>VLOOKUP($A33,CASHBC!$FG:$FU,2,0)</f>
        <v>127.42736726500002</v>
      </c>
      <c r="BY33" s="22">
        <f>VLOOKUP($A33,CASHBC!$FG:$FU,3,0)</f>
        <v>139.75356064000002</v>
      </c>
      <c r="BZ33" s="22">
        <f>VLOOKUP($A33,CASHBC!$FG:$FU,4,0)</f>
        <v>96.61770731</v>
      </c>
      <c r="CA33" s="22">
        <f>VLOOKUP($A33,CASHBC!$FG:$FU,5,0)</f>
        <v>57.008053895000003</v>
      </c>
      <c r="CB33" s="22">
        <f>VLOOKUP($A33,CASHBC!$FG:$FU,6,0)</f>
        <v>63.303238725</v>
      </c>
      <c r="CC33" s="22">
        <f>VLOOKUP($A33,CASHBC!$FG:$FU,7,0)</f>
        <v>75.354003035000005</v>
      </c>
      <c r="CD33" s="22">
        <f>VLOOKUP($A33,CASHBC!$FG:$FU,8,0)</f>
        <v>167.81569903499999</v>
      </c>
      <c r="CE33" s="22">
        <f>VLOOKUP($A33,CASHBC!$FG:$FU,9,0)</f>
        <v>113.57488270499999</v>
      </c>
      <c r="CF33" s="22">
        <f>VLOOKUP($A33,CASHBC!$FG:$FU,10,0)</f>
        <v>214.75311658499999</v>
      </c>
      <c r="CG33" s="22">
        <f>VLOOKUP($A33,CASHBC!$FG:$FU,11,0)</f>
        <v>143.542654185</v>
      </c>
      <c r="CH33" s="22">
        <f>VLOOKUP($A33,CASHBC!$FG:$FU,12,0)</f>
        <v>97.239150589999994</v>
      </c>
      <c r="CI33" s="22">
        <f>VLOOKUP($A33,CASHBC!$FG:$FU,13,0)</f>
        <v>98.52867559500001</v>
      </c>
      <c r="CJ33" s="22">
        <f>VLOOKUP($A33,CASHBC!$FG:$FU,14,0)</f>
        <v>60.5995378</v>
      </c>
      <c r="CK33" s="22">
        <f>VLOOKUP($A33,CASHBC!$FG:$FU,15,0)</f>
        <v>100.81503717999999</v>
      </c>
      <c r="CL33" s="30">
        <f>VLOOKUP($A33,CASHBC!$GE:$GS,2,0)</f>
        <v>57282</v>
      </c>
      <c r="CM33" s="30">
        <f>VLOOKUP($A33,CASHBC!$GE:$GS,3,0)</f>
        <v>63701</v>
      </c>
      <c r="CN33" s="30">
        <f>VLOOKUP($A33,CASHBC!$GE:$GS,4,0)</f>
        <v>40362</v>
      </c>
      <c r="CO33" s="30">
        <f>VLOOKUP($A33,CASHBC!$GE:$GS,5,0)</f>
        <v>43354</v>
      </c>
      <c r="CP33" s="30">
        <f>VLOOKUP($A33,CASHBC!$GE:$GS,6,0)</f>
        <v>43000</v>
      </c>
      <c r="CQ33" s="30">
        <f>VLOOKUP($A33,CASHBC!$GE:$GS,7,0)</f>
        <v>39676</v>
      </c>
      <c r="CR33" s="30">
        <f>VLOOKUP($A33,CASHBC!$GE:$GS,8,0)</f>
        <v>74398</v>
      </c>
      <c r="CS33" s="30">
        <f>VLOOKUP($A33,CASHBC!$GE:$GS,9,0)</f>
        <v>61219</v>
      </c>
      <c r="CT33" s="30">
        <f>VLOOKUP($A33,CASHBC!$GE:$GS,10,0)</f>
        <v>95794</v>
      </c>
      <c r="CU33" s="30">
        <f>VLOOKUP($A33,CASHBC!$GE:$GS,11,0)</f>
        <v>64886</v>
      </c>
      <c r="CV33" s="30">
        <f>VLOOKUP($A33,CASHBC!$GE:$GS,12,0)</f>
        <v>39843</v>
      </c>
      <c r="CW33" s="30">
        <f>VLOOKUP($A33,CASHBC!$GE:$GS,13,0)</f>
        <v>42670</v>
      </c>
      <c r="CX33" s="30">
        <f>VLOOKUP($A33,CASHBC!$GE:$GS,14,0)</f>
        <v>32635</v>
      </c>
      <c r="CY33" s="30">
        <f>VLOOKUP($A33,CASHBC!$GE:$GS,15,0)</f>
        <v>47414</v>
      </c>
      <c r="CZ33" s="30">
        <f t="shared" si="5"/>
        <v>249.26160050277574</v>
      </c>
      <c r="DA33" s="30">
        <f t="shared" si="5"/>
        <v>252.84052055697714</v>
      </c>
      <c r="DB33" s="30">
        <f t="shared" si="5"/>
        <v>290.09196769238395</v>
      </c>
      <c r="DC33" s="30">
        <f t="shared" si="5"/>
        <v>160.39486552567237</v>
      </c>
      <c r="DD33" s="30">
        <f t="shared" si="5"/>
        <v>178.20060465116279</v>
      </c>
      <c r="DE33" s="30">
        <f t="shared" si="5"/>
        <v>225.60162314749468</v>
      </c>
      <c r="DF33" s="30">
        <f t="shared" si="5"/>
        <v>275.40014516519261</v>
      </c>
      <c r="DG33" s="30">
        <f t="shared" si="5"/>
        <v>215.88826998154164</v>
      </c>
      <c r="DH33" s="30">
        <f t="shared" si="5"/>
        <v>244.11804497150132</v>
      </c>
      <c r="DI33" s="30">
        <f t="shared" si="5"/>
        <v>256.42073790956442</v>
      </c>
      <c r="DJ33" s="30">
        <f t="shared" si="5"/>
        <v>283.43731646713348</v>
      </c>
      <c r="DK33" s="30">
        <f t="shared" si="5"/>
        <v>257.98197797047106</v>
      </c>
      <c r="DL33" s="30">
        <f t="shared" si="5"/>
        <v>210.07807568561364</v>
      </c>
      <c r="DM33" s="30">
        <f t="shared" si="5"/>
        <v>236.63548740878224</v>
      </c>
      <c r="DN33" s="3">
        <f>VLOOKUP($A33,DELIEVERY!$DX:$EM,2,0)</f>
        <v>16.13</v>
      </c>
      <c r="DO33" s="3">
        <f>VLOOKUP($A33,DELIEVERY!$DX:$EM,3,0)</f>
        <v>17.7</v>
      </c>
      <c r="DP33" s="3">
        <f>VLOOKUP($A33,DELIEVERY!$DX:$EM,4,0)</f>
        <v>19.559999999999999</v>
      </c>
      <c r="DQ33" s="3">
        <f>VLOOKUP($A33,DELIEVERY!$DX:$EM,5,0)</f>
        <v>15.26</v>
      </c>
      <c r="DR33" s="3">
        <f>VLOOKUP($A33,DELIEVERY!$DX:$EM,6,0)</f>
        <v>24.17</v>
      </c>
      <c r="DS33" s="3">
        <f>VLOOKUP($A33,DELIEVERY!$DX:$EM,7,0)</f>
        <v>13.35</v>
      </c>
      <c r="DT33" s="3">
        <f>VLOOKUP($A33,DELIEVERY!$DX:$EM,8,0)</f>
        <v>9.5</v>
      </c>
      <c r="DU33" s="3">
        <f>VLOOKUP($A33,DELIEVERY!$DX:$EM,9,0)</f>
        <v>27.44</v>
      </c>
      <c r="DV33" s="3">
        <f>VLOOKUP($A33,DELIEVERY!$DX:$EM,10,0)</f>
        <v>12.84</v>
      </c>
      <c r="DW33" s="3">
        <f>VLOOKUP($A33,DELIEVERY!$DX:$EM,11,0)</f>
        <v>15.53</v>
      </c>
      <c r="DX33" s="3">
        <f>VLOOKUP($A33,DELIEVERY!$DX:$EM,12,0)</f>
        <v>18.149999999999999</v>
      </c>
      <c r="DY33" s="3">
        <f>VLOOKUP($A33,DELIEVERY!$DX:$EM,13,0)</f>
        <v>13.02</v>
      </c>
      <c r="DZ33" s="3">
        <f>VLOOKUP($A33,DELIEVERY!$DX:$EM,14,0)</f>
        <v>10.8</v>
      </c>
      <c r="EA33" s="3">
        <f>VLOOKUP($A33,DELIEVERY!$DX:$EM,15,0)</f>
        <v>11.21</v>
      </c>
      <c r="EB33" s="3">
        <f>CASHBC!HU31</f>
        <v>3.7999999999999972</v>
      </c>
      <c r="EC33" s="22">
        <f>CASHBC!HV31</f>
        <v>3.9000000000000057</v>
      </c>
      <c r="ED33" s="22">
        <f>CASHBC!HW31</f>
        <v>4.8499999999999943</v>
      </c>
      <c r="EE33" s="22">
        <f>CASHBC!HX31</f>
        <v>2.9500000000000028</v>
      </c>
      <c r="EF33" s="3">
        <f>CASHBC!HY31</f>
        <v>3.6500000000000057</v>
      </c>
      <c r="EG33" s="22">
        <f>CASHBC!HZ31</f>
        <v>2.9500000000000028</v>
      </c>
      <c r="EH33" s="22">
        <f>CASHBC!IA31</f>
        <v>4.9500000000000028</v>
      </c>
      <c r="EI33" s="22">
        <f>CASHBC!IB31</f>
        <v>5.8999999999999915</v>
      </c>
      <c r="EJ33" s="22">
        <f>CASHBC!IC31</f>
        <v>8.0500000000000114</v>
      </c>
      <c r="EK33" s="22">
        <f>CASHBC!ID31</f>
        <v>6.6500000000000057</v>
      </c>
      <c r="EL33" s="3">
        <f>CASHBC!IE31</f>
        <v>2.7999999999999972</v>
      </c>
      <c r="EM33" s="22">
        <f>CASHBC!IF31</f>
        <v>6.1500000000000057</v>
      </c>
      <c r="EN33" s="22">
        <f>CASHBC!IG31</f>
        <v>4.6499999999999915</v>
      </c>
      <c r="EO33" s="22">
        <f>CASHBC!IH31</f>
        <v>6.4000000000000057</v>
      </c>
      <c r="EP33" s="22">
        <f>VLOOKUP($A33,FNO_STOCKOPS!$EJ:$EY,2,0)</f>
        <v>0.35376044568245124</v>
      </c>
      <c r="EQ33" s="22">
        <f>VLOOKUP($A33,FNO_STOCKOPS!$EJ:$EY,3,0)</f>
        <v>0.30409356725146197</v>
      </c>
      <c r="ER33" s="22">
        <f>VLOOKUP($A33,FNO_STOCKOPS!$EJ:$EY,4,0)</f>
        <v>0.30170157068062825</v>
      </c>
      <c r="ES33" s="22">
        <f>VLOOKUP($A33,FNO_STOCKOPS!$EJ:$EY,5,0)</f>
        <v>0.31736909323116219</v>
      </c>
      <c r="ET33" s="22">
        <f>VLOOKUP($A33,FNO_STOCKOPS!$EJ:$EY,6,0)</f>
        <v>0.32172260924635848</v>
      </c>
      <c r="EU33" s="22">
        <f>VLOOKUP($A33,FNO_STOCKOPS!$EJ:$EY,7,0)</f>
        <v>0.34021263289555975</v>
      </c>
      <c r="EV33" s="22">
        <f>VLOOKUP($A33,FNO_STOCKOPS!$EJ:$EY,8,0)</f>
        <v>0.33945535148828371</v>
      </c>
      <c r="EW33" s="22">
        <f>VLOOKUP($A33,FNO_STOCKOPS!$EJ:$EY,9,0)</f>
        <v>0.3284416491963662</v>
      </c>
      <c r="EX33" s="22">
        <f>VLOOKUP($A33,FNO_STOCKOPS!$EJ:$EY,10,0)</f>
        <v>0.34867002156721782</v>
      </c>
      <c r="EY33" s="22">
        <f>VLOOKUP($A33,FNO_STOCKOPS!$EJ:$EY,11,0)</f>
        <v>0.4463276836158192</v>
      </c>
      <c r="EZ33" s="22">
        <f>VLOOKUP($A33,FNO_STOCKOPS!$EJ:$EY,12,0)</f>
        <v>0.50722733245729301</v>
      </c>
      <c r="FA33" s="22">
        <f>VLOOKUP($A33,FNO_STOCKOPS!$EJ:$EY,13,0)</f>
        <v>0.52216066481994461</v>
      </c>
      <c r="FB33" s="22">
        <f>VLOOKUP($A33,FNO_STOCKOPS!$EJ:$EY,14,0)</f>
        <v>0.67894736842105263</v>
      </c>
      <c r="FC33" s="22">
        <f>VLOOKUP($A33,FNO_STOCKOPS!$EJ:$EY,15,0)</f>
        <v>0.53620352250489234</v>
      </c>
    </row>
    <row r="34" spans="1:159" x14ac:dyDescent="0.25">
      <c r="A34" s="3" t="s">
        <v>40</v>
      </c>
      <c r="B34" s="17">
        <v>296.5</v>
      </c>
      <c r="C34" s="17">
        <v>309.39999999999998</v>
      </c>
      <c r="D34" s="17">
        <v>290.3</v>
      </c>
      <c r="E34" s="18">
        <v>292</v>
      </c>
      <c r="F34" s="18">
        <v>0.12</v>
      </c>
      <c r="G34" s="17">
        <v>1063</v>
      </c>
      <c r="H34" s="18">
        <v>218.6</v>
      </c>
      <c r="I34" s="21" t="str">
        <f>VLOOKUP($A34,CASHBC!$HT:$IL,19,0)</f>
        <v/>
      </c>
      <c r="J34" s="22">
        <f>VLOOKUP($A34,CASHBC!$A:$C,3,0)</f>
        <v>24.378360000000001</v>
      </c>
      <c r="K34" s="22">
        <f>VLOOKUP($A34,CASHBC!$EZ:$FD,2,0)</f>
        <v>16.880020000000002</v>
      </c>
      <c r="L34" s="22">
        <f>VLOOKUP($A34,CASHBC!$EZ:$FD,3,0)</f>
        <v>19.626128000000001</v>
      </c>
      <c r="M34" s="22">
        <f>VLOOKUP($A34,CASHBC!$EZ:$FD,4,0)</f>
        <v>21.425971250000003</v>
      </c>
      <c r="N34" s="22">
        <f>VLOOKUP($A34,CASHBC!$EZ:$FD,5,0)</f>
        <v>18.844880769230773</v>
      </c>
      <c r="O34" s="22">
        <f t="shared" si="1"/>
        <v>24.378360000000001</v>
      </c>
      <c r="P34" s="22">
        <f>VLOOKUP($A34,CASHBC!$A:$D,4,0)</f>
        <v>73.149116329999998</v>
      </c>
      <c r="Q34" s="22">
        <f>VLOOKUP($A34,CASHBC!$FX:$GB,2,0)</f>
        <v>48.617079836666669</v>
      </c>
      <c r="R34" s="22">
        <f>VLOOKUP($A34,CASHBC!$FX:$GB,3,0)</f>
        <v>57.097041981999993</v>
      </c>
      <c r="S34" s="22">
        <f>VLOOKUP($A34,CASHBC!$FX:$GB,4,0)</f>
        <v>63.92221363374999</v>
      </c>
      <c r="T34" s="22">
        <f>VLOOKUP($A34,CASHBC!$FX:$GB,5,0)</f>
        <v>58.166833231153838</v>
      </c>
      <c r="U34" s="22">
        <f t="shared" si="2"/>
        <v>73.149116329999998</v>
      </c>
      <c r="V34" s="24">
        <f>VLOOKUP($A34,CASHBC!$A:$E,5,0)</f>
        <v>36141</v>
      </c>
      <c r="W34" s="24">
        <f>VLOOKUP($A34,CASHBC!$GV:$GZ,2,0)</f>
        <v>20474.666666666668</v>
      </c>
      <c r="X34" s="24">
        <f>VLOOKUP($A34,CASHBC!$GV:$GZ,3,0)</f>
        <v>24988.400000000001</v>
      </c>
      <c r="Y34" s="24">
        <f>VLOOKUP($A34,CASHBC!$GV:$GZ,4,0)</f>
        <v>29086.25</v>
      </c>
      <c r="Z34" s="24">
        <f>VLOOKUP($A34,CASHBC!$GV:$GZ,5,0)</f>
        <v>27889</v>
      </c>
      <c r="AA34" s="24" t="str">
        <f t="shared" si="3"/>
        <v/>
      </c>
      <c r="AB34" s="27">
        <f>VLOOKUP(A34,DELIEVERY!A:E,5,0)</f>
        <v>26.17</v>
      </c>
      <c r="AC34" s="22">
        <f>VLOOKUP(A34,DELIEVERY!DP:DV,3,0)</f>
        <v>11.572103192610751</v>
      </c>
      <c r="AD34" s="22">
        <f>VLOOKUP(A34,DELIEVERY!DP:DV,4,0)</f>
        <v>11.938004276747813</v>
      </c>
      <c r="AE34" s="22">
        <f>VLOOKUP(A34,DELIEVERY!DP:DV,5,0)</f>
        <v>15.157871781425078</v>
      </c>
      <c r="AF34" s="22">
        <f>VLOOKUP(A34,DELIEVERY!DP:DV,6,0)</f>
        <v>13.631459594515466</v>
      </c>
      <c r="AG34" s="3">
        <f t="shared" si="4"/>
        <v>26.17</v>
      </c>
      <c r="AH34" s="28">
        <f>FNO_BHAVCOPY!CB32</f>
        <v>5.9255374934452023</v>
      </c>
      <c r="AI34" s="28">
        <f>FNO_BHAVCOPY!CC32</f>
        <v>-3.0749682337992379</v>
      </c>
      <c r="AJ34" s="28">
        <f>FNO_BHAVCOPY!CD32</f>
        <v>-2.6472043542800594</v>
      </c>
      <c r="AK34" s="28">
        <f>FNO_BHAVCOPY!CE32</f>
        <v>1.4049172102358254</v>
      </c>
      <c r="AL34" s="28">
        <f>FNO_BHAVCOPY!CF32</f>
        <v>0.98809222194071433</v>
      </c>
      <c r="AM34" s="28">
        <f>FNO_BHAVCOPY!CG32</f>
        <v>6.7333693888588426</v>
      </c>
      <c r="AN34" s="28">
        <f>FNO_BHAVCOPY!CH32</f>
        <v>20.534550195567146</v>
      </c>
      <c r="AO34" s="28">
        <f>FNO_BHAVCOPY!CI32</f>
        <v>2.1985343104596935</v>
      </c>
      <c r="AP34" s="28">
        <f>FNO_BHAVCOPY!CJ32</f>
        <v>0.97544567776656577</v>
      </c>
      <c r="AQ34" s="28">
        <f>FNO_BHAVCOPY!CK32</f>
        <v>1.9547325102880659</v>
      </c>
      <c r="AR34" s="28">
        <f>FNO_BHAVCOPY!CL32</f>
        <v>-0.64735945485519586</v>
      </c>
      <c r="AS34" s="28">
        <f>FNO_BHAVCOPY!CM32</f>
        <v>-0.67681895093062605</v>
      </c>
      <c r="AT34" s="28">
        <f>FNO_BHAVCOPY!CN32</f>
        <v>-0.33726812816188867</v>
      </c>
      <c r="AU34" s="28">
        <f>FNO_BHAVCOPY!CO32</f>
        <v>-2.8505897771952817</v>
      </c>
      <c r="AV34" s="29">
        <f>FNO_BHAVCOPY!BK32</f>
        <v>2424000</v>
      </c>
      <c r="AW34" s="29">
        <f>FNO_BHAVCOPY!BL32</f>
        <v>2288400</v>
      </c>
      <c r="AX34" s="29">
        <f>FNO_BHAVCOPY!BM32</f>
        <v>2361000</v>
      </c>
      <c r="AY34" s="29">
        <f>FNO_BHAVCOPY!BN32</f>
        <v>2425200</v>
      </c>
      <c r="AZ34" s="29">
        <f>FNO_BHAVCOPY!BO32</f>
        <v>2391600</v>
      </c>
      <c r="BA34" s="29">
        <f>FNO_BHAVCOPY!BP32</f>
        <v>2368200</v>
      </c>
      <c r="BB34" s="29">
        <f>FNO_BHAVCOPY!BQ32</f>
        <v>2218800</v>
      </c>
      <c r="BC34" s="29">
        <f>FNO_BHAVCOPY!BR32</f>
        <v>1840800</v>
      </c>
      <c r="BD34" s="29">
        <f>FNO_BHAVCOPY!BS32</f>
        <v>1801200</v>
      </c>
      <c r="BE34" s="29">
        <f>FNO_BHAVCOPY!BT32</f>
        <v>1783800</v>
      </c>
      <c r="BF34" s="29">
        <f>FNO_BHAVCOPY!BU32</f>
        <v>1749600</v>
      </c>
      <c r="BG34" s="29">
        <f>FNO_BHAVCOPY!BV32</f>
        <v>1761000</v>
      </c>
      <c r="BH34" s="29">
        <f>FNO_BHAVCOPY!BW32</f>
        <v>1773000</v>
      </c>
      <c r="BI34" s="29">
        <f>FNO_BHAVCOPY!BX32</f>
        <v>1779000</v>
      </c>
      <c r="BJ34" s="22">
        <f>CASHBC!EJ32</f>
        <v>24.378360000000001</v>
      </c>
      <c r="BK34" s="22">
        <f>CASHBC!EK32</f>
        <v>15.22132</v>
      </c>
      <c r="BL34" s="22">
        <f>CASHBC!EL32</f>
        <v>25.757400000000001</v>
      </c>
      <c r="BM34" s="22">
        <f>CASHBC!EM32</f>
        <v>9.6613399999999992</v>
      </c>
      <c r="BN34" s="22">
        <f>CASHBC!EN32</f>
        <v>16.972090000000001</v>
      </c>
      <c r="BO34" s="22">
        <f>CASHBC!EO32</f>
        <v>30.51849</v>
      </c>
      <c r="BP34" s="22">
        <f>CASHBC!EP32</f>
        <v>43.061039999999998</v>
      </c>
      <c r="BQ34" s="22">
        <f>CASHBC!EQ32</f>
        <v>11.24394</v>
      </c>
      <c r="BR34" s="22">
        <f>CASHBC!ER32</f>
        <v>18.972149999999999</v>
      </c>
      <c r="BS34" s="22">
        <f>CASHBC!ES32</f>
        <v>21.821899999999999</v>
      </c>
      <c r="BT34" s="22">
        <f>CASHBC!ET32</f>
        <v>11.396129999999999</v>
      </c>
      <c r="BU34" s="22">
        <f>CASHBC!EU32</f>
        <v>18.229759999999999</v>
      </c>
      <c r="BV34" s="22">
        <f>CASHBC!EV32</f>
        <v>11.73203</v>
      </c>
      <c r="BW34" s="22">
        <f>CASHBC!EW32</f>
        <v>10.395860000000001</v>
      </c>
      <c r="BX34" s="22">
        <f>VLOOKUP($A34,CASHBC!$FG:$FU,2,0)</f>
        <v>73.149116329999998</v>
      </c>
      <c r="BY34" s="22">
        <f>VLOOKUP($A34,CASHBC!$FG:$FU,3,0)</f>
        <v>44.386369240000001</v>
      </c>
      <c r="BZ34" s="22">
        <f>VLOOKUP($A34,CASHBC!$FG:$FU,4,0)</f>
        <v>73.511279479999999</v>
      </c>
      <c r="CA34" s="22">
        <f>VLOOKUP($A34,CASHBC!$FG:$FU,5,0)</f>
        <v>27.953590789999996</v>
      </c>
      <c r="CB34" s="22">
        <f>VLOOKUP($A34,CASHBC!$FG:$FU,6,0)</f>
        <v>49.086665135000004</v>
      </c>
      <c r="CC34" s="22">
        <f>VLOOKUP($A34,CASHBC!$FG:$FU,7,0)</f>
        <v>90.547305264999991</v>
      </c>
      <c r="CD34" s="22">
        <f>VLOOKUP($A34,CASHBC!$FG:$FU,8,0)</f>
        <v>125.49113718499999</v>
      </c>
      <c r="CE34" s="22">
        <f>VLOOKUP($A34,CASHBC!$FG:$FU,9,0)</f>
        <v>35.354357020000002</v>
      </c>
      <c r="CF34" s="22">
        <f>VLOOKUP($A34,CASHBC!$FG:$FU,10,0)</f>
        <v>65.047004954999991</v>
      </c>
      <c r="CG34" s="22">
        <f>VLOOKUP($A34,CASHBC!$FG:$FU,11,0)</f>
        <v>74.523463945000003</v>
      </c>
      <c r="CH34" s="22">
        <f>VLOOKUP($A34,CASHBC!$FG:$FU,12,0)</f>
        <v>37.452990870000001</v>
      </c>
      <c r="CI34" s="22">
        <f>VLOOKUP($A34,CASHBC!$FG:$FU,13,0)</f>
        <v>60.590769570000006</v>
      </c>
      <c r="CJ34" s="22">
        <f>VLOOKUP($A34,CASHBC!$FG:$FU,14,0)</f>
        <v>37.793576089999995</v>
      </c>
      <c r="CK34" s="22">
        <f>VLOOKUP($A34,CASHBC!$FG:$FU,15,0)</f>
        <v>34.430322459999999</v>
      </c>
      <c r="CL34" s="30">
        <f>VLOOKUP($A34,CASHBC!$GE:$GS,2,0)</f>
        <v>36141</v>
      </c>
      <c r="CM34" s="30">
        <f>VLOOKUP($A34,CASHBC!$GE:$GS,3,0)</f>
        <v>17221</v>
      </c>
      <c r="CN34" s="30">
        <f>VLOOKUP($A34,CASHBC!$GE:$GS,4,0)</f>
        <v>26862</v>
      </c>
      <c r="CO34" s="30">
        <f>VLOOKUP($A34,CASHBC!$GE:$GS,5,0)</f>
        <v>17341</v>
      </c>
      <c r="CP34" s="30">
        <f>VLOOKUP($A34,CASHBC!$GE:$GS,6,0)</f>
        <v>23927</v>
      </c>
      <c r="CQ34" s="30">
        <f>VLOOKUP($A34,CASHBC!$GE:$GS,7,0)</f>
        <v>39591</v>
      </c>
      <c r="CR34" s="30">
        <f>VLOOKUP($A34,CASHBC!$GE:$GS,8,0)</f>
        <v>60618</v>
      </c>
      <c r="CS34" s="30">
        <f>VLOOKUP($A34,CASHBC!$GE:$GS,9,0)</f>
        <v>16250</v>
      </c>
      <c r="CT34" s="30">
        <f>VLOOKUP($A34,CASHBC!$GE:$GS,10,0)</f>
        <v>30880</v>
      </c>
      <c r="CU34" s="30">
        <f>VLOOKUP($A34,CASHBC!$GE:$GS,11,0)</f>
        <v>27648</v>
      </c>
      <c r="CV34" s="30">
        <f>VLOOKUP($A34,CASHBC!$GE:$GS,12,0)</f>
        <v>21612</v>
      </c>
      <c r="CW34" s="30">
        <f>VLOOKUP($A34,CASHBC!$GE:$GS,13,0)</f>
        <v>34702</v>
      </c>
      <c r="CX34" s="30">
        <f>VLOOKUP($A34,CASHBC!$GE:$GS,14,0)</f>
        <v>23938</v>
      </c>
      <c r="CY34" s="30">
        <f>VLOOKUP($A34,CASHBC!$GE:$GS,15,0)</f>
        <v>21967</v>
      </c>
      <c r="CZ34" s="30">
        <f t="shared" si="5"/>
        <v>67.453473893915501</v>
      </c>
      <c r="DA34" s="30">
        <f t="shared" si="5"/>
        <v>88.388130770570811</v>
      </c>
      <c r="DB34" s="30">
        <f t="shared" si="5"/>
        <v>95.887871342416801</v>
      </c>
      <c r="DC34" s="30">
        <f t="shared" si="5"/>
        <v>55.713857332333767</v>
      </c>
      <c r="DD34" s="30">
        <f t="shared" si="5"/>
        <v>70.93279558657585</v>
      </c>
      <c r="DE34" s="30">
        <f t="shared" si="5"/>
        <v>77.084413124194896</v>
      </c>
      <c r="DF34" s="30">
        <f t="shared" si="5"/>
        <v>71.036721765812132</v>
      </c>
      <c r="DG34" s="30">
        <f t="shared" si="5"/>
        <v>69.193476923076915</v>
      </c>
      <c r="DH34" s="30">
        <f t="shared" si="5"/>
        <v>61.43830958549222</v>
      </c>
      <c r="DI34" s="30">
        <f t="shared" si="5"/>
        <v>78.927589699074062</v>
      </c>
      <c r="DJ34" s="30">
        <f t="shared" si="5"/>
        <v>52.730566352026642</v>
      </c>
      <c r="DK34" s="30">
        <f t="shared" si="5"/>
        <v>52.532303613624578</v>
      </c>
      <c r="DL34" s="30">
        <f t="shared" si="5"/>
        <v>49.01006767482663</v>
      </c>
      <c r="DM34" s="30">
        <f t="shared" si="5"/>
        <v>47.324896435562437</v>
      </c>
      <c r="DN34" s="3">
        <f>VLOOKUP($A34,DELIEVERY!$DX:$EM,2,0)</f>
        <v>26.17</v>
      </c>
      <c r="DO34" s="3">
        <f>VLOOKUP($A34,DELIEVERY!$DX:$EM,3,0)</f>
        <v>14.31</v>
      </c>
      <c r="DP34" s="3">
        <f>VLOOKUP($A34,DELIEVERY!$DX:$EM,4,0)</f>
        <v>9.36</v>
      </c>
      <c r="DQ34" s="3">
        <f>VLOOKUP($A34,DELIEVERY!$DX:$EM,5,0)</f>
        <v>13.15</v>
      </c>
      <c r="DR34" s="3">
        <f>VLOOKUP($A34,DELIEVERY!$DX:$EM,6,0)</f>
        <v>11.17</v>
      </c>
      <c r="DS34" s="3">
        <f>VLOOKUP($A34,DELIEVERY!$DX:$EM,7,0)</f>
        <v>12.97</v>
      </c>
      <c r="DT34" s="3">
        <f>VLOOKUP($A34,DELIEVERY!$DX:$EM,8,0)</f>
        <v>22.43</v>
      </c>
      <c r="DU34" s="3">
        <f>VLOOKUP($A34,DELIEVERY!$DX:$EM,9,0)</f>
        <v>13.76</v>
      </c>
      <c r="DV34" s="3">
        <f>VLOOKUP($A34,DELIEVERY!$DX:$EM,10,0)</f>
        <v>16.13</v>
      </c>
      <c r="DW34" s="3">
        <f>VLOOKUP($A34,DELIEVERY!$DX:$EM,11,0)</f>
        <v>9.81</v>
      </c>
      <c r="DX34" s="3">
        <f>VLOOKUP($A34,DELIEVERY!$DX:$EM,12,0)</f>
        <v>10.4</v>
      </c>
      <c r="DY34" s="3">
        <f>VLOOKUP($A34,DELIEVERY!$DX:$EM,13,0)</f>
        <v>8.81</v>
      </c>
      <c r="DZ34" s="3">
        <f>VLOOKUP($A34,DELIEVERY!$DX:$EM,14,0)</f>
        <v>9.0399999999999991</v>
      </c>
      <c r="EA34" s="3">
        <f>VLOOKUP($A34,DELIEVERY!$DX:$EM,15,0)</f>
        <v>13.67</v>
      </c>
      <c r="EB34" s="3">
        <f>CASHBC!HU32</f>
        <v>19.099999999999966</v>
      </c>
      <c r="EC34" s="22">
        <f>CASHBC!HV32</f>
        <v>7.0500000000000114</v>
      </c>
      <c r="ED34" s="22">
        <f>CASHBC!HW32</f>
        <v>12.300000000000011</v>
      </c>
      <c r="EE34" s="22">
        <f>CASHBC!HX32</f>
        <v>8.7999999999999545</v>
      </c>
      <c r="EF34" s="3">
        <f>CASHBC!HY32</f>
        <v>16.5</v>
      </c>
      <c r="EG34" s="22">
        <f>CASHBC!HZ32</f>
        <v>17.899999999999977</v>
      </c>
      <c r="EH34" s="22">
        <f>CASHBC!IA32</f>
        <v>30.100000000000023</v>
      </c>
      <c r="EI34" s="22">
        <f>CASHBC!IB32</f>
        <v>13.800000000000011</v>
      </c>
      <c r="EJ34" s="22">
        <f>CASHBC!IC32</f>
        <v>31.75</v>
      </c>
      <c r="EK34" s="22">
        <f>CASHBC!ID32</f>
        <v>15.699999999999989</v>
      </c>
      <c r="EL34" s="3">
        <f>CASHBC!IE32</f>
        <v>24.800000000000011</v>
      </c>
      <c r="EM34" s="22">
        <f>CASHBC!IF32</f>
        <v>28.5</v>
      </c>
      <c r="EN34" s="22">
        <f>CASHBC!IG32</f>
        <v>29</v>
      </c>
      <c r="EO34" s="22">
        <f>CASHBC!IH32</f>
        <v>23.399999999999977</v>
      </c>
      <c r="EP34" s="22">
        <f>VLOOKUP($A34,FNO_STOCKOPS!$EJ:$EY,2,0)</f>
        <v>0.3704600484261501</v>
      </c>
      <c r="EQ34" s="22">
        <f>VLOOKUP($A34,FNO_STOCKOPS!$EJ:$EY,3,0)</f>
        <v>0.30269058295964124</v>
      </c>
      <c r="ER34" s="22">
        <f>VLOOKUP($A34,FNO_STOCKOPS!$EJ:$EY,4,0)</f>
        <v>0.27624309392265195</v>
      </c>
      <c r="ES34" s="22">
        <f>VLOOKUP($A34,FNO_STOCKOPS!$EJ:$EY,5,0)</f>
        <v>0.24203821656050956</v>
      </c>
      <c r="ET34" s="22">
        <f>VLOOKUP($A34,FNO_STOCKOPS!$EJ:$EY,6,0)</f>
        <v>0.24264705882352941</v>
      </c>
      <c r="EU34" s="22">
        <f>VLOOKUP($A34,FNO_STOCKOPS!$EJ:$EY,7,0)</f>
        <v>0.25801749271137026</v>
      </c>
      <c r="EV34" s="22">
        <f>VLOOKUP($A34,FNO_STOCKOPS!$EJ:$EY,8,0)</f>
        <v>0.33260393873085337</v>
      </c>
      <c r="EW34" s="22">
        <f>VLOOKUP($A34,FNO_STOCKOPS!$EJ:$EY,9,0)</f>
        <v>0.2791327913279133</v>
      </c>
      <c r="EX34" s="22">
        <f>VLOOKUP($A34,FNO_STOCKOPS!$EJ:$EY,10,0)</f>
        <v>0.25333333333333335</v>
      </c>
      <c r="EY34" s="22">
        <f>VLOOKUP($A34,FNO_STOCKOPS!$EJ:$EY,11,0)</f>
        <v>0.40909090909090912</v>
      </c>
      <c r="EZ34" s="22">
        <f>VLOOKUP($A34,FNO_STOCKOPS!$EJ:$EY,12,0)</f>
        <v>0.37967914438502676</v>
      </c>
      <c r="FA34" s="22">
        <f>VLOOKUP($A34,FNO_STOCKOPS!$EJ:$EY,13,0)</f>
        <v>0.46527777777777779</v>
      </c>
      <c r="FB34" s="22">
        <f>VLOOKUP($A34,FNO_STOCKOPS!$EJ:$EY,14,0)</f>
        <v>1.0576923076923077</v>
      </c>
      <c r="FC34" s="22">
        <f>VLOOKUP($A34,FNO_STOCKOPS!$EJ:$EY,15,0)</f>
        <v>1.2250000000000001</v>
      </c>
    </row>
    <row r="35" spans="1:159" x14ac:dyDescent="0.25">
      <c r="A35" s="3" t="s">
        <v>41</v>
      </c>
      <c r="B35" s="17">
        <v>640</v>
      </c>
      <c r="C35" s="17">
        <v>668.3</v>
      </c>
      <c r="D35" s="17">
        <v>625.15</v>
      </c>
      <c r="E35" s="18">
        <v>650.1</v>
      </c>
      <c r="F35" s="18">
        <v>4.4400000000000004</v>
      </c>
      <c r="G35" s="18">
        <v>851.7</v>
      </c>
      <c r="H35" s="18">
        <v>365.25</v>
      </c>
      <c r="I35" s="21" t="str">
        <f>VLOOKUP($A35,CASHBC!$HT:$IL,19,0)</f>
        <v/>
      </c>
      <c r="J35" s="22">
        <f>VLOOKUP($A35,CASHBC!$A:$C,3,0)</f>
        <v>13.03694</v>
      </c>
      <c r="K35" s="22">
        <f>VLOOKUP($A35,CASHBC!$EZ:$FD,2,0)</f>
        <v>13.032596666666665</v>
      </c>
      <c r="L35" s="22">
        <f>VLOOKUP($A35,CASHBC!$EZ:$FD,3,0)</f>
        <v>10.902213999999999</v>
      </c>
      <c r="M35" s="22">
        <f>VLOOKUP($A35,CASHBC!$EZ:$FD,4,0)</f>
        <v>13.34603875</v>
      </c>
      <c r="N35" s="22">
        <f>VLOOKUP($A35,CASHBC!$EZ:$FD,5,0)</f>
        <v>12.24241307692308</v>
      </c>
      <c r="O35" s="22" t="str">
        <f t="shared" si="1"/>
        <v/>
      </c>
      <c r="P35" s="22">
        <f>VLOOKUP($A35,CASHBC!$A:$D,4,0)</f>
        <v>83.579046629999993</v>
      </c>
      <c r="Q35" s="22">
        <f>VLOOKUP($A35,CASHBC!$FX:$GB,2,0)</f>
        <v>79.209672641666671</v>
      </c>
      <c r="R35" s="22">
        <f>VLOOKUP($A35,CASHBC!$FX:$GB,3,0)</f>
        <v>66.163036132999991</v>
      </c>
      <c r="S35" s="22">
        <f>VLOOKUP($A35,CASHBC!$FX:$GB,4,0)</f>
        <v>80.241381969999992</v>
      </c>
      <c r="T35" s="22">
        <f>VLOOKUP($A35,CASHBC!$FX:$GB,5,0)</f>
        <v>70.637566556153828</v>
      </c>
      <c r="U35" s="22">
        <f t="shared" si="2"/>
        <v>83.579046629999993</v>
      </c>
      <c r="V35" s="24">
        <f>VLOOKUP($A35,CASHBC!$A:$E,5,0)</f>
        <v>27450</v>
      </c>
      <c r="W35" s="24">
        <f>VLOOKUP($A35,CASHBC!$GV:$GZ,2,0)</f>
        <v>28475</v>
      </c>
      <c r="X35" s="24">
        <f>VLOOKUP($A35,CASHBC!$GV:$GZ,3,0)</f>
        <v>26229</v>
      </c>
      <c r="Y35" s="24">
        <f>VLOOKUP($A35,CASHBC!$GV:$GZ,4,0)</f>
        <v>29507.625</v>
      </c>
      <c r="Z35" s="24">
        <f>VLOOKUP($A35,CASHBC!$GV:$GZ,5,0)</f>
        <v>29281.846153846152</v>
      </c>
      <c r="AA35" s="24" t="str">
        <f t="shared" si="3"/>
        <v/>
      </c>
      <c r="AB35" s="27">
        <f>VLOOKUP(A35,DELIEVERY!A:E,5,0)</f>
        <v>27.49</v>
      </c>
      <c r="AC35" s="22">
        <f>VLOOKUP(A35,DELIEVERY!DP:DV,3,0)</f>
        <v>30.230813557492635</v>
      </c>
      <c r="AD35" s="22">
        <f>VLOOKUP(A35,DELIEVERY!DP:DV,4,0)</f>
        <v>25.486070994387013</v>
      </c>
      <c r="AE35" s="22">
        <f>VLOOKUP(A35,DELIEVERY!DP:DV,5,0)</f>
        <v>18.022454415547084</v>
      </c>
      <c r="AF35" s="22">
        <f>VLOOKUP(A35,DELIEVERY!DP:DV,6,0)</f>
        <v>17.406460277407604</v>
      </c>
      <c r="AG35" s="3" t="str">
        <f t="shared" si="4"/>
        <v/>
      </c>
      <c r="AH35" s="28">
        <f>FNO_BHAVCOPY!CB33</f>
        <v>0.65005417118093178</v>
      </c>
      <c r="AI35" s="28">
        <f>FNO_BHAVCOPY!CC33</f>
        <v>-7.7922077922077921</v>
      </c>
      <c r="AJ35" s="28">
        <f>FNO_BHAVCOPY!CD33</f>
        <v>-2.4366471734892787</v>
      </c>
      <c r="AK35" s="28">
        <f>FNO_BHAVCOPY!CE33</f>
        <v>3.8987341772151898</v>
      </c>
      <c r="AL35" s="28">
        <f>FNO_BHAVCOPY!CF33</f>
        <v>-5.0607287449392711E-2</v>
      </c>
      <c r="AM35" s="28">
        <f>FNO_BHAVCOPY!CG33</f>
        <v>2.4896265560165975</v>
      </c>
      <c r="AN35" s="28">
        <f>FNO_BHAVCOPY!CH33</f>
        <v>9.8575498575498575</v>
      </c>
      <c r="AO35" s="28">
        <f>FNO_BHAVCOPY!CI33</f>
        <v>13.961038961038961</v>
      </c>
      <c r="AP35" s="28">
        <f>FNO_BHAVCOPY!CJ33</f>
        <v>5.1912568306010929</v>
      </c>
      <c r="AQ35" s="28">
        <f>FNO_BHAVCOPY!CK33</f>
        <v>29.902395740905057</v>
      </c>
      <c r="AR35" s="28">
        <f>FNO_BHAVCOPY!CL33</f>
        <v>-0.26548672566371678</v>
      </c>
      <c r="AS35" s="28">
        <f>FNO_BHAVCOPY!CM33</f>
        <v>-5.1217464315701093</v>
      </c>
      <c r="AT35" s="28">
        <f>FNO_BHAVCOPY!CN33</f>
        <v>-8.0308880308880308</v>
      </c>
      <c r="AU35" s="28">
        <f>FNO_BHAVCOPY!CO33</f>
        <v>-2.3378582202111615</v>
      </c>
      <c r="AV35" s="29">
        <f>FNO_BHAVCOPY!BK33</f>
        <v>1486400</v>
      </c>
      <c r="AW35" s="29">
        <f>FNO_BHAVCOPY!BL33</f>
        <v>1476800</v>
      </c>
      <c r="AX35" s="29">
        <f>FNO_BHAVCOPY!BM33</f>
        <v>1601600</v>
      </c>
      <c r="AY35" s="29">
        <f>FNO_BHAVCOPY!BN33</f>
        <v>1641600</v>
      </c>
      <c r="AZ35" s="29">
        <f>FNO_BHAVCOPY!BO33</f>
        <v>1580000</v>
      </c>
      <c r="BA35" s="29">
        <f>FNO_BHAVCOPY!BP33</f>
        <v>1580800</v>
      </c>
      <c r="BB35" s="29">
        <f>FNO_BHAVCOPY!BQ33</f>
        <v>1542400</v>
      </c>
      <c r="BC35" s="29">
        <f>FNO_BHAVCOPY!BR33</f>
        <v>1404000</v>
      </c>
      <c r="BD35" s="29">
        <f>FNO_BHAVCOPY!BS33</f>
        <v>1232000</v>
      </c>
      <c r="BE35" s="29">
        <f>FNO_BHAVCOPY!BT33</f>
        <v>1171200</v>
      </c>
      <c r="BF35" s="29">
        <f>FNO_BHAVCOPY!BU33</f>
        <v>901600</v>
      </c>
      <c r="BG35" s="29">
        <f>FNO_BHAVCOPY!BV33</f>
        <v>904000</v>
      </c>
      <c r="BH35" s="29">
        <f>FNO_BHAVCOPY!BW33</f>
        <v>952800</v>
      </c>
      <c r="BI35" s="29">
        <f>FNO_BHAVCOPY!BX33</f>
        <v>1036000</v>
      </c>
      <c r="BJ35" s="22">
        <f>CASHBC!EJ33</f>
        <v>13.03694</v>
      </c>
      <c r="BK35" s="22">
        <f>CASHBC!EK33</f>
        <v>22.796220000000002</v>
      </c>
      <c r="BL35" s="22">
        <f>CASHBC!EL33</f>
        <v>8.3024299999999993</v>
      </c>
      <c r="BM35" s="22">
        <f>CASHBC!EM33</f>
        <v>7.9991399999999997</v>
      </c>
      <c r="BN35" s="22">
        <f>CASHBC!EN33</f>
        <v>5.1532499999999999</v>
      </c>
      <c r="BO35" s="22">
        <f>CASHBC!EO33</f>
        <v>10.26003</v>
      </c>
      <c r="BP35" s="22">
        <f>CASHBC!EP33</f>
        <v>9.3048699999999993</v>
      </c>
      <c r="BQ35" s="22">
        <f>CASHBC!EQ33</f>
        <v>19.33614</v>
      </c>
      <c r="BR35" s="22">
        <f>CASHBC!ER33</f>
        <v>23.616230000000002</v>
      </c>
      <c r="BS35" s="22">
        <f>CASHBC!ES33</f>
        <v>19.332360000000001</v>
      </c>
      <c r="BT35" s="22">
        <f>CASHBC!ET33</f>
        <v>5.6813599999999997</v>
      </c>
      <c r="BU35" s="22">
        <f>CASHBC!EU33</f>
        <v>9.7673799999999993</v>
      </c>
      <c r="BV35" s="22">
        <f>CASHBC!EV33</f>
        <v>14.804029999999999</v>
      </c>
      <c r="BW35" s="22">
        <f>CASHBC!EW33</f>
        <v>2.79793</v>
      </c>
      <c r="BX35" s="22">
        <f>VLOOKUP($A35,CASHBC!$FG:$FU,2,0)</f>
        <v>83.579046629999993</v>
      </c>
      <c r="BY35" s="22">
        <f>VLOOKUP($A35,CASHBC!$FG:$FU,3,0)</f>
        <v>141.06049439</v>
      </c>
      <c r="BZ35" s="22">
        <f>VLOOKUP($A35,CASHBC!$FG:$FU,4,0)</f>
        <v>49.555112530000002</v>
      </c>
      <c r="CA35" s="22">
        <f>VLOOKUP($A35,CASHBC!$FG:$FU,5,0)</f>
        <v>47.013411005000002</v>
      </c>
      <c r="CB35" s="22">
        <f>VLOOKUP($A35,CASHBC!$FG:$FU,6,0)</f>
        <v>30.968099519999999</v>
      </c>
      <c r="CC35" s="22">
        <f>VLOOKUP($A35,CASHBC!$FG:$FU,7,0)</f>
        <v>62.218063220000005</v>
      </c>
      <c r="CD35" s="22">
        <f>VLOOKUP($A35,CASHBC!$FG:$FU,8,0)</f>
        <v>55.637910249999997</v>
      </c>
      <c r="CE35" s="22">
        <f>VLOOKUP($A35,CASHBC!$FG:$FU,9,0)</f>
        <v>115.29455362</v>
      </c>
      <c r="CF35" s="22">
        <f>VLOOKUP($A35,CASHBC!$FG:$FU,10,0)</f>
        <v>140.18341122499999</v>
      </c>
      <c r="CG35" s="22">
        <f>VLOOKUP($A35,CASHBC!$FG:$FU,11,0)</f>
        <v>110.47079992</v>
      </c>
      <c r="CH35" s="22">
        <f>VLOOKUP($A35,CASHBC!$FG:$FU,12,0)</f>
        <v>29.278529105</v>
      </c>
      <c r="CI35" s="22">
        <f>VLOOKUP($A35,CASHBC!$FG:$FU,13,0)</f>
        <v>50.526587160000005</v>
      </c>
      <c r="CJ35" s="22">
        <f>VLOOKUP($A35,CASHBC!$FG:$FU,14,0)</f>
        <v>73.021438379999992</v>
      </c>
      <c r="CK35" s="22">
        <f>VLOOKUP($A35,CASHBC!$FG:$FU,15,0)</f>
        <v>13.059954905</v>
      </c>
      <c r="CL35" s="30">
        <f>VLOOKUP($A35,CASHBC!$GE:$GS,2,0)</f>
        <v>27450</v>
      </c>
      <c r="CM35" s="30">
        <f>VLOOKUP($A35,CASHBC!$GE:$GS,3,0)</f>
        <v>45734</v>
      </c>
      <c r="CN35" s="30">
        <f>VLOOKUP($A35,CASHBC!$GE:$GS,4,0)</f>
        <v>17969</v>
      </c>
      <c r="CO35" s="30">
        <f>VLOOKUP($A35,CASHBC!$GE:$GS,5,0)</f>
        <v>21722</v>
      </c>
      <c r="CP35" s="30">
        <f>VLOOKUP($A35,CASHBC!$GE:$GS,6,0)</f>
        <v>12854</v>
      </c>
      <c r="CQ35" s="30">
        <f>VLOOKUP($A35,CASHBC!$GE:$GS,7,0)</f>
        <v>32866</v>
      </c>
      <c r="CR35" s="30">
        <f>VLOOKUP($A35,CASHBC!$GE:$GS,8,0)</f>
        <v>18792</v>
      </c>
      <c r="CS35" s="30">
        <f>VLOOKUP($A35,CASHBC!$GE:$GS,9,0)</f>
        <v>33234</v>
      </c>
      <c r="CT35" s="30">
        <f>VLOOKUP($A35,CASHBC!$GE:$GS,10,0)</f>
        <v>52890</v>
      </c>
      <c r="CU35" s="30">
        <f>VLOOKUP($A35,CASHBC!$GE:$GS,11,0)</f>
        <v>47972</v>
      </c>
      <c r="CV35" s="30">
        <f>VLOOKUP($A35,CASHBC!$GE:$GS,12,0)</f>
        <v>14739</v>
      </c>
      <c r="CW35" s="30">
        <f>VLOOKUP($A35,CASHBC!$GE:$GS,13,0)</f>
        <v>31348</v>
      </c>
      <c r="CX35" s="30">
        <f>VLOOKUP($A35,CASHBC!$GE:$GS,14,0)</f>
        <v>34865</v>
      </c>
      <c r="CY35" s="30">
        <f>VLOOKUP($A35,CASHBC!$GE:$GS,15,0)</f>
        <v>15679</v>
      </c>
      <c r="CZ35" s="30">
        <f t="shared" si="5"/>
        <v>47.493406193078322</v>
      </c>
      <c r="DA35" s="30">
        <f t="shared" si="5"/>
        <v>49.845235492193993</v>
      </c>
      <c r="DB35" s="30">
        <f t="shared" si="5"/>
        <v>46.204184985252375</v>
      </c>
      <c r="DC35" s="30">
        <f t="shared" si="5"/>
        <v>36.825062148973387</v>
      </c>
      <c r="DD35" s="30">
        <f t="shared" si="5"/>
        <v>40.090633265909439</v>
      </c>
      <c r="DE35" s="30">
        <f t="shared" si="5"/>
        <v>31.217763037789812</v>
      </c>
      <c r="DF35" s="30">
        <f t="shared" si="5"/>
        <v>49.515059599829712</v>
      </c>
      <c r="DG35" s="30">
        <f t="shared" si="5"/>
        <v>58.181801769272433</v>
      </c>
      <c r="DH35" s="30">
        <f t="shared" si="5"/>
        <v>44.651597655511445</v>
      </c>
      <c r="DI35" s="30">
        <f t="shared" si="5"/>
        <v>40.299257900441923</v>
      </c>
      <c r="DJ35" s="30">
        <f t="shared" si="5"/>
        <v>38.546441413935817</v>
      </c>
      <c r="DK35" s="30">
        <f t="shared" si="5"/>
        <v>31.157904810514225</v>
      </c>
      <c r="DL35" s="30">
        <f t="shared" si="5"/>
        <v>42.461006740283949</v>
      </c>
      <c r="DM35" s="30">
        <f t="shared" si="5"/>
        <v>17.845079405574335</v>
      </c>
      <c r="DN35" s="3">
        <f>VLOOKUP($A35,DELIEVERY!$DX:$EM,2,0)</f>
        <v>27.49</v>
      </c>
      <c r="DO35" s="3">
        <f>VLOOKUP($A35,DELIEVERY!$DX:$EM,3,0)</f>
        <v>42.1</v>
      </c>
      <c r="DP35" s="3">
        <f>VLOOKUP($A35,DELIEVERY!$DX:$EM,4,0)</f>
        <v>18.32</v>
      </c>
      <c r="DQ35" s="3">
        <f>VLOOKUP($A35,DELIEVERY!$DX:$EM,5,0)</f>
        <v>8.7799999999999994</v>
      </c>
      <c r="DR35" s="3">
        <f>VLOOKUP($A35,DELIEVERY!$DX:$EM,6,0)</f>
        <v>13.72</v>
      </c>
      <c r="DS35" s="3">
        <f>VLOOKUP($A35,DELIEVERY!$DX:$EM,7,0)</f>
        <v>13.32</v>
      </c>
      <c r="DT35" s="3">
        <f>VLOOKUP($A35,DELIEVERY!$DX:$EM,8,0)</f>
        <v>14.75</v>
      </c>
      <c r="DU35" s="3">
        <f>VLOOKUP($A35,DELIEVERY!$DX:$EM,9,0)</f>
        <v>12.23</v>
      </c>
      <c r="DV35" s="3">
        <f>VLOOKUP($A35,DELIEVERY!$DX:$EM,10,0)</f>
        <v>6.83</v>
      </c>
      <c r="DW35" s="3">
        <f>VLOOKUP($A35,DELIEVERY!$DX:$EM,11,0)</f>
        <v>8.4</v>
      </c>
      <c r="DX35" s="3">
        <f>VLOOKUP($A35,DELIEVERY!$DX:$EM,12,0)</f>
        <v>17.14</v>
      </c>
      <c r="DY35" s="3">
        <f>VLOOKUP($A35,DELIEVERY!$DX:$EM,13,0)</f>
        <v>21.74</v>
      </c>
      <c r="DZ35" s="3">
        <f>VLOOKUP($A35,DELIEVERY!$DX:$EM,14,0)</f>
        <v>19.87</v>
      </c>
      <c r="EA35" s="3">
        <f>VLOOKUP($A35,DELIEVERY!$DX:$EM,15,0)</f>
        <v>28.49</v>
      </c>
      <c r="EB35" s="3">
        <f>CASHBC!HU33</f>
        <v>43.149999999999977</v>
      </c>
      <c r="EC35" s="22">
        <f>CASHBC!HV33</f>
        <v>20</v>
      </c>
      <c r="ED35" s="22">
        <f>CASHBC!HW33</f>
        <v>35.950000000000045</v>
      </c>
      <c r="EE35" s="22">
        <f>CASHBC!HX33</f>
        <v>24.75</v>
      </c>
      <c r="EF35" s="3">
        <f>CASHBC!HY33</f>
        <v>18.549999999999955</v>
      </c>
      <c r="EG35" s="22">
        <f>CASHBC!HZ33</f>
        <v>24.850000000000023</v>
      </c>
      <c r="EH35" s="22">
        <f>CASHBC!IA33</f>
        <v>28.700000000000045</v>
      </c>
      <c r="EI35" s="22">
        <f>CASHBC!IB33</f>
        <v>38.350000000000023</v>
      </c>
      <c r="EJ35" s="22">
        <f>CASHBC!IC33</f>
        <v>40.699999999999932</v>
      </c>
      <c r="EK35" s="22">
        <f>CASHBC!ID33</f>
        <v>70.75</v>
      </c>
      <c r="EL35" s="3">
        <f>CASHBC!IE33</f>
        <v>21.5</v>
      </c>
      <c r="EM35" s="22">
        <f>CASHBC!IF33</f>
        <v>29.099999999999966</v>
      </c>
      <c r="EN35" s="22">
        <f>CASHBC!IG33</f>
        <v>47.550000000000011</v>
      </c>
      <c r="EO35" s="22">
        <f>CASHBC!IH33</f>
        <v>20.5</v>
      </c>
      <c r="EP35" s="22">
        <f>VLOOKUP($A35,FNO_STOCKOPS!$EJ:$EY,2,0)</f>
        <v>0.61780104712041883</v>
      </c>
      <c r="EQ35" s="22">
        <f>VLOOKUP($A35,FNO_STOCKOPS!$EJ:$EY,3,0)</f>
        <v>0.59798994974874375</v>
      </c>
      <c r="ER35" s="22">
        <f>VLOOKUP($A35,FNO_STOCKOPS!$EJ:$EY,4,0)</f>
        <v>0.52709359605911332</v>
      </c>
      <c r="ES35" s="22">
        <f>VLOOKUP($A35,FNO_STOCKOPS!$EJ:$EY,5,0)</f>
        <v>0.63095238095238093</v>
      </c>
      <c r="ET35" s="22">
        <f>VLOOKUP($A35,FNO_STOCKOPS!$EJ:$EY,6,0)</f>
        <v>0.59883720930232553</v>
      </c>
      <c r="EU35" s="22">
        <f>VLOOKUP($A35,FNO_STOCKOPS!$EJ:$EY,7,0)</f>
        <v>0.61271676300578037</v>
      </c>
      <c r="EV35" s="22">
        <f>VLOOKUP($A35,FNO_STOCKOPS!$EJ:$EY,8,0)</f>
        <v>0.55621301775147924</v>
      </c>
      <c r="EW35" s="22">
        <f>VLOOKUP($A35,FNO_STOCKOPS!$EJ:$EY,9,0)</f>
        <v>0.43859649122807015</v>
      </c>
      <c r="EX35" s="22">
        <f>VLOOKUP($A35,FNO_STOCKOPS!$EJ:$EY,10,0)</f>
        <v>0.42138364779874216</v>
      </c>
      <c r="EY35" s="22">
        <f>VLOOKUP($A35,FNO_STOCKOPS!$EJ:$EY,11,0)</f>
        <v>0.35</v>
      </c>
      <c r="EZ35" s="22">
        <f>VLOOKUP($A35,FNO_STOCKOPS!$EJ:$EY,12,0)</f>
        <v>7.1942446043165464E-2</v>
      </c>
      <c r="FA35" s="22">
        <f>VLOOKUP($A35,FNO_STOCKOPS!$EJ:$EY,13,0)</f>
        <v>6.7567567567567571E-2</v>
      </c>
      <c r="FB35" s="22">
        <f>VLOOKUP($A35,FNO_STOCKOPS!$EJ:$EY,14,0)</f>
        <v>2.8169014084507043E-2</v>
      </c>
      <c r="FC35" s="22">
        <f>VLOOKUP($A35,FNO_STOCKOPS!$EJ:$EY,15,0)</f>
        <v>6.3829787234042548E-2</v>
      </c>
    </row>
    <row r="36" spans="1:159" x14ac:dyDescent="0.25">
      <c r="A36" s="3" t="s">
        <v>42</v>
      </c>
      <c r="B36" s="18">
        <v>154.80000000000001</v>
      </c>
      <c r="C36" s="18">
        <v>170.6</v>
      </c>
      <c r="D36" s="18">
        <v>153.35</v>
      </c>
      <c r="E36" s="18">
        <v>159</v>
      </c>
      <c r="F36" s="18">
        <v>5.54</v>
      </c>
      <c r="G36" s="18">
        <v>349</v>
      </c>
      <c r="H36" s="18">
        <v>117.4</v>
      </c>
      <c r="I36" s="21" t="str">
        <f>VLOOKUP($A36,CASHBC!$HT:$IL,19,0)</f>
        <v/>
      </c>
      <c r="J36" s="22">
        <f>VLOOKUP($A36,CASHBC!$A:$C,3,0)</f>
        <v>184.44012000000001</v>
      </c>
      <c r="K36" s="22">
        <f>VLOOKUP($A36,CASHBC!$EZ:$FD,2,0)</f>
        <v>119.88670666666667</v>
      </c>
      <c r="L36" s="22">
        <f>VLOOKUP($A36,CASHBC!$EZ:$FD,3,0)</f>
        <v>121.05309000000003</v>
      </c>
      <c r="M36" s="22">
        <f>VLOOKUP($A36,CASHBC!$EZ:$FD,4,0)</f>
        <v>110.89129750000001</v>
      </c>
      <c r="N36" s="22">
        <f>VLOOKUP($A36,CASHBC!$EZ:$FD,5,0)</f>
        <v>100.72948769230769</v>
      </c>
      <c r="O36" s="22">
        <f t="shared" si="1"/>
        <v>184.44012000000001</v>
      </c>
      <c r="P36" s="22">
        <f>VLOOKUP($A36,CASHBC!$A:$D,4,0)</f>
        <v>296.70553680500001</v>
      </c>
      <c r="Q36" s="22">
        <f>VLOOKUP($A36,CASHBC!$FX:$GB,2,0)</f>
        <v>172.08654538666667</v>
      </c>
      <c r="R36" s="22">
        <f>VLOOKUP($A36,CASHBC!$FX:$GB,3,0)</f>
        <v>173.370921439</v>
      </c>
      <c r="S36" s="22">
        <f>VLOOKUP($A36,CASHBC!$FX:$GB,4,0)</f>
        <v>161.940771731875</v>
      </c>
      <c r="T36" s="22">
        <f>VLOOKUP($A36,CASHBC!$FX:$GB,5,0)</f>
        <v>152.52065863576925</v>
      </c>
      <c r="U36" s="22">
        <f t="shared" si="2"/>
        <v>296.70553680500001</v>
      </c>
      <c r="V36" s="24">
        <f>VLOOKUP($A36,CASHBC!$A:$E,5,0)</f>
        <v>152454</v>
      </c>
      <c r="W36" s="24">
        <f>VLOOKUP($A36,CASHBC!$GV:$GZ,2,0)</f>
        <v>92804.333333333328</v>
      </c>
      <c r="X36" s="24">
        <f>VLOOKUP($A36,CASHBC!$GV:$GZ,3,0)</f>
        <v>96931</v>
      </c>
      <c r="Y36" s="24">
        <f>VLOOKUP($A36,CASHBC!$GV:$GZ,4,0)</f>
        <v>100494.125</v>
      </c>
      <c r="Z36" s="24">
        <f>VLOOKUP($A36,CASHBC!$GV:$GZ,5,0)</f>
        <v>96438.38461538461</v>
      </c>
      <c r="AA36" s="24" t="str">
        <f t="shared" si="3"/>
        <v/>
      </c>
      <c r="AB36" s="27">
        <f>VLOOKUP(A36,DELIEVERY!A:E,5,0)</f>
        <v>30.9</v>
      </c>
      <c r="AC36" s="22">
        <f>VLOOKUP(A36,DELIEVERY!DP:DV,3,0)</f>
        <v>25.498531780504326</v>
      </c>
      <c r="AD36" s="22">
        <f>VLOOKUP(A36,DELIEVERY!DP:DV,4,0)</f>
        <v>27.832166861663755</v>
      </c>
      <c r="AE36" s="22">
        <f>VLOOKUP(A36,DELIEVERY!DP:DV,5,0)</f>
        <v>28.683551565441824</v>
      </c>
      <c r="AF36" s="22">
        <f>VLOOKUP(A36,DELIEVERY!DP:DV,6,0)</f>
        <v>28.141353062193215</v>
      </c>
      <c r="AG36" s="3">
        <f t="shared" si="4"/>
        <v>30.9</v>
      </c>
      <c r="AH36" s="28">
        <f>FNO_BHAVCOPY!CB34</f>
        <v>-23.029126213592232</v>
      </c>
      <c r="AI36" s="28">
        <f>FNO_BHAVCOPY!CC34</f>
        <v>-14.537006306007303</v>
      </c>
      <c r="AJ36" s="28">
        <f>FNO_BHAVCOPY!CD34</f>
        <v>11.098820058997049</v>
      </c>
      <c r="AK36" s="28">
        <f>FNO_BHAVCOPY!CE34</f>
        <v>3.2749428789032753</v>
      </c>
      <c r="AL36" s="28">
        <f>FNO_BHAVCOPY!CF34</f>
        <v>20.846755637367696</v>
      </c>
      <c r="AM36" s="28">
        <f>FNO_BHAVCOPY!CG34</f>
        <v>8.7043521760880438</v>
      </c>
      <c r="AN36" s="28">
        <f>FNO_BHAVCOPY!CH34</f>
        <v>10.441988950276244</v>
      </c>
      <c r="AO36" s="28">
        <f>FNO_BHAVCOPY!CI34</f>
        <v>-5.2851909994767139</v>
      </c>
      <c r="AP36" s="28">
        <f>FNO_BHAVCOPY!CJ34</f>
        <v>-16.257668711656443</v>
      </c>
      <c r="AQ36" s="28">
        <f>FNO_BHAVCOPY!CK34</f>
        <v>7.489401789919925</v>
      </c>
      <c r="AR36" s="28">
        <f>FNO_BHAVCOPY!CL34</f>
        <v>22.504327755337563</v>
      </c>
      <c r="AS36" s="28">
        <f>FNO_BHAVCOPY!CM34</f>
        <v>-5.8152173913043477</v>
      </c>
      <c r="AT36" s="28">
        <f>FNO_BHAVCOPY!CN34</f>
        <v>10.51051051051051</v>
      </c>
      <c r="AU36" s="28">
        <f>FNO_BHAVCOPY!CO34</f>
        <v>-13.864459389549921</v>
      </c>
      <c r="AV36" s="29">
        <f>FNO_BHAVCOPY!BK34</f>
        <v>4955000</v>
      </c>
      <c r="AW36" s="29">
        <f>FNO_BHAVCOPY!BL34</f>
        <v>6437500</v>
      </c>
      <c r="AX36" s="29">
        <f>FNO_BHAVCOPY!BM34</f>
        <v>7532500</v>
      </c>
      <c r="AY36" s="29">
        <f>FNO_BHAVCOPY!BN34</f>
        <v>6780000</v>
      </c>
      <c r="AZ36" s="29">
        <f>FNO_BHAVCOPY!BO34</f>
        <v>6565000</v>
      </c>
      <c r="BA36" s="29">
        <f>FNO_BHAVCOPY!BP34</f>
        <v>5432500</v>
      </c>
      <c r="BB36" s="29">
        <f>FNO_BHAVCOPY!BQ34</f>
        <v>4997500</v>
      </c>
      <c r="BC36" s="29">
        <f>FNO_BHAVCOPY!BR34</f>
        <v>4525000</v>
      </c>
      <c r="BD36" s="29">
        <f>FNO_BHAVCOPY!BS34</f>
        <v>4777500</v>
      </c>
      <c r="BE36" s="29">
        <f>FNO_BHAVCOPY!BT34</f>
        <v>5705000</v>
      </c>
      <c r="BF36" s="29">
        <f>FNO_BHAVCOPY!BU34</f>
        <v>5307500</v>
      </c>
      <c r="BG36" s="29">
        <f>FNO_BHAVCOPY!BV34</f>
        <v>4332500</v>
      </c>
      <c r="BH36" s="29">
        <f>FNO_BHAVCOPY!BW34</f>
        <v>4600000</v>
      </c>
      <c r="BI36" s="29">
        <f>FNO_BHAVCOPY!BX34</f>
        <v>4162500</v>
      </c>
      <c r="BJ36" s="22">
        <f>CASHBC!EJ34</f>
        <v>184.44012000000001</v>
      </c>
      <c r="BK36" s="22">
        <f>CASHBC!EK34</f>
        <v>120.04183</v>
      </c>
      <c r="BL36" s="22">
        <f>CASHBC!EL34</f>
        <v>131.93550999999999</v>
      </c>
      <c r="BM36" s="22">
        <f>CASHBC!EM34</f>
        <v>107.68277999999999</v>
      </c>
      <c r="BN36" s="22">
        <f>CASHBC!EN34</f>
        <v>167.34282999999999</v>
      </c>
      <c r="BO36" s="22">
        <f>CASHBC!EO34</f>
        <v>78.262500000000003</v>
      </c>
      <c r="BP36" s="22">
        <f>CASHBC!EP34</f>
        <v>80.701840000000004</v>
      </c>
      <c r="BQ36" s="22">
        <f>CASHBC!EQ34</f>
        <v>93.259379999999993</v>
      </c>
      <c r="BR36" s="22">
        <f>CASHBC!ER34</f>
        <v>107.90371</v>
      </c>
      <c r="BS36" s="22">
        <f>CASHBC!ES34</f>
        <v>119.64946999999999</v>
      </c>
      <c r="BT36" s="22">
        <f>CASHBC!ET34</f>
        <v>82.384770000000003</v>
      </c>
      <c r="BU36" s="22">
        <f>CASHBC!EU34</f>
        <v>59.599350000000001</v>
      </c>
      <c r="BV36" s="22">
        <f>CASHBC!EV34</f>
        <v>79.599969999999999</v>
      </c>
      <c r="BW36" s="22">
        <f>CASHBC!EW34</f>
        <v>81.119399999999999</v>
      </c>
      <c r="BX36" s="22">
        <f>VLOOKUP($A36,CASHBC!$FG:$FU,2,0)</f>
        <v>296.70553680500001</v>
      </c>
      <c r="BY36" s="22">
        <f>VLOOKUP($A36,CASHBC!$FG:$FU,3,0)</f>
        <v>181.04626094</v>
      </c>
      <c r="BZ36" s="22">
        <f>VLOOKUP($A36,CASHBC!$FG:$FU,4,0)</f>
        <v>187.96624220499999</v>
      </c>
      <c r="CA36" s="22">
        <f>VLOOKUP($A36,CASHBC!$FG:$FU,5,0)</f>
        <v>147.247133015</v>
      </c>
      <c r="CB36" s="22">
        <f>VLOOKUP($A36,CASHBC!$FG:$FU,6,0)</f>
        <v>229.36700815999998</v>
      </c>
      <c r="CC36" s="22">
        <f>VLOOKUP($A36,CASHBC!$FG:$FU,7,0)</f>
        <v>121.227962875</v>
      </c>
      <c r="CD36" s="22">
        <f>VLOOKUP($A36,CASHBC!$FG:$FU,8,0)</f>
        <v>116.72878489000001</v>
      </c>
      <c r="CE36" s="22">
        <f>VLOOKUP($A36,CASHBC!$FG:$FU,9,0)</f>
        <v>133.93296534000001</v>
      </c>
      <c r="CF36" s="22">
        <f>VLOOKUP($A36,CASHBC!$FG:$FU,10,0)</f>
        <v>178.00981643</v>
      </c>
      <c r="CG36" s="22">
        <f>VLOOKUP($A36,CASHBC!$FG:$FU,11,0)</f>
        <v>206.181433865</v>
      </c>
      <c r="CH36" s="22">
        <f>VLOOKUP($A36,CASHBC!$FG:$FU,12,0)</f>
        <v>128.70625721500002</v>
      </c>
      <c r="CI36" s="22">
        <f>VLOOKUP($A36,CASHBC!$FG:$FU,13,0)</f>
        <v>93.640809104999988</v>
      </c>
      <c r="CJ36" s="22">
        <f>VLOOKUP($A36,CASHBC!$FG:$FU,14,0)</f>
        <v>122.53319753</v>
      </c>
      <c r="CK36" s="22">
        <f>VLOOKUP($A36,CASHBC!$FG:$FU,15,0)</f>
        <v>136.18069069500001</v>
      </c>
      <c r="CL36" s="30">
        <f>VLOOKUP($A36,CASHBC!$GE:$GS,2,0)</f>
        <v>152454</v>
      </c>
      <c r="CM36" s="30">
        <f>VLOOKUP($A36,CASHBC!$GE:$GS,3,0)</f>
        <v>101172</v>
      </c>
      <c r="CN36" s="30">
        <f>VLOOKUP($A36,CASHBC!$GE:$GS,4,0)</f>
        <v>98002</v>
      </c>
      <c r="CO36" s="30">
        <f>VLOOKUP($A36,CASHBC!$GE:$GS,5,0)</f>
        <v>79239</v>
      </c>
      <c r="CP36" s="30">
        <f>VLOOKUP($A36,CASHBC!$GE:$GS,6,0)</f>
        <v>134035</v>
      </c>
      <c r="CQ36" s="30">
        <f>VLOOKUP($A36,CASHBC!$GE:$GS,7,0)</f>
        <v>72207</v>
      </c>
      <c r="CR36" s="30">
        <f>VLOOKUP($A36,CASHBC!$GE:$GS,8,0)</f>
        <v>105159</v>
      </c>
      <c r="CS36" s="30">
        <f>VLOOKUP($A36,CASHBC!$GE:$GS,9,0)</f>
        <v>103461</v>
      </c>
      <c r="CT36" s="30">
        <f>VLOOKUP($A36,CASHBC!$GE:$GS,10,0)</f>
        <v>110678</v>
      </c>
      <c r="CU36" s="30">
        <f>VLOOKUP($A36,CASHBC!$GE:$GS,11,0)</f>
        <v>119703</v>
      </c>
      <c r="CV36" s="30">
        <f>VLOOKUP($A36,CASHBC!$GE:$GS,12,0)</f>
        <v>103620</v>
      </c>
      <c r="CW36" s="30">
        <f>VLOOKUP($A36,CASHBC!$GE:$GS,13,0)</f>
        <v>77938</v>
      </c>
      <c r="CX36" s="30">
        <f>VLOOKUP($A36,CASHBC!$GE:$GS,14,0)</f>
        <v>72340</v>
      </c>
      <c r="CY36" s="30">
        <f>VLOOKUP($A36,CASHBC!$GE:$GS,15,0)</f>
        <v>76145</v>
      </c>
      <c r="CZ36" s="30">
        <f t="shared" si="5"/>
        <v>120.98083356291077</v>
      </c>
      <c r="DA36" s="30">
        <f t="shared" si="5"/>
        <v>118.65123749654056</v>
      </c>
      <c r="DB36" s="30">
        <f t="shared" si="5"/>
        <v>134.62532397298014</v>
      </c>
      <c r="DC36" s="30">
        <f t="shared" si="5"/>
        <v>135.89618748343617</v>
      </c>
      <c r="DD36" s="30">
        <f t="shared" si="5"/>
        <v>124.85009885477673</v>
      </c>
      <c r="DE36" s="30">
        <f t="shared" si="5"/>
        <v>108.38630603681084</v>
      </c>
      <c r="DF36" s="30">
        <f t="shared" si="5"/>
        <v>76.742684886695386</v>
      </c>
      <c r="DG36" s="30">
        <f t="shared" si="5"/>
        <v>90.139646823440714</v>
      </c>
      <c r="DH36" s="30">
        <f t="shared" si="5"/>
        <v>97.493368149044983</v>
      </c>
      <c r="DI36" s="30">
        <f t="shared" si="5"/>
        <v>99.955280987109759</v>
      </c>
      <c r="DJ36" s="30">
        <f t="shared" si="5"/>
        <v>79.506629994209604</v>
      </c>
      <c r="DK36" s="30">
        <f t="shared" si="5"/>
        <v>76.470207087685083</v>
      </c>
      <c r="DL36" s="30">
        <f t="shared" si="5"/>
        <v>110.03589991705833</v>
      </c>
      <c r="DM36" s="30">
        <f t="shared" si="5"/>
        <v>106.53279926456102</v>
      </c>
      <c r="DN36" s="3">
        <f>VLOOKUP($A36,DELIEVERY!$DX:$EM,2,0)</f>
        <v>30.9</v>
      </c>
      <c r="DO36" s="3">
        <f>VLOOKUP($A36,DELIEVERY!$DX:$EM,3,0)</f>
        <v>19.29</v>
      </c>
      <c r="DP36" s="3">
        <f>VLOOKUP($A36,DELIEVERY!$DX:$EM,4,0)</f>
        <v>25.89</v>
      </c>
      <c r="DQ36" s="3">
        <f>VLOOKUP($A36,DELIEVERY!$DX:$EM,5,0)</f>
        <v>31.94</v>
      </c>
      <c r="DR36" s="3">
        <f>VLOOKUP($A36,DELIEVERY!$DX:$EM,6,0)</f>
        <v>39.130000000000003</v>
      </c>
      <c r="DS36" s="3">
        <f>VLOOKUP($A36,DELIEVERY!$DX:$EM,7,0)</f>
        <v>14.39</v>
      </c>
      <c r="DT36" s="3">
        <f>VLOOKUP($A36,DELIEVERY!$DX:$EM,8,0)</f>
        <v>23.01</v>
      </c>
      <c r="DU36" s="3">
        <f>VLOOKUP($A36,DELIEVERY!$DX:$EM,9,0)</f>
        <v>32.71</v>
      </c>
      <c r="DV36" s="3">
        <f>VLOOKUP($A36,DELIEVERY!$DX:$EM,10,0)</f>
        <v>34.22</v>
      </c>
      <c r="DW36" s="3">
        <f>VLOOKUP($A36,DELIEVERY!$DX:$EM,11,0)</f>
        <v>22.63</v>
      </c>
      <c r="DX36" s="3">
        <f>VLOOKUP($A36,DELIEVERY!$DX:$EM,12,0)</f>
        <v>26.53</v>
      </c>
      <c r="DY36" s="3">
        <f>VLOOKUP($A36,DELIEVERY!$DX:$EM,13,0)</f>
        <v>27.03</v>
      </c>
      <c r="DZ36" s="3">
        <f>VLOOKUP($A36,DELIEVERY!$DX:$EM,14,0)</f>
        <v>26.71</v>
      </c>
      <c r="EA36" s="3">
        <f>VLOOKUP($A36,DELIEVERY!$DX:$EM,15,0)</f>
        <v>34.200000000000003</v>
      </c>
      <c r="EB36" s="3">
        <f>CASHBC!HU34</f>
        <v>17.25</v>
      </c>
      <c r="EC36" s="22">
        <f>CASHBC!HV34</f>
        <v>8.8000000000000114</v>
      </c>
      <c r="ED36" s="22">
        <f>CASHBC!HW34</f>
        <v>12.199999999999989</v>
      </c>
      <c r="EE36" s="22">
        <f>CASHBC!HX34</f>
        <v>7.5999999999999943</v>
      </c>
      <c r="EF36" s="3">
        <f>CASHBC!HY34</f>
        <v>13.75</v>
      </c>
      <c r="EG36" s="22">
        <f>CASHBC!HZ34</f>
        <v>11.200000000000017</v>
      </c>
      <c r="EH36" s="22">
        <f>CASHBC!IA34</f>
        <v>17.449999999999989</v>
      </c>
      <c r="EI36" s="22">
        <f>CASHBC!IB34</f>
        <v>16.349999999999994</v>
      </c>
      <c r="EJ36" s="22">
        <f>CASHBC!IC34</f>
        <v>32.699999999999989</v>
      </c>
      <c r="EK36" s="22">
        <f>CASHBC!ID34</f>
        <v>15.800000000000011</v>
      </c>
      <c r="EL36" s="3">
        <f>CASHBC!IE34</f>
        <v>13.900000000000006</v>
      </c>
      <c r="EM36" s="22">
        <f>CASHBC!IF34</f>
        <v>17.650000000000006</v>
      </c>
      <c r="EN36" s="22">
        <f>CASHBC!IG34</f>
        <v>24.550000000000011</v>
      </c>
      <c r="EO36" s="22">
        <f>CASHBC!IH34</f>
        <v>25.950000000000017</v>
      </c>
      <c r="EP36" s="22">
        <f>VLOOKUP($A36,FNO_STOCKOPS!$EJ:$EY,2,0)</f>
        <v>0.78884462151394419</v>
      </c>
      <c r="EQ36" s="22">
        <f>VLOOKUP($A36,FNO_STOCKOPS!$EJ:$EY,3,0)</f>
        <v>0.52857142857142858</v>
      </c>
      <c r="ER36" s="22">
        <f>VLOOKUP($A36,FNO_STOCKOPS!$EJ:$EY,4,0)</f>
        <v>0.5083333333333333</v>
      </c>
      <c r="ES36" s="22">
        <f>VLOOKUP($A36,FNO_STOCKOPS!$EJ:$EY,5,0)</f>
        <v>0.48091603053435117</v>
      </c>
      <c r="ET36" s="22">
        <f>VLOOKUP($A36,FNO_STOCKOPS!$EJ:$EY,6,0)</f>
        <v>0.46547314578005117</v>
      </c>
      <c r="EU36" s="22">
        <f>VLOOKUP($A36,FNO_STOCKOPS!$EJ:$EY,7,0)</f>
        <v>0.35714285714285715</v>
      </c>
      <c r="EV36" s="22">
        <f>VLOOKUP($A36,FNO_STOCKOPS!$EJ:$EY,8,0)</f>
        <v>0.29315960912052119</v>
      </c>
      <c r="EW36" s="22">
        <f>VLOOKUP($A36,FNO_STOCKOPS!$EJ:$EY,9,0)</f>
        <v>0.33584905660377357</v>
      </c>
      <c r="EX36" s="22">
        <f>VLOOKUP($A36,FNO_STOCKOPS!$EJ:$EY,10,0)</f>
        <v>0.33628318584070799</v>
      </c>
      <c r="EY36" s="22">
        <f>VLOOKUP($A36,FNO_STOCKOPS!$EJ:$EY,11,0)</f>
        <v>0.69724770642201839</v>
      </c>
      <c r="EZ36" s="22">
        <f>VLOOKUP($A36,FNO_STOCKOPS!$EJ:$EY,12,0)</f>
        <v>0.59047619047619049</v>
      </c>
      <c r="FA36" s="22">
        <f>VLOOKUP($A36,FNO_STOCKOPS!$EJ:$EY,13,0)</f>
        <v>0.9538461538461539</v>
      </c>
      <c r="FB36" s="22">
        <f>VLOOKUP($A36,FNO_STOCKOPS!$EJ:$EY,14,0)</f>
        <v>0.80882352941176472</v>
      </c>
      <c r="FC36" s="22">
        <f>VLOOKUP($A36,FNO_STOCKOPS!$EJ:$EY,15,0)</f>
        <v>0.95</v>
      </c>
    </row>
    <row r="37" spans="1:159" x14ac:dyDescent="0.25">
      <c r="A37" s="3" t="s">
        <v>43</v>
      </c>
      <c r="B37" s="18">
        <v>607.9</v>
      </c>
      <c r="C37" s="18">
        <v>611.45000000000005</v>
      </c>
      <c r="D37" s="18">
        <v>586.1</v>
      </c>
      <c r="E37" s="18">
        <v>590</v>
      </c>
      <c r="F37" s="18">
        <v>-1.05</v>
      </c>
      <c r="G37" s="18">
        <v>632.65</v>
      </c>
      <c r="H37" s="18">
        <v>355.3</v>
      </c>
      <c r="I37" s="21" t="str">
        <f>VLOOKUP($A37,CASHBC!$HT:$IL,19,0)</f>
        <v/>
      </c>
      <c r="J37" s="22">
        <f>VLOOKUP($A37,CASHBC!$A:$C,3,0)</f>
        <v>91.000839999999997</v>
      </c>
      <c r="K37" s="22">
        <f>VLOOKUP($A37,CASHBC!$EZ:$FD,2,0)</f>
        <v>96.835003333333347</v>
      </c>
      <c r="L37" s="22">
        <f>VLOOKUP($A37,CASHBC!$EZ:$FD,3,0)</f>
        <v>92.912604000000016</v>
      </c>
      <c r="M37" s="22">
        <f>VLOOKUP($A37,CASHBC!$EZ:$FD,4,0)</f>
        <v>91.208521250000018</v>
      </c>
      <c r="N37" s="22">
        <f>VLOOKUP($A37,CASHBC!$EZ:$FD,5,0)</f>
        <v>117.61011384615387</v>
      </c>
      <c r="O37" s="22" t="str">
        <f t="shared" si="1"/>
        <v/>
      </c>
      <c r="P37" s="22">
        <f>VLOOKUP($A37,CASHBC!$A:$D,4,0)</f>
        <v>542.77785226999993</v>
      </c>
      <c r="Q37" s="22">
        <f>VLOOKUP($A37,CASHBC!$FX:$GB,2,0)</f>
        <v>589.25466397833338</v>
      </c>
      <c r="R37" s="22">
        <f>VLOOKUP($A37,CASHBC!$FX:$GB,3,0)</f>
        <v>561.28306808699995</v>
      </c>
      <c r="S37" s="22">
        <f>VLOOKUP($A37,CASHBC!$FX:$GB,4,0)</f>
        <v>547.66709694562496</v>
      </c>
      <c r="T37" s="22">
        <f>VLOOKUP($A37,CASHBC!$FX:$GB,5,0)</f>
        <v>701.62388120692299</v>
      </c>
      <c r="U37" s="22" t="str">
        <f t="shared" si="2"/>
        <v/>
      </c>
      <c r="V37" s="24">
        <f>VLOOKUP($A37,CASHBC!$A:$E,5,0)</f>
        <v>162055</v>
      </c>
      <c r="W37" s="24">
        <f>VLOOKUP($A37,CASHBC!$GV:$GZ,2,0)</f>
        <v>152696.66666666666</v>
      </c>
      <c r="X37" s="24">
        <f>VLOOKUP($A37,CASHBC!$GV:$GZ,3,0)</f>
        <v>152882.20000000001</v>
      </c>
      <c r="Y37" s="24">
        <f>VLOOKUP($A37,CASHBC!$GV:$GZ,4,0)</f>
        <v>153140.5</v>
      </c>
      <c r="Z37" s="24">
        <f>VLOOKUP($A37,CASHBC!$GV:$GZ,5,0)</f>
        <v>195009.61538461538</v>
      </c>
      <c r="AA37" s="24" t="str">
        <f t="shared" si="3"/>
        <v/>
      </c>
      <c r="AB37" s="27">
        <f>VLOOKUP(A37,DELIEVERY!A:E,5,0)</f>
        <v>22.91</v>
      </c>
      <c r="AC37" s="22">
        <f>VLOOKUP(A37,DELIEVERY!DP:DV,3,0)</f>
        <v>16.151631946037696</v>
      </c>
      <c r="AD37" s="22">
        <f>VLOOKUP(A37,DELIEVERY!DP:DV,4,0)</f>
        <v>17.700728740742214</v>
      </c>
      <c r="AE37" s="22">
        <f>VLOOKUP(A37,DELIEVERY!DP:DV,5,0)</f>
        <v>17.931128885613855</v>
      </c>
      <c r="AF37" s="22">
        <f>VLOOKUP(A37,DELIEVERY!DP:DV,6,0)</f>
        <v>20.46304848141396</v>
      </c>
      <c r="AG37" s="3">
        <f t="shared" si="4"/>
        <v>22.91</v>
      </c>
      <c r="AH37" s="28">
        <f>FNO_BHAVCOPY!CB35</f>
        <v>4.2688010672002665</v>
      </c>
      <c r="AI37" s="28">
        <f>FNO_BHAVCOPY!CC35</f>
        <v>-1.7690417690417692</v>
      </c>
      <c r="AJ37" s="28">
        <f>FNO_BHAVCOPY!CD35</f>
        <v>-2.1007055805003207</v>
      </c>
      <c r="AK37" s="28">
        <f>FNO_BHAVCOPY!CE35</f>
        <v>2.5573554806348162</v>
      </c>
      <c r="AL37" s="28">
        <f>FNO_BHAVCOPY!CF35</f>
        <v>6.7503511235955047</v>
      </c>
      <c r="AM37" s="28">
        <f>FNO_BHAVCOPY!CG35</f>
        <v>-1.9368167340965827</v>
      </c>
      <c r="AN37" s="28">
        <f>FNO_BHAVCOPY!CH35</f>
        <v>2.2443231825382859</v>
      </c>
      <c r="AO37" s="28">
        <f>FNO_BHAVCOPY!CI35</f>
        <v>7.5743230448778638</v>
      </c>
      <c r="AP37" s="28">
        <f>FNO_BHAVCOPY!CJ35</f>
        <v>0.71517116429865546</v>
      </c>
      <c r="AQ37" s="28">
        <f>FNO_BHAVCOPY!CK35</f>
        <v>-2.9969475534178152</v>
      </c>
      <c r="AR37" s="28">
        <f>FNO_BHAVCOPY!CL35</f>
        <v>12.885037067975357</v>
      </c>
      <c r="AS37" s="28">
        <f>FNO_BHAVCOPY!CM35</f>
        <v>3.7932155630215671</v>
      </c>
      <c r="AT37" s="28">
        <f>FNO_BHAVCOPY!CN35</f>
        <v>8.1584808346032123</v>
      </c>
      <c r="AU37" s="28">
        <f>FNO_BHAVCOPY!CO35</f>
        <v>10.806598259514223</v>
      </c>
      <c r="AV37" s="29">
        <f>FNO_BHAVCOPY!BK35</f>
        <v>14381900</v>
      </c>
      <c r="AW37" s="29">
        <f>FNO_BHAVCOPY!BL35</f>
        <v>13793100</v>
      </c>
      <c r="AX37" s="29">
        <f>FNO_BHAVCOPY!BM35</f>
        <v>14041500</v>
      </c>
      <c r="AY37" s="29">
        <f>FNO_BHAVCOPY!BN35</f>
        <v>14342800</v>
      </c>
      <c r="AZ37" s="29">
        <f>FNO_BHAVCOPY!BO35</f>
        <v>13985150</v>
      </c>
      <c r="BA37" s="29">
        <f>FNO_BHAVCOPY!BP35</f>
        <v>13100800</v>
      </c>
      <c r="BB37" s="29">
        <f>FNO_BHAVCOPY!BQ35</f>
        <v>13359550</v>
      </c>
      <c r="BC37" s="29">
        <f>FNO_BHAVCOPY!BR35</f>
        <v>13066300</v>
      </c>
      <c r="BD37" s="29">
        <f>FNO_BHAVCOPY!BS35</f>
        <v>12146300</v>
      </c>
      <c r="BE37" s="29">
        <f>FNO_BHAVCOPY!BT35</f>
        <v>12060050</v>
      </c>
      <c r="BF37" s="29">
        <f>FNO_BHAVCOPY!BU35</f>
        <v>12432650</v>
      </c>
      <c r="BG37" s="29">
        <f>FNO_BHAVCOPY!BV35</f>
        <v>11013550</v>
      </c>
      <c r="BH37" s="29">
        <f>FNO_BHAVCOPY!BW35</f>
        <v>10611050</v>
      </c>
      <c r="BI37" s="29">
        <f>FNO_BHAVCOPY!BX35</f>
        <v>9810650</v>
      </c>
      <c r="BJ37" s="22">
        <f>CASHBC!EJ35</f>
        <v>91.000839999999997</v>
      </c>
      <c r="BK37" s="22">
        <f>CASHBC!EK35</f>
        <v>67.671850000000006</v>
      </c>
      <c r="BL37" s="22">
        <f>CASHBC!EL35</f>
        <v>81.93432</v>
      </c>
      <c r="BM37" s="22">
        <f>CASHBC!EM35</f>
        <v>140.89884000000001</v>
      </c>
      <c r="BN37" s="22">
        <f>CASHBC!EN35</f>
        <v>111.27892</v>
      </c>
      <c r="BO37" s="22">
        <f>CASHBC!EO35</f>
        <v>62.779089999999997</v>
      </c>
      <c r="BP37" s="22">
        <f>CASHBC!EP35</f>
        <v>61.823889999999999</v>
      </c>
      <c r="BQ37" s="22">
        <f>CASHBC!EQ35</f>
        <v>144.71886000000001</v>
      </c>
      <c r="BR37" s="22">
        <f>CASHBC!ER35</f>
        <v>58.562399999999997</v>
      </c>
      <c r="BS37" s="22">
        <f>CASHBC!ES35</f>
        <v>83.042959999999994</v>
      </c>
      <c r="BT37" s="22">
        <f>CASHBC!ET35</f>
        <v>127.16392</v>
      </c>
      <c r="BU37" s="22">
        <f>CASHBC!EU35</f>
        <v>162.13848999999999</v>
      </c>
      <c r="BV37" s="22">
        <f>CASHBC!EV35</f>
        <v>154.83866</v>
      </c>
      <c r="BW37" s="22">
        <f>CASHBC!EW35</f>
        <v>272.07927999999998</v>
      </c>
      <c r="BX37" s="22">
        <f>VLOOKUP($A37,CASHBC!$FG:$FU,2,0)</f>
        <v>542.77785226999993</v>
      </c>
      <c r="BY37" s="22">
        <f>VLOOKUP($A37,CASHBC!$FG:$FU,3,0)</f>
        <v>404.834436665</v>
      </c>
      <c r="BZ37" s="22">
        <f>VLOOKUP($A37,CASHBC!$FG:$FU,4,0)</f>
        <v>492.4678826</v>
      </c>
      <c r="CA37" s="22">
        <f>VLOOKUP($A37,CASHBC!$FG:$FU,5,0)</f>
        <v>870.4616726700001</v>
      </c>
      <c r="CB37" s="22">
        <f>VLOOKUP($A37,CASHBC!$FG:$FU,6,0)</f>
        <v>666.45251968999992</v>
      </c>
      <c r="CC37" s="22">
        <f>VLOOKUP($A37,CASHBC!$FG:$FU,7,0)</f>
        <v>372.19882881000001</v>
      </c>
      <c r="CD37" s="22">
        <f>VLOOKUP($A37,CASHBC!$FG:$FU,8,0)</f>
        <v>366.15481598000002</v>
      </c>
      <c r="CE37" s="22">
        <f>VLOOKUP($A37,CASHBC!$FG:$FU,9,0)</f>
        <v>864.71574370499991</v>
      </c>
      <c r="CF37" s="22">
        <f>VLOOKUP($A37,CASHBC!$FG:$FU,10,0)</f>
        <v>344.05087544499997</v>
      </c>
      <c r="CG37" s="22">
        <f>VLOOKUP($A37,CASHBC!$FG:$FU,11,0)</f>
        <v>500.57931110500004</v>
      </c>
      <c r="CH37" s="22">
        <f>VLOOKUP($A37,CASHBC!$FG:$FU,12,0)</f>
        <v>761.96919095500004</v>
      </c>
      <c r="CI37" s="22">
        <f>VLOOKUP($A37,CASHBC!$FG:$FU,13,0)</f>
        <v>975.18359897999994</v>
      </c>
      <c r="CJ37" s="22">
        <f>VLOOKUP($A37,CASHBC!$FG:$FU,14,0)</f>
        <v>916.54399717999991</v>
      </c>
      <c r="CK37" s="22">
        <f>VLOOKUP($A37,CASHBC!$FG:$FU,15,0)</f>
        <v>1585.4975819049998</v>
      </c>
      <c r="CL37" s="30">
        <f>VLOOKUP($A37,CASHBC!$GE:$GS,2,0)</f>
        <v>162055</v>
      </c>
      <c r="CM37" s="30">
        <f>VLOOKUP($A37,CASHBC!$GE:$GS,3,0)</f>
        <v>111221</v>
      </c>
      <c r="CN37" s="30">
        <f>VLOOKUP($A37,CASHBC!$GE:$GS,4,0)</f>
        <v>136856</v>
      </c>
      <c r="CO37" s="30">
        <f>VLOOKUP($A37,CASHBC!$GE:$GS,5,0)</f>
        <v>210013</v>
      </c>
      <c r="CP37" s="30">
        <f>VLOOKUP($A37,CASHBC!$GE:$GS,6,0)</f>
        <v>185533</v>
      </c>
      <c r="CQ37" s="30">
        <f>VLOOKUP($A37,CASHBC!$GE:$GS,7,0)</f>
        <v>120788</v>
      </c>
      <c r="CR37" s="30">
        <f>VLOOKUP($A37,CASHBC!$GE:$GS,8,0)</f>
        <v>105276</v>
      </c>
      <c r="CS37" s="30">
        <f>VLOOKUP($A37,CASHBC!$GE:$GS,9,0)</f>
        <v>234920</v>
      </c>
      <c r="CT37" s="30">
        <f>VLOOKUP($A37,CASHBC!$GE:$GS,10,0)</f>
        <v>120517</v>
      </c>
      <c r="CU37" s="30">
        <f>VLOOKUP($A37,CASHBC!$GE:$GS,11,0)</f>
        <v>155669</v>
      </c>
      <c r="CV37" s="30">
        <f>VLOOKUP($A37,CASHBC!$GE:$GS,12,0)</f>
        <v>203613</v>
      </c>
      <c r="CW37" s="30">
        <f>VLOOKUP($A37,CASHBC!$GE:$GS,13,0)</f>
        <v>315659</v>
      </c>
      <c r="CX37" s="30">
        <f>VLOOKUP($A37,CASHBC!$GE:$GS,14,0)</f>
        <v>245354</v>
      </c>
      <c r="CY37" s="30">
        <f>VLOOKUP($A37,CASHBC!$GE:$GS,15,0)</f>
        <v>389706</v>
      </c>
      <c r="CZ37" s="30">
        <f t="shared" si="5"/>
        <v>56.154293295486099</v>
      </c>
      <c r="DA37" s="30">
        <f t="shared" si="5"/>
        <v>60.844489799588217</v>
      </c>
      <c r="DB37" s="30">
        <f t="shared" ref="DB37:DM58" si="6">BL37/CN37*100000</f>
        <v>59.869000993745246</v>
      </c>
      <c r="DC37" s="30">
        <f t="shared" si="6"/>
        <v>67.090532490845803</v>
      </c>
      <c r="DD37" s="30">
        <f t="shared" si="6"/>
        <v>59.977966183913381</v>
      </c>
      <c r="DE37" s="30">
        <f t="shared" si="6"/>
        <v>51.974608404808421</v>
      </c>
      <c r="DF37" s="30">
        <f t="shared" si="6"/>
        <v>58.725530985219798</v>
      </c>
      <c r="DG37" s="30">
        <f t="shared" si="6"/>
        <v>61.603465009364896</v>
      </c>
      <c r="DH37" s="30">
        <f t="shared" si="6"/>
        <v>48.59264668055129</v>
      </c>
      <c r="DI37" s="30">
        <f t="shared" si="6"/>
        <v>53.345855629572995</v>
      </c>
      <c r="DJ37" s="30">
        <f t="shared" si="6"/>
        <v>62.453733307794693</v>
      </c>
      <c r="DK37" s="30">
        <f t="shared" si="6"/>
        <v>51.365077504522283</v>
      </c>
      <c r="DL37" s="30">
        <f t="shared" si="6"/>
        <v>63.108268053506364</v>
      </c>
      <c r="DM37" s="30">
        <f t="shared" si="6"/>
        <v>69.816548885570143</v>
      </c>
      <c r="DN37" s="3">
        <f>VLOOKUP($A37,DELIEVERY!$DX:$EM,2,0)</f>
        <v>22.91</v>
      </c>
      <c r="DO37" s="3">
        <f>VLOOKUP($A37,DELIEVERY!$DX:$EM,3,0)</f>
        <v>15</v>
      </c>
      <c r="DP37" s="3">
        <f>VLOOKUP($A37,DELIEVERY!$DX:$EM,4,0)</f>
        <v>17.55</v>
      </c>
      <c r="DQ37" s="3">
        <f>VLOOKUP($A37,DELIEVERY!$DX:$EM,5,0)</f>
        <v>15.9</v>
      </c>
      <c r="DR37" s="3">
        <f>VLOOKUP($A37,DELIEVERY!$DX:$EM,6,0)</f>
        <v>23.31</v>
      </c>
      <c r="DS37" s="3">
        <f>VLOOKUP($A37,DELIEVERY!$DX:$EM,7,0)</f>
        <v>14.92</v>
      </c>
      <c r="DT37" s="3">
        <f>VLOOKUP($A37,DELIEVERY!$DX:$EM,8,0)</f>
        <v>15.71</v>
      </c>
      <c r="DU37" s="3">
        <f>VLOOKUP($A37,DELIEVERY!$DX:$EM,9,0)</f>
        <v>17.53</v>
      </c>
      <c r="DV37" s="3">
        <f>VLOOKUP($A37,DELIEVERY!$DX:$EM,10,0)</f>
        <v>23.11</v>
      </c>
      <c r="DW37" s="3">
        <f>VLOOKUP($A37,DELIEVERY!$DX:$EM,11,0)</f>
        <v>21.26</v>
      </c>
      <c r="DX37" s="3">
        <f>VLOOKUP($A37,DELIEVERY!$DX:$EM,12,0)</f>
        <v>26.18</v>
      </c>
      <c r="DY37" s="3">
        <f>VLOOKUP($A37,DELIEVERY!$DX:$EM,13,0)</f>
        <v>25.2</v>
      </c>
      <c r="DZ37" s="3">
        <f>VLOOKUP($A37,DELIEVERY!$DX:$EM,14,0)</f>
        <v>22.66</v>
      </c>
      <c r="EA37" s="3">
        <f>VLOOKUP($A37,DELIEVERY!$DX:$EM,15,0)</f>
        <v>20.260000000000002</v>
      </c>
      <c r="EB37" s="3">
        <f>CASHBC!HU35</f>
        <v>25.350000000000023</v>
      </c>
      <c r="EC37" s="22">
        <f>CASHBC!HV35</f>
        <v>17.799999999999955</v>
      </c>
      <c r="ED37" s="22">
        <f>CASHBC!HW35</f>
        <v>28</v>
      </c>
      <c r="EE37" s="22">
        <f>CASHBC!HX35</f>
        <v>32.649999999999977</v>
      </c>
      <c r="EF37" s="3">
        <f>CASHBC!HY35</f>
        <v>22.399999999999977</v>
      </c>
      <c r="EG37" s="22">
        <f>CASHBC!HZ35</f>
        <v>24.850000000000023</v>
      </c>
      <c r="EH37" s="22">
        <f>CASHBC!IA35</f>
        <v>14.75</v>
      </c>
      <c r="EI37" s="22">
        <f>CASHBC!IB35</f>
        <v>39.799999999999955</v>
      </c>
      <c r="EJ37" s="22">
        <f>CASHBC!IC35</f>
        <v>19.399999999999977</v>
      </c>
      <c r="EK37" s="22">
        <f>CASHBC!ID35</f>
        <v>20</v>
      </c>
      <c r="EL37" s="3">
        <f>CASHBC!IE35</f>
        <v>30.799999999999955</v>
      </c>
      <c r="EM37" s="22">
        <f>CASHBC!IF35</f>
        <v>35.399999999999977</v>
      </c>
      <c r="EN37" s="22">
        <f>CASHBC!IG35</f>
        <v>22</v>
      </c>
      <c r="EO37" s="22">
        <f>CASHBC!IH35</f>
        <v>46</v>
      </c>
      <c r="EP37" s="22">
        <f>VLOOKUP($A37,FNO_STOCKOPS!$EJ:$EY,2,0)</f>
        <v>0.63653723742838952</v>
      </c>
      <c r="EQ37" s="22">
        <f>VLOOKUP($A37,FNO_STOCKOPS!$EJ:$EY,3,0)</f>
        <v>0.63354799141367679</v>
      </c>
      <c r="ER37" s="22">
        <f>VLOOKUP($A37,FNO_STOCKOPS!$EJ:$EY,4,0)</f>
        <v>0.58560995401677041</v>
      </c>
      <c r="ES37" s="22">
        <f>VLOOKUP($A37,FNO_STOCKOPS!$EJ:$EY,5,0)</f>
        <v>0.58333333333333337</v>
      </c>
      <c r="ET37" s="22">
        <f>VLOOKUP($A37,FNO_STOCKOPS!$EJ:$EY,6,0)</f>
        <v>0.592409669872628</v>
      </c>
      <c r="EU37" s="22">
        <f>VLOOKUP($A37,FNO_STOCKOPS!$EJ:$EY,7,0)</f>
        <v>0.62888828780091965</v>
      </c>
      <c r="EV37" s="22">
        <f>VLOOKUP($A37,FNO_STOCKOPS!$EJ:$EY,8,0)</f>
        <v>0.67610872675250355</v>
      </c>
      <c r="EW37" s="22">
        <f>VLOOKUP($A37,FNO_STOCKOPS!$EJ:$EY,9,0)</f>
        <v>0.68554006968641112</v>
      </c>
      <c r="EX37" s="22">
        <f>VLOOKUP($A37,FNO_STOCKOPS!$EJ:$EY,10,0)</f>
        <v>0.73525798525798525</v>
      </c>
      <c r="EY37" s="22">
        <f>VLOOKUP($A37,FNO_STOCKOPS!$EJ:$EY,11,0)</f>
        <v>0.73944294699011681</v>
      </c>
      <c r="EZ37" s="22">
        <f>VLOOKUP($A37,FNO_STOCKOPS!$EJ:$EY,12,0)</f>
        <v>0.72406576980568016</v>
      </c>
      <c r="FA37" s="22">
        <f>VLOOKUP($A37,FNO_STOCKOPS!$EJ:$EY,13,0)</f>
        <v>0.67295980511571252</v>
      </c>
      <c r="FB37" s="22">
        <f>VLOOKUP($A37,FNO_STOCKOPS!$EJ:$EY,14,0)</f>
        <v>0.64408258214597269</v>
      </c>
      <c r="FC37" s="22">
        <f>VLOOKUP($A37,FNO_STOCKOPS!$EJ:$EY,15,0)</f>
        <v>0.63653543307086613</v>
      </c>
    </row>
    <row r="38" spans="1:159" x14ac:dyDescent="0.25">
      <c r="A38" s="3" t="s">
        <v>44</v>
      </c>
      <c r="B38" s="17">
        <v>141.5</v>
      </c>
      <c r="C38" s="17">
        <v>149.44999999999999</v>
      </c>
      <c r="D38" s="17">
        <v>141.35</v>
      </c>
      <c r="E38" s="17">
        <v>148.80000000000001</v>
      </c>
      <c r="F38" s="18">
        <v>6.4</v>
      </c>
      <c r="G38" s="17">
        <v>271.45</v>
      </c>
      <c r="H38" s="17">
        <v>119.2</v>
      </c>
      <c r="I38" s="21" t="str">
        <f>VLOOKUP($A38,CASHBC!$HT:$IL,19,0)</f>
        <v/>
      </c>
      <c r="J38" s="22">
        <f>VLOOKUP($A38,CASHBC!$A:$C,3,0)</f>
        <v>131.46077</v>
      </c>
      <c r="K38" s="22">
        <f>VLOOKUP($A38,CASHBC!$EZ:$FD,2,0)</f>
        <v>62.342529999999989</v>
      </c>
      <c r="L38" s="22">
        <f>VLOOKUP($A38,CASHBC!$EZ:$FD,3,0)</f>
        <v>75.91474199999999</v>
      </c>
      <c r="M38" s="22">
        <f>VLOOKUP($A38,CASHBC!$EZ:$FD,4,0)</f>
        <v>71.503496249999984</v>
      </c>
      <c r="N38" s="22">
        <f>VLOOKUP($A38,CASHBC!$EZ:$FD,5,0)</f>
        <v>77.148456153846141</v>
      </c>
      <c r="O38" s="22">
        <f t="shared" si="1"/>
        <v>131.46077</v>
      </c>
      <c r="P38" s="22">
        <f>VLOOKUP($A38,CASHBC!$A:$D,4,0)</f>
        <v>191.84942271</v>
      </c>
      <c r="Q38" s="22">
        <f>VLOOKUP($A38,CASHBC!$FX:$GB,2,0)</f>
        <v>85.958058725000001</v>
      </c>
      <c r="R38" s="22">
        <f>VLOOKUP($A38,CASHBC!$FX:$GB,3,0)</f>
        <v>105.86552506399998</v>
      </c>
      <c r="S38" s="22">
        <f>VLOOKUP($A38,CASHBC!$FX:$GB,4,0)</f>
        <v>100.211892543125</v>
      </c>
      <c r="T38" s="22">
        <f>VLOOKUP($A38,CASHBC!$FX:$GB,5,0)</f>
        <v>110.31006314692308</v>
      </c>
      <c r="U38" s="22">
        <f t="shared" si="2"/>
        <v>191.84942271</v>
      </c>
      <c r="V38" s="24">
        <f>VLOOKUP($A38,CASHBC!$A:$E,5,0)</f>
        <v>103971</v>
      </c>
      <c r="W38" s="24">
        <f>VLOOKUP($A38,CASHBC!$GV:$GZ,2,0)</f>
        <v>50003.333333333336</v>
      </c>
      <c r="X38" s="24">
        <f>VLOOKUP($A38,CASHBC!$GV:$GZ,3,0)</f>
        <v>56386.6</v>
      </c>
      <c r="Y38" s="24">
        <f>VLOOKUP($A38,CASHBC!$GV:$GZ,4,0)</f>
        <v>56102.875</v>
      </c>
      <c r="Z38" s="24">
        <f>VLOOKUP($A38,CASHBC!$GV:$GZ,5,0)</f>
        <v>57266</v>
      </c>
      <c r="AA38" s="24" t="str">
        <f t="shared" si="3"/>
        <v/>
      </c>
      <c r="AB38" s="27">
        <f>VLOOKUP(A38,DELIEVERY!A:E,5,0)</f>
        <v>49.98</v>
      </c>
      <c r="AC38" s="22">
        <f>VLOOKUP(A38,DELIEVERY!DP:DV,3,0)</f>
        <v>41.818311405285179</v>
      </c>
      <c r="AD38" s="22">
        <f>VLOOKUP(A38,DELIEVERY!DP:DV,4,0)</f>
        <v>43.407837702985276</v>
      </c>
      <c r="AE38" s="22">
        <f>VLOOKUP(A38,DELIEVERY!DP:DV,5,0)</f>
        <v>39.731600886579024</v>
      </c>
      <c r="AF38" s="22">
        <f>VLOOKUP(A38,DELIEVERY!DP:DV,6,0)</f>
        <v>36.053257479313636</v>
      </c>
      <c r="AG38" s="3">
        <f t="shared" si="4"/>
        <v>49.98</v>
      </c>
      <c r="AH38" s="28">
        <f>FNO_BHAVCOPY!CB36</f>
        <v>2.8085443037974684</v>
      </c>
      <c r="AI38" s="28">
        <f>FNO_BHAVCOPY!CC36</f>
        <v>-2.51614769112118</v>
      </c>
      <c r="AJ38" s="28">
        <f>FNO_BHAVCOPY!CD36</f>
        <v>-0.55603489598312728</v>
      </c>
      <c r="AK38" s="28">
        <f>FNO_BHAVCOPY!CE36</f>
        <v>5.0664786462530218</v>
      </c>
      <c r="AL38" s="28">
        <f>FNO_BHAVCOPY!CF36</f>
        <v>3.5245046923879038</v>
      </c>
      <c r="AM38" s="28">
        <f>FNO_BHAVCOPY!CG36</f>
        <v>0.16711928138709004</v>
      </c>
      <c r="AN38" s="28">
        <f>FNO_BHAVCOPY!CH36</f>
        <v>1.8727388806128964</v>
      </c>
      <c r="AO38" s="28">
        <f>FNO_BHAVCOPY!CI36</f>
        <v>6.1441156539417214</v>
      </c>
      <c r="AP38" s="28">
        <f>FNO_BHAVCOPY!CJ36</f>
        <v>1.1654478976234004</v>
      </c>
      <c r="AQ38" s="28">
        <f>FNO_BHAVCOPY!CK36</f>
        <v>-9.1324200913242004E-2</v>
      </c>
      <c r="AR38" s="28">
        <f>FNO_BHAVCOPY!CL36</f>
        <v>2.6241799437675724</v>
      </c>
      <c r="AS38" s="28">
        <f>FNO_BHAVCOPY!CM36</f>
        <v>-2.5014277555682467</v>
      </c>
      <c r="AT38" s="28">
        <f>FNO_BHAVCOPY!CN36</f>
        <v>1.6604737575476081</v>
      </c>
      <c r="AU38" s="28">
        <f>FNO_BHAVCOPY!CO36</f>
        <v>0.45491659862358569</v>
      </c>
      <c r="AV38" s="29">
        <f>FNO_BHAVCOPY!BK36</f>
        <v>28069200</v>
      </c>
      <c r="AW38" s="29">
        <f>FNO_BHAVCOPY!BL36</f>
        <v>27302400</v>
      </c>
      <c r="AX38" s="29">
        <f>FNO_BHAVCOPY!BM36</f>
        <v>28007100</v>
      </c>
      <c r="AY38" s="29">
        <f>FNO_BHAVCOPY!BN36</f>
        <v>28163700</v>
      </c>
      <c r="AZ38" s="29">
        <f>FNO_BHAVCOPY!BO36</f>
        <v>26805600</v>
      </c>
      <c r="BA38" s="29">
        <f>FNO_BHAVCOPY!BP36</f>
        <v>25893000</v>
      </c>
      <c r="BB38" s="29">
        <f>FNO_BHAVCOPY!BQ36</f>
        <v>25849800</v>
      </c>
      <c r="BC38" s="29">
        <f>FNO_BHAVCOPY!BR36</f>
        <v>25374600</v>
      </c>
      <c r="BD38" s="29">
        <f>FNO_BHAVCOPY!BS36</f>
        <v>23905800</v>
      </c>
      <c r="BE38" s="29">
        <f>FNO_BHAVCOPY!BT36</f>
        <v>23630400</v>
      </c>
      <c r="BF38" s="29">
        <f>FNO_BHAVCOPY!BU36</f>
        <v>23652000</v>
      </c>
      <c r="BG38" s="29">
        <f>FNO_BHAVCOPY!BV36</f>
        <v>23047200</v>
      </c>
      <c r="BH38" s="29">
        <f>FNO_BHAVCOPY!BW36</f>
        <v>23638500</v>
      </c>
      <c r="BI38" s="29">
        <f>FNO_BHAVCOPY!BX36</f>
        <v>23252400</v>
      </c>
      <c r="BJ38" s="22">
        <f>CASHBC!EJ36</f>
        <v>131.46077</v>
      </c>
      <c r="BK38" s="22">
        <f>CASHBC!EK36</f>
        <v>73.993709999999993</v>
      </c>
      <c r="BL38" s="22">
        <f>CASHBC!EL36</f>
        <v>70.644850000000005</v>
      </c>
      <c r="BM38" s="22">
        <f>CASHBC!EM36</f>
        <v>42.389029999999998</v>
      </c>
      <c r="BN38" s="22">
        <f>CASHBC!EN36</f>
        <v>117.01224999999999</v>
      </c>
      <c r="BO38" s="22">
        <f>CASHBC!EO36</f>
        <v>75.533869999999993</v>
      </c>
      <c r="BP38" s="22">
        <f>CASHBC!EP36</f>
        <v>56.043529999999997</v>
      </c>
      <c r="BQ38" s="22">
        <f>CASHBC!EQ36</f>
        <v>65.013829999999999</v>
      </c>
      <c r="BR38" s="22">
        <f>CASHBC!ER36</f>
        <v>71.396900000000002</v>
      </c>
      <c r="BS38" s="22">
        <f>CASHBC!ES36</f>
        <v>70.949299999999994</v>
      </c>
      <c r="BT38" s="22">
        <f>CASHBC!ET36</f>
        <v>97.368740000000003</v>
      </c>
      <c r="BU38" s="22">
        <f>CASHBC!EU36</f>
        <v>104.87978</v>
      </c>
      <c r="BV38" s="22">
        <f>CASHBC!EV36</f>
        <v>106.91857</v>
      </c>
      <c r="BW38" s="22">
        <f>CASHBC!EW36</f>
        <v>50.78557</v>
      </c>
      <c r="BX38" s="22">
        <f>VLOOKUP($A38,CASHBC!$FG:$FU,2,0)</f>
        <v>191.84942271</v>
      </c>
      <c r="BY38" s="22">
        <f>VLOOKUP($A38,CASHBC!$FG:$FU,3,0)</f>
        <v>102.769138025</v>
      </c>
      <c r="BZ38" s="22">
        <f>VLOOKUP($A38,CASHBC!$FG:$FU,4,0)</f>
        <v>96.442096030000002</v>
      </c>
      <c r="CA38" s="22">
        <f>VLOOKUP($A38,CASHBC!$FG:$FU,5,0)</f>
        <v>58.662942120000004</v>
      </c>
      <c r="CB38" s="22">
        <f>VLOOKUP($A38,CASHBC!$FG:$FU,6,0)</f>
        <v>163.94722482</v>
      </c>
      <c r="CC38" s="22">
        <f>VLOOKUP($A38,CASHBC!$FG:$FU,7,0)</f>
        <v>107.50622432500001</v>
      </c>
      <c r="CD38" s="22">
        <f>VLOOKUP($A38,CASHBC!$FG:$FU,8,0)</f>
        <v>77.541321740000001</v>
      </c>
      <c r="CE38" s="22">
        <f>VLOOKUP($A38,CASHBC!$FG:$FU,9,0)</f>
        <v>90.597775615000003</v>
      </c>
      <c r="CF38" s="22">
        <f>VLOOKUP($A38,CASHBC!$FG:$FU,10,0)</f>
        <v>104.22841767</v>
      </c>
      <c r="CG38" s="22">
        <f>VLOOKUP($A38,CASHBC!$FG:$FU,11,0)</f>
        <v>106.274330725</v>
      </c>
      <c r="CH38" s="22">
        <f>VLOOKUP($A38,CASHBC!$FG:$FU,12,0)</f>
        <v>144.59381345999998</v>
      </c>
      <c r="CI38" s="22">
        <f>VLOOKUP($A38,CASHBC!$FG:$FU,13,0)</f>
        <v>156.17745646</v>
      </c>
      <c r="CJ38" s="22">
        <f>VLOOKUP($A38,CASHBC!$FG:$FU,14,0)</f>
        <v>154.09440412999999</v>
      </c>
      <c r="CK38" s="22">
        <f>VLOOKUP($A38,CASHBC!$FG:$FU,15,0)</f>
        <v>71.195675789999996</v>
      </c>
      <c r="CL38" s="30">
        <f>VLOOKUP($A38,CASHBC!$GE:$GS,2,0)</f>
        <v>103971</v>
      </c>
      <c r="CM38" s="30">
        <f>VLOOKUP($A38,CASHBC!$GE:$GS,3,0)</f>
        <v>57807</v>
      </c>
      <c r="CN38" s="30">
        <f>VLOOKUP($A38,CASHBC!$GE:$GS,4,0)</f>
        <v>58250</v>
      </c>
      <c r="CO38" s="30">
        <f>VLOOKUP($A38,CASHBC!$GE:$GS,5,0)</f>
        <v>33953</v>
      </c>
      <c r="CP38" s="30">
        <f>VLOOKUP($A38,CASHBC!$GE:$GS,6,0)</f>
        <v>74521</v>
      </c>
      <c r="CQ38" s="30">
        <f>VLOOKUP($A38,CASHBC!$GE:$GS,7,0)</f>
        <v>57402</v>
      </c>
      <c r="CR38" s="30">
        <f>VLOOKUP($A38,CASHBC!$GE:$GS,8,0)</f>
        <v>54723</v>
      </c>
      <c r="CS38" s="30">
        <f>VLOOKUP($A38,CASHBC!$GE:$GS,9,0)</f>
        <v>50407</v>
      </c>
      <c r="CT38" s="30">
        <f>VLOOKUP($A38,CASHBC!$GE:$GS,10,0)</f>
        <v>61760</v>
      </c>
      <c r="CU38" s="30">
        <f>VLOOKUP($A38,CASHBC!$GE:$GS,11,0)</f>
        <v>49937</v>
      </c>
      <c r="CV38" s="30">
        <f>VLOOKUP($A38,CASHBC!$GE:$GS,12,0)</f>
        <v>65846</v>
      </c>
      <c r="CW38" s="30">
        <f>VLOOKUP($A38,CASHBC!$GE:$GS,13,0)</f>
        <v>85581</v>
      </c>
      <c r="CX38" s="30">
        <f>VLOOKUP($A38,CASHBC!$GE:$GS,14,0)</f>
        <v>57290</v>
      </c>
      <c r="CY38" s="30">
        <f>VLOOKUP($A38,CASHBC!$GE:$GS,15,0)</f>
        <v>36981</v>
      </c>
      <c r="CZ38" s="30">
        <f t="shared" ref="CZ38:DG96" si="7">BJ38/CL38*100000</f>
        <v>126.4398438025988</v>
      </c>
      <c r="DA38" s="30">
        <f t="shared" si="7"/>
        <v>128.00129742072758</v>
      </c>
      <c r="DB38" s="30">
        <f t="shared" si="6"/>
        <v>121.27871244635195</v>
      </c>
      <c r="DC38" s="30">
        <f t="shared" si="6"/>
        <v>124.84619915765911</v>
      </c>
      <c r="DD38" s="30">
        <f t="shared" si="6"/>
        <v>157.01916238375759</v>
      </c>
      <c r="DE38" s="30">
        <f t="shared" si="6"/>
        <v>131.58752308281939</v>
      </c>
      <c r="DF38" s="30">
        <f t="shared" si="6"/>
        <v>102.41311697092628</v>
      </c>
      <c r="DG38" s="30">
        <f t="shared" si="6"/>
        <v>128.97778086376891</v>
      </c>
      <c r="DH38" s="30">
        <f t="shared" si="6"/>
        <v>115.60378886010362</v>
      </c>
      <c r="DI38" s="30">
        <f t="shared" si="6"/>
        <v>142.07761779842599</v>
      </c>
      <c r="DJ38" s="30">
        <f t="shared" si="6"/>
        <v>147.87343194727092</v>
      </c>
      <c r="DK38" s="30">
        <f t="shared" si="6"/>
        <v>122.55030906392773</v>
      </c>
      <c r="DL38" s="30">
        <f t="shared" si="6"/>
        <v>186.6269331471461</v>
      </c>
      <c r="DM38" s="30">
        <f t="shared" si="6"/>
        <v>137.32881750087884</v>
      </c>
      <c r="DN38" s="3">
        <f>VLOOKUP($A38,DELIEVERY!$DX:$EM,2,0)</f>
        <v>49.98</v>
      </c>
      <c r="DO38" s="3">
        <f>VLOOKUP($A38,DELIEVERY!$DX:$EM,3,0)</f>
        <v>33.840000000000003</v>
      </c>
      <c r="DP38" s="3">
        <f>VLOOKUP($A38,DELIEVERY!$DX:$EM,4,0)</f>
        <v>53.72</v>
      </c>
      <c r="DQ38" s="3">
        <f>VLOOKUP($A38,DELIEVERY!$DX:$EM,5,0)</f>
        <v>35.92</v>
      </c>
      <c r="DR38" s="3">
        <f>VLOOKUP($A38,DELIEVERY!$DX:$EM,6,0)</f>
        <v>45.96</v>
      </c>
      <c r="DS38" s="3">
        <f>VLOOKUP($A38,DELIEVERY!$DX:$EM,7,0)</f>
        <v>43.4</v>
      </c>
      <c r="DT38" s="3">
        <f>VLOOKUP($A38,DELIEVERY!$DX:$EM,8,0)</f>
        <v>26.69</v>
      </c>
      <c r="DU38" s="3">
        <f>VLOOKUP($A38,DELIEVERY!$DX:$EM,9,0)</f>
        <v>42.2</v>
      </c>
      <c r="DV38" s="3">
        <f>VLOOKUP($A38,DELIEVERY!$DX:$EM,10,0)</f>
        <v>28.17</v>
      </c>
      <c r="DW38" s="3">
        <f>VLOOKUP($A38,DELIEVERY!$DX:$EM,11,0)</f>
        <v>30.14</v>
      </c>
      <c r="DX38" s="3">
        <f>VLOOKUP($A38,DELIEVERY!$DX:$EM,12,0)</f>
        <v>39.799999999999997</v>
      </c>
      <c r="DY38" s="3">
        <f>VLOOKUP($A38,DELIEVERY!$DX:$EM,13,0)</f>
        <v>32.61</v>
      </c>
      <c r="DZ38" s="3">
        <f>VLOOKUP($A38,DELIEVERY!$DX:$EM,14,0)</f>
        <v>25.24</v>
      </c>
      <c r="EA38" s="3">
        <f>VLOOKUP($A38,DELIEVERY!$DX:$EM,15,0)</f>
        <v>25.57</v>
      </c>
      <c r="EB38" s="3">
        <f>CASHBC!HU36</f>
        <v>8.0999999999999943</v>
      </c>
      <c r="EC38" s="22">
        <f>CASHBC!HV36</f>
        <v>5.5</v>
      </c>
      <c r="ED38" s="22">
        <f>CASHBC!HW36</f>
        <v>5.1000000000000227</v>
      </c>
      <c r="EE38" s="22">
        <f>CASHBC!HX36</f>
        <v>2.1999999999999886</v>
      </c>
      <c r="EF38" s="3">
        <f>CASHBC!HY36</f>
        <v>8</v>
      </c>
      <c r="EG38" s="22">
        <f>CASHBC!HZ36</f>
        <v>4.6500000000000057</v>
      </c>
      <c r="EH38" s="22">
        <f>CASHBC!IA36</f>
        <v>6.3000000000000114</v>
      </c>
      <c r="EI38" s="22">
        <f>CASHBC!IB36</f>
        <v>3.7999999999999829</v>
      </c>
      <c r="EJ38" s="22">
        <f>CASHBC!IC36</f>
        <v>6.9000000000000057</v>
      </c>
      <c r="EK38" s="22">
        <f>CASHBC!ID36</f>
        <v>4.1499999999999773</v>
      </c>
      <c r="EL38" s="3">
        <f>CASHBC!IE36</f>
        <v>6.0999999999999943</v>
      </c>
      <c r="EM38" s="22">
        <f>CASHBC!IF36</f>
        <v>5.5999999999999943</v>
      </c>
      <c r="EN38" s="22">
        <f>CASHBC!IG36</f>
        <v>8.3499999999999943</v>
      </c>
      <c r="EO38" s="22">
        <f>CASHBC!IH36</f>
        <v>3.4499999999999886</v>
      </c>
      <c r="EP38" s="22">
        <f>VLOOKUP($A38,FNO_STOCKOPS!$EJ:$EY,2,0)</f>
        <v>0.53122398001665283</v>
      </c>
      <c r="EQ38" s="22">
        <f>VLOOKUP($A38,FNO_STOCKOPS!$EJ:$EY,3,0)</f>
        <v>0.48195669607056935</v>
      </c>
      <c r="ER38" s="22">
        <f>VLOOKUP($A38,FNO_STOCKOPS!$EJ:$EY,4,0)</f>
        <v>0.51441241685144123</v>
      </c>
      <c r="ES38" s="22">
        <f>VLOOKUP($A38,FNO_STOCKOPS!$EJ:$EY,5,0)</f>
        <v>0.51560178306092119</v>
      </c>
      <c r="ET38" s="22">
        <f>VLOOKUP($A38,FNO_STOCKOPS!$EJ:$EY,6,0)</f>
        <v>0.54360902255639099</v>
      </c>
      <c r="EU38" s="22">
        <f>VLOOKUP($A38,FNO_STOCKOPS!$EJ:$EY,7,0)</f>
        <v>0.60465116279069764</v>
      </c>
      <c r="EV38" s="22">
        <f>VLOOKUP($A38,FNO_STOCKOPS!$EJ:$EY,8,0)</f>
        <v>0.65321252059308077</v>
      </c>
      <c r="EW38" s="22">
        <f>VLOOKUP($A38,FNO_STOCKOPS!$EJ:$EY,9,0)</f>
        <v>0.70494551550712492</v>
      </c>
      <c r="EX38" s="22">
        <f>VLOOKUP($A38,FNO_STOCKOPS!$EJ:$EY,10,0)</f>
        <v>0.78237885462555068</v>
      </c>
      <c r="EY38" s="22">
        <f>VLOOKUP($A38,FNO_STOCKOPS!$EJ:$EY,11,0)</f>
        <v>0.83879781420765032</v>
      </c>
      <c r="EZ38" s="22">
        <f>VLOOKUP($A38,FNO_STOCKOPS!$EJ:$EY,12,0)</f>
        <v>0.90220517737296257</v>
      </c>
      <c r="FA38" s="22">
        <f>VLOOKUP($A38,FNO_STOCKOPS!$EJ:$EY,13,0)</f>
        <v>0.85352112676056335</v>
      </c>
      <c r="FB38" s="22">
        <f>VLOOKUP($A38,FNO_STOCKOPS!$EJ:$EY,14,0)</f>
        <v>0.70015698587127162</v>
      </c>
      <c r="FC38" s="22">
        <f>VLOOKUP($A38,FNO_STOCKOPS!$EJ:$EY,15,0)</f>
        <v>0.84169453734671129</v>
      </c>
    </row>
    <row r="39" spans="1:159" x14ac:dyDescent="0.25">
      <c r="A39" s="3" t="s">
        <v>45</v>
      </c>
      <c r="B39" s="17">
        <v>1485.2</v>
      </c>
      <c r="C39" s="17">
        <v>1485.2</v>
      </c>
      <c r="D39" s="17">
        <v>1442.5</v>
      </c>
      <c r="E39" s="17">
        <v>1464</v>
      </c>
      <c r="F39" s="18">
        <v>-0.65</v>
      </c>
      <c r="G39" s="17">
        <v>1642.6</v>
      </c>
      <c r="H39" s="17">
        <v>1065</v>
      </c>
      <c r="I39" s="21" t="str">
        <f>VLOOKUP($A39,CASHBC!$HT:$IL,19,0)</f>
        <v>Only NR4</v>
      </c>
      <c r="J39" s="22">
        <f>VLOOKUP($A39,CASHBC!$A:$C,3,0)</f>
        <v>16.73537</v>
      </c>
      <c r="K39" s="22">
        <f>VLOOKUP($A39,CASHBC!$EZ:$FD,2,0)</f>
        <v>13.053586666666666</v>
      </c>
      <c r="L39" s="22">
        <f>VLOOKUP($A39,CASHBC!$EZ:$FD,3,0)</f>
        <v>13.654184000000001</v>
      </c>
      <c r="M39" s="22">
        <f>VLOOKUP($A39,CASHBC!$EZ:$FD,4,0)</f>
        <v>13.8365575</v>
      </c>
      <c r="N39" s="22">
        <f>VLOOKUP($A39,CASHBC!$EZ:$FD,5,0)</f>
        <v>11.107197692307693</v>
      </c>
      <c r="O39" s="22">
        <f t="shared" si="1"/>
        <v>16.73537</v>
      </c>
      <c r="P39" s="22">
        <f>VLOOKUP($A39,CASHBC!$A:$D,4,0)</f>
        <v>243.94130399499997</v>
      </c>
      <c r="Q39" s="22">
        <f>VLOOKUP($A39,CASHBC!$FX:$GB,2,0)</f>
        <v>197.34806129666666</v>
      </c>
      <c r="R39" s="22">
        <f>VLOOKUP($A39,CASHBC!$FX:$GB,3,0)</f>
        <v>205.657452681</v>
      </c>
      <c r="S39" s="22">
        <f>VLOOKUP($A39,CASHBC!$FX:$GB,4,0)</f>
        <v>205.28871196062499</v>
      </c>
      <c r="T39" s="22">
        <f>VLOOKUP($A39,CASHBC!$FX:$GB,5,0)</f>
        <v>162.20922483692308</v>
      </c>
      <c r="U39" s="22">
        <f t="shared" si="2"/>
        <v>243.94130399499997</v>
      </c>
      <c r="V39" s="24">
        <f>VLOOKUP($A39,CASHBC!$A:$E,5,0)</f>
        <v>64057</v>
      </c>
      <c r="W39" s="24">
        <f>VLOOKUP($A39,CASHBC!$GV:$GZ,2,0)</f>
        <v>70190.333333333328</v>
      </c>
      <c r="X39" s="24">
        <f>VLOOKUP($A39,CASHBC!$GV:$GZ,3,0)</f>
        <v>63930.8</v>
      </c>
      <c r="Y39" s="24">
        <f>VLOOKUP($A39,CASHBC!$GV:$GZ,4,0)</f>
        <v>66261.375</v>
      </c>
      <c r="Z39" s="24">
        <f>VLOOKUP($A39,CASHBC!$GV:$GZ,5,0)</f>
        <v>58156.153846153844</v>
      </c>
      <c r="AA39" s="24" t="str">
        <f t="shared" si="3"/>
        <v/>
      </c>
      <c r="AB39" s="27">
        <f>VLOOKUP(A39,DELIEVERY!A:E,5,0)</f>
        <v>43.92</v>
      </c>
      <c r="AC39" s="22">
        <f>VLOOKUP(A39,DELIEVERY!DP:DV,3,0)</f>
        <v>28.134464193238333</v>
      </c>
      <c r="AD39" s="22">
        <f>VLOOKUP(A39,DELIEVERY!DP:DV,4,0)</f>
        <v>25.47144523612689</v>
      </c>
      <c r="AE39" s="22">
        <f>VLOOKUP(A39,DELIEVERY!DP:DV,5,0)</f>
        <v>28.350675375721163</v>
      </c>
      <c r="AF39" s="22">
        <f>VLOOKUP(A39,DELIEVERY!DP:DV,6,0)</f>
        <v>30.272539144229206</v>
      </c>
      <c r="AG39" s="3">
        <f t="shared" si="4"/>
        <v>43.92</v>
      </c>
      <c r="AH39" s="28">
        <f>FNO_BHAVCOPY!CB37</f>
        <v>-8.0672268907563023</v>
      </c>
      <c r="AI39" s="28">
        <f>FNO_BHAVCOPY!CC37</f>
        <v>-7.1762870514820598</v>
      </c>
      <c r="AJ39" s="28">
        <f>FNO_BHAVCOPY!CD37</f>
        <v>-2.0476772616136918</v>
      </c>
      <c r="AK39" s="28">
        <f>FNO_BHAVCOPY!CE37</f>
        <v>8.5960836375705263</v>
      </c>
      <c r="AL39" s="28">
        <f>FNO_BHAVCOPY!CF37</f>
        <v>-1.6002612671456564</v>
      </c>
      <c r="AM39" s="28">
        <f>FNO_BHAVCOPY!CG37</f>
        <v>-1.2894906511927788</v>
      </c>
      <c r="AN39" s="28">
        <f>FNO_BHAVCOPY!CH37</f>
        <v>25.03022974607013</v>
      </c>
      <c r="AO39" s="28">
        <f>FNO_BHAVCOPY!CI37</f>
        <v>5.2609249045396691</v>
      </c>
      <c r="AP39" s="28">
        <f>FNO_BHAVCOPY!CJ37</f>
        <v>-3.6385936222403923</v>
      </c>
      <c r="AQ39" s="28">
        <f>FNO_BHAVCOPY!CK37</f>
        <v>-7.5935020778239517</v>
      </c>
      <c r="AR39" s="28">
        <f>FNO_BHAVCOPY!CL37</f>
        <v>1.534330648254699</v>
      </c>
      <c r="AS39" s="28">
        <f>FNO_BHAVCOPY!CM37</f>
        <v>15.353982300884955</v>
      </c>
      <c r="AT39" s="28">
        <f>FNO_BHAVCOPY!CN37</f>
        <v>2.2624434389140271</v>
      </c>
      <c r="AU39" s="28">
        <f>FNO_BHAVCOPY!CO37</f>
        <v>-4.8643994834266033</v>
      </c>
      <c r="AV39" s="29">
        <f>FNO_BHAVCOPY!BK37</f>
        <v>1914500</v>
      </c>
      <c r="AW39" s="29">
        <f>FNO_BHAVCOPY!BL37</f>
        <v>2082500</v>
      </c>
      <c r="AX39" s="29">
        <f>FNO_BHAVCOPY!BM37</f>
        <v>2243500</v>
      </c>
      <c r="AY39" s="29">
        <f>FNO_BHAVCOPY!BN37</f>
        <v>2290400</v>
      </c>
      <c r="AZ39" s="29">
        <f>FNO_BHAVCOPY!BO37</f>
        <v>2109100</v>
      </c>
      <c r="BA39" s="29">
        <f>FNO_BHAVCOPY!BP37</f>
        <v>2143400</v>
      </c>
      <c r="BB39" s="29">
        <f>FNO_BHAVCOPY!BQ37</f>
        <v>2171400</v>
      </c>
      <c r="BC39" s="29">
        <f>FNO_BHAVCOPY!BR37</f>
        <v>1736700</v>
      </c>
      <c r="BD39" s="29">
        <f>FNO_BHAVCOPY!BS37</f>
        <v>1649900</v>
      </c>
      <c r="BE39" s="29">
        <f>FNO_BHAVCOPY!BT37</f>
        <v>1712200</v>
      </c>
      <c r="BF39" s="29">
        <f>FNO_BHAVCOPY!BU37</f>
        <v>1852900</v>
      </c>
      <c r="BG39" s="29">
        <f>FNO_BHAVCOPY!BV37</f>
        <v>1824900</v>
      </c>
      <c r="BH39" s="29">
        <f>FNO_BHAVCOPY!BW37</f>
        <v>1582000</v>
      </c>
      <c r="BI39" s="29">
        <f>FNO_BHAVCOPY!BX37</f>
        <v>1547000</v>
      </c>
      <c r="BJ39" s="22">
        <f>CASHBC!EJ37</f>
        <v>16.73537</v>
      </c>
      <c r="BK39" s="22">
        <f>CASHBC!EK37</f>
        <v>10.56142</v>
      </c>
      <c r="BL39" s="22">
        <f>CASHBC!EL37</f>
        <v>12.06653</v>
      </c>
      <c r="BM39" s="22">
        <f>CASHBC!EM37</f>
        <v>16.532810000000001</v>
      </c>
      <c r="BN39" s="22">
        <f>CASHBC!EN37</f>
        <v>12.60764</v>
      </c>
      <c r="BO39" s="22">
        <f>CASHBC!EO37</f>
        <v>16.502520000000001</v>
      </c>
      <c r="BP39" s="22">
        <f>CASHBC!EP37</f>
        <v>30.23742</v>
      </c>
      <c r="BQ39" s="22">
        <f>CASHBC!EQ37</f>
        <v>7.6867299999999998</v>
      </c>
      <c r="BR39" s="22">
        <f>CASHBC!ER37</f>
        <v>4.4973900000000002</v>
      </c>
      <c r="BS39" s="22">
        <f>CASHBC!ES37</f>
        <v>5.8945699999999999</v>
      </c>
      <c r="BT39" s="22">
        <f>CASHBC!ET37</f>
        <v>7.8998799999999996</v>
      </c>
      <c r="BU39" s="22">
        <f>CASHBC!EU37</f>
        <v>10.627509999999999</v>
      </c>
      <c r="BV39" s="22">
        <f>CASHBC!EV37</f>
        <v>4.1494499999999999</v>
      </c>
      <c r="BW39" s="22">
        <f>CASHBC!EW37</f>
        <v>5.1296999999999997</v>
      </c>
      <c r="BX39" s="22">
        <f>VLOOKUP($A39,CASHBC!$FG:$FU,2,0)</f>
        <v>243.94130399499997</v>
      </c>
      <c r="BY39" s="22">
        <f>VLOOKUP($A39,CASHBC!$FG:$FU,3,0)</f>
        <v>156.56510184999999</v>
      </c>
      <c r="BZ39" s="22">
        <f>VLOOKUP($A39,CASHBC!$FG:$FU,4,0)</f>
        <v>182.33353302999998</v>
      </c>
      <c r="CA39" s="22">
        <f>VLOOKUP($A39,CASHBC!$FG:$FU,5,0)</f>
        <v>253.14554901</v>
      </c>
      <c r="CB39" s="22">
        <f>VLOOKUP($A39,CASHBC!$FG:$FU,6,0)</f>
        <v>186.65081829000002</v>
      </c>
      <c r="CC39" s="22">
        <f>VLOOKUP($A39,CASHBC!$FG:$FU,7,0)</f>
        <v>249.59226122499999</v>
      </c>
      <c r="CD39" s="22">
        <f>VLOOKUP($A39,CASHBC!$FG:$FU,8,0)</f>
        <v>445.16752823500002</v>
      </c>
      <c r="CE39" s="22">
        <f>VLOOKUP($A39,CASHBC!$FG:$FU,9,0)</f>
        <v>107.05502516</v>
      </c>
      <c r="CF39" s="22">
        <f>VLOOKUP($A39,CASHBC!$FG:$FU,10,0)</f>
        <v>61.799878885000005</v>
      </c>
      <c r="CG39" s="22">
        <f>VLOOKUP($A39,CASHBC!$FG:$FU,11,0)</f>
        <v>81.712075909999996</v>
      </c>
      <c r="CH39" s="22">
        <f>VLOOKUP($A39,CASHBC!$FG:$FU,12,0)</f>
        <v>110.60942663499999</v>
      </c>
      <c r="CI39" s="22">
        <f>VLOOKUP($A39,CASHBC!$FG:$FU,13,0)</f>
        <v>147.98325757999999</v>
      </c>
      <c r="CJ39" s="22">
        <f>VLOOKUP($A39,CASHBC!$FG:$FU,14,0)</f>
        <v>56.402773929999995</v>
      </c>
      <c r="CK39" s="22">
        <f>VLOOKUP($A39,CASHBC!$FG:$FU,15,0)</f>
        <v>69.702693139999994</v>
      </c>
      <c r="CL39" s="30">
        <f>VLOOKUP($A39,CASHBC!$GE:$GS,2,0)</f>
        <v>64057</v>
      </c>
      <c r="CM39" s="30">
        <f>VLOOKUP($A39,CASHBC!$GE:$GS,3,0)</f>
        <v>69773</v>
      </c>
      <c r="CN39" s="30">
        <f>VLOOKUP($A39,CASHBC!$GE:$GS,4,0)</f>
        <v>67083</v>
      </c>
      <c r="CO39" s="30">
        <f>VLOOKUP($A39,CASHBC!$GE:$GS,5,0)</f>
        <v>73715</v>
      </c>
      <c r="CP39" s="30">
        <f>VLOOKUP($A39,CASHBC!$GE:$GS,6,0)</f>
        <v>35516</v>
      </c>
      <c r="CQ39" s="30">
        <f>VLOOKUP($A39,CASHBC!$GE:$GS,7,0)</f>
        <v>73567</v>
      </c>
      <c r="CR39" s="30">
        <f>VLOOKUP($A39,CASHBC!$GE:$GS,8,0)</f>
        <v>109388</v>
      </c>
      <c r="CS39" s="30">
        <f>VLOOKUP($A39,CASHBC!$GE:$GS,9,0)</f>
        <v>63481</v>
      </c>
      <c r="CT39" s="30">
        <f>VLOOKUP($A39,CASHBC!$GE:$GS,10,0)</f>
        <v>37568</v>
      </c>
      <c r="CU39" s="30">
        <f>VLOOKUP($A39,CASHBC!$GE:$GS,11,0)</f>
        <v>52467</v>
      </c>
      <c r="CV39" s="30">
        <f>VLOOKUP($A39,CASHBC!$GE:$GS,12,0)</f>
        <v>58602</v>
      </c>
      <c r="CW39" s="30">
        <f>VLOOKUP($A39,CASHBC!$GE:$GS,13,0)</f>
        <v>62829</v>
      </c>
      <c r="CX39" s="30">
        <f>VLOOKUP($A39,CASHBC!$GE:$GS,14,0)</f>
        <v>21110</v>
      </c>
      <c r="CY39" s="30">
        <f>VLOOKUP($A39,CASHBC!$GE:$GS,15,0)</f>
        <v>30931</v>
      </c>
      <c r="CZ39" s="30">
        <f t="shared" si="7"/>
        <v>26.125747381238586</v>
      </c>
      <c r="DA39" s="30">
        <f t="shared" si="7"/>
        <v>15.136829432588536</v>
      </c>
      <c r="DB39" s="30">
        <f t="shared" si="6"/>
        <v>17.987463291743065</v>
      </c>
      <c r="DC39" s="30">
        <f t="shared" si="6"/>
        <v>22.428013294444824</v>
      </c>
      <c r="DD39" s="30">
        <f t="shared" si="6"/>
        <v>35.498479558508841</v>
      </c>
      <c r="DE39" s="30">
        <f t="shared" si="6"/>
        <v>22.431959982057176</v>
      </c>
      <c r="DF39" s="30">
        <f t="shared" si="6"/>
        <v>27.642355651442571</v>
      </c>
      <c r="DG39" s="30">
        <f t="shared" si="6"/>
        <v>12.108709692663945</v>
      </c>
      <c r="DH39" s="30">
        <f t="shared" si="6"/>
        <v>11.971331984667803</v>
      </c>
      <c r="DI39" s="30">
        <f t="shared" si="6"/>
        <v>11.234814264204166</v>
      </c>
      <c r="DJ39" s="30">
        <f t="shared" si="6"/>
        <v>13.480563803283165</v>
      </c>
      <c r="DK39" s="30">
        <f t="shared" si="6"/>
        <v>16.914975568606852</v>
      </c>
      <c r="DL39" s="30">
        <f t="shared" si="6"/>
        <v>19.656324017053528</v>
      </c>
      <c r="DM39" s="30">
        <f t="shared" si="6"/>
        <v>16.584332869936311</v>
      </c>
      <c r="DN39" s="3">
        <f>VLOOKUP($A39,DELIEVERY!$DX:$EM,2,0)</f>
        <v>43.92</v>
      </c>
      <c r="DO39" s="3">
        <f>VLOOKUP($A39,DELIEVERY!$DX:$EM,3,0)</f>
        <v>31.59</v>
      </c>
      <c r="DP39" s="3">
        <f>VLOOKUP($A39,DELIEVERY!$DX:$EM,4,0)</f>
        <v>26.41</v>
      </c>
      <c r="DQ39" s="3">
        <f>VLOOKUP($A39,DELIEVERY!$DX:$EM,5,0)</f>
        <v>27.18</v>
      </c>
      <c r="DR39" s="3">
        <f>VLOOKUP($A39,DELIEVERY!$DX:$EM,6,0)</f>
        <v>11.43</v>
      </c>
      <c r="DS39" s="3">
        <f>VLOOKUP($A39,DELIEVERY!$DX:$EM,7,0)</f>
        <v>29.88</v>
      </c>
      <c r="DT39" s="3">
        <f>VLOOKUP($A39,DELIEVERY!$DX:$EM,8,0)</f>
        <v>33.409999999999997</v>
      </c>
      <c r="DU39" s="3">
        <f>VLOOKUP($A39,DELIEVERY!$DX:$EM,9,0)</f>
        <v>33.43</v>
      </c>
      <c r="DV39" s="3">
        <f>VLOOKUP($A39,DELIEVERY!$DX:$EM,10,0)</f>
        <v>29.38</v>
      </c>
      <c r="DW39" s="3">
        <f>VLOOKUP($A39,DELIEVERY!$DX:$EM,11,0)</f>
        <v>31.62</v>
      </c>
      <c r="DX39" s="3">
        <f>VLOOKUP($A39,DELIEVERY!$DX:$EM,12,0)</f>
        <v>43.56</v>
      </c>
      <c r="DY39" s="3">
        <f>VLOOKUP($A39,DELIEVERY!$DX:$EM,13,0)</f>
        <v>41.72</v>
      </c>
      <c r="DZ39" s="3">
        <f>VLOOKUP($A39,DELIEVERY!$DX:$EM,14,0)</f>
        <v>21.36</v>
      </c>
      <c r="EA39" s="3">
        <f>VLOOKUP($A39,DELIEVERY!$DX:$EM,15,0)</f>
        <v>33.229999999999997</v>
      </c>
      <c r="EB39" s="3">
        <f>CASHBC!HU37</f>
        <v>42.700000000000045</v>
      </c>
      <c r="EC39" s="22">
        <f>CASHBC!HV37</f>
        <v>53.200000000000045</v>
      </c>
      <c r="ED39" s="22">
        <f>CASHBC!HW37</f>
        <v>78.349999999999909</v>
      </c>
      <c r="EE39" s="22">
        <f>CASHBC!HX37</f>
        <v>71.850000000000136</v>
      </c>
      <c r="EF39" s="3">
        <f>CASHBC!HY37</f>
        <v>34.350000000000136</v>
      </c>
      <c r="EG39" s="22">
        <f>CASHBC!HZ37</f>
        <v>74.950000000000045</v>
      </c>
      <c r="EH39" s="22">
        <f>CASHBC!IA37</f>
        <v>114.20000000000005</v>
      </c>
      <c r="EI39" s="22">
        <f>CASHBC!IB37</f>
        <v>73</v>
      </c>
      <c r="EJ39" s="22">
        <f>CASHBC!IC37</f>
        <v>39.650000000000091</v>
      </c>
      <c r="EK39" s="22">
        <f>CASHBC!ID37</f>
        <v>69.599999999999909</v>
      </c>
      <c r="EL39" s="3">
        <f>CASHBC!IE37</f>
        <v>55.549999999999955</v>
      </c>
      <c r="EM39" s="22">
        <f>CASHBC!IF37</f>
        <v>64.599999999999909</v>
      </c>
      <c r="EN39" s="22">
        <f>CASHBC!IG37</f>
        <v>50.549999999999955</v>
      </c>
      <c r="EO39" s="22">
        <f>CASHBC!IH37</f>
        <v>28.149999999999864</v>
      </c>
      <c r="EP39" s="22">
        <f>VLOOKUP($A39,FNO_STOCKOPS!$EJ:$EY,2,0)</f>
        <v>0.8488664987405542</v>
      </c>
      <c r="EQ39" s="22">
        <f>VLOOKUP($A39,FNO_STOCKOPS!$EJ:$EY,3,0)</f>
        <v>0.73697270471464016</v>
      </c>
      <c r="ER39" s="22">
        <f>VLOOKUP($A39,FNO_STOCKOPS!$EJ:$EY,4,0)</f>
        <v>0.82722513089005234</v>
      </c>
      <c r="ES39" s="22">
        <f>VLOOKUP($A39,FNO_STOCKOPS!$EJ:$EY,5,0)</f>
        <v>0.81944444444444442</v>
      </c>
      <c r="ET39" s="22">
        <f>VLOOKUP($A39,FNO_STOCKOPS!$EJ:$EY,6,0)</f>
        <v>0.84615384615384615</v>
      </c>
      <c r="EU39" s="22">
        <f>VLOOKUP($A39,FNO_STOCKOPS!$EJ:$EY,7,0)</f>
        <v>0.85582822085889576</v>
      </c>
      <c r="EV39" s="22">
        <f>VLOOKUP($A39,FNO_STOCKOPS!$EJ:$EY,8,0)</f>
        <v>0.75945017182130581</v>
      </c>
      <c r="EW39" s="22">
        <f>VLOOKUP($A39,FNO_STOCKOPS!$EJ:$EY,9,0)</f>
        <v>0.72020725388601037</v>
      </c>
      <c r="EX39" s="22">
        <f>VLOOKUP($A39,FNO_STOCKOPS!$EJ:$EY,10,0)</f>
        <v>0.78531073446327682</v>
      </c>
      <c r="EY39" s="22">
        <f>VLOOKUP($A39,FNO_STOCKOPS!$EJ:$EY,11,0)</f>
        <v>0.81283422459893051</v>
      </c>
      <c r="EZ39" s="22">
        <f>VLOOKUP($A39,FNO_STOCKOPS!$EJ:$EY,12,0)</f>
        <v>0.81111111111111112</v>
      </c>
      <c r="FA39" s="22">
        <f>VLOOKUP($A39,FNO_STOCKOPS!$EJ:$EY,13,0)</f>
        <v>0.8192090395480226</v>
      </c>
      <c r="FB39" s="22">
        <f>VLOOKUP($A39,FNO_STOCKOPS!$EJ:$EY,14,0)</f>
        <v>0.76881720430107525</v>
      </c>
      <c r="FC39" s="22">
        <f>VLOOKUP($A39,FNO_STOCKOPS!$EJ:$EY,15,0)</f>
        <v>0.81142857142857139</v>
      </c>
    </row>
    <row r="40" spans="1:159" x14ac:dyDescent="0.25">
      <c r="A40" s="3" t="s">
        <v>46</v>
      </c>
      <c r="B40" s="18">
        <v>371</v>
      </c>
      <c r="C40" s="18">
        <v>381.9</v>
      </c>
      <c r="D40" s="18">
        <v>369.1</v>
      </c>
      <c r="E40" s="18">
        <v>374</v>
      </c>
      <c r="F40" s="18">
        <v>2.16</v>
      </c>
      <c r="G40" s="18">
        <v>666</v>
      </c>
      <c r="H40" s="18">
        <v>263.39999999999998</v>
      </c>
      <c r="I40" s="21" t="str">
        <f>VLOOKUP($A40,CASHBC!$HT:$IL,19,0)</f>
        <v>Only NR4</v>
      </c>
      <c r="J40" s="22">
        <f>VLOOKUP($A40,CASHBC!$A:$C,3,0)</f>
        <v>14.635820000000001</v>
      </c>
      <c r="K40" s="22">
        <f>VLOOKUP($A40,CASHBC!$EZ:$FD,2,0)</f>
        <v>11.017243333333333</v>
      </c>
      <c r="L40" s="22">
        <f>VLOOKUP($A40,CASHBC!$EZ:$FD,3,0)</f>
        <v>9.5741320000000005</v>
      </c>
      <c r="M40" s="22">
        <f>VLOOKUP($A40,CASHBC!$EZ:$FD,4,0)</f>
        <v>11.205018750000001</v>
      </c>
      <c r="N40" s="22">
        <f>VLOOKUP($A40,CASHBC!$EZ:$FD,5,0)</f>
        <v>16.566653076923078</v>
      </c>
      <c r="O40" s="22" t="str">
        <f t="shared" si="1"/>
        <v/>
      </c>
      <c r="P40" s="22">
        <f>VLOOKUP($A40,CASHBC!$A:$D,4,0)</f>
        <v>54.763609835000004</v>
      </c>
      <c r="Q40" s="22">
        <f>VLOOKUP($A40,CASHBC!$FX:$GB,2,0)</f>
        <v>39.915031241666668</v>
      </c>
      <c r="R40" s="22">
        <f>VLOOKUP($A40,CASHBC!$FX:$GB,3,0)</f>
        <v>34.840317772000006</v>
      </c>
      <c r="S40" s="22">
        <f>VLOOKUP($A40,CASHBC!$FX:$GB,4,0)</f>
        <v>41.212527544375007</v>
      </c>
      <c r="T40" s="22">
        <f>VLOOKUP($A40,CASHBC!$FX:$GB,5,0)</f>
        <v>61.986207921153856</v>
      </c>
      <c r="U40" s="22" t="str">
        <f t="shared" si="2"/>
        <v/>
      </c>
      <c r="V40" s="24">
        <f>VLOOKUP($A40,CASHBC!$A:$E,5,0)</f>
        <v>23358</v>
      </c>
      <c r="W40" s="24">
        <f>VLOOKUP($A40,CASHBC!$GV:$GZ,2,0)</f>
        <v>27526.666666666668</v>
      </c>
      <c r="X40" s="24">
        <f>VLOOKUP($A40,CASHBC!$GV:$GZ,3,0)</f>
        <v>23129.8</v>
      </c>
      <c r="Y40" s="24">
        <f>VLOOKUP($A40,CASHBC!$GV:$GZ,4,0)</f>
        <v>29887.75</v>
      </c>
      <c r="Z40" s="24">
        <f>VLOOKUP($A40,CASHBC!$GV:$GZ,5,0)</f>
        <v>42587.307692307695</v>
      </c>
      <c r="AA40" s="24" t="str">
        <f t="shared" si="3"/>
        <v/>
      </c>
      <c r="AB40" s="27">
        <f>VLOOKUP(A40,DELIEVERY!A:E,5,0)</f>
        <v>36.96</v>
      </c>
      <c r="AC40" s="22">
        <f>VLOOKUP(A40,DELIEVERY!DP:DV,3,0)</f>
        <v>52.889394897029597</v>
      </c>
      <c r="AD40" s="22">
        <f>VLOOKUP(A40,DELIEVERY!DP:DV,4,0)</f>
        <v>49.702991352114218</v>
      </c>
      <c r="AE40" s="22">
        <f>VLOOKUP(A40,DELIEVERY!DP:DV,5,0)</f>
        <v>53.353993718216671</v>
      </c>
      <c r="AF40" s="22">
        <f>VLOOKUP(A40,DELIEVERY!DP:DV,6,0)</f>
        <v>49.585708528750224</v>
      </c>
      <c r="AG40" s="3" t="str">
        <f t="shared" si="4"/>
        <v/>
      </c>
      <c r="AH40" s="28">
        <f>FNO_BHAVCOPY!CB38</f>
        <v>5.5288461538461533</v>
      </c>
      <c r="AI40" s="28">
        <f>FNO_BHAVCOPY!CC38</f>
        <v>1.0935601458080195</v>
      </c>
      <c r="AJ40" s="28">
        <f>FNO_BHAVCOPY!CD38</f>
        <v>-0.36319612590799033</v>
      </c>
      <c r="AK40" s="28">
        <f>FNO_BHAVCOPY!CE38</f>
        <v>3.595317725752508</v>
      </c>
      <c r="AL40" s="28">
        <f>FNO_BHAVCOPY!CF38</f>
        <v>-0.54054054054054057</v>
      </c>
      <c r="AM40" s="28">
        <f>FNO_BHAVCOPY!CG38</f>
        <v>0.45948203842940682</v>
      </c>
      <c r="AN40" s="28">
        <f>FNO_BHAVCOPY!CH38</f>
        <v>0.8</v>
      </c>
      <c r="AO40" s="28">
        <f>FNO_BHAVCOPY!CI38</f>
        <v>-0.79365079365079361</v>
      </c>
      <c r="AP40" s="28">
        <f>FNO_BHAVCOPY!CJ38</f>
        <v>0.12547051442910914</v>
      </c>
      <c r="AQ40" s="28">
        <f>FNO_BHAVCOPY!CK38</f>
        <v>-2.6862026862026864</v>
      </c>
      <c r="AR40" s="28">
        <f>FNO_BHAVCOPY!CL38</f>
        <v>3.977994075327973</v>
      </c>
      <c r="AS40" s="28">
        <f>FNO_BHAVCOPY!CM38</f>
        <v>-1.1297071129707115</v>
      </c>
      <c r="AT40" s="28">
        <f>FNO_BHAVCOPY!CN38</f>
        <v>6.9829901521933744</v>
      </c>
      <c r="AU40" s="28">
        <f>FNO_BHAVCOPY!CO38</f>
        <v>-3.9552880481513326</v>
      </c>
      <c r="AV40" s="29">
        <f>FNO_BHAVCOPY!BK38</f>
        <v>4116942</v>
      </c>
      <c r="AW40" s="29">
        <f>FNO_BHAVCOPY!BL38</f>
        <v>3901248</v>
      </c>
      <c r="AX40" s="29">
        <f>FNO_BHAVCOPY!BM38</f>
        <v>3859047</v>
      </c>
      <c r="AY40" s="29">
        <f>FNO_BHAVCOPY!BN38</f>
        <v>3873114</v>
      </c>
      <c r="AZ40" s="29">
        <f>FNO_BHAVCOPY!BO38</f>
        <v>3738696</v>
      </c>
      <c r="BA40" s="29">
        <f>FNO_BHAVCOPY!BP38</f>
        <v>3759015</v>
      </c>
      <c r="BB40" s="29">
        <f>FNO_BHAVCOPY!BQ38</f>
        <v>3741822</v>
      </c>
      <c r="BC40" s="29">
        <f>FNO_BHAVCOPY!BR38</f>
        <v>3712125</v>
      </c>
      <c r="BD40" s="29">
        <f>FNO_BHAVCOPY!BS38</f>
        <v>3741822</v>
      </c>
      <c r="BE40" s="29">
        <f>FNO_BHAVCOPY!BT38</f>
        <v>3737133</v>
      </c>
      <c r="BF40" s="29">
        <f>FNO_BHAVCOPY!BU38</f>
        <v>3840291</v>
      </c>
      <c r="BG40" s="29">
        <f>FNO_BHAVCOPY!BV38</f>
        <v>3693369</v>
      </c>
      <c r="BH40" s="29">
        <f>FNO_BHAVCOPY!BW38</f>
        <v>3735570</v>
      </c>
      <c r="BI40" s="29">
        <f>FNO_BHAVCOPY!BX38</f>
        <v>3491742</v>
      </c>
      <c r="BJ40" s="22">
        <f>CASHBC!EJ38</f>
        <v>14.635820000000001</v>
      </c>
      <c r="BK40" s="22">
        <f>CASHBC!EK38</f>
        <v>13.209339999999999</v>
      </c>
      <c r="BL40" s="22">
        <f>CASHBC!EL38</f>
        <v>12.31981</v>
      </c>
      <c r="BM40" s="22">
        <f>CASHBC!EM38</f>
        <v>7.5225799999999996</v>
      </c>
      <c r="BN40" s="22">
        <f>CASHBC!EN38</f>
        <v>9.3414900000000003</v>
      </c>
      <c r="BO40" s="22">
        <f>CASHBC!EO38</f>
        <v>5.4774399999999996</v>
      </c>
      <c r="BP40" s="22">
        <f>CASHBC!EP38</f>
        <v>8.0882500000000004</v>
      </c>
      <c r="BQ40" s="22">
        <f>CASHBC!EQ38</f>
        <v>14.14222</v>
      </c>
      <c r="BR40" s="22">
        <f>CASHBC!ER38</f>
        <v>19.539020000000001</v>
      </c>
      <c r="BS40" s="22">
        <f>CASHBC!ES38</f>
        <v>20.087070000000001</v>
      </c>
      <c r="BT40" s="22">
        <f>CASHBC!ET38</f>
        <v>18.19182</v>
      </c>
      <c r="BU40" s="22">
        <f>CASHBC!EU38</f>
        <v>17.249759999999998</v>
      </c>
      <c r="BV40" s="22">
        <f>CASHBC!EV38</f>
        <v>28.454039999999999</v>
      </c>
      <c r="BW40" s="22">
        <f>CASHBC!EW38</f>
        <v>41.743650000000002</v>
      </c>
      <c r="BX40" s="22">
        <f>VLOOKUP($A40,CASHBC!$FG:$FU,2,0)</f>
        <v>54.763609835000004</v>
      </c>
      <c r="BY40" s="22">
        <f>VLOOKUP($A40,CASHBC!$FG:$FU,3,0)</f>
        <v>48.335396699999997</v>
      </c>
      <c r="BZ40" s="22">
        <f>VLOOKUP($A40,CASHBC!$FG:$FU,4,0)</f>
        <v>44.143597585000002</v>
      </c>
      <c r="CA40" s="22">
        <f>VLOOKUP($A40,CASHBC!$FG:$FU,5,0)</f>
        <v>27.266099439999998</v>
      </c>
      <c r="CB40" s="22">
        <f>VLOOKUP($A40,CASHBC!$FG:$FU,6,0)</f>
        <v>34.285324360000004</v>
      </c>
      <c r="CC40" s="22">
        <f>VLOOKUP($A40,CASHBC!$FG:$FU,7,0)</f>
        <v>20.171170775</v>
      </c>
      <c r="CD40" s="22">
        <f>VLOOKUP($A40,CASHBC!$FG:$FU,8,0)</f>
        <v>29.610536139999997</v>
      </c>
      <c r="CE40" s="22">
        <f>VLOOKUP($A40,CASHBC!$FG:$FU,9,0)</f>
        <v>52.234086864999995</v>
      </c>
      <c r="CF40" s="22">
        <f>VLOOKUP($A40,CASHBC!$FG:$FU,10,0)</f>
        <v>73.654008489999995</v>
      </c>
      <c r="CG40" s="22">
        <f>VLOOKUP($A40,CASHBC!$FG:$FU,11,0)</f>
        <v>75.733772334999998</v>
      </c>
      <c r="CH40" s="22">
        <f>VLOOKUP($A40,CASHBC!$FG:$FU,12,0)</f>
        <v>67.630639614999993</v>
      </c>
      <c r="CI40" s="22">
        <f>VLOOKUP($A40,CASHBC!$FG:$FU,13,0)</f>
        <v>67.203410829999996</v>
      </c>
      <c r="CJ40" s="22">
        <f>VLOOKUP($A40,CASHBC!$FG:$FU,14,0)</f>
        <v>110.180126325</v>
      </c>
      <c r="CK40" s="22">
        <f>VLOOKUP($A40,CASHBC!$FG:$FU,15,0)</f>
        <v>155.37253351500001</v>
      </c>
      <c r="CL40" s="30">
        <f>VLOOKUP($A40,CASHBC!$GE:$GS,2,0)</f>
        <v>23358</v>
      </c>
      <c r="CM40" s="30">
        <f>VLOOKUP($A40,CASHBC!$GE:$GS,3,0)</f>
        <v>26520</v>
      </c>
      <c r="CN40" s="30">
        <f>VLOOKUP($A40,CASHBC!$GE:$GS,4,0)</f>
        <v>28332</v>
      </c>
      <c r="CO40" s="30">
        <f>VLOOKUP($A40,CASHBC!$GE:$GS,5,0)</f>
        <v>27728</v>
      </c>
      <c r="CP40" s="30">
        <f>VLOOKUP($A40,CASHBC!$GE:$GS,6,0)</f>
        <v>19235</v>
      </c>
      <c r="CQ40" s="30">
        <f>VLOOKUP($A40,CASHBC!$GE:$GS,7,0)</f>
        <v>13834</v>
      </c>
      <c r="CR40" s="30">
        <f>VLOOKUP($A40,CASHBC!$GE:$GS,8,0)</f>
        <v>25793</v>
      </c>
      <c r="CS40" s="30">
        <f>VLOOKUP($A40,CASHBC!$GE:$GS,9,0)</f>
        <v>46433</v>
      </c>
      <c r="CT40" s="30">
        <f>VLOOKUP($A40,CASHBC!$GE:$GS,10,0)</f>
        <v>51227</v>
      </c>
      <c r="CU40" s="30">
        <f>VLOOKUP($A40,CASHBC!$GE:$GS,11,0)</f>
        <v>49797</v>
      </c>
      <c r="CV40" s="30">
        <f>VLOOKUP($A40,CASHBC!$GE:$GS,12,0)</f>
        <v>49894</v>
      </c>
      <c r="CW40" s="30">
        <f>VLOOKUP($A40,CASHBC!$GE:$GS,13,0)</f>
        <v>50211</v>
      </c>
      <c r="CX40" s="30">
        <f>VLOOKUP($A40,CASHBC!$GE:$GS,14,0)</f>
        <v>54982</v>
      </c>
      <c r="CY40" s="30">
        <f>VLOOKUP($A40,CASHBC!$GE:$GS,15,0)</f>
        <v>109649</v>
      </c>
      <c r="CZ40" s="30">
        <f t="shared" si="7"/>
        <v>62.658703656134946</v>
      </c>
      <c r="DA40" s="30">
        <f t="shared" si="7"/>
        <v>49.808974358974353</v>
      </c>
      <c r="DB40" s="30">
        <f t="shared" si="6"/>
        <v>43.483728646053933</v>
      </c>
      <c r="DC40" s="30">
        <f t="shared" si="6"/>
        <v>27.129904789382568</v>
      </c>
      <c r="DD40" s="30">
        <f t="shared" si="6"/>
        <v>48.565063685989088</v>
      </c>
      <c r="DE40" s="30">
        <f t="shared" si="6"/>
        <v>39.594043660546475</v>
      </c>
      <c r="DF40" s="30">
        <f t="shared" si="6"/>
        <v>31.358314271313926</v>
      </c>
      <c r="DG40" s="30">
        <f t="shared" si="6"/>
        <v>30.457260999720027</v>
      </c>
      <c r="DH40" s="30">
        <f t="shared" si="6"/>
        <v>38.142034474007851</v>
      </c>
      <c r="DI40" s="30">
        <f t="shared" si="6"/>
        <v>40.33791192240497</v>
      </c>
      <c r="DJ40" s="30">
        <f t="shared" si="6"/>
        <v>36.460937186836091</v>
      </c>
      <c r="DK40" s="30">
        <f t="shared" si="6"/>
        <v>34.354543825058251</v>
      </c>
      <c r="DL40" s="30">
        <f t="shared" si="6"/>
        <v>51.751555054381427</v>
      </c>
      <c r="DM40" s="30">
        <f t="shared" si="6"/>
        <v>38.070251438681616</v>
      </c>
      <c r="DN40" s="3">
        <f>VLOOKUP($A40,DELIEVERY!$DX:$EM,2,0)</f>
        <v>36.96</v>
      </c>
      <c r="DO40" s="3">
        <f>VLOOKUP($A40,DELIEVERY!$DX:$EM,3,0)</f>
        <v>52.55</v>
      </c>
      <c r="DP40" s="3">
        <f>VLOOKUP($A40,DELIEVERY!$DX:$EM,4,0)</f>
        <v>54.93</v>
      </c>
      <c r="DQ40" s="3">
        <f>VLOOKUP($A40,DELIEVERY!$DX:$EM,5,0)</f>
        <v>50.15</v>
      </c>
      <c r="DR40" s="3">
        <f>VLOOKUP($A40,DELIEVERY!$DX:$EM,6,0)</f>
        <v>37.82</v>
      </c>
      <c r="DS40" s="3">
        <f>VLOOKUP($A40,DELIEVERY!$DX:$EM,7,0)</f>
        <v>50.74</v>
      </c>
      <c r="DT40" s="3">
        <f>VLOOKUP($A40,DELIEVERY!$DX:$EM,8,0)</f>
        <v>58.73</v>
      </c>
      <c r="DU40" s="3">
        <f>VLOOKUP($A40,DELIEVERY!$DX:$EM,9,0)</f>
        <v>56.12</v>
      </c>
      <c r="DV40" s="3">
        <f>VLOOKUP($A40,DELIEVERY!$DX:$EM,10,0)</f>
        <v>58.07</v>
      </c>
      <c r="DW40" s="3">
        <f>VLOOKUP($A40,DELIEVERY!$DX:$EM,11,0)</f>
        <v>49.74</v>
      </c>
      <c r="DX40" s="3">
        <f>VLOOKUP($A40,DELIEVERY!$DX:$EM,12,0)</f>
        <v>43.42</v>
      </c>
      <c r="DY40" s="3">
        <f>VLOOKUP($A40,DELIEVERY!$DX:$EM,13,0)</f>
        <v>59.29</v>
      </c>
      <c r="DZ40" s="3">
        <f>VLOOKUP($A40,DELIEVERY!$DX:$EM,14,0)</f>
        <v>41.32</v>
      </c>
      <c r="EA40" s="3">
        <f>VLOOKUP($A40,DELIEVERY!$DX:$EM,15,0)</f>
        <v>45.73</v>
      </c>
      <c r="EB40" s="3">
        <f>CASHBC!HU38</f>
        <v>12.799999999999955</v>
      </c>
      <c r="EC40" s="22">
        <f>CASHBC!HV38</f>
        <v>12.850000000000023</v>
      </c>
      <c r="ED40" s="22">
        <f>CASHBC!HW38</f>
        <v>15.5</v>
      </c>
      <c r="EE40" s="22">
        <f>CASHBC!HX38</f>
        <v>23.949999999999989</v>
      </c>
      <c r="EF40" s="3">
        <f>CASHBC!HY38</f>
        <v>17.100000000000023</v>
      </c>
      <c r="EG40" s="22">
        <f>CASHBC!HZ38</f>
        <v>10.700000000000045</v>
      </c>
      <c r="EH40" s="22">
        <f>CASHBC!IA38</f>
        <v>12.350000000000023</v>
      </c>
      <c r="EI40" s="22">
        <f>CASHBC!IB38</f>
        <v>12.800000000000011</v>
      </c>
      <c r="EJ40" s="22">
        <f>CASHBC!IC38</f>
        <v>14.949999999999989</v>
      </c>
      <c r="EK40" s="22">
        <f>CASHBC!ID38</f>
        <v>24.75</v>
      </c>
      <c r="EL40" s="3">
        <f>CASHBC!IE38</f>
        <v>19.300000000000011</v>
      </c>
      <c r="EM40" s="22">
        <f>CASHBC!IF38</f>
        <v>18.150000000000034</v>
      </c>
      <c r="EN40" s="22">
        <f>CASHBC!IG38</f>
        <v>22.800000000000011</v>
      </c>
      <c r="EO40" s="22">
        <f>CASHBC!IH38</f>
        <v>48.699999999999989</v>
      </c>
      <c r="EP40" s="22">
        <f>VLOOKUP($A40,FNO_STOCKOPS!$EJ:$EY,2,0)</f>
        <v>0.47712418300653597</v>
      </c>
      <c r="EQ40" s="22">
        <f>VLOOKUP($A40,FNO_STOCKOPS!$EJ:$EY,3,0)</f>
        <v>0.48299319727891155</v>
      </c>
      <c r="ER40" s="22">
        <f>VLOOKUP($A40,FNO_STOCKOPS!$EJ:$EY,4,0)</f>
        <v>0.48717948717948717</v>
      </c>
      <c r="ES40" s="22">
        <f>VLOOKUP($A40,FNO_STOCKOPS!$EJ:$EY,5,0)</f>
        <v>0.52702702702702697</v>
      </c>
      <c r="ET40" s="22">
        <f>VLOOKUP($A40,FNO_STOCKOPS!$EJ:$EY,6,0)</f>
        <v>0.47499999999999998</v>
      </c>
      <c r="EU40" s="22">
        <f>VLOOKUP($A40,FNO_STOCKOPS!$EJ:$EY,7,0)</f>
        <v>0.56521739130434778</v>
      </c>
      <c r="EV40" s="22">
        <f>VLOOKUP($A40,FNO_STOCKOPS!$EJ:$EY,8,0)</f>
        <v>0.52702702702702697</v>
      </c>
      <c r="EW40" s="22">
        <f>VLOOKUP($A40,FNO_STOCKOPS!$EJ:$EY,9,0)</f>
        <v>0.51020408163265307</v>
      </c>
      <c r="EX40" s="22">
        <f>VLOOKUP($A40,FNO_STOCKOPS!$EJ:$EY,10,0)</f>
        <v>0.54794520547945202</v>
      </c>
      <c r="EY40" s="22">
        <f>VLOOKUP($A40,FNO_STOCKOPS!$EJ:$EY,11,0)</f>
        <v>0.57534246575342463</v>
      </c>
      <c r="EZ40" s="22">
        <f>VLOOKUP($A40,FNO_STOCKOPS!$EJ:$EY,12,0)</f>
        <v>0.61764705882352944</v>
      </c>
      <c r="FA40" s="22">
        <f>VLOOKUP($A40,FNO_STOCKOPS!$EJ:$EY,13,0)</f>
        <v>0.52380952380952384</v>
      </c>
      <c r="FB40" s="22">
        <f>VLOOKUP($A40,FNO_STOCKOPS!$EJ:$EY,14,0)</f>
        <v>0.4236111111111111</v>
      </c>
      <c r="FC40" s="22">
        <f>VLOOKUP($A40,FNO_STOCKOPS!$EJ:$EY,15,0)</f>
        <v>0.56521739130434778</v>
      </c>
    </row>
    <row r="41" spans="1:159" x14ac:dyDescent="0.25">
      <c r="A41" s="3" t="s">
        <v>47</v>
      </c>
      <c r="B41" s="18">
        <v>379</v>
      </c>
      <c r="C41" s="18">
        <v>382</v>
      </c>
      <c r="D41" s="18">
        <v>371</v>
      </c>
      <c r="E41" s="18">
        <v>376.05</v>
      </c>
      <c r="F41" s="18">
        <v>-0.77</v>
      </c>
      <c r="G41" s="18">
        <v>801.05</v>
      </c>
      <c r="H41" s="18">
        <v>280</v>
      </c>
      <c r="I41" s="21" t="str">
        <f>VLOOKUP($A41,CASHBC!$HT:$IL,19,0)</f>
        <v>ALL</v>
      </c>
      <c r="J41" s="22">
        <f>VLOOKUP($A41,CASHBC!$A:$C,3,0)</f>
        <v>17.971789999999999</v>
      </c>
      <c r="K41" s="22">
        <f>VLOOKUP($A41,CASHBC!$EZ:$FD,2,0)</f>
        <v>21.931566666666669</v>
      </c>
      <c r="L41" s="22">
        <f>VLOOKUP($A41,CASHBC!$EZ:$FD,3,0)</f>
        <v>18.686500000000002</v>
      </c>
      <c r="M41" s="22">
        <f>VLOOKUP($A41,CASHBC!$EZ:$FD,4,0)</f>
        <v>16.453646250000002</v>
      </c>
      <c r="N41" s="22">
        <f>VLOOKUP($A41,CASHBC!$EZ:$FD,5,0)</f>
        <v>18.153048461538461</v>
      </c>
      <c r="O41" s="22" t="str">
        <f t="shared" si="1"/>
        <v/>
      </c>
      <c r="P41" s="22">
        <f>VLOOKUP($A41,CASHBC!$A:$D,4,0)</f>
        <v>67.522102220000008</v>
      </c>
      <c r="Q41" s="22">
        <f>VLOOKUP($A41,CASHBC!$FX:$GB,2,0)</f>
        <v>82.247683966666671</v>
      </c>
      <c r="R41" s="22">
        <f>VLOOKUP($A41,CASHBC!$FX:$GB,3,0)</f>
        <v>72.06935077</v>
      </c>
      <c r="S41" s="22">
        <f>VLOOKUP($A41,CASHBC!$FX:$GB,4,0)</f>
        <v>64.287999739374996</v>
      </c>
      <c r="T41" s="22">
        <f>VLOOKUP($A41,CASHBC!$FX:$GB,5,0)</f>
        <v>69.259897332307688</v>
      </c>
      <c r="U41" s="22" t="str">
        <f t="shared" si="2"/>
        <v/>
      </c>
      <c r="V41" s="24">
        <f>VLOOKUP($A41,CASHBC!$A:$E,5,0)</f>
        <v>38906</v>
      </c>
      <c r="W41" s="24">
        <f>VLOOKUP($A41,CASHBC!$GV:$GZ,2,0)</f>
        <v>44145.666666666664</v>
      </c>
      <c r="X41" s="24">
        <f>VLOOKUP($A41,CASHBC!$GV:$GZ,3,0)</f>
        <v>39756.400000000001</v>
      </c>
      <c r="Y41" s="24">
        <f>VLOOKUP($A41,CASHBC!$GV:$GZ,4,0)</f>
        <v>33622.625</v>
      </c>
      <c r="Z41" s="24">
        <f>VLOOKUP($A41,CASHBC!$GV:$GZ,5,0)</f>
        <v>35729.230769230766</v>
      </c>
      <c r="AA41" s="24" t="str">
        <f t="shared" si="3"/>
        <v/>
      </c>
      <c r="AB41" s="27">
        <f>VLOOKUP(A41,DELIEVERY!A:E,5,0)</f>
        <v>26.18</v>
      </c>
      <c r="AC41" s="22">
        <f>VLOOKUP(A41,DELIEVERY!DP:DV,3,0)</f>
        <v>30.727763786444804</v>
      </c>
      <c r="AD41" s="22">
        <f>VLOOKUP(A41,DELIEVERY!DP:DV,4,0)</f>
        <v>27.916292510636019</v>
      </c>
      <c r="AE41" s="22">
        <f>VLOOKUP(A41,DELIEVERY!DP:DV,5,0)</f>
        <v>25.216340724476193</v>
      </c>
      <c r="AF41" s="22">
        <f>VLOOKUP(A41,DELIEVERY!DP:DV,6,0)</f>
        <v>22.267241149536954</v>
      </c>
      <c r="AG41" s="3" t="str">
        <f t="shared" si="4"/>
        <v/>
      </c>
      <c r="AH41" s="28">
        <f>FNO_BHAVCOPY!CB39</f>
        <v>-1.5540540540540542</v>
      </c>
      <c r="AI41" s="28">
        <f>FNO_BHAVCOPY!CC39</f>
        <v>4.0056219255094874</v>
      </c>
      <c r="AJ41" s="28">
        <f>FNO_BHAVCOPY!CD39</f>
        <v>6.6716641679160418</v>
      </c>
      <c r="AK41" s="28">
        <f>FNO_BHAVCOPY!CE39</f>
        <v>5.1221434200157603</v>
      </c>
      <c r="AL41" s="28">
        <f>FNO_BHAVCOPY!CF39</f>
        <v>-2.083333333333333</v>
      </c>
      <c r="AM41" s="28">
        <f>FNO_BHAVCOPY!CG39</f>
        <v>-2.1886792452830188</v>
      </c>
      <c r="AN41" s="28">
        <f>FNO_BHAVCOPY!CH39</f>
        <v>-4.7447879223580163</v>
      </c>
      <c r="AO41" s="28">
        <f>FNO_BHAVCOPY!CI39</f>
        <v>-4.9863387978142075</v>
      </c>
      <c r="AP41" s="28">
        <f>FNO_BHAVCOPY!CJ39</f>
        <v>-4.5009784735812133</v>
      </c>
      <c r="AQ41" s="28">
        <f>FNO_BHAVCOPY!CK39</f>
        <v>1.6578249336870028</v>
      </c>
      <c r="AR41" s="28">
        <f>FNO_BHAVCOPY!CL39</f>
        <v>-5.3358443188951661</v>
      </c>
      <c r="AS41" s="28">
        <f>FNO_BHAVCOPY!CM39</f>
        <v>-16.465652857891978</v>
      </c>
      <c r="AT41" s="28">
        <f>FNO_BHAVCOPY!CN39</f>
        <v>1.0598834128245893</v>
      </c>
      <c r="AU41" s="28">
        <f>FNO_BHAVCOPY!CO39</f>
        <v>8.1375358166189109</v>
      </c>
      <c r="AV41" s="29">
        <f>FNO_BHAVCOPY!BK39</f>
        <v>1311300</v>
      </c>
      <c r="AW41" s="29">
        <f>FNO_BHAVCOPY!BL39</f>
        <v>1332000</v>
      </c>
      <c r="AX41" s="29">
        <f>FNO_BHAVCOPY!BM39</f>
        <v>1280700</v>
      </c>
      <c r="AY41" s="29">
        <f>FNO_BHAVCOPY!BN39</f>
        <v>1200600</v>
      </c>
      <c r="AZ41" s="29">
        <f>FNO_BHAVCOPY!BO39</f>
        <v>1142100</v>
      </c>
      <c r="BA41" s="29">
        <f>FNO_BHAVCOPY!BP39</f>
        <v>1166400</v>
      </c>
      <c r="BB41" s="29">
        <f>FNO_BHAVCOPY!BQ39</f>
        <v>1192500</v>
      </c>
      <c r="BC41" s="29">
        <f>FNO_BHAVCOPY!BR39</f>
        <v>1251900</v>
      </c>
      <c r="BD41" s="29">
        <f>FNO_BHAVCOPY!BS39</f>
        <v>1317600</v>
      </c>
      <c r="BE41" s="29">
        <f>FNO_BHAVCOPY!BT39</f>
        <v>1379700</v>
      </c>
      <c r="BF41" s="29">
        <f>FNO_BHAVCOPY!BU39</f>
        <v>1357200</v>
      </c>
      <c r="BG41" s="29">
        <f>FNO_BHAVCOPY!BV39</f>
        <v>1433700</v>
      </c>
      <c r="BH41" s="29">
        <f>FNO_BHAVCOPY!BW39</f>
        <v>1716300</v>
      </c>
      <c r="BI41" s="29">
        <f>FNO_BHAVCOPY!BX39</f>
        <v>1698300</v>
      </c>
      <c r="BJ41" s="22">
        <f>CASHBC!EJ39</f>
        <v>17.971789999999999</v>
      </c>
      <c r="BK41" s="22">
        <f>CASHBC!EK39</f>
        <v>16.296669999999999</v>
      </c>
      <c r="BL41" s="22">
        <f>CASHBC!EL39</f>
        <v>21.750350000000001</v>
      </c>
      <c r="BM41" s="22">
        <f>CASHBC!EM39</f>
        <v>27.747679999999999</v>
      </c>
      <c r="BN41" s="22">
        <f>CASHBC!EN39</f>
        <v>12.763310000000001</v>
      </c>
      <c r="BO41" s="22">
        <f>CASHBC!EO39</f>
        <v>14.87449</v>
      </c>
      <c r="BP41" s="22">
        <f>CASHBC!EP39</f>
        <v>7.8360599999999998</v>
      </c>
      <c r="BQ41" s="22">
        <f>CASHBC!EQ39</f>
        <v>16.748799999999999</v>
      </c>
      <c r="BR41" s="22">
        <f>CASHBC!ER39</f>
        <v>13.61181</v>
      </c>
      <c r="BS41" s="22">
        <f>CASHBC!ES39</f>
        <v>12.29378</v>
      </c>
      <c r="BT41" s="22">
        <f>CASHBC!ET39</f>
        <v>20.370460000000001</v>
      </c>
      <c r="BU41" s="22">
        <f>CASHBC!EU39</f>
        <v>23.146270000000001</v>
      </c>
      <c r="BV41" s="22">
        <f>CASHBC!EV39</f>
        <v>19.979780000000002</v>
      </c>
      <c r="BW41" s="22">
        <f>CASHBC!EW39</f>
        <v>28.570170000000001</v>
      </c>
      <c r="BX41" s="22">
        <f>VLOOKUP($A41,CASHBC!$FG:$FU,2,0)</f>
        <v>67.522102220000008</v>
      </c>
      <c r="BY41" s="22">
        <f>VLOOKUP($A41,CASHBC!$FG:$FU,3,0)</f>
        <v>63.130205814999997</v>
      </c>
      <c r="BZ41" s="22">
        <f>VLOOKUP($A41,CASHBC!$FG:$FU,4,0)</f>
        <v>81.845937579999998</v>
      </c>
      <c r="CA41" s="22">
        <f>VLOOKUP($A41,CASHBC!$FG:$FU,5,0)</f>
        <v>101.76690850499999</v>
      </c>
      <c r="CB41" s="22">
        <f>VLOOKUP($A41,CASHBC!$FG:$FU,6,0)</f>
        <v>51.802347739999995</v>
      </c>
      <c r="CC41" s="22">
        <f>VLOOKUP($A41,CASHBC!$FG:$FU,7,0)</f>
        <v>61.80135421</v>
      </c>
      <c r="CD41" s="22">
        <f>VLOOKUP($A41,CASHBC!$FG:$FU,8,0)</f>
        <v>32.049526475</v>
      </c>
      <c r="CE41" s="22">
        <f>VLOOKUP($A41,CASHBC!$FG:$FU,9,0)</f>
        <v>66.693347595000006</v>
      </c>
      <c r="CF41" s="22">
        <f>VLOOKUP($A41,CASHBC!$FG:$FU,10,0)</f>
        <v>55.214369995000006</v>
      </c>
      <c r="CG41" s="22">
        <f>VLOOKUP($A41,CASHBC!$FG:$FU,11,0)</f>
        <v>49.053228785000002</v>
      </c>
      <c r="CH41" s="22">
        <f>VLOOKUP($A41,CASHBC!$FG:$FU,12,0)</f>
        <v>78.032855435000002</v>
      </c>
      <c r="CI41" s="22">
        <f>VLOOKUP($A41,CASHBC!$FG:$FU,13,0)</f>
        <v>87.701303830000001</v>
      </c>
      <c r="CJ41" s="22">
        <f>VLOOKUP($A41,CASHBC!$FG:$FU,14,0)</f>
        <v>71.841440649999996</v>
      </c>
      <c r="CK41" s="22">
        <f>VLOOKUP($A41,CASHBC!$FG:$FU,15,0)</f>
        <v>99.445838705</v>
      </c>
      <c r="CL41" s="30">
        <f>VLOOKUP($A41,CASHBC!$GE:$GS,2,0)</f>
        <v>38906</v>
      </c>
      <c r="CM41" s="30">
        <f>VLOOKUP($A41,CASHBC!$GE:$GS,3,0)</f>
        <v>34111</v>
      </c>
      <c r="CN41" s="30">
        <f>VLOOKUP($A41,CASHBC!$GE:$GS,4,0)</f>
        <v>43482</v>
      </c>
      <c r="CO41" s="30">
        <f>VLOOKUP($A41,CASHBC!$GE:$GS,5,0)</f>
        <v>54844</v>
      </c>
      <c r="CP41" s="30">
        <f>VLOOKUP($A41,CASHBC!$GE:$GS,6,0)</f>
        <v>32809</v>
      </c>
      <c r="CQ41" s="30">
        <f>VLOOKUP($A41,CASHBC!$GE:$GS,7,0)</f>
        <v>33536</v>
      </c>
      <c r="CR41" s="30">
        <f>VLOOKUP($A41,CASHBC!$GE:$GS,8,0)</f>
        <v>15992</v>
      </c>
      <c r="CS41" s="30">
        <f>VLOOKUP($A41,CASHBC!$GE:$GS,9,0)</f>
        <v>27098</v>
      </c>
      <c r="CT41" s="30">
        <f>VLOOKUP($A41,CASHBC!$GE:$GS,10,0)</f>
        <v>27109</v>
      </c>
      <c r="CU41" s="30">
        <f>VLOOKUP($A41,CASHBC!$GE:$GS,11,0)</f>
        <v>26045</v>
      </c>
      <c r="CV41" s="30">
        <f>VLOOKUP($A41,CASHBC!$GE:$GS,12,0)</f>
        <v>32953</v>
      </c>
      <c r="CW41" s="30">
        <f>VLOOKUP($A41,CASHBC!$GE:$GS,13,0)</f>
        <v>38733</v>
      </c>
      <c r="CX41" s="30">
        <f>VLOOKUP($A41,CASHBC!$GE:$GS,14,0)</f>
        <v>32826</v>
      </c>
      <c r="CY41" s="30">
        <f>VLOOKUP($A41,CASHBC!$GE:$GS,15,0)</f>
        <v>64942</v>
      </c>
      <c r="CZ41" s="30">
        <f t="shared" si="7"/>
        <v>46.19284943196422</v>
      </c>
      <c r="DA41" s="30">
        <f t="shared" si="7"/>
        <v>47.775409691888242</v>
      </c>
      <c r="DB41" s="30">
        <f t="shared" si="6"/>
        <v>50.021503150729039</v>
      </c>
      <c r="DC41" s="30">
        <f t="shared" si="6"/>
        <v>50.593829771716138</v>
      </c>
      <c r="DD41" s="30">
        <f t="shared" si="6"/>
        <v>38.901856197994455</v>
      </c>
      <c r="DE41" s="30">
        <f t="shared" si="6"/>
        <v>44.353798902671755</v>
      </c>
      <c r="DF41" s="30">
        <f t="shared" si="6"/>
        <v>48.999874937468739</v>
      </c>
      <c r="DG41" s="30">
        <f t="shared" si="6"/>
        <v>61.808251531478327</v>
      </c>
      <c r="DH41" s="30">
        <f t="shared" si="6"/>
        <v>50.211405806189831</v>
      </c>
      <c r="DI41" s="30">
        <f t="shared" si="6"/>
        <v>47.202073334613168</v>
      </c>
      <c r="DJ41" s="30">
        <f t="shared" si="6"/>
        <v>61.816708645646834</v>
      </c>
      <c r="DK41" s="30">
        <f t="shared" si="6"/>
        <v>59.758526321224799</v>
      </c>
      <c r="DL41" s="30">
        <f t="shared" si="6"/>
        <v>60.865716200572727</v>
      </c>
      <c r="DM41" s="30">
        <f t="shared" si="6"/>
        <v>43.993363308798621</v>
      </c>
      <c r="DN41" s="3">
        <f>VLOOKUP($A41,DELIEVERY!$DX:$EM,2,0)</f>
        <v>26.18</v>
      </c>
      <c r="DO41" s="3">
        <f>VLOOKUP($A41,DELIEVERY!$DX:$EM,3,0)</f>
        <v>33.4</v>
      </c>
      <c r="DP41" s="3">
        <f>VLOOKUP($A41,DELIEVERY!$DX:$EM,4,0)</f>
        <v>39.65</v>
      </c>
      <c r="DQ41" s="3">
        <f>VLOOKUP($A41,DELIEVERY!$DX:$EM,5,0)</f>
        <v>22.16</v>
      </c>
      <c r="DR41" s="3">
        <f>VLOOKUP($A41,DELIEVERY!$DX:$EM,6,0)</f>
        <v>29.67</v>
      </c>
      <c r="DS41" s="3">
        <f>VLOOKUP($A41,DELIEVERY!$DX:$EM,7,0)</f>
        <v>13.98</v>
      </c>
      <c r="DT41" s="3">
        <f>VLOOKUP($A41,DELIEVERY!$DX:$EM,8,0)</f>
        <v>18.260000000000002</v>
      </c>
      <c r="DU41" s="3">
        <f>VLOOKUP($A41,DELIEVERY!$DX:$EM,9,0)</f>
        <v>22.32</v>
      </c>
      <c r="DV41" s="3">
        <f>VLOOKUP($A41,DELIEVERY!$DX:$EM,10,0)</f>
        <v>14.26</v>
      </c>
      <c r="DW41" s="3">
        <f>VLOOKUP($A41,DELIEVERY!$DX:$EM,11,0)</f>
        <v>18.68</v>
      </c>
      <c r="DX41" s="3">
        <f>VLOOKUP($A41,DELIEVERY!$DX:$EM,12,0)</f>
        <v>12.95</v>
      </c>
      <c r="DY41" s="3">
        <f>VLOOKUP($A41,DELIEVERY!$DX:$EM,13,0)</f>
        <v>27.33</v>
      </c>
      <c r="DZ41" s="3">
        <f>VLOOKUP($A41,DELIEVERY!$DX:$EM,14,0)</f>
        <v>13.85</v>
      </c>
      <c r="EA41" s="3">
        <f>VLOOKUP($A41,DELIEVERY!$DX:$EM,15,0)</f>
        <v>18.649999999999999</v>
      </c>
      <c r="EB41" s="3">
        <f>CASHBC!HU39</f>
        <v>11</v>
      </c>
      <c r="EC41" s="22">
        <f>CASHBC!HV39</f>
        <v>20.850000000000023</v>
      </c>
      <c r="ED41" s="22">
        <f>CASHBC!HW39</f>
        <v>24.800000000000011</v>
      </c>
      <c r="EE41" s="22">
        <f>CASHBC!HX39</f>
        <v>23.5</v>
      </c>
      <c r="EF41" s="3">
        <f>CASHBC!HY39</f>
        <v>49.300000000000011</v>
      </c>
      <c r="EG41" s="22">
        <f>CASHBC!HZ39</f>
        <v>19.199999999999989</v>
      </c>
      <c r="EH41" s="22">
        <f>CASHBC!IA39</f>
        <v>15</v>
      </c>
      <c r="EI41" s="22">
        <f>CASHBC!IB39</f>
        <v>24.350000000000023</v>
      </c>
      <c r="EJ41" s="22">
        <f>CASHBC!IC39</f>
        <v>14.449999999999989</v>
      </c>
      <c r="EK41" s="22">
        <f>CASHBC!ID39</f>
        <v>13.949999999999989</v>
      </c>
      <c r="EL41" s="3">
        <f>CASHBC!IE39</f>
        <v>33.5</v>
      </c>
      <c r="EM41" s="22">
        <f>CASHBC!IF39</f>
        <v>27.850000000000023</v>
      </c>
      <c r="EN41" s="22">
        <f>CASHBC!IG39</f>
        <v>30.949999999999989</v>
      </c>
      <c r="EO41" s="22">
        <f>CASHBC!IH39</f>
        <v>24.75</v>
      </c>
      <c r="EP41" s="22">
        <f>VLOOKUP($A41,FNO_STOCKOPS!$EJ:$EY,2,0)</f>
        <v>1.0324675324675325</v>
      </c>
      <c r="EQ41" s="22">
        <f>VLOOKUP($A41,FNO_STOCKOPS!$EJ:$EY,3,0)</f>
        <v>1.0866666666666667</v>
      </c>
      <c r="ER41" s="22">
        <f>VLOOKUP($A41,FNO_STOCKOPS!$EJ:$EY,4,0)</f>
        <v>1.0774647887323943</v>
      </c>
      <c r="ES41" s="22">
        <f>VLOOKUP($A41,FNO_STOCKOPS!$EJ:$EY,5,0)</f>
        <v>1.0625</v>
      </c>
      <c r="ET41" s="22">
        <f>VLOOKUP($A41,FNO_STOCKOPS!$EJ:$EY,6,0)</f>
        <v>1.2459016393442623</v>
      </c>
      <c r="EU41" s="22">
        <f>VLOOKUP($A41,FNO_STOCKOPS!$EJ:$EY,7,0)</f>
        <v>1.4017857142857142</v>
      </c>
      <c r="EV41" s="22">
        <f>VLOOKUP($A41,FNO_STOCKOPS!$EJ:$EY,8,0)</f>
        <v>1.3278688524590163</v>
      </c>
      <c r="EW41" s="22">
        <f>VLOOKUP($A41,FNO_STOCKOPS!$EJ:$EY,9,0)</f>
        <v>1.2983870967741935</v>
      </c>
      <c r="EX41" s="22">
        <f>VLOOKUP($A41,FNO_STOCKOPS!$EJ:$EY,10,0)</f>
        <v>1.3125</v>
      </c>
      <c r="EY41" s="22">
        <f>VLOOKUP($A41,FNO_STOCKOPS!$EJ:$EY,11,0)</f>
        <v>1.1343283582089552</v>
      </c>
      <c r="EZ41" s="22">
        <f>VLOOKUP($A41,FNO_STOCKOPS!$EJ:$EY,12,0)</f>
        <v>1.0977443609022557</v>
      </c>
      <c r="FA41" s="22">
        <f>VLOOKUP($A41,FNO_STOCKOPS!$EJ:$EY,13,0)</f>
        <v>1.1145038167938932</v>
      </c>
      <c r="FB41" s="22">
        <f>VLOOKUP($A41,FNO_STOCKOPS!$EJ:$EY,14,0)</f>
        <v>0.99295774647887325</v>
      </c>
      <c r="FC41" s="22">
        <f>VLOOKUP($A41,FNO_STOCKOPS!$EJ:$EY,15,0)</f>
        <v>1.124031007751938</v>
      </c>
    </row>
    <row r="42" spans="1:159" x14ac:dyDescent="0.25">
      <c r="A42" s="3" t="s">
        <v>48</v>
      </c>
      <c r="B42" s="17">
        <v>485</v>
      </c>
      <c r="C42" s="17">
        <v>495.35</v>
      </c>
      <c r="D42" s="17">
        <v>478.25</v>
      </c>
      <c r="E42" s="17">
        <v>490</v>
      </c>
      <c r="F42" s="18">
        <v>2.46</v>
      </c>
      <c r="G42" s="17">
        <v>525</v>
      </c>
      <c r="H42" s="17">
        <v>357.55</v>
      </c>
      <c r="I42" s="21" t="str">
        <f>VLOOKUP($A42,CASHBC!$HT:$IL,19,0)</f>
        <v/>
      </c>
      <c r="J42" s="22">
        <f>VLOOKUP($A42,CASHBC!$A:$C,3,0)</f>
        <v>42.954189999999997</v>
      </c>
      <c r="K42" s="22">
        <f>VLOOKUP($A42,CASHBC!$EZ:$FD,2,0)</f>
        <v>29.987146666666671</v>
      </c>
      <c r="L42" s="22">
        <f>VLOOKUP($A42,CASHBC!$EZ:$FD,3,0)</f>
        <v>31.391054000000004</v>
      </c>
      <c r="M42" s="22">
        <f>VLOOKUP($A42,CASHBC!$EZ:$FD,4,0)</f>
        <v>32.813205000000004</v>
      </c>
      <c r="N42" s="22">
        <f>VLOOKUP($A42,CASHBC!$EZ:$FD,5,0)</f>
        <v>35.084878461538466</v>
      </c>
      <c r="O42" s="22">
        <f t="shared" si="1"/>
        <v>42.954189999999997</v>
      </c>
      <c r="P42" s="22">
        <f>VLOOKUP($A42,CASHBC!$A:$D,4,0)</f>
        <v>209.735525975</v>
      </c>
      <c r="Q42" s="22">
        <f>VLOOKUP($A42,CASHBC!$FX:$GB,2,0)</f>
        <v>146.29777052666665</v>
      </c>
      <c r="R42" s="22">
        <f>VLOOKUP($A42,CASHBC!$FX:$GB,3,0)</f>
        <v>155.42058665099998</v>
      </c>
      <c r="S42" s="22">
        <f>VLOOKUP($A42,CASHBC!$FX:$GB,4,0)</f>
        <v>162.50544000374998</v>
      </c>
      <c r="T42" s="22">
        <f>VLOOKUP($A42,CASHBC!$FX:$GB,5,0)</f>
        <v>173.96175872846152</v>
      </c>
      <c r="U42" s="22">
        <f t="shared" si="2"/>
        <v>209.735525975</v>
      </c>
      <c r="V42" s="24">
        <f>VLOOKUP($A42,CASHBC!$A:$E,5,0)</f>
        <v>95765</v>
      </c>
      <c r="W42" s="24">
        <f>VLOOKUP($A42,CASHBC!$GV:$GZ,2,0)</f>
        <v>69279.333333333328</v>
      </c>
      <c r="X42" s="24">
        <f>VLOOKUP($A42,CASHBC!$GV:$GZ,3,0)</f>
        <v>66797.2</v>
      </c>
      <c r="Y42" s="24">
        <f>VLOOKUP($A42,CASHBC!$GV:$GZ,4,0)</f>
        <v>65800.5</v>
      </c>
      <c r="Z42" s="24">
        <f>VLOOKUP($A42,CASHBC!$GV:$GZ,5,0)</f>
        <v>70094.692307692312</v>
      </c>
      <c r="AA42" s="24" t="str">
        <f t="shared" si="3"/>
        <v/>
      </c>
      <c r="AB42" s="27">
        <f>VLOOKUP(A42,DELIEVERY!A:E,5,0)</f>
        <v>41.79</v>
      </c>
      <c r="AC42" s="22">
        <f>VLOOKUP(A42,DELIEVERY!DP:DV,3,0)</f>
        <v>44.723372591634813</v>
      </c>
      <c r="AD42" s="22">
        <f>VLOOKUP(A42,DELIEVERY!DP:DV,4,0)</f>
        <v>42.248399814800742</v>
      </c>
      <c r="AE42" s="22">
        <f>VLOOKUP(A42,DELIEVERY!DP:DV,5,0)</f>
        <v>40.288147713702458</v>
      </c>
      <c r="AF42" s="22">
        <f>VLOOKUP(A42,DELIEVERY!DP:DV,6,0)</f>
        <v>39.119373408776454</v>
      </c>
      <c r="AG42" s="3" t="str">
        <f t="shared" si="4"/>
        <v/>
      </c>
      <c r="AH42" s="28">
        <f>FNO_BHAVCOPY!CB40</f>
        <v>1.1663339287590626</v>
      </c>
      <c r="AI42" s="28">
        <f>FNO_BHAVCOPY!CC40</f>
        <v>-2.3496819207880155</v>
      </c>
      <c r="AJ42" s="28">
        <f>FNO_BHAVCOPY!CD40</f>
        <v>-1.6747376916868444</v>
      </c>
      <c r="AK42" s="28">
        <f>FNO_BHAVCOPY!CE40</f>
        <v>5.3123671908202299</v>
      </c>
      <c r="AL42" s="28">
        <f>FNO_BHAVCOPY!CF40</f>
        <v>0.60929983965793699</v>
      </c>
      <c r="AM42" s="28">
        <f>FNO_BHAVCOPY!CG40</f>
        <v>0.17132455294999466</v>
      </c>
      <c r="AN42" s="28">
        <f>FNO_BHAVCOPY!CH40</f>
        <v>5.3706419948098842</v>
      </c>
      <c r="AO42" s="28">
        <f>FNO_BHAVCOPY!CI40</f>
        <v>1.6748881495927497</v>
      </c>
      <c r="AP42" s="28">
        <f>FNO_BHAVCOPY!CJ40</f>
        <v>-0.206067544361763</v>
      </c>
      <c r="AQ42" s="28">
        <f>FNO_BHAVCOPY!CK40</f>
        <v>0.42538514601057714</v>
      </c>
      <c r="AR42" s="28">
        <f>FNO_BHAVCOPY!CL40</f>
        <v>0.98688029722512471</v>
      </c>
      <c r="AS42" s="28">
        <f>FNO_BHAVCOPY!CM40</f>
        <v>-1.5432098765432098</v>
      </c>
      <c r="AT42" s="28">
        <f>FNO_BHAVCOPY!CN40</f>
        <v>-6.8540095956134348E-2</v>
      </c>
      <c r="AU42" s="28">
        <f>FNO_BHAVCOPY!CO40</f>
        <v>1.097124379258575</v>
      </c>
      <c r="AV42" s="29">
        <f>FNO_BHAVCOPY!BK40</f>
        <v>12035000</v>
      </c>
      <c r="AW42" s="29">
        <f>FNO_BHAVCOPY!BL40</f>
        <v>11896250</v>
      </c>
      <c r="AX42" s="29">
        <f>FNO_BHAVCOPY!BM40</f>
        <v>12182500</v>
      </c>
      <c r="AY42" s="29">
        <f>FNO_BHAVCOPY!BN40</f>
        <v>12390000</v>
      </c>
      <c r="AZ42" s="29">
        <f>FNO_BHAVCOPY!BO40</f>
        <v>11765000</v>
      </c>
      <c r="BA42" s="29">
        <f>FNO_BHAVCOPY!BP40</f>
        <v>11693750</v>
      </c>
      <c r="BB42" s="29">
        <f>FNO_BHAVCOPY!BQ40</f>
        <v>11673750</v>
      </c>
      <c r="BC42" s="29">
        <f>FNO_BHAVCOPY!BR40</f>
        <v>11078750</v>
      </c>
      <c r="BD42" s="29">
        <f>FNO_BHAVCOPY!BS40</f>
        <v>10896250</v>
      </c>
      <c r="BE42" s="29">
        <f>FNO_BHAVCOPY!BT40</f>
        <v>10918750</v>
      </c>
      <c r="BF42" s="29">
        <f>FNO_BHAVCOPY!BU40</f>
        <v>10872500</v>
      </c>
      <c r="BG42" s="29">
        <f>FNO_BHAVCOPY!BV40</f>
        <v>10766250</v>
      </c>
      <c r="BH42" s="29">
        <f>FNO_BHAVCOPY!BW40</f>
        <v>10935000</v>
      </c>
      <c r="BI42" s="29">
        <f>FNO_BHAVCOPY!BX40</f>
        <v>10942500</v>
      </c>
      <c r="BJ42" s="22">
        <f>CASHBC!EJ40</f>
        <v>42.954189999999997</v>
      </c>
      <c r="BK42" s="22">
        <f>CASHBC!EK40</f>
        <v>25.032730000000001</v>
      </c>
      <c r="BL42" s="22">
        <f>CASHBC!EL40</f>
        <v>20.10669</v>
      </c>
      <c r="BM42" s="22">
        <f>CASHBC!EM40</f>
        <v>44.822020000000002</v>
      </c>
      <c r="BN42" s="22">
        <f>CASHBC!EN40</f>
        <v>23.768280000000001</v>
      </c>
      <c r="BO42" s="22">
        <f>CASHBC!EO40</f>
        <v>43.225549999999998</v>
      </c>
      <c r="BP42" s="22">
        <f>CASHBC!EP40</f>
        <v>28.019549999999999</v>
      </c>
      <c r="BQ42" s="22">
        <f>CASHBC!EQ40</f>
        <v>45.190199999999997</v>
      </c>
      <c r="BR42" s="22">
        <f>CASHBC!ER40</f>
        <v>32.340620000000001</v>
      </c>
      <c r="BS42" s="22">
        <f>CASHBC!ES40</f>
        <v>34.297330000000002</v>
      </c>
      <c r="BT42" s="22">
        <f>CASHBC!ET40</f>
        <v>34.38673</v>
      </c>
      <c r="BU42" s="22">
        <f>CASHBC!EU40</f>
        <v>43.433149999999998</v>
      </c>
      <c r="BV42" s="22">
        <f>CASHBC!EV40</f>
        <v>27.699549999999999</v>
      </c>
      <c r="BW42" s="22">
        <f>CASHBC!EW40</f>
        <v>53.781019999999998</v>
      </c>
      <c r="BX42" s="22">
        <f>VLOOKUP($A42,CASHBC!$FG:$FU,2,0)</f>
        <v>209.735525975</v>
      </c>
      <c r="BY42" s="22">
        <f>VLOOKUP($A42,CASHBC!$FG:$FU,3,0)</f>
        <v>120.34231227000001</v>
      </c>
      <c r="BZ42" s="22">
        <f>VLOOKUP($A42,CASHBC!$FG:$FU,4,0)</f>
        <v>98.013876760000002</v>
      </c>
      <c r="CA42" s="22">
        <f>VLOOKUP($A42,CASHBC!$FG:$FU,5,0)</f>
        <v>220.53712254999999</v>
      </c>
      <c r="CB42" s="22">
        <f>VLOOKUP($A42,CASHBC!$FG:$FU,6,0)</f>
        <v>118.68377444500001</v>
      </c>
      <c r="CC42" s="22">
        <f>VLOOKUP($A42,CASHBC!$FG:$FU,7,0)</f>
        <v>219.52584723000001</v>
      </c>
      <c r="CD42" s="22">
        <f>VLOOKUP($A42,CASHBC!$FG:$FU,8,0)</f>
        <v>140.43977093000001</v>
      </c>
      <c r="CE42" s="22">
        <f>VLOOKUP($A42,CASHBC!$FG:$FU,9,0)</f>
        <v>223.57056523000003</v>
      </c>
      <c r="CF42" s="22">
        <f>VLOOKUP($A42,CASHBC!$FG:$FU,10,0)</f>
        <v>158.93025061500001</v>
      </c>
      <c r="CG42" s="22">
        <f>VLOOKUP($A42,CASHBC!$FG:$FU,11,0)</f>
        <v>169.98844525499999</v>
      </c>
      <c r="CH42" s="22">
        <f>VLOOKUP($A42,CASHBC!$FG:$FU,12,0)</f>
        <v>172.82714778499999</v>
      </c>
      <c r="CI42" s="22">
        <f>VLOOKUP($A42,CASHBC!$FG:$FU,13,0)</f>
        <v>215.85862515500003</v>
      </c>
      <c r="CJ42" s="22">
        <f>VLOOKUP($A42,CASHBC!$FG:$FU,14,0)</f>
        <v>133.73681345999998</v>
      </c>
      <c r="CK42" s="22">
        <f>VLOOKUP($A42,CASHBC!$FG:$FU,15,0)</f>
        <v>269.04831178500001</v>
      </c>
      <c r="CL42" s="30">
        <f>VLOOKUP($A42,CASHBC!$GE:$GS,2,0)</f>
        <v>95765</v>
      </c>
      <c r="CM42" s="30">
        <f>VLOOKUP($A42,CASHBC!$GE:$GS,3,0)</f>
        <v>66885</v>
      </c>
      <c r="CN42" s="30">
        <f>VLOOKUP($A42,CASHBC!$GE:$GS,4,0)</f>
        <v>53572</v>
      </c>
      <c r="CO42" s="30">
        <f>VLOOKUP($A42,CASHBC!$GE:$GS,5,0)</f>
        <v>87381</v>
      </c>
      <c r="CP42" s="30">
        <f>VLOOKUP($A42,CASHBC!$GE:$GS,6,0)</f>
        <v>40039</v>
      </c>
      <c r="CQ42" s="30">
        <f>VLOOKUP($A42,CASHBC!$GE:$GS,7,0)</f>
        <v>86109</v>
      </c>
      <c r="CR42" s="30">
        <f>VLOOKUP($A42,CASHBC!$GE:$GS,8,0)</f>
        <v>49027</v>
      </c>
      <c r="CS42" s="30">
        <f>VLOOKUP($A42,CASHBC!$GE:$GS,9,0)</f>
        <v>91501</v>
      </c>
      <c r="CT42" s="30">
        <f>VLOOKUP($A42,CASHBC!$GE:$GS,10,0)</f>
        <v>51890</v>
      </c>
      <c r="CU42" s="30">
        <f>VLOOKUP($A42,CASHBC!$GE:$GS,11,0)</f>
        <v>66609</v>
      </c>
      <c r="CV42" s="30">
        <f>VLOOKUP($A42,CASHBC!$GE:$GS,12,0)</f>
        <v>63461</v>
      </c>
      <c r="CW42" s="30">
        <f>VLOOKUP($A42,CASHBC!$GE:$GS,13,0)</f>
        <v>86825</v>
      </c>
      <c r="CX42" s="30">
        <f>VLOOKUP($A42,CASHBC!$GE:$GS,14,0)</f>
        <v>55602</v>
      </c>
      <c r="CY42" s="30">
        <f>VLOOKUP($A42,CASHBC!$GE:$GS,15,0)</f>
        <v>112330</v>
      </c>
      <c r="CZ42" s="30">
        <f t="shared" si="7"/>
        <v>44.853746149428282</v>
      </c>
      <c r="DA42" s="30">
        <f t="shared" si="7"/>
        <v>37.426523136727219</v>
      </c>
      <c r="DB42" s="30">
        <f t="shared" si="6"/>
        <v>37.532087657731651</v>
      </c>
      <c r="DC42" s="30">
        <f t="shared" si="6"/>
        <v>51.294926814753779</v>
      </c>
      <c r="DD42" s="30">
        <f t="shared" si="6"/>
        <v>59.36282124928195</v>
      </c>
      <c r="DE42" s="30">
        <f t="shared" si="6"/>
        <v>50.198643579649051</v>
      </c>
      <c r="DF42" s="30">
        <f t="shared" si="6"/>
        <v>57.151263589450714</v>
      </c>
      <c r="DG42" s="30">
        <f t="shared" si="6"/>
        <v>49.387656965497641</v>
      </c>
      <c r="DH42" s="30">
        <f t="shared" si="6"/>
        <v>62.325342069762968</v>
      </c>
      <c r="DI42" s="30">
        <f t="shared" si="6"/>
        <v>51.490534312180039</v>
      </c>
      <c r="DJ42" s="30">
        <f t="shared" si="6"/>
        <v>54.185610059721718</v>
      </c>
      <c r="DK42" s="30">
        <f t="shared" si="6"/>
        <v>50.02378347250216</v>
      </c>
      <c r="DL42" s="30">
        <f t="shared" si="6"/>
        <v>49.817542534441202</v>
      </c>
      <c r="DM42" s="30">
        <f t="shared" si="6"/>
        <v>47.877699635004006</v>
      </c>
      <c r="DN42" s="3">
        <f>VLOOKUP($A42,DELIEVERY!$DX:$EM,2,0)</f>
        <v>41.79</v>
      </c>
      <c r="DO42" s="3">
        <f>VLOOKUP($A42,DELIEVERY!$DX:$EM,3,0)</f>
        <v>41.15</v>
      </c>
      <c r="DP42" s="3">
        <f>VLOOKUP($A42,DELIEVERY!$DX:$EM,4,0)</f>
        <v>39.83</v>
      </c>
      <c r="DQ42" s="3">
        <f>VLOOKUP($A42,DELIEVERY!$DX:$EM,5,0)</f>
        <v>48.91</v>
      </c>
      <c r="DR42" s="3">
        <f>VLOOKUP($A42,DELIEVERY!$DX:$EM,6,0)</f>
        <v>38.79</v>
      </c>
      <c r="DS42" s="3">
        <f>VLOOKUP($A42,DELIEVERY!$DX:$EM,7,0)</f>
        <v>39</v>
      </c>
      <c r="DT42" s="3">
        <f>VLOOKUP($A42,DELIEVERY!$DX:$EM,8,0)</f>
        <v>29.89</v>
      </c>
      <c r="DU42" s="3">
        <f>VLOOKUP($A42,DELIEVERY!$DX:$EM,9,0)</f>
        <v>42.16</v>
      </c>
      <c r="DV42" s="3">
        <f>VLOOKUP($A42,DELIEVERY!$DX:$EM,10,0)</f>
        <v>37.17</v>
      </c>
      <c r="DW42" s="3">
        <f>VLOOKUP($A42,DELIEVERY!$DX:$EM,11,0)</f>
        <v>37.340000000000003</v>
      </c>
      <c r="DX42" s="3">
        <f>VLOOKUP($A42,DELIEVERY!$DX:$EM,12,0)</f>
        <v>30.63</v>
      </c>
      <c r="DY42" s="3">
        <f>VLOOKUP($A42,DELIEVERY!$DX:$EM,13,0)</f>
        <v>35.75</v>
      </c>
      <c r="DZ42" s="3">
        <f>VLOOKUP($A42,DELIEVERY!$DX:$EM,14,0)</f>
        <v>33.29</v>
      </c>
      <c r="EA42" s="3">
        <f>VLOOKUP($A42,DELIEVERY!$DX:$EM,15,0)</f>
        <v>45.7</v>
      </c>
      <c r="EB42" s="3">
        <f>CASHBC!HU40</f>
        <v>17.100000000000023</v>
      </c>
      <c r="EC42" s="22">
        <f>CASHBC!HV40</f>
        <v>15.199999999999989</v>
      </c>
      <c r="ED42" s="22">
        <f>CASHBC!HW40</f>
        <v>12</v>
      </c>
      <c r="EE42" s="22">
        <f>CASHBC!HX40</f>
        <v>17.399999999999977</v>
      </c>
      <c r="EF42" s="3">
        <f>CASHBC!HY40</f>
        <v>9.25</v>
      </c>
      <c r="EG42" s="22">
        <f>CASHBC!HZ40</f>
        <v>19.099999999999966</v>
      </c>
      <c r="EH42" s="22">
        <f>CASHBC!IA40</f>
        <v>9.25</v>
      </c>
      <c r="EI42" s="22">
        <f>CASHBC!IB40</f>
        <v>19</v>
      </c>
      <c r="EJ42" s="22">
        <f>CASHBC!IC40</f>
        <v>17.449999999999989</v>
      </c>
      <c r="EK42" s="22">
        <f>CASHBC!ID40</f>
        <v>27.800000000000011</v>
      </c>
      <c r="EL42" s="3">
        <f>CASHBC!IE40</f>
        <v>16.850000000000023</v>
      </c>
      <c r="EM42" s="22">
        <f>CASHBC!IF40</f>
        <v>26</v>
      </c>
      <c r="EN42" s="22">
        <f>CASHBC!IG40</f>
        <v>20.199999999999989</v>
      </c>
      <c r="EO42" s="22">
        <f>CASHBC!IH40</f>
        <v>34.75</v>
      </c>
      <c r="EP42" s="22">
        <f>VLOOKUP($A42,FNO_STOCKOPS!$EJ:$EY,2,0)</f>
        <v>0.53067993366500832</v>
      </c>
      <c r="EQ42" s="22">
        <f>VLOOKUP($A42,FNO_STOCKOPS!$EJ:$EY,3,0)</f>
        <v>0.54193548387096779</v>
      </c>
      <c r="ER42" s="22">
        <f>VLOOKUP($A42,FNO_STOCKOPS!$EJ:$EY,4,0)</f>
        <v>0.50929899856938488</v>
      </c>
      <c r="ES42" s="22">
        <f>VLOOKUP($A42,FNO_STOCKOPS!$EJ:$EY,5,0)</f>
        <v>0.46279949558638084</v>
      </c>
      <c r="ET42" s="22">
        <f>VLOOKUP($A42,FNO_STOCKOPS!$EJ:$EY,6,0)</f>
        <v>0.46683046683046681</v>
      </c>
      <c r="EU42" s="22">
        <f>VLOOKUP($A42,FNO_STOCKOPS!$EJ:$EY,7,0)</f>
        <v>0.43772672309552602</v>
      </c>
      <c r="EV42" s="22">
        <f>VLOOKUP($A42,FNO_STOCKOPS!$EJ:$EY,8,0)</f>
        <v>0.4508426966292135</v>
      </c>
      <c r="EW42" s="22">
        <f>VLOOKUP($A42,FNO_STOCKOPS!$EJ:$EY,9,0)</f>
        <v>0.48863636363636365</v>
      </c>
      <c r="EX42" s="22">
        <f>VLOOKUP($A42,FNO_STOCKOPS!$EJ:$EY,10,0)</f>
        <v>0.54633204633204635</v>
      </c>
      <c r="EY42" s="22">
        <f>VLOOKUP($A42,FNO_STOCKOPS!$EJ:$EY,11,0)</f>
        <v>0.54565701559020041</v>
      </c>
      <c r="EZ42" s="22">
        <f>VLOOKUP($A42,FNO_STOCKOPS!$EJ:$EY,12,0)</f>
        <v>0.58072289156626511</v>
      </c>
      <c r="FA42" s="22">
        <f>VLOOKUP($A42,FNO_STOCKOPS!$EJ:$EY,13,0)</f>
        <v>0.51597051597051602</v>
      </c>
      <c r="FB42" s="22">
        <f>VLOOKUP($A42,FNO_STOCKOPS!$EJ:$EY,14,0)</f>
        <v>0.48224852071005919</v>
      </c>
      <c r="FC42" s="22">
        <f>VLOOKUP($A42,FNO_STOCKOPS!$EJ:$EY,15,0)</f>
        <v>0.54125412541254125</v>
      </c>
    </row>
    <row r="43" spans="1:159" x14ac:dyDescent="0.25">
      <c r="A43" s="3" t="s">
        <v>49</v>
      </c>
      <c r="B43" s="17">
        <v>2365</v>
      </c>
      <c r="C43" s="17">
        <v>2372.6999999999998</v>
      </c>
      <c r="D43" s="17">
        <v>2300.6999999999998</v>
      </c>
      <c r="E43" s="17">
        <v>2333</v>
      </c>
      <c r="F43" s="18">
        <v>-1.55</v>
      </c>
      <c r="G43" s="17">
        <v>2474.4499999999998</v>
      </c>
      <c r="H43" s="17">
        <v>1466</v>
      </c>
      <c r="I43" s="21" t="str">
        <f>VLOOKUP($A43,CASHBC!$HT:$IL,19,0)</f>
        <v/>
      </c>
      <c r="J43" s="22">
        <f>VLOOKUP($A43,CASHBC!$A:$C,3,0)</f>
        <v>8.4316399999999998</v>
      </c>
      <c r="K43" s="22">
        <f>VLOOKUP($A43,CASHBC!$EZ:$FD,2,0)</f>
        <v>8.0499166666666664</v>
      </c>
      <c r="L43" s="22">
        <f>VLOOKUP($A43,CASHBC!$EZ:$FD,3,0)</f>
        <v>8.6054379999999995</v>
      </c>
      <c r="M43" s="22">
        <f>VLOOKUP($A43,CASHBC!$EZ:$FD,4,0)</f>
        <v>8.8533262499999985</v>
      </c>
      <c r="N43" s="22">
        <f>VLOOKUP($A43,CASHBC!$EZ:$FD,5,0)</f>
        <v>11.69773923076923</v>
      </c>
      <c r="O43" s="22" t="str">
        <f t="shared" si="1"/>
        <v/>
      </c>
      <c r="P43" s="22">
        <f>VLOOKUP($A43,CASHBC!$A:$D,4,0)</f>
        <v>196.84006972500001</v>
      </c>
      <c r="Q43" s="22">
        <f>VLOOKUP($A43,CASHBC!$FX:$GB,2,0)</f>
        <v>193.37200448166666</v>
      </c>
      <c r="R43" s="22">
        <f>VLOOKUP($A43,CASHBC!$FX:$GB,3,0)</f>
        <v>207.72438477400001</v>
      </c>
      <c r="S43" s="22">
        <f>VLOOKUP($A43,CASHBC!$FX:$GB,4,0)</f>
        <v>212.80172918624999</v>
      </c>
      <c r="T43" s="22">
        <f>VLOOKUP($A43,CASHBC!$FX:$GB,5,0)</f>
        <v>278.73364228769231</v>
      </c>
      <c r="U43" s="22" t="str">
        <f t="shared" si="2"/>
        <v/>
      </c>
      <c r="V43" s="24">
        <f>VLOOKUP($A43,CASHBC!$A:$E,5,0)</f>
        <v>103742</v>
      </c>
      <c r="W43" s="24">
        <f>VLOOKUP($A43,CASHBC!$GV:$GZ,2,0)</f>
        <v>56885.333333333336</v>
      </c>
      <c r="X43" s="24">
        <f>VLOOKUP($A43,CASHBC!$GV:$GZ,3,0)</f>
        <v>53892.6</v>
      </c>
      <c r="Y43" s="24">
        <f>VLOOKUP($A43,CASHBC!$GV:$GZ,4,0)</f>
        <v>54900.875</v>
      </c>
      <c r="Z43" s="24">
        <f>VLOOKUP($A43,CASHBC!$GV:$GZ,5,0)</f>
        <v>65329.692307692305</v>
      </c>
      <c r="AA43" s="24" t="str">
        <f t="shared" si="3"/>
        <v/>
      </c>
      <c r="AB43" s="27">
        <f>VLOOKUP(A43,DELIEVERY!A:E,5,0)</f>
        <v>43.18</v>
      </c>
      <c r="AC43" s="22">
        <f>VLOOKUP(A43,DELIEVERY!DP:DV,3,0)</f>
        <v>28.403441029410242</v>
      </c>
      <c r="AD43" s="22">
        <f>VLOOKUP(A43,DELIEVERY!DP:DV,4,0)</f>
        <v>26.306110159645563</v>
      </c>
      <c r="AE43" s="22">
        <f>VLOOKUP(A43,DELIEVERY!DP:DV,5,0)</f>
        <v>28.073219938099538</v>
      </c>
      <c r="AF43" s="22">
        <f>VLOOKUP(A43,DELIEVERY!DP:DV,6,0)</f>
        <v>30.461461290909533</v>
      </c>
      <c r="AG43" s="3">
        <f t="shared" si="4"/>
        <v>43.18</v>
      </c>
      <c r="AH43" s="28">
        <f>FNO_BHAVCOPY!CB41</f>
        <v>2.6065072802444722</v>
      </c>
      <c r="AI43" s="28">
        <f>FNO_BHAVCOPY!CC41</f>
        <v>-2.3349719101123596</v>
      </c>
      <c r="AJ43" s="28">
        <f>FNO_BHAVCOPY!CD41</f>
        <v>3.5124692658939236E-2</v>
      </c>
      <c r="AK43" s="28">
        <f>FNO_BHAVCOPY!CE41</f>
        <v>1.8240343347639485</v>
      </c>
      <c r="AL43" s="28">
        <f>FNO_BHAVCOPY!CF41</f>
        <v>-1.7741085543650097</v>
      </c>
      <c r="AM43" s="28">
        <f>FNO_BHAVCOPY!CG41</f>
        <v>-0.88788300835654588</v>
      </c>
      <c r="AN43" s="28">
        <f>FNO_BHAVCOPY!CH41</f>
        <v>2.2427910288358848</v>
      </c>
      <c r="AO43" s="28">
        <f>FNO_BHAVCOPY!CI41</f>
        <v>-4.2767081274493099</v>
      </c>
      <c r="AP43" s="28">
        <f>FNO_BHAVCOPY!CJ41</f>
        <v>2.3008541049328914</v>
      </c>
      <c r="AQ43" s="28">
        <f>FNO_BHAVCOPY!CK41</f>
        <v>0.29720279720279719</v>
      </c>
      <c r="AR43" s="28">
        <f>FNO_BHAVCOPY!CL41</f>
        <v>3.9244186046511627</v>
      </c>
      <c r="AS43" s="28">
        <f>FNO_BHAVCOPY!CM41</f>
        <v>2.3619118467546962</v>
      </c>
      <c r="AT43" s="28">
        <f>FNO_BHAVCOPY!CN41</f>
        <v>2.6145038167938934</v>
      </c>
      <c r="AU43" s="28">
        <f>FNO_BHAVCOPY!CO41</f>
        <v>-2.6745913818722138</v>
      </c>
      <c r="AV43" s="29">
        <f>FNO_BHAVCOPY!BK41</f>
        <v>2283200</v>
      </c>
      <c r="AW43" s="29">
        <f>FNO_BHAVCOPY!BL41</f>
        <v>2225200</v>
      </c>
      <c r="AX43" s="29">
        <f>FNO_BHAVCOPY!BM41</f>
        <v>2278400</v>
      </c>
      <c r="AY43" s="29">
        <f>FNO_BHAVCOPY!BN41</f>
        <v>2277600</v>
      </c>
      <c r="AZ43" s="29">
        <f>FNO_BHAVCOPY!BO41</f>
        <v>2236800</v>
      </c>
      <c r="BA43" s="29">
        <f>FNO_BHAVCOPY!BP41</f>
        <v>2277200</v>
      </c>
      <c r="BB43" s="29">
        <f>FNO_BHAVCOPY!BQ41</f>
        <v>2297600</v>
      </c>
      <c r="BC43" s="29">
        <f>FNO_BHAVCOPY!BR41</f>
        <v>2247200</v>
      </c>
      <c r="BD43" s="29">
        <f>FNO_BHAVCOPY!BS41</f>
        <v>2347600</v>
      </c>
      <c r="BE43" s="29">
        <f>FNO_BHAVCOPY!BT41</f>
        <v>2294800</v>
      </c>
      <c r="BF43" s="29">
        <f>FNO_BHAVCOPY!BU41</f>
        <v>2288000</v>
      </c>
      <c r="BG43" s="29">
        <f>FNO_BHAVCOPY!BV41</f>
        <v>2201600</v>
      </c>
      <c r="BH43" s="29">
        <f>FNO_BHAVCOPY!BW41</f>
        <v>2150800</v>
      </c>
      <c r="BI43" s="29">
        <f>FNO_BHAVCOPY!BX41</f>
        <v>2096000</v>
      </c>
      <c r="BJ43" s="22">
        <f>CASHBC!EJ41</f>
        <v>8.4316399999999998</v>
      </c>
      <c r="BK43" s="22">
        <f>CASHBC!EK41</f>
        <v>6.3510999999999997</v>
      </c>
      <c r="BL43" s="22">
        <f>CASHBC!EL41</f>
        <v>8.5550700000000006</v>
      </c>
      <c r="BM43" s="22">
        <f>CASHBC!EM41</f>
        <v>9.2435799999999997</v>
      </c>
      <c r="BN43" s="22">
        <f>CASHBC!EN41</f>
        <v>8.9421400000000002</v>
      </c>
      <c r="BO43" s="22">
        <f>CASHBC!EO41</f>
        <v>9.9352999999999998</v>
      </c>
      <c r="BP43" s="22">
        <f>CASHBC!EP41</f>
        <v>5.9684999999999997</v>
      </c>
      <c r="BQ43" s="22">
        <f>CASHBC!EQ41</f>
        <v>13.65316</v>
      </c>
      <c r="BR43" s="22">
        <f>CASHBC!ER41</f>
        <v>8.1777599999999993</v>
      </c>
      <c r="BS43" s="22">
        <f>CASHBC!ES41</f>
        <v>13.2698</v>
      </c>
      <c r="BT43" s="22">
        <f>CASHBC!ET41</f>
        <v>13.50131</v>
      </c>
      <c r="BU43" s="22">
        <f>CASHBC!EU41</f>
        <v>11.36727</v>
      </c>
      <c r="BV43" s="22">
        <f>CASHBC!EV41</f>
        <v>17.826280000000001</v>
      </c>
      <c r="BW43" s="22">
        <f>CASHBC!EW41</f>
        <v>25.279340000000001</v>
      </c>
      <c r="BX43" s="22">
        <f>VLOOKUP($A43,CASHBC!$FG:$FU,2,0)</f>
        <v>196.84006972500001</v>
      </c>
      <c r="BY43" s="22">
        <f>VLOOKUP($A43,CASHBC!$FG:$FU,3,0)</f>
        <v>151.13287785</v>
      </c>
      <c r="BZ43" s="22">
        <f>VLOOKUP($A43,CASHBC!$FG:$FU,4,0)</f>
        <v>203.77663554</v>
      </c>
      <c r="CA43" s="22">
        <f>VLOOKUP($A43,CASHBC!$FG:$FU,5,0)</f>
        <v>225.20650005500002</v>
      </c>
      <c r="CB43" s="22">
        <f>VLOOKUP($A43,CASHBC!$FG:$FU,6,0)</f>
        <v>217.66935463000002</v>
      </c>
      <c r="CC43" s="22">
        <f>VLOOKUP($A43,CASHBC!$FG:$FU,7,0)</f>
        <v>240.83655579499998</v>
      </c>
      <c r="CD43" s="22">
        <f>VLOOKUP($A43,CASHBC!$FG:$FU,8,0)</f>
        <v>142.61553792500001</v>
      </c>
      <c r="CE43" s="22">
        <f>VLOOKUP($A43,CASHBC!$FG:$FU,9,0)</f>
        <v>329.47234541</v>
      </c>
      <c r="CF43" s="22">
        <f>VLOOKUP($A43,CASHBC!$FG:$FU,10,0)</f>
        <v>191.704026285</v>
      </c>
      <c r="CG43" s="22">
        <f>VLOOKUP($A43,CASHBC!$FG:$FU,11,0)</f>
        <v>312.82789854999999</v>
      </c>
      <c r="CH43" s="22">
        <f>VLOOKUP($A43,CASHBC!$FG:$FU,12,0)</f>
        <v>324.80403537500001</v>
      </c>
      <c r="CI43" s="22">
        <f>VLOOKUP($A43,CASHBC!$FG:$FU,13,0)</f>
        <v>271.45806335999998</v>
      </c>
      <c r="CJ43" s="22">
        <f>VLOOKUP($A43,CASHBC!$FG:$FU,14,0)</f>
        <v>422.96037461999998</v>
      </c>
      <c r="CK43" s="22">
        <f>VLOOKUP($A43,CASHBC!$FG:$FU,15,0)</f>
        <v>589.07314434499995</v>
      </c>
      <c r="CL43" s="30">
        <f>VLOOKUP($A43,CASHBC!$GE:$GS,2,0)</f>
        <v>103742</v>
      </c>
      <c r="CM43" s="30">
        <f>VLOOKUP($A43,CASHBC!$GE:$GS,3,0)</f>
        <v>36074</v>
      </c>
      <c r="CN43" s="30">
        <f>VLOOKUP($A43,CASHBC!$GE:$GS,4,0)</f>
        <v>65207</v>
      </c>
      <c r="CO43" s="30">
        <f>VLOOKUP($A43,CASHBC!$GE:$GS,5,0)</f>
        <v>69375</v>
      </c>
      <c r="CP43" s="30">
        <f>VLOOKUP($A43,CASHBC!$GE:$GS,6,0)</f>
        <v>42671</v>
      </c>
      <c r="CQ43" s="30">
        <f>VLOOKUP($A43,CASHBC!$GE:$GS,7,0)</f>
        <v>56136</v>
      </c>
      <c r="CR43" s="30">
        <f>VLOOKUP($A43,CASHBC!$GE:$GS,8,0)</f>
        <v>48200</v>
      </c>
      <c r="CS43" s="30">
        <f>VLOOKUP($A43,CASHBC!$GE:$GS,9,0)</f>
        <v>68394</v>
      </c>
      <c r="CT43" s="30">
        <f>VLOOKUP($A43,CASHBC!$GE:$GS,10,0)</f>
        <v>53150</v>
      </c>
      <c r="CU43" s="30">
        <f>VLOOKUP($A43,CASHBC!$GE:$GS,11,0)</f>
        <v>88370</v>
      </c>
      <c r="CV43" s="30">
        <f>VLOOKUP($A43,CASHBC!$GE:$GS,12,0)</f>
        <v>69302</v>
      </c>
      <c r="CW43" s="30">
        <f>VLOOKUP($A43,CASHBC!$GE:$GS,13,0)</f>
        <v>74504</v>
      </c>
      <c r="CX43" s="30">
        <f>VLOOKUP($A43,CASHBC!$GE:$GS,14,0)</f>
        <v>79301</v>
      </c>
      <c r="CY43" s="30">
        <f>VLOOKUP($A43,CASHBC!$GE:$GS,15,0)</f>
        <v>98602</v>
      </c>
      <c r="CZ43" s="30">
        <f t="shared" si="7"/>
        <v>8.1275086271712524</v>
      </c>
      <c r="DA43" s="30">
        <f t="shared" si="7"/>
        <v>17.605754837278926</v>
      </c>
      <c r="DB43" s="30">
        <f t="shared" si="6"/>
        <v>13.119864431732791</v>
      </c>
      <c r="DC43" s="30">
        <f t="shared" si="6"/>
        <v>13.324079279279278</v>
      </c>
      <c r="DD43" s="30">
        <f t="shared" si="6"/>
        <v>20.95601228000281</v>
      </c>
      <c r="DE43" s="30">
        <f t="shared" si="6"/>
        <v>17.698624768419553</v>
      </c>
      <c r="DF43" s="30">
        <f t="shared" si="6"/>
        <v>12.382780082987553</v>
      </c>
      <c r="DG43" s="30">
        <f t="shared" si="6"/>
        <v>19.962511331403338</v>
      </c>
      <c r="DH43" s="30">
        <f t="shared" si="6"/>
        <v>15.386190028222012</v>
      </c>
      <c r="DI43" s="30">
        <f t="shared" si="6"/>
        <v>15.016181962204369</v>
      </c>
      <c r="DJ43" s="30">
        <f t="shared" si="6"/>
        <v>19.48184756572682</v>
      </c>
      <c r="DK43" s="30">
        <f t="shared" si="6"/>
        <v>15.257261355095027</v>
      </c>
      <c r="DL43" s="30">
        <f t="shared" si="6"/>
        <v>22.479262556588189</v>
      </c>
      <c r="DM43" s="30">
        <f t="shared" si="6"/>
        <v>25.637755826453823</v>
      </c>
      <c r="DN43" s="3">
        <f>VLOOKUP($A43,DELIEVERY!$DX:$EM,2,0)</f>
        <v>43.18</v>
      </c>
      <c r="DO43" s="3">
        <f>VLOOKUP($A43,DELIEVERY!$DX:$EM,3,0)</f>
        <v>32.28</v>
      </c>
      <c r="DP43" s="3">
        <f>VLOOKUP($A43,DELIEVERY!$DX:$EM,4,0)</f>
        <v>22.94</v>
      </c>
      <c r="DQ43" s="3">
        <f>VLOOKUP($A43,DELIEVERY!$DX:$EM,5,0)</f>
        <v>30.8</v>
      </c>
      <c r="DR43" s="3">
        <f>VLOOKUP($A43,DELIEVERY!$DX:$EM,6,0)</f>
        <v>17.829999999999998</v>
      </c>
      <c r="DS43" s="3">
        <f>VLOOKUP($A43,DELIEVERY!$DX:$EM,7,0)</f>
        <v>28.84</v>
      </c>
      <c r="DT43" s="3">
        <f>VLOOKUP($A43,DELIEVERY!$DX:$EM,8,0)</f>
        <v>43.55</v>
      </c>
      <c r="DU43" s="3">
        <f>VLOOKUP($A43,DELIEVERY!$DX:$EM,9,0)</f>
        <v>24.15</v>
      </c>
      <c r="DV43" s="3">
        <f>VLOOKUP($A43,DELIEVERY!$DX:$EM,10,0)</f>
        <v>32.619999999999997</v>
      </c>
      <c r="DW43" s="3">
        <f>VLOOKUP($A43,DELIEVERY!$DX:$EM,11,0)</f>
        <v>40.03</v>
      </c>
      <c r="DX43" s="3">
        <f>VLOOKUP($A43,DELIEVERY!$DX:$EM,12,0)</f>
        <v>21.84</v>
      </c>
      <c r="DY43" s="3">
        <f>VLOOKUP($A43,DELIEVERY!$DX:$EM,13,0)</f>
        <v>34.58</v>
      </c>
      <c r="DZ43" s="3">
        <f>VLOOKUP($A43,DELIEVERY!$DX:$EM,14,0)</f>
        <v>33.090000000000003</v>
      </c>
      <c r="EA43" s="3">
        <f>VLOOKUP($A43,DELIEVERY!$DX:$EM,15,0)</f>
        <v>33.03</v>
      </c>
      <c r="EB43" s="3">
        <f>CASHBC!HU41</f>
        <v>72</v>
      </c>
      <c r="EC43" s="22">
        <f>CASHBC!HV41</f>
        <v>57</v>
      </c>
      <c r="ED43" s="22">
        <f>CASHBC!HW41</f>
        <v>96</v>
      </c>
      <c r="EE43" s="22">
        <f>CASHBC!HX41</f>
        <v>78.200000000000273</v>
      </c>
      <c r="EF43" s="3">
        <f>CASHBC!HY41</f>
        <v>69.400000000000091</v>
      </c>
      <c r="EG43" s="22">
        <f>CASHBC!HZ41</f>
        <v>78.300000000000182</v>
      </c>
      <c r="EH43" s="22">
        <f>CASHBC!IA41</f>
        <v>49.299999999999727</v>
      </c>
      <c r="EI43" s="22">
        <f>CASHBC!IB41</f>
        <v>179.44999999999982</v>
      </c>
      <c r="EJ43" s="22">
        <f>CASHBC!IC41</f>
        <v>78.949999999999818</v>
      </c>
      <c r="EK43" s="22">
        <f>CASHBC!ID41</f>
        <v>129.40000000000009</v>
      </c>
      <c r="EL43" s="3">
        <f>CASHBC!IE41</f>
        <v>94.699999999999818</v>
      </c>
      <c r="EM43" s="22">
        <f>CASHBC!IF41</f>
        <v>88</v>
      </c>
      <c r="EN43" s="22">
        <f>CASHBC!IG41</f>
        <v>136</v>
      </c>
      <c r="EO43" s="22">
        <f>CASHBC!IH41</f>
        <v>267.34999999999991</v>
      </c>
      <c r="EP43" s="22">
        <f>VLOOKUP($A43,FNO_STOCKOPS!$EJ:$EY,2,0)</f>
        <v>0.53439153439153442</v>
      </c>
      <c r="EQ43" s="22">
        <f>VLOOKUP($A43,FNO_STOCKOPS!$EJ:$EY,3,0)</f>
        <v>0.50743801652892562</v>
      </c>
      <c r="ER43" s="22">
        <f>VLOOKUP($A43,FNO_STOCKOPS!$EJ:$EY,4,0)</f>
        <v>0.49841269841269842</v>
      </c>
      <c r="ES43" s="22">
        <f>VLOOKUP($A43,FNO_STOCKOPS!$EJ:$EY,5,0)</f>
        <v>0.49373040752351099</v>
      </c>
      <c r="ET43" s="22">
        <f>VLOOKUP($A43,FNO_STOCKOPS!$EJ:$EY,6,0)</f>
        <v>0.49004594180704442</v>
      </c>
      <c r="EU43" s="22">
        <f>VLOOKUP($A43,FNO_STOCKOPS!$EJ:$EY,7,0)</f>
        <v>0.45131375579598143</v>
      </c>
      <c r="EV43" s="22">
        <f>VLOOKUP($A43,FNO_STOCKOPS!$EJ:$EY,8,0)</f>
        <v>0.48776508972267535</v>
      </c>
      <c r="EW43" s="22">
        <f>VLOOKUP($A43,FNO_STOCKOPS!$EJ:$EY,9,0)</f>
        <v>0.53274336283185841</v>
      </c>
      <c r="EX43" s="22">
        <f>VLOOKUP($A43,FNO_STOCKOPS!$EJ:$EY,10,0)</f>
        <v>0.53171641791044777</v>
      </c>
      <c r="EY43" s="22">
        <f>VLOOKUP($A43,FNO_STOCKOPS!$EJ:$EY,11,0)</f>
        <v>0.52087114337568063</v>
      </c>
      <c r="EZ43" s="22">
        <f>VLOOKUP($A43,FNO_STOCKOPS!$EJ:$EY,12,0)</f>
        <v>0.44955752212389383</v>
      </c>
      <c r="FA43" s="22">
        <f>VLOOKUP($A43,FNO_STOCKOPS!$EJ:$EY,13,0)</f>
        <v>0.49290060851926976</v>
      </c>
      <c r="FB43" s="22">
        <f>VLOOKUP($A43,FNO_STOCKOPS!$EJ:$EY,14,0)</f>
        <v>0.45059288537549408</v>
      </c>
      <c r="FC43" s="22">
        <f>VLOOKUP($A43,FNO_STOCKOPS!$EJ:$EY,15,0)</f>
        <v>0.47815533980582525</v>
      </c>
    </row>
    <row r="44" spans="1:159" x14ac:dyDescent="0.25">
      <c r="A44" s="3" t="s">
        <v>50</v>
      </c>
      <c r="B44" s="17">
        <v>143.65</v>
      </c>
      <c r="C44" s="17">
        <v>152.25</v>
      </c>
      <c r="D44" s="17">
        <v>142.25</v>
      </c>
      <c r="E44" s="17">
        <v>146.75</v>
      </c>
      <c r="F44" s="18">
        <v>3.6</v>
      </c>
      <c r="G44" s="17">
        <v>266.55</v>
      </c>
      <c r="H44" s="17">
        <v>114.55</v>
      </c>
      <c r="I44" s="21" t="str">
        <f>VLOOKUP($A44,CASHBC!$HT:$IL,19,0)</f>
        <v/>
      </c>
      <c r="J44" s="22">
        <f>VLOOKUP($A44,CASHBC!$A:$C,3,0)</f>
        <v>128.18946</v>
      </c>
      <c r="K44" s="22">
        <f>VLOOKUP($A44,CASHBC!$EZ:$FD,2,0)</f>
        <v>80.351109999999991</v>
      </c>
      <c r="L44" s="22">
        <f>VLOOKUP($A44,CASHBC!$EZ:$FD,3,0)</f>
        <v>93.469352000000001</v>
      </c>
      <c r="M44" s="22">
        <f>VLOOKUP($A44,CASHBC!$EZ:$FD,4,0)</f>
        <v>110.948885</v>
      </c>
      <c r="N44" s="22">
        <f>VLOOKUP($A44,CASHBC!$EZ:$FD,5,0)</f>
        <v>124.59366769230769</v>
      </c>
      <c r="O44" s="22">
        <f t="shared" si="1"/>
        <v>128.18946</v>
      </c>
      <c r="P44" s="22">
        <f>VLOOKUP($A44,CASHBC!$A:$D,4,0)</f>
        <v>190.08241680999998</v>
      </c>
      <c r="Q44" s="22">
        <f>VLOOKUP($A44,CASHBC!$FX:$GB,2,0)</f>
        <v>109.82079302333334</v>
      </c>
      <c r="R44" s="22">
        <f>VLOOKUP($A44,CASHBC!$FX:$GB,3,0)</f>
        <v>126.13481816700001</v>
      </c>
      <c r="S44" s="22">
        <f>VLOOKUP($A44,CASHBC!$FX:$GB,4,0)</f>
        <v>148.80690042124999</v>
      </c>
      <c r="T44" s="22">
        <f>VLOOKUP($A44,CASHBC!$FX:$GB,5,0)</f>
        <v>170.16886478423081</v>
      </c>
      <c r="U44" s="22">
        <f t="shared" si="2"/>
        <v>190.08241680999998</v>
      </c>
      <c r="V44" s="24">
        <f>VLOOKUP($A44,CASHBC!$A:$E,5,0)</f>
        <v>62286</v>
      </c>
      <c r="W44" s="24">
        <f>VLOOKUP($A44,CASHBC!$GV:$GZ,2,0)</f>
        <v>50852</v>
      </c>
      <c r="X44" s="24">
        <f>VLOOKUP($A44,CASHBC!$GV:$GZ,3,0)</f>
        <v>59783.4</v>
      </c>
      <c r="Y44" s="24">
        <f>VLOOKUP($A44,CASHBC!$GV:$GZ,4,0)</f>
        <v>64561.875</v>
      </c>
      <c r="Z44" s="24">
        <f>VLOOKUP($A44,CASHBC!$GV:$GZ,5,0)</f>
        <v>71349.153846153844</v>
      </c>
      <c r="AA44" s="24" t="str">
        <f t="shared" si="3"/>
        <v/>
      </c>
      <c r="AB44" s="27">
        <f>VLOOKUP(A44,DELIEVERY!A:E,5,0)</f>
        <v>20.88</v>
      </c>
      <c r="AC44" s="22">
        <f>VLOOKUP(A44,DELIEVERY!DP:DV,3,0)</f>
        <v>20.080340727921079</v>
      </c>
      <c r="AD44" s="22">
        <f>VLOOKUP(A44,DELIEVERY!DP:DV,4,0)</f>
        <v>21.714745599177792</v>
      </c>
      <c r="AE44" s="22">
        <f>VLOOKUP(A44,DELIEVERY!DP:DV,5,0)</f>
        <v>20.711401245717791</v>
      </c>
      <c r="AF44" s="22">
        <f>VLOOKUP(A44,DELIEVERY!DP:DV,6,0)</f>
        <v>22.021710598355636</v>
      </c>
      <c r="AG44" s="3" t="str">
        <f t="shared" si="4"/>
        <v/>
      </c>
      <c r="AH44" s="28">
        <f>FNO_BHAVCOPY!CB42</f>
        <v>-2.3714016045304391</v>
      </c>
      <c r="AI44" s="28">
        <f>FNO_BHAVCOPY!CC42</f>
        <v>-3.0205949656750573</v>
      </c>
      <c r="AJ44" s="28">
        <f>FNO_BHAVCOPY!CD42</f>
        <v>0.4828696252011957</v>
      </c>
      <c r="AK44" s="28">
        <f>FNO_BHAVCOPY!CE42</f>
        <v>6.9028992176714224E-2</v>
      </c>
      <c r="AL44" s="28">
        <f>FNO_BHAVCOPY!CF42</f>
        <v>1.9948368927481812</v>
      </c>
      <c r="AM44" s="28">
        <f>FNO_BHAVCOPY!CG42</f>
        <v>4.8345429942182312</v>
      </c>
      <c r="AN44" s="28">
        <f>FNO_BHAVCOPY!CH42</f>
        <v>2.833649588867805</v>
      </c>
      <c r="AO44" s="28">
        <f>FNO_BHAVCOPY!CI42</f>
        <v>-2.5998028585510107</v>
      </c>
      <c r="AP44" s="28">
        <f>FNO_BHAVCOPY!CJ42</f>
        <v>4.601108390256476</v>
      </c>
      <c r="AQ44" s="28">
        <f>FNO_BHAVCOPY!CK42</f>
        <v>-3.194011228945727</v>
      </c>
      <c r="AR44" s="28">
        <f>FNO_BHAVCOPY!CL42</f>
        <v>2.2582291400867569</v>
      </c>
      <c r="AS44" s="28">
        <f>FNO_BHAVCOPY!CM42</f>
        <v>0.4228058936579116</v>
      </c>
      <c r="AT44" s="28">
        <f>FNO_BHAVCOPY!CN42</f>
        <v>2.0661697397672292</v>
      </c>
      <c r="AU44" s="28">
        <f>FNO_BHAVCOPY!CO42</f>
        <v>-0.59794618484336415</v>
      </c>
      <c r="AV44" s="29">
        <f>FNO_BHAVCOPY!BK42</f>
        <v>27307500</v>
      </c>
      <c r="AW44" s="29">
        <f>FNO_BHAVCOPY!BL42</f>
        <v>27970800</v>
      </c>
      <c r="AX44" s="29">
        <f>FNO_BHAVCOPY!BM42</f>
        <v>28842000</v>
      </c>
      <c r="AY44" s="29">
        <f>FNO_BHAVCOPY!BN42</f>
        <v>28703400</v>
      </c>
      <c r="AZ44" s="29">
        <f>FNO_BHAVCOPY!BO42</f>
        <v>28683600</v>
      </c>
      <c r="BA44" s="29">
        <f>FNO_BHAVCOPY!BP42</f>
        <v>28122600</v>
      </c>
      <c r="BB44" s="29">
        <f>FNO_BHAVCOPY!BQ42</f>
        <v>26825700</v>
      </c>
      <c r="BC44" s="29">
        <f>FNO_BHAVCOPY!BR42</f>
        <v>26086500</v>
      </c>
      <c r="BD44" s="29">
        <f>FNO_BHAVCOPY!BS42</f>
        <v>26782800</v>
      </c>
      <c r="BE44" s="29">
        <f>FNO_BHAVCOPY!BT42</f>
        <v>25604700</v>
      </c>
      <c r="BF44" s="29">
        <f>FNO_BHAVCOPY!BU42</f>
        <v>26449500</v>
      </c>
      <c r="BG44" s="29">
        <f>FNO_BHAVCOPY!BV42</f>
        <v>25865400</v>
      </c>
      <c r="BH44" s="29">
        <f>FNO_BHAVCOPY!BW42</f>
        <v>25756500</v>
      </c>
      <c r="BI44" s="29">
        <f>FNO_BHAVCOPY!BX42</f>
        <v>25235100</v>
      </c>
      <c r="BJ44" s="22">
        <f>CASHBC!EJ42</f>
        <v>128.18946</v>
      </c>
      <c r="BK44" s="22">
        <f>CASHBC!EK42</f>
        <v>70.30077</v>
      </c>
      <c r="BL44" s="22">
        <f>CASHBC!EL42</f>
        <v>101.18659</v>
      </c>
      <c r="BM44" s="22">
        <f>CASHBC!EM42</f>
        <v>69.565969999999993</v>
      </c>
      <c r="BN44" s="22">
        <f>CASHBC!EN42</f>
        <v>122.95346000000001</v>
      </c>
      <c r="BO44" s="22">
        <f>CASHBC!EO42</f>
        <v>103.33996999999999</v>
      </c>
      <c r="BP44" s="22">
        <f>CASHBC!EP42</f>
        <v>112.50707</v>
      </c>
      <c r="BQ44" s="22">
        <f>CASHBC!EQ42</f>
        <v>126.1246</v>
      </c>
      <c r="BR44" s="22">
        <f>CASHBC!ER42</f>
        <v>181.61265</v>
      </c>
      <c r="BS44" s="22">
        <f>CASHBC!ES42</f>
        <v>301.64652000000001</v>
      </c>
      <c r="BT44" s="22">
        <f>CASHBC!ET42</f>
        <v>134.14652000000001</v>
      </c>
      <c r="BU44" s="22">
        <f>CASHBC!EU42</f>
        <v>98.215519999999998</v>
      </c>
      <c r="BV44" s="22">
        <f>CASHBC!EV42</f>
        <v>125.95353</v>
      </c>
      <c r="BW44" s="22">
        <f>CASHBC!EW42</f>
        <v>72.164510000000007</v>
      </c>
      <c r="BX44" s="22">
        <f>VLOOKUP($A44,CASHBC!$FG:$FU,2,0)</f>
        <v>190.08241680999998</v>
      </c>
      <c r="BY44" s="22">
        <f>VLOOKUP($A44,CASHBC!$FG:$FU,3,0)</f>
        <v>98.937276429999997</v>
      </c>
      <c r="BZ44" s="22">
        <f>VLOOKUP($A44,CASHBC!$FG:$FU,4,0)</f>
        <v>138.70787497000001</v>
      </c>
      <c r="CA44" s="22">
        <f>VLOOKUP($A44,CASHBC!$FG:$FU,5,0)</f>
        <v>91.817227670000008</v>
      </c>
      <c r="CB44" s="22">
        <f>VLOOKUP($A44,CASHBC!$FG:$FU,6,0)</f>
        <v>159.99040142000001</v>
      </c>
      <c r="CC44" s="22">
        <f>VLOOKUP($A44,CASHBC!$FG:$FU,7,0)</f>
        <v>141.22131034500001</v>
      </c>
      <c r="CD44" s="22">
        <f>VLOOKUP($A44,CASHBC!$FG:$FU,8,0)</f>
        <v>149.22051198</v>
      </c>
      <c r="CE44" s="22">
        <f>VLOOKUP($A44,CASHBC!$FG:$FU,9,0)</f>
        <v>165.86375159000002</v>
      </c>
      <c r="CF44" s="22">
        <f>VLOOKUP($A44,CASHBC!$FG:$FU,10,0)</f>
        <v>244.69684896500002</v>
      </c>
      <c r="CG44" s="22">
        <f>VLOOKUP($A44,CASHBC!$FG:$FU,11,0)</f>
        <v>417.98574216500003</v>
      </c>
      <c r="CH44" s="22">
        <f>VLOOKUP($A44,CASHBC!$FG:$FU,12,0)</f>
        <v>184.45190221500002</v>
      </c>
      <c r="CI44" s="22">
        <f>VLOOKUP($A44,CASHBC!$FG:$FU,13,0)</f>
        <v>138.91552932499999</v>
      </c>
      <c r="CJ44" s="22">
        <f>VLOOKUP($A44,CASHBC!$FG:$FU,14,0)</f>
        <v>175.21784412</v>
      </c>
      <c r="CK44" s="22">
        <f>VLOOKUP($A44,CASHBC!$FG:$FU,15,0)</f>
        <v>105.169021</v>
      </c>
      <c r="CL44" s="30">
        <f>VLOOKUP($A44,CASHBC!$GE:$GS,2,0)</f>
        <v>62286</v>
      </c>
      <c r="CM44" s="30">
        <f>VLOOKUP($A44,CASHBC!$GE:$GS,3,0)</f>
        <v>48051</v>
      </c>
      <c r="CN44" s="30">
        <f>VLOOKUP($A44,CASHBC!$GE:$GS,4,0)</f>
        <v>61507</v>
      </c>
      <c r="CO44" s="30">
        <f>VLOOKUP($A44,CASHBC!$GE:$GS,5,0)</f>
        <v>42998</v>
      </c>
      <c r="CP44" s="30">
        <f>VLOOKUP($A44,CASHBC!$GE:$GS,6,0)</f>
        <v>71241</v>
      </c>
      <c r="CQ44" s="30">
        <f>VLOOKUP($A44,CASHBC!$GE:$GS,7,0)</f>
        <v>75120</v>
      </c>
      <c r="CR44" s="30">
        <f>VLOOKUP($A44,CASHBC!$GE:$GS,8,0)</f>
        <v>60899</v>
      </c>
      <c r="CS44" s="30">
        <f>VLOOKUP($A44,CASHBC!$GE:$GS,9,0)</f>
        <v>62120</v>
      </c>
      <c r="CT44" s="30">
        <f>VLOOKUP($A44,CASHBC!$GE:$GS,10,0)</f>
        <v>94559</v>
      </c>
      <c r="CU44" s="30">
        <f>VLOOKUP($A44,CASHBC!$GE:$GS,11,0)</f>
        <v>134355</v>
      </c>
      <c r="CV44" s="30">
        <f>VLOOKUP($A44,CASHBC!$GE:$GS,12,0)</f>
        <v>73388</v>
      </c>
      <c r="CW44" s="30">
        <f>VLOOKUP($A44,CASHBC!$GE:$GS,13,0)</f>
        <v>62827</v>
      </c>
      <c r="CX44" s="30">
        <f>VLOOKUP($A44,CASHBC!$GE:$GS,14,0)</f>
        <v>92891</v>
      </c>
      <c r="CY44" s="30">
        <f>VLOOKUP($A44,CASHBC!$GE:$GS,15,0)</f>
        <v>47583</v>
      </c>
      <c r="CZ44" s="30">
        <f t="shared" si="7"/>
        <v>205.80782198246797</v>
      </c>
      <c r="DA44" s="30">
        <f t="shared" si="7"/>
        <v>146.30448898045827</v>
      </c>
      <c r="DB44" s="30">
        <f t="shared" si="6"/>
        <v>164.51231567138697</v>
      </c>
      <c r="DC44" s="30">
        <f t="shared" si="6"/>
        <v>161.78885064421598</v>
      </c>
      <c r="DD44" s="30">
        <f t="shared" si="6"/>
        <v>172.58806024620654</v>
      </c>
      <c r="DE44" s="30">
        <f t="shared" si="6"/>
        <v>137.5665202342918</v>
      </c>
      <c r="DF44" s="30">
        <f t="shared" si="6"/>
        <v>184.74370679321498</v>
      </c>
      <c r="DG44" s="30">
        <f t="shared" si="6"/>
        <v>203.03380553766902</v>
      </c>
      <c r="DH44" s="30">
        <f t="shared" si="6"/>
        <v>192.06278619697756</v>
      </c>
      <c r="DI44" s="30">
        <f t="shared" si="6"/>
        <v>224.51454728145583</v>
      </c>
      <c r="DJ44" s="30">
        <f t="shared" si="6"/>
        <v>182.79081048672811</v>
      </c>
      <c r="DK44" s="30">
        <f t="shared" si="6"/>
        <v>156.3269295048307</v>
      </c>
      <c r="DL44" s="30">
        <f t="shared" si="6"/>
        <v>135.59282384730489</v>
      </c>
      <c r="DM44" s="30">
        <f t="shared" si="6"/>
        <v>151.66027783031757</v>
      </c>
      <c r="DN44" s="3">
        <f>VLOOKUP($A44,DELIEVERY!$DX:$EM,2,0)</f>
        <v>20.88</v>
      </c>
      <c r="DO44" s="3">
        <f>VLOOKUP($A44,DELIEVERY!$DX:$EM,3,0)</f>
        <v>25.71</v>
      </c>
      <c r="DP44" s="3">
        <f>VLOOKUP($A44,DELIEVERY!$DX:$EM,4,0)</f>
        <v>17.809999999999999</v>
      </c>
      <c r="DQ44" s="3">
        <f>VLOOKUP($A44,DELIEVERY!$DX:$EM,5,0)</f>
        <v>17.7</v>
      </c>
      <c r="DR44" s="3">
        <f>VLOOKUP($A44,DELIEVERY!$DX:$EM,6,0)</f>
        <v>22.86</v>
      </c>
      <c r="DS44" s="3">
        <f>VLOOKUP($A44,DELIEVERY!$DX:$EM,7,0)</f>
        <v>24.16</v>
      </c>
      <c r="DT44" s="3">
        <f>VLOOKUP($A44,DELIEVERY!$DX:$EM,8,0)</f>
        <v>15.23</v>
      </c>
      <c r="DU44" s="3">
        <f>VLOOKUP($A44,DELIEVERY!$DX:$EM,9,0)</f>
        <v>11.52</v>
      </c>
      <c r="DV44" s="3">
        <f>VLOOKUP($A44,DELIEVERY!$DX:$EM,10,0)</f>
        <v>27.91</v>
      </c>
      <c r="DW44" s="3">
        <f>VLOOKUP($A44,DELIEVERY!$DX:$EM,11,0)</f>
        <v>29.1</v>
      </c>
      <c r="DX44" s="3">
        <f>VLOOKUP($A44,DELIEVERY!$DX:$EM,12,0)</f>
        <v>25.4</v>
      </c>
      <c r="DY44" s="3">
        <f>VLOOKUP($A44,DELIEVERY!$DX:$EM,13,0)</f>
        <v>19.87</v>
      </c>
      <c r="DZ44" s="3">
        <f>VLOOKUP($A44,DELIEVERY!$DX:$EM,14,0)</f>
        <v>14.42</v>
      </c>
      <c r="EA44" s="3">
        <f>VLOOKUP($A44,DELIEVERY!$DX:$EM,15,0)</f>
        <v>18.47</v>
      </c>
      <c r="EB44" s="3">
        <f>CASHBC!HU42</f>
        <v>10</v>
      </c>
      <c r="EC44" s="22">
        <f>CASHBC!HV42</f>
        <v>5</v>
      </c>
      <c r="ED44" s="22">
        <f>CASHBC!HW42</f>
        <v>4.75</v>
      </c>
      <c r="EE44" s="22">
        <f>CASHBC!HX42</f>
        <v>4</v>
      </c>
      <c r="EF44" s="3">
        <f>CASHBC!HY42</f>
        <v>7.4000000000000057</v>
      </c>
      <c r="EG44" s="22">
        <f>CASHBC!HZ42</f>
        <v>5.5</v>
      </c>
      <c r="EH44" s="22">
        <f>CASHBC!IA42</f>
        <v>5.3999999999999773</v>
      </c>
      <c r="EI44" s="22">
        <f>CASHBC!IB42</f>
        <v>4.5499999999999829</v>
      </c>
      <c r="EJ44" s="22">
        <f>CASHBC!IC42</f>
        <v>8.1499999999999773</v>
      </c>
      <c r="EK44" s="22">
        <f>CASHBC!ID42</f>
        <v>9.5</v>
      </c>
      <c r="EL44" s="3">
        <f>CASHBC!IE42</f>
        <v>10.650000000000006</v>
      </c>
      <c r="EM44" s="22">
        <f>CASHBC!IF42</f>
        <v>6.8499999999999943</v>
      </c>
      <c r="EN44" s="22">
        <f>CASHBC!IG42</f>
        <v>14.300000000000011</v>
      </c>
      <c r="EO44" s="22">
        <f>CASHBC!IH42</f>
        <v>11.100000000000023</v>
      </c>
      <c r="EP44" s="22">
        <f>VLOOKUP($A44,FNO_STOCKOPS!$EJ:$EY,2,0)</f>
        <v>0.84846153846153849</v>
      </c>
      <c r="EQ44" s="22">
        <f>VLOOKUP($A44,FNO_STOCKOPS!$EJ:$EY,3,0)</f>
        <v>0.57652399481193251</v>
      </c>
      <c r="ER44" s="22">
        <f>VLOOKUP($A44,FNO_STOCKOPS!$EJ:$EY,4,0)</f>
        <v>0.53672316384180796</v>
      </c>
      <c r="ES44" s="22">
        <f>VLOOKUP($A44,FNO_STOCKOPS!$EJ:$EY,5,0)</f>
        <v>0.52</v>
      </c>
      <c r="ET44" s="22">
        <f>VLOOKUP($A44,FNO_STOCKOPS!$EJ:$EY,6,0)</f>
        <v>0.5206825232678387</v>
      </c>
      <c r="EU44" s="22">
        <f>VLOOKUP($A44,FNO_STOCKOPS!$EJ:$EY,7,0)</f>
        <v>0.52950910093767234</v>
      </c>
      <c r="EV44" s="22">
        <f>VLOOKUP($A44,FNO_STOCKOPS!$EJ:$EY,8,0)</f>
        <v>0.57832042882668255</v>
      </c>
      <c r="EW44" s="22">
        <f>VLOOKUP($A44,FNO_STOCKOPS!$EJ:$EY,9,0)</f>
        <v>0.58075801749271139</v>
      </c>
      <c r="EX44" s="22">
        <f>VLOOKUP($A44,FNO_STOCKOPS!$EJ:$EY,10,0)</f>
        <v>0.66003510825043887</v>
      </c>
      <c r="EY44" s="22">
        <f>VLOOKUP($A44,FNO_STOCKOPS!$EJ:$EY,11,0)</f>
        <v>0.59726740403383216</v>
      </c>
      <c r="EZ44" s="22">
        <f>VLOOKUP($A44,FNO_STOCKOPS!$EJ:$EY,12,0)</f>
        <v>0.77591240875912404</v>
      </c>
      <c r="FA44" s="22">
        <f>VLOOKUP($A44,FNO_STOCKOPS!$EJ:$EY,13,0)</f>
        <v>0.88918918918918921</v>
      </c>
      <c r="FB44" s="22">
        <f>VLOOKUP($A44,FNO_STOCKOPS!$EJ:$EY,14,0)</f>
        <v>0.81306715063520874</v>
      </c>
      <c r="FC44" s="22">
        <f>VLOOKUP($A44,FNO_STOCKOPS!$EJ:$EY,15,0)</f>
        <v>0.92698412698412702</v>
      </c>
    </row>
    <row r="45" spans="1:159" x14ac:dyDescent="0.25">
      <c r="A45" s="3" t="s">
        <v>51</v>
      </c>
      <c r="B45" s="17">
        <v>3933.1</v>
      </c>
      <c r="C45" s="17">
        <v>4093.75</v>
      </c>
      <c r="D45" s="17">
        <v>3895.05</v>
      </c>
      <c r="E45" s="17">
        <v>3931</v>
      </c>
      <c r="F45" s="18">
        <v>1.3</v>
      </c>
      <c r="G45" s="17">
        <v>4094.3</v>
      </c>
      <c r="H45" s="17">
        <v>2351.1999999999998</v>
      </c>
      <c r="I45" s="21" t="str">
        <f>VLOOKUP($A45,CASHBC!$HT:$IL,19,0)</f>
        <v/>
      </c>
      <c r="J45" s="22">
        <f>VLOOKUP($A45,CASHBC!$A:$C,3,0)</f>
        <v>21.780339999999999</v>
      </c>
      <c r="K45" s="22">
        <f>VLOOKUP($A45,CASHBC!$EZ:$FD,2,0)</f>
        <v>10.085746666666665</v>
      </c>
      <c r="L45" s="22">
        <f>VLOOKUP($A45,CASHBC!$EZ:$FD,3,0)</f>
        <v>10.63533</v>
      </c>
      <c r="M45" s="22">
        <f>VLOOKUP($A45,CASHBC!$EZ:$FD,4,0)</f>
        <v>14.3097425</v>
      </c>
      <c r="N45" s="22">
        <f>VLOOKUP($A45,CASHBC!$EZ:$FD,5,0)</f>
        <v>15.951630769230768</v>
      </c>
      <c r="O45" s="22">
        <f t="shared" si="1"/>
        <v>21.780339999999999</v>
      </c>
      <c r="P45" s="22">
        <f>VLOOKUP($A45,CASHBC!$A:$D,4,0)</f>
        <v>864.95273228500002</v>
      </c>
      <c r="Q45" s="22">
        <f>VLOOKUP($A45,CASHBC!$FX:$GB,2,0)</f>
        <v>397.98258332833331</v>
      </c>
      <c r="R45" s="22">
        <f>VLOOKUP($A45,CASHBC!$FX:$GB,3,0)</f>
        <v>423.37318614900005</v>
      </c>
      <c r="S45" s="22">
        <f>VLOOKUP($A45,CASHBC!$FX:$GB,4,0)</f>
        <v>569.17533701562502</v>
      </c>
      <c r="T45" s="22">
        <f>VLOOKUP($A45,CASHBC!$FX:$GB,5,0)</f>
        <v>622.74378464307688</v>
      </c>
      <c r="U45" s="22">
        <f t="shared" si="2"/>
        <v>864.95273228500002</v>
      </c>
      <c r="V45" s="24">
        <f>VLOOKUP($A45,CASHBC!$A:$E,5,0)</f>
        <v>155606</v>
      </c>
      <c r="W45" s="24">
        <f>VLOOKUP($A45,CASHBC!$GV:$GZ,2,0)</f>
        <v>74722</v>
      </c>
      <c r="X45" s="24">
        <f>VLOOKUP($A45,CASHBC!$GV:$GZ,3,0)</f>
        <v>73335.399999999994</v>
      </c>
      <c r="Y45" s="24">
        <f>VLOOKUP($A45,CASHBC!$GV:$GZ,4,0)</f>
        <v>100486.375</v>
      </c>
      <c r="Z45" s="24">
        <f>VLOOKUP($A45,CASHBC!$GV:$GZ,5,0)</f>
        <v>112684</v>
      </c>
      <c r="AA45" s="24" t="str">
        <f t="shared" si="3"/>
        <v/>
      </c>
      <c r="AB45" s="27">
        <f>VLOOKUP(A45,DELIEVERY!A:E,5,0)</f>
        <v>24.94</v>
      </c>
      <c r="AC45" s="22">
        <f>VLOOKUP(A45,DELIEVERY!DP:DV,3,0)</f>
        <v>36.890542561053159</v>
      </c>
      <c r="AD45" s="22">
        <f>VLOOKUP(A45,DELIEVERY!DP:DV,4,0)</f>
        <v>36.384503348744232</v>
      </c>
      <c r="AE45" s="22">
        <f>VLOOKUP(A45,DELIEVERY!DP:DV,5,0)</f>
        <v>32.198561574395903</v>
      </c>
      <c r="AF45" s="22">
        <f>VLOOKUP(A45,DELIEVERY!DP:DV,6,0)</f>
        <v>28.41825190769017</v>
      </c>
      <c r="AG45" s="3" t="str">
        <f t="shared" si="4"/>
        <v/>
      </c>
      <c r="AH45" s="28">
        <f>FNO_BHAVCOPY!CB43</f>
        <v>4.5467850522002147</v>
      </c>
      <c r="AI45" s="28">
        <f>FNO_BHAVCOPY!CC43</f>
        <v>-1.2430140682212372</v>
      </c>
      <c r="AJ45" s="28">
        <f>FNO_BHAVCOPY!CD43</f>
        <v>-2.9821445265027577</v>
      </c>
      <c r="AK45" s="28">
        <f>FNO_BHAVCOPY!CE43</f>
        <v>1.9635878371937852</v>
      </c>
      <c r="AL45" s="28">
        <f>FNO_BHAVCOPY!CF43</f>
        <v>4.0773809523809526</v>
      </c>
      <c r="AM45" s="28">
        <f>FNO_BHAVCOPY!CG43</f>
        <v>-1.1958439521662418</v>
      </c>
      <c r="AN45" s="28">
        <f>FNO_BHAVCOPY!CH43</f>
        <v>-1.1050794881737107</v>
      </c>
      <c r="AO45" s="28">
        <f>FNO_BHAVCOPY!CI43</f>
        <v>12.142624198282421</v>
      </c>
      <c r="AP45" s="28">
        <f>FNO_BHAVCOPY!CJ43</f>
        <v>0.43672890053499286</v>
      </c>
      <c r="AQ45" s="28">
        <f>FNO_BHAVCOPY!CK43</f>
        <v>0.38360368259535294</v>
      </c>
      <c r="AR45" s="28">
        <f>FNO_BHAVCOPY!CL43</f>
        <v>8.878281622911695</v>
      </c>
      <c r="AS45" s="28">
        <f>FNO_BHAVCOPY!CM43</f>
        <v>0.53989202159568084</v>
      </c>
      <c r="AT45" s="28">
        <f>FNO_BHAVCOPY!CN43</f>
        <v>5.3729456384323644</v>
      </c>
      <c r="AU45" s="28">
        <f>FNO_BHAVCOPY!CO43</f>
        <v>-7.8518173345759559</v>
      </c>
      <c r="AV45" s="29">
        <f>FNO_BHAVCOPY!BK43</f>
        <v>2678750</v>
      </c>
      <c r="AW45" s="29">
        <f>FNO_BHAVCOPY!BL43</f>
        <v>2562250</v>
      </c>
      <c r="AX45" s="29">
        <f>FNO_BHAVCOPY!BM43</f>
        <v>2594500</v>
      </c>
      <c r="AY45" s="29">
        <f>FNO_BHAVCOPY!BN43</f>
        <v>2674250</v>
      </c>
      <c r="AZ45" s="29">
        <f>FNO_BHAVCOPY!BO43</f>
        <v>2622750</v>
      </c>
      <c r="BA45" s="29">
        <f>FNO_BHAVCOPY!BP43</f>
        <v>2520000</v>
      </c>
      <c r="BB45" s="29">
        <f>FNO_BHAVCOPY!BQ43</f>
        <v>2550500</v>
      </c>
      <c r="BC45" s="29">
        <f>FNO_BHAVCOPY!BR43</f>
        <v>2579000</v>
      </c>
      <c r="BD45" s="29">
        <f>FNO_BHAVCOPY!BS43</f>
        <v>2299750</v>
      </c>
      <c r="BE45" s="29">
        <f>FNO_BHAVCOPY!BT43</f>
        <v>2289750</v>
      </c>
      <c r="BF45" s="29">
        <f>FNO_BHAVCOPY!BU43</f>
        <v>2281000</v>
      </c>
      <c r="BG45" s="29">
        <f>FNO_BHAVCOPY!BV43</f>
        <v>2095000</v>
      </c>
      <c r="BH45" s="29">
        <f>FNO_BHAVCOPY!BW43</f>
        <v>2083750</v>
      </c>
      <c r="BI45" s="29">
        <f>FNO_BHAVCOPY!BX43</f>
        <v>1977500</v>
      </c>
      <c r="BJ45" s="22">
        <f>CASHBC!EJ43</f>
        <v>21.780339999999999</v>
      </c>
      <c r="BK45" s="22">
        <f>CASHBC!EK43</f>
        <v>10.396459999999999</v>
      </c>
      <c r="BL45" s="22">
        <f>CASHBC!EL43</f>
        <v>8.6116799999999998</v>
      </c>
      <c r="BM45" s="22">
        <f>CASHBC!EM43</f>
        <v>11.2491</v>
      </c>
      <c r="BN45" s="22">
        <f>CASHBC!EN43</f>
        <v>12.662839999999999</v>
      </c>
      <c r="BO45" s="22">
        <f>CASHBC!EO43</f>
        <v>10.25657</v>
      </c>
      <c r="BP45" s="22">
        <f>CASHBC!EP43</f>
        <v>17.834520000000001</v>
      </c>
      <c r="BQ45" s="22">
        <f>CASHBC!EQ43</f>
        <v>28.478750000000002</v>
      </c>
      <c r="BR45" s="22">
        <f>CASHBC!ER43</f>
        <v>14.988020000000001</v>
      </c>
      <c r="BS45" s="22">
        <f>CASHBC!ES43</f>
        <v>18.14922</v>
      </c>
      <c r="BT45" s="22">
        <f>CASHBC!ET43</f>
        <v>14.65944</v>
      </c>
      <c r="BU45" s="22">
        <f>CASHBC!EU43</f>
        <v>17.25113</v>
      </c>
      <c r="BV45" s="22">
        <f>CASHBC!EV43</f>
        <v>23.223939999999999</v>
      </c>
      <c r="BW45" s="22">
        <f>CASHBC!EW43</f>
        <v>19.609529999999999</v>
      </c>
      <c r="BX45" s="22">
        <f>VLOOKUP($A45,CASHBC!$FG:$FU,2,0)</f>
        <v>864.95273228500002</v>
      </c>
      <c r="BY45" s="22">
        <f>VLOOKUP($A45,CASHBC!$FG:$FU,3,0)</f>
        <v>405.26177896000002</v>
      </c>
      <c r="BZ45" s="22">
        <f>VLOOKUP($A45,CASHBC!$FG:$FU,4,0)</f>
        <v>339.34977406999997</v>
      </c>
      <c r="CA45" s="22">
        <f>VLOOKUP($A45,CASHBC!$FG:$FU,5,0)</f>
        <v>449.33619695499999</v>
      </c>
      <c r="CB45" s="22">
        <f>VLOOKUP($A45,CASHBC!$FG:$FU,6,0)</f>
        <v>507.15645676000003</v>
      </c>
      <c r="CC45" s="22">
        <f>VLOOKUP($A45,CASHBC!$FG:$FU,7,0)</f>
        <v>415.76172400000002</v>
      </c>
      <c r="CD45" s="22">
        <f>VLOOKUP($A45,CASHBC!$FG:$FU,8,0)</f>
        <v>722.62510908000002</v>
      </c>
      <c r="CE45" s="22">
        <f>VLOOKUP($A45,CASHBC!$FG:$FU,9,0)</f>
        <v>1134.76086953</v>
      </c>
      <c r="CF45" s="22">
        <f>VLOOKUP($A45,CASHBC!$FG:$FU,10,0)</f>
        <v>579.15078676999997</v>
      </c>
      <c r="CG45" s="22">
        <f>VLOOKUP($A45,CASHBC!$FG:$FU,11,0)</f>
        <v>710.03929504500002</v>
      </c>
      <c r="CH45" s="22">
        <f>VLOOKUP($A45,CASHBC!$FG:$FU,12,0)</f>
        <v>563.90467179999996</v>
      </c>
      <c r="CI45" s="22">
        <f>VLOOKUP($A45,CASHBC!$FG:$FU,13,0)</f>
        <v>663.06971430999999</v>
      </c>
      <c r="CJ45" s="22">
        <f>VLOOKUP($A45,CASHBC!$FG:$FU,14,0)</f>
        <v>877.3977776700001</v>
      </c>
      <c r="CK45" s="22">
        <f>VLOOKUP($A45,CASHBC!$FG:$FU,15,0)</f>
        <v>727.85504541</v>
      </c>
      <c r="CL45" s="30">
        <f>VLOOKUP($A45,CASHBC!$GE:$GS,2,0)</f>
        <v>155606</v>
      </c>
      <c r="CM45" s="30">
        <f>VLOOKUP($A45,CASHBC!$GE:$GS,3,0)</f>
        <v>74163</v>
      </c>
      <c r="CN45" s="30">
        <f>VLOOKUP($A45,CASHBC!$GE:$GS,4,0)</f>
        <v>63912</v>
      </c>
      <c r="CO45" s="30">
        <f>VLOOKUP($A45,CASHBC!$GE:$GS,5,0)</f>
        <v>86091</v>
      </c>
      <c r="CP45" s="30">
        <f>VLOOKUP($A45,CASHBC!$GE:$GS,6,0)</f>
        <v>79023</v>
      </c>
      <c r="CQ45" s="30">
        <f>VLOOKUP($A45,CASHBC!$GE:$GS,7,0)</f>
        <v>63488</v>
      </c>
      <c r="CR45" s="30">
        <f>VLOOKUP($A45,CASHBC!$GE:$GS,8,0)</f>
        <v>128246</v>
      </c>
      <c r="CS45" s="30">
        <f>VLOOKUP($A45,CASHBC!$GE:$GS,9,0)</f>
        <v>181920</v>
      </c>
      <c r="CT45" s="30">
        <f>VLOOKUP($A45,CASHBC!$GE:$GS,10,0)</f>
        <v>127048</v>
      </c>
      <c r="CU45" s="30">
        <f>VLOOKUP($A45,CASHBC!$GE:$GS,11,0)</f>
        <v>157976</v>
      </c>
      <c r="CV45" s="30">
        <f>VLOOKUP($A45,CASHBC!$GE:$GS,12,0)</f>
        <v>104152</v>
      </c>
      <c r="CW45" s="30">
        <f>VLOOKUP($A45,CASHBC!$GE:$GS,13,0)</f>
        <v>123319</v>
      </c>
      <c r="CX45" s="30">
        <f>VLOOKUP($A45,CASHBC!$GE:$GS,14,0)</f>
        <v>151314</v>
      </c>
      <c r="CY45" s="30">
        <f>VLOOKUP($A45,CASHBC!$GE:$GS,15,0)</f>
        <v>124240</v>
      </c>
      <c r="CZ45" s="30">
        <f t="shared" si="7"/>
        <v>13.997108080665271</v>
      </c>
      <c r="DA45" s="30">
        <f t="shared" si="7"/>
        <v>14.01839192049944</v>
      </c>
      <c r="DB45" s="30">
        <f t="shared" si="6"/>
        <v>13.474277131055199</v>
      </c>
      <c r="DC45" s="30">
        <f t="shared" si="6"/>
        <v>13.066522633027844</v>
      </c>
      <c r="DD45" s="30">
        <f t="shared" si="6"/>
        <v>16.024246105564202</v>
      </c>
      <c r="DE45" s="30">
        <f t="shared" si="6"/>
        <v>16.15513167842742</v>
      </c>
      <c r="DF45" s="30">
        <f t="shared" si="6"/>
        <v>13.906492210283362</v>
      </c>
      <c r="DG45" s="30">
        <f t="shared" si="6"/>
        <v>15.654545954265611</v>
      </c>
      <c r="DH45" s="30">
        <f t="shared" si="6"/>
        <v>11.797131792708267</v>
      </c>
      <c r="DI45" s="30">
        <f t="shared" si="6"/>
        <v>11.488593204030991</v>
      </c>
      <c r="DJ45" s="30">
        <f t="shared" si="6"/>
        <v>14.075044166218602</v>
      </c>
      <c r="DK45" s="30">
        <f t="shared" si="6"/>
        <v>13.989028454658245</v>
      </c>
      <c r="DL45" s="30">
        <f t="shared" si="6"/>
        <v>15.348176639306342</v>
      </c>
      <c r="DM45" s="30">
        <f t="shared" si="6"/>
        <v>15.783588216355442</v>
      </c>
      <c r="DN45" s="3">
        <f>VLOOKUP($A45,DELIEVERY!$DX:$EM,2,0)</f>
        <v>24.94</v>
      </c>
      <c r="DO45" s="3">
        <f>VLOOKUP($A45,DELIEVERY!$DX:$EM,3,0)</f>
        <v>47.22</v>
      </c>
      <c r="DP45" s="3">
        <f>VLOOKUP($A45,DELIEVERY!$DX:$EM,4,0)</f>
        <v>31.33</v>
      </c>
      <c r="DQ45" s="3">
        <f>VLOOKUP($A45,DELIEVERY!$DX:$EM,5,0)</f>
        <v>31.6</v>
      </c>
      <c r="DR45" s="3">
        <f>VLOOKUP($A45,DELIEVERY!$DX:$EM,6,0)</f>
        <v>43.51</v>
      </c>
      <c r="DS45" s="3">
        <f>VLOOKUP($A45,DELIEVERY!$DX:$EM,7,0)</f>
        <v>26.09</v>
      </c>
      <c r="DT45" s="3">
        <f>VLOOKUP($A45,DELIEVERY!$DX:$EM,8,0)</f>
        <v>21.86</v>
      </c>
      <c r="DU45" s="3">
        <f>VLOOKUP($A45,DELIEVERY!$DX:$EM,9,0)</f>
        <v>23.73</v>
      </c>
      <c r="DV45" s="3">
        <f>VLOOKUP($A45,DELIEVERY!$DX:$EM,10,0)</f>
        <v>45.73</v>
      </c>
      <c r="DW45" s="3">
        <f>VLOOKUP($A45,DELIEVERY!$DX:$EM,11,0)</f>
        <v>25.82</v>
      </c>
      <c r="DX45" s="3">
        <f>VLOOKUP($A45,DELIEVERY!$DX:$EM,12,0)</f>
        <v>26.29</v>
      </c>
      <c r="DY45" s="3">
        <f>VLOOKUP($A45,DELIEVERY!$DX:$EM,13,0)</f>
        <v>25.45</v>
      </c>
      <c r="DZ45" s="3">
        <f>VLOOKUP($A45,DELIEVERY!$DX:$EM,14,0)</f>
        <v>17.13</v>
      </c>
      <c r="EA45" s="3">
        <f>VLOOKUP($A45,DELIEVERY!$DX:$EM,15,0)</f>
        <v>26.33</v>
      </c>
      <c r="EB45" s="3">
        <f>CASHBC!HU43</f>
        <v>198.69999999999982</v>
      </c>
      <c r="EC45" s="22">
        <f>CASHBC!HV43</f>
        <v>97.449999999999818</v>
      </c>
      <c r="ED45" s="22">
        <f>CASHBC!HW43</f>
        <v>144.14999999999964</v>
      </c>
      <c r="EE45" s="22">
        <f>CASHBC!HX43</f>
        <v>110.04999999999973</v>
      </c>
      <c r="EF45" s="3">
        <f>CASHBC!HY43</f>
        <v>79.5</v>
      </c>
      <c r="EG45" s="22">
        <f>CASHBC!HZ43</f>
        <v>76.75</v>
      </c>
      <c r="EH45" s="22">
        <f>CASHBC!IA43</f>
        <v>133.05000000000018</v>
      </c>
      <c r="EI45" s="22">
        <f>CASHBC!IB43</f>
        <v>225.75</v>
      </c>
      <c r="EJ45" s="22">
        <f>CASHBC!IC43</f>
        <v>114.64999999999964</v>
      </c>
      <c r="EK45" s="22">
        <f>CASHBC!ID43</f>
        <v>174.30000000000018</v>
      </c>
      <c r="EL45" s="3">
        <f>CASHBC!IE43</f>
        <v>110</v>
      </c>
      <c r="EM45" s="22">
        <f>CASHBC!IF43</f>
        <v>117.59999999999991</v>
      </c>
      <c r="EN45" s="22">
        <f>CASHBC!IG43</f>
        <v>248.80000000000018</v>
      </c>
      <c r="EO45" s="22">
        <f>CASHBC!IH43</f>
        <v>216.80000000000018</v>
      </c>
      <c r="EP45" s="22">
        <f>VLOOKUP($A45,FNO_STOCKOPS!$EJ:$EY,2,0)</f>
        <v>0.88458498023715415</v>
      </c>
      <c r="EQ45" s="22">
        <f>VLOOKUP($A45,FNO_STOCKOPS!$EJ:$EY,3,0)</f>
        <v>1.045221843003413</v>
      </c>
      <c r="ER45" s="22">
        <f>VLOOKUP($A45,FNO_STOCKOPS!$EJ:$EY,4,0)</f>
        <v>1.0751173708920188</v>
      </c>
      <c r="ES45" s="22">
        <f>VLOOKUP($A45,FNO_STOCKOPS!$EJ:$EY,5,0)</f>
        <v>1.0905172413793103</v>
      </c>
      <c r="ET45" s="22">
        <f>VLOOKUP($A45,FNO_STOCKOPS!$EJ:$EY,6,0)</f>
        <v>1.0481355932203389</v>
      </c>
      <c r="EU45" s="22">
        <f>VLOOKUP($A45,FNO_STOCKOPS!$EJ:$EY,7,0)</f>
        <v>1.0483870967741935</v>
      </c>
      <c r="EV45" s="22">
        <f>VLOOKUP($A45,FNO_STOCKOPS!$EJ:$EY,8,0)</f>
        <v>0.90750750750750753</v>
      </c>
      <c r="EW45" s="22">
        <f>VLOOKUP($A45,FNO_STOCKOPS!$EJ:$EY,9,0)</f>
        <v>0.95957043588123814</v>
      </c>
      <c r="EX45" s="22">
        <f>VLOOKUP($A45,FNO_STOCKOPS!$EJ:$EY,10,0)</f>
        <v>0.95922905856189766</v>
      </c>
      <c r="EY45" s="22">
        <f>VLOOKUP($A45,FNO_STOCKOPS!$EJ:$EY,11,0)</f>
        <v>0.98973143759873616</v>
      </c>
      <c r="EZ45" s="22">
        <f>VLOOKUP($A45,FNO_STOCKOPS!$EJ:$EY,12,0)</f>
        <v>0.9241323648103309</v>
      </c>
      <c r="FA45" s="22">
        <f>VLOOKUP($A45,FNO_STOCKOPS!$EJ:$EY,13,0)</f>
        <v>0.8762626262626263</v>
      </c>
      <c r="FB45" s="22">
        <f>VLOOKUP($A45,FNO_STOCKOPS!$EJ:$EY,14,0)</f>
        <v>0.8129139072847682</v>
      </c>
      <c r="FC45" s="22">
        <f>VLOOKUP($A45,FNO_STOCKOPS!$EJ:$EY,15,0)</f>
        <v>0.7897286821705426</v>
      </c>
    </row>
    <row r="46" spans="1:159" x14ac:dyDescent="0.25">
      <c r="A46" s="3" t="s">
        <v>52</v>
      </c>
      <c r="B46" s="17">
        <v>14580.2</v>
      </c>
      <c r="C46" s="17">
        <v>14900</v>
      </c>
      <c r="D46" s="17">
        <v>14402</v>
      </c>
      <c r="E46" s="17">
        <v>14650</v>
      </c>
      <c r="F46" s="18">
        <v>2.33</v>
      </c>
      <c r="G46" s="17">
        <v>23450</v>
      </c>
      <c r="H46" s="17">
        <v>12450.1</v>
      </c>
      <c r="I46" s="21" t="str">
        <f>VLOOKUP($A46,CASHBC!$HT:$IL,19,0)</f>
        <v/>
      </c>
      <c r="J46" s="22">
        <f>VLOOKUP($A46,CASHBC!$A:$C,3,0)</f>
        <v>3.4724400000000002</v>
      </c>
      <c r="K46" s="22">
        <f>VLOOKUP($A46,CASHBC!$EZ:$FD,2,0)</f>
        <v>1.7201733333333333</v>
      </c>
      <c r="L46" s="22">
        <f>VLOOKUP($A46,CASHBC!$EZ:$FD,3,0)</f>
        <v>1.80653</v>
      </c>
      <c r="M46" s="22">
        <f>VLOOKUP($A46,CASHBC!$EZ:$FD,4,0)</f>
        <v>2.0568487500000003</v>
      </c>
      <c r="N46" s="22">
        <f>VLOOKUP($A46,CASHBC!$EZ:$FD,5,0)</f>
        <v>2.4810823076923074</v>
      </c>
      <c r="O46" s="22">
        <f t="shared" si="1"/>
        <v>3.4724400000000002</v>
      </c>
      <c r="P46" s="22">
        <f>VLOOKUP($A46,CASHBC!$A:$D,4,0)</f>
        <v>508.69577906999996</v>
      </c>
      <c r="Q46" s="22">
        <f>VLOOKUP($A46,CASHBC!$FX:$GB,2,0)</f>
        <v>244.33660826666664</v>
      </c>
      <c r="R46" s="22">
        <f>VLOOKUP($A46,CASHBC!$FX:$GB,3,0)</f>
        <v>254.27894465899999</v>
      </c>
      <c r="S46" s="22">
        <f>VLOOKUP($A46,CASHBC!$FX:$GB,4,0)</f>
        <v>288.16337760749997</v>
      </c>
      <c r="T46" s="22">
        <f>VLOOKUP($A46,CASHBC!$FX:$GB,5,0)</f>
        <v>345.18773916846152</v>
      </c>
      <c r="U46" s="22">
        <f t="shared" si="2"/>
        <v>508.69577906999996</v>
      </c>
      <c r="V46" s="24">
        <f>VLOOKUP($A46,CASHBC!$A:$E,5,0)</f>
        <v>72009</v>
      </c>
      <c r="W46" s="24">
        <f>VLOOKUP($A46,CASHBC!$GV:$GZ,2,0)</f>
        <v>44331.333333333336</v>
      </c>
      <c r="X46" s="24">
        <f>VLOOKUP($A46,CASHBC!$GV:$GZ,3,0)</f>
        <v>46885</v>
      </c>
      <c r="Y46" s="24">
        <f>VLOOKUP($A46,CASHBC!$GV:$GZ,4,0)</f>
        <v>51703.5</v>
      </c>
      <c r="Z46" s="24">
        <f>VLOOKUP($A46,CASHBC!$GV:$GZ,5,0)</f>
        <v>60133.538461538461</v>
      </c>
      <c r="AA46" s="24" t="str">
        <f t="shared" si="3"/>
        <v/>
      </c>
      <c r="AB46" s="27">
        <f>VLOOKUP(A46,DELIEVERY!A:E,5,0)</f>
        <v>38.200000000000003</v>
      </c>
      <c r="AC46" s="22">
        <f>VLOOKUP(A46,DELIEVERY!DP:DV,3,0)</f>
        <v>23.427871609837769</v>
      </c>
      <c r="AD46" s="22">
        <f>VLOOKUP(A46,DELIEVERY!DP:DV,4,0)</f>
        <v>24.153266206484254</v>
      </c>
      <c r="AE46" s="22">
        <f>VLOOKUP(A46,DELIEVERY!DP:DV,5,0)</f>
        <v>24.856956545783934</v>
      </c>
      <c r="AF46" s="22">
        <f>VLOOKUP(A46,DELIEVERY!DP:DV,6,0)</f>
        <v>30.534007026090041</v>
      </c>
      <c r="AG46" s="3">
        <f t="shared" si="4"/>
        <v>38.200000000000003</v>
      </c>
      <c r="AH46" s="28">
        <f>FNO_BHAVCOPY!CB44</f>
        <v>1.6888210939202442</v>
      </c>
      <c r="AI46" s="28">
        <f>FNO_BHAVCOPY!CC44</f>
        <v>3.7062146892655372</v>
      </c>
      <c r="AJ46" s="28">
        <f>FNO_BHAVCOPY!CD44</f>
        <v>-2.4578419486388183</v>
      </c>
      <c r="AK46" s="28">
        <f>FNO_BHAVCOPY!CE44</f>
        <v>0.29847446385142601</v>
      </c>
      <c r="AL46" s="28">
        <f>FNO_BHAVCOPY!CF44</f>
        <v>3.3174831361273908E-2</v>
      </c>
      <c r="AM46" s="28">
        <f>FNO_BHAVCOPY!CG44</f>
        <v>-1.1153635866593767</v>
      </c>
      <c r="AN46" s="28">
        <f>FNO_BHAVCOPY!CH44</f>
        <v>5.3328726099976969</v>
      </c>
      <c r="AO46" s="28">
        <f>FNO_BHAVCOPY!CI44</f>
        <v>0.47448212012498553</v>
      </c>
      <c r="AP46" s="28">
        <f>FNO_BHAVCOPY!CJ44</f>
        <v>-5.8509479189365869</v>
      </c>
      <c r="AQ46" s="28">
        <f>FNO_BHAVCOPY!CK44</f>
        <v>-0.22828568322643766</v>
      </c>
      <c r="AR46" s="28">
        <f>FNO_BHAVCOPY!CL44</f>
        <v>3.0469362607818975</v>
      </c>
      <c r="AS46" s="28">
        <f>FNO_BHAVCOPY!CM44</f>
        <v>-0.86618545252637424</v>
      </c>
      <c r="AT46" s="28">
        <f>FNO_BHAVCOPY!CN44</f>
        <v>1.4647887323943662</v>
      </c>
      <c r="AU46" s="28">
        <f>FNO_BHAVCOPY!CO44</f>
        <v>16.638191615192536</v>
      </c>
      <c r="AV46" s="29">
        <f>FNO_BHAVCOPY!BK44</f>
        <v>279990</v>
      </c>
      <c r="AW46" s="29">
        <f>FNO_BHAVCOPY!BL44</f>
        <v>275340</v>
      </c>
      <c r="AX46" s="29">
        <f>FNO_BHAVCOPY!BM44</f>
        <v>265500</v>
      </c>
      <c r="AY46" s="29">
        <f>FNO_BHAVCOPY!BN44</f>
        <v>272190</v>
      </c>
      <c r="AZ46" s="29">
        <f>FNO_BHAVCOPY!BO44</f>
        <v>271380</v>
      </c>
      <c r="BA46" s="29">
        <f>FNO_BHAVCOPY!BP44</f>
        <v>271290</v>
      </c>
      <c r="BB46" s="29">
        <f>FNO_BHAVCOPY!BQ44</f>
        <v>274350</v>
      </c>
      <c r="BC46" s="29">
        <f>FNO_BHAVCOPY!BR44</f>
        <v>260460</v>
      </c>
      <c r="BD46" s="29">
        <f>FNO_BHAVCOPY!BS44</f>
        <v>259230</v>
      </c>
      <c r="BE46" s="29">
        <f>FNO_BHAVCOPY!BT44</f>
        <v>275340</v>
      </c>
      <c r="BF46" s="29">
        <f>FNO_BHAVCOPY!BU44</f>
        <v>275970</v>
      </c>
      <c r="BG46" s="29">
        <f>FNO_BHAVCOPY!BV44</f>
        <v>267810</v>
      </c>
      <c r="BH46" s="29">
        <f>FNO_BHAVCOPY!BW44</f>
        <v>270150</v>
      </c>
      <c r="BI46" s="29">
        <f>FNO_BHAVCOPY!BX44</f>
        <v>266250</v>
      </c>
      <c r="BJ46" s="22">
        <f>CASHBC!EJ44</f>
        <v>3.4724400000000002</v>
      </c>
      <c r="BK46" s="22">
        <f>CASHBC!EK44</f>
        <v>1.4774099999999999</v>
      </c>
      <c r="BL46" s="22">
        <f>CASHBC!EL44</f>
        <v>1.84694</v>
      </c>
      <c r="BM46" s="22">
        <f>CASHBC!EM44</f>
        <v>1.8361700000000001</v>
      </c>
      <c r="BN46" s="22">
        <f>CASHBC!EN44</f>
        <v>1.7994399999999999</v>
      </c>
      <c r="BO46" s="22">
        <f>CASHBC!EO44</f>
        <v>2.0726900000000001</v>
      </c>
      <c r="BP46" s="22">
        <f>CASHBC!EP44</f>
        <v>2.7657699999999998</v>
      </c>
      <c r="BQ46" s="22">
        <f>CASHBC!EQ44</f>
        <v>1.6566000000000001</v>
      </c>
      <c r="BR46" s="22">
        <f>CASHBC!ER44</f>
        <v>2.9997699999999998</v>
      </c>
      <c r="BS46" s="22">
        <f>CASHBC!ES44</f>
        <v>5.6568399999999999</v>
      </c>
      <c r="BT46" s="22">
        <f>CASHBC!ET44</f>
        <v>2.5014699999999999</v>
      </c>
      <c r="BU46" s="22">
        <f>CASHBC!EU44</f>
        <v>2.7559399999999998</v>
      </c>
      <c r="BV46" s="22">
        <f>CASHBC!EV44</f>
        <v>1.2662199999999999</v>
      </c>
      <c r="BW46" s="22">
        <f>CASHBC!EW44</f>
        <v>3.6188099999999999</v>
      </c>
      <c r="BX46" s="22">
        <f>VLOOKUP($A46,CASHBC!$FG:$FU,2,0)</f>
        <v>508.69577906999996</v>
      </c>
      <c r="BY46" s="22">
        <f>VLOOKUP($A46,CASHBC!$FG:$FU,3,0)</f>
        <v>210.893002615</v>
      </c>
      <c r="BZ46" s="22">
        <f>VLOOKUP($A46,CASHBC!$FG:$FU,4,0)</f>
        <v>263.781131195</v>
      </c>
      <c r="CA46" s="22">
        <f>VLOOKUP($A46,CASHBC!$FG:$FU,5,0)</f>
        <v>258.33569098999999</v>
      </c>
      <c r="CB46" s="22">
        <f>VLOOKUP($A46,CASHBC!$FG:$FU,6,0)</f>
        <v>248.60057233000001</v>
      </c>
      <c r="CC46" s="22">
        <f>VLOOKUP($A46,CASHBC!$FG:$FU,7,0)</f>
        <v>289.78432616499998</v>
      </c>
      <c r="CD46" s="22">
        <f>VLOOKUP($A46,CASHBC!$FG:$FU,8,0)</f>
        <v>378.00465943</v>
      </c>
      <c r="CE46" s="22">
        <f>VLOOKUP($A46,CASHBC!$FG:$FU,9,0)</f>
        <v>224.67842823499998</v>
      </c>
      <c r="CF46" s="22">
        <f>VLOOKUP($A46,CASHBC!$FG:$FU,10,0)</f>
        <v>431.2292099</v>
      </c>
      <c r="CG46" s="22">
        <f>VLOOKUP($A46,CASHBC!$FG:$FU,11,0)</f>
        <v>809.99178126499999</v>
      </c>
      <c r="CH46" s="22">
        <f>VLOOKUP($A46,CASHBC!$FG:$FU,12,0)</f>
        <v>333.11971154999998</v>
      </c>
      <c r="CI46" s="22">
        <f>VLOOKUP($A46,CASHBC!$FG:$FU,13,0)</f>
        <v>373.71147753499997</v>
      </c>
      <c r="CJ46" s="22">
        <f>VLOOKUP($A46,CASHBC!$FG:$FU,14,0)</f>
        <v>170.042173585</v>
      </c>
      <c r="CK46" s="22">
        <f>VLOOKUP($A46,CASHBC!$FG:$FU,15,0)</f>
        <v>495.26844439499996</v>
      </c>
      <c r="CL46" s="30">
        <f>VLOOKUP($A46,CASHBC!$GE:$GS,2,0)</f>
        <v>72009</v>
      </c>
      <c r="CM46" s="30">
        <f>VLOOKUP($A46,CASHBC!$GE:$GS,3,0)</f>
        <v>34199</v>
      </c>
      <c r="CN46" s="30">
        <f>VLOOKUP($A46,CASHBC!$GE:$GS,4,0)</f>
        <v>49505</v>
      </c>
      <c r="CO46" s="30">
        <f>VLOOKUP($A46,CASHBC!$GE:$GS,5,0)</f>
        <v>49290</v>
      </c>
      <c r="CP46" s="30">
        <f>VLOOKUP($A46,CASHBC!$GE:$GS,6,0)</f>
        <v>49183</v>
      </c>
      <c r="CQ46" s="30">
        <f>VLOOKUP($A46,CASHBC!$GE:$GS,7,0)</f>
        <v>52248</v>
      </c>
      <c r="CR46" s="30">
        <f>VLOOKUP($A46,CASHBC!$GE:$GS,8,0)</f>
        <v>67303</v>
      </c>
      <c r="CS46" s="30">
        <f>VLOOKUP($A46,CASHBC!$GE:$GS,9,0)</f>
        <v>40107</v>
      </c>
      <c r="CT46" s="30">
        <f>VLOOKUP($A46,CASHBC!$GE:$GS,10,0)</f>
        <v>71793</v>
      </c>
      <c r="CU46" s="30">
        <f>VLOOKUP($A46,CASHBC!$GE:$GS,11,0)</f>
        <v>134864</v>
      </c>
      <c r="CV46" s="30">
        <f>VLOOKUP($A46,CASHBC!$GE:$GS,12,0)</f>
        <v>49069</v>
      </c>
      <c r="CW46" s="30">
        <f>VLOOKUP($A46,CASHBC!$GE:$GS,13,0)</f>
        <v>62451</v>
      </c>
      <c r="CX46" s="30">
        <f>VLOOKUP($A46,CASHBC!$GE:$GS,14,0)</f>
        <v>30734</v>
      </c>
      <c r="CY46" s="30">
        <f>VLOOKUP($A46,CASHBC!$GE:$GS,15,0)</f>
        <v>90990</v>
      </c>
      <c r="CZ46" s="30">
        <f t="shared" si="7"/>
        <v>4.8222305545140198</v>
      </c>
      <c r="DA46" s="30">
        <f t="shared" si="7"/>
        <v>4.3200385976198135</v>
      </c>
      <c r="DB46" s="30">
        <f t="shared" si="6"/>
        <v>3.7308150691849309</v>
      </c>
      <c r="DC46" s="30">
        <f t="shared" si="6"/>
        <v>3.7252383850679651</v>
      </c>
      <c r="DD46" s="30">
        <f t="shared" si="6"/>
        <v>3.6586625460016671</v>
      </c>
      <c r="DE46" s="30">
        <f t="shared" si="6"/>
        <v>3.9670226611544943</v>
      </c>
      <c r="DF46" s="30">
        <f t="shared" si="6"/>
        <v>4.109430486011024</v>
      </c>
      <c r="DG46" s="30">
        <f t="shared" si="6"/>
        <v>4.1304510434587485</v>
      </c>
      <c r="DH46" s="30">
        <f t="shared" si="6"/>
        <v>4.1783600072430458</v>
      </c>
      <c r="DI46" s="30">
        <f t="shared" si="6"/>
        <v>4.1944773994542652</v>
      </c>
      <c r="DJ46" s="30">
        <f t="shared" si="6"/>
        <v>5.0978621940532713</v>
      </c>
      <c r="DK46" s="30">
        <f t="shared" si="6"/>
        <v>4.4129637635906551</v>
      </c>
      <c r="DL46" s="30">
        <f t="shared" si="6"/>
        <v>4.119932322509273</v>
      </c>
      <c r="DM46" s="30">
        <f t="shared" si="6"/>
        <v>3.9771513353115724</v>
      </c>
      <c r="DN46" s="3">
        <f>VLOOKUP($A46,DELIEVERY!$DX:$EM,2,0)</f>
        <v>38.200000000000003</v>
      </c>
      <c r="DO46" s="3">
        <f>VLOOKUP($A46,DELIEVERY!$DX:$EM,3,0)</f>
        <v>18.57</v>
      </c>
      <c r="DP46" s="3">
        <f>VLOOKUP($A46,DELIEVERY!$DX:$EM,4,0)</f>
        <v>28.05</v>
      </c>
      <c r="DQ46" s="3">
        <f>VLOOKUP($A46,DELIEVERY!$DX:$EM,5,0)</f>
        <v>22.69</v>
      </c>
      <c r="DR46" s="3">
        <f>VLOOKUP($A46,DELIEVERY!$DX:$EM,6,0)</f>
        <v>33.64</v>
      </c>
      <c r="DS46" s="3">
        <f>VLOOKUP($A46,DELIEVERY!$DX:$EM,7,0)</f>
        <v>17.72</v>
      </c>
      <c r="DT46" s="3">
        <f>VLOOKUP($A46,DELIEVERY!$DX:$EM,8,0)</f>
        <v>23.45</v>
      </c>
      <c r="DU46" s="3">
        <f>VLOOKUP($A46,DELIEVERY!$DX:$EM,9,0)</f>
        <v>24.39</v>
      </c>
      <c r="DV46" s="3">
        <f>VLOOKUP($A46,DELIEVERY!$DX:$EM,10,0)</f>
        <v>28.54</v>
      </c>
      <c r="DW46" s="3">
        <f>VLOOKUP($A46,DELIEVERY!$DX:$EM,11,0)</f>
        <v>35.04</v>
      </c>
      <c r="DX46" s="3">
        <f>VLOOKUP($A46,DELIEVERY!$DX:$EM,12,0)</f>
        <v>41.67</v>
      </c>
      <c r="DY46" s="3">
        <f>VLOOKUP($A46,DELIEVERY!$DX:$EM,13,0)</f>
        <v>42.7</v>
      </c>
      <c r="DZ46" s="3">
        <f>VLOOKUP($A46,DELIEVERY!$DX:$EM,14,0)</f>
        <v>26.24</v>
      </c>
      <c r="EA46" s="3">
        <f>VLOOKUP($A46,DELIEVERY!$DX:$EM,15,0)</f>
        <v>33.85</v>
      </c>
      <c r="EB46" s="3">
        <f>CASHBC!HU44</f>
        <v>498</v>
      </c>
      <c r="EC46" s="22">
        <f>CASHBC!HV44</f>
        <v>324.45000000000073</v>
      </c>
      <c r="ED46" s="22">
        <f>CASHBC!HW44</f>
        <v>284.5</v>
      </c>
      <c r="EE46" s="22">
        <f>CASHBC!HX44</f>
        <v>385.10000000000036</v>
      </c>
      <c r="EF46" s="3">
        <f>CASHBC!HY44</f>
        <v>585.89999999999964</v>
      </c>
      <c r="EG46" s="22">
        <f>CASHBC!HZ44</f>
        <v>540</v>
      </c>
      <c r="EH46" s="22">
        <f>CASHBC!IA44</f>
        <v>744.95000000000073</v>
      </c>
      <c r="EI46" s="22">
        <f>CASHBC!IB44</f>
        <v>535</v>
      </c>
      <c r="EJ46" s="22">
        <f>CASHBC!IC44</f>
        <v>740.05000000000109</v>
      </c>
      <c r="EK46" s="22">
        <f>CASHBC!ID44</f>
        <v>1358.9500000000007</v>
      </c>
      <c r="EL46" s="3">
        <f>CASHBC!IE44</f>
        <v>491.85000000000036</v>
      </c>
      <c r="EM46" s="22">
        <f>CASHBC!IF44</f>
        <v>749.25</v>
      </c>
      <c r="EN46" s="22">
        <f>CASHBC!IG44</f>
        <v>425</v>
      </c>
      <c r="EO46" s="22">
        <f>CASHBC!IH44</f>
        <v>883.54999999999927</v>
      </c>
      <c r="EP46" s="22">
        <f>VLOOKUP($A46,FNO_STOCKOPS!$EJ:$EY,2,0)</f>
        <v>0.59070464767616193</v>
      </c>
      <c r="EQ46" s="22">
        <f>VLOOKUP($A46,FNO_STOCKOPS!$EJ:$EY,3,0)</f>
        <v>0.53292682926829271</v>
      </c>
      <c r="ER46" s="22">
        <f>VLOOKUP($A46,FNO_STOCKOPS!$EJ:$EY,4,0)</f>
        <v>0.51760104302477183</v>
      </c>
      <c r="ES46" s="22">
        <f>VLOOKUP($A46,FNO_STOCKOPS!$EJ:$EY,5,0)</f>
        <v>0.53866317169069466</v>
      </c>
      <c r="ET46" s="22">
        <f>VLOOKUP($A46,FNO_STOCKOPS!$EJ:$EY,6,0)</f>
        <v>0.52672750977835725</v>
      </c>
      <c r="EU46" s="22">
        <f>VLOOKUP($A46,FNO_STOCKOPS!$EJ:$EY,7,0)</f>
        <v>0.5444444444444444</v>
      </c>
      <c r="EV46" s="22">
        <f>VLOOKUP($A46,FNO_STOCKOPS!$EJ:$EY,8,0)</f>
        <v>0.49807938540332908</v>
      </c>
      <c r="EW46" s="22">
        <f>VLOOKUP($A46,FNO_STOCKOPS!$EJ:$EY,9,0)</f>
        <v>0.49118387909319899</v>
      </c>
      <c r="EX46" s="22">
        <f>VLOOKUP($A46,FNO_STOCKOPS!$EJ:$EY,10,0)</f>
        <v>0.54558404558404561</v>
      </c>
      <c r="EY46" s="22">
        <f>VLOOKUP($A46,FNO_STOCKOPS!$EJ:$EY,11,0)</f>
        <v>0.62735849056603776</v>
      </c>
      <c r="EZ46" s="22">
        <f>VLOOKUP($A46,FNO_STOCKOPS!$EJ:$EY,12,0)</f>
        <v>0.51964285714285718</v>
      </c>
      <c r="FA46" s="22">
        <f>VLOOKUP($A46,FNO_STOCKOPS!$EJ:$EY,13,0)</f>
        <v>0.72431077694235591</v>
      </c>
      <c r="FB46" s="22">
        <f>VLOOKUP($A46,FNO_STOCKOPS!$EJ:$EY,14,0)</f>
        <v>0.82997118155619598</v>
      </c>
      <c r="FC46" s="22">
        <f>VLOOKUP($A46,FNO_STOCKOPS!$EJ:$EY,15,0)</f>
        <v>0.86461538461538456</v>
      </c>
    </row>
    <row r="47" spans="1:159" x14ac:dyDescent="0.25">
      <c r="A47" s="3" t="s">
        <v>53</v>
      </c>
      <c r="B47" s="17">
        <v>53.9</v>
      </c>
      <c r="C47" s="17">
        <v>54.4</v>
      </c>
      <c r="D47" s="17">
        <v>50.8</v>
      </c>
      <c r="E47" s="18">
        <v>51.6</v>
      </c>
      <c r="F47" s="18">
        <v>-1.34</v>
      </c>
      <c r="G47" s="18">
        <v>143.65</v>
      </c>
      <c r="H47" s="18">
        <v>32.5</v>
      </c>
      <c r="I47" s="21" t="str">
        <f>VLOOKUP($A47,CASHBC!$HT:$IL,19,0)</f>
        <v>NR4/7</v>
      </c>
      <c r="J47" s="22">
        <f>VLOOKUP($A47,CASHBC!$A:$C,3,0)</f>
        <v>156.52065999999999</v>
      </c>
      <c r="K47" s="22">
        <f>VLOOKUP($A47,CASHBC!$EZ:$FD,2,0)</f>
        <v>210.33304999999999</v>
      </c>
      <c r="L47" s="22">
        <f>VLOOKUP($A47,CASHBC!$EZ:$FD,3,0)</f>
        <v>282.92051800000002</v>
      </c>
      <c r="M47" s="22">
        <f>VLOOKUP($A47,CASHBC!$EZ:$FD,4,0)</f>
        <v>247.9911625</v>
      </c>
      <c r="N47" s="22">
        <f>VLOOKUP($A47,CASHBC!$EZ:$FD,5,0)</f>
        <v>206.96254999999999</v>
      </c>
      <c r="O47" s="22" t="str">
        <f t="shared" si="1"/>
        <v/>
      </c>
      <c r="P47" s="22">
        <f>VLOOKUP($A47,CASHBC!$A:$D,4,0)</f>
        <v>82.046190624999994</v>
      </c>
      <c r="Q47" s="22">
        <f>VLOOKUP($A47,CASHBC!$FX:$GB,2,0)</f>
        <v>109.06819294166667</v>
      </c>
      <c r="R47" s="22">
        <f>VLOOKUP($A47,CASHBC!$FX:$GB,3,0)</f>
        <v>148.98796061100001</v>
      </c>
      <c r="S47" s="22">
        <f>VLOOKUP($A47,CASHBC!$FX:$GB,4,0)</f>
        <v>128.82963256625001</v>
      </c>
      <c r="T47" s="22">
        <f>VLOOKUP($A47,CASHBC!$FX:$GB,5,0)</f>
        <v>102.73781014346153</v>
      </c>
      <c r="U47" s="22" t="str">
        <f t="shared" si="2"/>
        <v/>
      </c>
      <c r="V47" s="24">
        <f>VLOOKUP($A47,CASHBC!$A:$E,5,0)</f>
        <v>42710</v>
      </c>
      <c r="W47" s="24">
        <f>VLOOKUP($A47,CASHBC!$GV:$GZ,2,0)</f>
        <v>60649</v>
      </c>
      <c r="X47" s="24">
        <f>VLOOKUP($A47,CASHBC!$GV:$GZ,3,0)</f>
        <v>75271.8</v>
      </c>
      <c r="Y47" s="24">
        <f>VLOOKUP($A47,CASHBC!$GV:$GZ,4,0)</f>
        <v>67234.375</v>
      </c>
      <c r="Z47" s="24">
        <f>VLOOKUP($A47,CASHBC!$GV:$GZ,5,0)</f>
        <v>57241.923076923078</v>
      </c>
      <c r="AA47" s="24">
        <f t="shared" si="3"/>
        <v>42710</v>
      </c>
      <c r="AB47" s="27">
        <f>VLOOKUP(A47,DELIEVERY!A:E,5,0)</f>
        <v>21.36</v>
      </c>
      <c r="AC47" s="22">
        <f>VLOOKUP(A47,DELIEVERY!DP:DV,3,0)</f>
        <v>15.997642786048127</v>
      </c>
      <c r="AD47" s="22">
        <f>VLOOKUP(A47,DELIEVERY!DP:DV,4,0)</f>
        <v>14.008778960315631</v>
      </c>
      <c r="AE47" s="22">
        <f>VLOOKUP(A47,DELIEVERY!DP:DV,5,0)</f>
        <v>13.816792261700051</v>
      </c>
      <c r="AF47" s="22">
        <f>VLOOKUP(A47,DELIEVERY!DP:DV,6,0)</f>
        <v>16.042884235670805</v>
      </c>
      <c r="AG47" s="3">
        <f t="shared" si="4"/>
        <v>21.36</v>
      </c>
      <c r="AH47" s="28">
        <f>FNO_BHAVCOPY!CB45</f>
        <v>-2.2610483042137717</v>
      </c>
      <c r="AI47" s="28">
        <f>FNO_BHAVCOPY!CC45</f>
        <v>-5.8083252662149079</v>
      </c>
      <c r="AJ47" s="28">
        <f>FNO_BHAVCOPY!CD45</f>
        <v>22.031896042528057</v>
      </c>
      <c r="AK47" s="28">
        <f>FNO_BHAVCOPY!CE45</f>
        <v>-4.0793201133144477</v>
      </c>
      <c r="AL47" s="28">
        <f>FNO_BHAVCOPY!CF45</f>
        <v>-5.9168443496801704</v>
      </c>
      <c r="AM47" s="28">
        <f>FNO_BHAVCOPY!CG45</f>
        <v>14.181375532562384</v>
      </c>
      <c r="AN47" s="28">
        <f>FNO_BHAVCOPY!CH45</f>
        <v>4.1851616994292957</v>
      </c>
      <c r="AO47" s="28">
        <f>FNO_BHAVCOPY!CI45</f>
        <v>9.5138888888888893</v>
      </c>
      <c r="AP47" s="28">
        <f>FNO_BHAVCOPY!CJ45</f>
        <v>-0.41493775933609961</v>
      </c>
      <c r="AQ47" s="28">
        <f>FNO_BHAVCOPY!CK45</f>
        <v>-3.4068136272545089</v>
      </c>
      <c r="AR47" s="28">
        <f>FNO_BHAVCOPY!CL45</f>
        <v>5.7203389830508478</v>
      </c>
      <c r="AS47" s="28">
        <f>FNO_BHAVCOPY!CM45</f>
        <v>-1.1173184357541899</v>
      </c>
      <c r="AT47" s="28">
        <f>FNO_BHAVCOPY!CN45</f>
        <v>-2.7173913043478262</v>
      </c>
      <c r="AU47" s="28">
        <f>FNO_BHAVCOPY!CO45</f>
        <v>14.552529182879379</v>
      </c>
      <c r="AV47" s="29">
        <f>FNO_BHAVCOPY!BK45</f>
        <v>9319800</v>
      </c>
      <c r="AW47" s="29">
        <f>FNO_BHAVCOPY!BL45</f>
        <v>9535400</v>
      </c>
      <c r="AX47" s="29">
        <f>FNO_BHAVCOPY!BM45</f>
        <v>10123400</v>
      </c>
      <c r="AY47" s="29">
        <f>FNO_BHAVCOPY!BN45</f>
        <v>8295700</v>
      </c>
      <c r="AZ47" s="29">
        <f>FNO_BHAVCOPY!BO45</f>
        <v>8648500</v>
      </c>
      <c r="BA47" s="29">
        <f>FNO_BHAVCOPY!BP45</f>
        <v>9192400</v>
      </c>
      <c r="BB47" s="29">
        <f>FNO_BHAVCOPY!BQ45</f>
        <v>8050700</v>
      </c>
      <c r="BC47" s="29">
        <f>FNO_BHAVCOPY!BR45</f>
        <v>7727300</v>
      </c>
      <c r="BD47" s="29">
        <f>FNO_BHAVCOPY!BS45</f>
        <v>7056000</v>
      </c>
      <c r="BE47" s="29">
        <f>FNO_BHAVCOPY!BT45</f>
        <v>7085400</v>
      </c>
      <c r="BF47" s="29">
        <f>FNO_BHAVCOPY!BU45</f>
        <v>7335300</v>
      </c>
      <c r="BG47" s="29">
        <f>FNO_BHAVCOPY!BV45</f>
        <v>6938400</v>
      </c>
      <c r="BH47" s="29">
        <f>FNO_BHAVCOPY!BW45</f>
        <v>7016800</v>
      </c>
      <c r="BI47" s="29">
        <f>FNO_BHAVCOPY!BX45</f>
        <v>7212800</v>
      </c>
      <c r="BJ47" s="22">
        <f>CASHBC!EJ45</f>
        <v>156.52065999999999</v>
      </c>
      <c r="BK47" s="22">
        <f>CASHBC!EK45</f>
        <v>215.67953</v>
      </c>
      <c r="BL47" s="22">
        <f>CASHBC!EL45</f>
        <v>233.23894999999999</v>
      </c>
      <c r="BM47" s="22">
        <f>CASHBC!EM45</f>
        <v>182.08067</v>
      </c>
      <c r="BN47" s="22">
        <f>CASHBC!EN45</f>
        <v>383.01828</v>
      </c>
      <c r="BO47" s="22">
        <f>CASHBC!EO45</f>
        <v>400.58515999999997</v>
      </c>
      <c r="BP47" s="22">
        <f>CASHBC!EP45</f>
        <v>158.61376999999999</v>
      </c>
      <c r="BQ47" s="22">
        <f>CASHBC!EQ45</f>
        <v>155.57560000000001</v>
      </c>
      <c r="BR47" s="22">
        <f>CASHBC!ER45</f>
        <v>255.13733999999999</v>
      </c>
      <c r="BS47" s="22">
        <f>CASHBC!ES45</f>
        <v>258.84696000000002</v>
      </c>
      <c r="BT47" s="22">
        <f>CASHBC!ET45</f>
        <v>99.182850000000002</v>
      </c>
      <c r="BU47" s="22">
        <f>CASHBC!EU45</f>
        <v>138.37992</v>
      </c>
      <c r="BV47" s="22">
        <f>CASHBC!EV45</f>
        <v>92.937669999999997</v>
      </c>
      <c r="BW47" s="22">
        <f>CASHBC!EW45</f>
        <v>117.23645</v>
      </c>
      <c r="BX47" s="22">
        <f>VLOOKUP($A47,CASHBC!$FG:$FU,2,0)</f>
        <v>82.046190624999994</v>
      </c>
      <c r="BY47" s="22">
        <f>VLOOKUP($A47,CASHBC!$FG:$FU,3,0)</f>
        <v>115.37189943</v>
      </c>
      <c r="BZ47" s="22">
        <f>VLOOKUP($A47,CASHBC!$FG:$FU,4,0)</f>
        <v>119.209358225</v>
      </c>
      <c r="CA47" s="22">
        <f>VLOOKUP($A47,CASHBC!$FG:$FU,5,0)</f>
        <v>92.623321170000011</v>
      </c>
      <c r="CB47" s="22">
        <f>VLOOKUP($A47,CASHBC!$FG:$FU,6,0)</f>
        <v>202.75511865499999</v>
      </c>
      <c r="CC47" s="22">
        <f>VLOOKUP($A47,CASHBC!$FG:$FU,7,0)</f>
        <v>214.98010557500001</v>
      </c>
      <c r="CD47" s="22">
        <f>VLOOKUP($A47,CASHBC!$FG:$FU,8,0)</f>
        <v>72.333313105000002</v>
      </c>
      <c r="CE47" s="22">
        <f>VLOOKUP($A47,CASHBC!$FG:$FU,9,0)</f>
        <v>75.696607174999997</v>
      </c>
      <c r="CF47" s="22">
        <f>VLOOKUP($A47,CASHBC!$FG:$FU,10,0)</f>
        <v>137.66733719500002</v>
      </c>
      <c r="CG47" s="22">
        <f>VLOOKUP($A47,CASHBC!$FG:$FU,11,0)</f>
        <v>123.99438776500001</v>
      </c>
      <c r="CH47" s="22">
        <f>VLOOKUP($A47,CASHBC!$FG:$FU,12,0)</f>
        <v>40.300241039999996</v>
      </c>
      <c r="CI47" s="22">
        <f>VLOOKUP($A47,CASHBC!$FG:$FU,13,0)</f>
        <v>56.314288204999997</v>
      </c>
      <c r="CJ47" s="22">
        <f>VLOOKUP($A47,CASHBC!$FG:$FU,14,0)</f>
        <v>37.005164389999997</v>
      </c>
      <c r="CK47" s="22">
        <f>VLOOKUP($A47,CASHBC!$FG:$FU,15,0)</f>
        <v>47.340389935000005</v>
      </c>
      <c r="CL47" s="30">
        <f>VLOOKUP($A47,CASHBC!$GE:$GS,2,0)</f>
        <v>42710</v>
      </c>
      <c r="CM47" s="30">
        <f>VLOOKUP($A47,CASHBC!$GE:$GS,3,0)</f>
        <v>54194</v>
      </c>
      <c r="CN47" s="30">
        <f>VLOOKUP($A47,CASHBC!$GE:$GS,4,0)</f>
        <v>69771</v>
      </c>
      <c r="CO47" s="30">
        <f>VLOOKUP($A47,CASHBC!$GE:$GS,5,0)</f>
        <v>57982</v>
      </c>
      <c r="CP47" s="30">
        <f>VLOOKUP($A47,CASHBC!$GE:$GS,6,0)</f>
        <v>93969</v>
      </c>
      <c r="CQ47" s="30">
        <f>VLOOKUP($A47,CASHBC!$GE:$GS,7,0)</f>
        <v>100443</v>
      </c>
      <c r="CR47" s="30">
        <f>VLOOKUP($A47,CASHBC!$GE:$GS,8,0)</f>
        <v>36582</v>
      </c>
      <c r="CS47" s="30">
        <f>VLOOKUP($A47,CASHBC!$GE:$GS,9,0)</f>
        <v>40023</v>
      </c>
      <c r="CT47" s="30">
        <f>VLOOKUP($A47,CASHBC!$GE:$GS,10,0)</f>
        <v>84911</v>
      </c>
      <c r="CU47" s="30">
        <f>VLOOKUP($A47,CASHBC!$GE:$GS,11,0)</f>
        <v>70465</v>
      </c>
      <c r="CV47" s="30">
        <f>VLOOKUP($A47,CASHBC!$GE:$GS,12,0)</f>
        <v>31862</v>
      </c>
      <c r="CW47" s="30">
        <f>VLOOKUP($A47,CASHBC!$GE:$GS,13,0)</f>
        <v>30945</v>
      </c>
      <c r="CX47" s="30">
        <f>VLOOKUP($A47,CASHBC!$GE:$GS,14,0)</f>
        <v>30821</v>
      </c>
      <c r="CY47" s="30">
        <f>VLOOKUP($A47,CASHBC!$GE:$GS,15,0)</f>
        <v>42177</v>
      </c>
      <c r="CZ47" s="30">
        <f t="shared" si="7"/>
        <v>366.47309763521423</v>
      </c>
      <c r="DA47" s="30">
        <f t="shared" si="7"/>
        <v>397.9767686459756</v>
      </c>
      <c r="DB47" s="30">
        <f t="shared" si="6"/>
        <v>334.29211276891544</v>
      </c>
      <c r="DC47" s="30">
        <f t="shared" si="6"/>
        <v>314.0296471318685</v>
      </c>
      <c r="DD47" s="30">
        <f t="shared" si="6"/>
        <v>407.60067681895094</v>
      </c>
      <c r="DE47" s="30">
        <f t="shared" si="6"/>
        <v>398.81839451231042</v>
      </c>
      <c r="DF47" s="30">
        <f t="shared" si="6"/>
        <v>433.58419441255262</v>
      </c>
      <c r="DG47" s="30">
        <f t="shared" si="6"/>
        <v>388.7154885940584</v>
      </c>
      <c r="DH47" s="30">
        <f t="shared" si="6"/>
        <v>300.47619271943563</v>
      </c>
      <c r="DI47" s="30">
        <f t="shared" si="6"/>
        <v>367.34117647058827</v>
      </c>
      <c r="DJ47" s="30">
        <f t="shared" si="6"/>
        <v>311.28883936978218</v>
      </c>
      <c r="DK47" s="30">
        <f t="shared" si="6"/>
        <v>447.18022297624822</v>
      </c>
      <c r="DL47" s="30">
        <f t="shared" si="6"/>
        <v>301.54008630479217</v>
      </c>
      <c r="DM47" s="30">
        <f t="shared" si="6"/>
        <v>277.96298930696827</v>
      </c>
      <c r="DN47" s="3">
        <f>VLOOKUP($A47,DELIEVERY!$DX:$EM,2,0)</f>
        <v>21.36</v>
      </c>
      <c r="DO47" s="3">
        <f>VLOOKUP($A47,DELIEVERY!$DX:$EM,3,0)</f>
        <v>15.49</v>
      </c>
      <c r="DP47" s="3">
        <f>VLOOKUP($A47,DELIEVERY!$DX:$EM,4,0)</f>
        <v>15.2</v>
      </c>
      <c r="DQ47" s="3">
        <f>VLOOKUP($A47,DELIEVERY!$DX:$EM,5,0)</f>
        <v>17.61</v>
      </c>
      <c r="DR47" s="3">
        <f>VLOOKUP($A47,DELIEVERY!$DX:$EM,6,0)</f>
        <v>12.31</v>
      </c>
      <c r="DS47" s="3">
        <f>VLOOKUP($A47,DELIEVERY!$DX:$EM,7,0)</f>
        <v>12.5</v>
      </c>
      <c r="DT47" s="3">
        <f>VLOOKUP($A47,DELIEVERY!$DX:$EM,8,0)</f>
        <v>8.14</v>
      </c>
      <c r="DU47" s="3">
        <f>VLOOKUP($A47,DELIEVERY!$DX:$EM,9,0)</f>
        <v>14.2</v>
      </c>
      <c r="DV47" s="3">
        <f>VLOOKUP($A47,DELIEVERY!$DX:$EM,10,0)</f>
        <v>16.05</v>
      </c>
      <c r="DW47" s="3">
        <f>VLOOKUP($A47,DELIEVERY!$DX:$EM,11,0)</f>
        <v>12.27</v>
      </c>
      <c r="DX47" s="3">
        <f>VLOOKUP($A47,DELIEVERY!$DX:$EM,12,0)</f>
        <v>28.34</v>
      </c>
      <c r="DY47" s="3">
        <f>VLOOKUP($A47,DELIEVERY!$DX:$EM,13,0)</f>
        <v>16.899999999999999</v>
      </c>
      <c r="DZ47" s="3">
        <f>VLOOKUP($A47,DELIEVERY!$DX:$EM,14,0)</f>
        <v>31.78</v>
      </c>
      <c r="EA47" s="3">
        <f>VLOOKUP($A47,DELIEVERY!$DX:$EM,15,0)</f>
        <v>38.159999999999997</v>
      </c>
      <c r="EB47" s="3">
        <f>CASHBC!HU45</f>
        <v>3.6000000000000014</v>
      </c>
      <c r="EC47" s="22">
        <f>CASHBC!HV45</f>
        <v>3.6499999999999986</v>
      </c>
      <c r="ED47" s="22">
        <f>CASHBC!HW45</f>
        <v>5.6499999999999986</v>
      </c>
      <c r="EE47" s="22">
        <f>CASHBC!HX45</f>
        <v>5.1499999999999986</v>
      </c>
      <c r="EF47" s="3">
        <f>CASHBC!HY45</f>
        <v>5.75</v>
      </c>
      <c r="EG47" s="22">
        <f>CASHBC!HZ45</f>
        <v>9.3000000000000043</v>
      </c>
      <c r="EH47" s="22">
        <f>CASHBC!IA45</f>
        <v>4.1499999999999986</v>
      </c>
      <c r="EI47" s="22">
        <f>CASHBC!IB45</f>
        <v>4.1000000000000014</v>
      </c>
      <c r="EJ47" s="22">
        <f>CASHBC!IC45</f>
        <v>4.8999999999999986</v>
      </c>
      <c r="EK47" s="22">
        <f>CASHBC!ID45</f>
        <v>7.4499999999999957</v>
      </c>
      <c r="EL47" s="3">
        <f>CASHBC!IE45</f>
        <v>3.9499999999999957</v>
      </c>
      <c r="EM47" s="22">
        <f>CASHBC!IF45</f>
        <v>4.8999999999999986</v>
      </c>
      <c r="EN47" s="22">
        <f>CASHBC!IG45</f>
        <v>2.3999999999999986</v>
      </c>
      <c r="EO47" s="22">
        <f>CASHBC!IH45</f>
        <v>4.5</v>
      </c>
      <c r="EP47" s="22">
        <f>VLOOKUP($A47,FNO_STOCKOPS!$EJ:$EY,2,0)</f>
        <v>0.66593886462882101</v>
      </c>
      <c r="EQ47" s="22">
        <f>VLOOKUP($A47,FNO_STOCKOPS!$EJ:$EY,3,0)</f>
        <v>0.56599999999999995</v>
      </c>
      <c r="ER47" s="22">
        <f>VLOOKUP($A47,FNO_STOCKOPS!$EJ:$EY,4,0)</f>
        <v>0.52166064981949456</v>
      </c>
      <c r="ES47" s="22">
        <f>VLOOKUP($A47,FNO_STOCKOPS!$EJ:$EY,5,0)</f>
        <v>0.46835443037974683</v>
      </c>
      <c r="ET47" s="22">
        <f>VLOOKUP($A47,FNO_STOCKOPS!$EJ:$EY,6,0)</f>
        <v>0.49304482225656876</v>
      </c>
      <c r="EU47" s="22">
        <f>VLOOKUP($A47,FNO_STOCKOPS!$EJ:$EY,7,0)</f>
        <v>0.60269360269360273</v>
      </c>
      <c r="EV47" s="22">
        <f>VLOOKUP($A47,FNO_STOCKOPS!$EJ:$EY,8,0)</f>
        <v>0.4863157894736842</v>
      </c>
      <c r="EW47" s="22">
        <f>VLOOKUP($A47,FNO_STOCKOPS!$EJ:$EY,9,0)</f>
        <v>0.51106194690265483</v>
      </c>
      <c r="EX47" s="22">
        <f>VLOOKUP($A47,FNO_STOCKOPS!$EJ:$EY,10,0)</f>
        <v>0.58027522935779818</v>
      </c>
      <c r="EY47" s="22">
        <f>VLOOKUP($A47,FNO_STOCKOPS!$EJ:$EY,11,0)</f>
        <v>0.48018648018648019</v>
      </c>
      <c r="EZ47" s="22">
        <f>VLOOKUP($A47,FNO_STOCKOPS!$EJ:$EY,12,0)</f>
        <v>0.38938053097345132</v>
      </c>
      <c r="FA47" s="22">
        <f>VLOOKUP($A47,FNO_STOCKOPS!$EJ:$EY,13,0)</f>
        <v>0.39698492462311558</v>
      </c>
      <c r="FB47" s="22">
        <f>VLOOKUP($A47,FNO_STOCKOPS!$EJ:$EY,14,0)</f>
        <v>0.34756097560975607</v>
      </c>
      <c r="FC47" s="22">
        <f>VLOOKUP($A47,FNO_STOCKOPS!$EJ:$EY,15,0)</f>
        <v>0.30357142857142855</v>
      </c>
    </row>
    <row r="48" spans="1:159" x14ac:dyDescent="0.25">
      <c r="A48" s="3" t="s">
        <v>54</v>
      </c>
      <c r="B48" s="17">
        <v>728.8</v>
      </c>
      <c r="C48" s="17">
        <v>738.75</v>
      </c>
      <c r="D48" s="17">
        <v>708.5</v>
      </c>
      <c r="E48" s="18">
        <v>710.3</v>
      </c>
      <c r="F48" s="18">
        <v>-0.66</v>
      </c>
      <c r="G48" s="18">
        <v>914.7</v>
      </c>
      <c r="H48" s="18">
        <v>423.55</v>
      </c>
      <c r="I48" s="21" t="str">
        <f>VLOOKUP($A48,CASHBC!$HT:$IL,19,0)</f>
        <v/>
      </c>
      <c r="J48" s="22">
        <f>VLOOKUP($A48,CASHBC!$A:$C,3,0)</f>
        <v>32.204729999999998</v>
      </c>
      <c r="K48" s="22">
        <f>VLOOKUP($A48,CASHBC!$EZ:$FD,2,0)</f>
        <v>37.69412333333333</v>
      </c>
      <c r="L48" s="22">
        <f>VLOOKUP($A48,CASHBC!$EZ:$FD,3,0)</f>
        <v>33.232455999999999</v>
      </c>
      <c r="M48" s="22">
        <f>VLOOKUP($A48,CASHBC!$EZ:$FD,4,0)</f>
        <v>30.860635000000002</v>
      </c>
      <c r="N48" s="22">
        <f>VLOOKUP($A48,CASHBC!$EZ:$FD,5,0)</f>
        <v>36.041080769230774</v>
      </c>
      <c r="O48" s="22" t="str">
        <f t="shared" si="1"/>
        <v/>
      </c>
      <c r="P48" s="22">
        <f>VLOOKUP($A48,CASHBC!$A:$D,4,0)</f>
        <v>233.57186169000002</v>
      </c>
      <c r="Q48" s="22">
        <f>VLOOKUP($A48,CASHBC!$FX:$GB,2,0)</f>
        <v>267.72257286500002</v>
      </c>
      <c r="R48" s="22">
        <f>VLOOKUP($A48,CASHBC!$FX:$GB,3,0)</f>
        <v>240.56421414299999</v>
      </c>
      <c r="S48" s="22">
        <f>VLOOKUP($A48,CASHBC!$FX:$GB,4,0)</f>
        <v>224.74152833937498</v>
      </c>
      <c r="T48" s="22">
        <f>VLOOKUP($A48,CASHBC!$FX:$GB,5,0)</f>
        <v>260.59675090384616</v>
      </c>
      <c r="U48" s="22" t="str">
        <f t="shared" si="2"/>
        <v/>
      </c>
      <c r="V48" s="24">
        <f>VLOOKUP($A48,CASHBC!$A:$E,5,0)</f>
        <v>78518</v>
      </c>
      <c r="W48" s="24">
        <f>VLOOKUP($A48,CASHBC!$GV:$GZ,2,0)</f>
        <v>82653.666666666672</v>
      </c>
      <c r="X48" s="24">
        <f>VLOOKUP($A48,CASHBC!$GV:$GZ,3,0)</f>
        <v>71551.600000000006</v>
      </c>
      <c r="Y48" s="24">
        <f>VLOOKUP($A48,CASHBC!$GV:$GZ,4,0)</f>
        <v>64346.125</v>
      </c>
      <c r="Z48" s="24">
        <f>VLOOKUP($A48,CASHBC!$GV:$GZ,5,0)</f>
        <v>76391.153846153844</v>
      </c>
      <c r="AA48" s="24" t="str">
        <f t="shared" si="3"/>
        <v/>
      </c>
      <c r="AB48" s="27">
        <f>VLOOKUP(A48,DELIEVERY!A:E,5,0)</f>
        <v>18.760000000000002</v>
      </c>
      <c r="AC48" s="22">
        <f>VLOOKUP(A48,DELIEVERY!DP:DV,3,0)</f>
        <v>11.450379046707281</v>
      </c>
      <c r="AD48" s="22">
        <f>VLOOKUP(A48,DELIEVERY!DP:DV,4,0)</f>
        <v>11.276054950618155</v>
      </c>
      <c r="AE48" s="22">
        <f>VLOOKUP(A48,DELIEVERY!DP:DV,5,0)</f>
        <v>9.7749325313623654</v>
      </c>
      <c r="AF48" s="22">
        <f>VLOOKUP(A48,DELIEVERY!DP:DV,6,0)</f>
        <v>9.7389954902957427</v>
      </c>
      <c r="AG48" s="3">
        <f t="shared" si="4"/>
        <v>18.760000000000002</v>
      </c>
      <c r="AH48" s="28">
        <f>FNO_BHAVCOPY!CB46</f>
        <v>-6.6203703703703711</v>
      </c>
      <c r="AI48" s="28">
        <f>FNO_BHAVCOPY!CC46</f>
        <v>10.373019928461931</v>
      </c>
      <c r="AJ48" s="28">
        <f>FNO_BHAVCOPY!CD46</f>
        <v>18.176328502415458</v>
      </c>
      <c r="AK48" s="28">
        <f>FNO_BHAVCOPY!CE46</f>
        <v>16.292134831460675</v>
      </c>
      <c r="AL48" s="28">
        <f>FNO_BHAVCOPY!CF46</f>
        <v>-16.185991759858741</v>
      </c>
      <c r="AM48" s="28">
        <f>FNO_BHAVCOPY!CG46</f>
        <v>1.6756433273488927</v>
      </c>
      <c r="AN48" s="28">
        <f>FNO_BHAVCOPY!CH46</f>
        <v>21.793002915451893</v>
      </c>
      <c r="AO48" s="28">
        <f>FNO_BHAVCOPY!CI46</f>
        <v>-2.2792022792022792</v>
      </c>
      <c r="AP48" s="28">
        <f>FNO_BHAVCOPY!CJ46</f>
        <v>6.4442759666413956</v>
      </c>
      <c r="AQ48" s="28">
        <f>FNO_BHAVCOPY!CK46</f>
        <v>1.4615384615384615</v>
      </c>
      <c r="AR48" s="28">
        <f>FNO_BHAVCOPY!CL46</f>
        <v>8.1530782029950082</v>
      </c>
      <c r="AS48" s="28">
        <f>FNO_BHAVCOPY!CM46</f>
        <v>4.0692640692640687</v>
      </c>
      <c r="AT48" s="28">
        <f>FNO_BHAVCOPY!CN46</f>
        <v>-5.0164473684210531</v>
      </c>
      <c r="AU48" s="28">
        <f>FNO_BHAVCOPY!CO46</f>
        <v>-0.57236304170073582</v>
      </c>
      <c r="AV48" s="29">
        <f>FNO_BHAVCOPY!BK46</f>
        <v>2218700</v>
      </c>
      <c r="AW48" s="29">
        <f>FNO_BHAVCOPY!BL46</f>
        <v>2376000</v>
      </c>
      <c r="AX48" s="29">
        <f>FNO_BHAVCOPY!BM46</f>
        <v>2152700</v>
      </c>
      <c r="AY48" s="29">
        <f>FNO_BHAVCOPY!BN46</f>
        <v>1821600</v>
      </c>
      <c r="AZ48" s="29">
        <f>FNO_BHAVCOPY!BO46</f>
        <v>1566400</v>
      </c>
      <c r="BA48" s="29">
        <f>FNO_BHAVCOPY!BP46</f>
        <v>1868900</v>
      </c>
      <c r="BB48" s="29">
        <f>FNO_BHAVCOPY!BQ46</f>
        <v>1838100</v>
      </c>
      <c r="BC48" s="29">
        <f>FNO_BHAVCOPY!BR46</f>
        <v>1509200</v>
      </c>
      <c r="BD48" s="29">
        <f>FNO_BHAVCOPY!BS46</f>
        <v>1544400</v>
      </c>
      <c r="BE48" s="29">
        <f>FNO_BHAVCOPY!BT46</f>
        <v>1450900</v>
      </c>
      <c r="BF48" s="29">
        <f>FNO_BHAVCOPY!BU46</f>
        <v>1430000</v>
      </c>
      <c r="BG48" s="29">
        <f>FNO_BHAVCOPY!BV46</f>
        <v>1322200</v>
      </c>
      <c r="BH48" s="29">
        <f>FNO_BHAVCOPY!BW46</f>
        <v>1270500</v>
      </c>
      <c r="BI48" s="29">
        <f>FNO_BHAVCOPY!BX46</f>
        <v>1337600</v>
      </c>
      <c r="BJ48" s="22">
        <f>CASHBC!EJ46</f>
        <v>32.204729999999998</v>
      </c>
      <c r="BK48" s="22">
        <f>CASHBC!EK46</f>
        <v>29.616779999999999</v>
      </c>
      <c r="BL48" s="22">
        <f>CASHBC!EL46</f>
        <v>51.577599999999997</v>
      </c>
      <c r="BM48" s="22">
        <f>CASHBC!EM46</f>
        <v>31.887989999999999</v>
      </c>
      <c r="BN48" s="22">
        <f>CASHBC!EN46</f>
        <v>21.462779999999999</v>
      </c>
      <c r="BO48" s="22">
        <f>CASHBC!EO46</f>
        <v>31.61713</v>
      </c>
      <c r="BP48" s="22">
        <f>CASHBC!EP46</f>
        <v>29.821660000000001</v>
      </c>
      <c r="BQ48" s="22">
        <f>CASHBC!EQ46</f>
        <v>22.707979999999999</v>
      </c>
      <c r="BR48" s="22">
        <f>CASHBC!ER46</f>
        <v>28.193159999999999</v>
      </c>
      <c r="BS48" s="22">
        <f>CASHBC!ES46</f>
        <v>51.540230000000001</v>
      </c>
      <c r="BT48" s="22">
        <f>CASHBC!ET46</f>
        <v>38.820120000000003</v>
      </c>
      <c r="BU48" s="22">
        <f>CASHBC!EU46</f>
        <v>67.830889999999997</v>
      </c>
      <c r="BV48" s="22">
        <f>CASHBC!EV46</f>
        <v>28.443239999999999</v>
      </c>
      <c r="BW48" s="22">
        <f>CASHBC!EW46</f>
        <v>35.014490000000002</v>
      </c>
      <c r="BX48" s="22">
        <f>VLOOKUP($A48,CASHBC!$FG:$FU,2,0)</f>
        <v>233.57186169000002</v>
      </c>
      <c r="BY48" s="22">
        <f>VLOOKUP($A48,CASHBC!$FG:$FU,3,0)</f>
        <v>212.03805274999999</v>
      </c>
      <c r="BZ48" s="22">
        <f>VLOOKUP($A48,CASHBC!$FG:$FU,4,0)</f>
        <v>361.57903860499999</v>
      </c>
      <c r="CA48" s="22">
        <f>VLOOKUP($A48,CASHBC!$FG:$FU,5,0)</f>
        <v>229.55062724000001</v>
      </c>
      <c r="CB48" s="22">
        <f>VLOOKUP($A48,CASHBC!$FG:$FU,6,0)</f>
        <v>157.99600187999999</v>
      </c>
      <c r="CC48" s="22">
        <f>VLOOKUP($A48,CASHBC!$FG:$FU,7,0)</f>
        <v>241.65735024</v>
      </c>
      <c r="CD48" s="22">
        <f>VLOOKUP($A48,CASHBC!$FG:$FU,8,0)</f>
        <v>220.59754254499998</v>
      </c>
      <c r="CE48" s="22">
        <f>VLOOKUP($A48,CASHBC!$FG:$FU,9,0)</f>
        <v>164.84917581500002</v>
      </c>
      <c r="CF48" s="22">
        <f>VLOOKUP($A48,CASHBC!$FG:$FU,10,0)</f>
        <v>209.66443764000002</v>
      </c>
      <c r="CG48" s="22">
        <f>VLOOKUP($A48,CASHBC!$FG:$FU,11,0)</f>
        <v>380.94728563000001</v>
      </c>
      <c r="CH48" s="22">
        <f>VLOOKUP($A48,CASHBC!$FG:$FU,12,0)</f>
        <v>276.42075868500001</v>
      </c>
      <c r="CI48" s="22">
        <f>VLOOKUP($A48,CASHBC!$FG:$FU,13,0)</f>
        <v>500.90708696999997</v>
      </c>
      <c r="CJ48" s="22">
        <f>VLOOKUP($A48,CASHBC!$FG:$FU,14,0)</f>
        <v>193.453326395</v>
      </c>
      <c r="CK48" s="22">
        <f>VLOOKUP($A48,CASHBC!$FG:$FU,15,0)</f>
        <v>238.09707735500001</v>
      </c>
      <c r="CL48" s="30">
        <f>VLOOKUP($A48,CASHBC!$GE:$GS,2,0)</f>
        <v>78518</v>
      </c>
      <c r="CM48" s="30">
        <f>VLOOKUP($A48,CASHBC!$GE:$GS,3,0)</f>
        <v>70632</v>
      </c>
      <c r="CN48" s="30">
        <f>VLOOKUP($A48,CASHBC!$GE:$GS,4,0)</f>
        <v>110429</v>
      </c>
      <c r="CO48" s="30">
        <f>VLOOKUP($A48,CASHBC!$GE:$GS,5,0)</f>
        <v>66900</v>
      </c>
      <c r="CP48" s="30">
        <f>VLOOKUP($A48,CASHBC!$GE:$GS,6,0)</f>
        <v>47132</v>
      </c>
      <c r="CQ48" s="30">
        <f>VLOOKUP($A48,CASHBC!$GE:$GS,7,0)</f>
        <v>62665</v>
      </c>
      <c r="CR48" s="30">
        <f>VLOOKUP($A48,CASHBC!$GE:$GS,8,0)</f>
        <v>59994</v>
      </c>
      <c r="CS48" s="30">
        <f>VLOOKUP($A48,CASHBC!$GE:$GS,9,0)</f>
        <v>42553</v>
      </c>
      <c r="CT48" s="30">
        <f>VLOOKUP($A48,CASHBC!$GE:$GS,10,0)</f>
        <v>54464</v>
      </c>
      <c r="CU48" s="30">
        <f>VLOOKUP($A48,CASHBC!$GE:$GS,11,0)</f>
        <v>101323</v>
      </c>
      <c r="CV48" s="30">
        <f>VLOOKUP($A48,CASHBC!$GE:$GS,12,0)</f>
        <v>83357</v>
      </c>
      <c r="CW48" s="30">
        <f>VLOOKUP($A48,CASHBC!$GE:$GS,13,0)</f>
        <v>144259</v>
      </c>
      <c r="CX48" s="30">
        <f>VLOOKUP($A48,CASHBC!$GE:$GS,14,0)</f>
        <v>67381</v>
      </c>
      <c r="CY48" s="30">
        <f>VLOOKUP($A48,CASHBC!$GE:$GS,15,0)</f>
        <v>81996</v>
      </c>
      <c r="CZ48" s="30">
        <f t="shared" si="7"/>
        <v>41.015728877454848</v>
      </c>
      <c r="DA48" s="30">
        <f t="shared" si="7"/>
        <v>41.931107713217806</v>
      </c>
      <c r="DB48" s="30">
        <f t="shared" si="6"/>
        <v>46.706571643318327</v>
      </c>
      <c r="DC48" s="30">
        <f t="shared" si="6"/>
        <v>47.665156950672639</v>
      </c>
      <c r="DD48" s="30">
        <f t="shared" si="6"/>
        <v>45.53759653738436</v>
      </c>
      <c r="DE48" s="30">
        <f t="shared" si="6"/>
        <v>50.454208888534275</v>
      </c>
      <c r="DF48" s="30">
        <f t="shared" si="6"/>
        <v>49.707737440410703</v>
      </c>
      <c r="DG48" s="30">
        <f t="shared" si="6"/>
        <v>53.363993137969118</v>
      </c>
      <c r="DH48" s="30">
        <f t="shared" si="6"/>
        <v>51.764762044653345</v>
      </c>
      <c r="DI48" s="30">
        <f t="shared" si="6"/>
        <v>50.867256200467807</v>
      </c>
      <c r="DJ48" s="30">
        <f t="shared" si="6"/>
        <v>46.570917859327956</v>
      </c>
      <c r="DK48" s="30">
        <f t="shared" si="6"/>
        <v>47.020213643516172</v>
      </c>
      <c r="DL48" s="30">
        <f t="shared" si="6"/>
        <v>42.212552499962896</v>
      </c>
      <c r="DM48" s="30">
        <f t="shared" si="6"/>
        <v>42.70268061856676</v>
      </c>
      <c r="DN48" s="3">
        <f>VLOOKUP($A48,DELIEVERY!$DX:$EM,2,0)</f>
        <v>18.760000000000002</v>
      </c>
      <c r="DO48" s="3">
        <f>VLOOKUP($A48,DELIEVERY!$DX:$EM,3,0)</f>
        <v>19.329999999999998</v>
      </c>
      <c r="DP48" s="3">
        <f>VLOOKUP($A48,DELIEVERY!$DX:$EM,4,0)</f>
        <v>5.43</v>
      </c>
      <c r="DQ48" s="3">
        <f>VLOOKUP($A48,DELIEVERY!$DX:$EM,5,0)</f>
        <v>13.87</v>
      </c>
      <c r="DR48" s="3">
        <f>VLOOKUP($A48,DELIEVERY!$DX:$EM,6,0)</f>
        <v>10.7</v>
      </c>
      <c r="DS48" s="3">
        <f>VLOOKUP($A48,DELIEVERY!$DX:$EM,7,0)</f>
        <v>11.04</v>
      </c>
      <c r="DT48" s="3">
        <f>VLOOKUP($A48,DELIEVERY!$DX:$EM,8,0)</f>
        <v>7.43</v>
      </c>
      <c r="DU48" s="3">
        <f>VLOOKUP($A48,DELIEVERY!$DX:$EM,9,0)</f>
        <v>4.25</v>
      </c>
      <c r="DV48" s="3">
        <f>VLOOKUP($A48,DELIEVERY!$DX:$EM,10,0)</f>
        <v>7.86</v>
      </c>
      <c r="DW48" s="3">
        <f>VLOOKUP($A48,DELIEVERY!$DX:$EM,11,0)</f>
        <v>13.51</v>
      </c>
      <c r="DX48" s="3">
        <f>VLOOKUP($A48,DELIEVERY!$DX:$EM,12,0)</f>
        <v>9.8000000000000007</v>
      </c>
      <c r="DY48" s="3">
        <f>VLOOKUP($A48,DELIEVERY!$DX:$EM,13,0)</f>
        <v>9.68</v>
      </c>
      <c r="DZ48" s="3">
        <f>VLOOKUP($A48,DELIEVERY!$DX:$EM,14,0)</f>
        <v>6.57</v>
      </c>
      <c r="EA48" s="3">
        <f>VLOOKUP($A48,DELIEVERY!$DX:$EM,15,0)</f>
        <v>6.56</v>
      </c>
      <c r="EB48" s="3">
        <f>CASHBC!HU46</f>
        <v>30.25</v>
      </c>
      <c r="EC48" s="22">
        <f>CASHBC!HV46</f>
        <v>21.649999999999977</v>
      </c>
      <c r="ED48" s="22">
        <f>CASHBC!HW46</f>
        <v>40.5</v>
      </c>
      <c r="EE48" s="22">
        <f>CASHBC!HX46</f>
        <v>35.150000000000091</v>
      </c>
      <c r="EF48" s="3">
        <f>CASHBC!HY46</f>
        <v>46.5</v>
      </c>
      <c r="EG48" s="22">
        <f>CASHBC!HZ46</f>
        <v>33</v>
      </c>
      <c r="EH48" s="22">
        <f>CASHBC!IA46</f>
        <v>39.450000000000045</v>
      </c>
      <c r="EI48" s="22">
        <f>CASHBC!IB46</f>
        <v>25.600000000000023</v>
      </c>
      <c r="EJ48" s="22">
        <f>CASHBC!IC46</f>
        <v>35.100000000000023</v>
      </c>
      <c r="EK48" s="22">
        <f>CASHBC!ID46</f>
        <v>60.299999999999955</v>
      </c>
      <c r="EL48" s="3">
        <f>CASHBC!IE46</f>
        <v>32.5</v>
      </c>
      <c r="EM48" s="22">
        <f>CASHBC!IF46</f>
        <v>94.600000000000023</v>
      </c>
      <c r="EN48" s="22">
        <f>CASHBC!IG46</f>
        <v>38.850000000000023</v>
      </c>
      <c r="EO48" s="22">
        <f>CASHBC!IH46</f>
        <v>43.050000000000068</v>
      </c>
      <c r="EP48" s="22">
        <f>VLOOKUP($A48,FNO_STOCKOPS!$EJ:$EY,2,0)</f>
        <v>0.78610354223433243</v>
      </c>
      <c r="EQ48" s="22">
        <f>VLOOKUP($A48,FNO_STOCKOPS!$EJ:$EY,3,0)</f>
        <v>0.80670391061452518</v>
      </c>
      <c r="ER48" s="22">
        <f>VLOOKUP($A48,FNO_STOCKOPS!$EJ:$EY,4,0)</f>
        <v>0.8800383877159309</v>
      </c>
      <c r="ES48" s="22">
        <f>VLOOKUP($A48,FNO_STOCKOPS!$EJ:$EY,5,0)</f>
        <v>0.59922178988326846</v>
      </c>
      <c r="ET48" s="22">
        <f>VLOOKUP($A48,FNO_STOCKOPS!$EJ:$EY,6,0)</f>
        <v>0.55470249520153547</v>
      </c>
      <c r="EU48" s="22">
        <f>VLOOKUP($A48,FNO_STOCKOPS!$EJ:$EY,7,0)</f>
        <v>0.66976264189886481</v>
      </c>
      <c r="EV48" s="22">
        <f>VLOOKUP($A48,FNO_STOCKOPS!$EJ:$EY,8,0)</f>
        <v>0.6830357142857143</v>
      </c>
      <c r="EW48" s="22">
        <f>VLOOKUP($A48,FNO_STOCKOPS!$EJ:$EY,9,0)</f>
        <v>0.66288308740068103</v>
      </c>
      <c r="EX48" s="22">
        <f>VLOOKUP($A48,FNO_STOCKOPS!$EJ:$EY,10,0)</f>
        <v>0.72840909090909089</v>
      </c>
      <c r="EY48" s="22">
        <f>VLOOKUP($A48,FNO_STOCKOPS!$EJ:$EY,11,0)</f>
        <v>0.72514619883040932</v>
      </c>
      <c r="EZ48" s="22">
        <f>VLOOKUP($A48,FNO_STOCKOPS!$EJ:$EY,12,0)</f>
        <v>0.71637816245006658</v>
      </c>
      <c r="FA48" s="22">
        <f>VLOOKUP($A48,FNO_STOCKOPS!$EJ:$EY,13,0)</f>
        <v>0.75901875901875904</v>
      </c>
      <c r="FB48" s="22">
        <f>VLOOKUP($A48,FNO_STOCKOPS!$EJ:$EY,14,0)</f>
        <v>0.87130801687763715</v>
      </c>
      <c r="FC48" s="22">
        <f>VLOOKUP($A48,FNO_STOCKOPS!$EJ:$EY,15,0)</f>
        <v>0.87064676616915426</v>
      </c>
    </row>
    <row r="49" spans="1:159" x14ac:dyDescent="0.25">
      <c r="A49" s="3" t="s">
        <v>55</v>
      </c>
      <c r="B49" s="17">
        <v>160</v>
      </c>
      <c r="C49" s="17">
        <v>163.35</v>
      </c>
      <c r="D49" s="17">
        <v>155.25</v>
      </c>
      <c r="E49" s="18">
        <v>157.55000000000001</v>
      </c>
      <c r="F49" s="18">
        <v>1.48</v>
      </c>
      <c r="G49" s="18">
        <v>222.7</v>
      </c>
      <c r="H49" s="18">
        <v>124.7</v>
      </c>
      <c r="I49" s="21" t="str">
        <f>VLOOKUP($A49,CASHBC!$HT:$IL,19,0)</f>
        <v/>
      </c>
      <c r="J49" s="22">
        <f>VLOOKUP($A49,CASHBC!$A:$C,3,0)</f>
        <v>52.297609999999999</v>
      </c>
      <c r="K49" s="22">
        <f>VLOOKUP($A49,CASHBC!$EZ:$FD,2,0)</f>
        <v>27.018296666666668</v>
      </c>
      <c r="L49" s="22">
        <f>VLOOKUP($A49,CASHBC!$EZ:$FD,3,0)</f>
        <v>27.670051999999998</v>
      </c>
      <c r="M49" s="22">
        <f>VLOOKUP($A49,CASHBC!$EZ:$FD,4,0)</f>
        <v>33.299605</v>
      </c>
      <c r="N49" s="22">
        <f>VLOOKUP($A49,CASHBC!$EZ:$FD,5,0)</f>
        <v>32.997280000000003</v>
      </c>
      <c r="O49" s="22">
        <f t="shared" si="1"/>
        <v>52.297609999999999</v>
      </c>
      <c r="P49" s="22">
        <f>VLOOKUP($A49,CASHBC!$A:$D,4,0)</f>
        <v>83.654010389999996</v>
      </c>
      <c r="Q49" s="22">
        <f>VLOOKUP($A49,CASHBC!$FX:$GB,2,0)</f>
        <v>40.738885780000004</v>
      </c>
      <c r="R49" s="22">
        <f>VLOOKUP($A49,CASHBC!$FX:$GB,3,0)</f>
        <v>41.504941791999997</v>
      </c>
      <c r="S49" s="22">
        <f>VLOOKUP($A49,CASHBC!$FX:$GB,4,0)</f>
        <v>49.685499536249999</v>
      </c>
      <c r="T49" s="22">
        <f>VLOOKUP($A49,CASHBC!$FX:$GB,5,0)</f>
        <v>48.514822920384624</v>
      </c>
      <c r="U49" s="22">
        <f t="shared" si="2"/>
        <v>83.654010389999996</v>
      </c>
      <c r="V49" s="24">
        <f>VLOOKUP($A49,CASHBC!$A:$E,5,0)</f>
        <v>52526</v>
      </c>
      <c r="W49" s="24">
        <f>VLOOKUP($A49,CASHBC!$GV:$GZ,2,0)</f>
        <v>29974</v>
      </c>
      <c r="X49" s="24">
        <f>VLOOKUP($A49,CASHBC!$GV:$GZ,3,0)</f>
        <v>30172.6</v>
      </c>
      <c r="Y49" s="24">
        <f>VLOOKUP($A49,CASHBC!$GV:$GZ,4,0)</f>
        <v>34911.75</v>
      </c>
      <c r="Z49" s="24">
        <f>VLOOKUP($A49,CASHBC!$GV:$GZ,5,0)</f>
        <v>35563.846153846156</v>
      </c>
      <c r="AA49" s="24" t="str">
        <f t="shared" si="3"/>
        <v/>
      </c>
      <c r="AB49" s="27">
        <f>VLOOKUP(A49,DELIEVERY!A:E,5,0)</f>
        <v>23.35</v>
      </c>
      <c r="AC49" s="22">
        <f>VLOOKUP(A49,DELIEVERY!DP:DV,3,0)</f>
        <v>35.959162982023663</v>
      </c>
      <c r="AD49" s="22">
        <f>VLOOKUP(A49,DELIEVERY!DP:DV,4,0)</f>
        <v>36.542056371993809</v>
      </c>
      <c r="AE49" s="22">
        <f>VLOOKUP(A49,DELIEVERY!DP:DV,5,0)</f>
        <v>30.230902889088323</v>
      </c>
      <c r="AF49" s="22">
        <f>VLOOKUP(A49,DELIEVERY!DP:DV,6,0)</f>
        <v>32.617779404847916</v>
      </c>
      <c r="AG49" s="3" t="str">
        <f t="shared" si="4"/>
        <v/>
      </c>
      <c r="AH49" s="28">
        <f>FNO_BHAVCOPY!CB47</f>
        <v>-12.839791787160207</v>
      </c>
      <c r="AI49" s="28">
        <f>FNO_BHAVCOPY!CC47</f>
        <v>-1.593625498007968</v>
      </c>
      <c r="AJ49" s="28">
        <f>FNO_BHAVCOPY!CD47</f>
        <v>4.8329355608591884</v>
      </c>
      <c r="AK49" s="28">
        <f>FNO_BHAVCOPY!CE47</f>
        <v>14.951989026063101</v>
      </c>
      <c r="AL49" s="28">
        <f>FNO_BHAVCOPY!CF47</f>
        <v>-4.2678923177938284</v>
      </c>
      <c r="AM49" s="28">
        <f>FNO_BHAVCOPY!CG47</f>
        <v>0.72751322751322745</v>
      </c>
      <c r="AN49" s="28">
        <f>FNO_BHAVCOPY!CH47</f>
        <v>0</v>
      </c>
      <c r="AO49" s="28">
        <f>FNO_BHAVCOPY!CI47</f>
        <v>5</v>
      </c>
      <c r="AP49" s="28">
        <f>FNO_BHAVCOPY!CJ47</f>
        <v>-4.4459190444591909</v>
      </c>
      <c r="AQ49" s="28">
        <f>FNO_BHAVCOPY!CK47</f>
        <v>7.4126870990734144</v>
      </c>
      <c r="AR49" s="28">
        <f>FNO_BHAVCOPY!CL47</f>
        <v>6.5299924069855724</v>
      </c>
      <c r="AS49" s="28">
        <f>FNO_BHAVCOPY!CM47</f>
        <v>6.8993506493506498</v>
      </c>
      <c r="AT49" s="28">
        <f>FNO_BHAVCOPY!CN47</f>
        <v>6.7590987868284227</v>
      </c>
      <c r="AU49" s="28">
        <f>FNO_BHAVCOPY!CO47</f>
        <v>-0.94420600858369097</v>
      </c>
      <c r="AV49" s="29">
        <f>FNO_BHAVCOPY!BK47</f>
        <v>4370300</v>
      </c>
      <c r="AW49" s="29">
        <f>FNO_BHAVCOPY!BL47</f>
        <v>5014100</v>
      </c>
      <c r="AX49" s="29">
        <f>FNO_BHAVCOPY!BM47</f>
        <v>5095300</v>
      </c>
      <c r="AY49" s="29">
        <f>FNO_BHAVCOPY!BN47</f>
        <v>4860400</v>
      </c>
      <c r="AZ49" s="29">
        <f>FNO_BHAVCOPY!BO47</f>
        <v>4228200</v>
      </c>
      <c r="BA49" s="29">
        <f>FNO_BHAVCOPY!BP47</f>
        <v>4416700</v>
      </c>
      <c r="BB49" s="29">
        <f>FNO_BHAVCOPY!BQ47</f>
        <v>4384800</v>
      </c>
      <c r="BC49" s="29">
        <f>FNO_BHAVCOPY!BR47</f>
        <v>4384800</v>
      </c>
      <c r="BD49" s="29">
        <f>FNO_BHAVCOPY!BS47</f>
        <v>4176000</v>
      </c>
      <c r="BE49" s="29">
        <f>FNO_BHAVCOPY!BT47</f>
        <v>4370300</v>
      </c>
      <c r="BF49" s="29">
        <f>FNO_BHAVCOPY!BU47</f>
        <v>4068700</v>
      </c>
      <c r="BG49" s="29">
        <f>FNO_BHAVCOPY!BV47</f>
        <v>3819300</v>
      </c>
      <c r="BH49" s="29">
        <f>FNO_BHAVCOPY!BW47</f>
        <v>3572800</v>
      </c>
      <c r="BI49" s="29">
        <f>FNO_BHAVCOPY!BX47</f>
        <v>3346600</v>
      </c>
      <c r="BJ49" s="22">
        <f>CASHBC!EJ47</f>
        <v>52.297609999999999</v>
      </c>
      <c r="BK49" s="22">
        <f>CASHBC!EK47</f>
        <v>48.483429999999998</v>
      </c>
      <c r="BL49" s="22">
        <f>CASHBC!EL47</f>
        <v>20.044319999999999</v>
      </c>
      <c r="BM49" s="22">
        <f>CASHBC!EM47</f>
        <v>12.527139999999999</v>
      </c>
      <c r="BN49" s="22">
        <f>CASHBC!EN47</f>
        <v>29.020959999999999</v>
      </c>
      <c r="BO49" s="22">
        <f>CASHBC!EO47</f>
        <v>28.27441</v>
      </c>
      <c r="BP49" s="22">
        <f>CASHBC!EP47</f>
        <v>40.686920000000001</v>
      </c>
      <c r="BQ49" s="22">
        <f>CASHBC!EQ47</f>
        <v>23.614519999999999</v>
      </c>
      <c r="BR49" s="22">
        <f>CASHBC!ER47</f>
        <v>63.745139999999999</v>
      </c>
      <c r="BS49" s="22">
        <f>CASHBC!ES47</f>
        <v>27.389060000000001</v>
      </c>
      <c r="BT49" s="22">
        <f>CASHBC!ET47</f>
        <v>41.704129999999999</v>
      </c>
      <c r="BU49" s="22">
        <f>CASHBC!EU47</f>
        <v>30.26934</v>
      </c>
      <c r="BV49" s="22">
        <f>CASHBC!EV47</f>
        <v>17.26474</v>
      </c>
      <c r="BW49" s="22">
        <f>CASHBC!EW47</f>
        <v>45.940530000000003</v>
      </c>
      <c r="BX49" s="22">
        <f>VLOOKUP($A49,CASHBC!$FG:$FU,2,0)</f>
        <v>83.654010389999996</v>
      </c>
      <c r="BY49" s="22">
        <f>VLOOKUP($A49,CASHBC!$FG:$FU,3,0)</f>
        <v>74.279462895000009</v>
      </c>
      <c r="BZ49" s="22">
        <f>VLOOKUP($A49,CASHBC!$FG:$FU,4,0)</f>
        <v>29.263110845</v>
      </c>
      <c r="CA49" s="22">
        <f>VLOOKUP($A49,CASHBC!$FG:$FU,5,0)</f>
        <v>18.674083599999999</v>
      </c>
      <c r="CB49" s="22">
        <f>VLOOKUP($A49,CASHBC!$FG:$FU,6,0)</f>
        <v>43.343732764999999</v>
      </c>
      <c r="CC49" s="22">
        <f>VLOOKUP($A49,CASHBC!$FG:$FU,7,0)</f>
        <v>41.964318855000002</v>
      </c>
      <c r="CD49" s="22">
        <f>VLOOKUP($A49,CASHBC!$FG:$FU,8,0)</f>
        <v>59.298950995000006</v>
      </c>
      <c r="CE49" s="22">
        <f>VLOOKUP($A49,CASHBC!$FG:$FU,9,0)</f>
        <v>33.675996610000006</v>
      </c>
      <c r="CF49" s="22">
        <f>VLOOKUP($A49,CASHBC!$FG:$FU,10,0)</f>
        <v>96.984339724999998</v>
      </c>
      <c r="CG49" s="22">
        <f>VLOOKUP($A49,CASHBC!$FG:$FU,11,0)</f>
        <v>39.534410989999998</v>
      </c>
      <c r="CH49" s="22">
        <f>VLOOKUP($A49,CASHBC!$FG:$FU,12,0)</f>
        <v>58.903809174999999</v>
      </c>
      <c r="CI49" s="22">
        <f>VLOOKUP($A49,CASHBC!$FG:$FU,13,0)</f>
        <v>43.414406509999999</v>
      </c>
      <c r="CJ49" s="22">
        <f>VLOOKUP($A49,CASHBC!$FG:$FU,14,0)</f>
        <v>24.701288444999999</v>
      </c>
      <c r="CK49" s="22">
        <f>VLOOKUP($A49,CASHBC!$FG:$FU,15,0)</f>
        <v>66.654786555000001</v>
      </c>
      <c r="CL49" s="30">
        <f>VLOOKUP($A49,CASHBC!$GE:$GS,2,0)</f>
        <v>52526</v>
      </c>
      <c r="CM49" s="30">
        <f>VLOOKUP($A49,CASHBC!$GE:$GS,3,0)</f>
        <v>52037</v>
      </c>
      <c r="CN49" s="30">
        <f>VLOOKUP($A49,CASHBC!$GE:$GS,4,0)</f>
        <v>20244</v>
      </c>
      <c r="CO49" s="30">
        <f>VLOOKUP($A49,CASHBC!$GE:$GS,5,0)</f>
        <v>17641</v>
      </c>
      <c r="CP49" s="30">
        <f>VLOOKUP($A49,CASHBC!$GE:$GS,6,0)</f>
        <v>29456</v>
      </c>
      <c r="CQ49" s="30">
        <f>VLOOKUP($A49,CASHBC!$GE:$GS,7,0)</f>
        <v>31485</v>
      </c>
      <c r="CR49" s="30">
        <f>VLOOKUP($A49,CASHBC!$GE:$GS,8,0)</f>
        <v>37954</v>
      </c>
      <c r="CS49" s="30">
        <f>VLOOKUP($A49,CASHBC!$GE:$GS,9,0)</f>
        <v>27500</v>
      </c>
      <c r="CT49" s="30">
        <f>VLOOKUP($A49,CASHBC!$GE:$GS,10,0)</f>
        <v>62977</v>
      </c>
      <c r="CU49" s="30">
        <f>VLOOKUP($A49,CASHBC!$GE:$GS,11,0)</f>
        <v>33880</v>
      </c>
      <c r="CV49" s="30">
        <f>VLOOKUP($A49,CASHBC!$GE:$GS,12,0)</f>
        <v>47842</v>
      </c>
      <c r="CW49" s="30">
        <f>VLOOKUP($A49,CASHBC!$GE:$GS,13,0)</f>
        <v>37486</v>
      </c>
      <c r="CX49" s="30">
        <f>VLOOKUP($A49,CASHBC!$GE:$GS,14,0)</f>
        <v>24210</v>
      </c>
      <c r="CY49" s="30">
        <f>VLOOKUP($A49,CASHBC!$GE:$GS,15,0)</f>
        <v>39618</v>
      </c>
      <c r="CZ49" s="30">
        <f t="shared" si="7"/>
        <v>99.565186764649894</v>
      </c>
      <c r="DA49" s="30">
        <f t="shared" si="7"/>
        <v>93.17107058439187</v>
      </c>
      <c r="DB49" s="30">
        <f t="shared" si="6"/>
        <v>99.013633669235318</v>
      </c>
      <c r="DC49" s="30">
        <f t="shared" si="6"/>
        <v>71.011507284167564</v>
      </c>
      <c r="DD49" s="30">
        <f t="shared" si="6"/>
        <v>98.523085279739277</v>
      </c>
      <c r="DE49" s="30">
        <f t="shared" si="6"/>
        <v>89.802794981737335</v>
      </c>
      <c r="DF49" s="30">
        <f t="shared" si="6"/>
        <v>107.2006112662697</v>
      </c>
      <c r="DG49" s="30">
        <f t="shared" si="6"/>
        <v>85.870981818181818</v>
      </c>
      <c r="DH49" s="30">
        <f t="shared" si="6"/>
        <v>101.21971513409656</v>
      </c>
      <c r="DI49" s="30">
        <f t="shared" si="6"/>
        <v>80.841381345926806</v>
      </c>
      <c r="DJ49" s="30">
        <f t="shared" si="6"/>
        <v>87.170540529242089</v>
      </c>
      <c r="DK49" s="30">
        <f t="shared" si="6"/>
        <v>80.748386064130599</v>
      </c>
      <c r="DL49" s="30">
        <f t="shared" si="6"/>
        <v>71.312432878975628</v>
      </c>
      <c r="DM49" s="30">
        <f t="shared" si="6"/>
        <v>115.95873087990307</v>
      </c>
      <c r="DN49" s="3">
        <f>VLOOKUP($A49,DELIEVERY!$DX:$EM,2,0)</f>
        <v>23.35</v>
      </c>
      <c r="DO49" s="3">
        <f>VLOOKUP($A49,DELIEVERY!$DX:$EM,3,0)</f>
        <v>30.46</v>
      </c>
      <c r="DP49" s="3">
        <f>VLOOKUP($A49,DELIEVERY!$DX:$EM,4,0)</f>
        <v>51.76</v>
      </c>
      <c r="DQ49" s="3">
        <f>VLOOKUP($A49,DELIEVERY!$DX:$EM,5,0)</f>
        <v>31.94</v>
      </c>
      <c r="DR49" s="3">
        <f>VLOOKUP($A49,DELIEVERY!$DX:$EM,6,0)</f>
        <v>41.7</v>
      </c>
      <c r="DS49" s="3">
        <f>VLOOKUP($A49,DELIEVERY!$DX:$EM,7,0)</f>
        <v>32.92</v>
      </c>
      <c r="DT49" s="3">
        <f>VLOOKUP($A49,DELIEVERY!$DX:$EM,8,0)</f>
        <v>21.03</v>
      </c>
      <c r="DU49" s="3">
        <f>VLOOKUP($A49,DELIEVERY!$DX:$EM,9,0)</f>
        <v>36.69</v>
      </c>
      <c r="DV49" s="3">
        <f>VLOOKUP($A49,DELIEVERY!$DX:$EM,10,0)</f>
        <v>20.010000000000002</v>
      </c>
      <c r="DW49" s="3">
        <f>VLOOKUP($A49,DELIEVERY!$DX:$EM,11,0)</f>
        <v>40.1</v>
      </c>
      <c r="DX49" s="3">
        <f>VLOOKUP($A49,DELIEVERY!$DX:$EM,12,0)</f>
        <v>35.450000000000003</v>
      </c>
      <c r="DY49" s="3">
        <f>VLOOKUP($A49,DELIEVERY!$DX:$EM,13,0)</f>
        <v>42.32</v>
      </c>
      <c r="DZ49" s="3">
        <f>VLOOKUP($A49,DELIEVERY!$DX:$EM,14,0)</f>
        <v>36.18</v>
      </c>
      <c r="EA49" s="3">
        <f>VLOOKUP($A49,DELIEVERY!$DX:$EM,15,0)</f>
        <v>31.7</v>
      </c>
      <c r="EB49" s="3">
        <f>CASHBC!HU47</f>
        <v>8.0999999999999943</v>
      </c>
      <c r="EC49" s="22">
        <f>CASHBC!HV47</f>
        <v>9.25</v>
      </c>
      <c r="ED49" s="22">
        <f>CASHBC!HW47</f>
        <v>5.8499999999999943</v>
      </c>
      <c r="EE49" s="22">
        <f>CASHBC!HX47</f>
        <v>3.8499999999999943</v>
      </c>
      <c r="EF49" s="3">
        <f>CASHBC!HY47</f>
        <v>6.6500000000000057</v>
      </c>
      <c r="EG49" s="22">
        <f>CASHBC!HZ47</f>
        <v>5.5500000000000114</v>
      </c>
      <c r="EH49" s="22">
        <f>CASHBC!IA47</f>
        <v>9.6499999999999773</v>
      </c>
      <c r="EI49" s="22">
        <f>CASHBC!IB47</f>
        <v>8.4499999999999886</v>
      </c>
      <c r="EJ49" s="22">
        <f>CASHBC!IC47</f>
        <v>8.0999999999999943</v>
      </c>
      <c r="EK49" s="22">
        <f>CASHBC!ID47</f>
        <v>5.6999999999999886</v>
      </c>
      <c r="EL49" s="3">
        <f>CASHBC!IE47</f>
        <v>7.5499999999999829</v>
      </c>
      <c r="EM49" s="22">
        <f>CASHBC!IF47</f>
        <v>8.1999999999999886</v>
      </c>
      <c r="EN49" s="22">
        <f>CASHBC!IG47</f>
        <v>6.5</v>
      </c>
      <c r="EO49" s="22">
        <f>CASHBC!IH47</f>
        <v>13.050000000000011</v>
      </c>
      <c r="EP49" s="22">
        <f>VLOOKUP($A49,FNO_STOCKOPS!$EJ:$EY,2,0)</f>
        <v>0.93333333333333335</v>
      </c>
      <c r="EQ49" s="22">
        <f>VLOOKUP($A49,FNO_STOCKOPS!$EJ:$EY,3,0)</f>
        <v>0.90036900369003692</v>
      </c>
      <c r="ER49" s="22">
        <f>VLOOKUP($A49,FNO_STOCKOPS!$EJ:$EY,4,0)</f>
        <v>0.88211382113821135</v>
      </c>
      <c r="ES49" s="22">
        <f>VLOOKUP($A49,FNO_STOCKOPS!$EJ:$EY,5,0)</f>
        <v>0.80434782608695654</v>
      </c>
      <c r="ET49" s="22">
        <f>VLOOKUP($A49,FNO_STOCKOPS!$EJ:$EY,6,0)</f>
        <v>0.7</v>
      </c>
      <c r="EU49" s="22">
        <f>VLOOKUP($A49,FNO_STOCKOPS!$EJ:$EY,7,0)</f>
        <v>0.63988095238095233</v>
      </c>
      <c r="EV49" s="22">
        <f>VLOOKUP($A49,FNO_STOCKOPS!$EJ:$EY,8,0)</f>
        <v>0.53614457831325302</v>
      </c>
      <c r="EW49" s="22">
        <f>VLOOKUP($A49,FNO_STOCKOPS!$EJ:$EY,9,0)</f>
        <v>0.47277936962750716</v>
      </c>
      <c r="EX49" s="22">
        <f>VLOOKUP($A49,FNO_STOCKOPS!$EJ:$EY,10,0)</f>
        <v>0.42424242424242425</v>
      </c>
      <c r="EY49" s="22">
        <f>VLOOKUP($A49,FNO_STOCKOPS!$EJ:$EY,11,0)</f>
        <v>0.52610441767068272</v>
      </c>
      <c r="EZ49" s="22">
        <f>VLOOKUP($A49,FNO_STOCKOPS!$EJ:$EY,12,0)</f>
        <v>0.58744394618834084</v>
      </c>
      <c r="FA49" s="22">
        <f>VLOOKUP($A49,FNO_STOCKOPS!$EJ:$EY,13,0)</f>
        <v>0.54751131221719462</v>
      </c>
      <c r="FB49" s="22">
        <f>VLOOKUP($A49,FNO_STOCKOPS!$EJ:$EY,14,0)</f>
        <v>0.47161572052401746</v>
      </c>
      <c r="FC49" s="22">
        <f>VLOOKUP($A49,FNO_STOCKOPS!$EJ:$EY,15,0)</f>
        <v>0.50246305418719217</v>
      </c>
    </row>
    <row r="50" spans="1:159" x14ac:dyDescent="0.25">
      <c r="A50" s="3" t="s">
        <v>56</v>
      </c>
      <c r="B50" s="17">
        <v>47.05</v>
      </c>
      <c r="C50" s="17">
        <v>50.75</v>
      </c>
      <c r="D50" s="17">
        <v>46.6</v>
      </c>
      <c r="E50" s="18">
        <v>48.65</v>
      </c>
      <c r="F50" s="18">
        <v>4.62</v>
      </c>
      <c r="G50" s="18">
        <v>110.4</v>
      </c>
      <c r="H50" s="18">
        <v>35.700000000000003</v>
      </c>
      <c r="I50" s="21" t="str">
        <f>VLOOKUP($A50,CASHBC!$HT:$IL,19,0)</f>
        <v/>
      </c>
      <c r="J50" s="22">
        <f>VLOOKUP($A50,CASHBC!$A:$C,3,0)</f>
        <v>602.87266</v>
      </c>
      <c r="K50" s="22">
        <f>VLOOKUP($A50,CASHBC!$EZ:$FD,2,0)</f>
        <v>218.70718666666667</v>
      </c>
      <c r="L50" s="22">
        <f>VLOOKUP($A50,CASHBC!$EZ:$FD,3,0)</f>
        <v>201.22707600000001</v>
      </c>
      <c r="M50" s="22">
        <f>VLOOKUP($A50,CASHBC!$EZ:$FD,4,0)</f>
        <v>221.40844874999999</v>
      </c>
      <c r="N50" s="22">
        <f>VLOOKUP($A50,CASHBC!$EZ:$FD,5,0)</f>
        <v>243.63784999999996</v>
      </c>
      <c r="O50" s="22">
        <f t="shared" si="1"/>
        <v>602.87266</v>
      </c>
      <c r="P50" s="22">
        <f>VLOOKUP($A50,CASHBC!$A:$D,4,0)</f>
        <v>296.79874100500001</v>
      </c>
      <c r="Q50" s="22">
        <f>VLOOKUP($A50,CASHBC!$FX:$GB,2,0)</f>
        <v>99.547574245000007</v>
      </c>
      <c r="R50" s="22">
        <f>VLOOKUP($A50,CASHBC!$FX:$GB,3,0)</f>
        <v>90.865996562999996</v>
      </c>
      <c r="S50" s="22">
        <f>VLOOKUP($A50,CASHBC!$FX:$GB,4,0)</f>
        <v>99.435161990624991</v>
      </c>
      <c r="T50" s="22">
        <f>VLOOKUP($A50,CASHBC!$FX:$GB,5,0)</f>
        <v>106.78860020461539</v>
      </c>
      <c r="U50" s="22">
        <f t="shared" si="2"/>
        <v>296.79874100500001</v>
      </c>
      <c r="V50" s="24">
        <f>VLOOKUP($A50,CASHBC!$A:$E,5,0)</f>
        <v>146767</v>
      </c>
      <c r="W50" s="24">
        <f>VLOOKUP($A50,CASHBC!$GV:$GZ,2,0)</f>
        <v>53144.666666666664</v>
      </c>
      <c r="X50" s="24">
        <f>VLOOKUP($A50,CASHBC!$GV:$GZ,3,0)</f>
        <v>50771.8</v>
      </c>
      <c r="Y50" s="24">
        <f>VLOOKUP($A50,CASHBC!$GV:$GZ,4,0)</f>
        <v>62044</v>
      </c>
      <c r="Z50" s="24">
        <f>VLOOKUP($A50,CASHBC!$GV:$GZ,5,0)</f>
        <v>63196.230769230766</v>
      </c>
      <c r="AA50" s="24" t="str">
        <f t="shared" si="3"/>
        <v/>
      </c>
      <c r="AB50" s="27">
        <f>VLOOKUP(A50,DELIEVERY!A:E,5,0)</f>
        <v>26.18</v>
      </c>
      <c r="AC50" s="22">
        <f>VLOOKUP(A50,DELIEVERY!DP:DV,3,0)</f>
        <v>31.094456033421611</v>
      </c>
      <c r="AD50" s="22">
        <f>VLOOKUP(A50,DELIEVERY!DP:DV,4,0)</f>
        <v>29.748569223358391</v>
      </c>
      <c r="AE50" s="22">
        <f>VLOOKUP(A50,DELIEVERY!DP:DV,5,0)</f>
        <v>29.250197029800564</v>
      </c>
      <c r="AF50" s="22">
        <f>VLOOKUP(A50,DELIEVERY!DP:DV,6,0)</f>
        <v>29.283694883773034</v>
      </c>
      <c r="AG50" s="3" t="str">
        <f t="shared" si="4"/>
        <v/>
      </c>
      <c r="AH50" s="28">
        <f>FNO_BHAVCOPY!CB48</f>
        <v>-5.9207723981257985</v>
      </c>
      <c r="AI50" s="28">
        <f>FNO_BHAVCOPY!CC48</f>
        <v>0.35622684525505843</v>
      </c>
      <c r="AJ50" s="28">
        <f>FNO_BHAVCOPY!CD48</f>
        <v>2.1989223824086208</v>
      </c>
      <c r="AK50" s="28">
        <f>FNO_BHAVCOPY!CE48</f>
        <v>3.2321106434155142</v>
      </c>
      <c r="AL50" s="28">
        <f>FNO_BHAVCOPY!CF48</f>
        <v>0.43786803563339877</v>
      </c>
      <c r="AM50" s="28">
        <f>FNO_BHAVCOPY!CG48</f>
        <v>1.7514211092333691</v>
      </c>
      <c r="AN50" s="28">
        <f>FNO_BHAVCOPY!CH48</f>
        <v>0.66501701206309927</v>
      </c>
      <c r="AO50" s="28">
        <f>FNO_BHAVCOPY!CI48</f>
        <v>1.6666666666666667</v>
      </c>
      <c r="AP50" s="28">
        <f>FNO_BHAVCOPY!CJ48</f>
        <v>0.82435003170577037</v>
      </c>
      <c r="AQ50" s="28">
        <f>FNO_BHAVCOPY!CK48</f>
        <v>2.0381753477838886</v>
      </c>
      <c r="AR50" s="28">
        <f>FNO_BHAVCOPY!CL48</f>
        <v>0.83183819931495673</v>
      </c>
      <c r="AS50" s="28">
        <f>FNO_BHAVCOPY!CM48</f>
        <v>3.0247017308015458</v>
      </c>
      <c r="AT50" s="28">
        <f>FNO_BHAVCOPY!CN48</f>
        <v>2.9228640608785885</v>
      </c>
      <c r="AU50" s="28">
        <f>FNO_BHAVCOPY!CO48</f>
        <v>4.9364791288566243</v>
      </c>
      <c r="AV50" s="29">
        <f>FNO_BHAVCOPY!BK48</f>
        <v>46382000</v>
      </c>
      <c r="AW50" s="29">
        <f>FNO_BHAVCOPY!BL48</f>
        <v>49301000</v>
      </c>
      <c r="AX50" s="29">
        <f>FNO_BHAVCOPY!BM48</f>
        <v>49126000</v>
      </c>
      <c r="AY50" s="29">
        <f>FNO_BHAVCOPY!BN48</f>
        <v>48069000</v>
      </c>
      <c r="AZ50" s="29">
        <f>FNO_BHAVCOPY!BO48</f>
        <v>46564000</v>
      </c>
      <c r="BA50" s="29">
        <f>FNO_BHAVCOPY!BP48</f>
        <v>46361000</v>
      </c>
      <c r="BB50" s="29">
        <f>FNO_BHAVCOPY!BQ48</f>
        <v>45563000</v>
      </c>
      <c r="BC50" s="29">
        <f>FNO_BHAVCOPY!BR48</f>
        <v>45262000</v>
      </c>
      <c r="BD50" s="29">
        <f>FNO_BHAVCOPY!BS48</f>
        <v>44520000</v>
      </c>
      <c r="BE50" s="29">
        <f>FNO_BHAVCOPY!BT48</f>
        <v>44156000</v>
      </c>
      <c r="BF50" s="29">
        <f>FNO_BHAVCOPY!BU48</f>
        <v>43274000</v>
      </c>
      <c r="BG50" s="29">
        <f>FNO_BHAVCOPY!BV48</f>
        <v>42917000</v>
      </c>
      <c r="BH50" s="29">
        <f>FNO_BHAVCOPY!BW48</f>
        <v>41657000</v>
      </c>
      <c r="BI50" s="29">
        <f>FNO_BHAVCOPY!BX48</f>
        <v>40474000</v>
      </c>
      <c r="BJ50" s="22">
        <f>CASHBC!EJ48</f>
        <v>602.87266</v>
      </c>
      <c r="BK50" s="22">
        <f>CASHBC!EK48</f>
        <v>222.05207999999999</v>
      </c>
      <c r="BL50" s="22">
        <f>CASHBC!EL48</f>
        <v>254.47452000000001</v>
      </c>
      <c r="BM50" s="22">
        <f>CASHBC!EM48</f>
        <v>179.59495999999999</v>
      </c>
      <c r="BN50" s="22">
        <f>CASHBC!EN48</f>
        <v>141.98625000000001</v>
      </c>
      <c r="BO50" s="22">
        <f>CASHBC!EO48</f>
        <v>208.02757</v>
      </c>
      <c r="BP50" s="22">
        <f>CASHBC!EP48</f>
        <v>242.73867999999999</v>
      </c>
      <c r="BQ50" s="22">
        <f>CASHBC!EQ48</f>
        <v>208.24842000000001</v>
      </c>
      <c r="BR50" s="22">
        <f>CASHBC!ER48</f>
        <v>314.14510999999999</v>
      </c>
      <c r="BS50" s="22">
        <f>CASHBC!ES48</f>
        <v>411.50967000000003</v>
      </c>
      <c r="BT50" s="22">
        <f>CASHBC!ET48</f>
        <v>157.70006000000001</v>
      </c>
      <c r="BU50" s="22">
        <f>CASHBC!EU48</f>
        <v>278.00697000000002</v>
      </c>
      <c r="BV50" s="22">
        <f>CASHBC!EV48</f>
        <v>204.58010999999999</v>
      </c>
      <c r="BW50" s="22">
        <f>CASHBC!EW48</f>
        <v>344.22764999999998</v>
      </c>
      <c r="BX50" s="22">
        <f>VLOOKUP($A50,CASHBC!$FG:$FU,2,0)</f>
        <v>296.79874100500001</v>
      </c>
      <c r="BY50" s="22">
        <f>VLOOKUP($A50,CASHBC!$FG:$FU,3,0)</f>
        <v>103.393061035</v>
      </c>
      <c r="BZ50" s="22">
        <f>VLOOKUP($A50,CASHBC!$FG:$FU,4,0)</f>
        <v>116.47502102</v>
      </c>
      <c r="CA50" s="22">
        <f>VLOOKUP($A50,CASHBC!$FG:$FU,5,0)</f>
        <v>78.77464067999999</v>
      </c>
      <c r="CB50" s="22">
        <f>VLOOKUP($A50,CASHBC!$FG:$FU,6,0)</f>
        <v>61.815514345000004</v>
      </c>
      <c r="CC50" s="22">
        <f>VLOOKUP($A50,CASHBC!$FG:$FU,7,0)</f>
        <v>93.871745735000005</v>
      </c>
      <c r="CD50" s="22">
        <f>VLOOKUP($A50,CASHBC!$FG:$FU,8,0)</f>
        <v>104.96443126</v>
      </c>
      <c r="CE50" s="22">
        <f>VLOOKUP($A50,CASHBC!$FG:$FU,9,0)</f>
        <v>90.311165009999996</v>
      </c>
      <c r="CF50" s="22">
        <f>VLOOKUP($A50,CASHBC!$FG:$FU,10,0)</f>
        <v>145.87571684</v>
      </c>
      <c r="CG50" s="22">
        <f>VLOOKUP($A50,CASHBC!$FG:$FU,11,0)</f>
        <v>184.78534872500001</v>
      </c>
      <c r="CH50" s="22">
        <f>VLOOKUP($A50,CASHBC!$FG:$FU,12,0)</f>
        <v>65.829112315000003</v>
      </c>
      <c r="CI50" s="22">
        <f>VLOOKUP($A50,CASHBC!$FG:$FU,13,0)</f>
        <v>117.73437445499999</v>
      </c>
      <c r="CJ50" s="22">
        <f>VLOOKUP($A50,CASHBC!$FG:$FU,14,0)</f>
        <v>83.086688639999991</v>
      </c>
      <c r="CK50" s="22">
        <f>VLOOKUP($A50,CASHBC!$FG:$FU,15,0)</f>
        <v>141.33498259999999</v>
      </c>
      <c r="CL50" s="30">
        <f>VLOOKUP($A50,CASHBC!$GE:$GS,2,0)</f>
        <v>146767</v>
      </c>
      <c r="CM50" s="30">
        <f>VLOOKUP($A50,CASHBC!$GE:$GS,3,0)</f>
        <v>57870</v>
      </c>
      <c r="CN50" s="30">
        <f>VLOOKUP($A50,CASHBC!$GE:$GS,4,0)</f>
        <v>63647</v>
      </c>
      <c r="CO50" s="30">
        <f>VLOOKUP($A50,CASHBC!$GE:$GS,5,0)</f>
        <v>37917</v>
      </c>
      <c r="CP50" s="30">
        <f>VLOOKUP($A50,CASHBC!$GE:$GS,6,0)</f>
        <v>36053</v>
      </c>
      <c r="CQ50" s="30">
        <f>VLOOKUP($A50,CASHBC!$GE:$GS,7,0)</f>
        <v>58372</v>
      </c>
      <c r="CR50" s="30">
        <f>VLOOKUP($A50,CASHBC!$GE:$GS,8,0)</f>
        <v>64960</v>
      </c>
      <c r="CS50" s="30">
        <f>VLOOKUP($A50,CASHBC!$GE:$GS,9,0)</f>
        <v>82008</v>
      </c>
      <c r="CT50" s="30">
        <f>VLOOKUP($A50,CASHBC!$GE:$GS,10,0)</f>
        <v>95525</v>
      </c>
      <c r="CU50" s="30">
        <f>VLOOKUP($A50,CASHBC!$GE:$GS,11,0)</f>
        <v>104388</v>
      </c>
      <c r="CV50" s="30">
        <f>VLOOKUP($A50,CASHBC!$GE:$GS,12,0)</f>
        <v>41917</v>
      </c>
      <c r="CW50" s="30">
        <f>VLOOKUP($A50,CASHBC!$GE:$GS,13,0)</f>
        <v>64324</v>
      </c>
      <c r="CX50" s="30">
        <f>VLOOKUP($A50,CASHBC!$GE:$GS,14,0)</f>
        <v>47003</v>
      </c>
      <c r="CY50" s="30">
        <f>VLOOKUP($A50,CASHBC!$GE:$GS,15,0)</f>
        <v>67567</v>
      </c>
      <c r="CZ50" s="30">
        <f t="shared" si="7"/>
        <v>410.76853788658212</v>
      </c>
      <c r="DA50" s="30">
        <f t="shared" si="7"/>
        <v>383.70844997407977</v>
      </c>
      <c r="DB50" s="30">
        <f t="shared" si="6"/>
        <v>399.82170408660267</v>
      </c>
      <c r="DC50" s="30">
        <f t="shared" si="6"/>
        <v>473.65287338133288</v>
      </c>
      <c r="DD50" s="30">
        <f t="shared" si="6"/>
        <v>393.82644994868673</v>
      </c>
      <c r="DE50" s="30">
        <f t="shared" si="6"/>
        <v>356.38246076886179</v>
      </c>
      <c r="DF50" s="30">
        <f t="shared" si="6"/>
        <v>373.67407635467981</v>
      </c>
      <c r="DG50" s="30">
        <f t="shared" si="6"/>
        <v>253.93671349136667</v>
      </c>
      <c r="DH50" s="30">
        <f t="shared" si="6"/>
        <v>328.86166971996857</v>
      </c>
      <c r="DI50" s="30">
        <f t="shared" si="6"/>
        <v>394.21166226002993</v>
      </c>
      <c r="DJ50" s="30">
        <f t="shared" si="6"/>
        <v>376.21981534938095</v>
      </c>
      <c r="DK50" s="30">
        <f t="shared" si="6"/>
        <v>432.1978888128848</v>
      </c>
      <c r="DL50" s="30">
        <f t="shared" si="6"/>
        <v>435.24904793311066</v>
      </c>
      <c r="DM50" s="30">
        <f t="shared" si="6"/>
        <v>509.46120147409238</v>
      </c>
      <c r="DN50" s="3">
        <f>VLOOKUP($A50,DELIEVERY!$DX:$EM,2,0)</f>
        <v>26.18</v>
      </c>
      <c r="DO50" s="3">
        <f>VLOOKUP($A50,DELIEVERY!$DX:$EM,3,0)</f>
        <v>26.96</v>
      </c>
      <c r="DP50" s="3">
        <f>VLOOKUP($A50,DELIEVERY!$DX:$EM,4,0)</f>
        <v>34.67</v>
      </c>
      <c r="DQ50" s="3">
        <f>VLOOKUP($A50,DELIEVERY!$DX:$EM,5,0)</f>
        <v>31.14</v>
      </c>
      <c r="DR50" s="3">
        <f>VLOOKUP($A50,DELIEVERY!$DX:$EM,6,0)</f>
        <v>35.28</v>
      </c>
      <c r="DS50" s="3">
        <f>VLOOKUP($A50,DELIEVERY!$DX:$EM,7,0)</f>
        <v>21.73</v>
      </c>
      <c r="DT50" s="3">
        <f>VLOOKUP($A50,DELIEVERY!$DX:$EM,8,0)</f>
        <v>20.63</v>
      </c>
      <c r="DU50" s="3">
        <f>VLOOKUP($A50,DELIEVERY!$DX:$EM,9,0)</f>
        <v>34.81</v>
      </c>
      <c r="DV50" s="3">
        <f>VLOOKUP($A50,DELIEVERY!$DX:$EM,10,0)</f>
        <v>30.63</v>
      </c>
      <c r="DW50" s="3">
        <f>VLOOKUP($A50,DELIEVERY!$DX:$EM,11,0)</f>
        <v>25.54</v>
      </c>
      <c r="DX50" s="3">
        <f>VLOOKUP($A50,DELIEVERY!$DX:$EM,12,0)</f>
        <v>18.2</v>
      </c>
      <c r="DY50" s="3">
        <f>VLOOKUP($A50,DELIEVERY!$DX:$EM,13,0)</f>
        <v>27.78</v>
      </c>
      <c r="DZ50" s="3">
        <f>VLOOKUP($A50,DELIEVERY!$DX:$EM,14,0)</f>
        <v>34.380000000000003</v>
      </c>
      <c r="EA50" s="3">
        <f>VLOOKUP($A50,DELIEVERY!$DX:$EM,15,0)</f>
        <v>37.19</v>
      </c>
      <c r="EB50" s="3">
        <f>CASHBC!HU48</f>
        <v>4.1499999999999986</v>
      </c>
      <c r="EC50" s="22">
        <f>CASHBC!HV48</f>
        <v>2</v>
      </c>
      <c r="ED50" s="22">
        <f>CASHBC!HW48</f>
        <v>3.6000000000000014</v>
      </c>
      <c r="EE50" s="22">
        <f>CASHBC!HX48</f>
        <v>1.75</v>
      </c>
      <c r="EF50" s="3">
        <f>CASHBC!HY48</f>
        <v>1.3000000000000043</v>
      </c>
      <c r="EG50" s="22">
        <f>CASHBC!HZ48</f>
        <v>2.0499999999999972</v>
      </c>
      <c r="EH50" s="22">
        <f>CASHBC!IA48</f>
        <v>2.3500000000000014</v>
      </c>
      <c r="EI50" s="22">
        <f>CASHBC!IB48</f>
        <v>1.5500000000000043</v>
      </c>
      <c r="EJ50" s="22">
        <f>CASHBC!IC48</f>
        <v>2.2000000000000028</v>
      </c>
      <c r="EK50" s="22">
        <f>CASHBC!ID48</f>
        <v>3.1499999999999986</v>
      </c>
      <c r="EL50" s="3">
        <f>CASHBC!IE48</f>
        <v>2.0500000000000043</v>
      </c>
      <c r="EM50" s="22">
        <f>CASHBC!IF48</f>
        <v>2.7999999999999972</v>
      </c>
      <c r="EN50" s="22">
        <f>CASHBC!IG48</f>
        <v>1.8999999999999986</v>
      </c>
      <c r="EO50" s="22">
        <f>CASHBC!IH48</f>
        <v>2.4500000000000028</v>
      </c>
      <c r="EP50" s="22">
        <f>VLOOKUP($A50,FNO_STOCKOPS!$EJ:$EY,2,0)</f>
        <v>0.63858466722830665</v>
      </c>
      <c r="EQ50" s="22">
        <f>VLOOKUP($A50,FNO_STOCKOPS!$EJ:$EY,3,0)</f>
        <v>0.5117647058823529</v>
      </c>
      <c r="ER50" s="22">
        <f>VLOOKUP($A50,FNO_STOCKOPS!$EJ:$EY,4,0)</f>
        <v>0.42956120092378752</v>
      </c>
      <c r="ES50" s="22">
        <f>VLOOKUP($A50,FNO_STOCKOPS!$EJ:$EY,5,0)</f>
        <v>0.4680306905370844</v>
      </c>
      <c r="ET50" s="22">
        <f>VLOOKUP($A50,FNO_STOCKOPS!$EJ:$EY,6,0)</f>
        <v>0.46001583531274742</v>
      </c>
      <c r="EU50" s="22">
        <f>VLOOKUP($A50,FNO_STOCKOPS!$EJ:$EY,7,0)</f>
        <v>0.4606741573033708</v>
      </c>
      <c r="EV50" s="22">
        <f>VLOOKUP($A50,FNO_STOCKOPS!$EJ:$EY,8,0)</f>
        <v>0.49559859154929575</v>
      </c>
      <c r="EW50" s="22">
        <f>VLOOKUP($A50,FNO_STOCKOPS!$EJ:$EY,9,0)</f>
        <v>0.51369863013698636</v>
      </c>
      <c r="EX50" s="22">
        <f>VLOOKUP($A50,FNO_STOCKOPS!$EJ:$EY,10,0)</f>
        <v>0.50937500000000002</v>
      </c>
      <c r="EY50" s="22">
        <f>VLOOKUP($A50,FNO_STOCKOPS!$EJ:$EY,11,0)</f>
        <v>0.44444444444444442</v>
      </c>
      <c r="EZ50" s="22">
        <f>VLOOKUP($A50,FNO_STOCKOPS!$EJ:$EY,12,0)</f>
        <v>0.38308457711442784</v>
      </c>
      <c r="FA50" s="22">
        <f>VLOOKUP($A50,FNO_STOCKOPS!$EJ:$EY,13,0)</f>
        <v>0.35460122699386504</v>
      </c>
      <c r="FB50" s="22">
        <f>VLOOKUP($A50,FNO_STOCKOPS!$EJ:$EY,14,0)</f>
        <v>0.47095435684647302</v>
      </c>
      <c r="FC50" s="22">
        <f>VLOOKUP($A50,FNO_STOCKOPS!$EJ:$EY,15,0)</f>
        <v>0.49883449883449882</v>
      </c>
    </row>
    <row r="51" spans="1:159" x14ac:dyDescent="0.25">
      <c r="A51" s="3" t="s">
        <v>57</v>
      </c>
      <c r="B51" s="17">
        <v>91.5</v>
      </c>
      <c r="C51" s="17">
        <v>96.55</v>
      </c>
      <c r="D51" s="17">
        <v>91.3</v>
      </c>
      <c r="E51" s="18">
        <v>94.85</v>
      </c>
      <c r="F51" s="18">
        <v>6.45</v>
      </c>
      <c r="G51" s="18">
        <v>182.7</v>
      </c>
      <c r="H51" s="18">
        <v>65</v>
      </c>
      <c r="I51" s="21" t="str">
        <f>VLOOKUP($A51,CASHBC!$HT:$IL,19,0)</f>
        <v/>
      </c>
      <c r="J51" s="22">
        <f>VLOOKUP($A51,CASHBC!$A:$C,3,0)</f>
        <v>184.95310000000001</v>
      </c>
      <c r="K51" s="22">
        <f>VLOOKUP($A51,CASHBC!$EZ:$FD,2,0)</f>
        <v>196.8937133333333</v>
      </c>
      <c r="L51" s="22">
        <f>VLOOKUP($A51,CASHBC!$EZ:$FD,3,0)</f>
        <v>203.40223799999998</v>
      </c>
      <c r="M51" s="22">
        <f>VLOOKUP($A51,CASHBC!$EZ:$FD,4,0)</f>
        <v>182.97543250000001</v>
      </c>
      <c r="N51" s="22">
        <f>VLOOKUP($A51,CASHBC!$EZ:$FD,5,0)</f>
        <v>157.78681230769232</v>
      </c>
      <c r="O51" s="22" t="str">
        <f t="shared" si="1"/>
        <v/>
      </c>
      <c r="P51" s="22">
        <f>VLOOKUP($A51,CASHBC!$A:$D,4,0)</f>
        <v>173.47084556500002</v>
      </c>
      <c r="Q51" s="22">
        <f>VLOOKUP($A51,CASHBC!$FX:$GB,2,0)</f>
        <v>167.20682055666668</v>
      </c>
      <c r="R51" s="22">
        <f>VLOOKUP($A51,CASHBC!$FX:$GB,3,0)</f>
        <v>171.157081715</v>
      </c>
      <c r="S51" s="22">
        <f>VLOOKUP($A51,CASHBC!$FX:$GB,4,0)</f>
        <v>154.39414831937501</v>
      </c>
      <c r="T51" s="22">
        <f>VLOOKUP($A51,CASHBC!$FX:$GB,5,0)</f>
        <v>134.85238802192308</v>
      </c>
      <c r="U51" s="22">
        <f t="shared" si="2"/>
        <v>173.47084556500002</v>
      </c>
      <c r="V51" s="24">
        <f>VLOOKUP($A51,CASHBC!$A:$E,5,0)</f>
        <v>99030</v>
      </c>
      <c r="W51" s="24">
        <f>VLOOKUP($A51,CASHBC!$GV:$GZ,2,0)</f>
        <v>86243.666666666672</v>
      </c>
      <c r="X51" s="24">
        <f>VLOOKUP($A51,CASHBC!$GV:$GZ,3,0)</f>
        <v>89938.6</v>
      </c>
      <c r="Y51" s="24">
        <f>VLOOKUP($A51,CASHBC!$GV:$GZ,4,0)</f>
        <v>84595</v>
      </c>
      <c r="Z51" s="24">
        <f>VLOOKUP($A51,CASHBC!$GV:$GZ,5,0)</f>
        <v>76102.692307692312</v>
      </c>
      <c r="AA51" s="24" t="str">
        <f t="shared" si="3"/>
        <v/>
      </c>
      <c r="AB51" s="27">
        <f>VLOOKUP(A51,DELIEVERY!A:E,5,0)</f>
        <v>31.32</v>
      </c>
      <c r="AC51" s="22">
        <f>VLOOKUP(A51,DELIEVERY!DP:DV,3,0)</f>
        <v>34.807659509833002</v>
      </c>
      <c r="AD51" s="22">
        <f>VLOOKUP(A51,DELIEVERY!DP:DV,4,0)</f>
        <v>32.921599417209954</v>
      </c>
      <c r="AE51" s="22">
        <f>VLOOKUP(A51,DELIEVERY!DP:DV,5,0)</f>
        <v>32.090198092577268</v>
      </c>
      <c r="AF51" s="22">
        <f>VLOOKUP(A51,DELIEVERY!DP:DV,6,0)</f>
        <v>32.664302412013996</v>
      </c>
      <c r="AG51" s="3" t="str">
        <f t="shared" si="4"/>
        <v/>
      </c>
      <c r="AH51" s="28">
        <f>FNO_BHAVCOPY!CB49</f>
        <v>-10.724808485562757</v>
      </c>
      <c r="AI51" s="28">
        <f>FNO_BHAVCOPY!CC49</f>
        <v>-7.1493707824183836</v>
      </c>
      <c r="AJ51" s="28">
        <f>FNO_BHAVCOPY!CD49</f>
        <v>-2.0368054314811506</v>
      </c>
      <c r="AK51" s="28">
        <f>FNO_BHAVCOPY!CE49</f>
        <v>7.3867996930161164</v>
      </c>
      <c r="AL51" s="28">
        <f>FNO_BHAVCOPY!CF49</f>
        <v>-3.1586770717205495</v>
      </c>
      <c r="AM51" s="28">
        <f>FNO_BHAVCOPY!CG49</f>
        <v>1.5855039637599093</v>
      </c>
      <c r="AN51" s="28">
        <f>FNO_BHAVCOPY!CH49</f>
        <v>2.5353203019160055</v>
      </c>
      <c r="AO51" s="28">
        <f>FNO_BHAVCOPY!CI49</f>
        <v>6.3387528298003701</v>
      </c>
      <c r="AP51" s="28">
        <f>FNO_BHAVCOPY!CJ49</f>
        <v>-1.559967585089141</v>
      </c>
      <c r="AQ51" s="28">
        <f>FNO_BHAVCOPY!CK49</f>
        <v>0.40683482506102525</v>
      </c>
      <c r="AR51" s="28">
        <f>FNO_BHAVCOPY!CL49</f>
        <v>2.5234619395203337</v>
      </c>
      <c r="AS51" s="28">
        <f>FNO_BHAVCOPY!CM49</f>
        <v>0.10438413361169101</v>
      </c>
      <c r="AT51" s="28">
        <f>FNO_BHAVCOPY!CN49</f>
        <v>-0.29142381348875934</v>
      </c>
      <c r="AU51" s="28">
        <f>FNO_BHAVCOPY!CO49</f>
        <v>1.8012290739563466</v>
      </c>
      <c r="AV51" s="29">
        <f>FNO_BHAVCOPY!BK49</f>
        <v>24243030</v>
      </c>
      <c r="AW51" s="29">
        <f>FNO_BHAVCOPY!BL49</f>
        <v>27155394</v>
      </c>
      <c r="AX51" s="29">
        <f>FNO_BHAVCOPY!BM49</f>
        <v>29246322</v>
      </c>
      <c r="AY51" s="29">
        <f>FNO_BHAVCOPY!BN49</f>
        <v>29854398</v>
      </c>
      <c r="AZ51" s="29">
        <f>FNO_BHAVCOPY!BO49</f>
        <v>27800808</v>
      </c>
      <c r="BA51" s="29">
        <f>FNO_BHAVCOPY!BP49</f>
        <v>28707588</v>
      </c>
      <c r="BB51" s="29">
        <f>FNO_BHAVCOPY!BQ49</f>
        <v>28259532</v>
      </c>
      <c r="BC51" s="29">
        <f>FNO_BHAVCOPY!BR49</f>
        <v>27560778</v>
      </c>
      <c r="BD51" s="29">
        <f>FNO_BHAVCOPY!BS49</f>
        <v>25917906</v>
      </c>
      <c r="BE51" s="29">
        <f>FNO_BHAVCOPY!BT49</f>
        <v>26328624</v>
      </c>
      <c r="BF51" s="29">
        <f>FNO_BHAVCOPY!BU49</f>
        <v>26221944</v>
      </c>
      <c r="BG51" s="29">
        <f>FNO_BHAVCOPY!BV49</f>
        <v>25576530</v>
      </c>
      <c r="BH51" s="29">
        <f>FNO_BHAVCOPY!BW49</f>
        <v>25549860</v>
      </c>
      <c r="BI51" s="29">
        <f>FNO_BHAVCOPY!BX49</f>
        <v>25624536</v>
      </c>
      <c r="BJ51" s="22">
        <f>CASHBC!EJ49</f>
        <v>184.95310000000001</v>
      </c>
      <c r="BK51" s="22">
        <f>CASHBC!EK49</f>
        <v>181.15575999999999</v>
      </c>
      <c r="BL51" s="22">
        <f>CASHBC!EL49</f>
        <v>282.29052999999999</v>
      </c>
      <c r="BM51" s="22">
        <f>CASHBC!EM49</f>
        <v>127.23484999999999</v>
      </c>
      <c r="BN51" s="22">
        <f>CASHBC!EN49</f>
        <v>232.98991000000001</v>
      </c>
      <c r="BO51" s="22">
        <f>CASHBC!EO49</f>
        <v>193.34013999999999</v>
      </c>
      <c r="BP51" s="22">
        <f>CASHBC!EP49</f>
        <v>138.45818</v>
      </c>
      <c r="BQ51" s="22">
        <f>CASHBC!EQ49</f>
        <v>192.82456999999999</v>
      </c>
      <c r="BR51" s="22">
        <f>CASHBC!ER49</f>
        <v>115.50951999999999</v>
      </c>
      <c r="BS51" s="22">
        <f>CASHBC!ES49</f>
        <v>113.84010000000001</v>
      </c>
      <c r="BT51" s="22">
        <f>CASHBC!ET49</f>
        <v>132.98643999999999</v>
      </c>
      <c r="BU51" s="22">
        <f>CASHBC!EU49</f>
        <v>134.27323000000001</v>
      </c>
      <c r="BV51" s="22">
        <f>CASHBC!EV49</f>
        <v>81.218670000000003</v>
      </c>
      <c r="BW51" s="22">
        <f>CASHBC!EW49</f>
        <v>125.10666000000001</v>
      </c>
      <c r="BX51" s="22">
        <f>VLOOKUP($A51,CASHBC!$FG:$FU,2,0)</f>
        <v>173.47084556500002</v>
      </c>
      <c r="BY51" s="22">
        <f>VLOOKUP($A51,CASHBC!$FG:$FU,3,0)</f>
        <v>159.61825626500001</v>
      </c>
      <c r="BZ51" s="22">
        <f>VLOOKUP($A51,CASHBC!$FG:$FU,4,0)</f>
        <v>236.84728000500002</v>
      </c>
      <c r="CA51" s="22">
        <f>VLOOKUP($A51,CASHBC!$FG:$FU,5,0)</f>
        <v>105.1549254</v>
      </c>
      <c r="CB51" s="22">
        <f>VLOOKUP($A51,CASHBC!$FG:$FU,6,0)</f>
        <v>189.76879732500001</v>
      </c>
      <c r="CC51" s="22">
        <f>VLOOKUP($A51,CASHBC!$FG:$FU,7,0)</f>
        <v>164.39614957999999</v>
      </c>
      <c r="CD51" s="22">
        <f>VLOOKUP($A51,CASHBC!$FG:$FU,8,0)</f>
        <v>114.23304927000001</v>
      </c>
      <c r="CE51" s="22">
        <f>VLOOKUP($A51,CASHBC!$FG:$FU,9,0)</f>
        <v>162.44382814000002</v>
      </c>
      <c r="CF51" s="22">
        <f>VLOOKUP($A51,CASHBC!$FG:$FU,10,0)</f>
        <v>102.69090057000001</v>
      </c>
      <c r="CG51" s="22">
        <f>VLOOKUP($A51,CASHBC!$FG:$FU,11,0)</f>
        <v>102.026759235</v>
      </c>
      <c r="CH51" s="22">
        <f>VLOOKUP($A51,CASHBC!$FG:$FU,12,0)</f>
        <v>117.65064893499999</v>
      </c>
      <c r="CI51" s="22">
        <f>VLOOKUP($A51,CASHBC!$FG:$FU,13,0)</f>
        <v>118.03944532</v>
      </c>
      <c r="CJ51" s="22">
        <f>VLOOKUP($A51,CASHBC!$FG:$FU,14,0)</f>
        <v>69.936616689999994</v>
      </c>
      <c r="CK51" s="22">
        <f>VLOOKUP($A51,CASHBC!$FG:$FU,15,0)</f>
        <v>110.27438755</v>
      </c>
      <c r="CL51" s="30">
        <f>VLOOKUP($A51,CASHBC!$GE:$GS,2,0)</f>
        <v>99030</v>
      </c>
      <c r="CM51" s="30">
        <f>VLOOKUP($A51,CASHBC!$GE:$GS,3,0)</f>
        <v>109260</v>
      </c>
      <c r="CN51" s="30">
        <f>VLOOKUP($A51,CASHBC!$GE:$GS,4,0)</f>
        <v>83049</v>
      </c>
      <c r="CO51" s="30">
        <f>VLOOKUP($A51,CASHBC!$GE:$GS,5,0)</f>
        <v>66422</v>
      </c>
      <c r="CP51" s="30">
        <f>VLOOKUP($A51,CASHBC!$GE:$GS,6,0)</f>
        <v>90998</v>
      </c>
      <c r="CQ51" s="30">
        <f>VLOOKUP($A51,CASHBC!$GE:$GS,7,0)</f>
        <v>99964</v>
      </c>
      <c r="CR51" s="30">
        <f>VLOOKUP($A51,CASHBC!$GE:$GS,8,0)</f>
        <v>79551</v>
      </c>
      <c r="CS51" s="30">
        <f>VLOOKUP($A51,CASHBC!$GE:$GS,9,0)</f>
        <v>78518</v>
      </c>
      <c r="CT51" s="30">
        <f>VLOOKUP($A51,CASHBC!$GE:$GS,10,0)</f>
        <v>68998</v>
      </c>
      <c r="CU51" s="30">
        <f>VLOOKUP($A51,CASHBC!$GE:$GS,11,0)</f>
        <v>50741</v>
      </c>
      <c r="CV51" s="30">
        <f>VLOOKUP($A51,CASHBC!$GE:$GS,12,0)</f>
        <v>64948</v>
      </c>
      <c r="CW51" s="30">
        <f>VLOOKUP($A51,CASHBC!$GE:$GS,13,0)</f>
        <v>84166</v>
      </c>
      <c r="CX51" s="30">
        <f>VLOOKUP($A51,CASHBC!$GE:$GS,14,0)</f>
        <v>45102</v>
      </c>
      <c r="CY51" s="30">
        <f>VLOOKUP($A51,CASHBC!$GE:$GS,15,0)</f>
        <v>67618</v>
      </c>
      <c r="CZ51" s="30">
        <f t="shared" si="7"/>
        <v>186.76471776229425</v>
      </c>
      <c r="DA51" s="30">
        <f t="shared" si="7"/>
        <v>165.80245286472632</v>
      </c>
      <c r="DB51" s="30">
        <f t="shared" si="6"/>
        <v>339.90840347264867</v>
      </c>
      <c r="DC51" s="30">
        <f t="shared" si="6"/>
        <v>191.55528288819968</v>
      </c>
      <c r="DD51" s="30">
        <f t="shared" si="6"/>
        <v>256.0384953515462</v>
      </c>
      <c r="DE51" s="30">
        <f t="shared" si="6"/>
        <v>193.40976751630586</v>
      </c>
      <c r="DF51" s="30">
        <f t="shared" si="6"/>
        <v>174.04957825797288</v>
      </c>
      <c r="DG51" s="30">
        <f t="shared" si="6"/>
        <v>245.58008354772153</v>
      </c>
      <c r="DH51" s="30">
        <f t="shared" si="6"/>
        <v>167.40995391170756</v>
      </c>
      <c r="DI51" s="30">
        <f t="shared" si="6"/>
        <v>224.35525511913445</v>
      </c>
      <c r="DJ51" s="30">
        <f t="shared" si="6"/>
        <v>204.75832974071562</v>
      </c>
      <c r="DK51" s="30">
        <f t="shared" si="6"/>
        <v>159.53381412922084</v>
      </c>
      <c r="DL51" s="30">
        <f t="shared" si="6"/>
        <v>180.07775708394308</v>
      </c>
      <c r="DM51" s="30">
        <f t="shared" si="6"/>
        <v>185.01975805258957</v>
      </c>
      <c r="DN51" s="3">
        <f>VLOOKUP($A51,DELIEVERY!$DX:$EM,2,0)</f>
        <v>31.32</v>
      </c>
      <c r="DO51" s="3">
        <f>VLOOKUP($A51,DELIEVERY!$DX:$EM,3,0)</f>
        <v>38.26</v>
      </c>
      <c r="DP51" s="3">
        <f>VLOOKUP($A51,DELIEVERY!$DX:$EM,4,0)</f>
        <v>35.89</v>
      </c>
      <c r="DQ51" s="3">
        <f>VLOOKUP($A51,DELIEVERY!$DX:$EM,5,0)</f>
        <v>27.5</v>
      </c>
      <c r="DR51" s="3">
        <f>VLOOKUP($A51,DELIEVERY!$DX:$EM,6,0)</f>
        <v>29.93</v>
      </c>
      <c r="DS51" s="3">
        <f>VLOOKUP($A51,DELIEVERY!$DX:$EM,7,0)</f>
        <v>30.76</v>
      </c>
      <c r="DT51" s="3">
        <f>VLOOKUP($A51,DELIEVERY!$DX:$EM,8,0)</f>
        <v>29.29</v>
      </c>
      <c r="DU51" s="3">
        <f>VLOOKUP($A51,DELIEVERY!$DX:$EM,9,0)</f>
        <v>27.29</v>
      </c>
      <c r="DV51" s="3">
        <f>VLOOKUP($A51,DELIEVERY!$DX:$EM,10,0)</f>
        <v>36.14</v>
      </c>
      <c r="DW51" s="3">
        <f>VLOOKUP($A51,DELIEVERY!$DX:$EM,11,0)</f>
        <v>36.76</v>
      </c>
      <c r="DX51" s="3">
        <f>VLOOKUP($A51,DELIEVERY!$DX:$EM,12,0)</f>
        <v>35.86</v>
      </c>
      <c r="DY51" s="3">
        <f>VLOOKUP($A51,DELIEVERY!$DX:$EM,13,0)</f>
        <v>42.15</v>
      </c>
      <c r="DZ51" s="3">
        <f>VLOOKUP($A51,DELIEVERY!$DX:$EM,14,0)</f>
        <v>21.81</v>
      </c>
      <c r="EA51" s="3">
        <f>VLOOKUP($A51,DELIEVERY!$DX:$EM,15,0)</f>
        <v>29.13</v>
      </c>
      <c r="EB51" s="3">
        <f>CASHBC!HU49</f>
        <v>5.25</v>
      </c>
      <c r="EC51" s="22">
        <f>CASHBC!HV49</f>
        <v>5.3999999999999915</v>
      </c>
      <c r="ED51" s="22">
        <f>CASHBC!HW49</f>
        <v>3.3500000000000085</v>
      </c>
      <c r="EE51" s="22">
        <f>CASHBC!HX49</f>
        <v>3.0999999999999943</v>
      </c>
      <c r="EF51" s="3">
        <f>CASHBC!HY49</f>
        <v>5.25</v>
      </c>
      <c r="EG51" s="22">
        <f>CASHBC!HZ49</f>
        <v>5.9500000000000028</v>
      </c>
      <c r="EH51" s="22">
        <f>CASHBC!IA49</f>
        <v>4.7999999999999972</v>
      </c>
      <c r="EI51" s="22">
        <f>CASHBC!IB49</f>
        <v>8.2000000000000028</v>
      </c>
      <c r="EJ51" s="22">
        <f>CASHBC!IC49</f>
        <v>4.2000000000000028</v>
      </c>
      <c r="EK51" s="22">
        <f>CASHBC!ID49</f>
        <v>3.8500000000000085</v>
      </c>
      <c r="EL51" s="3">
        <f>CASHBC!IE49</f>
        <v>5.5499999999999972</v>
      </c>
      <c r="EM51" s="22">
        <f>CASHBC!IF49</f>
        <v>3.9000000000000057</v>
      </c>
      <c r="EN51" s="22">
        <f>CASHBC!IG49</f>
        <v>5.6000000000000085</v>
      </c>
      <c r="EO51" s="22">
        <f>CASHBC!IH49</f>
        <v>3.3999999999999915</v>
      </c>
      <c r="EP51" s="22">
        <f>VLOOKUP($A51,FNO_STOCKOPS!$EJ:$EY,2,0)</f>
        <v>1.3270622286541245</v>
      </c>
      <c r="EQ51" s="22">
        <f>VLOOKUP($A51,FNO_STOCKOPS!$EJ:$EY,3,0)</f>
        <v>0.97491448118586088</v>
      </c>
      <c r="ER51" s="22">
        <f>VLOOKUP($A51,FNO_STOCKOPS!$EJ:$EY,4,0)</f>
        <v>0.8352713178294574</v>
      </c>
      <c r="ES51" s="22">
        <f>VLOOKUP($A51,FNO_STOCKOPS!$EJ:$EY,5,0)</f>
        <v>0.79023972602739723</v>
      </c>
      <c r="ET51" s="22">
        <f>VLOOKUP($A51,FNO_STOCKOPS!$EJ:$EY,6,0)</f>
        <v>0.89080459770114939</v>
      </c>
      <c r="EU51" s="22">
        <f>VLOOKUP($A51,FNO_STOCKOPS!$EJ:$EY,7,0)</f>
        <v>0.5331412103746398</v>
      </c>
      <c r="EV51" s="22">
        <f>VLOOKUP($A51,FNO_STOCKOPS!$EJ:$EY,8,0)</f>
        <v>0.56956956956956961</v>
      </c>
      <c r="EW51" s="22">
        <f>VLOOKUP($A51,FNO_STOCKOPS!$EJ:$EY,9,0)</f>
        <v>0.500507614213198</v>
      </c>
      <c r="EX51" s="22">
        <f>VLOOKUP($A51,FNO_STOCKOPS!$EJ:$EY,10,0)</f>
        <v>0.52916666666666667</v>
      </c>
      <c r="EY51" s="22">
        <f>VLOOKUP($A51,FNO_STOCKOPS!$EJ:$EY,11,0)</f>
        <v>0.56371049949031604</v>
      </c>
      <c r="EZ51" s="22">
        <f>VLOOKUP($A51,FNO_STOCKOPS!$EJ:$EY,12,0)</f>
        <v>0.59247311827956994</v>
      </c>
      <c r="FA51" s="22">
        <f>VLOOKUP($A51,FNO_STOCKOPS!$EJ:$EY,13,0)</f>
        <v>0.57407407407407407</v>
      </c>
      <c r="FB51" s="22">
        <f>VLOOKUP($A51,FNO_STOCKOPS!$EJ:$EY,14,0)</f>
        <v>0.55955056179775275</v>
      </c>
      <c r="FC51" s="22">
        <f>VLOOKUP($A51,FNO_STOCKOPS!$EJ:$EY,15,0)</f>
        <v>0.56235294117647061</v>
      </c>
    </row>
    <row r="52" spans="1:159" x14ac:dyDescent="0.25">
      <c r="A52" s="3" t="s">
        <v>58</v>
      </c>
      <c r="B52" s="17">
        <v>354</v>
      </c>
      <c r="C52" s="17">
        <v>359</v>
      </c>
      <c r="D52" s="17">
        <v>335.8</v>
      </c>
      <c r="E52" s="18">
        <v>337.5</v>
      </c>
      <c r="F52" s="18">
        <v>2.37</v>
      </c>
      <c r="G52" s="18">
        <v>654.20000000000005</v>
      </c>
      <c r="H52" s="18">
        <v>161.65</v>
      </c>
      <c r="I52" s="21" t="str">
        <f>VLOOKUP($A52,CASHBC!$HT:$IL,19,0)</f>
        <v/>
      </c>
      <c r="J52" s="22">
        <f>VLOOKUP($A52,CASHBC!$A:$C,3,0)</f>
        <v>111.20363999999999</v>
      </c>
      <c r="K52" s="22">
        <f>VLOOKUP($A52,CASHBC!$EZ:$FD,2,0)</f>
        <v>49.784996666666665</v>
      </c>
      <c r="L52" s="22">
        <f>VLOOKUP($A52,CASHBC!$EZ:$FD,3,0)</f>
        <v>104.64299200000001</v>
      </c>
      <c r="M52" s="22">
        <f>VLOOKUP($A52,CASHBC!$EZ:$FD,4,0)</f>
        <v>91.711770000000001</v>
      </c>
      <c r="N52" s="22">
        <f>VLOOKUP($A52,CASHBC!$EZ:$FD,5,0)</f>
        <v>102.96228692307692</v>
      </c>
      <c r="O52" s="22">
        <f t="shared" si="1"/>
        <v>111.20363999999999</v>
      </c>
      <c r="P52" s="22">
        <f>VLOOKUP($A52,CASHBC!$A:$D,4,0)</f>
        <v>384.57414853</v>
      </c>
      <c r="Q52" s="22">
        <f>VLOOKUP($A52,CASHBC!$FX:$GB,2,0)</f>
        <v>168.00318155833335</v>
      </c>
      <c r="R52" s="22">
        <f>VLOOKUP($A52,CASHBC!$FX:$GB,3,0)</f>
        <v>359.995569418</v>
      </c>
      <c r="S52" s="22">
        <f>VLOOKUP($A52,CASHBC!$FX:$GB,4,0)</f>
        <v>309.23622230249998</v>
      </c>
      <c r="T52" s="22">
        <f>VLOOKUP($A52,CASHBC!$FX:$GB,5,0)</f>
        <v>332.611866835</v>
      </c>
      <c r="U52" s="22">
        <f t="shared" si="2"/>
        <v>384.57414853</v>
      </c>
      <c r="V52" s="24">
        <f>VLOOKUP($A52,CASHBC!$A:$E,5,0)</f>
        <v>160824</v>
      </c>
      <c r="W52" s="24">
        <f>VLOOKUP($A52,CASHBC!$GV:$GZ,2,0)</f>
        <v>69134.333333333328</v>
      </c>
      <c r="X52" s="24">
        <f>VLOOKUP($A52,CASHBC!$GV:$GZ,3,0)</f>
        <v>134528.79999999999</v>
      </c>
      <c r="Y52" s="24">
        <f>VLOOKUP($A52,CASHBC!$GV:$GZ,4,0)</f>
        <v>118310.625</v>
      </c>
      <c r="Z52" s="24">
        <f>VLOOKUP($A52,CASHBC!$GV:$GZ,5,0)</f>
        <v>132461.84615384616</v>
      </c>
      <c r="AA52" s="24" t="str">
        <f t="shared" si="3"/>
        <v/>
      </c>
      <c r="AB52" s="27">
        <f>VLOOKUP(A52,DELIEVERY!A:E,5,0)</f>
        <v>18.55</v>
      </c>
      <c r="AC52" s="22">
        <f>VLOOKUP(A52,DELIEVERY!DP:DV,3,0)</f>
        <v>19.671615926592075</v>
      </c>
      <c r="AD52" s="22">
        <f>VLOOKUP(A52,DELIEVERY!DP:DV,4,0)</f>
        <v>14.545201459835935</v>
      </c>
      <c r="AE52" s="22">
        <f>VLOOKUP(A52,DELIEVERY!DP:DV,5,0)</f>
        <v>14.811704375567063</v>
      </c>
      <c r="AF52" s="22">
        <f>VLOOKUP(A52,DELIEVERY!DP:DV,6,0)</f>
        <v>14.915953580703519</v>
      </c>
      <c r="AG52" s="3" t="str">
        <f t="shared" si="4"/>
        <v/>
      </c>
      <c r="AH52" s="28">
        <f>FNO_BHAVCOPY!CB50</f>
        <v>1.2957317073170731</v>
      </c>
      <c r="AI52" s="28">
        <f>FNO_BHAVCOPY!CC50</f>
        <v>-12.76595744680851</v>
      </c>
      <c r="AJ52" s="28">
        <f>FNO_BHAVCOPY!CD50</f>
        <v>-6.9882498453927022</v>
      </c>
      <c r="AK52" s="28">
        <f>FNO_BHAVCOPY!CE50</f>
        <v>7.6564580559254329</v>
      </c>
      <c r="AL52" s="28">
        <f>FNO_BHAVCOPY!CF50</f>
        <v>-5.3560176433522368</v>
      </c>
      <c r="AM52" s="28">
        <f>FNO_BHAVCOPY!CG50</f>
        <v>20.45540796963947</v>
      </c>
      <c r="AN52" s="28">
        <f>FNO_BHAVCOPY!CH50</f>
        <v>3.7810161480897988</v>
      </c>
      <c r="AO52" s="28">
        <f>FNO_BHAVCOPY!CI50</f>
        <v>14.679313459801266</v>
      </c>
      <c r="AP52" s="28">
        <f>FNO_BHAVCOPY!CJ50</f>
        <v>-0.31517334533993696</v>
      </c>
      <c r="AQ52" s="28">
        <f>FNO_BHAVCOPY!CK50</f>
        <v>10.939060939060939</v>
      </c>
      <c r="AR52" s="28">
        <f>FNO_BHAVCOPY!CL50</f>
        <v>10.607734806629834</v>
      </c>
      <c r="AS52" s="28">
        <f>FNO_BHAVCOPY!CM50</f>
        <v>-5.1362683438155132</v>
      </c>
      <c r="AT52" s="28">
        <f>FNO_BHAVCOPY!CN50</f>
        <v>7.492957746478873</v>
      </c>
      <c r="AU52" s="28">
        <f>FNO_BHAVCOPY!CO50</f>
        <v>-12.302371541501977</v>
      </c>
      <c r="AV52" s="29">
        <f>FNO_BHAVCOPY!BK50</f>
        <v>3721200</v>
      </c>
      <c r="AW52" s="29">
        <f>FNO_BHAVCOPY!BL50</f>
        <v>3673600</v>
      </c>
      <c r="AX52" s="29">
        <f>FNO_BHAVCOPY!BM50</f>
        <v>4211200</v>
      </c>
      <c r="AY52" s="29">
        <f>FNO_BHAVCOPY!BN50</f>
        <v>4527600</v>
      </c>
      <c r="AZ52" s="29">
        <f>FNO_BHAVCOPY!BO50</f>
        <v>4205600</v>
      </c>
      <c r="BA52" s="29">
        <f>FNO_BHAVCOPY!BP50</f>
        <v>4443600</v>
      </c>
      <c r="BB52" s="29">
        <f>FNO_BHAVCOPY!BQ50</f>
        <v>3689000</v>
      </c>
      <c r="BC52" s="29">
        <f>FNO_BHAVCOPY!BR50</f>
        <v>3554600</v>
      </c>
      <c r="BD52" s="29">
        <f>FNO_BHAVCOPY!BS50</f>
        <v>3099600</v>
      </c>
      <c r="BE52" s="29">
        <f>FNO_BHAVCOPY!BT50</f>
        <v>3109400</v>
      </c>
      <c r="BF52" s="29">
        <f>FNO_BHAVCOPY!BU50</f>
        <v>2802800</v>
      </c>
      <c r="BG52" s="29">
        <f>FNO_BHAVCOPY!BV50</f>
        <v>2534000</v>
      </c>
      <c r="BH52" s="29">
        <f>FNO_BHAVCOPY!BW50</f>
        <v>2671200</v>
      </c>
      <c r="BI52" s="29">
        <f>FNO_BHAVCOPY!BX50</f>
        <v>2485000</v>
      </c>
      <c r="BJ52" s="22">
        <f>CASHBC!EJ50</f>
        <v>111.20363999999999</v>
      </c>
      <c r="BK52" s="22">
        <f>CASHBC!EK50</f>
        <v>34.585009999999997</v>
      </c>
      <c r="BL52" s="22">
        <f>CASHBC!EL50</f>
        <v>51.880400000000002</v>
      </c>
      <c r="BM52" s="22">
        <f>CASHBC!EM50</f>
        <v>62.889580000000002</v>
      </c>
      <c r="BN52" s="22">
        <f>CASHBC!EN50</f>
        <v>177.02680000000001</v>
      </c>
      <c r="BO52" s="22">
        <f>CASHBC!EO50</f>
        <v>196.83317</v>
      </c>
      <c r="BP52" s="22">
        <f>CASHBC!EP50</f>
        <v>74.295270000000002</v>
      </c>
      <c r="BQ52" s="22">
        <f>CASHBC!EQ50</f>
        <v>91.060770000000005</v>
      </c>
      <c r="BR52" s="22">
        <f>CASHBC!ER50</f>
        <v>45.123159999999999</v>
      </c>
      <c r="BS52" s="22">
        <f>CASHBC!ES50</f>
        <v>66.311660000000003</v>
      </c>
      <c r="BT52" s="22">
        <f>CASHBC!ET50</f>
        <v>85.760130000000004</v>
      </c>
      <c r="BU52" s="22">
        <f>CASHBC!EU50</f>
        <v>217.89838</v>
      </c>
      <c r="BV52" s="22">
        <f>CASHBC!EV50</f>
        <v>184.80604</v>
      </c>
      <c r="BW52" s="22">
        <f>CASHBC!EW50</f>
        <v>50.039360000000002</v>
      </c>
      <c r="BX52" s="22">
        <f>VLOOKUP($A52,CASHBC!$FG:$FU,2,0)</f>
        <v>384.57414853</v>
      </c>
      <c r="BY52" s="22">
        <f>VLOOKUP($A52,CASHBC!$FG:$FU,3,0)</f>
        <v>114.46226885999999</v>
      </c>
      <c r="BZ52" s="22">
        <f>VLOOKUP($A52,CASHBC!$FG:$FU,4,0)</f>
        <v>171.73908488000001</v>
      </c>
      <c r="CA52" s="22">
        <f>VLOOKUP($A52,CASHBC!$FG:$FU,5,0)</f>
        <v>217.808190935</v>
      </c>
      <c r="CB52" s="22">
        <f>VLOOKUP($A52,CASHBC!$FG:$FU,6,0)</f>
        <v>623.34830387500006</v>
      </c>
      <c r="CC52" s="22">
        <f>VLOOKUP($A52,CASHBC!$FG:$FU,7,0)</f>
        <v>672.61999853999998</v>
      </c>
      <c r="CD52" s="22">
        <f>VLOOKUP($A52,CASHBC!$FG:$FU,8,0)</f>
        <v>239.32229134000002</v>
      </c>
      <c r="CE52" s="22">
        <f>VLOOKUP($A52,CASHBC!$FG:$FU,9,0)</f>
        <v>291.70105704499997</v>
      </c>
      <c r="CF52" s="22">
        <f>VLOOKUP($A52,CASHBC!$FG:$FU,10,0)</f>
        <v>142.888582945</v>
      </c>
      <c r="CG52" s="22">
        <f>VLOOKUP($A52,CASHBC!$FG:$FU,11,0)</f>
        <v>210.672146185</v>
      </c>
      <c r="CH52" s="22">
        <f>VLOOKUP($A52,CASHBC!$FG:$FU,12,0)</f>
        <v>273.11482004999999</v>
      </c>
      <c r="CI52" s="22">
        <f>VLOOKUP($A52,CASHBC!$FG:$FU,13,0)</f>
        <v>714.69404963500006</v>
      </c>
      <c r="CJ52" s="22">
        <f>VLOOKUP($A52,CASHBC!$FG:$FU,14,0)</f>
        <v>528.97248516000002</v>
      </c>
      <c r="CK52" s="22">
        <f>VLOOKUP($A52,CASHBC!$FG:$FU,15,0)</f>
        <v>122.610989405</v>
      </c>
      <c r="CL52" s="30">
        <f>VLOOKUP($A52,CASHBC!$GE:$GS,2,0)</f>
        <v>160824</v>
      </c>
      <c r="CM52" s="30">
        <f>VLOOKUP($A52,CASHBC!$GE:$GS,3,0)</f>
        <v>49722</v>
      </c>
      <c r="CN52" s="30">
        <f>VLOOKUP($A52,CASHBC!$GE:$GS,4,0)</f>
        <v>77095</v>
      </c>
      <c r="CO52" s="30">
        <f>VLOOKUP($A52,CASHBC!$GE:$GS,5,0)</f>
        <v>80586</v>
      </c>
      <c r="CP52" s="30">
        <f>VLOOKUP($A52,CASHBC!$GE:$GS,6,0)</f>
        <v>223781</v>
      </c>
      <c r="CQ52" s="30">
        <f>VLOOKUP($A52,CASHBC!$GE:$GS,7,0)</f>
        <v>241460</v>
      </c>
      <c r="CR52" s="30">
        <f>VLOOKUP($A52,CASHBC!$GE:$GS,8,0)</f>
        <v>90798</v>
      </c>
      <c r="CS52" s="30">
        <f>VLOOKUP($A52,CASHBC!$GE:$GS,9,0)</f>
        <v>117788</v>
      </c>
      <c r="CT52" s="30">
        <f>VLOOKUP($A52,CASHBC!$GE:$GS,10,0)</f>
        <v>65255</v>
      </c>
      <c r="CU52" s="30">
        <f>VLOOKUP($A52,CASHBC!$GE:$GS,11,0)</f>
        <v>69364</v>
      </c>
      <c r="CV52" s="30">
        <f>VLOOKUP($A52,CASHBC!$GE:$GS,12,0)</f>
        <v>100876</v>
      </c>
      <c r="CW52" s="30">
        <f>VLOOKUP($A52,CASHBC!$GE:$GS,13,0)</f>
        <v>293001</v>
      </c>
      <c r="CX52" s="30">
        <f>VLOOKUP($A52,CASHBC!$GE:$GS,14,0)</f>
        <v>237619</v>
      </c>
      <c r="CY52" s="30">
        <f>VLOOKUP($A52,CASHBC!$GE:$GS,15,0)</f>
        <v>74659</v>
      </c>
      <c r="CZ52" s="30">
        <f t="shared" si="7"/>
        <v>69.146172213102517</v>
      </c>
      <c r="DA52" s="30">
        <f t="shared" si="7"/>
        <v>69.556755560918702</v>
      </c>
      <c r="DB52" s="30">
        <f t="shared" si="6"/>
        <v>67.294117647058826</v>
      </c>
      <c r="DC52" s="30">
        <f t="shared" si="6"/>
        <v>78.040329585784136</v>
      </c>
      <c r="DD52" s="30">
        <f t="shared" si="6"/>
        <v>79.107162806493861</v>
      </c>
      <c r="DE52" s="30">
        <f t="shared" si="6"/>
        <v>81.517920152406191</v>
      </c>
      <c r="DF52" s="30">
        <f t="shared" si="6"/>
        <v>81.824786889579059</v>
      </c>
      <c r="DG52" s="30">
        <f t="shared" si="6"/>
        <v>77.309038272149976</v>
      </c>
      <c r="DH52" s="30">
        <f t="shared" si="6"/>
        <v>69.148969427630064</v>
      </c>
      <c r="DI52" s="30">
        <f t="shared" si="6"/>
        <v>95.599532898910098</v>
      </c>
      <c r="DJ52" s="30">
        <f t="shared" si="6"/>
        <v>85.015395138585987</v>
      </c>
      <c r="DK52" s="30">
        <f t="shared" si="6"/>
        <v>74.367793966573501</v>
      </c>
      <c r="DL52" s="30">
        <f t="shared" si="6"/>
        <v>77.774100555931966</v>
      </c>
      <c r="DM52" s="30">
        <f t="shared" si="6"/>
        <v>67.023881916446783</v>
      </c>
      <c r="DN52" s="3">
        <f>VLOOKUP($A52,DELIEVERY!$DX:$EM,2,0)</f>
        <v>18.55</v>
      </c>
      <c r="DO52" s="3">
        <f>VLOOKUP($A52,DELIEVERY!$DX:$EM,3,0)</f>
        <v>16.600000000000001</v>
      </c>
      <c r="DP52" s="3">
        <f>VLOOKUP($A52,DELIEVERY!$DX:$EM,4,0)</f>
        <v>25.79</v>
      </c>
      <c r="DQ52" s="3">
        <f>VLOOKUP($A52,DELIEVERY!$DX:$EM,5,0)</f>
        <v>16.309999999999999</v>
      </c>
      <c r="DR52" s="3">
        <f>VLOOKUP($A52,DELIEVERY!$DX:$EM,6,0)</f>
        <v>11.33</v>
      </c>
      <c r="DS52" s="3">
        <f>VLOOKUP($A52,DELIEVERY!$DX:$EM,7,0)</f>
        <v>13.55</v>
      </c>
      <c r="DT52" s="3">
        <f>VLOOKUP($A52,DELIEVERY!$DX:$EM,8,0)</f>
        <v>14.24</v>
      </c>
      <c r="DU52" s="3">
        <f>VLOOKUP($A52,DELIEVERY!$DX:$EM,9,0)</f>
        <v>14.57</v>
      </c>
      <c r="DV52" s="3">
        <f>VLOOKUP($A52,DELIEVERY!$DX:$EM,10,0)</f>
        <v>19.329999999999998</v>
      </c>
      <c r="DW52" s="3">
        <f>VLOOKUP($A52,DELIEVERY!$DX:$EM,11,0)</f>
        <v>21.85</v>
      </c>
      <c r="DX52" s="3">
        <f>VLOOKUP($A52,DELIEVERY!$DX:$EM,12,0)</f>
        <v>15.4</v>
      </c>
      <c r="DY52" s="3">
        <f>VLOOKUP($A52,DELIEVERY!$DX:$EM,13,0)</f>
        <v>13.98</v>
      </c>
      <c r="DZ52" s="3">
        <f>VLOOKUP($A52,DELIEVERY!$DX:$EM,14,0)</f>
        <v>10.48</v>
      </c>
      <c r="EA52" s="3">
        <f>VLOOKUP($A52,DELIEVERY!$DX:$EM,15,0)</f>
        <v>26.89</v>
      </c>
      <c r="EB52" s="3">
        <f>CASHBC!HU50</f>
        <v>23.199999999999989</v>
      </c>
      <c r="EC52" s="22">
        <f>CASHBC!HV50</f>
        <v>10</v>
      </c>
      <c r="ED52" s="22">
        <f>CASHBC!HW50</f>
        <v>21.100000000000023</v>
      </c>
      <c r="EE52" s="22">
        <f>CASHBC!HX50</f>
        <v>14.949999999999989</v>
      </c>
      <c r="EF52" s="3">
        <f>CASHBC!HY50</f>
        <v>18.949999999999989</v>
      </c>
      <c r="EG52" s="22">
        <f>CASHBC!HZ50</f>
        <v>29.149999999999977</v>
      </c>
      <c r="EH52" s="22">
        <f>CASHBC!IA50</f>
        <v>17.149999999999977</v>
      </c>
      <c r="EI52" s="22">
        <f>CASHBC!IB50</f>
        <v>25.050000000000011</v>
      </c>
      <c r="EJ52" s="22">
        <f>CASHBC!IC50</f>
        <v>19.5</v>
      </c>
      <c r="EK52" s="22">
        <f>CASHBC!ID50</f>
        <v>19.75</v>
      </c>
      <c r="EL52" s="3">
        <f>CASHBC!IE50</f>
        <v>15.800000000000011</v>
      </c>
      <c r="EM52" s="22">
        <f>CASHBC!IF50</f>
        <v>33.300000000000011</v>
      </c>
      <c r="EN52" s="22">
        <f>CASHBC!IG50</f>
        <v>55</v>
      </c>
      <c r="EO52" s="22">
        <f>CASHBC!IH50</f>
        <v>12.5</v>
      </c>
      <c r="EP52" s="22">
        <f>VLOOKUP($A52,FNO_STOCKOPS!$EJ:$EY,2,0)</f>
        <v>0.61605351170568556</v>
      </c>
      <c r="EQ52" s="22">
        <f>VLOOKUP($A52,FNO_STOCKOPS!$EJ:$EY,3,0)</f>
        <v>0.55107351984385167</v>
      </c>
      <c r="ER52" s="22">
        <f>VLOOKUP($A52,FNO_STOCKOPS!$EJ:$EY,4,0)</f>
        <v>0.51061388410786002</v>
      </c>
      <c r="ES52" s="22">
        <f>VLOOKUP($A52,FNO_STOCKOPS!$EJ:$EY,5,0)</f>
        <v>0.49530271398747389</v>
      </c>
      <c r="ET52" s="22">
        <f>VLOOKUP($A52,FNO_STOCKOPS!$EJ:$EY,6,0)</f>
        <v>0.41491308325709059</v>
      </c>
      <c r="EU52" s="22">
        <f>VLOOKUP($A52,FNO_STOCKOPS!$EJ:$EY,7,0)</f>
        <v>0.40223192624939352</v>
      </c>
      <c r="EV52" s="22">
        <f>VLOOKUP($A52,FNO_STOCKOPS!$EJ:$EY,8,0)</f>
        <v>0.37332556785090276</v>
      </c>
      <c r="EW52" s="22">
        <f>VLOOKUP($A52,FNO_STOCKOPS!$EJ:$EY,9,0)</f>
        <v>0.34795152914021926</v>
      </c>
      <c r="EX52" s="22">
        <f>VLOOKUP($A52,FNO_STOCKOPS!$EJ:$EY,10,0)</f>
        <v>0.35845213849287166</v>
      </c>
      <c r="EY52" s="22">
        <f>VLOOKUP($A52,FNO_STOCKOPS!$EJ:$EY,11,0)</f>
        <v>0.38503034389750507</v>
      </c>
      <c r="EZ52" s="22">
        <f>VLOOKUP($A52,FNO_STOCKOPS!$EJ:$EY,12,0)</f>
        <v>0.39345357381429524</v>
      </c>
      <c r="FA52" s="22">
        <f>VLOOKUP($A52,FNO_STOCKOPS!$EJ:$EY,13,0)</f>
        <v>0.35628105039034774</v>
      </c>
      <c r="FB52" s="22">
        <f>VLOOKUP($A52,FNO_STOCKOPS!$EJ:$EY,14,0)</f>
        <v>0.29693877551020409</v>
      </c>
      <c r="FC52" s="22">
        <f>VLOOKUP($A52,FNO_STOCKOPS!$EJ:$EY,15,0)</f>
        <v>0.27257240204429301</v>
      </c>
    </row>
    <row r="53" spans="1:159" x14ac:dyDescent="0.25">
      <c r="A53" s="3" t="s">
        <v>59</v>
      </c>
      <c r="B53" s="17">
        <v>17.2</v>
      </c>
      <c r="C53" s="17">
        <v>17.600000000000001</v>
      </c>
      <c r="D53" s="17">
        <v>17</v>
      </c>
      <c r="E53" s="18">
        <v>17.05</v>
      </c>
      <c r="F53" s="18">
        <v>0.59</v>
      </c>
      <c r="G53" s="18">
        <v>26.5</v>
      </c>
      <c r="H53" s="18">
        <v>14.05</v>
      </c>
      <c r="I53" s="21" t="str">
        <f>VLOOKUP($A53,CASHBC!$HT:$IL,19,0)</f>
        <v/>
      </c>
      <c r="J53" s="22">
        <f>VLOOKUP($A53,CASHBC!$A:$C,3,0)</f>
        <v>110.99466</v>
      </c>
      <c r="K53" s="22">
        <f>VLOOKUP($A53,CASHBC!$EZ:$FD,2,0)</f>
        <v>41.517226666666666</v>
      </c>
      <c r="L53" s="22">
        <f>VLOOKUP($A53,CASHBC!$EZ:$FD,3,0)</f>
        <v>42.75996</v>
      </c>
      <c r="M53" s="22">
        <f>VLOOKUP($A53,CASHBC!$EZ:$FD,4,0)</f>
        <v>60.704507499999998</v>
      </c>
      <c r="N53" s="22">
        <f>VLOOKUP($A53,CASHBC!$EZ:$FD,5,0)</f>
        <v>94.151949999999999</v>
      </c>
      <c r="O53" s="22">
        <f t="shared" si="1"/>
        <v>110.99466</v>
      </c>
      <c r="P53" s="22">
        <f>VLOOKUP($A53,CASHBC!$A:$D,4,0)</f>
        <v>19.120472695</v>
      </c>
      <c r="Q53" s="22">
        <f>VLOOKUP($A53,CASHBC!$FX:$GB,2,0)</f>
        <v>7.0552911383333337</v>
      </c>
      <c r="R53" s="22">
        <f>VLOOKUP($A53,CASHBC!$FX:$GB,3,0)</f>
        <v>7.3306133630000003</v>
      </c>
      <c r="S53" s="22">
        <f>VLOOKUP($A53,CASHBC!$FX:$GB,4,0)</f>
        <v>10.508952754375001</v>
      </c>
      <c r="T53" s="22">
        <f>VLOOKUP($A53,CASHBC!$FX:$GB,5,0)</f>
        <v>16.24310990153846</v>
      </c>
      <c r="U53" s="22">
        <f t="shared" si="2"/>
        <v>19.120472695</v>
      </c>
      <c r="V53" s="24">
        <f>VLOOKUP($A53,CASHBC!$A:$E,5,0)</f>
        <v>19601</v>
      </c>
      <c r="W53" s="24">
        <f>VLOOKUP($A53,CASHBC!$GV:$GZ,2,0)</f>
        <v>18078.333333333332</v>
      </c>
      <c r="X53" s="24">
        <f>VLOOKUP($A53,CASHBC!$GV:$GZ,3,0)</f>
        <v>16437.8</v>
      </c>
      <c r="Y53" s="24">
        <f>VLOOKUP($A53,CASHBC!$GV:$GZ,4,0)</f>
        <v>17801</v>
      </c>
      <c r="Z53" s="24">
        <f>VLOOKUP($A53,CASHBC!$GV:$GZ,5,0)</f>
        <v>15644.153846153846</v>
      </c>
      <c r="AA53" s="24" t="str">
        <f t="shared" si="3"/>
        <v/>
      </c>
      <c r="AB53" s="27">
        <f>VLOOKUP(A53,DELIEVERY!A:E,5,0)</f>
        <v>60.85</v>
      </c>
      <c r="AC53" s="22">
        <f>VLOOKUP(A53,DELIEVERY!DP:DV,3,0)</f>
        <v>43.218533864818205</v>
      </c>
      <c r="AD53" s="22">
        <f>VLOOKUP(A53,DELIEVERY!DP:DV,4,0)</f>
        <v>44.630051103883169</v>
      </c>
      <c r="AE53" s="22">
        <f>VLOOKUP(A53,DELIEVERY!DP:DV,5,0)</f>
        <v>44.427518417804478</v>
      </c>
      <c r="AF53" s="22">
        <f>VLOOKUP(A53,DELIEVERY!DP:DV,6,0)</f>
        <v>43.584826279385446</v>
      </c>
      <c r="AG53" s="3">
        <f t="shared" si="4"/>
        <v>60.85</v>
      </c>
      <c r="AH53" s="28">
        <f>FNO_BHAVCOPY!CB51</f>
        <v>-18.971507991660879</v>
      </c>
      <c r="AI53" s="28">
        <f>FNO_BHAVCOPY!CC51</f>
        <v>2.7123483226266956</v>
      </c>
      <c r="AJ53" s="28">
        <f>FNO_BHAVCOPY!CD51</f>
        <v>-8.9668615984405449</v>
      </c>
      <c r="AK53" s="28">
        <f>FNO_BHAVCOPY!CE51</f>
        <v>10.48097631012204</v>
      </c>
      <c r="AL53" s="28">
        <f>FNO_BHAVCOPY!CF51</f>
        <v>-1.0653409090909089</v>
      </c>
      <c r="AM53" s="28">
        <f>FNO_BHAVCOPY!CG51</f>
        <v>8.2244427363566484</v>
      </c>
      <c r="AN53" s="28">
        <f>FNO_BHAVCOPY!CH51</f>
        <v>0.30840400925212025</v>
      </c>
      <c r="AO53" s="28">
        <f>FNO_BHAVCOPY!CI51</f>
        <v>-1.518602885345482</v>
      </c>
      <c r="AP53" s="28">
        <f>FNO_BHAVCOPY!CJ51</f>
        <v>-5.1835853131749463</v>
      </c>
      <c r="AQ53" s="28">
        <f>FNO_BHAVCOPY!CK51</f>
        <v>4.1229385307346327</v>
      </c>
      <c r="AR53" s="28">
        <f>FNO_BHAVCOPY!CL51</f>
        <v>0.3762227238525207</v>
      </c>
      <c r="AS53" s="28">
        <f>FNO_BHAVCOPY!CM51</f>
        <v>-7.5156576200417531</v>
      </c>
      <c r="AT53" s="28">
        <f>FNO_BHAVCOPY!CN51</f>
        <v>0.27913468248429868</v>
      </c>
      <c r="AU53" s="28">
        <f>FNO_BHAVCOPY!CO51</f>
        <v>-0.41695621959694229</v>
      </c>
      <c r="AV53" s="29">
        <f>FNO_BHAVCOPY!BK51</f>
        <v>52470000</v>
      </c>
      <c r="AW53" s="29">
        <f>FNO_BHAVCOPY!BL51</f>
        <v>64755000</v>
      </c>
      <c r="AX53" s="29">
        <f>FNO_BHAVCOPY!BM51</f>
        <v>63045000</v>
      </c>
      <c r="AY53" s="29">
        <f>FNO_BHAVCOPY!BN51</f>
        <v>69255000</v>
      </c>
      <c r="AZ53" s="29">
        <f>FNO_BHAVCOPY!BO51</f>
        <v>62685000</v>
      </c>
      <c r="BA53" s="29">
        <f>FNO_BHAVCOPY!BP51</f>
        <v>63360000</v>
      </c>
      <c r="BB53" s="29">
        <f>FNO_BHAVCOPY!BQ51</f>
        <v>58545000</v>
      </c>
      <c r="BC53" s="29">
        <f>FNO_BHAVCOPY!BR51</f>
        <v>58365000</v>
      </c>
      <c r="BD53" s="29">
        <f>FNO_BHAVCOPY!BS51</f>
        <v>59265000</v>
      </c>
      <c r="BE53" s="29">
        <f>FNO_BHAVCOPY!BT51</f>
        <v>62505000</v>
      </c>
      <c r="BF53" s="29">
        <f>FNO_BHAVCOPY!BU51</f>
        <v>60030000</v>
      </c>
      <c r="BG53" s="29">
        <f>FNO_BHAVCOPY!BV51</f>
        <v>59805000</v>
      </c>
      <c r="BH53" s="29">
        <f>FNO_BHAVCOPY!BW51</f>
        <v>64665000</v>
      </c>
      <c r="BI53" s="29">
        <f>FNO_BHAVCOPY!BX51</f>
        <v>64485000</v>
      </c>
      <c r="BJ53" s="22">
        <f>CASHBC!EJ51</f>
        <v>110.99466</v>
      </c>
      <c r="BK53" s="22">
        <f>CASHBC!EK51</f>
        <v>47.225679999999997</v>
      </c>
      <c r="BL53" s="22">
        <f>CASHBC!EL51</f>
        <v>23.93674</v>
      </c>
      <c r="BM53" s="22">
        <f>CASHBC!EM51</f>
        <v>53.38926</v>
      </c>
      <c r="BN53" s="22">
        <f>CASHBC!EN51</f>
        <v>39.616390000000003</v>
      </c>
      <c r="BO53" s="22">
        <f>CASHBC!EO51</f>
        <v>49.631729999999997</v>
      </c>
      <c r="BP53" s="22">
        <f>CASHBC!EP51</f>
        <v>46.418590000000002</v>
      </c>
      <c r="BQ53" s="22">
        <f>CASHBC!EQ51</f>
        <v>61.471820000000001</v>
      </c>
      <c r="BR53" s="22">
        <f>CASHBC!ER51</f>
        <v>163.94585000000001</v>
      </c>
      <c r="BS53" s="22">
        <f>CASHBC!ES51</f>
        <v>147.55287000000001</v>
      </c>
      <c r="BT53" s="22">
        <f>CASHBC!ET51</f>
        <v>111.50436999999999</v>
      </c>
      <c r="BU53" s="22">
        <f>CASHBC!EU51</f>
        <v>324.27104000000003</v>
      </c>
      <c r="BV53" s="22">
        <f>CASHBC!EV51</f>
        <v>80.474360000000004</v>
      </c>
      <c r="BW53" s="22">
        <f>CASHBC!EW51</f>
        <v>74.536649999999995</v>
      </c>
      <c r="BX53" s="22">
        <f>VLOOKUP($A53,CASHBC!$FG:$FU,2,0)</f>
        <v>19.120472695</v>
      </c>
      <c r="BY53" s="22">
        <f>VLOOKUP($A53,CASHBC!$FG:$FU,3,0)</f>
        <v>8.026499170000001</v>
      </c>
      <c r="BZ53" s="22">
        <f>VLOOKUP($A53,CASHBC!$FG:$FU,4,0)</f>
        <v>4.0666890149999997</v>
      </c>
      <c r="CA53" s="22">
        <f>VLOOKUP($A53,CASHBC!$FG:$FU,5,0)</f>
        <v>9.0726852299999994</v>
      </c>
      <c r="CB53" s="22">
        <f>VLOOKUP($A53,CASHBC!$FG:$FU,6,0)</f>
        <v>6.8239157800000001</v>
      </c>
      <c r="CC53" s="22">
        <f>VLOOKUP($A53,CASHBC!$FG:$FU,7,0)</f>
        <v>8.6632776200000006</v>
      </c>
      <c r="CD53" s="22">
        <f>VLOOKUP($A53,CASHBC!$FG:$FU,8,0)</f>
        <v>7.932610265000001</v>
      </c>
      <c r="CE53" s="22">
        <f>VLOOKUP($A53,CASHBC!$FG:$FU,9,0)</f>
        <v>10.49234716</v>
      </c>
      <c r="CF53" s="22">
        <f>VLOOKUP($A53,CASHBC!$FG:$FU,10,0)</f>
        <v>28.993597794999999</v>
      </c>
      <c r="CG53" s="22">
        <f>VLOOKUP($A53,CASHBC!$FG:$FU,11,0)</f>
        <v>25.825930190000001</v>
      </c>
      <c r="CH53" s="22">
        <f>VLOOKUP($A53,CASHBC!$FG:$FU,12,0)</f>
        <v>19.05904439</v>
      </c>
      <c r="CI53" s="22">
        <f>VLOOKUP($A53,CASHBC!$FG:$FU,13,0)</f>
        <v>56.362749645000008</v>
      </c>
      <c r="CJ53" s="22">
        <f>VLOOKUP($A53,CASHBC!$FG:$FU,14,0)</f>
        <v>13.390331379999999</v>
      </c>
      <c r="CK53" s="22">
        <f>VLOOKUP($A53,CASHBC!$FG:$FU,15,0)</f>
        <v>12.45075108</v>
      </c>
      <c r="CL53" s="30">
        <f>VLOOKUP($A53,CASHBC!$GE:$GS,2,0)</f>
        <v>19601</v>
      </c>
      <c r="CM53" s="30">
        <f>VLOOKUP($A53,CASHBC!$GE:$GS,3,0)</f>
        <v>32576</v>
      </c>
      <c r="CN53" s="30">
        <f>VLOOKUP($A53,CASHBC!$GE:$GS,4,0)</f>
        <v>12551</v>
      </c>
      <c r="CO53" s="30">
        <f>VLOOKUP($A53,CASHBC!$GE:$GS,5,0)</f>
        <v>9108</v>
      </c>
      <c r="CP53" s="30">
        <f>VLOOKUP($A53,CASHBC!$GE:$GS,6,0)</f>
        <v>7594</v>
      </c>
      <c r="CQ53" s="30">
        <f>VLOOKUP($A53,CASHBC!$GE:$GS,7,0)</f>
        <v>20360</v>
      </c>
      <c r="CR53" s="30">
        <f>VLOOKUP($A53,CASHBC!$GE:$GS,8,0)</f>
        <v>15471</v>
      </c>
      <c r="CS53" s="30">
        <f>VLOOKUP($A53,CASHBC!$GE:$GS,9,0)</f>
        <v>20398</v>
      </c>
      <c r="CT53" s="30">
        <f>VLOOKUP($A53,CASHBC!$GE:$GS,10,0)</f>
        <v>24350</v>
      </c>
      <c r="CU53" s="30">
        <f>VLOOKUP($A53,CASHBC!$GE:$GS,11,0)</f>
        <v>17468</v>
      </c>
      <c r="CV53" s="30">
        <f>VLOOKUP($A53,CASHBC!$GE:$GS,12,0)</f>
        <v>5964</v>
      </c>
      <c r="CW53" s="30">
        <f>VLOOKUP($A53,CASHBC!$GE:$GS,13,0)</f>
        <v>17555</v>
      </c>
      <c r="CX53" s="30">
        <f>VLOOKUP($A53,CASHBC!$GE:$GS,14,0)</f>
        <v>9084</v>
      </c>
      <c r="CY53" s="30">
        <f>VLOOKUP($A53,CASHBC!$GE:$GS,15,0)</f>
        <v>10895</v>
      </c>
      <c r="CZ53" s="30">
        <f t="shared" si="7"/>
        <v>566.27039436763425</v>
      </c>
      <c r="DA53" s="30">
        <f t="shared" si="7"/>
        <v>144.97077603143418</v>
      </c>
      <c r="DB53" s="30">
        <f t="shared" si="6"/>
        <v>190.71579953788543</v>
      </c>
      <c r="DC53" s="30">
        <f t="shared" si="6"/>
        <v>586.17984189723325</v>
      </c>
      <c r="DD53" s="30">
        <f t="shared" si="6"/>
        <v>521.68014221754026</v>
      </c>
      <c r="DE53" s="30">
        <f t="shared" si="6"/>
        <v>243.77077603143417</v>
      </c>
      <c r="DF53" s="30">
        <f t="shared" si="6"/>
        <v>300.03613211815656</v>
      </c>
      <c r="DG53" s="30">
        <f t="shared" si="6"/>
        <v>301.36199627414453</v>
      </c>
      <c r="DH53" s="30">
        <f t="shared" si="6"/>
        <v>673.28891170431211</v>
      </c>
      <c r="DI53" s="30">
        <f t="shared" si="6"/>
        <v>844.70385848408534</v>
      </c>
      <c r="DJ53" s="30">
        <f t="shared" si="6"/>
        <v>1869.6239101274311</v>
      </c>
      <c r="DK53" s="30">
        <f t="shared" si="6"/>
        <v>1847.1719737966393</v>
      </c>
      <c r="DL53" s="30">
        <f t="shared" si="6"/>
        <v>885.89123734037867</v>
      </c>
      <c r="DM53" s="30">
        <f t="shared" si="6"/>
        <v>684.13630105553</v>
      </c>
      <c r="DN53" s="3">
        <f>VLOOKUP($A53,DELIEVERY!$DX:$EM,2,0)</f>
        <v>60.85</v>
      </c>
      <c r="DO53" s="3">
        <f>VLOOKUP($A53,DELIEVERY!$DX:$EM,3,0)</f>
        <v>50.58</v>
      </c>
      <c r="DP53" s="3">
        <f>VLOOKUP($A53,DELIEVERY!$DX:$EM,4,0)</f>
        <v>40.880000000000003</v>
      </c>
      <c r="DQ53" s="3">
        <f>VLOOKUP($A53,DELIEVERY!$DX:$EM,5,0)</f>
        <v>37.76</v>
      </c>
      <c r="DR53" s="3">
        <f>VLOOKUP($A53,DELIEVERY!$DX:$EM,6,0)</f>
        <v>38.119999999999997</v>
      </c>
      <c r="DS53" s="3">
        <f>VLOOKUP($A53,DELIEVERY!$DX:$EM,7,0)</f>
        <v>53.36</v>
      </c>
      <c r="DT53" s="3">
        <f>VLOOKUP($A53,DELIEVERY!$DX:$EM,8,0)</f>
        <v>30.95</v>
      </c>
      <c r="DU53" s="3">
        <f>VLOOKUP($A53,DELIEVERY!$DX:$EM,9,0)</f>
        <v>30.54</v>
      </c>
      <c r="DV53" s="3">
        <f>VLOOKUP($A53,DELIEVERY!$DX:$EM,10,0)</f>
        <v>53.19</v>
      </c>
      <c r="DW53" s="3">
        <f>VLOOKUP($A53,DELIEVERY!$DX:$EM,11,0)</f>
        <v>49.03</v>
      </c>
      <c r="DX53" s="3">
        <f>VLOOKUP($A53,DELIEVERY!$DX:$EM,12,0)</f>
        <v>46.71</v>
      </c>
      <c r="DY53" s="3">
        <f>VLOOKUP($A53,DELIEVERY!$DX:$EM,13,0)</f>
        <v>41.53</v>
      </c>
      <c r="DZ53" s="3">
        <f>VLOOKUP($A53,DELIEVERY!$DX:$EM,14,0)</f>
        <v>28.52</v>
      </c>
      <c r="EA53" s="3">
        <f>VLOOKUP($A53,DELIEVERY!$DX:$EM,15,0)</f>
        <v>47.83</v>
      </c>
      <c r="EB53" s="3">
        <f>CASHBC!HU51</f>
        <v>0.60000000000000142</v>
      </c>
      <c r="EC53" s="22">
        <f>CASHBC!HV51</f>
        <v>0.34999999999999787</v>
      </c>
      <c r="ED53" s="22">
        <f>CASHBC!HW51</f>
        <v>0.39999999999999858</v>
      </c>
      <c r="EE53" s="22">
        <f>CASHBC!HX51</f>
        <v>0.55000000000000071</v>
      </c>
      <c r="EF53" s="3">
        <f>CASHBC!HY51</f>
        <v>0.5</v>
      </c>
      <c r="EG53" s="22">
        <f>CASHBC!HZ51</f>
        <v>0.30000000000000071</v>
      </c>
      <c r="EH53" s="22">
        <f>CASHBC!IA51</f>
        <v>0.5</v>
      </c>
      <c r="EI53" s="22">
        <f>CASHBC!IB51</f>
        <v>0.44999999999999929</v>
      </c>
      <c r="EJ53" s="22">
        <f>CASHBC!IC51</f>
        <v>0.64999999999999858</v>
      </c>
      <c r="EK53" s="22">
        <f>CASHBC!ID51</f>
        <v>0.80000000000000071</v>
      </c>
      <c r="EL53" s="3">
        <f>CASHBC!IE51</f>
        <v>0.65000000000000213</v>
      </c>
      <c r="EM53" s="22">
        <f>CASHBC!IF51</f>
        <v>0.89999999999999858</v>
      </c>
      <c r="EN53" s="22">
        <f>CASHBC!IG51</f>
        <v>0.64999999999999858</v>
      </c>
      <c r="EO53" s="22">
        <f>CASHBC!IH51</f>
        <v>0.5</v>
      </c>
      <c r="EP53" s="22">
        <f>VLOOKUP($A53,FNO_STOCKOPS!$EJ:$EY,2,0)</f>
        <v>0.67782426778242677</v>
      </c>
      <c r="EQ53" s="22">
        <f>VLOOKUP($A53,FNO_STOCKOPS!$EJ:$EY,3,0)</f>
        <v>0.7021276595744681</v>
      </c>
      <c r="ER53" s="22">
        <f>VLOOKUP($A53,FNO_STOCKOPS!$EJ:$EY,4,0)</f>
        <v>0.68669527896995708</v>
      </c>
      <c r="ES53" s="22">
        <f>VLOOKUP($A53,FNO_STOCKOPS!$EJ:$EY,5,0)</f>
        <v>0.6033755274261603</v>
      </c>
      <c r="ET53" s="22">
        <f>VLOOKUP($A53,FNO_STOCKOPS!$EJ:$EY,6,0)</f>
        <v>0.61061946902654862</v>
      </c>
      <c r="EU53" s="22">
        <f>VLOOKUP($A53,FNO_STOCKOPS!$EJ:$EY,7,0)</f>
        <v>0.6</v>
      </c>
      <c r="EV53" s="22">
        <f>VLOOKUP($A53,FNO_STOCKOPS!$EJ:$EY,8,0)</f>
        <v>0.60173160173160178</v>
      </c>
      <c r="EW53" s="22">
        <f>VLOOKUP($A53,FNO_STOCKOPS!$EJ:$EY,9,0)</f>
        <v>0.64317180616740088</v>
      </c>
      <c r="EX53" s="22">
        <f>VLOOKUP($A53,FNO_STOCKOPS!$EJ:$EY,10,0)</f>
        <v>0.65753424657534243</v>
      </c>
      <c r="EY53" s="22">
        <f>VLOOKUP($A53,FNO_STOCKOPS!$EJ:$EY,11,0)</f>
        <v>0.62608695652173918</v>
      </c>
      <c r="EZ53" s="22">
        <f>VLOOKUP($A53,FNO_STOCKOPS!$EJ:$EY,12,0)</f>
        <v>0.50224215246636772</v>
      </c>
      <c r="FA53" s="22">
        <f>VLOOKUP($A53,FNO_STOCKOPS!$EJ:$EY,13,0)</f>
        <v>0.43378995433789952</v>
      </c>
      <c r="FB53" s="22">
        <f>VLOOKUP($A53,FNO_STOCKOPS!$EJ:$EY,14,0)</f>
        <v>0.45989304812834225</v>
      </c>
      <c r="FC53" s="22">
        <f>VLOOKUP($A53,FNO_STOCKOPS!$EJ:$EY,15,0)</f>
        <v>0.4853801169590643</v>
      </c>
    </row>
    <row r="54" spans="1:159" x14ac:dyDescent="0.25">
      <c r="A54" s="3" t="s">
        <v>60</v>
      </c>
      <c r="B54" s="18">
        <v>540.54999999999995</v>
      </c>
      <c r="C54" s="18">
        <v>546.9</v>
      </c>
      <c r="D54" s="18">
        <v>528</v>
      </c>
      <c r="E54" s="18">
        <v>543</v>
      </c>
      <c r="F54" s="18">
        <v>1.22</v>
      </c>
      <c r="G54" s="17">
        <v>772</v>
      </c>
      <c r="H54" s="18">
        <v>425.1</v>
      </c>
      <c r="I54" s="21" t="str">
        <f>VLOOKUP($A54,CASHBC!$HT:$IL,19,0)</f>
        <v/>
      </c>
      <c r="J54" s="22">
        <f>VLOOKUP($A54,CASHBC!$A:$C,3,0)</f>
        <v>27.921949999999999</v>
      </c>
      <c r="K54" s="22">
        <f>VLOOKUP($A54,CASHBC!$EZ:$FD,2,0)</f>
        <v>12.580746666666668</v>
      </c>
      <c r="L54" s="22">
        <f>VLOOKUP($A54,CASHBC!$EZ:$FD,3,0)</f>
        <v>14.731603999999999</v>
      </c>
      <c r="M54" s="22">
        <f>VLOOKUP($A54,CASHBC!$EZ:$FD,4,0)</f>
        <v>16.352551250000001</v>
      </c>
      <c r="N54" s="22">
        <f>VLOOKUP($A54,CASHBC!$EZ:$FD,5,0)</f>
        <v>19.292861538461541</v>
      </c>
      <c r="O54" s="22">
        <f t="shared" si="1"/>
        <v>27.921949999999999</v>
      </c>
      <c r="P54" s="22">
        <f>VLOOKUP($A54,CASHBC!$A:$D,4,0)</f>
        <v>150.83343585999998</v>
      </c>
      <c r="Q54" s="22">
        <f>VLOOKUP($A54,CASHBC!$FX:$GB,2,0)</f>
        <v>67.326544928333348</v>
      </c>
      <c r="R54" s="22">
        <f>VLOOKUP($A54,CASHBC!$FX:$GB,3,0)</f>
        <v>79.296335972000008</v>
      </c>
      <c r="S54" s="22">
        <f>VLOOKUP($A54,CASHBC!$FX:$GB,4,0)</f>
        <v>87.587539293125005</v>
      </c>
      <c r="T54" s="22">
        <f>VLOOKUP($A54,CASHBC!$FX:$GB,5,0)</f>
        <v>106.66212804038462</v>
      </c>
      <c r="U54" s="22">
        <f t="shared" si="2"/>
        <v>150.83343585999998</v>
      </c>
      <c r="V54" s="24">
        <f>VLOOKUP($A54,CASHBC!$A:$E,5,0)</f>
        <v>51072</v>
      </c>
      <c r="W54" s="24">
        <f>VLOOKUP($A54,CASHBC!$GV:$GZ,2,0)</f>
        <v>38785</v>
      </c>
      <c r="X54" s="24">
        <f>VLOOKUP($A54,CASHBC!$GV:$GZ,3,0)</f>
        <v>45024.2</v>
      </c>
      <c r="Y54" s="24">
        <f>VLOOKUP($A54,CASHBC!$GV:$GZ,4,0)</f>
        <v>48191.375</v>
      </c>
      <c r="Z54" s="24">
        <f>VLOOKUP($A54,CASHBC!$GV:$GZ,5,0)</f>
        <v>60743.076923076922</v>
      </c>
      <c r="AA54" s="24" t="str">
        <f t="shared" si="3"/>
        <v/>
      </c>
      <c r="AB54" s="27">
        <f>VLOOKUP(A54,DELIEVERY!A:E,5,0)</f>
        <v>53.44</v>
      </c>
      <c r="AC54" s="22">
        <f>VLOOKUP(A54,DELIEVERY!DP:DV,3,0)</f>
        <v>59.604941307140223</v>
      </c>
      <c r="AD54" s="22">
        <f>VLOOKUP(A54,DELIEVERY!DP:DV,4,0)</f>
        <v>59.881137179630947</v>
      </c>
      <c r="AE54" s="22">
        <f>VLOOKUP(A54,DELIEVERY!DP:DV,5,0)</f>
        <v>55.044209080219211</v>
      </c>
      <c r="AF54" s="22">
        <f>VLOOKUP(A54,DELIEVERY!DP:DV,6,0)</f>
        <v>52.841174416045469</v>
      </c>
      <c r="AG54" s="3" t="str">
        <f t="shared" si="4"/>
        <v/>
      </c>
      <c r="AH54" s="28">
        <f>FNO_BHAVCOPY!CB52</f>
        <v>-1.9855809006027656</v>
      </c>
      <c r="AI54" s="28">
        <f>FNO_BHAVCOPY!CC52</f>
        <v>-2.0150550086855823</v>
      </c>
      <c r="AJ54" s="28">
        <f>FNO_BHAVCOPY!CD52</f>
        <v>-0.89521404797429127</v>
      </c>
      <c r="AK54" s="28">
        <f>FNO_BHAVCOPY!CE52</f>
        <v>2.9540352120997282</v>
      </c>
      <c r="AL54" s="28">
        <f>FNO_BHAVCOPY!CF52</f>
        <v>-0.43529411764705883</v>
      </c>
      <c r="AM54" s="28">
        <f>FNO_BHAVCOPY!CG52</f>
        <v>-1.688642146657414</v>
      </c>
      <c r="AN54" s="28">
        <f>FNO_BHAVCOPY!CH52</f>
        <v>6.767102988392196</v>
      </c>
      <c r="AO54" s="28">
        <f>FNO_BHAVCOPY!CI52</f>
        <v>4.9099624303666278</v>
      </c>
      <c r="AP54" s="28">
        <f>FNO_BHAVCOPY!CJ52</f>
        <v>1.6728134878819811</v>
      </c>
      <c r="AQ54" s="28">
        <f>FNO_BHAVCOPY!CK52</f>
        <v>0.60959448714550757</v>
      </c>
      <c r="AR54" s="28">
        <f>FNO_BHAVCOPY!CL52</f>
        <v>-0.23796932839767318</v>
      </c>
      <c r="AS54" s="28">
        <f>FNO_BHAVCOPY!CM52</f>
        <v>-0.22424482258277273</v>
      </c>
      <c r="AT54" s="28">
        <f>FNO_BHAVCOPY!CN52</f>
        <v>-7.1524800979791792</v>
      </c>
      <c r="AU54" s="28">
        <f>FNO_BHAVCOPY!CO52</f>
        <v>-1.0422979032844504</v>
      </c>
      <c r="AV54" s="29">
        <f>FNO_BHAVCOPY!BK52</f>
        <v>6634400</v>
      </c>
      <c r="AW54" s="29">
        <f>FNO_BHAVCOPY!BL52</f>
        <v>6768800</v>
      </c>
      <c r="AX54" s="29">
        <f>FNO_BHAVCOPY!BM52</f>
        <v>6908000</v>
      </c>
      <c r="AY54" s="29">
        <f>FNO_BHAVCOPY!BN52</f>
        <v>6970400</v>
      </c>
      <c r="AZ54" s="29">
        <f>FNO_BHAVCOPY!BO52</f>
        <v>6770400</v>
      </c>
      <c r="BA54" s="29">
        <f>FNO_BHAVCOPY!BP52</f>
        <v>6800000</v>
      </c>
      <c r="BB54" s="29">
        <f>FNO_BHAVCOPY!BQ52</f>
        <v>6916800</v>
      </c>
      <c r="BC54" s="29">
        <f>FNO_BHAVCOPY!BR52</f>
        <v>6478400</v>
      </c>
      <c r="BD54" s="29">
        <f>FNO_BHAVCOPY!BS52</f>
        <v>6175200</v>
      </c>
      <c r="BE54" s="29">
        <f>FNO_BHAVCOPY!BT52</f>
        <v>6073600</v>
      </c>
      <c r="BF54" s="29">
        <f>FNO_BHAVCOPY!BU52</f>
        <v>6036800</v>
      </c>
      <c r="BG54" s="29">
        <f>FNO_BHAVCOPY!BV52</f>
        <v>6051200</v>
      </c>
      <c r="BH54" s="29">
        <f>FNO_BHAVCOPY!BW52</f>
        <v>6064800</v>
      </c>
      <c r="BI54" s="29">
        <f>FNO_BHAVCOPY!BX52</f>
        <v>6532000</v>
      </c>
      <c r="BJ54" s="22">
        <f>CASHBC!EJ52</f>
        <v>27.921949999999999</v>
      </c>
      <c r="BK54" s="22">
        <f>CASHBC!EK52</f>
        <v>9.0653400000000008</v>
      </c>
      <c r="BL54" s="22">
        <f>CASHBC!EL52</f>
        <v>13.537879999999999</v>
      </c>
      <c r="BM54" s="22">
        <f>CASHBC!EM52</f>
        <v>15.13902</v>
      </c>
      <c r="BN54" s="22">
        <f>CASHBC!EN52</f>
        <v>14.04965</v>
      </c>
      <c r="BO54" s="22">
        <f>CASHBC!EO52</f>
        <v>21.866129999999998</v>
      </c>
      <c r="BP54" s="22">
        <f>CASHBC!EP52</f>
        <v>19.075569999999999</v>
      </c>
      <c r="BQ54" s="22">
        <f>CASHBC!EQ52</f>
        <v>23.027509999999999</v>
      </c>
      <c r="BR54" s="22">
        <f>CASHBC!ER52</f>
        <v>15.05931</v>
      </c>
      <c r="BS54" s="22">
        <f>CASHBC!ES52</f>
        <v>22.64518</v>
      </c>
      <c r="BT54" s="22">
        <f>CASHBC!ET52</f>
        <v>17.683689999999999</v>
      </c>
      <c r="BU54" s="22">
        <f>CASHBC!EU52</f>
        <v>27.783950000000001</v>
      </c>
      <c r="BV54" s="22">
        <f>CASHBC!EV52</f>
        <v>33.946100000000001</v>
      </c>
      <c r="BW54" s="22">
        <f>CASHBC!EW52</f>
        <v>17.927869999999999</v>
      </c>
      <c r="BX54" s="22">
        <f>VLOOKUP($A54,CASHBC!$FG:$FU,2,0)</f>
        <v>150.83343585999998</v>
      </c>
      <c r="BY54" s="22">
        <f>VLOOKUP($A54,CASHBC!$FG:$FU,3,0)</f>
        <v>48.644447599999999</v>
      </c>
      <c r="BZ54" s="22">
        <f>VLOOKUP($A54,CASHBC!$FG:$FU,4,0)</f>
        <v>72.113518120000009</v>
      </c>
      <c r="CA54" s="22">
        <f>VLOOKUP($A54,CASHBC!$FG:$FU,5,0)</f>
        <v>81.221669065</v>
      </c>
      <c r="CB54" s="22">
        <f>VLOOKUP($A54,CASHBC!$FG:$FU,6,0)</f>
        <v>75.774798200000006</v>
      </c>
      <c r="CC54" s="22">
        <f>VLOOKUP($A54,CASHBC!$FG:$FU,7,0)</f>
        <v>118.72724687500001</v>
      </c>
      <c r="CD54" s="22">
        <f>VLOOKUP($A54,CASHBC!$FG:$FU,8,0)</f>
        <v>100.422913505</v>
      </c>
      <c r="CE54" s="22">
        <f>VLOOKUP($A54,CASHBC!$FG:$FU,9,0)</f>
        <v>121.95619009500001</v>
      </c>
      <c r="CF54" s="22">
        <f>VLOOKUP($A54,CASHBC!$FG:$FU,10,0)</f>
        <v>81.839530885000002</v>
      </c>
      <c r="CG54" s="22">
        <f>VLOOKUP($A54,CASHBC!$FG:$FU,11,0)</f>
        <v>126.03498967</v>
      </c>
      <c r="CH54" s="22">
        <f>VLOOKUP($A54,CASHBC!$FG:$FU,12,0)</f>
        <v>101.07026602000001</v>
      </c>
      <c r="CI54" s="22">
        <f>VLOOKUP($A54,CASHBC!$FG:$FU,13,0)</f>
        <v>160.49916431</v>
      </c>
      <c r="CJ54" s="22">
        <f>VLOOKUP($A54,CASHBC!$FG:$FU,14,0)</f>
        <v>189.06124850999998</v>
      </c>
      <c r="CK54" s="22">
        <f>VLOOKUP($A54,CASHBC!$FG:$FU,15,0)</f>
        <v>109.24168167000001</v>
      </c>
      <c r="CL54" s="30">
        <f>VLOOKUP($A54,CASHBC!$GE:$GS,2,0)</f>
        <v>51072</v>
      </c>
      <c r="CM54" s="30">
        <f>VLOOKUP($A54,CASHBC!$GE:$GS,3,0)</f>
        <v>31552</v>
      </c>
      <c r="CN54" s="30">
        <f>VLOOKUP($A54,CASHBC!$GE:$GS,4,0)</f>
        <v>42775</v>
      </c>
      <c r="CO54" s="30">
        <f>VLOOKUP($A54,CASHBC!$GE:$GS,5,0)</f>
        <v>42028</v>
      </c>
      <c r="CP54" s="30">
        <f>VLOOKUP($A54,CASHBC!$GE:$GS,6,0)</f>
        <v>46314</v>
      </c>
      <c r="CQ54" s="30">
        <f>VLOOKUP($A54,CASHBC!$GE:$GS,7,0)</f>
        <v>62452</v>
      </c>
      <c r="CR54" s="30">
        <f>VLOOKUP($A54,CASHBC!$GE:$GS,8,0)</f>
        <v>54254</v>
      </c>
      <c r="CS54" s="30">
        <f>VLOOKUP($A54,CASHBC!$GE:$GS,9,0)</f>
        <v>61582</v>
      </c>
      <c r="CT54" s="30">
        <f>VLOOKUP($A54,CASHBC!$GE:$GS,10,0)</f>
        <v>44574</v>
      </c>
      <c r="CU54" s="30">
        <f>VLOOKUP($A54,CASHBC!$GE:$GS,11,0)</f>
        <v>78634</v>
      </c>
      <c r="CV54" s="30">
        <f>VLOOKUP($A54,CASHBC!$GE:$GS,12,0)</f>
        <v>63897</v>
      </c>
      <c r="CW54" s="30">
        <f>VLOOKUP($A54,CASHBC!$GE:$GS,13,0)</f>
        <v>113160</v>
      </c>
      <c r="CX54" s="30">
        <f>VLOOKUP($A54,CASHBC!$GE:$GS,14,0)</f>
        <v>94797</v>
      </c>
      <c r="CY54" s="30">
        <f>VLOOKUP($A54,CASHBC!$GE:$GS,15,0)</f>
        <v>53641</v>
      </c>
      <c r="CZ54" s="30">
        <f t="shared" si="7"/>
        <v>54.671737938596486</v>
      </c>
      <c r="DA54" s="30">
        <f t="shared" si="7"/>
        <v>28.731427484787019</v>
      </c>
      <c r="DB54" s="30">
        <f t="shared" si="6"/>
        <v>31.649047340736409</v>
      </c>
      <c r="DC54" s="30">
        <f t="shared" si="6"/>
        <v>36.021271533263544</v>
      </c>
      <c r="DD54" s="30">
        <f t="shared" si="6"/>
        <v>30.335643649868292</v>
      </c>
      <c r="DE54" s="30">
        <f t="shared" si="6"/>
        <v>35.012697751873432</v>
      </c>
      <c r="DF54" s="30">
        <f t="shared" si="6"/>
        <v>35.159748589965716</v>
      </c>
      <c r="DG54" s="30">
        <f t="shared" si="6"/>
        <v>37.393248027020881</v>
      </c>
      <c r="DH54" s="30">
        <f t="shared" si="6"/>
        <v>33.784964328981019</v>
      </c>
      <c r="DI54" s="30">
        <f t="shared" si="6"/>
        <v>28.79820433908996</v>
      </c>
      <c r="DJ54" s="30">
        <f t="shared" si="6"/>
        <v>27.675305569901557</v>
      </c>
      <c r="DK54" s="30">
        <f t="shared" si="6"/>
        <v>24.552801343230822</v>
      </c>
      <c r="DL54" s="30">
        <f t="shared" si="6"/>
        <v>35.809255567159298</v>
      </c>
      <c r="DM54" s="30">
        <f t="shared" si="6"/>
        <v>33.421953356574264</v>
      </c>
      <c r="DN54" s="3">
        <f>VLOOKUP($A54,DELIEVERY!$DX:$EM,2,0)</f>
        <v>53.44</v>
      </c>
      <c r="DO54" s="3">
        <f>VLOOKUP($A54,DELIEVERY!$DX:$EM,3,0)</f>
        <v>56.13</v>
      </c>
      <c r="DP54" s="3">
        <f>VLOOKUP($A54,DELIEVERY!$DX:$EM,4,0)</f>
        <v>64.14</v>
      </c>
      <c r="DQ54" s="3">
        <f>VLOOKUP($A54,DELIEVERY!$DX:$EM,5,0)</f>
        <v>57.63</v>
      </c>
      <c r="DR54" s="3">
        <f>VLOOKUP($A54,DELIEVERY!$DX:$EM,6,0)</f>
        <v>57.59</v>
      </c>
      <c r="DS54" s="3">
        <f>VLOOKUP($A54,DELIEVERY!$DX:$EM,7,0)</f>
        <v>61.83</v>
      </c>
      <c r="DT54" s="3">
        <f>VLOOKUP($A54,DELIEVERY!$DX:$EM,8,0)</f>
        <v>53.92</v>
      </c>
      <c r="DU54" s="3">
        <f>VLOOKUP($A54,DELIEVERY!$DX:$EM,9,0)</f>
        <v>50.67</v>
      </c>
      <c r="DV54" s="3">
        <f>VLOOKUP($A54,DELIEVERY!$DX:$EM,10,0)</f>
        <v>39.5</v>
      </c>
      <c r="DW54" s="3">
        <f>VLOOKUP($A54,DELIEVERY!$DX:$EM,11,0)</f>
        <v>54.9</v>
      </c>
      <c r="DX54" s="3">
        <f>VLOOKUP($A54,DELIEVERY!$DX:$EM,12,0)</f>
        <v>46.12</v>
      </c>
      <c r="DY54" s="3">
        <f>VLOOKUP($A54,DELIEVERY!$DX:$EM,13,0)</f>
        <v>55.32</v>
      </c>
      <c r="DZ54" s="3">
        <f>VLOOKUP($A54,DELIEVERY!$DX:$EM,14,0)</f>
        <v>54.34</v>
      </c>
      <c r="EA54" s="3">
        <f>VLOOKUP($A54,DELIEVERY!$DX:$EM,15,0)</f>
        <v>34.11</v>
      </c>
      <c r="EB54" s="3">
        <f>CASHBC!HU52</f>
        <v>18.899999999999977</v>
      </c>
      <c r="EC54" s="22">
        <f>CASHBC!HV52</f>
        <v>9.75</v>
      </c>
      <c r="ED54" s="22">
        <f>CASHBC!HW52</f>
        <v>15.899999999999977</v>
      </c>
      <c r="EE54" s="22">
        <f>CASHBC!HX52</f>
        <v>17</v>
      </c>
      <c r="EF54" s="3">
        <f>CASHBC!HY52</f>
        <v>17.050000000000068</v>
      </c>
      <c r="EG54" s="22">
        <f>CASHBC!HZ52</f>
        <v>15.799999999999955</v>
      </c>
      <c r="EH54" s="22">
        <f>CASHBC!IA52</f>
        <v>18.649999999999977</v>
      </c>
      <c r="EI54" s="22">
        <f>CASHBC!IB52</f>
        <v>18.799999999999955</v>
      </c>
      <c r="EJ54" s="22">
        <f>CASHBC!IC52</f>
        <v>24.450000000000045</v>
      </c>
      <c r="EK54" s="22">
        <f>CASHBC!ID52</f>
        <v>33.549999999999955</v>
      </c>
      <c r="EL54" s="3">
        <f>CASHBC!IE52</f>
        <v>20.75</v>
      </c>
      <c r="EM54" s="22">
        <f>CASHBC!IF52</f>
        <v>36.049999999999955</v>
      </c>
      <c r="EN54" s="22">
        <f>CASHBC!IG52</f>
        <v>24.450000000000045</v>
      </c>
      <c r="EO54" s="22">
        <f>CASHBC!IH52</f>
        <v>52.799999999999955</v>
      </c>
      <c r="EP54" s="22">
        <f>VLOOKUP($A54,FNO_STOCKOPS!$EJ:$EY,2,0)</f>
        <v>0.33333333333333331</v>
      </c>
      <c r="EQ54" s="22">
        <f>VLOOKUP($A54,FNO_STOCKOPS!$EJ:$EY,3,0)</f>
        <v>0.35416666666666669</v>
      </c>
      <c r="ER54" s="22">
        <f>VLOOKUP($A54,FNO_STOCKOPS!$EJ:$EY,4,0)</f>
        <v>0.3392857142857143</v>
      </c>
      <c r="ES54" s="22">
        <f>VLOOKUP($A54,FNO_STOCKOPS!$EJ:$EY,5,0)</f>
        <v>0.31730769230769229</v>
      </c>
      <c r="ET54" s="22">
        <f>VLOOKUP($A54,FNO_STOCKOPS!$EJ:$EY,6,0)</f>
        <v>0.31979695431472083</v>
      </c>
      <c r="EU54" s="22">
        <f>VLOOKUP($A54,FNO_STOCKOPS!$EJ:$EY,7,0)</f>
        <v>0.32275132275132273</v>
      </c>
      <c r="EV54" s="22">
        <f>VLOOKUP($A54,FNO_STOCKOPS!$EJ:$EY,8,0)</f>
        <v>0.29015544041450775</v>
      </c>
      <c r="EW54" s="22">
        <f>VLOOKUP($A54,FNO_STOCKOPS!$EJ:$EY,9,0)</f>
        <v>0.28877005347593582</v>
      </c>
      <c r="EX54" s="22">
        <f>VLOOKUP($A54,FNO_STOCKOPS!$EJ:$EY,10,0)</f>
        <v>0.29213483146067415</v>
      </c>
      <c r="EY54" s="22">
        <f>VLOOKUP($A54,FNO_STOCKOPS!$EJ:$EY,11,0)</f>
        <v>0.28488372093023256</v>
      </c>
      <c r="EZ54" s="22">
        <f>VLOOKUP($A54,FNO_STOCKOPS!$EJ:$EY,12,0)</f>
        <v>0.26035502958579881</v>
      </c>
      <c r="FA54" s="22">
        <f>VLOOKUP($A54,FNO_STOCKOPS!$EJ:$EY,13,0)</f>
        <v>0.26946107784431139</v>
      </c>
      <c r="FB54" s="22">
        <f>VLOOKUP($A54,FNO_STOCKOPS!$EJ:$EY,14,0)</f>
        <v>0.2484472049689441</v>
      </c>
      <c r="FC54" s="22">
        <f>VLOOKUP($A54,FNO_STOCKOPS!$EJ:$EY,15,0)</f>
        <v>0.30303030303030304</v>
      </c>
    </row>
    <row r="55" spans="1:159" x14ac:dyDescent="0.25">
      <c r="A55" s="3" t="s">
        <v>61</v>
      </c>
      <c r="B55" s="18">
        <v>668</v>
      </c>
      <c r="C55" s="18">
        <v>699.5</v>
      </c>
      <c r="D55" s="18">
        <v>668</v>
      </c>
      <c r="E55" s="18">
        <v>673.3</v>
      </c>
      <c r="F55" s="18">
        <v>1.64</v>
      </c>
      <c r="G55" s="17">
        <v>1189.25</v>
      </c>
      <c r="H55" s="18">
        <v>505</v>
      </c>
      <c r="I55" s="21" t="str">
        <f>VLOOKUP($A55,CASHBC!$HT:$IL,19,0)</f>
        <v/>
      </c>
      <c r="J55" s="22">
        <f>VLOOKUP($A55,CASHBC!$A:$C,3,0)</f>
        <v>6.7517300000000002</v>
      </c>
      <c r="K55" s="22">
        <f>VLOOKUP($A55,CASHBC!$EZ:$FD,2,0)</f>
        <v>2.5910166666666665</v>
      </c>
      <c r="L55" s="22">
        <f>VLOOKUP($A55,CASHBC!$EZ:$FD,3,0)</f>
        <v>3.5375019999999999</v>
      </c>
      <c r="M55" s="22">
        <f>VLOOKUP($A55,CASHBC!$EZ:$FD,4,0)</f>
        <v>3.3160824999999998</v>
      </c>
      <c r="N55" s="22">
        <f>VLOOKUP($A55,CASHBC!$EZ:$FD,5,0)</f>
        <v>3.5098276923076925</v>
      </c>
      <c r="O55" s="22">
        <f t="shared" si="1"/>
        <v>6.7517300000000002</v>
      </c>
      <c r="P55" s="22">
        <f>VLOOKUP($A55,CASHBC!$A:$D,4,0)</f>
        <v>46.155051225000001</v>
      </c>
      <c r="Q55" s="22">
        <f>VLOOKUP($A55,CASHBC!$FX:$GB,2,0)</f>
        <v>17.205027598333334</v>
      </c>
      <c r="R55" s="22">
        <f>VLOOKUP($A55,CASHBC!$FX:$GB,3,0)</f>
        <v>23.934119364000001</v>
      </c>
      <c r="S55" s="22">
        <f>VLOOKUP($A55,CASHBC!$FX:$GB,4,0)</f>
        <v>22.371857474999999</v>
      </c>
      <c r="T55" s="22">
        <f>VLOOKUP($A55,CASHBC!$FX:$GB,5,0)</f>
        <v>23.684700580384611</v>
      </c>
      <c r="U55" s="22">
        <f t="shared" si="2"/>
        <v>46.155051225000001</v>
      </c>
      <c r="V55" s="24">
        <f>VLOOKUP($A55,CASHBC!$A:$E,5,0)</f>
        <v>26222</v>
      </c>
      <c r="W55" s="24">
        <f>VLOOKUP($A55,CASHBC!$GV:$GZ,2,0)</f>
        <v>11325.333333333334</v>
      </c>
      <c r="X55" s="24">
        <f>VLOOKUP($A55,CASHBC!$GV:$GZ,3,0)</f>
        <v>16929.400000000001</v>
      </c>
      <c r="Y55" s="24">
        <f>VLOOKUP($A55,CASHBC!$GV:$GZ,4,0)</f>
        <v>17753.5</v>
      </c>
      <c r="Z55" s="24">
        <f>VLOOKUP($A55,CASHBC!$GV:$GZ,5,0)</f>
        <v>20378</v>
      </c>
      <c r="AA55" s="24" t="str">
        <f t="shared" si="3"/>
        <v/>
      </c>
      <c r="AB55" s="27">
        <f>VLOOKUP(A55,DELIEVERY!A:E,5,0)</f>
        <v>34.270000000000003</v>
      </c>
      <c r="AC55" s="22">
        <f>VLOOKUP(A55,DELIEVERY!DP:DV,3,0)</f>
        <v>56.719305806601014</v>
      </c>
      <c r="AD55" s="22">
        <f>VLOOKUP(A55,DELIEVERY!DP:DV,4,0)</f>
        <v>42.841304400675959</v>
      </c>
      <c r="AE55" s="22">
        <f>VLOOKUP(A55,DELIEVERY!DP:DV,5,0)</f>
        <v>42.821763330677086</v>
      </c>
      <c r="AF55" s="22">
        <f>VLOOKUP(A55,DELIEVERY!DP:DV,6,0)</f>
        <v>40.783856143716015</v>
      </c>
      <c r="AG55" s="3" t="str">
        <f t="shared" si="4"/>
        <v/>
      </c>
      <c r="AH55" s="28">
        <f>FNO_BHAVCOPY!CB53</f>
        <v>8.3700440528634363</v>
      </c>
      <c r="AI55" s="28">
        <f>FNO_BHAVCOPY!CC53</f>
        <v>7.5829383886255926</v>
      </c>
      <c r="AJ55" s="28">
        <f>FNO_BHAVCOPY!CD53</f>
        <v>2.4271844660194173</v>
      </c>
      <c r="AK55" s="28">
        <f>FNO_BHAVCOPY!CE53</f>
        <v>-6.7873303167420813</v>
      </c>
      <c r="AL55" s="28">
        <f>FNO_BHAVCOPY!CF53</f>
        <v>-10.16260162601626</v>
      </c>
      <c r="AM55" s="28">
        <f>FNO_BHAVCOPY!CG53</f>
        <v>68.493150684931507</v>
      </c>
      <c r="AN55" s="28">
        <f>FNO_BHAVCOPY!CH53</f>
        <v>31.531531531531531</v>
      </c>
      <c r="AO55" s="28">
        <f>FNO_BHAVCOPY!CI53</f>
        <v>21.978021978021978</v>
      </c>
      <c r="AP55" s="28">
        <f>FNO_BHAVCOPY!CJ53</f>
        <v>-13.333333333333334</v>
      </c>
      <c r="AQ55" s="28">
        <f>FNO_BHAVCOPY!CK53</f>
        <v>8.2474226804123703</v>
      </c>
      <c r="AR55" s="28">
        <f>FNO_BHAVCOPY!CL53</f>
        <v>0</v>
      </c>
      <c r="AS55" s="28">
        <f>FNO_BHAVCOPY!CM53</f>
        <v>0</v>
      </c>
      <c r="AT55" s="28">
        <f>FNO_BHAVCOPY!CN53</f>
        <v>-4.9019607843137258</v>
      </c>
      <c r="AU55" s="28">
        <f>FNO_BHAVCOPY!CO53</f>
        <v>6.25</v>
      </c>
      <c r="AV55" s="29">
        <f>FNO_BHAVCOPY!BK53</f>
        <v>159900</v>
      </c>
      <c r="AW55" s="29">
        <f>FNO_BHAVCOPY!BL53</f>
        <v>147550</v>
      </c>
      <c r="AX55" s="29">
        <f>FNO_BHAVCOPY!BM53</f>
        <v>137150</v>
      </c>
      <c r="AY55" s="29">
        <f>FNO_BHAVCOPY!BN53</f>
        <v>133900</v>
      </c>
      <c r="AZ55" s="29">
        <f>FNO_BHAVCOPY!BO53</f>
        <v>143650</v>
      </c>
      <c r="BA55" s="29">
        <f>FNO_BHAVCOPY!BP53</f>
        <v>159900</v>
      </c>
      <c r="BB55" s="29">
        <f>FNO_BHAVCOPY!BQ53</f>
        <v>94900</v>
      </c>
      <c r="BC55" s="29">
        <f>FNO_BHAVCOPY!BR53</f>
        <v>72150</v>
      </c>
      <c r="BD55" s="29">
        <f>FNO_BHAVCOPY!BS53</f>
        <v>59150</v>
      </c>
      <c r="BE55" s="29">
        <f>FNO_BHAVCOPY!BT53</f>
        <v>68250</v>
      </c>
      <c r="BF55" s="29">
        <f>FNO_BHAVCOPY!BU53</f>
        <v>63050</v>
      </c>
      <c r="BG55" s="29">
        <f>FNO_BHAVCOPY!BV53</f>
        <v>63050</v>
      </c>
      <c r="BH55" s="29">
        <f>FNO_BHAVCOPY!BW53</f>
        <v>63050</v>
      </c>
      <c r="BI55" s="29">
        <f>FNO_BHAVCOPY!BX53</f>
        <v>66300</v>
      </c>
      <c r="BJ55" s="22">
        <f>CASHBC!EJ53</f>
        <v>6.7517300000000002</v>
      </c>
      <c r="BK55" s="22">
        <f>CASHBC!EK53</f>
        <v>2.4543400000000002</v>
      </c>
      <c r="BL55" s="22">
        <f>CASHBC!EL53</f>
        <v>1.7467900000000001</v>
      </c>
      <c r="BM55" s="22">
        <f>CASHBC!EM53</f>
        <v>3.57192</v>
      </c>
      <c r="BN55" s="22">
        <f>CASHBC!EN53</f>
        <v>2.68058</v>
      </c>
      <c r="BO55" s="22">
        <f>CASHBC!EO53</f>
        <v>7.2338800000000001</v>
      </c>
      <c r="BP55" s="22">
        <f>CASHBC!EP53</f>
        <v>3.3159900000000002</v>
      </c>
      <c r="BQ55" s="22">
        <f>CASHBC!EQ53</f>
        <v>2.8565100000000001</v>
      </c>
      <c r="BR55" s="22">
        <f>CASHBC!ER53</f>
        <v>2.66865</v>
      </c>
      <c r="BS55" s="22">
        <f>CASHBC!ES53</f>
        <v>3.25474</v>
      </c>
      <c r="BT55" s="22">
        <f>CASHBC!ET53</f>
        <v>6.2780500000000004</v>
      </c>
      <c r="BU55" s="22">
        <f>CASHBC!EU53</f>
        <v>3.2535400000000001</v>
      </c>
      <c r="BV55" s="22">
        <f>CASHBC!EV53</f>
        <v>2.8022399999999998</v>
      </c>
      <c r="BW55" s="22">
        <f>CASHBC!EW53</f>
        <v>3.5105300000000002</v>
      </c>
      <c r="BX55" s="22">
        <f>VLOOKUP($A55,CASHBC!$FG:$FU,2,0)</f>
        <v>46.155051225000001</v>
      </c>
      <c r="BY55" s="22">
        <f>VLOOKUP($A55,CASHBC!$FG:$FU,3,0)</f>
        <v>16.314527084999998</v>
      </c>
      <c r="BZ55" s="22">
        <f>VLOOKUP($A55,CASHBC!$FG:$FU,4,0)</f>
        <v>11.67234551</v>
      </c>
      <c r="CA55" s="22">
        <f>VLOOKUP($A55,CASHBC!$FG:$FU,5,0)</f>
        <v>23.628210200000002</v>
      </c>
      <c r="CB55" s="22">
        <f>VLOOKUP($A55,CASHBC!$FG:$FU,6,0)</f>
        <v>17.805538405</v>
      </c>
      <c r="CC55" s="22">
        <f>VLOOKUP($A55,CASHBC!$FG:$FU,7,0)</f>
        <v>50.249975620000001</v>
      </c>
      <c r="CD55" s="22">
        <f>VLOOKUP($A55,CASHBC!$FG:$FU,8,0)</f>
        <v>22.016283415</v>
      </c>
      <c r="CE55" s="22">
        <f>VLOOKUP($A55,CASHBC!$FG:$FU,9,0)</f>
        <v>19.19759814</v>
      </c>
      <c r="CF55" s="22">
        <f>VLOOKUP($A55,CASHBC!$FG:$FU,10,0)</f>
        <v>18.090381425</v>
      </c>
      <c r="CG55" s="22">
        <f>VLOOKUP($A55,CASHBC!$FG:$FU,11,0)</f>
        <v>22.54016713</v>
      </c>
      <c r="CH55" s="22">
        <f>VLOOKUP($A55,CASHBC!$FG:$FU,12,0)</f>
        <v>42.681168185000004</v>
      </c>
      <c r="CI55" s="22">
        <f>VLOOKUP($A55,CASHBC!$FG:$FU,13,0)</f>
        <v>21.458142550000002</v>
      </c>
      <c r="CJ55" s="22">
        <f>VLOOKUP($A55,CASHBC!$FG:$FU,14,0)</f>
        <v>18.612970694999998</v>
      </c>
      <c r="CK55" s="22">
        <f>VLOOKUP($A55,CASHBC!$FG:$FU,15,0)</f>
        <v>23.633799185000001</v>
      </c>
      <c r="CL55" s="30">
        <f>VLOOKUP($A55,CASHBC!$GE:$GS,2,0)</f>
        <v>26222</v>
      </c>
      <c r="CM55" s="30">
        <f>VLOOKUP($A55,CASHBC!$GE:$GS,3,0)</f>
        <v>7940</v>
      </c>
      <c r="CN55" s="30">
        <f>VLOOKUP($A55,CASHBC!$GE:$GS,4,0)</f>
        <v>11922</v>
      </c>
      <c r="CO55" s="30">
        <f>VLOOKUP($A55,CASHBC!$GE:$GS,5,0)</f>
        <v>14114</v>
      </c>
      <c r="CP55" s="30">
        <f>VLOOKUP($A55,CASHBC!$GE:$GS,6,0)</f>
        <v>11770</v>
      </c>
      <c r="CQ55" s="30">
        <f>VLOOKUP($A55,CASHBC!$GE:$GS,7,0)</f>
        <v>38901</v>
      </c>
      <c r="CR55" s="30">
        <f>VLOOKUP($A55,CASHBC!$GE:$GS,8,0)</f>
        <v>25891</v>
      </c>
      <c r="CS55" s="30">
        <f>VLOOKUP($A55,CASHBC!$GE:$GS,9,0)</f>
        <v>16893</v>
      </c>
      <c r="CT55" s="30">
        <f>VLOOKUP($A55,CASHBC!$GE:$GS,10,0)</f>
        <v>14597</v>
      </c>
      <c r="CU55" s="30">
        <f>VLOOKUP($A55,CASHBC!$GE:$GS,11,0)</f>
        <v>26219</v>
      </c>
      <c r="CV55" s="30">
        <f>VLOOKUP($A55,CASHBC!$GE:$GS,12,0)</f>
        <v>29141</v>
      </c>
      <c r="CW55" s="30">
        <f>VLOOKUP($A55,CASHBC!$GE:$GS,13,0)</f>
        <v>25964</v>
      </c>
      <c r="CX55" s="30">
        <f>VLOOKUP($A55,CASHBC!$GE:$GS,14,0)</f>
        <v>21333</v>
      </c>
      <c r="CY55" s="30">
        <f>VLOOKUP($A55,CASHBC!$GE:$GS,15,0)</f>
        <v>20229</v>
      </c>
      <c r="CZ55" s="30">
        <f t="shared" si="7"/>
        <v>25.748341087636334</v>
      </c>
      <c r="DA55" s="30">
        <f t="shared" si="7"/>
        <v>30.911083123425698</v>
      </c>
      <c r="DB55" s="30">
        <f t="shared" si="6"/>
        <v>14.651820164401945</v>
      </c>
      <c r="DC55" s="30">
        <f t="shared" si="6"/>
        <v>25.307637806433327</v>
      </c>
      <c r="DD55" s="30">
        <f t="shared" si="6"/>
        <v>22.774681393372983</v>
      </c>
      <c r="DE55" s="30">
        <f t="shared" si="6"/>
        <v>18.595614508624458</v>
      </c>
      <c r="DF55" s="30">
        <f t="shared" si="6"/>
        <v>12.80750067591055</v>
      </c>
      <c r="DG55" s="30">
        <f t="shared" si="6"/>
        <v>16.909429941395846</v>
      </c>
      <c r="DH55" s="30">
        <f t="shared" si="6"/>
        <v>18.282181270123996</v>
      </c>
      <c r="DI55" s="30">
        <f t="shared" si="6"/>
        <v>12.413669476333956</v>
      </c>
      <c r="DJ55" s="30">
        <f t="shared" si="6"/>
        <v>21.54370131429944</v>
      </c>
      <c r="DK55" s="30">
        <f t="shared" si="6"/>
        <v>12.530965952857803</v>
      </c>
      <c r="DL55" s="30">
        <f t="shared" si="6"/>
        <v>13.135705245394458</v>
      </c>
      <c r="DM55" s="30">
        <f t="shared" si="6"/>
        <v>17.353947303376341</v>
      </c>
      <c r="DN55" s="3">
        <f>VLOOKUP($A55,DELIEVERY!$DX:$EM,2,0)</f>
        <v>34.270000000000003</v>
      </c>
      <c r="DO55" s="3">
        <f>VLOOKUP($A55,DELIEVERY!$DX:$EM,3,0)</f>
        <v>66.73</v>
      </c>
      <c r="DP55" s="3">
        <f>VLOOKUP($A55,DELIEVERY!$DX:$EM,4,0)</f>
        <v>47.7</v>
      </c>
      <c r="DQ55" s="3">
        <f>VLOOKUP($A55,DELIEVERY!$DX:$EM,5,0)</f>
        <v>54.25</v>
      </c>
      <c r="DR55" s="3">
        <f>VLOOKUP($A55,DELIEVERY!$DX:$EM,6,0)</f>
        <v>41.1</v>
      </c>
      <c r="DS55" s="3">
        <f>VLOOKUP($A55,DELIEVERY!$DX:$EM,7,0)</f>
        <v>28.57</v>
      </c>
      <c r="DT55" s="3">
        <f>VLOOKUP($A55,DELIEVERY!$DX:$EM,8,0)</f>
        <v>33.71</v>
      </c>
      <c r="DU55" s="3">
        <f>VLOOKUP($A55,DELIEVERY!$DX:$EM,9,0)</f>
        <v>44.97</v>
      </c>
      <c r="DV55" s="3">
        <f>VLOOKUP($A55,DELIEVERY!$DX:$EM,10,0)</f>
        <v>51.71</v>
      </c>
      <c r="DW55" s="3">
        <f>VLOOKUP($A55,DELIEVERY!$DX:$EM,11,0)</f>
        <v>30.97</v>
      </c>
      <c r="DX55" s="3">
        <f>VLOOKUP($A55,DELIEVERY!$DX:$EM,12,0)</f>
        <v>38.92</v>
      </c>
      <c r="DY55" s="3">
        <f>VLOOKUP($A55,DELIEVERY!$DX:$EM,13,0)</f>
        <v>45.57</v>
      </c>
      <c r="DZ55" s="3">
        <f>VLOOKUP($A55,DELIEVERY!$DX:$EM,14,0)</f>
        <v>42.37</v>
      </c>
      <c r="EA55" s="3">
        <f>VLOOKUP($A55,DELIEVERY!$DX:$EM,15,0)</f>
        <v>32.119999999999997</v>
      </c>
      <c r="EB55" s="3">
        <f>CASHBC!HU53</f>
        <v>31.5</v>
      </c>
      <c r="EC55" s="22">
        <f>CASHBC!HV53</f>
        <v>8.25</v>
      </c>
      <c r="ED55" s="22">
        <f>CASHBC!HW53</f>
        <v>15.450000000000045</v>
      </c>
      <c r="EE55" s="22">
        <f>CASHBC!HX53</f>
        <v>26.75</v>
      </c>
      <c r="EF55" s="3">
        <f>CASHBC!HY53</f>
        <v>26.950000000000045</v>
      </c>
      <c r="EG55" s="22">
        <f>CASHBC!HZ53</f>
        <v>42</v>
      </c>
      <c r="EH55" s="22">
        <f>CASHBC!IA53</f>
        <v>25.899999999999977</v>
      </c>
      <c r="EI55" s="22">
        <f>CASHBC!IB53</f>
        <v>45.25</v>
      </c>
      <c r="EJ55" s="22">
        <f>CASHBC!IC53</f>
        <v>24.100000000000023</v>
      </c>
      <c r="EK55" s="22">
        <f>CASHBC!ID53</f>
        <v>39.100000000000023</v>
      </c>
      <c r="EL55" s="3">
        <f>CASHBC!IE53</f>
        <v>45</v>
      </c>
      <c r="EM55" s="22">
        <f>CASHBC!IF53</f>
        <v>34.100000000000023</v>
      </c>
      <c r="EN55" s="22">
        <f>CASHBC!IG53</f>
        <v>32.949999999999932</v>
      </c>
      <c r="EO55" s="22">
        <f>CASHBC!IH53</f>
        <v>47.700000000000045</v>
      </c>
      <c r="EP55" s="22">
        <f>VLOOKUP($A55,FNO_STOCKOPS!$EJ:$EY,2,0)</f>
        <v>0.75</v>
      </c>
      <c r="EQ55" s="22">
        <f>VLOOKUP($A55,FNO_STOCKOPS!$EJ:$EY,3,0)</f>
        <v>1</v>
      </c>
      <c r="ER55" s="22">
        <f>VLOOKUP($A55,FNO_STOCKOPS!$EJ:$EY,4,0)</f>
        <v>1</v>
      </c>
      <c r="ES55" s="22">
        <f>VLOOKUP($A55,FNO_STOCKOPS!$EJ:$EY,5,0)</f>
        <v>0.75</v>
      </c>
      <c r="ET55" s="22">
        <f>VLOOKUP($A55,FNO_STOCKOPS!$EJ:$EY,6,0)</f>
        <v>0.75</v>
      </c>
      <c r="EU55" s="22">
        <f>VLOOKUP($A55,FNO_STOCKOPS!$EJ:$EY,7,0)</f>
        <v>0.75</v>
      </c>
      <c r="EV55" s="22">
        <f>VLOOKUP($A55,FNO_STOCKOPS!$EJ:$EY,8,0)</f>
        <v>0.75</v>
      </c>
      <c r="EW55" s="22">
        <f>VLOOKUP($A55,FNO_STOCKOPS!$EJ:$EY,9,0)</f>
        <v>0.6</v>
      </c>
      <c r="EX55" s="22" t="e">
        <f>VLOOKUP($A55,FNO_STOCKOPS!$EJ:$EY,10,0)</f>
        <v>#DIV/0!</v>
      </c>
      <c r="EY55" s="22" t="e">
        <f>VLOOKUP($A55,FNO_STOCKOPS!$EJ:$EY,11,0)</f>
        <v>#DIV/0!</v>
      </c>
      <c r="EZ55" s="22" t="e">
        <f>VLOOKUP($A55,FNO_STOCKOPS!$EJ:$EY,12,0)</f>
        <v>#DIV/0!</v>
      </c>
      <c r="FA55" s="22" t="e">
        <f>VLOOKUP($A55,FNO_STOCKOPS!$EJ:$EY,13,0)</f>
        <v>#DIV/0!</v>
      </c>
      <c r="FB55" s="22" t="e">
        <f>VLOOKUP($A55,FNO_STOCKOPS!$EJ:$EY,14,0)</f>
        <v>#DIV/0!</v>
      </c>
      <c r="FC55" s="22" t="e">
        <f>VLOOKUP($A55,FNO_STOCKOPS!$EJ:$EY,15,0)</f>
        <v>#DIV/0!</v>
      </c>
    </row>
    <row r="56" spans="1:159" x14ac:dyDescent="0.25">
      <c r="A56" s="3" t="s">
        <v>62</v>
      </c>
      <c r="B56" s="17">
        <v>505</v>
      </c>
      <c r="C56" s="17">
        <v>515</v>
      </c>
      <c r="D56" s="17">
        <v>501.3</v>
      </c>
      <c r="E56" s="18">
        <v>507.95</v>
      </c>
      <c r="F56" s="18">
        <v>1.2</v>
      </c>
      <c r="G56" s="18">
        <v>959.8</v>
      </c>
      <c r="H56" s="18">
        <v>385.05</v>
      </c>
      <c r="I56" s="21" t="str">
        <f>VLOOKUP($A56,CASHBC!$HT:$IL,19,0)</f>
        <v/>
      </c>
      <c r="J56" s="22">
        <f>VLOOKUP($A56,CASHBC!$A:$C,3,0)</f>
        <v>65.356790000000004</v>
      </c>
      <c r="K56" s="22">
        <f>VLOOKUP($A56,CASHBC!$EZ:$FD,2,0)</f>
        <v>17.593676666666667</v>
      </c>
      <c r="L56" s="22">
        <f>VLOOKUP($A56,CASHBC!$EZ:$FD,3,0)</f>
        <v>19.738247999999999</v>
      </c>
      <c r="M56" s="22">
        <f>VLOOKUP($A56,CASHBC!$EZ:$FD,4,0)</f>
        <v>22.360801249999998</v>
      </c>
      <c r="N56" s="22">
        <f>VLOOKUP($A56,CASHBC!$EZ:$FD,5,0)</f>
        <v>24.687323076923072</v>
      </c>
      <c r="O56" s="22">
        <f t="shared" si="1"/>
        <v>65.356790000000004</v>
      </c>
      <c r="P56" s="22">
        <f>VLOOKUP($A56,CASHBC!$A:$D,4,0)</f>
        <v>332.31296868000004</v>
      </c>
      <c r="Q56" s="22">
        <f>VLOOKUP($A56,CASHBC!$FX:$GB,2,0)</f>
        <v>88.148450836666669</v>
      </c>
      <c r="R56" s="22">
        <f>VLOOKUP($A56,CASHBC!$FX:$GB,3,0)</f>
        <v>98.747877871</v>
      </c>
      <c r="S56" s="22">
        <f>VLOOKUP($A56,CASHBC!$FX:$GB,4,0)</f>
        <v>113.74272653375</v>
      </c>
      <c r="T56" s="22">
        <f>VLOOKUP($A56,CASHBC!$FX:$GB,5,0)</f>
        <v>129.25746098230769</v>
      </c>
      <c r="U56" s="22">
        <f t="shared" si="2"/>
        <v>332.31296868000004</v>
      </c>
      <c r="V56" s="24">
        <f>VLOOKUP($A56,CASHBC!$A:$E,5,0)</f>
        <v>107773</v>
      </c>
      <c r="W56" s="24">
        <f>VLOOKUP($A56,CASHBC!$GV:$GZ,2,0)</f>
        <v>33512</v>
      </c>
      <c r="X56" s="24">
        <f>VLOOKUP($A56,CASHBC!$GV:$GZ,3,0)</f>
        <v>37678.800000000003</v>
      </c>
      <c r="Y56" s="24">
        <f>VLOOKUP($A56,CASHBC!$GV:$GZ,4,0)</f>
        <v>39514</v>
      </c>
      <c r="Z56" s="24">
        <f>VLOOKUP($A56,CASHBC!$GV:$GZ,5,0)</f>
        <v>44052</v>
      </c>
      <c r="AA56" s="24" t="str">
        <f t="shared" si="3"/>
        <v/>
      </c>
      <c r="AB56" s="27">
        <f>VLOOKUP(A56,DELIEVERY!A:E,5,0)</f>
        <v>48.63</v>
      </c>
      <c r="AC56" s="22">
        <f>VLOOKUP(A56,DELIEVERY!DP:DV,3,0)</f>
        <v>24.910067120706056</v>
      </c>
      <c r="AD56" s="22">
        <f>VLOOKUP(A56,DELIEVERY!DP:DV,4,0)</f>
        <v>26.880835624316809</v>
      </c>
      <c r="AE56" s="22">
        <f>VLOOKUP(A56,DELIEVERY!DP:DV,5,0)</f>
        <v>30.907255615448932</v>
      </c>
      <c r="AF56" s="22">
        <f>VLOOKUP(A56,DELIEVERY!DP:DV,6,0)</f>
        <v>33.854631713816374</v>
      </c>
      <c r="AG56" s="3">
        <f t="shared" si="4"/>
        <v>48.63</v>
      </c>
      <c r="AH56" s="28">
        <f>FNO_BHAVCOPY!CB54</f>
        <v>6.4018028545196559</v>
      </c>
      <c r="AI56" s="28">
        <f>FNO_BHAVCOPY!CC54</f>
        <v>0.28039338773802053</v>
      </c>
      <c r="AJ56" s="28">
        <f>FNO_BHAVCOPY!CD54</f>
        <v>-2.4733684339414719</v>
      </c>
      <c r="AK56" s="28">
        <f>FNO_BHAVCOPY!CE54</f>
        <v>2.703722334004024</v>
      </c>
      <c r="AL56" s="28">
        <f>FNO_BHAVCOPY!CF54</f>
        <v>1.5840572304547778</v>
      </c>
      <c r="AM56" s="28">
        <f>FNO_BHAVCOPY!CG54</f>
        <v>1.6843472613119723</v>
      </c>
      <c r="AN56" s="28">
        <f>FNO_BHAVCOPY!CH54</f>
        <v>1.3649929775280898</v>
      </c>
      <c r="AO56" s="28">
        <f>FNO_BHAVCOPY!CI54</f>
        <v>0.93027376627979086</v>
      </c>
      <c r="AP56" s="28">
        <f>FNO_BHAVCOPY!CJ54</f>
        <v>-1.4364930358468322</v>
      </c>
      <c r="AQ56" s="28">
        <f>FNO_BHAVCOPY!CK54</f>
        <v>-2.3867365639517537</v>
      </c>
      <c r="AR56" s="28">
        <f>FNO_BHAVCOPY!CL54</f>
        <v>-8.2365364308342137</v>
      </c>
      <c r="AS56" s="28">
        <f>FNO_BHAVCOPY!CM54</f>
        <v>-1.8803484400782839</v>
      </c>
      <c r="AT56" s="28">
        <f>FNO_BHAVCOPY!CN54</f>
        <v>-5.0708535208189138</v>
      </c>
      <c r="AU56" s="28">
        <f>FNO_BHAVCOPY!CO54</f>
        <v>0.66373303997066369</v>
      </c>
      <c r="AV56" s="29">
        <f>FNO_BHAVCOPY!BK54</f>
        <v>19122000</v>
      </c>
      <c r="AW56" s="29">
        <f>FNO_BHAVCOPY!BL54</f>
        <v>17971500</v>
      </c>
      <c r="AX56" s="29">
        <f>FNO_BHAVCOPY!BM54</f>
        <v>17921250</v>
      </c>
      <c r="AY56" s="29">
        <f>FNO_BHAVCOPY!BN54</f>
        <v>18375750</v>
      </c>
      <c r="AZ56" s="29">
        <f>FNO_BHAVCOPY!BO54</f>
        <v>17892000</v>
      </c>
      <c r="BA56" s="29">
        <f>FNO_BHAVCOPY!BP54</f>
        <v>17613000</v>
      </c>
      <c r="BB56" s="29">
        <f>FNO_BHAVCOPY!BQ54</f>
        <v>17321250</v>
      </c>
      <c r="BC56" s="29">
        <f>FNO_BHAVCOPY!BR54</f>
        <v>17088000</v>
      </c>
      <c r="BD56" s="29">
        <f>FNO_BHAVCOPY!BS54</f>
        <v>16930500</v>
      </c>
      <c r="BE56" s="29">
        <f>FNO_BHAVCOPY!BT54</f>
        <v>17177250</v>
      </c>
      <c r="BF56" s="29">
        <f>FNO_BHAVCOPY!BU54</f>
        <v>17597250</v>
      </c>
      <c r="BG56" s="29">
        <f>FNO_BHAVCOPY!BV54</f>
        <v>19176750</v>
      </c>
      <c r="BH56" s="29">
        <f>FNO_BHAVCOPY!BW54</f>
        <v>19544250</v>
      </c>
      <c r="BI56" s="29">
        <f>FNO_BHAVCOPY!BX54</f>
        <v>20588250</v>
      </c>
      <c r="BJ56" s="22">
        <f>CASHBC!EJ54</f>
        <v>65.356790000000004</v>
      </c>
      <c r="BK56" s="22">
        <f>CASHBC!EK54</f>
        <v>13.9917</v>
      </c>
      <c r="BL56" s="22">
        <f>CASHBC!EL54</f>
        <v>21.200939999999999</v>
      </c>
      <c r="BM56" s="22">
        <f>CASHBC!EM54</f>
        <v>17.58839</v>
      </c>
      <c r="BN56" s="22">
        <f>CASHBC!EN54</f>
        <v>25.501069999999999</v>
      </c>
      <c r="BO56" s="22">
        <f>CASHBC!EO54</f>
        <v>20.409140000000001</v>
      </c>
      <c r="BP56" s="22">
        <f>CASHBC!EP54</f>
        <v>23.24747</v>
      </c>
      <c r="BQ56" s="22">
        <f>CASHBC!EQ54</f>
        <v>25.887149999999998</v>
      </c>
      <c r="BR56" s="22">
        <f>CASHBC!ER54</f>
        <v>31.060549999999999</v>
      </c>
      <c r="BS56" s="22">
        <f>CASHBC!ES54</f>
        <v>27.309950000000001</v>
      </c>
      <c r="BT56" s="22">
        <f>CASHBC!ET54</f>
        <v>35.95017</v>
      </c>
      <c r="BU56" s="22">
        <f>CASHBC!EU54</f>
        <v>21.253360000000001</v>
      </c>
      <c r="BV56" s="22">
        <f>CASHBC!EV54</f>
        <v>32.630020000000002</v>
      </c>
      <c r="BW56" s="22">
        <f>CASHBC!EW54</f>
        <v>24.905290000000001</v>
      </c>
      <c r="BX56" s="22">
        <f>VLOOKUP($A56,CASHBC!$FG:$FU,2,0)</f>
        <v>332.31296868000004</v>
      </c>
      <c r="BY56" s="22">
        <f>VLOOKUP($A56,CASHBC!$FG:$FU,3,0)</f>
        <v>70.114242045000012</v>
      </c>
      <c r="BZ56" s="22">
        <f>VLOOKUP($A56,CASHBC!$FG:$FU,4,0)</f>
        <v>106.29485426000001</v>
      </c>
      <c r="CA56" s="22">
        <f>VLOOKUP($A56,CASHBC!$FG:$FU,5,0)</f>
        <v>88.036256205000001</v>
      </c>
      <c r="CB56" s="22">
        <f>VLOOKUP($A56,CASHBC!$FG:$FU,6,0)</f>
        <v>126.05243235</v>
      </c>
      <c r="CC56" s="22">
        <f>VLOOKUP($A56,CASHBC!$FG:$FU,7,0)</f>
        <v>103.241604495</v>
      </c>
      <c r="CD56" s="22">
        <f>VLOOKUP($A56,CASHBC!$FG:$FU,8,0)</f>
        <v>118.177191655</v>
      </c>
      <c r="CE56" s="22">
        <f>VLOOKUP($A56,CASHBC!$FG:$FU,9,0)</f>
        <v>131.94321840000001</v>
      </c>
      <c r="CF56" s="22">
        <f>VLOOKUP($A56,CASHBC!$FG:$FU,10,0)</f>
        <v>166.08201285999999</v>
      </c>
      <c r="CG56" s="22">
        <f>VLOOKUP($A56,CASHBC!$FG:$FU,11,0)</f>
        <v>149.70551144500001</v>
      </c>
      <c r="CH56" s="22">
        <f>VLOOKUP($A56,CASHBC!$FG:$FU,12,0)</f>
        <v>195.450145475</v>
      </c>
      <c r="CI56" s="22">
        <f>VLOOKUP($A56,CASHBC!$FG:$FU,13,0)</f>
        <v>117.50955082500001</v>
      </c>
      <c r="CJ56" s="22">
        <f>VLOOKUP($A56,CASHBC!$FG:$FU,14,0)</f>
        <v>175.623018355</v>
      </c>
      <c r="CK56" s="22">
        <f>VLOOKUP($A56,CASHBC!$FG:$FU,15,0)</f>
        <v>132.1169544</v>
      </c>
      <c r="CL56" s="30">
        <f>VLOOKUP($A56,CASHBC!$GE:$GS,2,0)</f>
        <v>107773</v>
      </c>
      <c r="CM56" s="30">
        <f>VLOOKUP($A56,CASHBC!$GE:$GS,3,0)</f>
        <v>28971</v>
      </c>
      <c r="CN56" s="30">
        <f>VLOOKUP($A56,CASHBC!$GE:$GS,4,0)</f>
        <v>37021</v>
      </c>
      <c r="CO56" s="30">
        <f>VLOOKUP($A56,CASHBC!$GE:$GS,5,0)</f>
        <v>34544</v>
      </c>
      <c r="CP56" s="30">
        <f>VLOOKUP($A56,CASHBC!$GE:$GS,6,0)</f>
        <v>43835</v>
      </c>
      <c r="CQ56" s="30">
        <f>VLOOKUP($A56,CASHBC!$GE:$GS,7,0)</f>
        <v>44023</v>
      </c>
      <c r="CR56" s="30">
        <f>VLOOKUP($A56,CASHBC!$GE:$GS,8,0)</f>
        <v>33837</v>
      </c>
      <c r="CS56" s="30">
        <f>VLOOKUP($A56,CASHBC!$GE:$GS,9,0)</f>
        <v>41680</v>
      </c>
      <c r="CT56" s="30">
        <f>VLOOKUP($A56,CASHBC!$GE:$GS,10,0)</f>
        <v>52201</v>
      </c>
      <c r="CU56" s="30">
        <f>VLOOKUP($A56,CASHBC!$GE:$GS,11,0)</f>
        <v>49581</v>
      </c>
      <c r="CV56" s="30">
        <f>VLOOKUP($A56,CASHBC!$GE:$GS,12,0)</f>
        <v>62193</v>
      </c>
      <c r="CW56" s="30">
        <f>VLOOKUP($A56,CASHBC!$GE:$GS,13,0)</f>
        <v>52698</v>
      </c>
      <c r="CX56" s="30">
        <f>VLOOKUP($A56,CASHBC!$GE:$GS,14,0)</f>
        <v>45541</v>
      </c>
      <c r="CY56" s="30">
        <f>VLOOKUP($A56,CASHBC!$GE:$GS,15,0)</f>
        <v>46551</v>
      </c>
      <c r="CZ56" s="30">
        <f t="shared" si="7"/>
        <v>60.643008916890139</v>
      </c>
      <c r="DA56" s="30">
        <f t="shared" si="7"/>
        <v>48.295536916226574</v>
      </c>
      <c r="DB56" s="30">
        <f t="shared" si="6"/>
        <v>57.267334755949321</v>
      </c>
      <c r="DC56" s="30">
        <f t="shared" si="6"/>
        <v>50.915904353867532</v>
      </c>
      <c r="DD56" s="30">
        <f t="shared" si="6"/>
        <v>58.175134025322222</v>
      </c>
      <c r="DE56" s="30">
        <f t="shared" si="6"/>
        <v>46.3601753628785</v>
      </c>
      <c r="DF56" s="30">
        <f t="shared" si="6"/>
        <v>68.704288205219143</v>
      </c>
      <c r="DG56" s="30">
        <f t="shared" si="6"/>
        <v>62.109285028790786</v>
      </c>
      <c r="DH56" s="30">
        <f t="shared" si="6"/>
        <v>59.50182946686845</v>
      </c>
      <c r="DI56" s="30">
        <f t="shared" si="6"/>
        <v>55.081482826082578</v>
      </c>
      <c r="DJ56" s="30">
        <f t="shared" si="6"/>
        <v>57.804206261154796</v>
      </c>
      <c r="DK56" s="30">
        <f t="shared" si="6"/>
        <v>40.330486925500026</v>
      </c>
      <c r="DL56" s="30">
        <f t="shared" si="6"/>
        <v>71.649766144792608</v>
      </c>
      <c r="DM56" s="30">
        <f t="shared" si="6"/>
        <v>53.501084831689973</v>
      </c>
      <c r="DN56" s="3">
        <f>VLOOKUP($A56,DELIEVERY!$DX:$EM,2,0)</f>
        <v>48.63</v>
      </c>
      <c r="DO56" s="3">
        <f>VLOOKUP($A56,DELIEVERY!$DX:$EM,3,0)</f>
        <v>39.08</v>
      </c>
      <c r="DP56" s="3">
        <f>VLOOKUP($A56,DELIEVERY!$DX:$EM,4,0)</f>
        <v>22.39</v>
      </c>
      <c r="DQ56" s="3">
        <f>VLOOKUP($A56,DELIEVERY!$DX:$EM,5,0)</f>
        <v>16.68</v>
      </c>
      <c r="DR56" s="3">
        <f>VLOOKUP($A56,DELIEVERY!$DX:$EM,6,0)</f>
        <v>28.46</v>
      </c>
      <c r="DS56" s="3">
        <f>VLOOKUP($A56,DELIEVERY!$DX:$EM,7,0)</f>
        <v>30</v>
      </c>
      <c r="DT56" s="3">
        <f>VLOOKUP($A56,DELIEVERY!$DX:$EM,8,0)</f>
        <v>45.64</v>
      </c>
      <c r="DU56" s="3">
        <f>VLOOKUP($A56,DELIEVERY!$DX:$EM,9,0)</f>
        <v>45.47</v>
      </c>
      <c r="DV56" s="3">
        <f>VLOOKUP($A56,DELIEVERY!$DX:$EM,10,0)</f>
        <v>20.54</v>
      </c>
      <c r="DW56" s="3">
        <f>VLOOKUP($A56,DELIEVERY!$DX:$EM,11,0)</f>
        <v>27.14</v>
      </c>
      <c r="DX56" s="3">
        <f>VLOOKUP($A56,DELIEVERY!$DX:$EM,12,0)</f>
        <v>56.04</v>
      </c>
      <c r="DY56" s="3">
        <f>VLOOKUP($A56,DELIEVERY!$DX:$EM,13,0)</f>
        <v>22.86</v>
      </c>
      <c r="DZ56" s="3">
        <f>VLOOKUP($A56,DELIEVERY!$DX:$EM,14,0)</f>
        <v>38.090000000000003</v>
      </c>
      <c r="EA56" s="3">
        <f>VLOOKUP($A56,DELIEVERY!$DX:$EM,15,0)</f>
        <v>34.21</v>
      </c>
      <c r="EB56" s="3">
        <f>CASHBC!HU54</f>
        <v>13.699999999999989</v>
      </c>
      <c r="EC56" s="22">
        <f>CASHBC!HV54</f>
        <v>9.3499999999999659</v>
      </c>
      <c r="ED56" s="22">
        <f>CASHBC!HW54</f>
        <v>17.699999999999989</v>
      </c>
      <c r="EE56" s="22">
        <f>CASHBC!HX54</f>
        <v>18.399999999999977</v>
      </c>
      <c r="EF56" s="3">
        <f>CASHBC!HY54</f>
        <v>17.149999999999977</v>
      </c>
      <c r="EG56" s="22">
        <f>CASHBC!HZ54</f>
        <v>19.150000000000034</v>
      </c>
      <c r="EH56" s="22">
        <f>CASHBC!IA54</f>
        <v>10.849999999999966</v>
      </c>
      <c r="EI56" s="22">
        <f>CASHBC!IB54</f>
        <v>13.799999999999955</v>
      </c>
      <c r="EJ56" s="22">
        <f>CASHBC!IC54</f>
        <v>33.5</v>
      </c>
      <c r="EK56" s="22">
        <f>CASHBC!ID54</f>
        <v>29.649999999999977</v>
      </c>
      <c r="EL56" s="3">
        <f>CASHBC!IE54</f>
        <v>33.950000000000045</v>
      </c>
      <c r="EM56" s="22">
        <f>CASHBC!IF54</f>
        <v>42.700000000000045</v>
      </c>
      <c r="EN56" s="22">
        <f>CASHBC!IG54</f>
        <v>51</v>
      </c>
      <c r="EO56" s="22">
        <f>CASHBC!IH54</f>
        <v>34.450000000000045</v>
      </c>
      <c r="EP56" s="22">
        <f>VLOOKUP($A56,FNO_STOCKOPS!$EJ:$EY,2,0)</f>
        <v>0.56151142355008787</v>
      </c>
      <c r="EQ56" s="22">
        <f>VLOOKUP($A56,FNO_STOCKOPS!$EJ:$EY,3,0)</f>
        <v>0.85496183206106868</v>
      </c>
      <c r="ER56" s="22">
        <f>VLOOKUP($A56,FNO_STOCKOPS!$EJ:$EY,4,0)</f>
        <v>0.65379494007989347</v>
      </c>
      <c r="ES56" s="22">
        <f>VLOOKUP($A56,FNO_STOCKOPS!$EJ:$EY,5,0)</f>
        <v>0.60202788339670466</v>
      </c>
      <c r="ET56" s="22">
        <f>VLOOKUP($A56,FNO_STOCKOPS!$EJ:$EY,6,0)</f>
        <v>0.57446808510638303</v>
      </c>
      <c r="EU56" s="22">
        <f>VLOOKUP($A56,FNO_STOCKOPS!$EJ:$EY,7,0)</f>
        <v>0.603494623655914</v>
      </c>
      <c r="EV56" s="22">
        <f>VLOOKUP($A56,FNO_STOCKOPS!$EJ:$EY,8,0)</f>
        <v>0.53293413173652693</v>
      </c>
      <c r="EW56" s="22">
        <f>VLOOKUP($A56,FNO_STOCKOPS!$EJ:$EY,9,0)</f>
        <v>0.5318818040435459</v>
      </c>
      <c r="EX56" s="22">
        <f>VLOOKUP($A56,FNO_STOCKOPS!$EJ:$EY,10,0)</f>
        <v>0.55360281195079086</v>
      </c>
      <c r="EY56" s="22">
        <f>VLOOKUP($A56,FNO_STOCKOPS!$EJ:$EY,11,0)</f>
        <v>0.54474708171206221</v>
      </c>
      <c r="EZ56" s="22">
        <f>VLOOKUP($A56,FNO_STOCKOPS!$EJ:$EY,12,0)</f>
        <v>0.49486652977412732</v>
      </c>
      <c r="FA56" s="22">
        <f>VLOOKUP($A56,FNO_STOCKOPS!$EJ:$EY,13,0)</f>
        <v>0.46946564885496184</v>
      </c>
      <c r="FB56" s="22">
        <f>VLOOKUP($A56,FNO_STOCKOPS!$EJ:$EY,14,0)</f>
        <v>0.6470588235294118</v>
      </c>
      <c r="FC56" s="22">
        <f>VLOOKUP($A56,FNO_STOCKOPS!$EJ:$EY,15,0)</f>
        <v>0.6339285714285714</v>
      </c>
    </row>
    <row r="57" spans="1:159" x14ac:dyDescent="0.25">
      <c r="A57" s="3" t="s">
        <v>63</v>
      </c>
      <c r="B57" s="18">
        <v>552.25</v>
      </c>
      <c r="C57" s="18">
        <v>565.75</v>
      </c>
      <c r="D57" s="18">
        <v>544.70000000000005</v>
      </c>
      <c r="E57" s="18">
        <v>563</v>
      </c>
      <c r="F57" s="18">
        <v>3.71</v>
      </c>
      <c r="G57" s="18">
        <v>806.85</v>
      </c>
      <c r="H57" s="18">
        <v>458.05</v>
      </c>
      <c r="I57" s="21" t="str">
        <f>VLOOKUP($A57,CASHBC!$HT:$IL,19,0)</f>
        <v/>
      </c>
      <c r="J57" s="22">
        <f>VLOOKUP($A57,CASHBC!$A:$C,3,0)</f>
        <v>26.372800000000002</v>
      </c>
      <c r="K57" s="22">
        <f>VLOOKUP($A57,CASHBC!$EZ:$FD,2,0)</f>
        <v>11.325656666666667</v>
      </c>
      <c r="L57" s="22">
        <f>VLOOKUP($A57,CASHBC!$EZ:$FD,3,0)</f>
        <v>13.088365999999999</v>
      </c>
      <c r="M57" s="22">
        <f>VLOOKUP($A57,CASHBC!$EZ:$FD,4,0)</f>
        <v>19.11680625</v>
      </c>
      <c r="N57" s="22">
        <f>VLOOKUP($A57,CASHBC!$EZ:$FD,5,0)</f>
        <v>21.590158461538465</v>
      </c>
      <c r="O57" s="22">
        <f t="shared" si="1"/>
        <v>26.372800000000002</v>
      </c>
      <c r="P57" s="22">
        <f>VLOOKUP($A57,CASHBC!$A:$D,4,0)</f>
        <v>146.54668655500001</v>
      </c>
      <c r="Q57" s="22">
        <f>VLOOKUP($A57,CASHBC!$FX:$GB,2,0)</f>
        <v>60.498495325</v>
      </c>
      <c r="R57" s="22">
        <f>VLOOKUP($A57,CASHBC!$FX:$GB,3,0)</f>
        <v>69.539047044</v>
      </c>
      <c r="S57" s="22">
        <f>VLOOKUP($A57,CASHBC!$FX:$GB,4,0)</f>
        <v>99.510279028749991</v>
      </c>
      <c r="T57" s="22">
        <f>VLOOKUP($A57,CASHBC!$FX:$GB,5,0)</f>
        <v>114.8032551719231</v>
      </c>
      <c r="U57" s="22">
        <f t="shared" si="2"/>
        <v>146.54668655500001</v>
      </c>
      <c r="V57" s="24">
        <f>VLOOKUP($A57,CASHBC!$A:$E,5,0)</f>
        <v>70688</v>
      </c>
      <c r="W57" s="24">
        <f>VLOOKUP($A57,CASHBC!$GV:$GZ,2,0)</f>
        <v>38569.666666666664</v>
      </c>
      <c r="X57" s="24">
        <f>VLOOKUP($A57,CASHBC!$GV:$GZ,3,0)</f>
        <v>36161.199999999997</v>
      </c>
      <c r="Y57" s="24">
        <f>VLOOKUP($A57,CASHBC!$GV:$GZ,4,0)</f>
        <v>49413.125</v>
      </c>
      <c r="Z57" s="24">
        <f>VLOOKUP($A57,CASHBC!$GV:$GZ,5,0)</f>
        <v>57385.923076923078</v>
      </c>
      <c r="AA57" s="24" t="str">
        <f t="shared" si="3"/>
        <v/>
      </c>
      <c r="AB57" s="27">
        <f>VLOOKUP(A57,DELIEVERY!A:E,5,0)</f>
        <v>40.369999999999997</v>
      </c>
      <c r="AC57" s="22">
        <f>VLOOKUP(A57,DELIEVERY!DP:DV,3,0)</f>
        <v>36.032642110229368</v>
      </c>
      <c r="AD57" s="22">
        <f>VLOOKUP(A57,DELIEVERY!DP:DV,4,0)</f>
        <v>33.056334152024782</v>
      </c>
      <c r="AE57" s="22">
        <f>VLOOKUP(A57,DELIEVERY!DP:DV,5,0)</f>
        <v>29.078850448672618</v>
      </c>
      <c r="AF57" s="22">
        <f>VLOOKUP(A57,DELIEVERY!DP:DV,6,0)</f>
        <v>32.649291846149559</v>
      </c>
      <c r="AG57" s="3">
        <f t="shared" si="4"/>
        <v>40.369999999999997</v>
      </c>
      <c r="AH57" s="28">
        <f>FNO_BHAVCOPY!CB55</f>
        <v>-6.5170731707317078</v>
      </c>
      <c r="AI57" s="28">
        <f>FNO_BHAVCOPY!CC55</f>
        <v>0.27391899823909216</v>
      </c>
      <c r="AJ57" s="28">
        <f>FNO_BHAVCOPY!CD55</f>
        <v>-4.8053641273980254</v>
      </c>
      <c r="AK57" s="28">
        <f>FNO_BHAVCOPY!CE55</f>
        <v>0.76951951951951947</v>
      </c>
      <c r="AL57" s="28">
        <f>FNO_BHAVCOPY!CF55</f>
        <v>1.4857142857142858</v>
      </c>
      <c r="AM57" s="28">
        <f>FNO_BHAVCOPY!CG55</f>
        <v>-2.9395452024403772</v>
      </c>
      <c r="AN57" s="28">
        <f>FNO_BHAVCOPY!CH55</f>
        <v>-0.71585903083700442</v>
      </c>
      <c r="AO57" s="28">
        <f>FNO_BHAVCOPY!CI55</f>
        <v>1.6607576040306029</v>
      </c>
      <c r="AP57" s="28">
        <f>FNO_BHAVCOPY!CJ55</f>
        <v>-3.1797651309846429</v>
      </c>
      <c r="AQ57" s="28">
        <f>FNO_BHAVCOPY!CK55</f>
        <v>-2.6042583142706315</v>
      </c>
      <c r="AR57" s="28">
        <f>FNO_BHAVCOPY!CL55</f>
        <v>-3.2351438787672397</v>
      </c>
      <c r="AS57" s="28">
        <f>FNO_BHAVCOPY!CM55</f>
        <v>4.4460252534234392</v>
      </c>
      <c r="AT57" s="28">
        <f>FNO_BHAVCOPY!CN55</f>
        <v>5.3983130271790065</v>
      </c>
      <c r="AU57" s="28">
        <f>FNO_BHAVCOPY!CO55</f>
        <v>0.81254724111866972</v>
      </c>
      <c r="AV57" s="29">
        <f>FNO_BHAVCOPY!BK55</f>
        <v>4791000</v>
      </c>
      <c r="AW57" s="29">
        <f>FNO_BHAVCOPY!BL55</f>
        <v>5125000</v>
      </c>
      <c r="AX57" s="29">
        <f>FNO_BHAVCOPY!BM55</f>
        <v>5111000</v>
      </c>
      <c r="AY57" s="29">
        <f>FNO_BHAVCOPY!BN55</f>
        <v>5369000</v>
      </c>
      <c r="AZ57" s="29">
        <f>FNO_BHAVCOPY!BO55</f>
        <v>5328000</v>
      </c>
      <c r="BA57" s="29">
        <f>FNO_BHAVCOPY!BP55</f>
        <v>5250000</v>
      </c>
      <c r="BB57" s="29">
        <f>FNO_BHAVCOPY!BQ55</f>
        <v>5409000</v>
      </c>
      <c r="BC57" s="29">
        <f>FNO_BHAVCOPY!BR55</f>
        <v>5448000</v>
      </c>
      <c r="BD57" s="29">
        <f>FNO_BHAVCOPY!BS55</f>
        <v>5359000</v>
      </c>
      <c r="BE57" s="29">
        <f>FNO_BHAVCOPY!BT55</f>
        <v>5535000</v>
      </c>
      <c r="BF57" s="29">
        <f>FNO_BHAVCOPY!BU55</f>
        <v>5683000</v>
      </c>
      <c r="BG57" s="29">
        <f>FNO_BHAVCOPY!BV55</f>
        <v>5873000</v>
      </c>
      <c r="BH57" s="29">
        <f>FNO_BHAVCOPY!BW55</f>
        <v>5623000</v>
      </c>
      <c r="BI57" s="29">
        <f>FNO_BHAVCOPY!BX55</f>
        <v>5335000</v>
      </c>
      <c r="BJ57" s="22">
        <f>CASHBC!EJ55</f>
        <v>26.372800000000002</v>
      </c>
      <c r="BK57" s="22">
        <f>CASHBC!EK55</f>
        <v>9.7512799999999995</v>
      </c>
      <c r="BL57" s="22">
        <f>CASHBC!EL55</f>
        <v>12.09446</v>
      </c>
      <c r="BM57" s="22">
        <f>CASHBC!EM55</f>
        <v>12.13123</v>
      </c>
      <c r="BN57" s="22">
        <f>CASHBC!EN55</f>
        <v>17.07752</v>
      </c>
      <c r="BO57" s="22">
        <f>CASHBC!EO55</f>
        <v>14.38734</v>
      </c>
      <c r="BP57" s="22">
        <f>CASHBC!EP55</f>
        <v>28.74821</v>
      </c>
      <c r="BQ57" s="22">
        <f>CASHBC!EQ55</f>
        <v>22.962050000000001</v>
      </c>
      <c r="BR57" s="22">
        <f>CASHBC!ER55</f>
        <v>35.782359999999997</v>
      </c>
      <c r="BS57" s="22">
        <f>CASHBC!ES55</f>
        <v>36.346730000000001</v>
      </c>
      <c r="BT57" s="22">
        <f>CASHBC!ET55</f>
        <v>19.664169999999999</v>
      </c>
      <c r="BU57" s="22">
        <f>CASHBC!EU55</f>
        <v>35.957909999999998</v>
      </c>
      <c r="BV57" s="22">
        <f>CASHBC!EV55</f>
        <v>15.16544</v>
      </c>
      <c r="BW57" s="22">
        <f>CASHBC!EW55</f>
        <v>20.603359999999999</v>
      </c>
      <c r="BX57" s="22">
        <f>VLOOKUP($A57,CASHBC!$FG:$FU,2,0)</f>
        <v>146.54668655500001</v>
      </c>
      <c r="BY57" s="22">
        <f>VLOOKUP($A57,CASHBC!$FG:$FU,3,0)</f>
        <v>52.519145460000004</v>
      </c>
      <c r="BZ57" s="22">
        <f>VLOOKUP($A57,CASHBC!$FG:$FU,4,0)</f>
        <v>64.214687325</v>
      </c>
      <c r="CA57" s="22">
        <f>VLOOKUP($A57,CASHBC!$FG:$FU,5,0)</f>
        <v>64.761653190000004</v>
      </c>
      <c r="CB57" s="22">
        <f>VLOOKUP($A57,CASHBC!$FG:$FU,6,0)</f>
        <v>90.510391310000003</v>
      </c>
      <c r="CC57" s="22">
        <f>VLOOKUP($A57,CASHBC!$FG:$FU,7,0)</f>
        <v>75.689357935000004</v>
      </c>
      <c r="CD57" s="22">
        <f>VLOOKUP($A57,CASHBC!$FG:$FU,8,0)</f>
        <v>145.10298706500001</v>
      </c>
      <c r="CE57" s="22">
        <f>VLOOKUP($A57,CASHBC!$FG:$FU,9,0)</f>
        <v>116.36591215999999</v>
      </c>
      <c r="CF57" s="22">
        <f>VLOOKUP($A57,CASHBC!$FG:$FU,10,0)</f>
        <v>186.91809778499999</v>
      </c>
      <c r="CG57" s="22">
        <f>VLOOKUP($A57,CASHBC!$FG:$FU,11,0)</f>
        <v>193.897383585</v>
      </c>
      <c r="CH57" s="22">
        <f>VLOOKUP($A57,CASHBC!$FG:$FU,12,0)</f>
        <v>108.13543423</v>
      </c>
      <c r="CI57" s="22">
        <f>VLOOKUP($A57,CASHBC!$FG:$FU,13,0)</f>
        <v>201.71997534499999</v>
      </c>
      <c r="CJ57" s="22">
        <f>VLOOKUP($A57,CASHBC!$FG:$FU,14,0)</f>
        <v>81.426103144999999</v>
      </c>
      <c r="CK57" s="22">
        <f>VLOOKUP($A57,CASHBC!$FG:$FU,15,0)</f>
        <v>111.18118870000001</v>
      </c>
      <c r="CL57" s="30">
        <f>VLOOKUP($A57,CASHBC!$GE:$GS,2,0)</f>
        <v>70688</v>
      </c>
      <c r="CM57" s="30">
        <f>VLOOKUP($A57,CASHBC!$GE:$GS,3,0)</f>
        <v>32152</v>
      </c>
      <c r="CN57" s="30">
        <f>VLOOKUP($A57,CASHBC!$GE:$GS,4,0)</f>
        <v>49590</v>
      </c>
      <c r="CO57" s="30">
        <f>VLOOKUP($A57,CASHBC!$GE:$GS,5,0)</f>
        <v>33967</v>
      </c>
      <c r="CP57" s="30">
        <f>VLOOKUP($A57,CASHBC!$GE:$GS,6,0)</f>
        <v>30571</v>
      </c>
      <c r="CQ57" s="30">
        <f>VLOOKUP($A57,CASHBC!$GE:$GS,7,0)</f>
        <v>34526</v>
      </c>
      <c r="CR57" s="30">
        <f>VLOOKUP($A57,CASHBC!$GE:$GS,8,0)</f>
        <v>56934</v>
      </c>
      <c r="CS57" s="30">
        <f>VLOOKUP($A57,CASHBC!$GE:$GS,9,0)</f>
        <v>68692</v>
      </c>
      <c r="CT57" s="30">
        <f>VLOOKUP($A57,CASHBC!$GE:$GS,10,0)</f>
        <v>88873</v>
      </c>
      <c r="CU57" s="30">
        <f>VLOOKUP($A57,CASHBC!$GE:$GS,11,0)</f>
        <v>130854</v>
      </c>
      <c r="CV57" s="30">
        <f>VLOOKUP($A57,CASHBC!$GE:$GS,12,0)</f>
        <v>62054</v>
      </c>
      <c r="CW57" s="30">
        <f>VLOOKUP($A57,CASHBC!$GE:$GS,13,0)</f>
        <v>76442</v>
      </c>
      <c r="CX57" s="30">
        <f>VLOOKUP($A57,CASHBC!$GE:$GS,14,0)</f>
        <v>34087</v>
      </c>
      <c r="CY57" s="30">
        <f>VLOOKUP($A57,CASHBC!$GE:$GS,15,0)</f>
        <v>47275</v>
      </c>
      <c r="CZ57" s="30">
        <f t="shared" si="7"/>
        <v>37.308736985061117</v>
      </c>
      <c r="DA57" s="30">
        <f t="shared" si="7"/>
        <v>30.328688728539436</v>
      </c>
      <c r="DB57" s="30">
        <f t="shared" si="6"/>
        <v>24.388909054244806</v>
      </c>
      <c r="DC57" s="30">
        <f t="shared" si="6"/>
        <v>35.714752553949424</v>
      </c>
      <c r="DD57" s="30">
        <f t="shared" si="6"/>
        <v>55.861829838736057</v>
      </c>
      <c r="DE57" s="30">
        <f t="shared" si="6"/>
        <v>41.671030527718244</v>
      </c>
      <c r="DF57" s="30">
        <f t="shared" si="6"/>
        <v>50.493922787789366</v>
      </c>
      <c r="DG57" s="30">
        <f t="shared" si="6"/>
        <v>33.427546148023062</v>
      </c>
      <c r="DH57" s="30">
        <f t="shared" si="6"/>
        <v>40.262351895401302</v>
      </c>
      <c r="DI57" s="30">
        <f t="shared" si="6"/>
        <v>27.776552493618844</v>
      </c>
      <c r="DJ57" s="30">
        <f t="shared" si="6"/>
        <v>31.688803300351303</v>
      </c>
      <c r="DK57" s="30">
        <f t="shared" si="6"/>
        <v>47.039467831820204</v>
      </c>
      <c r="DL57" s="30">
        <f t="shared" si="6"/>
        <v>44.490392231642559</v>
      </c>
      <c r="DM57" s="30">
        <f t="shared" si="6"/>
        <v>43.581935483870964</v>
      </c>
      <c r="DN57" s="3">
        <f>VLOOKUP($A57,DELIEVERY!$DX:$EM,2,0)</f>
        <v>40.369999999999997</v>
      </c>
      <c r="DO57" s="3">
        <f>VLOOKUP($A57,DELIEVERY!$DX:$EM,3,0)</f>
        <v>41.08</v>
      </c>
      <c r="DP57" s="3">
        <f>VLOOKUP($A57,DELIEVERY!$DX:$EM,4,0)</f>
        <v>36.21</v>
      </c>
      <c r="DQ57" s="3">
        <f>VLOOKUP($A57,DELIEVERY!$DX:$EM,5,0)</f>
        <v>31.81</v>
      </c>
      <c r="DR57" s="3">
        <f>VLOOKUP($A57,DELIEVERY!$DX:$EM,6,0)</f>
        <v>31.98</v>
      </c>
      <c r="DS57" s="3">
        <f>VLOOKUP($A57,DELIEVERY!$DX:$EM,7,0)</f>
        <v>27.3</v>
      </c>
      <c r="DT57" s="3">
        <f>VLOOKUP($A57,DELIEVERY!$DX:$EM,8,0)</f>
        <v>11.57</v>
      </c>
      <c r="DU57" s="3">
        <f>VLOOKUP($A57,DELIEVERY!$DX:$EM,9,0)</f>
        <v>43.83</v>
      </c>
      <c r="DV57" s="3">
        <f>VLOOKUP($A57,DELIEVERY!$DX:$EM,10,0)</f>
        <v>26.4</v>
      </c>
      <c r="DW57" s="3">
        <f>VLOOKUP($A57,DELIEVERY!$DX:$EM,11,0)</f>
        <v>31.71</v>
      </c>
      <c r="DX57" s="3">
        <f>VLOOKUP($A57,DELIEVERY!$DX:$EM,12,0)</f>
        <v>51.76</v>
      </c>
      <c r="DY57" s="3">
        <f>VLOOKUP($A57,DELIEVERY!$DX:$EM,13,0)</f>
        <v>49.26</v>
      </c>
      <c r="DZ57" s="3">
        <f>VLOOKUP($A57,DELIEVERY!$DX:$EM,14,0)</f>
        <v>27.81</v>
      </c>
      <c r="EA57" s="3">
        <f>VLOOKUP($A57,DELIEVERY!$DX:$EM,15,0)</f>
        <v>17.14</v>
      </c>
      <c r="EB57" s="3">
        <f>CASHBC!HU55</f>
        <v>21.049999999999955</v>
      </c>
      <c r="EC57" s="22">
        <f>CASHBC!HV55</f>
        <v>15.549999999999955</v>
      </c>
      <c r="ED57" s="22">
        <f>CASHBC!HW55</f>
        <v>17.299999999999955</v>
      </c>
      <c r="EE57" s="22">
        <f>CASHBC!HX55</f>
        <v>14.800000000000068</v>
      </c>
      <c r="EF57" s="3">
        <f>CASHBC!HY55</f>
        <v>19.899999999999977</v>
      </c>
      <c r="EG57" s="22">
        <f>CASHBC!HZ55</f>
        <v>19.299999999999955</v>
      </c>
      <c r="EH57" s="22">
        <f>CASHBC!IA55</f>
        <v>35</v>
      </c>
      <c r="EI57" s="22">
        <f>CASHBC!IB55</f>
        <v>19.899999999999977</v>
      </c>
      <c r="EJ57" s="22">
        <f>CASHBC!IC55</f>
        <v>21.899999999999977</v>
      </c>
      <c r="EK57" s="22">
        <f>CASHBC!ID55</f>
        <v>39.450000000000045</v>
      </c>
      <c r="EL57" s="3">
        <f>CASHBC!IE55</f>
        <v>18.050000000000068</v>
      </c>
      <c r="EM57" s="22">
        <f>CASHBC!IF55</f>
        <v>42.800000000000068</v>
      </c>
      <c r="EN57" s="22">
        <f>CASHBC!IG55</f>
        <v>28.75</v>
      </c>
      <c r="EO57" s="22">
        <f>CASHBC!IH55</f>
        <v>30.649999999999977</v>
      </c>
      <c r="EP57" s="22">
        <f>VLOOKUP($A57,FNO_STOCKOPS!$EJ:$EY,2,0)</f>
        <v>0.96140350877192982</v>
      </c>
      <c r="EQ57" s="22">
        <f>VLOOKUP($A57,FNO_STOCKOPS!$EJ:$EY,3,0)</f>
        <v>0.79216867469879515</v>
      </c>
      <c r="ER57" s="22">
        <f>VLOOKUP($A57,FNO_STOCKOPS!$EJ:$EY,4,0)</f>
        <v>0.65947242206235013</v>
      </c>
      <c r="ES57" s="22">
        <f>VLOOKUP($A57,FNO_STOCKOPS!$EJ:$EY,5,0)</f>
        <v>0.56370656370656369</v>
      </c>
      <c r="ET57" s="22">
        <f>VLOOKUP($A57,FNO_STOCKOPS!$EJ:$EY,6,0)</f>
        <v>0.64222222222222225</v>
      </c>
      <c r="EU57" s="22">
        <f>VLOOKUP($A57,FNO_STOCKOPS!$EJ:$EY,7,0)</f>
        <v>0.76657824933687002</v>
      </c>
      <c r="EV57" s="22">
        <f>VLOOKUP($A57,FNO_STOCKOPS!$EJ:$EY,8,0)</f>
        <v>0.73417721518987344</v>
      </c>
      <c r="EW57" s="22">
        <f>VLOOKUP($A57,FNO_STOCKOPS!$EJ:$EY,9,0)</f>
        <v>0.56930693069306926</v>
      </c>
      <c r="EX57" s="22">
        <f>VLOOKUP($A57,FNO_STOCKOPS!$EJ:$EY,10,0)</f>
        <v>1</v>
      </c>
      <c r="EY57" s="22">
        <f>VLOOKUP($A57,FNO_STOCKOPS!$EJ:$EY,11,0)</f>
        <v>0.7570093457943925</v>
      </c>
      <c r="EZ57" s="22">
        <f>VLOOKUP($A57,FNO_STOCKOPS!$EJ:$EY,12,0)</f>
        <v>0.85185185185185186</v>
      </c>
      <c r="FA57" s="22">
        <f>VLOOKUP($A57,FNO_STOCKOPS!$EJ:$EY,13,0)</f>
        <v>0.80478087649402386</v>
      </c>
      <c r="FB57" s="22">
        <f>VLOOKUP($A57,FNO_STOCKOPS!$EJ:$EY,14,0)</f>
        <v>0.60465116279069764</v>
      </c>
      <c r="FC57" s="22">
        <f>VLOOKUP($A57,FNO_STOCKOPS!$EJ:$EY,15,0)</f>
        <v>0.71354166666666663</v>
      </c>
    </row>
    <row r="58" spans="1:159" x14ac:dyDescent="0.25">
      <c r="A58" s="3" t="s">
        <v>64</v>
      </c>
      <c r="B58" s="17">
        <v>506.5</v>
      </c>
      <c r="C58" s="17">
        <v>565.5</v>
      </c>
      <c r="D58" s="17">
        <v>501</v>
      </c>
      <c r="E58" s="17">
        <v>545</v>
      </c>
      <c r="F58" s="18">
        <v>10.83</v>
      </c>
      <c r="G58" s="17">
        <v>623.5</v>
      </c>
      <c r="H58" s="17">
        <v>375.25</v>
      </c>
      <c r="I58" s="21" t="str">
        <f>VLOOKUP($A58,CASHBC!$HT:$IL,19,0)</f>
        <v/>
      </c>
      <c r="J58" s="22">
        <f>VLOOKUP($A58,CASHBC!$A:$C,3,0)</f>
        <v>80.356979999999993</v>
      </c>
      <c r="K58" s="22">
        <f>VLOOKUP($A58,CASHBC!$EZ:$FD,2,0)</f>
        <v>36.75331666666667</v>
      </c>
      <c r="L58" s="22">
        <f>VLOOKUP($A58,CASHBC!$EZ:$FD,3,0)</f>
        <v>41.638848000000003</v>
      </c>
      <c r="M58" s="22">
        <f>VLOOKUP($A58,CASHBC!$EZ:$FD,4,0)</f>
        <v>40.992248750000002</v>
      </c>
      <c r="N58" s="22">
        <f>VLOOKUP($A58,CASHBC!$EZ:$FD,5,0)</f>
        <v>47.403288461538459</v>
      </c>
      <c r="O58" s="22">
        <f t="shared" si="1"/>
        <v>80.356979999999993</v>
      </c>
      <c r="P58" s="22">
        <f>VLOOKUP($A58,CASHBC!$A:$D,4,0)</f>
        <v>423.89300376</v>
      </c>
      <c r="Q58" s="22">
        <f>VLOOKUP($A58,CASHBC!$FX:$GB,2,0)</f>
        <v>175.61965557666667</v>
      </c>
      <c r="R58" s="22">
        <f>VLOOKUP($A58,CASHBC!$FX:$GB,3,0)</f>
        <v>198.94828398300001</v>
      </c>
      <c r="S58" s="22">
        <f>VLOOKUP($A58,CASHBC!$FX:$GB,4,0)</f>
        <v>193.50617865812501</v>
      </c>
      <c r="T58" s="22">
        <f>VLOOKUP($A58,CASHBC!$FX:$GB,5,0)</f>
        <v>222.50636000384617</v>
      </c>
      <c r="U58" s="22">
        <f t="shared" si="2"/>
        <v>423.89300376</v>
      </c>
      <c r="V58" s="24">
        <f>VLOOKUP($A58,CASHBC!$A:$E,5,0)</f>
        <v>142686</v>
      </c>
      <c r="W58" s="24">
        <f>VLOOKUP($A58,CASHBC!$GV:$GZ,2,0)</f>
        <v>66455</v>
      </c>
      <c r="X58" s="24">
        <f>VLOOKUP($A58,CASHBC!$GV:$GZ,3,0)</f>
        <v>73089.600000000006</v>
      </c>
      <c r="Y58" s="24">
        <f>VLOOKUP($A58,CASHBC!$GV:$GZ,4,0)</f>
        <v>76657.125</v>
      </c>
      <c r="Z58" s="24">
        <f>VLOOKUP($A58,CASHBC!$GV:$GZ,5,0)</f>
        <v>94101.230769230766</v>
      </c>
      <c r="AA58" s="24" t="str">
        <f t="shared" si="3"/>
        <v/>
      </c>
      <c r="AB58" s="27">
        <f>VLOOKUP(A58,DELIEVERY!A:E,5,0)</f>
        <v>33.520000000000003</v>
      </c>
      <c r="AC58" s="22">
        <f>VLOOKUP(A58,DELIEVERY!DP:DV,3,0)</f>
        <v>47.168459626546174</v>
      </c>
      <c r="AD58" s="22">
        <f>VLOOKUP(A58,DELIEVERY!DP:DV,4,0)</f>
        <v>39.368385023524183</v>
      </c>
      <c r="AE58" s="22">
        <f>VLOOKUP(A58,DELIEVERY!DP:DV,5,0)</f>
        <v>41.934961545626358</v>
      </c>
      <c r="AF58" s="22">
        <f>VLOOKUP(A58,DELIEVERY!DP:DV,6,0)</f>
        <v>49.025926877030194</v>
      </c>
      <c r="AG58" s="3" t="str">
        <f t="shared" si="4"/>
        <v/>
      </c>
      <c r="AH58" s="28">
        <f>FNO_BHAVCOPY!CB56</f>
        <v>5.2167681834467929</v>
      </c>
      <c r="AI58" s="28">
        <f>FNO_BHAVCOPY!CC56</f>
        <v>-5.2999457111834962</v>
      </c>
      <c r="AJ58" s="28">
        <f>FNO_BHAVCOPY!CD56</f>
        <v>-4.6522161112908442</v>
      </c>
      <c r="AK58" s="28">
        <f>FNO_BHAVCOPY!CE56</f>
        <v>3.1708945260347128</v>
      </c>
      <c r="AL58" s="28">
        <f>FNO_BHAVCOPY!CF56</f>
        <v>2.4483654766789766</v>
      </c>
      <c r="AM58" s="28">
        <f>FNO_BHAVCOPY!CG56</f>
        <v>0.41203131437989288</v>
      </c>
      <c r="AN58" s="28">
        <f>FNO_BHAVCOPY!CH56</f>
        <v>3.050031844880051</v>
      </c>
      <c r="AO58" s="28">
        <f>FNO_BHAVCOPY!CI56</f>
        <v>-1.1334219548030504</v>
      </c>
      <c r="AP58" s="28">
        <f>FNO_BHAVCOPY!CJ56</f>
        <v>-2.808377532979736</v>
      </c>
      <c r="AQ58" s="28">
        <f>FNO_BHAVCOPY!CK56</f>
        <v>-0.16971013508926752</v>
      </c>
      <c r="AR58" s="28">
        <f>FNO_BHAVCOPY!CL56</f>
        <v>-0.8414108777598277</v>
      </c>
      <c r="AS58" s="28">
        <f>FNO_BHAVCOPY!CM56</f>
        <v>0.23615140678766616</v>
      </c>
      <c r="AT58" s="28">
        <f>FNO_BHAVCOPY!CN56</f>
        <v>0.48135593220338979</v>
      </c>
      <c r="AU58" s="28">
        <f>FNO_BHAVCOPY!CO56</f>
        <v>-1.640437449986663</v>
      </c>
      <c r="AV58" s="29">
        <f>FNO_BHAVCOPY!BK56</f>
        <v>20556200</v>
      </c>
      <c r="AW58" s="29">
        <f>FNO_BHAVCOPY!BL56</f>
        <v>19537000</v>
      </c>
      <c r="AX58" s="29">
        <f>FNO_BHAVCOPY!BM56</f>
        <v>20630400</v>
      </c>
      <c r="AY58" s="29">
        <f>FNO_BHAVCOPY!BN56</f>
        <v>21637000</v>
      </c>
      <c r="AZ58" s="29">
        <f>FNO_BHAVCOPY!BO56</f>
        <v>20972000</v>
      </c>
      <c r="BA58" s="29">
        <f>FNO_BHAVCOPY!BP56</f>
        <v>20470800</v>
      </c>
      <c r="BB58" s="29">
        <f>FNO_BHAVCOPY!BQ56</f>
        <v>20386800</v>
      </c>
      <c r="BC58" s="29">
        <f>FNO_BHAVCOPY!BR56</f>
        <v>19783400</v>
      </c>
      <c r="BD58" s="29">
        <f>FNO_BHAVCOPY!BS56</f>
        <v>20010200</v>
      </c>
      <c r="BE58" s="29">
        <f>FNO_BHAVCOPY!BT56</f>
        <v>20588400</v>
      </c>
      <c r="BF58" s="29">
        <f>FNO_BHAVCOPY!BU56</f>
        <v>20623400</v>
      </c>
      <c r="BG58" s="29">
        <f>FNO_BHAVCOPY!BV56</f>
        <v>20798400</v>
      </c>
      <c r="BH58" s="29">
        <f>FNO_BHAVCOPY!BW56</f>
        <v>20749400</v>
      </c>
      <c r="BI58" s="29">
        <f>FNO_BHAVCOPY!BX56</f>
        <v>20650000</v>
      </c>
      <c r="BJ58" s="22">
        <f>CASHBC!EJ56</f>
        <v>80.356979999999993</v>
      </c>
      <c r="BK58" s="22">
        <f>CASHBC!EK56</f>
        <v>38.49156</v>
      </c>
      <c r="BL58" s="22">
        <f>CASHBC!EL56</f>
        <v>42.622390000000003</v>
      </c>
      <c r="BM58" s="22">
        <f>CASHBC!EM56</f>
        <v>29.146000000000001</v>
      </c>
      <c r="BN58" s="22">
        <f>CASHBC!EN56</f>
        <v>67.384410000000003</v>
      </c>
      <c r="BO58" s="22">
        <f>CASHBC!EO56</f>
        <v>30.549880000000002</v>
      </c>
      <c r="BP58" s="22">
        <f>CASHBC!EP56</f>
        <v>37.680509999999998</v>
      </c>
      <c r="BQ58" s="22">
        <f>CASHBC!EQ56</f>
        <v>34.052039999999998</v>
      </c>
      <c r="BR58" s="22">
        <f>CASHBC!ER56</f>
        <v>48.011200000000002</v>
      </c>
      <c r="BS58" s="22">
        <f>CASHBC!ES56</f>
        <v>47.064599999999999</v>
      </c>
      <c r="BT58" s="22">
        <f>CASHBC!ET56</f>
        <v>104.84847000000001</v>
      </c>
      <c r="BU58" s="22">
        <f>CASHBC!EU56</f>
        <v>63.331919999999997</v>
      </c>
      <c r="BV58" s="22">
        <f>CASHBC!EV56</f>
        <v>22.36731</v>
      </c>
      <c r="BW58" s="22">
        <f>CASHBC!EW56</f>
        <v>50.692459999999997</v>
      </c>
      <c r="BX58" s="22">
        <f>VLOOKUP($A58,CASHBC!$FG:$FU,2,0)</f>
        <v>423.89300376</v>
      </c>
      <c r="BY58" s="22">
        <f>VLOOKUP($A58,CASHBC!$FG:$FU,3,0)</f>
        <v>185.41209252000002</v>
      </c>
      <c r="BZ58" s="22">
        <f>VLOOKUP($A58,CASHBC!$FG:$FU,4,0)</f>
        <v>201.98523563499998</v>
      </c>
      <c r="CA58" s="22">
        <f>VLOOKUP($A58,CASHBC!$FG:$FU,5,0)</f>
        <v>139.46163857499999</v>
      </c>
      <c r="CB58" s="22">
        <f>VLOOKUP($A58,CASHBC!$FG:$FU,6,0)</f>
        <v>323.16119386999998</v>
      </c>
      <c r="CC58" s="22">
        <f>VLOOKUP($A58,CASHBC!$FG:$FU,7,0)</f>
        <v>144.721259315</v>
      </c>
      <c r="CD58" s="22">
        <f>VLOOKUP($A58,CASHBC!$FG:$FU,8,0)</f>
        <v>173.89020500000001</v>
      </c>
      <c r="CE58" s="22">
        <f>VLOOKUP($A58,CASHBC!$FG:$FU,9,0)</f>
        <v>155.01994729500001</v>
      </c>
      <c r="CF58" s="22">
        <f>VLOOKUP($A58,CASHBC!$FG:$FU,10,0)</f>
        <v>224.39785705500003</v>
      </c>
      <c r="CG58" s="22">
        <f>VLOOKUP($A58,CASHBC!$FG:$FU,11,0)</f>
        <v>216.78023421500001</v>
      </c>
      <c r="CH58" s="22">
        <f>VLOOKUP($A58,CASHBC!$FG:$FU,12,0)</f>
        <v>487.53031229499999</v>
      </c>
      <c r="CI58" s="22">
        <f>VLOOKUP($A58,CASHBC!$FG:$FU,13,0)</f>
        <v>299.58604662499999</v>
      </c>
      <c r="CJ58" s="22">
        <f>VLOOKUP($A58,CASHBC!$FG:$FU,14,0)</f>
        <v>102.58502193</v>
      </c>
      <c r="CK58" s="22">
        <f>VLOOKUP($A58,CASHBC!$FG:$FU,15,0)</f>
        <v>238.05163571999998</v>
      </c>
      <c r="CL58" s="30">
        <f>VLOOKUP($A58,CASHBC!$GE:$GS,2,0)</f>
        <v>142686</v>
      </c>
      <c r="CM58" s="30">
        <f>VLOOKUP($A58,CASHBC!$GE:$GS,3,0)</f>
        <v>74523</v>
      </c>
      <c r="CN58" s="30">
        <f>VLOOKUP($A58,CASHBC!$GE:$GS,4,0)</f>
        <v>58064</v>
      </c>
      <c r="CO58" s="30">
        <f>VLOOKUP($A58,CASHBC!$GE:$GS,5,0)</f>
        <v>66778</v>
      </c>
      <c r="CP58" s="30">
        <f>VLOOKUP($A58,CASHBC!$GE:$GS,6,0)</f>
        <v>104786</v>
      </c>
      <c r="CQ58" s="30">
        <f>VLOOKUP($A58,CASHBC!$GE:$GS,7,0)</f>
        <v>61297</v>
      </c>
      <c r="CR58" s="30">
        <f>VLOOKUP($A58,CASHBC!$GE:$GS,8,0)</f>
        <v>71852</v>
      </c>
      <c r="CS58" s="30">
        <f>VLOOKUP($A58,CASHBC!$GE:$GS,9,0)</f>
        <v>60418</v>
      </c>
      <c r="CT58" s="30">
        <f>VLOOKUP($A58,CASHBC!$GE:$GS,10,0)</f>
        <v>115539</v>
      </c>
      <c r="CU58" s="30">
        <f>VLOOKUP($A58,CASHBC!$GE:$GS,11,0)</f>
        <v>119829</v>
      </c>
      <c r="CV58" s="30">
        <f>VLOOKUP($A58,CASHBC!$GE:$GS,12,0)</f>
        <v>225515</v>
      </c>
      <c r="CW58" s="30">
        <f>VLOOKUP($A58,CASHBC!$GE:$GS,13,0)</f>
        <v>124242</v>
      </c>
      <c r="CX58" s="30">
        <f>VLOOKUP($A58,CASHBC!$GE:$GS,14,0)</f>
        <v>54865</v>
      </c>
      <c r="CY58" s="30">
        <f>VLOOKUP($A58,CASHBC!$GE:$GS,15,0)</f>
        <v>85608</v>
      </c>
      <c r="CZ58" s="30">
        <f t="shared" si="7"/>
        <v>56.317354190319996</v>
      </c>
      <c r="DA58" s="30">
        <f t="shared" si="7"/>
        <v>51.650577674006676</v>
      </c>
      <c r="DB58" s="30">
        <f t="shared" si="6"/>
        <v>73.405879718930834</v>
      </c>
      <c r="DC58" s="30">
        <f t="shared" si="6"/>
        <v>43.646110994638953</v>
      </c>
      <c r="DD58" s="30">
        <f t="shared" si="6"/>
        <v>64.30669173362854</v>
      </c>
      <c r="DE58" s="30">
        <f t="shared" ref="DE58:DM86" si="8">BO58/CQ58*100000</f>
        <v>49.839111212620516</v>
      </c>
      <c r="DF58" s="30">
        <f t="shared" si="8"/>
        <v>52.441838779713848</v>
      </c>
      <c r="DG58" s="30">
        <f t="shared" si="8"/>
        <v>56.360753417855605</v>
      </c>
      <c r="DH58" s="30">
        <f t="shared" si="8"/>
        <v>41.554107271137887</v>
      </c>
      <c r="DI58" s="30">
        <f t="shared" si="8"/>
        <v>39.276468968279801</v>
      </c>
      <c r="DJ58" s="30">
        <f t="shared" si="8"/>
        <v>46.492902911114562</v>
      </c>
      <c r="DK58" s="30">
        <f t="shared" si="8"/>
        <v>50.974646254889649</v>
      </c>
      <c r="DL58" s="30">
        <f t="shared" si="8"/>
        <v>40.767903034721591</v>
      </c>
      <c r="DM58" s="30">
        <f t="shared" si="8"/>
        <v>59.21462947388094</v>
      </c>
      <c r="DN58" s="3">
        <f>VLOOKUP($A58,DELIEVERY!$DX:$EM,2,0)</f>
        <v>33.520000000000003</v>
      </c>
      <c r="DO58" s="3">
        <f>VLOOKUP($A58,DELIEVERY!$DX:$EM,3,0)</f>
        <v>48.76</v>
      </c>
      <c r="DP58" s="3">
        <f>VLOOKUP($A58,DELIEVERY!$DX:$EM,4,0)</f>
        <v>48.42</v>
      </c>
      <c r="DQ58" s="3">
        <f>VLOOKUP($A58,DELIEVERY!$DX:$EM,5,0)</f>
        <v>43.24</v>
      </c>
      <c r="DR58" s="3">
        <f>VLOOKUP($A58,DELIEVERY!$DX:$EM,6,0)</f>
        <v>24.93</v>
      </c>
      <c r="DS58" s="3">
        <f>VLOOKUP($A58,DELIEVERY!$DX:$EM,7,0)</f>
        <v>43.07</v>
      </c>
      <c r="DT58" s="3">
        <f>VLOOKUP($A58,DELIEVERY!$DX:$EM,8,0)</f>
        <v>44.86</v>
      </c>
      <c r="DU58" s="3">
        <f>VLOOKUP($A58,DELIEVERY!$DX:$EM,9,0)</f>
        <v>53.77</v>
      </c>
      <c r="DV58" s="3">
        <f>VLOOKUP($A58,DELIEVERY!$DX:$EM,10,0)</f>
        <v>42.37</v>
      </c>
      <c r="DW58" s="3">
        <f>VLOOKUP($A58,DELIEVERY!$DX:$EM,11,0)</f>
        <v>47.67</v>
      </c>
      <c r="DX58" s="3">
        <f>VLOOKUP($A58,DELIEVERY!$DX:$EM,12,0)</f>
        <v>59.98</v>
      </c>
      <c r="DY58" s="3">
        <f>VLOOKUP($A58,DELIEVERY!$DX:$EM,13,0)</f>
        <v>60.15</v>
      </c>
      <c r="DZ58" s="3">
        <f>VLOOKUP($A58,DELIEVERY!$DX:$EM,14,0)</f>
        <v>46.78</v>
      </c>
      <c r="EA58" s="3">
        <f>VLOOKUP($A58,DELIEVERY!$DX:$EM,15,0)</f>
        <v>60.58</v>
      </c>
      <c r="EB58" s="3">
        <f>CASHBC!HU56</f>
        <v>64.5</v>
      </c>
      <c r="EC58" s="22">
        <f>CASHBC!HV56</f>
        <v>30.800000000000011</v>
      </c>
      <c r="ED58" s="22">
        <f>CASHBC!HW56</f>
        <v>19.550000000000011</v>
      </c>
      <c r="EE58" s="22">
        <f>CASHBC!HX56</f>
        <v>18.449999999999989</v>
      </c>
      <c r="EF58" s="3">
        <f>CASHBC!HY56</f>
        <v>31.75</v>
      </c>
      <c r="EG58" s="22">
        <f>CASHBC!HZ56</f>
        <v>18.350000000000023</v>
      </c>
      <c r="EH58" s="22">
        <f>CASHBC!IA56</f>
        <v>19.449999999999989</v>
      </c>
      <c r="EI58" s="22">
        <f>CASHBC!IB56</f>
        <v>17.099999999999966</v>
      </c>
      <c r="EJ58" s="22">
        <f>CASHBC!IC56</f>
        <v>20.100000000000023</v>
      </c>
      <c r="EK58" s="22">
        <f>CASHBC!ID56</f>
        <v>21.350000000000023</v>
      </c>
      <c r="EL58" s="3">
        <f>CASHBC!IE56</f>
        <v>19.300000000000011</v>
      </c>
      <c r="EM58" s="22">
        <f>CASHBC!IF56</f>
        <v>19.300000000000011</v>
      </c>
      <c r="EN58" s="22">
        <f>CASHBC!IG56</f>
        <v>17</v>
      </c>
      <c r="EO58" s="22">
        <f>CASHBC!IH56</f>
        <v>19</v>
      </c>
      <c r="EP58" s="22">
        <f>VLOOKUP($A58,FNO_STOCKOPS!$EJ:$EY,2,0)</f>
        <v>1.4119658119658121</v>
      </c>
      <c r="EQ58" s="22">
        <f>VLOOKUP($A58,FNO_STOCKOPS!$EJ:$EY,3,0)</f>
        <v>1.114963503649635</v>
      </c>
      <c r="ER58" s="22">
        <f>VLOOKUP($A58,FNO_STOCKOPS!$EJ:$EY,4,0)</f>
        <v>0.86560693641618502</v>
      </c>
      <c r="ES58" s="22">
        <f>VLOOKUP($A58,FNO_STOCKOPS!$EJ:$EY,5,0)</f>
        <v>0.91053391053391053</v>
      </c>
      <c r="ET58" s="22">
        <f>VLOOKUP($A58,FNO_STOCKOPS!$EJ:$EY,6,0)</f>
        <v>0.64873765093304059</v>
      </c>
      <c r="EU58" s="22">
        <f>VLOOKUP($A58,FNO_STOCKOPS!$EJ:$EY,7,0)</f>
        <v>1.0920810313075506</v>
      </c>
      <c r="EV58" s="22">
        <f>VLOOKUP($A58,FNO_STOCKOPS!$EJ:$EY,8,0)</f>
        <v>1.0179282868525896</v>
      </c>
      <c r="EW58" s="22">
        <f>VLOOKUP($A58,FNO_STOCKOPS!$EJ:$EY,9,0)</f>
        <v>1.0197628458498025</v>
      </c>
      <c r="EX58" s="22">
        <f>VLOOKUP($A58,FNO_STOCKOPS!$EJ:$EY,10,0)</f>
        <v>1.1506849315068493</v>
      </c>
      <c r="EY58" s="22">
        <f>VLOOKUP($A58,FNO_STOCKOPS!$EJ:$EY,11,0)</f>
        <v>1.0776515151515151</v>
      </c>
      <c r="EZ58" s="22">
        <f>VLOOKUP($A58,FNO_STOCKOPS!$EJ:$EY,12,0)</f>
        <v>1.3908045977011494</v>
      </c>
      <c r="FA58" s="22">
        <f>VLOOKUP($A58,FNO_STOCKOPS!$EJ:$EY,13,0)</f>
        <v>2.020066889632107</v>
      </c>
      <c r="FB58" s="22">
        <f>VLOOKUP($A58,FNO_STOCKOPS!$EJ:$EY,14,0)</f>
        <v>1.934959349593496</v>
      </c>
      <c r="FC58" s="22">
        <f>VLOOKUP($A58,FNO_STOCKOPS!$EJ:$EY,15,0)</f>
        <v>2.1848341232227488</v>
      </c>
    </row>
    <row r="59" spans="1:159" x14ac:dyDescent="0.25">
      <c r="A59" s="3" t="s">
        <v>65</v>
      </c>
      <c r="B59" s="17">
        <v>1857</v>
      </c>
      <c r="C59" s="17">
        <v>1927</v>
      </c>
      <c r="D59" s="17">
        <v>1855.5</v>
      </c>
      <c r="E59" s="17">
        <v>1916.15</v>
      </c>
      <c r="F59" s="18">
        <v>4.32</v>
      </c>
      <c r="G59" s="17">
        <v>2499.9</v>
      </c>
      <c r="H59" s="17">
        <v>1473.45</v>
      </c>
      <c r="I59" s="21" t="str">
        <f>VLOOKUP($A59,CASHBC!$HT:$IL,19,0)</f>
        <v/>
      </c>
      <c r="J59" s="22">
        <f>VLOOKUP($A59,CASHBC!$A:$C,3,0)</f>
        <v>82.37079</v>
      </c>
      <c r="K59" s="22">
        <f>VLOOKUP($A59,CASHBC!$EZ:$FD,2,0)</f>
        <v>84.307293333333334</v>
      </c>
      <c r="L59" s="22">
        <f>VLOOKUP($A59,CASHBC!$EZ:$FD,3,0)</f>
        <v>73.756097999999994</v>
      </c>
      <c r="M59" s="22">
        <f>VLOOKUP($A59,CASHBC!$EZ:$FD,4,0)</f>
        <v>70.195916249999996</v>
      </c>
      <c r="N59" s="22">
        <f>VLOOKUP($A59,CASHBC!$EZ:$FD,5,0)</f>
        <v>74.90477769230769</v>
      </c>
      <c r="O59" s="22" t="str">
        <f t="shared" si="1"/>
        <v/>
      </c>
      <c r="P59" s="22">
        <f>VLOOKUP($A59,CASHBC!$A:$D,4,0)</f>
        <v>1560.731636645</v>
      </c>
      <c r="Q59" s="22">
        <f>VLOOKUP($A59,CASHBC!$FX:$GB,2,0)</f>
        <v>1451.8409839483331</v>
      </c>
      <c r="R59" s="22">
        <f>VLOOKUP($A59,CASHBC!$FX:$GB,3,0)</f>
        <v>1247.7144779939999</v>
      </c>
      <c r="S59" s="22">
        <f>VLOOKUP($A59,CASHBC!$FX:$GB,4,0)</f>
        <v>1185.7238704356248</v>
      </c>
      <c r="T59" s="22">
        <f>VLOOKUP($A59,CASHBC!$FX:$GB,5,0)</f>
        <v>1256.4508373938459</v>
      </c>
      <c r="U59" s="22">
        <f t="shared" si="2"/>
        <v>1560.731636645</v>
      </c>
      <c r="V59" s="24">
        <f>VLOOKUP($A59,CASHBC!$A:$E,5,0)</f>
        <v>279673</v>
      </c>
      <c r="W59" s="24">
        <f>VLOOKUP($A59,CASHBC!$GV:$GZ,2,0)</f>
        <v>268988</v>
      </c>
      <c r="X59" s="24">
        <f>VLOOKUP($A59,CASHBC!$GV:$GZ,3,0)</f>
        <v>255807</v>
      </c>
      <c r="Y59" s="24">
        <f>VLOOKUP($A59,CASHBC!$GV:$GZ,4,0)</f>
        <v>231899.875</v>
      </c>
      <c r="Z59" s="24">
        <f>VLOOKUP($A59,CASHBC!$GV:$GZ,5,0)</f>
        <v>255849.92307692306</v>
      </c>
      <c r="AA59" s="24" t="str">
        <f t="shared" si="3"/>
        <v/>
      </c>
      <c r="AB59" s="27">
        <f>VLOOKUP(A59,DELIEVERY!A:E,5,0)</f>
        <v>42.24</v>
      </c>
      <c r="AC59" s="22">
        <f>VLOOKUP(A59,DELIEVERY!DP:DV,3,0)</f>
        <v>38.995977730356898</v>
      </c>
      <c r="AD59" s="22">
        <f>VLOOKUP(A59,DELIEVERY!DP:DV,4,0)</f>
        <v>43.068555497607804</v>
      </c>
      <c r="AE59" s="22">
        <f>VLOOKUP(A59,DELIEVERY!DP:DV,5,0)</f>
        <v>46.114808708690369</v>
      </c>
      <c r="AF59" s="22">
        <f>VLOOKUP(A59,DELIEVERY!DP:DV,6,0)</f>
        <v>47.055403500963905</v>
      </c>
      <c r="AG59" s="3" t="str">
        <f t="shared" si="4"/>
        <v/>
      </c>
      <c r="AH59" s="28">
        <f>FNO_BHAVCOPY!CB57</f>
        <v>-2.0706258590177775</v>
      </c>
      <c r="AI59" s="28">
        <f>FNO_BHAVCOPY!CC57</f>
        <v>-2.8689347073040916</v>
      </c>
      <c r="AJ59" s="28">
        <f>FNO_BHAVCOPY!CD57</f>
        <v>-1.9136790393947434</v>
      </c>
      <c r="AK59" s="28">
        <f>FNO_BHAVCOPY!CE57</f>
        <v>-0.14528300274328493</v>
      </c>
      <c r="AL59" s="28">
        <f>FNO_BHAVCOPY!CF57</f>
        <v>0.58279967335711524</v>
      </c>
      <c r="AM59" s="28">
        <f>FNO_BHAVCOPY!CG57</f>
        <v>0.51842571391541015</v>
      </c>
      <c r="AN59" s="28">
        <f>FNO_BHAVCOPY!CH57</f>
        <v>-5.5268180208810094E-2</v>
      </c>
      <c r="AO59" s="28">
        <f>FNO_BHAVCOPY!CI57</f>
        <v>-1.51638856287527</v>
      </c>
      <c r="AP59" s="28">
        <f>FNO_BHAVCOPY!CJ57</f>
        <v>5.1030822616860583E-3</v>
      </c>
      <c r="AQ59" s="28">
        <f>FNO_BHAVCOPY!CK57</f>
        <v>0.10557504342199367</v>
      </c>
      <c r="AR59" s="28">
        <f>FNO_BHAVCOPY!CL57</f>
        <v>2.7387794018596758</v>
      </c>
      <c r="AS59" s="28">
        <f>FNO_BHAVCOPY!CM57</f>
        <v>0.21564760026298485</v>
      </c>
      <c r="AT59" s="28">
        <f>FNO_BHAVCOPY!CN57</f>
        <v>2.0732296569373108</v>
      </c>
      <c r="AU59" s="28">
        <f>FNO_BHAVCOPY!CO57</f>
        <v>-1.7365232606191696</v>
      </c>
      <c r="AV59" s="29">
        <f>FNO_BHAVCOPY!BK57</f>
        <v>27253500</v>
      </c>
      <c r="AW59" s="29">
        <f>FNO_BHAVCOPY!BL57</f>
        <v>27829750</v>
      </c>
      <c r="AX59" s="29">
        <f>FNO_BHAVCOPY!BM57</f>
        <v>28651750</v>
      </c>
      <c r="AY59" s="29">
        <f>FNO_BHAVCOPY!BN57</f>
        <v>29210750</v>
      </c>
      <c r="AZ59" s="29">
        <f>FNO_BHAVCOPY!BO57</f>
        <v>29253250</v>
      </c>
      <c r="BA59" s="29">
        <f>FNO_BHAVCOPY!BP57</f>
        <v>29083750</v>
      </c>
      <c r="BB59" s="29">
        <f>FNO_BHAVCOPY!BQ57</f>
        <v>28933750</v>
      </c>
      <c r="BC59" s="29">
        <f>FNO_BHAVCOPY!BR57</f>
        <v>28949750</v>
      </c>
      <c r="BD59" s="29">
        <f>FNO_BHAVCOPY!BS57</f>
        <v>29395500</v>
      </c>
      <c r="BE59" s="29">
        <f>FNO_BHAVCOPY!BT57</f>
        <v>29394000</v>
      </c>
      <c r="BF59" s="29">
        <f>FNO_BHAVCOPY!BU57</f>
        <v>29363000</v>
      </c>
      <c r="BG59" s="29">
        <f>FNO_BHAVCOPY!BV57</f>
        <v>28580250</v>
      </c>
      <c r="BH59" s="29">
        <f>FNO_BHAVCOPY!BW57</f>
        <v>28518750</v>
      </c>
      <c r="BI59" s="29">
        <f>FNO_BHAVCOPY!BX57</f>
        <v>27939500</v>
      </c>
      <c r="BJ59" s="22">
        <f>CASHBC!EJ57</f>
        <v>82.37079</v>
      </c>
      <c r="BK59" s="22">
        <f>CASHBC!EK57</f>
        <v>118.81509</v>
      </c>
      <c r="BL59" s="22">
        <f>CASHBC!EL57</f>
        <v>76.915999999999997</v>
      </c>
      <c r="BM59" s="22">
        <f>CASHBC!EM57</f>
        <v>57.19079</v>
      </c>
      <c r="BN59" s="22">
        <f>CASHBC!EN57</f>
        <v>71.664400000000001</v>
      </c>
      <c r="BO59" s="22">
        <f>CASHBC!EO57</f>
        <v>44.194209999999998</v>
      </c>
      <c r="BP59" s="22">
        <f>CASHBC!EP57</f>
        <v>53.017499999999998</v>
      </c>
      <c r="BQ59" s="22">
        <f>CASHBC!EQ57</f>
        <v>66.045540000000003</v>
      </c>
      <c r="BR59" s="22">
        <f>CASHBC!ER57</f>
        <v>73.723799999999997</v>
      </c>
      <c r="BS59" s="22">
        <f>CASHBC!ES57</f>
        <v>89.545590000000004</v>
      </c>
      <c r="BT59" s="22">
        <f>CASHBC!ET57</f>
        <v>78.927490000000006</v>
      </c>
      <c r="BU59" s="22">
        <f>CASHBC!EU57</f>
        <v>85.123320000000007</v>
      </c>
      <c r="BV59" s="22">
        <f>CASHBC!EV57</f>
        <v>72.878039999999999</v>
      </c>
      <c r="BW59" s="22">
        <f>CASHBC!EW57</f>
        <v>85.720339999999993</v>
      </c>
      <c r="BX59" s="22">
        <f>VLOOKUP($A59,CASHBC!$FG:$FU,2,0)</f>
        <v>1560.731636645</v>
      </c>
      <c r="BY59" s="22">
        <f>VLOOKUP($A59,CASHBC!$FG:$FU,3,0)</f>
        <v>2142.6401017599997</v>
      </c>
      <c r="BZ59" s="22">
        <f>VLOOKUP($A59,CASHBC!$FG:$FU,4,0)</f>
        <v>1285.9811307049999</v>
      </c>
      <c r="CA59" s="22">
        <f>VLOOKUP($A59,CASHBC!$FG:$FU,5,0)</f>
        <v>926.90171937999992</v>
      </c>
      <c r="CB59" s="22">
        <f>VLOOKUP($A59,CASHBC!$FG:$FU,6,0)</f>
        <v>1146.42303513</v>
      </c>
      <c r="CC59" s="22">
        <f>VLOOKUP($A59,CASHBC!$FG:$FU,7,0)</f>
        <v>736.62640299500003</v>
      </c>
      <c r="CD59" s="22">
        <f>VLOOKUP($A59,CASHBC!$FG:$FU,8,0)</f>
        <v>879.70526941499998</v>
      </c>
      <c r="CE59" s="22">
        <f>VLOOKUP($A59,CASHBC!$FG:$FU,9,0)</f>
        <v>1106.9479447900001</v>
      </c>
      <c r="CF59" s="22">
        <f>VLOOKUP($A59,CASHBC!$FG:$FU,10,0)</f>
        <v>1260.5653593100001</v>
      </c>
      <c r="CG59" s="22">
        <f>VLOOKUP($A59,CASHBC!$FG:$FU,11,0)</f>
        <v>1512.047854335</v>
      </c>
      <c r="CH59" s="22">
        <f>VLOOKUP($A59,CASHBC!$FG:$FU,12,0)</f>
        <v>1281.59672155</v>
      </c>
      <c r="CI59" s="22">
        <f>VLOOKUP($A59,CASHBC!$FG:$FU,13,0)</f>
        <v>1398.6053408299999</v>
      </c>
      <c r="CJ59" s="22">
        <f>VLOOKUP($A59,CASHBC!$FG:$FU,14,0)</f>
        <v>1224.5737787200001</v>
      </c>
      <c r="CK59" s="22">
        <f>VLOOKUP($A59,CASHBC!$FG:$FU,15,0)</f>
        <v>1431.2462272</v>
      </c>
      <c r="CL59" s="30">
        <f>VLOOKUP($A59,CASHBC!$GE:$GS,2,0)</f>
        <v>279673</v>
      </c>
      <c r="CM59" s="30">
        <f>VLOOKUP($A59,CASHBC!$GE:$GS,3,0)</f>
        <v>374646</v>
      </c>
      <c r="CN59" s="30">
        <f>VLOOKUP($A59,CASHBC!$GE:$GS,4,0)</f>
        <v>233697</v>
      </c>
      <c r="CO59" s="30">
        <f>VLOOKUP($A59,CASHBC!$GE:$GS,5,0)</f>
        <v>198621</v>
      </c>
      <c r="CP59" s="30">
        <f>VLOOKUP($A59,CASHBC!$GE:$GS,6,0)</f>
        <v>298693</v>
      </c>
      <c r="CQ59" s="30">
        <f>VLOOKUP($A59,CASHBC!$GE:$GS,7,0)</f>
        <v>173378</v>
      </c>
      <c r="CR59" s="30">
        <f>VLOOKUP($A59,CASHBC!$GE:$GS,8,0)</f>
        <v>192440</v>
      </c>
      <c r="CS59" s="30">
        <f>VLOOKUP($A59,CASHBC!$GE:$GS,9,0)</f>
        <v>180701</v>
      </c>
      <c r="CT59" s="30">
        <f>VLOOKUP($A59,CASHBC!$GE:$GS,10,0)</f>
        <v>203023</v>
      </c>
      <c r="CU59" s="30">
        <f>VLOOKUP($A59,CASHBC!$GE:$GS,11,0)</f>
        <v>325105</v>
      </c>
      <c r="CV59" s="30">
        <f>VLOOKUP($A59,CASHBC!$GE:$GS,12,0)</f>
        <v>241563</v>
      </c>
      <c r="CW59" s="30">
        <f>VLOOKUP($A59,CASHBC!$GE:$GS,13,0)</f>
        <v>312431</v>
      </c>
      <c r="CX59" s="30">
        <f>VLOOKUP($A59,CASHBC!$GE:$GS,14,0)</f>
        <v>285995</v>
      </c>
      <c r="CY59" s="30">
        <f>VLOOKUP($A59,CASHBC!$GE:$GS,15,0)</f>
        <v>305756</v>
      </c>
      <c r="CZ59" s="30">
        <f t="shared" si="7"/>
        <v>29.452535639836523</v>
      </c>
      <c r="DA59" s="30">
        <f t="shared" si="7"/>
        <v>31.713961980109222</v>
      </c>
      <c r="DB59" s="30">
        <f t="shared" si="7"/>
        <v>32.912703201153626</v>
      </c>
      <c r="DC59" s="30">
        <f t="shared" si="7"/>
        <v>28.793929141430162</v>
      </c>
      <c r="DD59" s="30">
        <f t="shared" si="7"/>
        <v>23.992661361330867</v>
      </c>
      <c r="DE59" s="30">
        <f t="shared" si="8"/>
        <v>25.490091015007668</v>
      </c>
      <c r="DF59" s="30">
        <f t="shared" si="8"/>
        <v>27.550145499896068</v>
      </c>
      <c r="DG59" s="30">
        <f t="shared" si="8"/>
        <v>36.549626178051035</v>
      </c>
      <c r="DH59" s="30">
        <f t="shared" si="8"/>
        <v>36.313028573117329</v>
      </c>
      <c r="DI59" s="30">
        <f t="shared" si="8"/>
        <v>27.543590532289567</v>
      </c>
      <c r="DJ59" s="30">
        <f t="shared" si="8"/>
        <v>32.673666910909368</v>
      </c>
      <c r="DK59" s="30">
        <f t="shared" si="8"/>
        <v>27.245478201586916</v>
      </c>
      <c r="DL59" s="30">
        <f t="shared" si="8"/>
        <v>25.482277662196893</v>
      </c>
      <c r="DM59" s="30">
        <f t="shared" si="8"/>
        <v>28.035538141524611</v>
      </c>
      <c r="DN59" s="3">
        <f>VLOOKUP($A59,DELIEVERY!$DX:$EM,2,0)</f>
        <v>42.24</v>
      </c>
      <c r="DO59" s="3">
        <f>VLOOKUP($A59,DELIEVERY!$DX:$EM,3,0)</f>
        <v>37.090000000000003</v>
      </c>
      <c r="DP59" s="3">
        <f>VLOOKUP($A59,DELIEVERY!$DX:$EM,4,0)</f>
        <v>34.86</v>
      </c>
      <c r="DQ59" s="3">
        <f>VLOOKUP($A59,DELIEVERY!$DX:$EM,5,0)</f>
        <v>48.52</v>
      </c>
      <c r="DR59" s="3">
        <f>VLOOKUP($A59,DELIEVERY!$DX:$EM,6,0)</f>
        <v>55.52</v>
      </c>
      <c r="DS59" s="3">
        <f>VLOOKUP($A59,DELIEVERY!$DX:$EM,7,0)</f>
        <v>46.19</v>
      </c>
      <c r="DT59" s="3">
        <f>VLOOKUP($A59,DELIEVERY!$DX:$EM,8,0)</f>
        <v>53.54</v>
      </c>
      <c r="DU59" s="3">
        <f>VLOOKUP($A59,DELIEVERY!$DX:$EM,9,0)</f>
        <v>59.86</v>
      </c>
      <c r="DV59" s="3">
        <f>VLOOKUP($A59,DELIEVERY!$DX:$EM,10,0)</f>
        <v>43.7</v>
      </c>
      <c r="DW59" s="3">
        <f>VLOOKUP($A59,DELIEVERY!$DX:$EM,11,0)</f>
        <v>46.34</v>
      </c>
      <c r="DX59" s="3">
        <f>VLOOKUP($A59,DELIEVERY!$DX:$EM,12,0)</f>
        <v>49.75</v>
      </c>
      <c r="DY59" s="3">
        <f>VLOOKUP($A59,DELIEVERY!$DX:$EM,13,0)</f>
        <v>55.4</v>
      </c>
      <c r="DZ59" s="3">
        <f>VLOOKUP($A59,DELIEVERY!$DX:$EM,14,0)</f>
        <v>41.83</v>
      </c>
      <c r="EA59" s="3">
        <f>VLOOKUP($A59,DELIEVERY!$DX:$EM,15,0)</f>
        <v>47.63</v>
      </c>
      <c r="EB59" s="3">
        <f>CASHBC!HU57</f>
        <v>71.5</v>
      </c>
      <c r="EC59" s="22">
        <f>CASHBC!HV57</f>
        <v>119</v>
      </c>
      <c r="ED59" s="22">
        <f>CASHBC!HW57</f>
        <v>112.34999999999991</v>
      </c>
      <c r="EE59" s="22">
        <f>CASHBC!HX57</f>
        <v>66.800000000000182</v>
      </c>
      <c r="EF59" s="3">
        <f>CASHBC!HY57</f>
        <v>55.850000000000136</v>
      </c>
      <c r="EG59" s="22">
        <f>CASHBC!HZ57</f>
        <v>35.400000000000091</v>
      </c>
      <c r="EH59" s="22">
        <f>CASHBC!IA57</f>
        <v>52.849999999999909</v>
      </c>
      <c r="EI59" s="22">
        <f>CASHBC!IB57</f>
        <v>43.700000000000045</v>
      </c>
      <c r="EJ59" s="22">
        <f>CASHBC!IC57</f>
        <v>64.599999999999909</v>
      </c>
      <c r="EK59" s="22">
        <f>CASHBC!ID57</f>
        <v>85.599999999999909</v>
      </c>
      <c r="EL59" s="3">
        <f>CASHBC!IE57</f>
        <v>88.700000000000045</v>
      </c>
      <c r="EM59" s="22">
        <f>CASHBC!IF57</f>
        <v>125.09999999999991</v>
      </c>
      <c r="EN59" s="22">
        <f>CASHBC!IG57</f>
        <v>117.20000000000005</v>
      </c>
      <c r="EO59" s="22">
        <f>CASHBC!IH57</f>
        <v>127.15000000000009</v>
      </c>
      <c r="EP59" s="22">
        <f>VLOOKUP($A59,FNO_STOCKOPS!$EJ:$EY,2,0)</f>
        <v>0.81356604522015075</v>
      </c>
      <c r="EQ59" s="22">
        <f>VLOOKUP($A59,FNO_STOCKOPS!$EJ:$EY,3,0)</f>
        <v>0.77882599580712786</v>
      </c>
      <c r="ER59" s="22">
        <f>VLOOKUP($A59,FNO_STOCKOPS!$EJ:$EY,4,0)</f>
        <v>0.66378450282673762</v>
      </c>
      <c r="ES59" s="22">
        <f>VLOOKUP($A59,FNO_STOCKOPS!$EJ:$EY,5,0)</f>
        <v>0.49992266047950501</v>
      </c>
      <c r="ET59" s="22">
        <f>VLOOKUP($A59,FNO_STOCKOPS!$EJ:$EY,6,0)</f>
        <v>0.50404025003811559</v>
      </c>
      <c r="EU59" s="22">
        <f>VLOOKUP($A59,FNO_STOCKOPS!$EJ:$EY,7,0)</f>
        <v>0.58572404371584696</v>
      </c>
      <c r="EV59" s="22">
        <f>VLOOKUP($A59,FNO_STOCKOPS!$EJ:$EY,8,0)</f>
        <v>0.62142728743483733</v>
      </c>
      <c r="EW59" s="22">
        <f>VLOOKUP($A59,FNO_STOCKOPS!$EJ:$EY,9,0)</f>
        <v>0.60331039613167192</v>
      </c>
      <c r="EX59" s="22">
        <f>VLOOKUP($A59,FNO_STOCKOPS!$EJ:$EY,10,0)</f>
        <v>0.63877514687555637</v>
      </c>
      <c r="EY59" s="22">
        <f>VLOOKUP($A59,FNO_STOCKOPS!$EJ:$EY,11,0)</f>
        <v>0.51399447131997233</v>
      </c>
      <c r="EZ59" s="22">
        <f>VLOOKUP($A59,FNO_STOCKOPS!$EJ:$EY,12,0)</f>
        <v>0.54054054054054057</v>
      </c>
      <c r="FA59" s="22">
        <f>VLOOKUP($A59,FNO_STOCKOPS!$EJ:$EY,13,0)</f>
        <v>0.53547193090684764</v>
      </c>
      <c r="FB59" s="22">
        <f>VLOOKUP($A59,FNO_STOCKOPS!$EJ:$EY,14,0)</f>
        <v>0.52274285714285718</v>
      </c>
      <c r="FC59" s="22">
        <f>VLOOKUP($A59,FNO_STOCKOPS!$EJ:$EY,15,0)</f>
        <v>0.5794035177160336</v>
      </c>
    </row>
    <row r="60" spans="1:159" x14ac:dyDescent="0.25">
      <c r="A60" s="3" t="s">
        <v>66</v>
      </c>
      <c r="B60" s="17">
        <v>1001.4</v>
      </c>
      <c r="C60" s="17">
        <v>1019</v>
      </c>
      <c r="D60" s="18">
        <v>992.1</v>
      </c>
      <c r="E60" s="17">
        <v>1000</v>
      </c>
      <c r="F60" s="18">
        <v>2.34</v>
      </c>
      <c r="G60" s="17">
        <v>1305.5</v>
      </c>
      <c r="H60" s="18">
        <v>738.75</v>
      </c>
      <c r="I60" s="21" t="str">
        <f>VLOOKUP($A60,CASHBC!$HT:$IL,19,0)</f>
        <v/>
      </c>
      <c r="J60" s="22">
        <f>VLOOKUP($A60,CASHBC!$A:$C,3,0)</f>
        <v>218.97642999999999</v>
      </c>
      <c r="K60" s="22">
        <f>VLOOKUP($A60,CASHBC!$EZ:$FD,2,0)</f>
        <v>187.90173000000001</v>
      </c>
      <c r="L60" s="22">
        <f>VLOOKUP($A60,CASHBC!$EZ:$FD,3,0)</f>
        <v>186.92849000000001</v>
      </c>
      <c r="M60" s="22">
        <f>VLOOKUP($A60,CASHBC!$EZ:$FD,4,0)</f>
        <v>202.89335625000001</v>
      </c>
      <c r="N60" s="22">
        <f>VLOOKUP($A60,CASHBC!$EZ:$FD,5,0)</f>
        <v>219.60118538461541</v>
      </c>
      <c r="O60" s="22" t="str">
        <f t="shared" si="1"/>
        <v/>
      </c>
      <c r="P60" s="22">
        <f>VLOOKUP($A60,CASHBC!$A:$D,4,0)</f>
        <v>2203.0130436099998</v>
      </c>
      <c r="Q60" s="22">
        <f>VLOOKUP($A60,CASHBC!$FX:$GB,2,0)</f>
        <v>1784.6231406933337</v>
      </c>
      <c r="R60" s="22">
        <f>VLOOKUP($A60,CASHBC!$FX:$GB,3,0)</f>
        <v>1767.397475343</v>
      </c>
      <c r="S60" s="22">
        <f>VLOOKUP($A60,CASHBC!$FX:$GB,4,0)</f>
        <v>1907.5654650050001</v>
      </c>
      <c r="T60" s="22">
        <f>VLOOKUP($A60,CASHBC!$FX:$GB,5,0)</f>
        <v>2022.0116875176923</v>
      </c>
      <c r="U60" s="22">
        <f t="shared" si="2"/>
        <v>2203.0130436099998</v>
      </c>
      <c r="V60" s="24">
        <f>VLOOKUP($A60,CASHBC!$A:$E,5,0)</f>
        <v>451072</v>
      </c>
      <c r="W60" s="24">
        <f>VLOOKUP($A60,CASHBC!$GV:$GZ,2,0)</f>
        <v>318638.66666666669</v>
      </c>
      <c r="X60" s="24">
        <f>VLOOKUP($A60,CASHBC!$GV:$GZ,3,0)</f>
        <v>334911.59999999998</v>
      </c>
      <c r="Y60" s="24">
        <f>VLOOKUP($A60,CASHBC!$GV:$GZ,4,0)</f>
        <v>347602.125</v>
      </c>
      <c r="Z60" s="24">
        <f>VLOOKUP($A60,CASHBC!$GV:$GZ,5,0)</f>
        <v>386661.92307692306</v>
      </c>
      <c r="AA60" s="24" t="str">
        <f t="shared" si="3"/>
        <v/>
      </c>
      <c r="AB60" s="27">
        <f>VLOOKUP(A60,DELIEVERY!A:E,5,0)</f>
        <v>38.979999999999997</v>
      </c>
      <c r="AC60" s="22">
        <f>VLOOKUP(A60,DELIEVERY!DP:DV,3,0)</f>
        <v>41.367210048216869</v>
      </c>
      <c r="AD60" s="22">
        <f>VLOOKUP(A60,DELIEVERY!DP:DV,4,0)</f>
        <v>44.023060369235317</v>
      </c>
      <c r="AE60" s="22">
        <f>VLOOKUP(A60,DELIEVERY!DP:DV,5,0)</f>
        <v>44.462085485364433</v>
      </c>
      <c r="AF60" s="22">
        <f>VLOOKUP(A60,DELIEVERY!DP:DV,6,0)</f>
        <v>44.077173802280967</v>
      </c>
      <c r="AG60" s="3" t="str">
        <f t="shared" si="4"/>
        <v/>
      </c>
      <c r="AH60" s="28">
        <f>FNO_BHAVCOPY!CB58</f>
        <v>1.594138935475329</v>
      </c>
      <c r="AI60" s="28">
        <f>FNO_BHAVCOPY!CC58</f>
        <v>-4.6781657551535547</v>
      </c>
      <c r="AJ60" s="28">
        <f>FNO_BHAVCOPY!CD58</f>
        <v>-9.0387264656360014</v>
      </c>
      <c r="AK60" s="28">
        <f>FNO_BHAVCOPY!CE58</f>
        <v>-1.001651740388841</v>
      </c>
      <c r="AL60" s="28">
        <f>FNO_BHAVCOPY!CF58</f>
        <v>3.3823160797092369</v>
      </c>
      <c r="AM60" s="28">
        <f>FNO_BHAVCOPY!CG58</f>
        <v>6.5198164372131826</v>
      </c>
      <c r="AN60" s="28">
        <f>FNO_BHAVCOPY!CH58</f>
        <v>1.6798167472639347</v>
      </c>
      <c r="AO60" s="28">
        <f>FNO_BHAVCOPY!CI58</f>
        <v>0.70399671923858986</v>
      </c>
      <c r="AP60" s="28">
        <f>FNO_BHAVCOPY!CJ58</f>
        <v>-3.970923649968003</v>
      </c>
      <c r="AQ60" s="28">
        <f>FNO_BHAVCOPY!CK58</f>
        <v>-3.1282287676241043</v>
      </c>
      <c r="AR60" s="28">
        <f>FNO_BHAVCOPY!CL58</f>
        <v>-2.7921134769306839</v>
      </c>
      <c r="AS60" s="28">
        <f>FNO_BHAVCOPY!CM58</f>
        <v>0.35821173259726763</v>
      </c>
      <c r="AT60" s="28">
        <f>FNO_BHAVCOPY!CN58</f>
        <v>-1.4095919521778348</v>
      </c>
      <c r="AU60" s="28">
        <f>FNO_BHAVCOPY!CO58</f>
        <v>7.1312750798460405</v>
      </c>
      <c r="AV60" s="29">
        <f>FNO_BHAVCOPY!BK58</f>
        <v>28774000</v>
      </c>
      <c r="AW60" s="29">
        <f>FNO_BHAVCOPY!BL58</f>
        <v>28322500</v>
      </c>
      <c r="AX60" s="29">
        <f>FNO_BHAVCOPY!BM58</f>
        <v>29712500</v>
      </c>
      <c r="AY60" s="29">
        <f>FNO_BHAVCOPY!BN58</f>
        <v>32665000</v>
      </c>
      <c r="AZ60" s="29">
        <f>FNO_BHAVCOPY!BO58</f>
        <v>32995500</v>
      </c>
      <c r="BA60" s="29">
        <f>FNO_BHAVCOPY!BP58</f>
        <v>31916000</v>
      </c>
      <c r="BB60" s="29">
        <f>FNO_BHAVCOPY!BQ58</f>
        <v>29962500</v>
      </c>
      <c r="BC60" s="29">
        <f>FNO_BHAVCOPY!BR58</f>
        <v>29467500</v>
      </c>
      <c r="BD60" s="29">
        <f>FNO_BHAVCOPY!BS58</f>
        <v>29261500</v>
      </c>
      <c r="BE60" s="29">
        <f>FNO_BHAVCOPY!BT58</f>
        <v>30471500</v>
      </c>
      <c r="BF60" s="29">
        <f>FNO_BHAVCOPY!BU58</f>
        <v>31455500</v>
      </c>
      <c r="BG60" s="29">
        <f>FNO_BHAVCOPY!BV58</f>
        <v>32359000</v>
      </c>
      <c r="BH60" s="29">
        <f>FNO_BHAVCOPY!BW58</f>
        <v>32243500</v>
      </c>
      <c r="BI60" s="29">
        <f>FNO_BHAVCOPY!BX58</f>
        <v>32704500</v>
      </c>
      <c r="BJ60" s="22">
        <f>CASHBC!EJ58</f>
        <v>218.97642999999999</v>
      </c>
      <c r="BK60" s="22">
        <f>CASHBC!EK58</f>
        <v>279.39019000000002</v>
      </c>
      <c r="BL60" s="22">
        <f>CASHBC!EL58</f>
        <v>147.20773</v>
      </c>
      <c r="BM60" s="22">
        <f>CASHBC!EM58</f>
        <v>137.10727</v>
      </c>
      <c r="BN60" s="22">
        <f>CASHBC!EN58</f>
        <v>166.42831000000001</v>
      </c>
      <c r="BO60" s="22">
        <f>CASHBC!EO58</f>
        <v>204.50895</v>
      </c>
      <c r="BP60" s="22">
        <f>CASHBC!EP58</f>
        <v>191.44677999999999</v>
      </c>
      <c r="BQ60" s="22">
        <f>CASHBC!EQ58</f>
        <v>165.89148</v>
      </c>
      <c r="BR60" s="22">
        <f>CASHBC!ER58</f>
        <v>331.16613999999998</v>
      </c>
      <c r="BS60" s="22">
        <f>CASHBC!ES58</f>
        <v>279.41831000000002</v>
      </c>
      <c r="BT60" s="22">
        <f>CASHBC!ET58</f>
        <v>269.27231</v>
      </c>
      <c r="BU60" s="22">
        <f>CASHBC!EU58</f>
        <v>289.89523000000003</v>
      </c>
      <c r="BV60" s="22">
        <f>CASHBC!EV58</f>
        <v>170.79258999999999</v>
      </c>
      <c r="BW60" s="22">
        <f>CASHBC!EW58</f>
        <v>222.29012</v>
      </c>
      <c r="BX60" s="22">
        <f>VLOOKUP($A60,CASHBC!$FG:$FU,2,0)</f>
        <v>2203.0130436099998</v>
      </c>
      <c r="BY60" s="22">
        <f>VLOOKUP($A60,CASHBC!$FG:$FU,3,0)</f>
        <v>2693.5417994949999</v>
      </c>
      <c r="BZ60" s="22">
        <f>VLOOKUP($A60,CASHBC!$FG:$FU,4,0)</f>
        <v>1369.7606349350001</v>
      </c>
      <c r="CA60" s="22">
        <f>VLOOKUP($A60,CASHBC!$FG:$FU,5,0)</f>
        <v>1290.5669876500001</v>
      </c>
      <c r="CB60" s="22">
        <f>VLOOKUP($A60,CASHBC!$FG:$FU,6,0)</f>
        <v>1561.12682442</v>
      </c>
      <c r="CC60" s="22">
        <f>VLOOKUP($A60,CASHBC!$FG:$FU,7,0)</f>
        <v>1921.9911302150001</v>
      </c>
      <c r="CD60" s="22">
        <f>VLOOKUP($A60,CASHBC!$FG:$FU,8,0)</f>
        <v>1761.7671415900002</v>
      </c>
      <c r="CE60" s="22">
        <f>VLOOKUP($A60,CASHBC!$FG:$FU,9,0)</f>
        <v>1529.9196199549999</v>
      </c>
      <c r="CF60" s="22">
        <f>VLOOKUP($A60,CASHBC!$FG:$FU,10,0)</f>
        <v>3131.8495817799999</v>
      </c>
      <c r="CG60" s="22">
        <f>VLOOKUP($A60,CASHBC!$FG:$FU,11,0)</f>
        <v>2533.3029144799998</v>
      </c>
      <c r="CH60" s="22">
        <f>VLOOKUP($A60,CASHBC!$FG:$FU,12,0)</f>
        <v>2344.7030480499998</v>
      </c>
      <c r="CI60" s="22">
        <f>VLOOKUP($A60,CASHBC!$FG:$FU,13,0)</f>
        <v>2566.7931187700001</v>
      </c>
      <c r="CJ60" s="22">
        <f>VLOOKUP($A60,CASHBC!$FG:$FU,14,0)</f>
        <v>1550.4828498500001</v>
      </c>
      <c r="CK60" s="22">
        <f>VLOOKUP($A60,CASHBC!$FG:$FU,15,0)</f>
        <v>2030.3462865400002</v>
      </c>
      <c r="CL60" s="30">
        <f>VLOOKUP($A60,CASHBC!$GE:$GS,2,0)</f>
        <v>451072</v>
      </c>
      <c r="CM60" s="30">
        <f>VLOOKUP($A60,CASHBC!$GE:$GS,3,0)</f>
        <v>450180</v>
      </c>
      <c r="CN60" s="30">
        <f>VLOOKUP($A60,CASHBC!$GE:$GS,4,0)</f>
        <v>239400</v>
      </c>
      <c r="CO60" s="30">
        <f>VLOOKUP($A60,CASHBC!$GE:$GS,5,0)</f>
        <v>266336</v>
      </c>
      <c r="CP60" s="30">
        <f>VLOOKUP($A60,CASHBC!$GE:$GS,6,0)</f>
        <v>293787</v>
      </c>
      <c r="CQ60" s="30">
        <f>VLOOKUP($A60,CASHBC!$GE:$GS,7,0)</f>
        <v>424855</v>
      </c>
      <c r="CR60" s="30">
        <f>VLOOKUP($A60,CASHBC!$GE:$GS,8,0)</f>
        <v>258479</v>
      </c>
      <c r="CS60" s="30">
        <f>VLOOKUP($A60,CASHBC!$GE:$GS,9,0)</f>
        <v>291815</v>
      </c>
      <c r="CT60" s="30">
        <f>VLOOKUP($A60,CASHBC!$GE:$GS,10,0)</f>
        <v>555965</v>
      </c>
      <c r="CU60" s="30">
        <f>VLOOKUP($A60,CASHBC!$GE:$GS,11,0)</f>
        <v>453652</v>
      </c>
      <c r="CV60" s="30">
        <f>VLOOKUP($A60,CASHBC!$GE:$GS,12,0)</f>
        <v>467724</v>
      </c>
      <c r="CW60" s="30">
        <f>VLOOKUP($A60,CASHBC!$GE:$GS,13,0)</f>
        <v>517354</v>
      </c>
      <c r="CX60" s="30">
        <f>VLOOKUP($A60,CASHBC!$GE:$GS,14,0)</f>
        <v>389148</v>
      </c>
      <c r="CY60" s="30">
        <f>VLOOKUP($A60,CASHBC!$GE:$GS,15,0)</f>
        <v>417910</v>
      </c>
      <c r="CZ60" s="30">
        <f t="shared" si="7"/>
        <v>48.545782048098751</v>
      </c>
      <c r="DA60" s="30">
        <f t="shared" si="7"/>
        <v>62.061884135234799</v>
      </c>
      <c r="DB60" s="30">
        <f t="shared" si="7"/>
        <v>61.4902798663325</v>
      </c>
      <c r="DC60" s="30">
        <f t="shared" si="7"/>
        <v>51.479060284753089</v>
      </c>
      <c r="DD60" s="30">
        <f t="shared" si="7"/>
        <v>56.649310554925854</v>
      </c>
      <c r="DE60" s="30">
        <f t="shared" si="8"/>
        <v>48.13617587176801</v>
      </c>
      <c r="DF60" s="30">
        <f t="shared" si="8"/>
        <v>74.066666924585746</v>
      </c>
      <c r="DG60" s="30">
        <f t="shared" si="8"/>
        <v>56.848167503383991</v>
      </c>
      <c r="DH60" s="30">
        <f t="shared" si="8"/>
        <v>59.566005054274989</v>
      </c>
      <c r="DI60" s="30">
        <f t="shared" si="8"/>
        <v>61.593095588689131</v>
      </c>
      <c r="DJ60" s="30">
        <f t="shared" si="8"/>
        <v>57.570770368850013</v>
      </c>
      <c r="DK60" s="30">
        <f t="shared" si="8"/>
        <v>56.034210617874812</v>
      </c>
      <c r="DL60" s="30">
        <f t="shared" si="8"/>
        <v>43.888852056287064</v>
      </c>
      <c r="DM60" s="30">
        <f t="shared" si="8"/>
        <v>53.190907133114784</v>
      </c>
      <c r="DN60" s="3">
        <f>VLOOKUP($A60,DELIEVERY!$DX:$EM,2,0)</f>
        <v>38.979999999999997</v>
      </c>
      <c r="DO60" s="3">
        <f>VLOOKUP($A60,DELIEVERY!$DX:$EM,3,0)</f>
        <v>39.229999999999997</v>
      </c>
      <c r="DP60" s="3">
        <f>VLOOKUP($A60,DELIEVERY!$DX:$EM,4,0)</f>
        <v>42.81</v>
      </c>
      <c r="DQ60" s="3">
        <f>VLOOKUP($A60,DELIEVERY!$DX:$EM,5,0)</f>
        <v>44.17</v>
      </c>
      <c r="DR60" s="3">
        <f>VLOOKUP($A60,DELIEVERY!$DX:$EM,6,0)</f>
        <v>48.07</v>
      </c>
      <c r="DS60" s="3">
        <f>VLOOKUP($A60,DELIEVERY!$DX:$EM,7,0)</f>
        <v>48.05</v>
      </c>
      <c r="DT60" s="3">
        <f>VLOOKUP($A60,DELIEVERY!$DX:$EM,8,0)</f>
        <v>53.16</v>
      </c>
      <c r="DU60" s="3">
        <f>VLOOKUP($A60,DELIEVERY!$DX:$EM,9,0)</f>
        <v>44.09</v>
      </c>
      <c r="DV60" s="3">
        <f>VLOOKUP($A60,DELIEVERY!$DX:$EM,10,0)</f>
        <v>40.86</v>
      </c>
      <c r="DW60" s="3">
        <f>VLOOKUP($A60,DELIEVERY!$DX:$EM,11,0)</f>
        <v>48.25</v>
      </c>
      <c r="DX60" s="3">
        <f>VLOOKUP($A60,DELIEVERY!$DX:$EM,12,0)</f>
        <v>47.9</v>
      </c>
      <c r="DY60" s="3">
        <f>VLOOKUP($A60,DELIEVERY!$DX:$EM,13,0)</f>
        <v>45.74</v>
      </c>
      <c r="DZ60" s="3">
        <f>VLOOKUP($A60,DELIEVERY!$DX:$EM,14,0)</f>
        <v>36.659999999999997</v>
      </c>
      <c r="EA60" s="3">
        <f>VLOOKUP($A60,DELIEVERY!$DX:$EM,15,0)</f>
        <v>34.909999999999997</v>
      </c>
      <c r="EB60" s="3">
        <f>CASHBC!HU58</f>
        <v>26.899999999999977</v>
      </c>
      <c r="EC60" s="22">
        <f>CASHBC!HV58</f>
        <v>58.600000000000023</v>
      </c>
      <c r="ED60" s="22">
        <f>CASHBC!HW58</f>
        <v>21.799999999999955</v>
      </c>
      <c r="EE60" s="22">
        <f>CASHBC!HX58</f>
        <v>31.100000000000023</v>
      </c>
      <c r="EF60" s="3">
        <f>CASHBC!HY58</f>
        <v>32.399999999999977</v>
      </c>
      <c r="EG60" s="22">
        <f>CASHBC!HZ58</f>
        <v>45.950000000000045</v>
      </c>
      <c r="EH60" s="22">
        <f>CASHBC!IA58</f>
        <v>25.700000000000045</v>
      </c>
      <c r="EI60" s="22">
        <f>CASHBC!IB58</f>
        <v>26</v>
      </c>
      <c r="EJ60" s="22">
        <f>CASHBC!IC58</f>
        <v>25.950000000000045</v>
      </c>
      <c r="EK60" s="22">
        <f>CASHBC!ID58</f>
        <v>32.75</v>
      </c>
      <c r="EL60" s="3">
        <f>CASHBC!IE58</f>
        <v>34.450000000000045</v>
      </c>
      <c r="EM60" s="22">
        <f>CASHBC!IF58</f>
        <v>87.5</v>
      </c>
      <c r="EN60" s="22">
        <f>CASHBC!IG58</f>
        <v>60.5</v>
      </c>
      <c r="EO60" s="22">
        <f>CASHBC!IH58</f>
        <v>40.899999999999977</v>
      </c>
      <c r="EP60" s="22">
        <f>VLOOKUP($A60,FNO_STOCKOPS!$EJ:$EY,2,0)</f>
        <v>0.78949507264045515</v>
      </c>
      <c r="EQ60" s="22">
        <f>VLOOKUP($A60,FNO_STOCKOPS!$EJ:$EY,3,0)</f>
        <v>0.61391757372778866</v>
      </c>
      <c r="ER60" s="22">
        <f>VLOOKUP($A60,FNO_STOCKOPS!$EJ:$EY,4,0)</f>
        <v>0.51029219027060368</v>
      </c>
      <c r="ES60" s="22">
        <f>VLOOKUP($A60,FNO_STOCKOPS!$EJ:$EY,5,0)</f>
        <v>0.52458890425695404</v>
      </c>
      <c r="ET60" s="22">
        <f>VLOOKUP($A60,FNO_STOCKOPS!$EJ:$EY,6,0)</f>
        <v>0.56248436848686956</v>
      </c>
      <c r="EU60" s="22">
        <f>VLOOKUP($A60,FNO_STOCKOPS!$EJ:$EY,7,0)</f>
        <v>0.61480242893602044</v>
      </c>
      <c r="EV60" s="22">
        <f>VLOOKUP($A60,FNO_STOCKOPS!$EJ:$EY,8,0)</f>
        <v>0.56750914532756902</v>
      </c>
      <c r="EW60" s="22">
        <f>VLOOKUP($A60,FNO_STOCKOPS!$EJ:$EY,9,0)</f>
        <v>0.5640600381457832</v>
      </c>
      <c r="EX60" s="22">
        <f>VLOOKUP($A60,FNO_STOCKOPS!$EJ:$EY,10,0)</f>
        <v>0.62536523730553584</v>
      </c>
      <c r="EY60" s="22">
        <f>VLOOKUP($A60,FNO_STOCKOPS!$EJ:$EY,11,0)</f>
        <v>0.68193179789323333</v>
      </c>
      <c r="EZ60" s="22">
        <f>VLOOKUP($A60,FNO_STOCKOPS!$EJ:$EY,12,0)</f>
        <v>0.62279747661518381</v>
      </c>
      <c r="FA60" s="22">
        <f>VLOOKUP($A60,FNO_STOCKOPS!$EJ:$EY,13,0)</f>
        <v>0.51090028259991926</v>
      </c>
      <c r="FB60" s="22">
        <f>VLOOKUP($A60,FNO_STOCKOPS!$EJ:$EY,14,0)</f>
        <v>0.58724252491694351</v>
      </c>
      <c r="FC60" s="22">
        <f>VLOOKUP($A60,FNO_STOCKOPS!$EJ:$EY,15,0)</f>
        <v>0.73335472485159636</v>
      </c>
    </row>
    <row r="61" spans="1:159" x14ac:dyDescent="0.25">
      <c r="A61" s="3" t="s">
        <v>67</v>
      </c>
      <c r="B61" s="17">
        <v>500</v>
      </c>
      <c r="C61" s="17">
        <v>510.7</v>
      </c>
      <c r="D61" s="17">
        <v>493.15</v>
      </c>
      <c r="E61" s="17">
        <v>499.25</v>
      </c>
      <c r="F61" s="18">
        <v>1.3</v>
      </c>
      <c r="G61" s="17">
        <v>646.4</v>
      </c>
      <c r="H61" s="17">
        <v>340</v>
      </c>
      <c r="I61" s="21" t="str">
        <f>VLOOKUP($A61,CASHBC!$HT:$IL,19,0)</f>
        <v>Only NR4</v>
      </c>
      <c r="J61" s="22">
        <f>VLOOKUP($A61,CASHBC!$A:$C,3,0)</f>
        <v>37.514130000000002</v>
      </c>
      <c r="K61" s="22">
        <f>VLOOKUP($A61,CASHBC!$EZ:$FD,2,0)</f>
        <v>52.113126666666666</v>
      </c>
      <c r="L61" s="22">
        <f>VLOOKUP($A61,CASHBC!$EZ:$FD,3,0)</f>
        <v>46.065812000000001</v>
      </c>
      <c r="M61" s="22">
        <f>VLOOKUP($A61,CASHBC!$EZ:$FD,4,0)</f>
        <v>40.254333750000001</v>
      </c>
      <c r="N61" s="22">
        <f>VLOOKUP($A61,CASHBC!$EZ:$FD,5,0)</f>
        <v>42.710116153846151</v>
      </c>
      <c r="O61" s="22" t="str">
        <f t="shared" si="1"/>
        <v/>
      </c>
      <c r="P61" s="22">
        <f>VLOOKUP($A61,CASHBC!$A:$D,4,0)</f>
        <v>188.06014564500001</v>
      </c>
      <c r="Q61" s="22">
        <f>VLOOKUP($A61,CASHBC!$FX:$GB,2,0)</f>
        <v>253.01919544999998</v>
      </c>
      <c r="R61" s="22">
        <f>VLOOKUP($A61,CASHBC!$FX:$GB,3,0)</f>
        <v>222.39553941</v>
      </c>
      <c r="S61" s="22">
        <f>VLOOKUP($A61,CASHBC!$FX:$GB,4,0)</f>
        <v>196.57289189062499</v>
      </c>
      <c r="T61" s="22">
        <f>VLOOKUP($A61,CASHBC!$FX:$GB,5,0)</f>
        <v>208.0383099276923</v>
      </c>
      <c r="U61" s="22" t="str">
        <f t="shared" si="2"/>
        <v/>
      </c>
      <c r="V61" s="24">
        <f>VLOOKUP($A61,CASHBC!$A:$E,5,0)</f>
        <v>78012</v>
      </c>
      <c r="W61" s="24">
        <f>VLOOKUP($A61,CASHBC!$GV:$GZ,2,0)</f>
        <v>125151.66666666667</v>
      </c>
      <c r="X61" s="24">
        <f>VLOOKUP($A61,CASHBC!$GV:$GZ,3,0)</f>
        <v>109649.60000000001</v>
      </c>
      <c r="Y61" s="24">
        <f>VLOOKUP($A61,CASHBC!$GV:$GZ,4,0)</f>
        <v>97106.5</v>
      </c>
      <c r="Z61" s="24">
        <f>VLOOKUP($A61,CASHBC!$GV:$GZ,5,0)</f>
        <v>110992.15384615384</v>
      </c>
      <c r="AA61" s="24">
        <f t="shared" si="3"/>
        <v>78012</v>
      </c>
      <c r="AB61" s="27">
        <f>VLOOKUP(A61,DELIEVERY!A:E,5,0)</f>
        <v>48.91</v>
      </c>
      <c r="AC61" s="22">
        <f>VLOOKUP(A61,DELIEVERY!DP:DV,3,0)</f>
        <v>32.92979030619157</v>
      </c>
      <c r="AD61" s="22">
        <f>VLOOKUP(A61,DELIEVERY!DP:DV,4,0)</f>
        <v>39.241357560353002</v>
      </c>
      <c r="AE61" s="22">
        <f>VLOOKUP(A61,DELIEVERY!DP:DV,5,0)</f>
        <v>42.683873137013478</v>
      </c>
      <c r="AF61" s="22">
        <f>VLOOKUP(A61,DELIEVERY!DP:DV,6,0)</f>
        <v>44.370522126887217</v>
      </c>
      <c r="AG61" s="3">
        <f t="shared" si="4"/>
        <v>48.91</v>
      </c>
      <c r="AH61" s="28">
        <f>FNO_BHAVCOPY!CB59</f>
        <v>14.273450913063837</v>
      </c>
      <c r="AI61" s="28">
        <f>FNO_BHAVCOPY!CC59</f>
        <v>-0.29567382508558981</v>
      </c>
      <c r="AJ61" s="28">
        <f>FNO_BHAVCOPY!CD59</f>
        <v>0.28872415138509555</v>
      </c>
      <c r="AK61" s="28">
        <f>FNO_BHAVCOPY!CE59</f>
        <v>2.6185137732222934</v>
      </c>
      <c r="AL61" s="28">
        <f>FNO_BHAVCOPY!CF59</f>
        <v>2.9683377308707124</v>
      </c>
      <c r="AM61" s="28">
        <f>FNO_BHAVCOPY!CG59</f>
        <v>2.1133282815525805</v>
      </c>
      <c r="AN61" s="28">
        <f>FNO_BHAVCOPY!CH59</f>
        <v>2.94703995839473</v>
      </c>
      <c r="AO61" s="28">
        <f>FNO_BHAVCOPY!CI59</f>
        <v>-1.3088109495295124</v>
      </c>
      <c r="AP61" s="28">
        <f>FNO_BHAVCOPY!CJ59</f>
        <v>2.2926146307315367</v>
      </c>
      <c r="AQ61" s="28">
        <f>FNO_BHAVCOPY!CK59</f>
        <v>0.50127517368745056</v>
      </c>
      <c r="AR61" s="28">
        <f>FNO_BHAVCOPY!CL59</f>
        <v>0.39731591029489666</v>
      </c>
      <c r="AS61" s="28">
        <f>FNO_BHAVCOPY!CM59</f>
        <v>-1.2898727557957119</v>
      </c>
      <c r="AT61" s="28">
        <f>FNO_BHAVCOPY!CN59</f>
        <v>-0.64940687505411721</v>
      </c>
      <c r="AU61" s="28">
        <f>FNO_BHAVCOPY!CO59</f>
        <v>-1.2146095286972884</v>
      </c>
      <c r="AV61" s="29">
        <f>FNO_BHAVCOPY!BK59</f>
        <v>13178700</v>
      </c>
      <c r="AW61" s="29">
        <f>FNO_BHAVCOPY!BL59</f>
        <v>11532600</v>
      </c>
      <c r="AX61" s="29">
        <f>FNO_BHAVCOPY!BM59</f>
        <v>11566800</v>
      </c>
      <c r="AY61" s="29">
        <f>FNO_BHAVCOPY!BN59</f>
        <v>11533500</v>
      </c>
      <c r="AZ61" s="29">
        <f>FNO_BHAVCOPY!BO59</f>
        <v>11239200</v>
      </c>
      <c r="BA61" s="29">
        <f>FNO_BHAVCOPY!BP59</f>
        <v>10915200</v>
      </c>
      <c r="BB61" s="29">
        <f>FNO_BHAVCOPY!BQ59</f>
        <v>10689300</v>
      </c>
      <c r="BC61" s="29">
        <f>FNO_BHAVCOPY!BR59</f>
        <v>10383300</v>
      </c>
      <c r="BD61" s="29">
        <f>FNO_BHAVCOPY!BS59</f>
        <v>10521000</v>
      </c>
      <c r="BE61" s="29">
        <f>FNO_BHAVCOPY!BT59</f>
        <v>10285200</v>
      </c>
      <c r="BF61" s="29">
        <f>FNO_BHAVCOPY!BU59</f>
        <v>10233900</v>
      </c>
      <c r="BG61" s="29">
        <f>FNO_BHAVCOPY!BV59</f>
        <v>10193400</v>
      </c>
      <c r="BH61" s="29">
        <f>FNO_BHAVCOPY!BW59</f>
        <v>10326600</v>
      </c>
      <c r="BI61" s="29">
        <f>FNO_BHAVCOPY!BX59</f>
        <v>10394100</v>
      </c>
      <c r="BJ61" s="22">
        <f>CASHBC!EJ59</f>
        <v>37.514130000000002</v>
      </c>
      <c r="BK61" s="22">
        <f>CASHBC!EK59</f>
        <v>42.30744</v>
      </c>
      <c r="BL61" s="22">
        <f>CASHBC!EL59</f>
        <v>57.908819999999999</v>
      </c>
      <c r="BM61" s="22">
        <f>CASHBC!EM59</f>
        <v>56.12312</v>
      </c>
      <c r="BN61" s="22">
        <f>CASHBC!EN59</f>
        <v>44.022979999999997</v>
      </c>
      <c r="BO61" s="22">
        <f>CASHBC!EO59</f>
        <v>29.966699999999999</v>
      </c>
      <c r="BP61" s="22">
        <f>CASHBC!EP59</f>
        <v>21.03584</v>
      </c>
      <c r="BQ61" s="22">
        <f>CASHBC!EQ59</f>
        <v>29.024539999999998</v>
      </c>
      <c r="BR61" s="22">
        <f>CASHBC!ER59</f>
        <v>41.645229999999998</v>
      </c>
      <c r="BS61" s="22">
        <f>CASHBC!ES59</f>
        <v>65.253559999999993</v>
      </c>
      <c r="BT61" s="22">
        <f>CASHBC!ET59</f>
        <v>50.653649999999999</v>
      </c>
      <c r="BU61" s="22">
        <f>CASHBC!EU59</f>
        <v>39.518300000000004</v>
      </c>
      <c r="BV61" s="22">
        <f>CASHBC!EV59</f>
        <v>41.437919999999998</v>
      </c>
      <c r="BW61" s="22">
        <f>CASHBC!EW59</f>
        <v>36.333410000000001</v>
      </c>
      <c r="BX61" s="22">
        <f>VLOOKUP($A61,CASHBC!$FG:$FU,2,0)</f>
        <v>188.06014564500001</v>
      </c>
      <c r="BY61" s="22">
        <f>VLOOKUP($A61,CASHBC!$FG:$FU,3,0)</f>
        <v>209.65165855999999</v>
      </c>
      <c r="BZ61" s="22">
        <f>VLOOKUP($A61,CASHBC!$FG:$FU,4,0)</f>
        <v>279.28602144499996</v>
      </c>
      <c r="CA61" s="22">
        <f>VLOOKUP($A61,CASHBC!$FG:$FU,5,0)</f>
        <v>270.119906345</v>
      </c>
      <c r="CB61" s="22">
        <f>VLOOKUP($A61,CASHBC!$FG:$FU,6,0)</f>
        <v>204.07538847999999</v>
      </c>
      <c r="CC61" s="22">
        <f>VLOOKUP($A61,CASHBC!$FG:$FU,7,0)</f>
        <v>148.84472221999999</v>
      </c>
      <c r="CD61" s="22">
        <f>VLOOKUP($A61,CASHBC!$FG:$FU,8,0)</f>
        <v>104.42938103500001</v>
      </c>
      <c r="CE61" s="22">
        <f>VLOOKUP($A61,CASHBC!$FG:$FU,9,0)</f>
        <v>144.28760013499999</v>
      </c>
      <c r="CF61" s="22">
        <f>VLOOKUP($A61,CASHBC!$FG:$FU,10,0)</f>
        <v>211.888456905</v>
      </c>
      <c r="CG61" s="22">
        <f>VLOOKUP($A61,CASHBC!$FG:$FU,11,0)</f>
        <v>330.284752105</v>
      </c>
      <c r="CH61" s="22">
        <f>VLOOKUP($A61,CASHBC!$FG:$FU,12,0)</f>
        <v>245.21127734999999</v>
      </c>
      <c r="CI61" s="22">
        <f>VLOOKUP($A61,CASHBC!$FG:$FU,13,0)</f>
        <v>189.38568912</v>
      </c>
      <c r="CJ61" s="22">
        <f>VLOOKUP($A61,CASHBC!$FG:$FU,14,0)</f>
        <v>192.948830155</v>
      </c>
      <c r="CK61" s="22">
        <f>VLOOKUP($A61,CASHBC!$FG:$FU,15,0)</f>
        <v>174.08434520500001</v>
      </c>
      <c r="CL61" s="30">
        <f>VLOOKUP($A61,CASHBC!$GE:$GS,2,0)</f>
        <v>78012</v>
      </c>
      <c r="CM61" s="30">
        <f>VLOOKUP($A61,CASHBC!$GE:$GS,3,0)</f>
        <v>82075</v>
      </c>
      <c r="CN61" s="30">
        <f>VLOOKUP($A61,CASHBC!$GE:$GS,4,0)</f>
        <v>154993</v>
      </c>
      <c r="CO61" s="30">
        <f>VLOOKUP($A61,CASHBC!$GE:$GS,5,0)</f>
        <v>138387</v>
      </c>
      <c r="CP61" s="30">
        <f>VLOOKUP($A61,CASHBC!$GE:$GS,6,0)</f>
        <v>108631</v>
      </c>
      <c r="CQ61" s="30">
        <f>VLOOKUP($A61,CASHBC!$GE:$GS,7,0)</f>
        <v>64162</v>
      </c>
      <c r="CR61" s="30">
        <f>VLOOKUP($A61,CASHBC!$GE:$GS,8,0)</f>
        <v>54411</v>
      </c>
      <c r="CS61" s="30">
        <f>VLOOKUP($A61,CASHBC!$GE:$GS,9,0)</f>
        <v>58023</v>
      </c>
      <c r="CT61" s="30">
        <f>VLOOKUP($A61,CASHBC!$GE:$GS,10,0)</f>
        <v>116170</v>
      </c>
      <c r="CU61" s="30">
        <f>VLOOKUP($A61,CASHBC!$GE:$GS,11,0)</f>
        <v>133120</v>
      </c>
      <c r="CV61" s="30">
        <f>VLOOKUP($A61,CASHBC!$GE:$GS,12,0)</f>
        <v>90897</v>
      </c>
      <c r="CW61" s="30">
        <f>VLOOKUP($A61,CASHBC!$GE:$GS,13,0)</f>
        <v>128054</v>
      </c>
      <c r="CX61" s="30">
        <f>VLOOKUP($A61,CASHBC!$GE:$GS,14,0)</f>
        <v>183307</v>
      </c>
      <c r="CY61" s="30">
        <f>VLOOKUP($A61,CASHBC!$GE:$GS,15,0)</f>
        <v>130668</v>
      </c>
      <c r="CZ61" s="30">
        <f t="shared" si="7"/>
        <v>48.08764036302108</v>
      </c>
      <c r="DA61" s="30">
        <f t="shared" si="7"/>
        <v>51.547292110874203</v>
      </c>
      <c r="DB61" s="30">
        <f t="shared" si="7"/>
        <v>37.362216358158108</v>
      </c>
      <c r="DC61" s="30">
        <f t="shared" si="7"/>
        <v>40.555196658645677</v>
      </c>
      <c r="DD61" s="30">
        <f t="shared" si="7"/>
        <v>40.525246016330513</v>
      </c>
      <c r="DE61" s="30">
        <f t="shared" si="8"/>
        <v>46.704747358249428</v>
      </c>
      <c r="DF61" s="30">
        <f t="shared" si="8"/>
        <v>38.661006046571465</v>
      </c>
      <c r="DG61" s="30">
        <f t="shared" si="8"/>
        <v>50.02247384657808</v>
      </c>
      <c r="DH61" s="30">
        <f t="shared" si="8"/>
        <v>35.848523715244895</v>
      </c>
      <c r="DI61" s="30">
        <f t="shared" si="8"/>
        <v>49.018599759615377</v>
      </c>
      <c r="DJ61" s="30">
        <f t="shared" si="8"/>
        <v>55.726426614739758</v>
      </c>
      <c r="DK61" s="30">
        <f t="shared" si="8"/>
        <v>30.860652537210868</v>
      </c>
      <c r="DL61" s="30">
        <f t="shared" si="8"/>
        <v>22.605748825740424</v>
      </c>
      <c r="DM61" s="30">
        <f t="shared" si="8"/>
        <v>27.805897388802158</v>
      </c>
      <c r="DN61" s="3">
        <f>VLOOKUP($A61,DELIEVERY!$DX:$EM,2,0)</f>
        <v>48.91</v>
      </c>
      <c r="DO61" s="3">
        <f>VLOOKUP($A61,DELIEVERY!$DX:$EM,3,0)</f>
        <v>34.090000000000003</v>
      </c>
      <c r="DP61" s="3">
        <f>VLOOKUP($A61,DELIEVERY!$DX:$EM,4,0)</f>
        <v>34.770000000000003</v>
      </c>
      <c r="DQ61" s="3">
        <f>VLOOKUP($A61,DELIEVERY!$DX:$EM,5,0)</f>
        <v>30.16</v>
      </c>
      <c r="DR61" s="3">
        <f>VLOOKUP($A61,DELIEVERY!$DX:$EM,6,0)</f>
        <v>53.73</v>
      </c>
      <c r="DS61" s="3">
        <f>VLOOKUP($A61,DELIEVERY!$DX:$EM,7,0)</f>
        <v>50.89</v>
      </c>
      <c r="DT61" s="3">
        <f>VLOOKUP($A61,DELIEVERY!$DX:$EM,8,0)</f>
        <v>45.8</v>
      </c>
      <c r="DU61" s="3">
        <f>VLOOKUP($A61,DELIEVERY!$DX:$EM,9,0)</f>
        <v>50.15</v>
      </c>
      <c r="DV61" s="3">
        <f>VLOOKUP($A61,DELIEVERY!$DX:$EM,10,0)</f>
        <v>54.95</v>
      </c>
      <c r="DW61" s="3">
        <f>VLOOKUP($A61,DELIEVERY!$DX:$EM,11,0)</f>
        <v>44.39</v>
      </c>
      <c r="DX61" s="3">
        <f>VLOOKUP($A61,DELIEVERY!$DX:$EM,12,0)</f>
        <v>44.75</v>
      </c>
      <c r="DY61" s="3">
        <f>VLOOKUP($A61,DELIEVERY!$DX:$EM,13,0)</f>
        <v>55.95</v>
      </c>
      <c r="DZ61" s="3">
        <f>VLOOKUP($A61,DELIEVERY!$DX:$EM,14,0)</f>
        <v>47.81</v>
      </c>
      <c r="EA61" s="3">
        <f>VLOOKUP($A61,DELIEVERY!$DX:$EM,15,0)</f>
        <v>42.25</v>
      </c>
      <c r="EB61" s="3">
        <f>CASHBC!HU59</f>
        <v>17.550000000000011</v>
      </c>
      <c r="EC61" s="22">
        <f>CASHBC!HV59</f>
        <v>20.449999999999989</v>
      </c>
      <c r="ED61" s="22">
        <f>CASHBC!HW59</f>
        <v>25.450000000000045</v>
      </c>
      <c r="EE61" s="22">
        <f>CASHBC!HX59</f>
        <v>32.399999999999977</v>
      </c>
      <c r="EF61" s="3">
        <f>CASHBC!HY59</f>
        <v>27.600000000000023</v>
      </c>
      <c r="EG61" s="22">
        <f>CASHBC!HZ59</f>
        <v>25.599999999999966</v>
      </c>
      <c r="EH61" s="22">
        <f>CASHBC!IA59</f>
        <v>18.649999999999977</v>
      </c>
      <c r="EI61" s="22">
        <f>CASHBC!IB59</f>
        <v>13.950000000000045</v>
      </c>
      <c r="EJ61" s="22">
        <f>CASHBC!IC59</f>
        <v>19.299999999999955</v>
      </c>
      <c r="EK61" s="22">
        <f>CASHBC!ID59</f>
        <v>27.450000000000045</v>
      </c>
      <c r="EL61" s="3">
        <f>CASHBC!IE59</f>
        <v>32.399999999999977</v>
      </c>
      <c r="EM61" s="22">
        <f>CASHBC!IF59</f>
        <v>20.199999999999989</v>
      </c>
      <c r="EN61" s="22">
        <f>CASHBC!IG59</f>
        <v>29.449999999999989</v>
      </c>
      <c r="EO61" s="22">
        <f>CASHBC!IH59</f>
        <v>30.25</v>
      </c>
      <c r="EP61" s="22">
        <f>VLOOKUP($A61,FNO_STOCKOPS!$EJ:$EY,2,0)</f>
        <v>0.85376044568245124</v>
      </c>
      <c r="EQ61" s="22">
        <f>VLOOKUP($A61,FNO_STOCKOPS!$EJ:$EY,3,0)</f>
        <v>0.80606060606060603</v>
      </c>
      <c r="ER61" s="22">
        <f>VLOOKUP($A61,FNO_STOCKOPS!$EJ:$EY,4,0)</f>
        <v>0.6344359626802375</v>
      </c>
      <c r="ES61" s="22">
        <f>VLOOKUP($A61,FNO_STOCKOPS!$EJ:$EY,5,0)</f>
        <v>0.66666666666666663</v>
      </c>
      <c r="ET61" s="22">
        <f>VLOOKUP($A61,FNO_STOCKOPS!$EJ:$EY,6,0)</f>
        <v>0.63227783452502551</v>
      </c>
      <c r="EU61" s="22">
        <f>VLOOKUP($A61,FNO_STOCKOPS!$EJ:$EY,7,0)</f>
        <v>0.65073529411764708</v>
      </c>
      <c r="EV61" s="22">
        <f>VLOOKUP($A61,FNO_STOCKOPS!$EJ:$EY,8,0)</f>
        <v>0.73777777777777775</v>
      </c>
      <c r="EW61" s="22">
        <f>VLOOKUP($A61,FNO_STOCKOPS!$EJ:$EY,9,0)</f>
        <v>0.81818181818181823</v>
      </c>
      <c r="EX61" s="22">
        <f>VLOOKUP($A61,FNO_STOCKOPS!$EJ:$EY,10,0)</f>
        <v>0.84060402684563762</v>
      </c>
      <c r="EY61" s="22">
        <f>VLOOKUP($A61,FNO_STOCKOPS!$EJ:$EY,11,0)</f>
        <v>0.80756013745704469</v>
      </c>
      <c r="EZ61" s="22">
        <f>VLOOKUP($A61,FNO_STOCKOPS!$EJ:$EY,12,0)</f>
        <v>0.76449275362318836</v>
      </c>
      <c r="FA61" s="22">
        <f>VLOOKUP($A61,FNO_STOCKOPS!$EJ:$EY,13,0)</f>
        <v>0.74067495559502661</v>
      </c>
      <c r="FB61" s="22">
        <f>VLOOKUP($A61,FNO_STOCKOPS!$EJ:$EY,14,0)</f>
        <v>0.77462121212121215</v>
      </c>
      <c r="FC61" s="22">
        <f>VLOOKUP($A61,FNO_STOCKOPS!$EJ:$EY,15,0)</f>
        <v>0.70909090909090911</v>
      </c>
    </row>
    <row r="62" spans="1:159" x14ac:dyDescent="0.25">
      <c r="A62" s="3" t="s">
        <v>68</v>
      </c>
      <c r="B62" s="17">
        <v>2017.1</v>
      </c>
      <c r="C62" s="17">
        <v>2198.1</v>
      </c>
      <c r="D62" s="17">
        <v>1975</v>
      </c>
      <c r="E62" s="17">
        <v>2153</v>
      </c>
      <c r="F62" s="18">
        <v>9.2799999999999994</v>
      </c>
      <c r="G62" s="17">
        <v>3022.9</v>
      </c>
      <c r="H62" s="17">
        <v>1475</v>
      </c>
      <c r="I62" s="21" t="str">
        <f>VLOOKUP($A62,CASHBC!$HT:$IL,19,0)</f>
        <v/>
      </c>
      <c r="J62" s="22">
        <f>VLOOKUP($A62,CASHBC!$A:$C,3,0)</f>
        <v>27.865939999999998</v>
      </c>
      <c r="K62" s="22">
        <f>VLOOKUP($A62,CASHBC!$EZ:$FD,2,0)</f>
        <v>14.05124</v>
      </c>
      <c r="L62" s="22">
        <f>VLOOKUP($A62,CASHBC!$EZ:$FD,3,0)</f>
        <v>15.619862000000001</v>
      </c>
      <c r="M62" s="22">
        <f>VLOOKUP($A62,CASHBC!$EZ:$FD,4,0)</f>
        <v>18.111474999999999</v>
      </c>
      <c r="N62" s="22">
        <f>VLOOKUP($A62,CASHBC!$EZ:$FD,5,0)</f>
        <v>17.52771692307692</v>
      </c>
      <c r="O62" s="22">
        <f t="shared" si="1"/>
        <v>27.865939999999998</v>
      </c>
      <c r="P62" s="22">
        <f>VLOOKUP($A62,CASHBC!$A:$D,4,0)</f>
        <v>588.33905588999994</v>
      </c>
      <c r="Q62" s="22">
        <f>VLOOKUP($A62,CASHBC!$FX:$GB,2,0)</f>
        <v>275.14396197166667</v>
      </c>
      <c r="R62" s="22">
        <f>VLOOKUP($A62,CASHBC!$FX:$GB,3,0)</f>
        <v>301.501092997</v>
      </c>
      <c r="S62" s="22">
        <f>VLOOKUP($A62,CASHBC!$FX:$GB,4,0)</f>
        <v>341.70221560249996</v>
      </c>
      <c r="T62" s="22">
        <f>VLOOKUP($A62,CASHBC!$FX:$GB,5,0)</f>
        <v>331.3258261965384</v>
      </c>
      <c r="U62" s="22">
        <f t="shared" si="2"/>
        <v>588.33905588999994</v>
      </c>
      <c r="V62" s="24">
        <f>VLOOKUP($A62,CASHBC!$A:$E,5,0)</f>
        <v>129430</v>
      </c>
      <c r="W62" s="24">
        <f>VLOOKUP($A62,CASHBC!$GV:$GZ,2,0)</f>
        <v>84525</v>
      </c>
      <c r="X62" s="24">
        <f>VLOOKUP($A62,CASHBC!$GV:$GZ,3,0)</f>
        <v>82758.399999999994</v>
      </c>
      <c r="Y62" s="24">
        <f>VLOOKUP($A62,CASHBC!$GV:$GZ,4,0)</f>
        <v>92743.875</v>
      </c>
      <c r="Z62" s="24">
        <f>VLOOKUP($A62,CASHBC!$GV:$GZ,5,0)</f>
        <v>98951.38461538461</v>
      </c>
      <c r="AA62" s="24" t="str">
        <f t="shared" si="3"/>
        <v/>
      </c>
      <c r="AB62" s="27">
        <f>VLOOKUP(A62,DELIEVERY!A:E,5,0)</f>
        <v>22.15</v>
      </c>
      <c r="AC62" s="22">
        <f>VLOOKUP(A62,DELIEVERY!DP:DV,3,0)</f>
        <v>36.1724421949</v>
      </c>
      <c r="AD62" s="22">
        <f>VLOOKUP(A62,DELIEVERY!DP:DV,4,0)</f>
        <v>36.708275655700412</v>
      </c>
      <c r="AE62" s="22">
        <f>VLOOKUP(A62,DELIEVERY!DP:DV,5,0)</f>
        <v>42.489989081507716</v>
      </c>
      <c r="AF62" s="22">
        <f>VLOOKUP(A62,DELIEVERY!DP:DV,6,0)</f>
        <v>38.702899214746999</v>
      </c>
      <c r="AG62" s="3" t="str">
        <f t="shared" si="4"/>
        <v/>
      </c>
      <c r="AH62" s="28">
        <f>FNO_BHAVCOPY!CB60</f>
        <v>5.4902272366121085</v>
      </c>
      <c r="AI62" s="28">
        <f>FNO_BHAVCOPY!CC60</f>
        <v>1.3202382869103204</v>
      </c>
      <c r="AJ62" s="28">
        <f>FNO_BHAVCOPY!CD60</f>
        <v>-1.6546591718787114</v>
      </c>
      <c r="AK62" s="28">
        <f>FNO_BHAVCOPY!CE60</f>
        <v>0.75781748564135287</v>
      </c>
      <c r="AL62" s="28">
        <f>FNO_BHAVCOPY!CF60</f>
        <v>-3.3387308196468499</v>
      </c>
      <c r="AM62" s="28">
        <f>FNO_BHAVCOPY!CG60</f>
        <v>-2.8248164243968232</v>
      </c>
      <c r="AN62" s="28">
        <f>FNO_BHAVCOPY!CH60</f>
        <v>18.927107467474606</v>
      </c>
      <c r="AO62" s="28">
        <f>FNO_BHAVCOPY!CI60</f>
        <v>-0.62870804923403878</v>
      </c>
      <c r="AP62" s="28">
        <f>FNO_BHAVCOPY!CJ60</f>
        <v>3.5485054098661291</v>
      </c>
      <c r="AQ62" s="28">
        <f>FNO_BHAVCOPY!CK60</f>
        <v>1.3568773234200744</v>
      </c>
      <c r="AR62" s="28">
        <f>FNO_BHAVCOPY!CL60</f>
        <v>5.4695157812193687</v>
      </c>
      <c r="AS62" s="28">
        <f>FNO_BHAVCOPY!CM60</f>
        <v>2.2551869299388594</v>
      </c>
      <c r="AT62" s="28">
        <f>FNO_BHAVCOPY!CN60</f>
        <v>-0.33962641094795726</v>
      </c>
      <c r="AU62" s="28">
        <f>FNO_BHAVCOPY!CO60</f>
        <v>2.9832321777594895</v>
      </c>
      <c r="AV62" s="29">
        <f>FNO_BHAVCOPY!BK60</f>
        <v>2655400</v>
      </c>
      <c r="AW62" s="29">
        <f>FNO_BHAVCOPY!BL60</f>
        <v>2517200</v>
      </c>
      <c r="AX62" s="29">
        <f>FNO_BHAVCOPY!BM60</f>
        <v>2484400</v>
      </c>
      <c r="AY62" s="29">
        <f>FNO_BHAVCOPY!BN60</f>
        <v>2526200</v>
      </c>
      <c r="AZ62" s="29">
        <f>FNO_BHAVCOPY!BO60</f>
        <v>2507200</v>
      </c>
      <c r="BA62" s="29">
        <f>FNO_BHAVCOPY!BP60</f>
        <v>2593800</v>
      </c>
      <c r="BB62" s="29">
        <f>FNO_BHAVCOPY!BQ60</f>
        <v>2669200</v>
      </c>
      <c r="BC62" s="29">
        <f>FNO_BHAVCOPY!BR60</f>
        <v>2244400</v>
      </c>
      <c r="BD62" s="29">
        <f>FNO_BHAVCOPY!BS60</f>
        <v>2258600</v>
      </c>
      <c r="BE62" s="29">
        <f>FNO_BHAVCOPY!BT60</f>
        <v>2181200</v>
      </c>
      <c r="BF62" s="29">
        <f>FNO_BHAVCOPY!BU60</f>
        <v>2152000</v>
      </c>
      <c r="BG62" s="29">
        <f>FNO_BHAVCOPY!BV60</f>
        <v>2040400</v>
      </c>
      <c r="BH62" s="29">
        <f>FNO_BHAVCOPY!BW60</f>
        <v>1995400</v>
      </c>
      <c r="BI62" s="29">
        <f>FNO_BHAVCOPY!BX60</f>
        <v>2002200</v>
      </c>
      <c r="BJ62" s="22">
        <f>CASHBC!EJ60</f>
        <v>27.865939999999998</v>
      </c>
      <c r="BK62" s="22">
        <f>CASHBC!EK60</f>
        <v>18.36009</v>
      </c>
      <c r="BL62" s="22">
        <f>CASHBC!EL60</f>
        <v>10.570930000000001</v>
      </c>
      <c r="BM62" s="22">
        <f>CASHBC!EM60</f>
        <v>13.2227</v>
      </c>
      <c r="BN62" s="22">
        <f>CASHBC!EN60</f>
        <v>17.117249999999999</v>
      </c>
      <c r="BO62" s="22">
        <f>CASHBC!EO60</f>
        <v>18.828340000000001</v>
      </c>
      <c r="BP62" s="22">
        <f>CASHBC!EP60</f>
        <v>27.373809999999999</v>
      </c>
      <c r="BQ62" s="22">
        <f>CASHBC!EQ60</f>
        <v>16.506730000000001</v>
      </c>
      <c r="BR62" s="22">
        <f>CASHBC!ER60</f>
        <v>22.911950000000001</v>
      </c>
      <c r="BS62" s="22">
        <f>CASHBC!ES60</f>
        <v>13.27772</v>
      </c>
      <c r="BT62" s="22">
        <f>CASHBC!ET60</f>
        <v>14.5365</v>
      </c>
      <c r="BU62" s="22">
        <f>CASHBC!EU60</f>
        <v>15.376300000000001</v>
      </c>
      <c r="BV62" s="22">
        <f>CASHBC!EV60</f>
        <v>15.610049999999999</v>
      </c>
      <c r="BW62" s="22">
        <f>CASHBC!EW60</f>
        <v>24.167950000000001</v>
      </c>
      <c r="BX62" s="22">
        <f>VLOOKUP($A62,CASHBC!$FG:$FU,2,0)</f>
        <v>588.33905588999994</v>
      </c>
      <c r="BY62" s="22">
        <f>VLOOKUP($A62,CASHBC!$FG:$FU,3,0)</f>
        <v>364.81838052500001</v>
      </c>
      <c r="BZ62" s="22">
        <f>VLOOKUP($A62,CASHBC!$FG:$FU,4,0)</f>
        <v>205.61067841500002</v>
      </c>
      <c r="CA62" s="22">
        <f>VLOOKUP($A62,CASHBC!$FG:$FU,5,0)</f>
        <v>255.002826975</v>
      </c>
      <c r="CB62" s="22">
        <f>VLOOKUP($A62,CASHBC!$FG:$FU,6,0)</f>
        <v>326.693448305</v>
      </c>
      <c r="CC62" s="22">
        <f>VLOOKUP($A62,CASHBC!$FG:$FU,7,0)</f>
        <v>355.38013076499999</v>
      </c>
      <c r="CD62" s="22">
        <f>VLOOKUP($A62,CASHBC!$FG:$FU,8,0)</f>
        <v>514.26063077499998</v>
      </c>
      <c r="CE62" s="22">
        <f>VLOOKUP($A62,CASHBC!$FG:$FU,9,0)</f>
        <v>297.31125227500002</v>
      </c>
      <c r="CF62" s="22">
        <f>VLOOKUP($A62,CASHBC!$FG:$FU,10,0)</f>
        <v>414.54037678499998</v>
      </c>
      <c r="CG62" s="22">
        <f>VLOOKUP($A62,CASHBC!$FG:$FU,11,0)</f>
        <v>244.08331506999997</v>
      </c>
      <c r="CH62" s="22">
        <f>VLOOKUP($A62,CASHBC!$FG:$FU,12,0)</f>
        <v>259.08471180500004</v>
      </c>
      <c r="CI62" s="22">
        <f>VLOOKUP($A62,CASHBC!$FG:$FU,13,0)</f>
        <v>291.37644146999997</v>
      </c>
      <c r="CJ62" s="22">
        <f>VLOOKUP($A62,CASHBC!$FG:$FU,14,0)</f>
        <v>303.82166891500003</v>
      </c>
      <c r="CK62" s="22">
        <f>VLOOKUP($A62,CASHBC!$FG:$FU,15,0)</f>
        <v>475.25187847500001</v>
      </c>
      <c r="CL62" s="30">
        <f>VLOOKUP($A62,CASHBC!$GE:$GS,2,0)</f>
        <v>129430</v>
      </c>
      <c r="CM62" s="30">
        <f>VLOOKUP($A62,CASHBC!$GE:$GS,3,0)</f>
        <v>106443</v>
      </c>
      <c r="CN62" s="30">
        <f>VLOOKUP($A62,CASHBC!$GE:$GS,4,0)</f>
        <v>63746</v>
      </c>
      <c r="CO62" s="30">
        <f>VLOOKUP($A62,CASHBC!$GE:$GS,5,0)</f>
        <v>83386</v>
      </c>
      <c r="CP62" s="30">
        <f>VLOOKUP($A62,CASHBC!$GE:$GS,6,0)</f>
        <v>86793</v>
      </c>
      <c r="CQ62" s="30">
        <f>VLOOKUP($A62,CASHBC!$GE:$GS,7,0)</f>
        <v>73424</v>
      </c>
      <c r="CR62" s="30">
        <f>VLOOKUP($A62,CASHBC!$GE:$GS,8,0)</f>
        <v>127464</v>
      </c>
      <c r="CS62" s="30">
        <f>VLOOKUP($A62,CASHBC!$GE:$GS,9,0)</f>
        <v>84069</v>
      </c>
      <c r="CT62" s="30">
        <f>VLOOKUP($A62,CASHBC!$GE:$GS,10,0)</f>
        <v>116626</v>
      </c>
      <c r="CU62" s="30">
        <f>VLOOKUP($A62,CASHBC!$GE:$GS,11,0)</f>
        <v>90752</v>
      </c>
      <c r="CV62" s="30">
        <f>VLOOKUP($A62,CASHBC!$GE:$GS,12,0)</f>
        <v>100496</v>
      </c>
      <c r="CW62" s="30">
        <f>VLOOKUP($A62,CASHBC!$GE:$GS,13,0)</f>
        <v>123963</v>
      </c>
      <c r="CX62" s="30">
        <f>VLOOKUP($A62,CASHBC!$GE:$GS,14,0)</f>
        <v>83231</v>
      </c>
      <c r="CY62" s="30">
        <f>VLOOKUP($A62,CASHBC!$GE:$GS,15,0)</f>
        <v>145975</v>
      </c>
      <c r="CZ62" s="30">
        <f t="shared" si="7"/>
        <v>21.529738082361121</v>
      </c>
      <c r="DA62" s="30">
        <f t="shared" si="7"/>
        <v>17.248752853639978</v>
      </c>
      <c r="DB62" s="30">
        <f t="shared" si="7"/>
        <v>16.582891475543565</v>
      </c>
      <c r="DC62" s="30">
        <f t="shared" si="7"/>
        <v>15.857218238073537</v>
      </c>
      <c r="DD62" s="30">
        <f t="shared" si="7"/>
        <v>19.72192457917113</v>
      </c>
      <c r="DE62" s="30">
        <f t="shared" si="8"/>
        <v>25.643304641534105</v>
      </c>
      <c r="DF62" s="30">
        <f t="shared" si="8"/>
        <v>21.475718634281051</v>
      </c>
      <c r="DG62" s="30">
        <f t="shared" si="8"/>
        <v>19.634740510770914</v>
      </c>
      <c r="DH62" s="30">
        <f t="shared" si="8"/>
        <v>19.645662202253355</v>
      </c>
      <c r="DI62" s="30">
        <f t="shared" si="8"/>
        <v>14.630773977433005</v>
      </c>
      <c r="DJ62" s="30">
        <f t="shared" si="8"/>
        <v>14.464754816112086</v>
      </c>
      <c r="DK62" s="30">
        <f t="shared" si="8"/>
        <v>12.403943112057631</v>
      </c>
      <c r="DL62" s="30">
        <f t="shared" si="8"/>
        <v>18.755091252057525</v>
      </c>
      <c r="DM62" s="30">
        <f t="shared" si="8"/>
        <v>16.556225381058404</v>
      </c>
      <c r="DN62" s="3">
        <f>VLOOKUP($A62,DELIEVERY!$DX:$EM,2,0)</f>
        <v>22.15</v>
      </c>
      <c r="DO62" s="3">
        <f>VLOOKUP($A62,DELIEVERY!$DX:$EM,3,0)</f>
        <v>30.91</v>
      </c>
      <c r="DP62" s="3">
        <f>VLOOKUP($A62,DELIEVERY!$DX:$EM,4,0)</f>
        <v>42.53</v>
      </c>
      <c r="DQ62" s="3">
        <f>VLOOKUP($A62,DELIEVERY!$DX:$EM,5,0)</f>
        <v>38.4</v>
      </c>
      <c r="DR62" s="3">
        <f>VLOOKUP($A62,DELIEVERY!$DX:$EM,6,0)</f>
        <v>26.37</v>
      </c>
      <c r="DS62" s="3">
        <f>VLOOKUP($A62,DELIEVERY!$DX:$EM,7,0)</f>
        <v>47.31</v>
      </c>
      <c r="DT62" s="3">
        <f>VLOOKUP($A62,DELIEVERY!$DX:$EM,8,0)</f>
        <v>49.34</v>
      </c>
      <c r="DU62" s="3">
        <f>VLOOKUP($A62,DELIEVERY!$DX:$EM,9,0)</f>
        <v>52.25</v>
      </c>
      <c r="DV62" s="3">
        <f>VLOOKUP($A62,DELIEVERY!$DX:$EM,10,0)</f>
        <v>46.98</v>
      </c>
      <c r="DW62" s="3">
        <f>VLOOKUP($A62,DELIEVERY!$DX:$EM,11,0)</f>
        <v>37.770000000000003</v>
      </c>
      <c r="DX62" s="3">
        <f>VLOOKUP($A62,DELIEVERY!$DX:$EM,12,0)</f>
        <v>36.25</v>
      </c>
      <c r="DY62" s="3">
        <f>VLOOKUP($A62,DELIEVERY!$DX:$EM,13,0)</f>
        <v>32.1</v>
      </c>
      <c r="DZ62" s="3">
        <f>VLOOKUP($A62,DELIEVERY!$DX:$EM,14,0)</f>
        <v>21.99</v>
      </c>
      <c r="EA62" s="3">
        <f>VLOOKUP($A62,DELIEVERY!$DX:$EM,15,0)</f>
        <v>32.979999999999997</v>
      </c>
      <c r="EB62" s="3">
        <f>CASHBC!HU60</f>
        <v>223.09999999999991</v>
      </c>
      <c r="EC62" s="22">
        <f>CASHBC!HV60</f>
        <v>77.5</v>
      </c>
      <c r="ED62" s="22">
        <f>CASHBC!HW60</f>
        <v>57.200000000000045</v>
      </c>
      <c r="EE62" s="22">
        <f>CASHBC!HX60</f>
        <v>51.549999999999955</v>
      </c>
      <c r="EF62" s="3">
        <f>CASHBC!HY60</f>
        <v>99.400000000000091</v>
      </c>
      <c r="EG62" s="22">
        <f>CASHBC!HZ60</f>
        <v>68.450000000000045</v>
      </c>
      <c r="EH62" s="22">
        <f>CASHBC!IA60</f>
        <v>108.09999999999991</v>
      </c>
      <c r="EI62" s="22">
        <f>CASHBC!IB60</f>
        <v>80.900000000000091</v>
      </c>
      <c r="EJ62" s="22">
        <f>CASHBC!IC60</f>
        <v>92.900000000000091</v>
      </c>
      <c r="EK62" s="22">
        <f>CASHBC!ID60</f>
        <v>63</v>
      </c>
      <c r="EL62" s="3">
        <f>CASHBC!IE60</f>
        <v>54.900000000000091</v>
      </c>
      <c r="EM62" s="22">
        <f>CASHBC!IF60</f>
        <v>162.29999999999995</v>
      </c>
      <c r="EN62" s="22">
        <f>CASHBC!IG60</f>
        <v>135.45000000000005</v>
      </c>
      <c r="EO62" s="22">
        <f>CASHBC!IH60</f>
        <v>160.40000000000009</v>
      </c>
      <c r="EP62" s="22">
        <f>VLOOKUP($A62,FNO_STOCKOPS!$EJ:$EY,2,0)</f>
        <v>1.402363184079602</v>
      </c>
      <c r="EQ62" s="22">
        <f>VLOOKUP($A62,FNO_STOCKOPS!$EJ:$EY,3,0)</f>
        <v>1.1608300907911804</v>
      </c>
      <c r="ER62" s="22">
        <f>VLOOKUP($A62,FNO_STOCKOPS!$EJ:$EY,4,0)</f>
        <v>0.90389610389610386</v>
      </c>
      <c r="ES62" s="22">
        <f>VLOOKUP($A62,FNO_STOCKOPS!$EJ:$EY,5,0)</f>
        <v>0.88656106285130298</v>
      </c>
      <c r="ET62" s="22">
        <f>VLOOKUP($A62,FNO_STOCKOPS!$EJ:$EY,6,0)</f>
        <v>0.74769797421731121</v>
      </c>
      <c r="EU62" s="22">
        <f>VLOOKUP($A62,FNO_STOCKOPS!$EJ:$EY,7,0)</f>
        <v>0.91128579449747338</v>
      </c>
      <c r="EV62" s="22">
        <f>VLOOKUP($A62,FNO_STOCKOPS!$EJ:$EY,8,0)</f>
        <v>0.87600644122383253</v>
      </c>
      <c r="EW62" s="22">
        <f>VLOOKUP($A62,FNO_STOCKOPS!$EJ:$EY,9,0)</f>
        <v>0.81209850107066384</v>
      </c>
      <c r="EX62" s="22">
        <f>VLOOKUP($A62,FNO_STOCKOPS!$EJ:$EY,10,0)</f>
        <v>0.7736156351791531</v>
      </c>
      <c r="EY62" s="22">
        <f>VLOOKUP($A62,FNO_STOCKOPS!$EJ:$EY,11,0)</f>
        <v>0.92880470280862182</v>
      </c>
      <c r="EZ62" s="22">
        <f>VLOOKUP($A62,FNO_STOCKOPS!$EJ:$EY,12,0)</f>
        <v>1.0093998553868402</v>
      </c>
      <c r="FA62" s="22">
        <f>VLOOKUP($A62,FNO_STOCKOPS!$EJ:$EY,13,0)</f>
        <v>1.1815899581589959</v>
      </c>
      <c r="FB62" s="22">
        <f>VLOOKUP($A62,FNO_STOCKOPS!$EJ:$EY,14,0)</f>
        <v>1.3228271251193888</v>
      </c>
      <c r="FC62" s="22">
        <f>VLOOKUP($A62,FNO_STOCKOPS!$EJ:$EY,15,0)</f>
        <v>1.4502564102564102</v>
      </c>
    </row>
    <row r="63" spans="1:159" x14ac:dyDescent="0.25">
      <c r="A63" s="3" t="s">
        <v>69</v>
      </c>
      <c r="B63" s="17">
        <v>120</v>
      </c>
      <c r="C63" s="17">
        <v>132.19999999999999</v>
      </c>
      <c r="D63" s="17">
        <v>119.5</v>
      </c>
      <c r="E63" s="18">
        <v>130</v>
      </c>
      <c r="F63" s="18">
        <v>11.78</v>
      </c>
      <c r="G63" s="18">
        <v>221.2</v>
      </c>
      <c r="H63" s="18">
        <v>84.9</v>
      </c>
      <c r="I63" s="21" t="str">
        <f>VLOOKUP($A63,CASHBC!$HT:$IL,19,0)</f>
        <v/>
      </c>
      <c r="J63" s="22">
        <f>VLOOKUP($A63,CASHBC!$A:$C,3,0)</f>
        <v>459.93743000000001</v>
      </c>
      <c r="K63" s="22">
        <f>VLOOKUP($A63,CASHBC!$EZ:$FD,2,0)</f>
        <v>226.16410999999997</v>
      </c>
      <c r="L63" s="22">
        <f>VLOOKUP($A63,CASHBC!$EZ:$FD,3,0)</f>
        <v>202.59393</v>
      </c>
      <c r="M63" s="22">
        <f>VLOOKUP($A63,CASHBC!$EZ:$FD,4,0)</f>
        <v>196.24378875000002</v>
      </c>
      <c r="N63" s="22">
        <f>VLOOKUP($A63,CASHBC!$EZ:$FD,5,0)</f>
        <v>211.00784230769233</v>
      </c>
      <c r="O63" s="22">
        <f t="shared" si="1"/>
        <v>459.93743000000001</v>
      </c>
      <c r="P63" s="22">
        <f>VLOOKUP($A63,CASHBC!$A:$D,4,0)</f>
        <v>578.81987928500007</v>
      </c>
      <c r="Q63" s="22">
        <f>VLOOKUP($A63,CASHBC!$FX:$GB,2,0)</f>
        <v>252.70476766833335</v>
      </c>
      <c r="R63" s="22">
        <f>VLOOKUP($A63,CASHBC!$FX:$GB,3,0)</f>
        <v>224.61848158799998</v>
      </c>
      <c r="S63" s="22">
        <f>VLOOKUP($A63,CASHBC!$FX:$GB,4,0)</f>
        <v>217.58730011562503</v>
      </c>
      <c r="T63" s="22">
        <f>VLOOKUP($A63,CASHBC!$FX:$GB,5,0)</f>
        <v>238.31159330653847</v>
      </c>
      <c r="U63" s="22">
        <f t="shared" si="2"/>
        <v>578.81987928500007</v>
      </c>
      <c r="V63" s="24">
        <f>VLOOKUP($A63,CASHBC!$A:$E,5,0)</f>
        <v>217908</v>
      </c>
      <c r="W63" s="24">
        <f>VLOOKUP($A63,CASHBC!$GV:$GZ,2,0)</f>
        <v>108022</v>
      </c>
      <c r="X63" s="24">
        <f>VLOOKUP($A63,CASHBC!$GV:$GZ,3,0)</f>
        <v>104059.6</v>
      </c>
      <c r="Y63" s="24">
        <f>VLOOKUP($A63,CASHBC!$GV:$GZ,4,0)</f>
        <v>110625.125</v>
      </c>
      <c r="Z63" s="24">
        <f>VLOOKUP($A63,CASHBC!$GV:$GZ,5,0)</f>
        <v>117077.30769230769</v>
      </c>
      <c r="AA63" s="24" t="str">
        <f t="shared" si="3"/>
        <v/>
      </c>
      <c r="AB63" s="27">
        <f>VLOOKUP(A63,DELIEVERY!A:E,5,0)</f>
        <v>27.35</v>
      </c>
      <c r="AC63" s="22">
        <f>VLOOKUP(A63,DELIEVERY!DP:DV,3,0)</f>
        <v>23.801296324160361</v>
      </c>
      <c r="AD63" s="22">
        <f>VLOOKUP(A63,DELIEVERY!DP:DV,4,0)</f>
        <v>23.604493974720764</v>
      </c>
      <c r="AE63" s="22">
        <f>VLOOKUP(A63,DELIEVERY!DP:DV,5,0)</f>
        <v>24.736900112462795</v>
      </c>
      <c r="AF63" s="22">
        <f>VLOOKUP(A63,DELIEVERY!DP:DV,6,0)</f>
        <v>24.763649415217689</v>
      </c>
      <c r="AG63" s="3">
        <f t="shared" si="4"/>
        <v>27.35</v>
      </c>
      <c r="AH63" s="28">
        <f>FNO_BHAVCOPY!CB61</f>
        <v>16.215898400752586</v>
      </c>
      <c r="AI63" s="28">
        <f>FNO_BHAVCOPY!CC61</f>
        <v>-3.4952337721289153</v>
      </c>
      <c r="AJ63" s="28">
        <f>FNO_BHAVCOPY!CD61</f>
        <v>-1.9799777530589546</v>
      </c>
      <c r="AK63" s="28">
        <f>FNO_BHAVCOPY!CE61</f>
        <v>2.5553274013232947</v>
      </c>
      <c r="AL63" s="28">
        <f>FNO_BHAVCOPY!CF61</f>
        <v>2.887323943661972</v>
      </c>
      <c r="AM63" s="28">
        <f>FNO_BHAVCOPY!CG61</f>
        <v>0.54283691291007796</v>
      </c>
      <c r="AN63" s="28">
        <f>FNO_BHAVCOPY!CH61</f>
        <v>0.73704232049453156</v>
      </c>
      <c r="AO63" s="28">
        <f>FNO_BHAVCOPY!CI61</f>
        <v>0.39384174722520593</v>
      </c>
      <c r="AP63" s="28">
        <f>FNO_BHAVCOPY!CJ61</f>
        <v>-2.6716227204088745</v>
      </c>
      <c r="AQ63" s="28">
        <f>FNO_BHAVCOPY!CK61</f>
        <v>-1.46503376445004</v>
      </c>
      <c r="AR63" s="28">
        <f>FNO_BHAVCOPY!CL61</f>
        <v>1.0525098311357852</v>
      </c>
      <c r="AS63" s="28">
        <f>FNO_BHAVCOPY!CM61</f>
        <v>-2.7118262630809049</v>
      </c>
      <c r="AT63" s="28">
        <f>FNO_BHAVCOPY!CN61</f>
        <v>-7.0689114294677404</v>
      </c>
      <c r="AU63" s="28">
        <f>FNO_BHAVCOPY!CO61</f>
        <v>-3.0121703853955375</v>
      </c>
      <c r="AV63" s="29">
        <f>FNO_BHAVCOPY!BK61</f>
        <v>34590500</v>
      </c>
      <c r="AW63" s="29">
        <f>FNO_BHAVCOPY!BL61</f>
        <v>29764000</v>
      </c>
      <c r="AX63" s="29">
        <f>FNO_BHAVCOPY!BM61</f>
        <v>30842000</v>
      </c>
      <c r="AY63" s="29">
        <f>FNO_BHAVCOPY!BN61</f>
        <v>31465000</v>
      </c>
      <c r="AZ63" s="29">
        <f>FNO_BHAVCOPY!BO61</f>
        <v>30681000</v>
      </c>
      <c r="BA63" s="29">
        <f>FNO_BHAVCOPY!BP61</f>
        <v>29820000</v>
      </c>
      <c r="BB63" s="29">
        <f>FNO_BHAVCOPY!BQ61</f>
        <v>29659000</v>
      </c>
      <c r="BC63" s="29">
        <f>FNO_BHAVCOPY!BR61</f>
        <v>29442000</v>
      </c>
      <c r="BD63" s="29">
        <f>FNO_BHAVCOPY!BS61</f>
        <v>29326500</v>
      </c>
      <c r="BE63" s="29">
        <f>FNO_BHAVCOPY!BT61</f>
        <v>30131500</v>
      </c>
      <c r="BF63" s="29">
        <f>FNO_BHAVCOPY!BU61</f>
        <v>30579500</v>
      </c>
      <c r="BG63" s="29">
        <f>FNO_BHAVCOPY!BV61</f>
        <v>30261000</v>
      </c>
      <c r="BH63" s="29">
        <f>FNO_BHAVCOPY!BW61</f>
        <v>31104500</v>
      </c>
      <c r="BI63" s="29">
        <f>FNO_BHAVCOPY!BX61</f>
        <v>33470500</v>
      </c>
      <c r="BJ63" s="22">
        <f>CASHBC!EJ61</f>
        <v>459.93743000000001</v>
      </c>
      <c r="BK63" s="22">
        <f>CASHBC!EK61</f>
        <v>357.02265999999997</v>
      </c>
      <c r="BL63" s="22">
        <f>CASHBC!EL61</f>
        <v>134.89958999999999</v>
      </c>
      <c r="BM63" s="22">
        <f>CASHBC!EM61</f>
        <v>186.57007999999999</v>
      </c>
      <c r="BN63" s="22">
        <f>CASHBC!EN61</f>
        <v>169.01936000000001</v>
      </c>
      <c r="BO63" s="22">
        <f>CASHBC!EO61</f>
        <v>165.45796000000001</v>
      </c>
      <c r="BP63" s="22">
        <f>CASHBC!EP61</f>
        <v>144.20044999999999</v>
      </c>
      <c r="BQ63" s="22">
        <f>CASHBC!EQ61</f>
        <v>229.35461000000001</v>
      </c>
      <c r="BR63" s="22">
        <f>CASHBC!ER61</f>
        <v>183.4256</v>
      </c>
      <c r="BS63" s="22">
        <f>CASHBC!ES61</f>
        <v>145.77305000000001</v>
      </c>
      <c r="BT63" s="22">
        <f>CASHBC!ET61</f>
        <v>189.7201</v>
      </c>
      <c r="BU63" s="22">
        <f>CASHBC!EU61</f>
        <v>455.61435</v>
      </c>
      <c r="BV63" s="22">
        <f>CASHBC!EV61</f>
        <v>232.60082</v>
      </c>
      <c r="BW63" s="22">
        <f>CASHBC!EW61</f>
        <v>149.44332</v>
      </c>
      <c r="BX63" s="22">
        <f>VLOOKUP($A63,CASHBC!$FG:$FU,2,0)</f>
        <v>578.81987928500007</v>
      </c>
      <c r="BY63" s="22">
        <f>VLOOKUP($A63,CASHBC!$FG:$FU,3,0)</f>
        <v>410.63042533999999</v>
      </c>
      <c r="BZ63" s="22">
        <f>VLOOKUP($A63,CASHBC!$FG:$FU,4,0)</f>
        <v>146.30566755499999</v>
      </c>
      <c r="CA63" s="22">
        <f>VLOOKUP($A63,CASHBC!$FG:$FU,5,0)</f>
        <v>201.17821010999998</v>
      </c>
      <c r="CB63" s="22">
        <f>VLOOKUP($A63,CASHBC!$FG:$FU,6,0)</f>
        <v>180.423346745</v>
      </c>
      <c r="CC63" s="22">
        <f>VLOOKUP($A63,CASHBC!$FG:$FU,7,0)</f>
        <v>184.55475819</v>
      </c>
      <c r="CD63" s="22">
        <f>VLOOKUP($A63,CASHBC!$FG:$FU,8,0)</f>
        <v>152.643610835</v>
      </c>
      <c r="CE63" s="22">
        <f>VLOOKUP($A63,CASHBC!$FG:$FU,9,0)</f>
        <v>246.42109012500001</v>
      </c>
      <c r="CF63" s="22">
        <f>VLOOKUP($A63,CASHBC!$FG:$FU,10,0)</f>
        <v>218.54129202499999</v>
      </c>
      <c r="CG63" s="22">
        <f>VLOOKUP($A63,CASHBC!$FG:$FU,11,0)</f>
        <v>178.57150597</v>
      </c>
      <c r="CH63" s="22">
        <f>VLOOKUP($A63,CASHBC!$FG:$FU,12,0)</f>
        <v>225.17236360500002</v>
      </c>
      <c r="CI63" s="22">
        <f>VLOOKUP($A63,CASHBC!$FG:$FU,13,0)</f>
        <v>539.93847864500003</v>
      </c>
      <c r="CJ63" s="22">
        <f>VLOOKUP($A63,CASHBC!$FG:$FU,14,0)</f>
        <v>256.78833974499997</v>
      </c>
      <c r="CK63" s="22">
        <f>VLOOKUP($A63,CASHBC!$FG:$FU,15,0)</f>
        <v>156.88162409500001</v>
      </c>
      <c r="CL63" s="30">
        <f>VLOOKUP($A63,CASHBC!$GE:$GS,2,0)</f>
        <v>217908</v>
      </c>
      <c r="CM63" s="30">
        <f>VLOOKUP($A63,CASHBC!$GE:$GS,3,0)</f>
        <v>160691</v>
      </c>
      <c r="CN63" s="30">
        <f>VLOOKUP($A63,CASHBC!$GE:$GS,4,0)</f>
        <v>63678</v>
      </c>
      <c r="CO63" s="30">
        <f>VLOOKUP($A63,CASHBC!$GE:$GS,5,0)</f>
        <v>99697</v>
      </c>
      <c r="CP63" s="30">
        <f>VLOOKUP($A63,CASHBC!$GE:$GS,6,0)</f>
        <v>92154</v>
      </c>
      <c r="CQ63" s="30">
        <f>VLOOKUP($A63,CASHBC!$GE:$GS,7,0)</f>
        <v>104078</v>
      </c>
      <c r="CR63" s="30">
        <f>VLOOKUP($A63,CASHBC!$GE:$GS,8,0)</f>
        <v>84611</v>
      </c>
      <c r="CS63" s="30">
        <f>VLOOKUP($A63,CASHBC!$GE:$GS,9,0)</f>
        <v>177376</v>
      </c>
      <c r="CT63" s="30">
        <f>VLOOKUP($A63,CASHBC!$GE:$GS,10,0)</f>
        <v>102716</v>
      </c>
      <c r="CU63" s="30">
        <f>VLOOKUP($A63,CASHBC!$GE:$GS,11,0)</f>
        <v>75431</v>
      </c>
      <c r="CV63" s="30">
        <f>VLOOKUP($A63,CASHBC!$GE:$GS,12,0)</f>
        <v>97839</v>
      </c>
      <c r="CW63" s="30">
        <f>VLOOKUP($A63,CASHBC!$GE:$GS,13,0)</f>
        <v>245270</v>
      </c>
      <c r="CX63" s="30">
        <f>VLOOKUP($A63,CASHBC!$GE:$GS,14,0)</f>
        <v>131134</v>
      </c>
      <c r="CY63" s="30">
        <f>VLOOKUP($A63,CASHBC!$GE:$GS,15,0)</f>
        <v>87330</v>
      </c>
      <c r="CZ63" s="30">
        <f t="shared" si="7"/>
        <v>211.06954769902893</v>
      </c>
      <c r="DA63" s="30">
        <f t="shared" si="7"/>
        <v>222.17962424777988</v>
      </c>
      <c r="DB63" s="30">
        <f t="shared" si="7"/>
        <v>211.84646188636574</v>
      </c>
      <c r="DC63" s="30">
        <f t="shared" si="7"/>
        <v>187.13710542945122</v>
      </c>
      <c r="DD63" s="30">
        <f t="shared" si="7"/>
        <v>183.40968379017733</v>
      </c>
      <c r="DE63" s="30">
        <f t="shared" si="8"/>
        <v>158.97496108687716</v>
      </c>
      <c r="DF63" s="30">
        <f t="shared" si="8"/>
        <v>170.42754488187114</v>
      </c>
      <c r="DG63" s="30">
        <f t="shared" si="8"/>
        <v>129.30419560707199</v>
      </c>
      <c r="DH63" s="30">
        <f t="shared" si="8"/>
        <v>178.57548969975466</v>
      </c>
      <c r="DI63" s="30">
        <f t="shared" si="8"/>
        <v>193.25350320160149</v>
      </c>
      <c r="DJ63" s="30">
        <f t="shared" si="8"/>
        <v>193.91050603542556</v>
      </c>
      <c r="DK63" s="30">
        <f t="shared" si="8"/>
        <v>185.76032535573043</v>
      </c>
      <c r="DL63" s="30">
        <f t="shared" si="8"/>
        <v>177.37643936736467</v>
      </c>
      <c r="DM63" s="30">
        <f t="shared" si="8"/>
        <v>171.12483682583303</v>
      </c>
      <c r="DN63" s="3">
        <f>VLOOKUP($A63,DELIEVERY!$DX:$EM,2,0)</f>
        <v>27.35</v>
      </c>
      <c r="DO63" s="3">
        <f>VLOOKUP($A63,DELIEVERY!$DX:$EM,3,0)</f>
        <v>23.4</v>
      </c>
      <c r="DP63" s="3">
        <f>VLOOKUP($A63,DELIEVERY!$DX:$EM,4,0)</f>
        <v>25.29</v>
      </c>
      <c r="DQ63" s="3">
        <f>VLOOKUP($A63,DELIEVERY!$DX:$EM,5,0)</f>
        <v>23.49</v>
      </c>
      <c r="DR63" s="3">
        <f>VLOOKUP($A63,DELIEVERY!$DX:$EM,6,0)</f>
        <v>30.94</v>
      </c>
      <c r="DS63" s="3">
        <f>VLOOKUP($A63,DELIEVERY!$DX:$EM,7,0)</f>
        <v>15.31</v>
      </c>
      <c r="DT63" s="3">
        <f>VLOOKUP($A63,DELIEVERY!$DX:$EM,8,0)</f>
        <v>18.809999999999999</v>
      </c>
      <c r="DU63" s="3">
        <f>VLOOKUP($A63,DELIEVERY!$DX:$EM,9,0)</f>
        <v>33.979999999999997</v>
      </c>
      <c r="DV63" s="3">
        <f>VLOOKUP($A63,DELIEVERY!$DX:$EM,10,0)</f>
        <v>24.1</v>
      </c>
      <c r="DW63" s="3">
        <f>VLOOKUP($A63,DELIEVERY!$DX:$EM,11,0)</f>
        <v>23.83</v>
      </c>
      <c r="DX63" s="3">
        <f>VLOOKUP($A63,DELIEVERY!$DX:$EM,12,0)</f>
        <v>20.11</v>
      </c>
      <c r="DY63" s="3">
        <f>VLOOKUP($A63,DELIEVERY!$DX:$EM,13,0)</f>
        <v>28.06</v>
      </c>
      <c r="DZ63" s="3">
        <f>VLOOKUP($A63,DELIEVERY!$DX:$EM,14,0)</f>
        <v>24.21</v>
      </c>
      <c r="EA63" s="3">
        <f>VLOOKUP($A63,DELIEVERY!$DX:$EM,15,0)</f>
        <v>22.67</v>
      </c>
      <c r="EB63" s="3">
        <f>CASHBC!HU61</f>
        <v>12.699999999999989</v>
      </c>
      <c r="EC63" s="22">
        <f>CASHBC!HV61</f>
        <v>9.3500000000000085</v>
      </c>
      <c r="ED63" s="22">
        <f>CASHBC!HW61</f>
        <v>3.9500000000000028</v>
      </c>
      <c r="EE63" s="22">
        <f>CASHBC!HX61</f>
        <v>4.4000000000000057</v>
      </c>
      <c r="EF63" s="3">
        <f>CASHBC!HY61</f>
        <v>7.1000000000000085</v>
      </c>
      <c r="EG63" s="22">
        <f>CASHBC!HZ61</f>
        <v>4.9500000000000028</v>
      </c>
      <c r="EH63" s="22">
        <f>CASHBC!IA61</f>
        <v>6</v>
      </c>
      <c r="EI63" s="22">
        <f>CASHBC!IB61</f>
        <v>7.9000000000000057</v>
      </c>
      <c r="EJ63" s="22">
        <f>CASHBC!IC61</f>
        <v>9.4000000000000057</v>
      </c>
      <c r="EK63" s="22">
        <f>CASHBC!ID61</f>
        <v>6.6000000000000085</v>
      </c>
      <c r="EL63" s="3">
        <f>CASHBC!IE61</f>
        <v>7.4500000000000028</v>
      </c>
      <c r="EM63" s="22">
        <f>CASHBC!IF61</f>
        <v>10.200000000000003</v>
      </c>
      <c r="EN63" s="22">
        <f>CASHBC!IG61</f>
        <v>9.25</v>
      </c>
      <c r="EO63" s="22">
        <f>CASHBC!IH61</f>
        <v>7.1500000000000057</v>
      </c>
      <c r="EP63" s="22">
        <f>VLOOKUP($A63,FNO_STOCKOPS!$EJ:$EY,2,0)</f>
        <v>0.95972803347280333</v>
      </c>
      <c r="EQ63" s="22">
        <f>VLOOKUP($A63,FNO_STOCKOPS!$EJ:$EY,3,0)</f>
        <v>0.62793121417404896</v>
      </c>
      <c r="ER63" s="22">
        <f>VLOOKUP($A63,FNO_STOCKOPS!$EJ:$EY,4,0)</f>
        <v>0.539047619047619</v>
      </c>
      <c r="ES63" s="22">
        <f>VLOOKUP($A63,FNO_STOCKOPS!$EJ:$EY,5,0)</f>
        <v>0.52815262912982786</v>
      </c>
      <c r="ET63" s="22">
        <f>VLOOKUP($A63,FNO_STOCKOPS!$EJ:$EY,6,0)</f>
        <v>0.51106290672451193</v>
      </c>
      <c r="EU63" s="22">
        <f>VLOOKUP($A63,FNO_STOCKOPS!$EJ:$EY,7,0)</f>
        <v>0.5669781931464174</v>
      </c>
      <c r="EV63" s="22">
        <f>VLOOKUP($A63,FNO_STOCKOPS!$EJ:$EY,8,0)</f>
        <v>0.57558416785884592</v>
      </c>
      <c r="EW63" s="22">
        <f>VLOOKUP($A63,FNO_STOCKOPS!$EJ:$EY,9,0)</f>
        <v>0.58456407813244404</v>
      </c>
      <c r="EX63" s="22">
        <f>VLOOKUP($A63,FNO_STOCKOPS!$EJ:$EY,10,0)</f>
        <v>0.72314270443613038</v>
      </c>
      <c r="EY63" s="22">
        <f>VLOOKUP($A63,FNO_STOCKOPS!$EJ:$EY,11,0)</f>
        <v>0.87471264367816093</v>
      </c>
      <c r="EZ63" s="22">
        <f>VLOOKUP($A63,FNO_STOCKOPS!$EJ:$EY,12,0)</f>
        <v>0.8701673398730525</v>
      </c>
      <c r="FA63" s="22">
        <f>VLOOKUP($A63,FNO_STOCKOPS!$EJ:$EY,13,0)</f>
        <v>0.76710684273709484</v>
      </c>
      <c r="FB63" s="22">
        <f>VLOOKUP($A63,FNO_STOCKOPS!$EJ:$EY,14,0)</f>
        <v>1.050487156775908</v>
      </c>
      <c r="FC63" s="22">
        <f>VLOOKUP($A63,FNO_STOCKOPS!$EJ:$EY,15,0)</f>
        <v>0.88758553274682306</v>
      </c>
    </row>
    <row r="64" spans="1:159" x14ac:dyDescent="0.25">
      <c r="A64" s="3" t="s">
        <v>70</v>
      </c>
      <c r="B64" s="17">
        <v>211.05</v>
      </c>
      <c r="C64" s="17">
        <v>224.4</v>
      </c>
      <c r="D64" s="17">
        <v>206.7</v>
      </c>
      <c r="E64" s="17">
        <v>219.35</v>
      </c>
      <c r="F64" s="18">
        <v>5.28</v>
      </c>
      <c r="G64" s="17">
        <v>333.5</v>
      </c>
      <c r="H64" s="17">
        <v>150</v>
      </c>
      <c r="I64" s="21" t="str">
        <f>VLOOKUP($A64,CASHBC!$HT:$IL,19,0)</f>
        <v/>
      </c>
      <c r="J64" s="22">
        <f>VLOOKUP($A64,CASHBC!$A:$C,3,0)</f>
        <v>100.64082000000001</v>
      </c>
      <c r="K64" s="22">
        <f>VLOOKUP($A64,CASHBC!$EZ:$FD,2,0)</f>
        <v>85.227693333333335</v>
      </c>
      <c r="L64" s="22">
        <f>VLOOKUP($A64,CASHBC!$EZ:$FD,3,0)</f>
        <v>69.323830000000015</v>
      </c>
      <c r="M64" s="22">
        <f>VLOOKUP($A64,CASHBC!$EZ:$FD,4,0)</f>
        <v>64.985057499999996</v>
      </c>
      <c r="N64" s="22">
        <f>VLOOKUP($A64,CASHBC!$EZ:$FD,5,0)</f>
        <v>63.863845384615381</v>
      </c>
      <c r="O64" s="22">
        <f t="shared" si="1"/>
        <v>100.64082000000001</v>
      </c>
      <c r="P64" s="22">
        <f>VLOOKUP($A64,CASHBC!$A:$D,4,0)</f>
        <v>215.00974726999999</v>
      </c>
      <c r="Q64" s="22">
        <f>VLOOKUP($A64,CASHBC!$FX:$GB,2,0)</f>
        <v>179.58748449500001</v>
      </c>
      <c r="R64" s="22">
        <f>VLOOKUP($A64,CASHBC!$FX:$GB,3,0)</f>
        <v>145.61620973500001</v>
      </c>
      <c r="S64" s="22">
        <f>VLOOKUP($A64,CASHBC!$FX:$GB,4,0)</f>
        <v>138.45650478500002</v>
      </c>
      <c r="T64" s="22">
        <f>VLOOKUP($A64,CASHBC!$FX:$GB,5,0)</f>
        <v>135.27817544692309</v>
      </c>
      <c r="U64" s="22">
        <f t="shared" si="2"/>
        <v>215.00974726999999</v>
      </c>
      <c r="V64" s="24">
        <f>VLOOKUP($A64,CASHBC!$A:$E,5,0)</f>
        <v>100448</v>
      </c>
      <c r="W64" s="24">
        <f>VLOOKUP($A64,CASHBC!$GV:$GZ,2,0)</f>
        <v>90951.333333333328</v>
      </c>
      <c r="X64" s="24">
        <f>VLOOKUP($A64,CASHBC!$GV:$GZ,3,0)</f>
        <v>72965.399999999994</v>
      </c>
      <c r="Y64" s="24">
        <f>VLOOKUP($A64,CASHBC!$GV:$GZ,4,0)</f>
        <v>63360.25</v>
      </c>
      <c r="Z64" s="24">
        <f>VLOOKUP($A64,CASHBC!$GV:$GZ,5,0)</f>
        <v>64575.923076923078</v>
      </c>
      <c r="AA64" s="24" t="str">
        <f t="shared" si="3"/>
        <v/>
      </c>
      <c r="AB64" s="27">
        <f>VLOOKUP(A64,DELIEVERY!A:E,5,0)</f>
        <v>47.48</v>
      </c>
      <c r="AC64" s="22">
        <f>VLOOKUP(A64,DELIEVERY!DP:DV,3,0)</f>
        <v>58.152788209528765</v>
      </c>
      <c r="AD64" s="22">
        <f>VLOOKUP(A64,DELIEVERY!DP:DV,4,0)</f>
        <v>54.323146889027917</v>
      </c>
      <c r="AE64" s="22">
        <f>VLOOKUP(A64,DELIEVERY!DP:DV,5,0)</f>
        <v>47.660810333206214</v>
      </c>
      <c r="AF64" s="22">
        <f>VLOOKUP(A64,DELIEVERY!DP:DV,6,0)</f>
        <v>42.766686855048441</v>
      </c>
      <c r="AG64" s="3" t="str">
        <f t="shared" si="4"/>
        <v/>
      </c>
      <c r="AH64" s="28">
        <f>FNO_BHAVCOPY!CB62</f>
        <v>11.043566362715298</v>
      </c>
      <c r="AI64" s="28">
        <f>FNO_BHAVCOPY!CC62</f>
        <v>2.6461751791079271</v>
      </c>
      <c r="AJ64" s="28">
        <f>FNO_BHAVCOPY!CD62</f>
        <v>9.3090817228748257</v>
      </c>
      <c r="AK64" s="28">
        <f>FNO_BHAVCOPY!CE62</f>
        <v>11.80624205620675</v>
      </c>
      <c r="AL64" s="28">
        <f>FNO_BHAVCOPY!CF62</f>
        <v>3.9031548055759355</v>
      </c>
      <c r="AM64" s="28">
        <f>FNO_BHAVCOPY!CG62</f>
        <v>5.9052059052059054</v>
      </c>
      <c r="AN64" s="28">
        <f>FNO_BHAVCOPY!CH62</f>
        <v>1.0997643362136684</v>
      </c>
      <c r="AO64" s="28">
        <f>FNO_BHAVCOPY!CI62</f>
        <v>3.1437368335764058</v>
      </c>
      <c r="AP64" s="28">
        <f>FNO_BHAVCOPY!CJ62</f>
        <v>2.6447105788423153</v>
      </c>
      <c r="AQ64" s="28">
        <f>FNO_BHAVCOPY!CK62</f>
        <v>-0.39761431411530812</v>
      </c>
      <c r="AR64" s="28">
        <f>FNO_BHAVCOPY!CL62</f>
        <v>2.5658453695836871</v>
      </c>
      <c r="AS64" s="28">
        <f>FNO_BHAVCOPY!CM62</f>
        <v>11.289712556732225</v>
      </c>
      <c r="AT64" s="28">
        <f>FNO_BHAVCOPY!CN62</f>
        <v>0.58968993722655505</v>
      </c>
      <c r="AU64" s="28">
        <f>FNO_BHAVCOPY!CO62</f>
        <v>1.3690705746239877</v>
      </c>
      <c r="AV64" s="29">
        <f>FNO_BHAVCOPY!BK62</f>
        <v>20714400</v>
      </c>
      <c r="AW64" s="29">
        <f>FNO_BHAVCOPY!BL62</f>
        <v>18654300</v>
      </c>
      <c r="AX64" s="29">
        <f>FNO_BHAVCOPY!BM62</f>
        <v>18173400</v>
      </c>
      <c r="AY64" s="29">
        <f>FNO_BHAVCOPY!BN62</f>
        <v>16625700</v>
      </c>
      <c r="AZ64" s="29">
        <f>FNO_BHAVCOPY!BO62</f>
        <v>14870100</v>
      </c>
      <c r="BA64" s="29">
        <f>FNO_BHAVCOPY!BP62</f>
        <v>14311500</v>
      </c>
      <c r="BB64" s="29">
        <f>FNO_BHAVCOPY!BQ62</f>
        <v>13513500</v>
      </c>
      <c r="BC64" s="29">
        <f>FNO_BHAVCOPY!BR62</f>
        <v>13366500</v>
      </c>
      <c r="BD64" s="29">
        <f>FNO_BHAVCOPY!BS62</f>
        <v>12959100</v>
      </c>
      <c r="BE64" s="29">
        <f>FNO_BHAVCOPY!BT62</f>
        <v>12625200</v>
      </c>
      <c r="BF64" s="29">
        <f>FNO_BHAVCOPY!BU62</f>
        <v>12675600</v>
      </c>
      <c r="BG64" s="29">
        <f>FNO_BHAVCOPY!BV62</f>
        <v>12358500</v>
      </c>
      <c r="BH64" s="29">
        <f>FNO_BHAVCOPY!BW62</f>
        <v>11104800</v>
      </c>
      <c r="BI64" s="29">
        <f>FNO_BHAVCOPY!BX62</f>
        <v>11039700</v>
      </c>
      <c r="BJ64" s="22">
        <f>CASHBC!EJ62</f>
        <v>100.64082000000001</v>
      </c>
      <c r="BK64" s="22">
        <f>CASHBC!EK62</f>
        <v>67.02713</v>
      </c>
      <c r="BL64" s="22">
        <f>CASHBC!EL62</f>
        <v>96.772419999999997</v>
      </c>
      <c r="BM64" s="22">
        <f>CASHBC!EM62</f>
        <v>91.883529999999993</v>
      </c>
      <c r="BN64" s="22">
        <f>CASHBC!EN62</f>
        <v>36.190460000000002</v>
      </c>
      <c r="BO64" s="22">
        <f>CASHBC!EO62</f>
        <v>54.745609999999999</v>
      </c>
      <c r="BP64" s="22">
        <f>CASHBC!EP62</f>
        <v>48.067480000000003</v>
      </c>
      <c r="BQ64" s="22">
        <f>CASHBC!EQ62</f>
        <v>69.117509999999996</v>
      </c>
      <c r="BR64" s="22">
        <f>CASHBC!ER62</f>
        <v>56.076320000000003</v>
      </c>
      <c r="BS64" s="22">
        <f>CASHBC!ES62</f>
        <v>38.917679999999997</v>
      </c>
      <c r="BT64" s="22">
        <f>CASHBC!ET62</f>
        <v>48.739249999999998</v>
      </c>
      <c r="BU64" s="22">
        <f>CASHBC!EU62</f>
        <v>74.865660000000005</v>
      </c>
      <c r="BV64" s="22">
        <f>CASHBC!EV62</f>
        <v>49.348489999999998</v>
      </c>
      <c r="BW64" s="22">
        <f>CASHBC!EW62</f>
        <v>98.478449999999995</v>
      </c>
      <c r="BX64" s="22">
        <f>VLOOKUP($A64,CASHBC!$FG:$FU,2,0)</f>
        <v>215.00974726999999</v>
      </c>
      <c r="BY64" s="22">
        <f>VLOOKUP($A64,CASHBC!$FG:$FU,3,0)</f>
        <v>140.57524904499999</v>
      </c>
      <c r="BZ64" s="22">
        <f>VLOOKUP($A64,CASHBC!$FG:$FU,4,0)</f>
        <v>206.81177769000001</v>
      </c>
      <c r="CA64" s="22">
        <f>VLOOKUP($A64,CASHBC!$FG:$FU,5,0)</f>
        <v>191.37542675</v>
      </c>
      <c r="CB64" s="22">
        <f>VLOOKUP($A64,CASHBC!$FG:$FU,6,0)</f>
        <v>73.742347050000006</v>
      </c>
      <c r="CC64" s="22">
        <f>VLOOKUP($A64,CASHBC!$FG:$FU,7,0)</f>
        <v>115.57624814</v>
      </c>
      <c r="CD64" s="22">
        <f>VLOOKUP($A64,CASHBC!$FG:$FU,8,0)</f>
        <v>101.45637123500001</v>
      </c>
      <c r="CE64" s="22">
        <f>VLOOKUP($A64,CASHBC!$FG:$FU,9,0)</f>
        <v>152.231445245</v>
      </c>
      <c r="CF64" s="22">
        <f>VLOOKUP($A64,CASHBC!$FG:$FU,10,0)</f>
        <v>125.883173125</v>
      </c>
      <c r="CG64" s="22">
        <f>VLOOKUP($A64,CASHBC!$FG:$FU,11,0)</f>
        <v>84.356612339999998</v>
      </c>
      <c r="CH64" s="22">
        <f>VLOOKUP($A64,CASHBC!$FG:$FU,12,0)</f>
        <v>104.29029686</v>
      </c>
      <c r="CI64" s="22">
        <f>VLOOKUP($A64,CASHBC!$FG:$FU,13,0)</f>
        <v>159.18861151999999</v>
      </c>
      <c r="CJ64" s="22">
        <f>VLOOKUP($A64,CASHBC!$FG:$FU,14,0)</f>
        <v>100.690125675</v>
      </c>
      <c r="CK64" s="22">
        <f>VLOOKUP($A64,CASHBC!$FG:$FU,15,0)</f>
        <v>202.43859613499998</v>
      </c>
      <c r="CL64" s="30">
        <f>VLOOKUP($A64,CASHBC!$GE:$GS,2,0)</f>
        <v>100448</v>
      </c>
      <c r="CM64" s="30">
        <f>VLOOKUP($A64,CASHBC!$GE:$GS,3,0)</f>
        <v>88677</v>
      </c>
      <c r="CN64" s="30">
        <f>VLOOKUP($A64,CASHBC!$GE:$GS,4,0)</f>
        <v>109579</v>
      </c>
      <c r="CO64" s="30">
        <f>VLOOKUP($A64,CASHBC!$GE:$GS,5,0)</f>
        <v>74598</v>
      </c>
      <c r="CP64" s="30">
        <f>VLOOKUP($A64,CASHBC!$GE:$GS,6,0)</f>
        <v>46632</v>
      </c>
      <c r="CQ64" s="30">
        <f>VLOOKUP($A64,CASHBC!$GE:$GS,7,0)</f>
        <v>45341</v>
      </c>
      <c r="CR64" s="30">
        <f>VLOOKUP($A64,CASHBC!$GE:$GS,8,0)</f>
        <v>42478</v>
      </c>
      <c r="CS64" s="30">
        <f>VLOOKUP($A64,CASHBC!$GE:$GS,9,0)</f>
        <v>50992</v>
      </c>
      <c r="CT64" s="30">
        <f>VLOOKUP($A64,CASHBC!$GE:$GS,10,0)</f>
        <v>48585</v>
      </c>
      <c r="CU64" s="30">
        <f>VLOOKUP($A64,CASHBC!$GE:$GS,11,0)</f>
        <v>58588</v>
      </c>
      <c r="CV64" s="30">
        <f>VLOOKUP($A64,CASHBC!$GE:$GS,12,0)</f>
        <v>49961</v>
      </c>
      <c r="CW64" s="30">
        <f>VLOOKUP($A64,CASHBC!$GE:$GS,13,0)</f>
        <v>79285</v>
      </c>
      <c r="CX64" s="30">
        <f>VLOOKUP($A64,CASHBC!$GE:$GS,14,0)</f>
        <v>46508</v>
      </c>
      <c r="CY64" s="30">
        <f>VLOOKUP($A64,CASHBC!$GE:$GS,15,0)</f>
        <v>98263</v>
      </c>
      <c r="CZ64" s="30">
        <f t="shared" si="7"/>
        <v>100.19196001911438</v>
      </c>
      <c r="DA64" s="30">
        <f t="shared" si="7"/>
        <v>75.585698659178817</v>
      </c>
      <c r="DB64" s="30">
        <f t="shared" si="7"/>
        <v>88.31292492174596</v>
      </c>
      <c r="DC64" s="30">
        <f t="shared" si="7"/>
        <v>123.17157296442264</v>
      </c>
      <c r="DD64" s="30">
        <f t="shared" si="7"/>
        <v>77.608637845256482</v>
      </c>
      <c r="DE64" s="30">
        <f t="shared" si="8"/>
        <v>120.74195540460069</v>
      </c>
      <c r="DF64" s="30">
        <f t="shared" si="8"/>
        <v>113.15852912095674</v>
      </c>
      <c r="DG64" s="30">
        <f t="shared" si="8"/>
        <v>135.54579149670536</v>
      </c>
      <c r="DH64" s="30">
        <f t="shared" si="8"/>
        <v>115.41899763301431</v>
      </c>
      <c r="DI64" s="30">
        <f t="shared" si="8"/>
        <v>66.426025807332564</v>
      </c>
      <c r="DJ64" s="30">
        <f t="shared" si="8"/>
        <v>97.554592582214127</v>
      </c>
      <c r="DK64" s="30">
        <f t="shared" si="8"/>
        <v>94.426007441508489</v>
      </c>
      <c r="DL64" s="30">
        <f t="shared" si="8"/>
        <v>106.1075298873312</v>
      </c>
      <c r="DM64" s="30">
        <f t="shared" si="8"/>
        <v>100.2192585205011</v>
      </c>
      <c r="DN64" s="3">
        <f>VLOOKUP($A64,DELIEVERY!$DX:$EM,2,0)</f>
        <v>47.48</v>
      </c>
      <c r="DO64" s="3">
        <f>VLOOKUP($A64,DELIEVERY!$DX:$EM,3,0)</f>
        <v>62.57</v>
      </c>
      <c r="DP64" s="3">
        <f>VLOOKUP($A64,DELIEVERY!$DX:$EM,4,0)</f>
        <v>57.67</v>
      </c>
      <c r="DQ64" s="3">
        <f>VLOOKUP($A64,DELIEVERY!$DX:$EM,5,0)</f>
        <v>55.44</v>
      </c>
      <c r="DR64" s="3">
        <f>VLOOKUP($A64,DELIEVERY!$DX:$EM,6,0)</f>
        <v>41.29</v>
      </c>
      <c r="DS64" s="3">
        <f>VLOOKUP($A64,DELIEVERY!$DX:$EM,7,0)</f>
        <v>45.05</v>
      </c>
      <c r="DT64" s="3">
        <f>VLOOKUP($A64,DELIEVERY!$DX:$EM,8,0)</f>
        <v>26.76</v>
      </c>
      <c r="DU64" s="3">
        <f>VLOOKUP($A64,DELIEVERY!$DX:$EM,9,0)</f>
        <v>41.73</v>
      </c>
      <c r="DV64" s="3">
        <f>VLOOKUP($A64,DELIEVERY!$DX:$EM,10,0)</f>
        <v>31.7</v>
      </c>
      <c r="DW64" s="3">
        <f>VLOOKUP($A64,DELIEVERY!$DX:$EM,11,0)</f>
        <v>33.979999999999997</v>
      </c>
      <c r="DX64" s="3">
        <f>VLOOKUP($A64,DELIEVERY!$DX:$EM,12,0)</f>
        <v>32.369999999999997</v>
      </c>
      <c r="DY64" s="3">
        <f>VLOOKUP($A64,DELIEVERY!$DX:$EM,13,0)</f>
        <v>47.15</v>
      </c>
      <c r="DZ64" s="3">
        <f>VLOOKUP($A64,DELIEVERY!$DX:$EM,14,0)</f>
        <v>20.52</v>
      </c>
      <c r="EA64" s="3">
        <f>VLOOKUP($A64,DELIEVERY!$DX:$EM,15,0)</f>
        <v>33.36</v>
      </c>
      <c r="EB64" s="3">
        <f>CASHBC!HU62</f>
        <v>17.700000000000017</v>
      </c>
      <c r="EC64" s="22">
        <f>CASHBC!HV62</f>
        <v>5.3500000000000227</v>
      </c>
      <c r="ED64" s="22">
        <f>CASHBC!HW62</f>
        <v>9.1999999999999886</v>
      </c>
      <c r="EE64" s="22">
        <f>CASHBC!HX62</f>
        <v>11.699999999999989</v>
      </c>
      <c r="EF64" s="3">
        <f>CASHBC!HY62</f>
        <v>8.75</v>
      </c>
      <c r="EG64" s="22">
        <f>CASHBC!HZ62</f>
        <v>10.449999999999989</v>
      </c>
      <c r="EH64" s="22">
        <f>CASHBC!IA62</f>
        <v>11.050000000000011</v>
      </c>
      <c r="EI64" s="22">
        <f>CASHBC!IB62</f>
        <v>12.949999999999989</v>
      </c>
      <c r="EJ64" s="22">
        <f>CASHBC!IC62</f>
        <v>10.25</v>
      </c>
      <c r="EK64" s="22">
        <f>CASHBC!ID62</f>
        <v>6.8499999999999943</v>
      </c>
      <c r="EL64" s="3">
        <f>CASHBC!IE62</f>
        <v>9.8999999999999773</v>
      </c>
      <c r="EM64" s="22">
        <f>CASHBC!IF62</f>
        <v>14.199999999999989</v>
      </c>
      <c r="EN64" s="22">
        <f>CASHBC!IG62</f>
        <v>12.25</v>
      </c>
      <c r="EO64" s="22">
        <f>CASHBC!IH62</f>
        <v>14.400000000000006</v>
      </c>
      <c r="EP64" s="22">
        <f>VLOOKUP($A64,FNO_STOCKOPS!$EJ:$EY,2,0)</f>
        <v>0.64836601307189545</v>
      </c>
      <c r="EQ64" s="22">
        <f>VLOOKUP($A64,FNO_STOCKOPS!$EJ:$EY,3,0)</f>
        <v>0.75808936825885975</v>
      </c>
      <c r="ER64" s="22">
        <f>VLOOKUP($A64,FNO_STOCKOPS!$EJ:$EY,4,0)</f>
        <v>0.74260355029585801</v>
      </c>
      <c r="ES64" s="22">
        <f>VLOOKUP($A64,FNO_STOCKOPS!$EJ:$EY,5,0)</f>
        <v>0.71347517730496457</v>
      </c>
      <c r="ET64" s="22">
        <f>VLOOKUP($A64,FNO_STOCKOPS!$EJ:$EY,6,0)</f>
        <v>0.66711051930758991</v>
      </c>
      <c r="EU64" s="22">
        <f>VLOOKUP($A64,FNO_STOCKOPS!$EJ:$EY,7,0)</f>
        <v>0.69905533063427805</v>
      </c>
      <c r="EV64" s="22">
        <f>VLOOKUP($A64,FNO_STOCKOPS!$EJ:$EY,8,0)</f>
        <v>0.70404172099087359</v>
      </c>
      <c r="EW64" s="22">
        <f>VLOOKUP($A64,FNO_STOCKOPS!$EJ:$EY,9,0)</f>
        <v>0.7426666666666667</v>
      </c>
      <c r="EX64" s="22">
        <f>VLOOKUP($A64,FNO_STOCKOPS!$EJ:$EY,10,0)</f>
        <v>0.68155619596541783</v>
      </c>
      <c r="EY64" s="22">
        <f>VLOOKUP($A64,FNO_STOCKOPS!$EJ:$EY,11,0)</f>
        <v>0.71742808798646363</v>
      </c>
      <c r="EZ64" s="22">
        <f>VLOOKUP($A64,FNO_STOCKOPS!$EJ:$EY,12,0)</f>
        <v>0.71906354515050164</v>
      </c>
      <c r="FA64" s="22">
        <f>VLOOKUP($A64,FNO_STOCKOPS!$EJ:$EY,13,0)</f>
        <v>0.71103327495621715</v>
      </c>
      <c r="FB64" s="22">
        <f>VLOOKUP($A64,FNO_STOCKOPS!$EJ:$EY,14,0)</f>
        <v>0.73319755600814662</v>
      </c>
      <c r="FC64" s="22">
        <f>VLOOKUP($A64,FNO_STOCKOPS!$EJ:$EY,15,0)</f>
        <v>0.75619834710743805</v>
      </c>
    </row>
    <row r="65" spans="1:159" x14ac:dyDescent="0.25">
      <c r="A65" s="3" t="s">
        <v>71</v>
      </c>
      <c r="B65" s="17">
        <v>2272</v>
      </c>
      <c r="C65" s="17">
        <v>2272</v>
      </c>
      <c r="D65" s="17">
        <v>2160</v>
      </c>
      <c r="E65" s="17">
        <v>2205</v>
      </c>
      <c r="F65" s="18">
        <v>-1.2</v>
      </c>
      <c r="G65" s="17">
        <v>2614.3000000000002</v>
      </c>
      <c r="H65" s="17">
        <v>1656</v>
      </c>
      <c r="I65" s="21" t="str">
        <f>VLOOKUP($A65,CASHBC!$HT:$IL,19,0)</f>
        <v/>
      </c>
      <c r="J65" s="22">
        <f>VLOOKUP($A65,CASHBC!$A:$C,3,0)</f>
        <v>84.481039999999993</v>
      </c>
      <c r="K65" s="22">
        <f>VLOOKUP($A65,CASHBC!$EZ:$FD,2,0)</f>
        <v>26.066670000000002</v>
      </c>
      <c r="L65" s="22">
        <f>VLOOKUP($A65,CASHBC!$EZ:$FD,3,0)</f>
        <v>28.169218000000001</v>
      </c>
      <c r="M65" s="22">
        <f>VLOOKUP($A65,CASHBC!$EZ:$FD,4,0)</f>
        <v>28.918826250000002</v>
      </c>
      <c r="N65" s="22">
        <f>VLOOKUP($A65,CASHBC!$EZ:$FD,5,0)</f>
        <v>54.284202307692311</v>
      </c>
      <c r="O65" s="22">
        <f t="shared" si="1"/>
        <v>84.481039999999993</v>
      </c>
      <c r="P65" s="22">
        <f>VLOOKUP($A65,CASHBC!$A:$D,4,0)</f>
        <v>1855.3889548049999</v>
      </c>
      <c r="Q65" s="22">
        <f>VLOOKUP($A65,CASHBC!$FX:$GB,2,0)</f>
        <v>593.43944541166661</v>
      </c>
      <c r="R65" s="22">
        <f>VLOOKUP($A65,CASHBC!$FX:$GB,3,0)</f>
        <v>648.35189440599993</v>
      </c>
      <c r="S65" s="22">
        <f>VLOOKUP($A65,CASHBC!$FX:$GB,4,0)</f>
        <v>670.20587381249982</v>
      </c>
      <c r="T65" s="22">
        <f>VLOOKUP($A65,CASHBC!$FX:$GB,5,0)</f>
        <v>1306.4027236973077</v>
      </c>
      <c r="U65" s="22">
        <f t="shared" si="2"/>
        <v>1855.3889548049999</v>
      </c>
      <c r="V65" s="24">
        <f>VLOOKUP($A65,CASHBC!$A:$E,5,0)</f>
        <v>380311</v>
      </c>
      <c r="W65" s="24">
        <f>VLOOKUP($A65,CASHBC!$GV:$GZ,2,0)</f>
        <v>143220</v>
      </c>
      <c r="X65" s="24">
        <f>VLOOKUP($A65,CASHBC!$GV:$GZ,3,0)</f>
        <v>144542.79999999999</v>
      </c>
      <c r="Y65" s="24">
        <f>VLOOKUP($A65,CASHBC!$GV:$GZ,4,0)</f>
        <v>150337.25</v>
      </c>
      <c r="Z65" s="24">
        <f>VLOOKUP($A65,CASHBC!$GV:$GZ,5,0)</f>
        <v>209377.61538461538</v>
      </c>
      <c r="AA65" s="24" t="str">
        <f t="shared" si="3"/>
        <v/>
      </c>
      <c r="AB65" s="27">
        <f>VLOOKUP(A65,DELIEVERY!A:E,5,0)</f>
        <v>42.07</v>
      </c>
      <c r="AC65" s="22">
        <f>VLOOKUP(A65,DELIEVERY!DP:DV,3,0)</f>
        <v>34.136977731844283</v>
      </c>
      <c r="AD65" s="22">
        <f>VLOOKUP(A65,DELIEVERY!DP:DV,4,0)</f>
        <v>32.370376770842554</v>
      </c>
      <c r="AE65" s="22">
        <f>VLOOKUP(A65,DELIEVERY!DP:DV,5,0)</f>
        <v>33.685660046455034</v>
      </c>
      <c r="AF65" s="22">
        <f>VLOOKUP(A65,DELIEVERY!DP:DV,6,0)</f>
        <v>47.857078067888942</v>
      </c>
      <c r="AG65" s="3" t="str">
        <f t="shared" si="4"/>
        <v/>
      </c>
      <c r="AH65" s="28">
        <f>FNO_BHAVCOPY!CB63</f>
        <v>9.7456584837900326</v>
      </c>
      <c r="AI65" s="28">
        <f>FNO_BHAVCOPY!CC63</f>
        <v>0.477002545661254</v>
      </c>
      <c r="AJ65" s="28">
        <f>FNO_BHAVCOPY!CD63</f>
        <v>-0.94741480611045836</v>
      </c>
      <c r="AK65" s="28">
        <f>FNO_BHAVCOPY!CE63</f>
        <v>-2.499104905119943</v>
      </c>
      <c r="AL65" s="28">
        <f>FNO_BHAVCOPY!CF63</f>
        <v>-0.63091482649842268</v>
      </c>
      <c r="AM65" s="28">
        <f>FNO_BHAVCOPY!CG63</f>
        <v>-0.36629170999149258</v>
      </c>
      <c r="AN65" s="28">
        <f>FNO_BHAVCOPY!CH63</f>
        <v>-0.31566548881036516</v>
      </c>
      <c r="AO65" s="28">
        <f>FNO_BHAVCOPY!CI63</f>
        <v>1.5064562410329985</v>
      </c>
      <c r="AP65" s="28">
        <f>FNO_BHAVCOPY!CJ63</f>
        <v>0.5022710341015596</v>
      </c>
      <c r="AQ65" s="28">
        <f>FNO_BHAVCOPY!CK63</f>
        <v>-1.8261177303291261</v>
      </c>
      <c r="AR65" s="28">
        <f>FNO_BHAVCOPY!CL63</f>
        <v>-6.2361737899300946</v>
      </c>
      <c r="AS65" s="28">
        <f>FNO_BHAVCOPY!CM63</f>
        <v>44.819632216313195</v>
      </c>
      <c r="AT65" s="28">
        <f>FNO_BHAVCOPY!CN63</f>
        <v>2.9451535239602915</v>
      </c>
      <c r="AU65" s="28">
        <f>FNO_BHAVCOPY!CO63</f>
        <v>0.42061336689408491</v>
      </c>
      <c r="AV65" s="29">
        <f>FNO_BHAVCOPY!BK63</f>
        <v>13384800</v>
      </c>
      <c r="AW65" s="29">
        <f>FNO_BHAVCOPY!BL63</f>
        <v>12196200</v>
      </c>
      <c r="AX65" s="29">
        <f>FNO_BHAVCOPY!BM63</f>
        <v>12138300</v>
      </c>
      <c r="AY65" s="29">
        <f>FNO_BHAVCOPY!BN63</f>
        <v>12254400</v>
      </c>
      <c r="AZ65" s="29">
        <f>FNO_BHAVCOPY!BO63</f>
        <v>12568500</v>
      </c>
      <c r="BA65" s="29">
        <f>FNO_BHAVCOPY!BP63</f>
        <v>12648300</v>
      </c>
      <c r="BB65" s="29">
        <f>FNO_BHAVCOPY!BQ63</f>
        <v>12694800</v>
      </c>
      <c r="BC65" s="29">
        <f>FNO_BHAVCOPY!BR63</f>
        <v>12735000</v>
      </c>
      <c r="BD65" s="29">
        <f>FNO_BHAVCOPY!BS63</f>
        <v>12546000</v>
      </c>
      <c r="BE65" s="29">
        <f>FNO_BHAVCOPY!BT63</f>
        <v>12483300</v>
      </c>
      <c r="BF65" s="29">
        <f>FNO_BHAVCOPY!BU63</f>
        <v>12715500</v>
      </c>
      <c r="BG65" s="29">
        <f>FNO_BHAVCOPY!BV63</f>
        <v>13561200</v>
      </c>
      <c r="BH65" s="29">
        <f>FNO_BHAVCOPY!BW63</f>
        <v>9364200</v>
      </c>
      <c r="BI65" s="29">
        <f>FNO_BHAVCOPY!BX63</f>
        <v>9096300</v>
      </c>
      <c r="BJ65" s="22">
        <f>CASHBC!EJ63</f>
        <v>84.481039999999993</v>
      </c>
      <c r="BK65" s="22">
        <f>CASHBC!EK63</f>
        <v>36.422159999999998</v>
      </c>
      <c r="BL65" s="22">
        <f>CASHBC!EL63</f>
        <v>21.64048</v>
      </c>
      <c r="BM65" s="22">
        <f>CASHBC!EM63</f>
        <v>20.137370000000001</v>
      </c>
      <c r="BN65" s="22">
        <f>CASHBC!EN63</f>
        <v>21.69013</v>
      </c>
      <c r="BO65" s="22">
        <f>CASHBC!EO63</f>
        <v>40.955950000000001</v>
      </c>
      <c r="BP65" s="22">
        <f>CASHBC!EP63</f>
        <v>28.378350000000001</v>
      </c>
      <c r="BQ65" s="22">
        <f>CASHBC!EQ63</f>
        <v>32.273389999999999</v>
      </c>
      <c r="BR65" s="22">
        <f>CASHBC!ER63</f>
        <v>29.852779999999999</v>
      </c>
      <c r="BS65" s="22">
        <f>CASHBC!ES63</f>
        <v>45.409669999999998</v>
      </c>
      <c r="BT65" s="22">
        <f>CASHBC!ET63</f>
        <v>53.882579999999997</v>
      </c>
      <c r="BU65" s="22">
        <f>CASHBC!EU63</f>
        <v>294.85532000000001</v>
      </c>
      <c r="BV65" s="22">
        <f>CASHBC!EV63</f>
        <v>32.495620000000002</v>
      </c>
      <c r="BW65" s="22">
        <f>CASHBC!EW63</f>
        <v>47.700830000000003</v>
      </c>
      <c r="BX65" s="22">
        <f>VLOOKUP($A65,CASHBC!$FG:$FU,2,0)</f>
        <v>1855.3889548049999</v>
      </c>
      <c r="BY65" s="22">
        <f>VLOOKUP($A65,CASHBC!$FG:$FU,3,0)</f>
        <v>819.64163184999995</v>
      </c>
      <c r="BZ65" s="22">
        <f>VLOOKUP($A65,CASHBC!$FG:$FU,4,0)</f>
        <v>495.44581366499995</v>
      </c>
      <c r="CA65" s="22">
        <f>VLOOKUP($A65,CASHBC!$FG:$FU,5,0)</f>
        <v>465.23089071999999</v>
      </c>
      <c r="CB65" s="22">
        <f>VLOOKUP($A65,CASHBC!$FG:$FU,6,0)</f>
        <v>498.47284208999997</v>
      </c>
      <c r="CC65" s="22">
        <f>VLOOKUP($A65,CASHBC!$FG:$FU,7,0)</f>
        <v>962.96829370499995</v>
      </c>
      <c r="CD65" s="22">
        <f>VLOOKUP($A65,CASHBC!$FG:$FU,8,0)</f>
        <v>665.29057178000005</v>
      </c>
      <c r="CE65" s="22">
        <f>VLOOKUP($A65,CASHBC!$FG:$FU,9,0)</f>
        <v>754.09096851499999</v>
      </c>
      <c r="CF65" s="22">
        <f>VLOOKUP($A65,CASHBC!$FG:$FU,10,0)</f>
        <v>700.505978175</v>
      </c>
      <c r="CG65" s="22">
        <f>VLOOKUP($A65,CASHBC!$FG:$FU,11,0)</f>
        <v>1087.68551766</v>
      </c>
      <c r="CH65" s="22">
        <f>VLOOKUP($A65,CASHBC!$FG:$FU,12,0)</f>
        <v>1326.9113039850001</v>
      </c>
      <c r="CI65" s="22">
        <f>VLOOKUP($A65,CASHBC!$FG:$FU,13,0)</f>
        <v>7304.0325455050006</v>
      </c>
      <c r="CJ65" s="22">
        <f>VLOOKUP($A65,CASHBC!$FG:$FU,14,0)</f>
        <v>764.52036728500002</v>
      </c>
      <c r="CK65" s="22">
        <f>VLOOKUP($A65,CASHBC!$FG:$FU,15,0)</f>
        <v>1138.4386831299998</v>
      </c>
      <c r="CL65" s="30">
        <f>VLOOKUP($A65,CASHBC!$GE:$GS,2,0)</f>
        <v>380311</v>
      </c>
      <c r="CM65" s="30">
        <f>VLOOKUP($A65,CASHBC!$GE:$GS,3,0)</f>
        <v>195321</v>
      </c>
      <c r="CN65" s="30">
        <f>VLOOKUP($A65,CASHBC!$GE:$GS,4,0)</f>
        <v>126130</v>
      </c>
      <c r="CO65" s="30">
        <f>VLOOKUP($A65,CASHBC!$GE:$GS,5,0)</f>
        <v>108209</v>
      </c>
      <c r="CP65" s="30">
        <f>VLOOKUP($A65,CASHBC!$GE:$GS,6,0)</f>
        <v>100504</v>
      </c>
      <c r="CQ65" s="30">
        <f>VLOOKUP($A65,CASHBC!$GE:$GS,7,0)</f>
        <v>192550</v>
      </c>
      <c r="CR65" s="30">
        <f>VLOOKUP($A65,CASHBC!$GE:$GS,8,0)</f>
        <v>160575</v>
      </c>
      <c r="CS65" s="30">
        <f>VLOOKUP($A65,CASHBC!$GE:$GS,9,0)</f>
        <v>153513</v>
      </c>
      <c r="CT65" s="30">
        <f>VLOOKUP($A65,CASHBC!$GE:$GS,10,0)</f>
        <v>165896</v>
      </c>
      <c r="CU65" s="30">
        <f>VLOOKUP($A65,CASHBC!$GE:$GS,11,0)</f>
        <v>266225</v>
      </c>
      <c r="CV65" s="30">
        <f>VLOOKUP($A65,CASHBC!$GE:$GS,12,0)</f>
        <v>296531</v>
      </c>
      <c r="CW65" s="30">
        <f>VLOOKUP($A65,CASHBC!$GE:$GS,13,0)</f>
        <v>484212</v>
      </c>
      <c r="CX65" s="30">
        <f>VLOOKUP($A65,CASHBC!$GE:$GS,14,0)</f>
        <v>190144</v>
      </c>
      <c r="CY65" s="30">
        <f>VLOOKUP($A65,CASHBC!$GE:$GS,15,0)</f>
        <v>282099</v>
      </c>
      <c r="CZ65" s="30">
        <f t="shared" si="7"/>
        <v>22.213672494353304</v>
      </c>
      <c r="DA65" s="30">
        <f t="shared" si="7"/>
        <v>18.647334388007433</v>
      </c>
      <c r="DB65" s="30">
        <f t="shared" si="7"/>
        <v>17.15728216919052</v>
      </c>
      <c r="DC65" s="30">
        <f t="shared" si="7"/>
        <v>18.609699747710451</v>
      </c>
      <c r="DD65" s="30">
        <f t="shared" si="7"/>
        <v>21.581359945872801</v>
      </c>
      <c r="DE65" s="30">
        <f t="shared" si="8"/>
        <v>21.270293430277849</v>
      </c>
      <c r="DF65" s="30">
        <f t="shared" si="8"/>
        <v>17.672956562354042</v>
      </c>
      <c r="DG65" s="30">
        <f t="shared" si="8"/>
        <v>21.023229303055768</v>
      </c>
      <c r="DH65" s="30">
        <f t="shared" si="8"/>
        <v>17.994876308048415</v>
      </c>
      <c r="DI65" s="30">
        <f t="shared" si="8"/>
        <v>17.056876702037751</v>
      </c>
      <c r="DJ65" s="30">
        <f t="shared" si="8"/>
        <v>18.170977064792549</v>
      </c>
      <c r="DK65" s="30">
        <f t="shared" si="8"/>
        <v>60.893848149157812</v>
      </c>
      <c r="DL65" s="30">
        <f t="shared" si="8"/>
        <v>17.090005469538877</v>
      </c>
      <c r="DM65" s="30">
        <f t="shared" si="8"/>
        <v>16.909251716595946</v>
      </c>
      <c r="DN65" s="3">
        <f>VLOOKUP($A65,DELIEVERY!$DX:$EM,2,0)</f>
        <v>42.07</v>
      </c>
      <c r="DO65" s="3">
        <f>VLOOKUP($A65,DELIEVERY!$DX:$EM,3,0)</f>
        <v>38.619999999999997</v>
      </c>
      <c r="DP65" s="3">
        <f>VLOOKUP($A65,DELIEVERY!$DX:$EM,4,0)</f>
        <v>26.24</v>
      </c>
      <c r="DQ65" s="3">
        <f>VLOOKUP($A65,DELIEVERY!$DX:$EM,5,0)</f>
        <v>34.5</v>
      </c>
      <c r="DR65" s="3">
        <f>VLOOKUP($A65,DELIEVERY!$DX:$EM,6,0)</f>
        <v>34.29</v>
      </c>
      <c r="DS65" s="3">
        <f>VLOOKUP($A65,DELIEVERY!$DX:$EM,7,0)</f>
        <v>27.98</v>
      </c>
      <c r="DT65" s="3">
        <f>VLOOKUP($A65,DELIEVERY!$DX:$EM,8,0)</f>
        <v>30.6</v>
      </c>
      <c r="DU65" s="3">
        <f>VLOOKUP($A65,DELIEVERY!$DX:$EM,9,0)</f>
        <v>35.950000000000003</v>
      </c>
      <c r="DV65" s="3">
        <f>VLOOKUP($A65,DELIEVERY!$DX:$EM,10,0)</f>
        <v>40.369999999999997</v>
      </c>
      <c r="DW65" s="3">
        <f>VLOOKUP($A65,DELIEVERY!$DX:$EM,11,0)</f>
        <v>49.46</v>
      </c>
      <c r="DX65" s="3">
        <f>VLOOKUP($A65,DELIEVERY!$DX:$EM,12,0)</f>
        <v>45.65</v>
      </c>
      <c r="DY65" s="3">
        <f>VLOOKUP($A65,DELIEVERY!$DX:$EM,13,0)</f>
        <v>62.03</v>
      </c>
      <c r="DZ65" s="3">
        <f>VLOOKUP($A65,DELIEVERY!$DX:$EM,14,0)</f>
        <v>37.93</v>
      </c>
      <c r="EA65" s="3">
        <f>VLOOKUP($A65,DELIEVERY!$DX:$EM,15,0)</f>
        <v>36.700000000000003</v>
      </c>
      <c r="EB65" s="3">
        <f>CASHBC!HU63</f>
        <v>112</v>
      </c>
      <c r="EC65" s="22">
        <f>CASHBC!HV63</f>
        <v>70.699999999999818</v>
      </c>
      <c r="ED65" s="22">
        <f>CASHBC!HW63</f>
        <v>71.650000000000091</v>
      </c>
      <c r="EE65" s="22">
        <f>CASHBC!HX63</f>
        <v>46.150000000000091</v>
      </c>
      <c r="EF65" s="3">
        <f>CASHBC!HY63</f>
        <v>58</v>
      </c>
      <c r="EG65" s="22">
        <f>CASHBC!HZ63</f>
        <v>104.94999999999982</v>
      </c>
      <c r="EH65" s="22">
        <f>CASHBC!IA63</f>
        <v>124.29999999999973</v>
      </c>
      <c r="EI65" s="22">
        <f>CASHBC!IB63</f>
        <v>96</v>
      </c>
      <c r="EJ65" s="22">
        <f>CASHBC!IC63</f>
        <v>99</v>
      </c>
      <c r="EK65" s="22">
        <f>CASHBC!ID63</f>
        <v>144.75</v>
      </c>
      <c r="EL65" s="3">
        <f>CASHBC!IE63</f>
        <v>105.05000000000018</v>
      </c>
      <c r="EM65" s="22">
        <f>CASHBC!IF63</f>
        <v>135.09999999999991</v>
      </c>
      <c r="EN65" s="22">
        <f>CASHBC!IG63</f>
        <v>108</v>
      </c>
      <c r="EO65" s="22">
        <f>CASHBC!IH63</f>
        <v>155</v>
      </c>
      <c r="EP65" s="22">
        <f>VLOOKUP($A65,FNO_STOCKOPS!$EJ:$EY,2,0)</f>
        <v>0.45761011337413465</v>
      </c>
      <c r="EQ65" s="22">
        <f>VLOOKUP($A65,FNO_STOCKOPS!$EJ:$EY,3,0)</f>
        <v>0.50843717549325029</v>
      </c>
      <c r="ER65" s="22">
        <f>VLOOKUP($A65,FNO_STOCKOPS!$EJ:$EY,4,0)</f>
        <v>0.51483210359885556</v>
      </c>
      <c r="ES65" s="22">
        <f>VLOOKUP($A65,FNO_STOCKOPS!$EJ:$EY,5,0)</f>
        <v>0.54817063428662727</v>
      </c>
      <c r="ET65" s="22">
        <f>VLOOKUP($A65,FNO_STOCKOPS!$EJ:$EY,6,0)</f>
        <v>0.55945901368959261</v>
      </c>
      <c r="EU65" s="22">
        <f>VLOOKUP($A65,FNO_STOCKOPS!$EJ:$EY,7,0)</f>
        <v>0.59486329743164867</v>
      </c>
      <c r="EV65" s="22">
        <f>VLOOKUP($A65,FNO_STOCKOPS!$EJ:$EY,8,0)</f>
        <v>0.73629351678132171</v>
      </c>
      <c r="EW65" s="22">
        <f>VLOOKUP($A65,FNO_STOCKOPS!$EJ:$EY,9,0)</f>
        <v>0.67326919449160538</v>
      </c>
      <c r="EX65" s="22">
        <f>VLOOKUP($A65,FNO_STOCKOPS!$EJ:$EY,10,0)</f>
        <v>0.74631449631449631</v>
      </c>
      <c r="EY65" s="22">
        <f>VLOOKUP($A65,FNO_STOCKOPS!$EJ:$EY,11,0)</f>
        <v>0.81327885597548522</v>
      </c>
      <c r="EZ65" s="22">
        <f>VLOOKUP($A65,FNO_STOCKOPS!$EJ:$EY,12,0)</f>
        <v>0.89168877099911581</v>
      </c>
      <c r="FA65" s="22">
        <f>VLOOKUP($A65,FNO_STOCKOPS!$EJ:$EY,13,0)</f>
        <v>0.93471615720524015</v>
      </c>
      <c r="FB65" s="22">
        <f>VLOOKUP($A65,FNO_STOCKOPS!$EJ:$EY,14,0)</f>
        <v>0.78799454297407912</v>
      </c>
      <c r="FC65" s="22">
        <f>VLOOKUP($A65,FNO_STOCKOPS!$EJ:$EY,15,0)</f>
        <v>0.83422309637538639</v>
      </c>
    </row>
    <row r="66" spans="1:159" x14ac:dyDescent="0.25">
      <c r="A66" s="3" t="s">
        <v>72</v>
      </c>
      <c r="B66" s="17">
        <v>130.69999999999999</v>
      </c>
      <c r="C66" s="17">
        <v>134.9</v>
      </c>
      <c r="D66" s="17">
        <v>127.4</v>
      </c>
      <c r="E66" s="18">
        <v>133.5</v>
      </c>
      <c r="F66" s="18">
        <v>5.2</v>
      </c>
      <c r="G66" s="18">
        <v>846.9</v>
      </c>
      <c r="H66" s="18">
        <v>81</v>
      </c>
      <c r="I66" s="21" t="str">
        <f>VLOOKUP($A66,CASHBC!$HT:$IL,19,0)</f>
        <v/>
      </c>
      <c r="J66" s="22">
        <f>VLOOKUP($A66,CASHBC!$A:$C,3,0)</f>
        <v>301.43669999999997</v>
      </c>
      <c r="K66" s="22">
        <f>VLOOKUP($A66,CASHBC!$EZ:$FD,2,0)</f>
        <v>370.22370999999998</v>
      </c>
      <c r="L66" s="22">
        <f>VLOOKUP($A66,CASHBC!$EZ:$FD,3,0)</f>
        <v>306.917374</v>
      </c>
      <c r="M66" s="22">
        <f>VLOOKUP($A66,CASHBC!$EZ:$FD,4,0)</f>
        <v>347.42010749999997</v>
      </c>
      <c r="N66" s="22">
        <f>VLOOKUP($A66,CASHBC!$EZ:$FD,5,0)</f>
        <v>369.73544230769227</v>
      </c>
      <c r="O66" s="22" t="str">
        <f t="shared" si="1"/>
        <v/>
      </c>
      <c r="P66" s="22">
        <f>VLOOKUP($A66,CASHBC!$A:$D,4,0)</f>
        <v>393.87377878500001</v>
      </c>
      <c r="Q66" s="22">
        <f>VLOOKUP($A66,CASHBC!$FX:$GB,2,0)</f>
        <v>457.06345366333329</v>
      </c>
      <c r="R66" s="22">
        <f>VLOOKUP($A66,CASHBC!$FX:$GB,3,0)</f>
        <v>373.348653173</v>
      </c>
      <c r="S66" s="22">
        <f>VLOOKUP($A66,CASHBC!$FX:$GB,4,0)</f>
        <v>422.07245708937501</v>
      </c>
      <c r="T66" s="22">
        <f>VLOOKUP($A66,CASHBC!$FX:$GB,5,0)</f>
        <v>425.38615297884616</v>
      </c>
      <c r="U66" s="22" t="str">
        <f t="shared" si="2"/>
        <v/>
      </c>
      <c r="V66" s="24">
        <f>VLOOKUP($A66,CASHBC!$A:$E,5,0)</f>
        <v>174442</v>
      </c>
      <c r="W66" s="24">
        <f>VLOOKUP($A66,CASHBC!$GV:$GZ,2,0)</f>
        <v>208410.33333333334</v>
      </c>
      <c r="X66" s="24">
        <f>VLOOKUP($A66,CASHBC!$GV:$GZ,3,0)</f>
        <v>176888</v>
      </c>
      <c r="Y66" s="24">
        <f>VLOOKUP($A66,CASHBC!$GV:$GZ,4,0)</f>
        <v>208657.875</v>
      </c>
      <c r="Z66" s="24">
        <f>VLOOKUP($A66,CASHBC!$GV:$GZ,5,0)</f>
        <v>214179.38461538462</v>
      </c>
      <c r="AA66" s="24">
        <f t="shared" si="3"/>
        <v>174442</v>
      </c>
      <c r="AB66" s="27">
        <f>VLOOKUP(A66,DELIEVERY!A:E,5,0)</f>
        <v>15.39</v>
      </c>
      <c r="AC66" s="22">
        <f>VLOOKUP(A66,DELIEVERY!DP:DV,3,0)</f>
        <v>8.2442937001522676</v>
      </c>
      <c r="AD66" s="22">
        <f>VLOOKUP(A66,DELIEVERY!DP:DV,4,0)</f>
        <v>9.6200164934292705</v>
      </c>
      <c r="AE66" s="22">
        <f>VLOOKUP(A66,DELIEVERY!DP:DV,5,0)</f>
        <v>9.4099706074151168</v>
      </c>
      <c r="AF66" s="22">
        <f>VLOOKUP(A66,DELIEVERY!DP:DV,6,0)</f>
        <v>10.860217048125316</v>
      </c>
      <c r="AG66" s="3">
        <f t="shared" si="4"/>
        <v>15.39</v>
      </c>
      <c r="AH66" s="28">
        <f>FNO_BHAVCOPY!CB64</f>
        <v>0.56264066016504122</v>
      </c>
      <c r="AI66" s="28">
        <f>FNO_BHAVCOPY!CC64</f>
        <v>-0.707635009310987</v>
      </c>
      <c r="AJ66" s="28">
        <f>FNO_BHAVCOPY!CD64</f>
        <v>-5.6902002107481557</v>
      </c>
      <c r="AK66" s="28">
        <f>FNO_BHAVCOPY!CE64</f>
        <v>7.6574021554169036</v>
      </c>
      <c r="AL66" s="28">
        <f>FNO_BHAVCOPY!CF64</f>
        <v>20.808588396528094</v>
      </c>
      <c r="AM66" s="28">
        <f>FNO_BHAVCOPY!CG64</f>
        <v>11.102651947722372</v>
      </c>
      <c r="AN66" s="28">
        <f>FNO_BHAVCOPY!CH64</f>
        <v>-3.9839181286549707</v>
      </c>
      <c r="AO66" s="28">
        <f>FNO_BHAVCOPY!CI64</f>
        <v>-3.1275817302018178</v>
      </c>
      <c r="AP66" s="28">
        <f>FNO_BHAVCOPY!CJ64</f>
        <v>-2.0915183730067022</v>
      </c>
      <c r="AQ66" s="28">
        <f>FNO_BHAVCOPY!CK64</f>
        <v>-12.972646822204345</v>
      </c>
      <c r="AR66" s="28">
        <f>FNO_BHAVCOPY!CL64</f>
        <v>22.387692307692308</v>
      </c>
      <c r="AS66" s="28">
        <f>FNO_BHAVCOPY!CM64</f>
        <v>3.2139227642276427</v>
      </c>
      <c r="AT66" s="28">
        <f>FNO_BHAVCOPY!CN64</f>
        <v>-1.5138245965219568</v>
      </c>
      <c r="AU66" s="28">
        <f>FNO_BHAVCOPY!CO64</f>
        <v>5.1987365096077918</v>
      </c>
      <c r="AV66" s="29">
        <f>FNO_BHAVCOPY!BK64</f>
        <v>12868800</v>
      </c>
      <c r="AW66" s="29">
        <f>FNO_BHAVCOPY!BL64</f>
        <v>12796800</v>
      </c>
      <c r="AX66" s="29">
        <f>FNO_BHAVCOPY!BM64</f>
        <v>12888000</v>
      </c>
      <c r="AY66" s="29">
        <f>FNO_BHAVCOPY!BN64</f>
        <v>13665600</v>
      </c>
      <c r="AZ66" s="29">
        <f>FNO_BHAVCOPY!BO64</f>
        <v>12693600</v>
      </c>
      <c r="BA66" s="29">
        <f>FNO_BHAVCOPY!BP64</f>
        <v>10507200</v>
      </c>
      <c r="BB66" s="29">
        <f>FNO_BHAVCOPY!BQ64</f>
        <v>9457200</v>
      </c>
      <c r="BC66" s="29">
        <f>FNO_BHAVCOPY!BR64</f>
        <v>9849600</v>
      </c>
      <c r="BD66" s="29">
        <f>FNO_BHAVCOPY!BS64</f>
        <v>10167600</v>
      </c>
      <c r="BE66" s="29">
        <f>FNO_BHAVCOPY!BT64</f>
        <v>10384800</v>
      </c>
      <c r="BF66" s="29">
        <f>FNO_BHAVCOPY!BU64</f>
        <v>11932800</v>
      </c>
      <c r="BG66" s="29">
        <f>FNO_BHAVCOPY!BV64</f>
        <v>9750000</v>
      </c>
      <c r="BH66" s="29">
        <f>FNO_BHAVCOPY!BW64</f>
        <v>9446400</v>
      </c>
      <c r="BI66" s="29">
        <f>FNO_BHAVCOPY!BX64</f>
        <v>9591600</v>
      </c>
      <c r="BJ66" s="22">
        <f>CASHBC!EJ64</f>
        <v>301.43669999999997</v>
      </c>
      <c r="BK66" s="22">
        <f>CASHBC!EK64</f>
        <v>678.75311999999997</v>
      </c>
      <c r="BL66" s="22">
        <f>CASHBC!EL64</f>
        <v>217.53321</v>
      </c>
      <c r="BM66" s="22">
        <f>CASHBC!EM64</f>
        <v>214.38480000000001</v>
      </c>
      <c r="BN66" s="22">
        <f>CASHBC!EN64</f>
        <v>196.07984999999999</v>
      </c>
      <c r="BO66" s="22">
        <f>CASHBC!EO64</f>
        <v>227.83589000000001</v>
      </c>
      <c r="BP66" s="22">
        <f>CASHBC!EP64</f>
        <v>350.37241999999998</v>
      </c>
      <c r="BQ66" s="22">
        <f>CASHBC!EQ64</f>
        <v>376.93410999999998</v>
      </c>
      <c r="BR66" s="22">
        <f>CASHBC!ER64</f>
        <v>517.46745999999996</v>
      </c>
      <c r="BS66" s="22">
        <f>CASHBC!ES64</f>
        <v>820.91440999999998</v>
      </c>
      <c r="BT66" s="22">
        <f>CASHBC!ET64</f>
        <v>546.80481999999995</v>
      </c>
      <c r="BU66" s="22">
        <f>CASHBC!EU64</f>
        <v>247.67178999999999</v>
      </c>
      <c r="BV66" s="22">
        <f>CASHBC!EV64</f>
        <v>224.30422999999999</v>
      </c>
      <c r="BW66" s="22">
        <f>CASHBC!EW64</f>
        <v>187.50463999999999</v>
      </c>
      <c r="BX66" s="22">
        <f>VLOOKUP($A66,CASHBC!$FG:$FU,2,0)</f>
        <v>393.87377878500001</v>
      </c>
      <c r="BY66" s="22">
        <f>VLOOKUP($A66,CASHBC!$FG:$FU,3,0)</f>
        <v>863.43368353999995</v>
      </c>
      <c r="BZ66" s="22">
        <f>VLOOKUP($A66,CASHBC!$FG:$FU,4,0)</f>
        <v>255.22482775500001</v>
      </c>
      <c r="CA66" s="22">
        <f>VLOOKUP($A66,CASHBC!$FG:$FU,5,0)</f>
        <v>252.53184969499998</v>
      </c>
      <c r="CB66" s="22">
        <f>VLOOKUP($A66,CASHBC!$FG:$FU,6,0)</f>
        <v>226.34965561500002</v>
      </c>
      <c r="CC66" s="22">
        <f>VLOOKUP($A66,CASHBC!$FG:$FU,7,0)</f>
        <v>269.20324926000001</v>
      </c>
      <c r="CD66" s="22">
        <f>VLOOKUP($A66,CASHBC!$FG:$FU,8,0)</f>
        <v>399.57160451999999</v>
      </c>
      <c r="CE66" s="22">
        <f>VLOOKUP($A66,CASHBC!$FG:$FU,9,0)</f>
        <v>441.56230748000002</v>
      </c>
      <c r="CF66" s="22">
        <f>VLOOKUP($A66,CASHBC!$FG:$FU,10,0)</f>
        <v>668.70247885000003</v>
      </c>
      <c r="CG66" s="22">
        <f>VLOOKUP($A66,CASHBC!$FG:$FU,11,0)</f>
        <v>974.86828766499991</v>
      </c>
      <c r="CH66" s="22">
        <f>VLOOKUP($A66,CASHBC!$FG:$FU,12,0)</f>
        <v>551.787126425</v>
      </c>
      <c r="CI66" s="22">
        <f>VLOOKUP($A66,CASHBC!$FG:$FU,13,0)</f>
        <v>233.48071865999998</v>
      </c>
      <c r="CJ66" s="22">
        <f>VLOOKUP($A66,CASHBC!$FG:$FU,14,0)</f>
        <v>208.55924278499998</v>
      </c>
      <c r="CK66" s="22">
        <f>VLOOKUP($A66,CASHBC!$FG:$FU,15,0)</f>
        <v>184.74495647500001</v>
      </c>
      <c r="CL66" s="30">
        <f>VLOOKUP($A66,CASHBC!$GE:$GS,2,0)</f>
        <v>174442</v>
      </c>
      <c r="CM66" s="30">
        <f>VLOOKUP($A66,CASHBC!$GE:$GS,3,0)</f>
        <v>372049</v>
      </c>
      <c r="CN66" s="30">
        <f>VLOOKUP($A66,CASHBC!$GE:$GS,4,0)</f>
        <v>120339</v>
      </c>
      <c r="CO66" s="30">
        <f>VLOOKUP($A66,CASHBC!$GE:$GS,5,0)</f>
        <v>132843</v>
      </c>
      <c r="CP66" s="30">
        <f>VLOOKUP($A66,CASHBC!$GE:$GS,6,0)</f>
        <v>124106</v>
      </c>
      <c r="CQ66" s="30">
        <f>VLOOKUP($A66,CASHBC!$GE:$GS,7,0)</f>
        <v>135103</v>
      </c>
      <c r="CR66" s="30">
        <f>VLOOKUP($A66,CASHBC!$GE:$GS,8,0)</f>
        <v>213196</v>
      </c>
      <c r="CS66" s="30">
        <f>VLOOKUP($A66,CASHBC!$GE:$GS,9,0)</f>
        <v>252395</v>
      </c>
      <c r="CT66" s="30">
        <f>VLOOKUP($A66,CASHBC!$GE:$GS,10,0)</f>
        <v>319232</v>
      </c>
      <c r="CU66" s="30">
        <f>VLOOKUP($A66,CASHBC!$GE:$GS,11,0)</f>
        <v>473649</v>
      </c>
      <c r="CV66" s="30">
        <f>VLOOKUP($A66,CASHBC!$GE:$GS,12,0)</f>
        <v>292700</v>
      </c>
      <c r="CW66" s="30">
        <f>VLOOKUP($A66,CASHBC!$GE:$GS,13,0)</f>
        <v>121508</v>
      </c>
      <c r="CX66" s="30">
        <f>VLOOKUP($A66,CASHBC!$GE:$GS,14,0)</f>
        <v>127852</v>
      </c>
      <c r="CY66" s="30">
        <f>VLOOKUP($A66,CASHBC!$GE:$GS,15,0)</f>
        <v>99360</v>
      </c>
      <c r="CZ66" s="30">
        <f t="shared" si="7"/>
        <v>172.80052968895106</v>
      </c>
      <c r="DA66" s="30">
        <f t="shared" si="7"/>
        <v>182.43648551669267</v>
      </c>
      <c r="DB66" s="30">
        <f t="shared" si="7"/>
        <v>180.76700820182984</v>
      </c>
      <c r="DC66" s="30">
        <f t="shared" si="7"/>
        <v>161.38208260879384</v>
      </c>
      <c r="DD66" s="30">
        <f t="shared" si="7"/>
        <v>157.99385202971652</v>
      </c>
      <c r="DE66" s="30">
        <f t="shared" si="8"/>
        <v>168.63866087355575</v>
      </c>
      <c r="DF66" s="30">
        <f t="shared" si="8"/>
        <v>164.34286759601494</v>
      </c>
      <c r="DG66" s="30">
        <f t="shared" si="8"/>
        <v>149.34293864775449</v>
      </c>
      <c r="DH66" s="30">
        <f t="shared" si="8"/>
        <v>162.09761552726542</v>
      </c>
      <c r="DI66" s="30">
        <f t="shared" si="8"/>
        <v>173.3170364552654</v>
      </c>
      <c r="DJ66" s="30">
        <f t="shared" si="8"/>
        <v>186.8140826785104</v>
      </c>
      <c r="DK66" s="30">
        <f t="shared" si="8"/>
        <v>203.83167363465779</v>
      </c>
      <c r="DL66" s="30">
        <f t="shared" si="8"/>
        <v>175.44053280355411</v>
      </c>
      <c r="DM66" s="30">
        <f t="shared" si="8"/>
        <v>188.71239935587761</v>
      </c>
      <c r="DN66" s="3">
        <f>VLOOKUP($A66,DELIEVERY!$DX:$EM,2,0)</f>
        <v>15.39</v>
      </c>
      <c r="DO66" s="3">
        <f>VLOOKUP($A66,DELIEVERY!$DX:$EM,3,0)</f>
        <v>7.73</v>
      </c>
      <c r="DP66" s="3">
        <f>VLOOKUP($A66,DELIEVERY!$DX:$EM,4,0)</f>
        <v>9.49</v>
      </c>
      <c r="DQ66" s="3">
        <f>VLOOKUP($A66,DELIEVERY!$DX:$EM,5,0)</f>
        <v>8.61</v>
      </c>
      <c r="DR66" s="3">
        <f>VLOOKUP($A66,DELIEVERY!$DX:$EM,6,0)</f>
        <v>16</v>
      </c>
      <c r="DS66" s="3">
        <f>VLOOKUP($A66,DELIEVERY!$DX:$EM,7,0)</f>
        <v>10.83</v>
      </c>
      <c r="DT66" s="3">
        <f>VLOOKUP($A66,DELIEVERY!$DX:$EM,8,0)</f>
        <v>6.08</v>
      </c>
      <c r="DU66" s="3">
        <f>VLOOKUP($A66,DELIEVERY!$DX:$EM,9,0)</f>
        <v>10.69</v>
      </c>
      <c r="DV66" s="3">
        <f>VLOOKUP($A66,DELIEVERY!$DX:$EM,10,0)</f>
        <v>10.11</v>
      </c>
      <c r="DW66" s="3">
        <f>VLOOKUP($A66,DELIEVERY!$DX:$EM,11,0)</f>
        <v>10.130000000000001</v>
      </c>
      <c r="DX66" s="3">
        <f>VLOOKUP($A66,DELIEVERY!$DX:$EM,12,0)</f>
        <v>14.39</v>
      </c>
      <c r="DY66" s="3">
        <f>VLOOKUP($A66,DELIEVERY!$DX:$EM,13,0)</f>
        <v>17.14</v>
      </c>
      <c r="DZ66" s="3">
        <f>VLOOKUP($A66,DELIEVERY!$DX:$EM,14,0)</f>
        <v>10.26</v>
      </c>
      <c r="EA66" s="3">
        <f>VLOOKUP($A66,DELIEVERY!$DX:$EM,15,0)</f>
        <v>17.649999999999999</v>
      </c>
      <c r="EB66" s="3">
        <f>CASHBC!HU64</f>
        <v>7.5</v>
      </c>
      <c r="EC66" s="22">
        <f>CASHBC!HV64</f>
        <v>15.050000000000011</v>
      </c>
      <c r="ED66" s="22">
        <f>CASHBC!HW64</f>
        <v>5.4000000000000057</v>
      </c>
      <c r="EE66" s="22">
        <f>CASHBC!HX64</f>
        <v>6.5</v>
      </c>
      <c r="EF66" s="3">
        <f>CASHBC!HY64</f>
        <v>7.4000000000000057</v>
      </c>
      <c r="EG66" s="22">
        <f>CASHBC!HZ64</f>
        <v>6</v>
      </c>
      <c r="EH66" s="22">
        <f>CASHBC!IA64</f>
        <v>9.5</v>
      </c>
      <c r="EI66" s="22">
        <f>CASHBC!IB64</f>
        <v>9.1999999999999886</v>
      </c>
      <c r="EJ66" s="22">
        <f>CASHBC!IC64</f>
        <v>9.8000000000000114</v>
      </c>
      <c r="EK66" s="22">
        <f>CASHBC!ID64</f>
        <v>16</v>
      </c>
      <c r="EL66" s="3">
        <f>CASHBC!IE64</f>
        <v>19.949999999999989</v>
      </c>
      <c r="EM66" s="22">
        <f>CASHBC!IF64</f>
        <v>7.25</v>
      </c>
      <c r="EN66" s="22">
        <f>CASHBC!IG64</f>
        <v>9.9500000000000028</v>
      </c>
      <c r="EO66" s="22">
        <f>CASHBC!IH64</f>
        <v>3.3500000000000085</v>
      </c>
      <c r="EP66" s="22">
        <f>VLOOKUP($A66,FNO_STOCKOPS!$EJ:$EY,2,0)</f>
        <v>0.63454987834549881</v>
      </c>
      <c r="EQ66" s="22">
        <f>VLOOKUP($A66,FNO_STOCKOPS!$EJ:$EY,3,0)</f>
        <v>0.57530238002341005</v>
      </c>
      <c r="ER66" s="22">
        <f>VLOOKUP($A66,FNO_STOCKOPS!$EJ:$EY,4,0)</f>
        <v>0.51508844953173782</v>
      </c>
      <c r="ES66" s="22">
        <f>VLOOKUP($A66,FNO_STOCKOPS!$EJ:$EY,5,0)</f>
        <v>0.49649415692821369</v>
      </c>
      <c r="ET66" s="22">
        <f>VLOOKUP($A66,FNO_STOCKOPS!$EJ:$EY,6,0)</f>
        <v>0.52612903225806451</v>
      </c>
      <c r="EU66" s="22">
        <f>VLOOKUP($A66,FNO_STOCKOPS!$EJ:$EY,7,0)</f>
        <v>0.54037759796922102</v>
      </c>
      <c r="EV66" s="22">
        <f>VLOOKUP($A66,FNO_STOCKOPS!$EJ:$EY,8,0)</f>
        <v>0.52904957372908112</v>
      </c>
      <c r="EW66" s="22">
        <f>VLOOKUP($A66,FNO_STOCKOPS!$EJ:$EY,9,0)</f>
        <v>0.55752212389380529</v>
      </c>
      <c r="EX66" s="22">
        <f>VLOOKUP($A66,FNO_STOCKOPS!$EJ:$EY,10,0)</f>
        <v>0.60367594575303352</v>
      </c>
      <c r="EY66" s="22">
        <f>VLOOKUP($A66,FNO_STOCKOPS!$EJ:$EY,11,0)</f>
        <v>0.59261374452693694</v>
      </c>
      <c r="EZ66" s="22">
        <f>VLOOKUP($A66,FNO_STOCKOPS!$EJ:$EY,12,0)</f>
        <v>0.53876349362119724</v>
      </c>
      <c r="FA66" s="22">
        <f>VLOOKUP($A66,FNO_STOCKOPS!$EJ:$EY,13,0)</f>
        <v>0.4805102763997165</v>
      </c>
      <c r="FB66" s="22">
        <f>VLOOKUP($A66,FNO_STOCKOPS!$EJ:$EY,14,0)</f>
        <v>0.50865746549560853</v>
      </c>
      <c r="FC66" s="22">
        <f>VLOOKUP($A66,FNO_STOCKOPS!$EJ:$EY,15,0)</f>
        <v>0.45317060228177236</v>
      </c>
    </row>
    <row r="67" spans="1:159" x14ac:dyDescent="0.25">
      <c r="A67" s="3" t="s">
        <v>73</v>
      </c>
      <c r="B67" s="17">
        <v>382</v>
      </c>
      <c r="C67" s="17">
        <v>392.95</v>
      </c>
      <c r="D67" s="17">
        <v>374.15</v>
      </c>
      <c r="E67" s="18">
        <v>377.7</v>
      </c>
      <c r="F67" s="18">
        <v>1.96</v>
      </c>
      <c r="G67" s="18">
        <v>552.20000000000005</v>
      </c>
      <c r="H67" s="18">
        <v>268.3</v>
      </c>
      <c r="I67" s="21" t="str">
        <f>VLOOKUP($A67,CASHBC!$HT:$IL,19,0)</f>
        <v/>
      </c>
      <c r="J67" s="22">
        <f>VLOOKUP($A67,CASHBC!$A:$C,3,0)</f>
        <v>457.35196999999999</v>
      </c>
      <c r="K67" s="22">
        <f>VLOOKUP($A67,CASHBC!$EZ:$FD,2,0)</f>
        <v>370.85935000000001</v>
      </c>
      <c r="L67" s="22">
        <f>VLOOKUP($A67,CASHBC!$EZ:$FD,3,0)</f>
        <v>391.44919800000002</v>
      </c>
      <c r="M67" s="22">
        <f>VLOOKUP($A67,CASHBC!$EZ:$FD,4,0)</f>
        <v>438.46281750000003</v>
      </c>
      <c r="N67" s="22">
        <f>VLOOKUP($A67,CASHBC!$EZ:$FD,5,0)</f>
        <v>468.3339561538462</v>
      </c>
      <c r="O67" s="22" t="str">
        <f t="shared" si="1"/>
        <v/>
      </c>
      <c r="P67" s="22">
        <f>VLOOKUP($A67,CASHBC!$A:$D,4,0)</f>
        <v>1756.3849150599999</v>
      </c>
      <c r="Q67" s="22">
        <f>VLOOKUP($A67,CASHBC!$FX:$GB,2,0)</f>
        <v>1320.2841606283334</v>
      </c>
      <c r="R67" s="22">
        <f>VLOOKUP($A67,CASHBC!$FX:$GB,3,0)</f>
        <v>1371.1204269530001</v>
      </c>
      <c r="S67" s="22">
        <f>VLOOKUP($A67,CASHBC!$FX:$GB,4,0)</f>
        <v>1528.9195600006249</v>
      </c>
      <c r="T67" s="22">
        <f>VLOOKUP($A67,CASHBC!$FX:$GB,5,0)</f>
        <v>1622.4532050553842</v>
      </c>
      <c r="U67" s="22">
        <f t="shared" si="2"/>
        <v>1756.3849150599999</v>
      </c>
      <c r="V67" s="24">
        <f>VLOOKUP($A67,CASHBC!$A:$E,5,0)</f>
        <v>413914</v>
      </c>
      <c r="W67" s="24">
        <f>VLOOKUP($A67,CASHBC!$GV:$GZ,2,0)</f>
        <v>350292.33333333331</v>
      </c>
      <c r="X67" s="24">
        <f>VLOOKUP($A67,CASHBC!$GV:$GZ,3,0)</f>
        <v>375646</v>
      </c>
      <c r="Y67" s="24">
        <f>VLOOKUP($A67,CASHBC!$GV:$GZ,4,0)</f>
        <v>439069.375</v>
      </c>
      <c r="Z67" s="24">
        <f>VLOOKUP($A67,CASHBC!$GV:$GZ,5,0)</f>
        <v>482348</v>
      </c>
      <c r="AA67" s="24" t="str">
        <f t="shared" si="3"/>
        <v/>
      </c>
      <c r="AB67" s="27">
        <f>VLOOKUP(A67,DELIEVERY!A:E,5,0)</f>
        <v>30.15</v>
      </c>
      <c r="AC67" s="22">
        <f>VLOOKUP(A67,DELIEVERY!DP:DV,3,0)</f>
        <v>28.944477198700802</v>
      </c>
      <c r="AD67" s="22">
        <f>VLOOKUP(A67,DELIEVERY!DP:DV,4,0)</f>
        <v>27.586968258394542</v>
      </c>
      <c r="AE67" s="22">
        <f>VLOOKUP(A67,DELIEVERY!DP:DV,5,0)</f>
        <v>26.500915040532483</v>
      </c>
      <c r="AF67" s="22">
        <f>VLOOKUP(A67,DELIEVERY!DP:DV,6,0)</f>
        <v>25.582320865339511</v>
      </c>
      <c r="AG67" s="3">
        <f t="shared" si="4"/>
        <v>30.15</v>
      </c>
      <c r="AH67" s="28">
        <f>FNO_BHAVCOPY!CB65</f>
        <v>-5.1027562674311708</v>
      </c>
      <c r="AI67" s="28">
        <f>FNO_BHAVCOPY!CC65</f>
        <v>-2.4708617624264897</v>
      </c>
      <c r="AJ67" s="28">
        <f>FNO_BHAVCOPY!CD65</f>
        <v>3.8620580808080804</v>
      </c>
      <c r="AK67" s="28">
        <f>FNO_BHAVCOPY!CE65</f>
        <v>5.3226503540676218</v>
      </c>
      <c r="AL67" s="28">
        <f>FNO_BHAVCOPY!CF65</f>
        <v>1.1977256669918916</v>
      </c>
      <c r="AM67" s="28">
        <f>FNO_BHAVCOPY!CG65</f>
        <v>0.26142247558651399</v>
      </c>
      <c r="AN67" s="28">
        <f>FNO_BHAVCOPY!CH65</f>
        <v>1.6544937077804067</v>
      </c>
      <c r="AO67" s="28">
        <f>FNO_BHAVCOPY!CI65</f>
        <v>-0.43359508364629568</v>
      </c>
      <c r="AP67" s="28">
        <f>FNO_BHAVCOPY!CJ65</f>
        <v>-4.7417718225575642</v>
      </c>
      <c r="AQ67" s="28">
        <f>FNO_BHAVCOPY!CK65</f>
        <v>2.3159856249168111</v>
      </c>
      <c r="AR67" s="28">
        <f>FNO_BHAVCOPY!CL65</f>
        <v>0.50331923147668178</v>
      </c>
      <c r="AS67" s="28">
        <f>FNO_BHAVCOPY!CM65</f>
        <v>-0.87188582605380494</v>
      </c>
      <c r="AT67" s="28">
        <f>FNO_BHAVCOPY!CN65</f>
        <v>1.9622093023255813</v>
      </c>
      <c r="AU67" s="28">
        <f>FNO_BHAVCOPY!CO65</f>
        <v>3.1286493646837359</v>
      </c>
      <c r="AV67" s="29">
        <f>FNO_BHAVCOPY!BK65</f>
        <v>83745750</v>
      </c>
      <c r="AW67" s="29">
        <f>FNO_BHAVCOPY!BL65</f>
        <v>88248875</v>
      </c>
      <c r="AX67" s="29">
        <f>FNO_BHAVCOPY!BM65</f>
        <v>90484625</v>
      </c>
      <c r="AY67" s="29">
        <f>FNO_BHAVCOPY!BN65</f>
        <v>87120000</v>
      </c>
      <c r="AZ67" s="29">
        <f>FNO_BHAVCOPY!BO65</f>
        <v>82717250</v>
      </c>
      <c r="BA67" s="29">
        <f>FNO_BHAVCOPY!BP65</f>
        <v>81738250</v>
      </c>
      <c r="BB67" s="29">
        <f>FNO_BHAVCOPY!BQ65</f>
        <v>81525125</v>
      </c>
      <c r="BC67" s="29">
        <f>FNO_BHAVCOPY!BR65</f>
        <v>80198250</v>
      </c>
      <c r="BD67" s="29">
        <f>FNO_BHAVCOPY!BS65</f>
        <v>80547500</v>
      </c>
      <c r="BE67" s="29">
        <f>FNO_BHAVCOPY!BT65</f>
        <v>84557000</v>
      </c>
      <c r="BF67" s="29">
        <f>FNO_BHAVCOPY!BU65</f>
        <v>82643000</v>
      </c>
      <c r="BG67" s="29">
        <f>FNO_BHAVCOPY!BV65</f>
        <v>82229125</v>
      </c>
      <c r="BH67" s="29">
        <f>FNO_BHAVCOPY!BW65</f>
        <v>82952375</v>
      </c>
      <c r="BI67" s="29">
        <f>FNO_BHAVCOPY!BX65</f>
        <v>81356000</v>
      </c>
      <c r="BJ67" s="22">
        <f>CASHBC!EJ65</f>
        <v>457.35196999999999</v>
      </c>
      <c r="BK67" s="22">
        <f>CASHBC!EK65</f>
        <v>393.42165999999997</v>
      </c>
      <c r="BL67" s="22">
        <f>CASHBC!EL65</f>
        <v>329.34537999999998</v>
      </c>
      <c r="BM67" s="22">
        <f>CASHBC!EM65</f>
        <v>389.81101000000001</v>
      </c>
      <c r="BN67" s="22">
        <f>CASHBC!EN65</f>
        <v>385.13310999999999</v>
      </c>
      <c r="BO67" s="22">
        <f>CASHBC!EO65</f>
        <v>459.53483</v>
      </c>
      <c r="BP67" s="22">
        <f>CASHBC!EP65</f>
        <v>491.15661</v>
      </c>
      <c r="BQ67" s="22">
        <f>CASHBC!EQ65</f>
        <v>501.18815999999998</v>
      </c>
      <c r="BR67" s="22">
        <f>CASHBC!ER65</f>
        <v>558.11177999999995</v>
      </c>
      <c r="BS67" s="22">
        <f>CASHBC!ES65</f>
        <v>690.08019000000002</v>
      </c>
      <c r="BT67" s="22">
        <f>CASHBC!ET65</f>
        <v>564.94210999999996</v>
      </c>
      <c r="BU67" s="22">
        <f>CASHBC!EU65</f>
        <v>491.34201000000002</v>
      </c>
      <c r="BV67" s="22">
        <f>CASHBC!EV65</f>
        <v>309.95409000000001</v>
      </c>
      <c r="BW67" s="22">
        <f>CASHBC!EW65</f>
        <v>524.32048999999995</v>
      </c>
      <c r="BX67" s="22">
        <f>VLOOKUP($A67,CASHBC!$FG:$FU,2,0)</f>
        <v>1756.3849150599999</v>
      </c>
      <c r="BY67" s="22">
        <f>VLOOKUP($A67,CASHBC!$FG:$FU,3,0)</f>
        <v>1434.3285870450002</v>
      </c>
      <c r="BZ67" s="22">
        <f>VLOOKUP($A67,CASHBC!$FG:$FU,4,0)</f>
        <v>1176.4158548600001</v>
      </c>
      <c r="CA67" s="22">
        <f>VLOOKUP($A67,CASHBC!$FG:$FU,5,0)</f>
        <v>1350.1080399799998</v>
      </c>
      <c r="CB67" s="22">
        <f>VLOOKUP($A67,CASHBC!$FG:$FU,6,0)</f>
        <v>1297.9357489200002</v>
      </c>
      <c r="CC67" s="22">
        <f>VLOOKUP($A67,CASHBC!$FG:$FU,7,0)</f>
        <v>1596.8139039600001</v>
      </c>
      <c r="CD67" s="22">
        <f>VLOOKUP($A67,CASHBC!$FG:$FU,8,0)</f>
        <v>1624.6999522999999</v>
      </c>
      <c r="CE67" s="22">
        <f>VLOOKUP($A67,CASHBC!$FG:$FU,9,0)</f>
        <v>1683.6640489599999</v>
      </c>
      <c r="CF67" s="22">
        <f>VLOOKUP($A67,CASHBC!$FG:$FU,10,0)</f>
        <v>2067.3903439800001</v>
      </c>
      <c r="CG67" s="22">
        <f>VLOOKUP($A67,CASHBC!$FG:$FU,11,0)</f>
        <v>2493.3049546799998</v>
      </c>
      <c r="CH67" s="22">
        <f>VLOOKUP($A67,CASHBC!$FG:$FU,12,0)</f>
        <v>1897.5317553799998</v>
      </c>
      <c r="CI67" s="22">
        <f>VLOOKUP($A67,CASHBC!$FG:$FU,13,0)</f>
        <v>1671.70075066</v>
      </c>
      <c r="CJ67" s="22">
        <f>VLOOKUP($A67,CASHBC!$FG:$FU,14,0)</f>
        <v>1040.1957611</v>
      </c>
      <c r="CK67" s="22">
        <f>VLOOKUP($A67,CASHBC!$FG:$FU,15,0)</f>
        <v>1757.801963895</v>
      </c>
      <c r="CL67" s="30">
        <f>VLOOKUP($A67,CASHBC!$GE:$GS,2,0)</f>
        <v>413914</v>
      </c>
      <c r="CM67" s="30">
        <f>VLOOKUP($A67,CASHBC!$GE:$GS,3,0)</f>
        <v>415320</v>
      </c>
      <c r="CN67" s="30">
        <f>VLOOKUP($A67,CASHBC!$GE:$GS,4,0)</f>
        <v>290804</v>
      </c>
      <c r="CO67" s="30">
        <f>VLOOKUP($A67,CASHBC!$GE:$GS,5,0)</f>
        <v>344753</v>
      </c>
      <c r="CP67" s="30">
        <f>VLOOKUP($A67,CASHBC!$GE:$GS,6,0)</f>
        <v>414126</v>
      </c>
      <c r="CQ67" s="30">
        <f>VLOOKUP($A67,CASHBC!$GE:$GS,7,0)</f>
        <v>413227</v>
      </c>
      <c r="CR67" s="30">
        <f>VLOOKUP($A67,CASHBC!$GE:$GS,8,0)</f>
        <v>470641</v>
      </c>
      <c r="CS67" s="30">
        <f>VLOOKUP($A67,CASHBC!$GE:$GS,9,0)</f>
        <v>526838</v>
      </c>
      <c r="CT67" s="30">
        <f>VLOOKUP($A67,CASHBC!$GE:$GS,10,0)</f>
        <v>636846</v>
      </c>
      <c r="CU67" s="30">
        <f>VLOOKUP($A67,CASHBC!$GE:$GS,11,0)</f>
        <v>949891</v>
      </c>
      <c r="CV67" s="30">
        <f>VLOOKUP($A67,CASHBC!$GE:$GS,12,0)</f>
        <v>519194</v>
      </c>
      <c r="CW67" s="30">
        <f>VLOOKUP($A67,CASHBC!$GE:$GS,13,0)</f>
        <v>466734</v>
      </c>
      <c r="CX67" s="30">
        <f>VLOOKUP($A67,CASHBC!$GE:$GS,14,0)</f>
        <v>308507</v>
      </c>
      <c r="CY67" s="30">
        <f>VLOOKUP($A67,CASHBC!$GE:$GS,15,0)</f>
        <v>513643</v>
      </c>
      <c r="CZ67" s="30">
        <f t="shared" si="7"/>
        <v>110.49444329015206</v>
      </c>
      <c r="DA67" s="30">
        <f t="shared" si="7"/>
        <v>94.727357218530287</v>
      </c>
      <c r="DB67" s="30">
        <f t="shared" si="7"/>
        <v>113.25338716111195</v>
      </c>
      <c r="DC67" s="30">
        <f t="shared" si="7"/>
        <v>113.06964986526587</v>
      </c>
      <c r="DD67" s="30">
        <f t="shared" si="7"/>
        <v>92.999017207323377</v>
      </c>
      <c r="DE67" s="30">
        <f t="shared" si="8"/>
        <v>111.20639019231561</v>
      </c>
      <c r="DF67" s="30">
        <f t="shared" si="8"/>
        <v>104.3590783633385</v>
      </c>
      <c r="DG67" s="30">
        <f t="shared" si="8"/>
        <v>95.131361063552731</v>
      </c>
      <c r="DH67" s="30">
        <f t="shared" si="8"/>
        <v>87.636850981241921</v>
      </c>
      <c r="DI67" s="30">
        <f t="shared" si="8"/>
        <v>72.648355442887663</v>
      </c>
      <c r="DJ67" s="30">
        <f t="shared" si="8"/>
        <v>108.81137108672287</v>
      </c>
      <c r="DK67" s="30">
        <f t="shared" si="8"/>
        <v>105.27238427026958</v>
      </c>
      <c r="DL67" s="30">
        <f t="shared" si="8"/>
        <v>100.46906229032081</v>
      </c>
      <c r="DM67" s="30">
        <f t="shared" si="8"/>
        <v>102.07877650430356</v>
      </c>
      <c r="DN67" s="3">
        <f>VLOOKUP($A67,DELIEVERY!$DX:$EM,2,0)</f>
        <v>30.15</v>
      </c>
      <c r="DO67" s="3">
        <f>VLOOKUP($A67,DELIEVERY!$DX:$EM,3,0)</f>
        <v>26.71</v>
      </c>
      <c r="DP67" s="3">
        <f>VLOOKUP($A67,DELIEVERY!$DX:$EM,4,0)</f>
        <v>28.26</v>
      </c>
      <c r="DQ67" s="3">
        <f>VLOOKUP($A67,DELIEVERY!$DX:$EM,5,0)</f>
        <v>31.78</v>
      </c>
      <c r="DR67" s="3">
        <f>VLOOKUP($A67,DELIEVERY!$DX:$EM,6,0)</f>
        <v>27.44</v>
      </c>
      <c r="DS67" s="3">
        <f>VLOOKUP($A67,DELIEVERY!$DX:$EM,7,0)</f>
        <v>24.42</v>
      </c>
      <c r="DT67" s="3">
        <f>VLOOKUP($A67,DELIEVERY!$DX:$EM,8,0)</f>
        <v>18.18</v>
      </c>
      <c r="DU67" s="3">
        <f>VLOOKUP($A67,DELIEVERY!$DX:$EM,9,0)</f>
        <v>28.77</v>
      </c>
      <c r="DV67" s="3">
        <f>VLOOKUP($A67,DELIEVERY!$DX:$EM,10,0)</f>
        <v>27.98</v>
      </c>
      <c r="DW67" s="3">
        <f>VLOOKUP($A67,DELIEVERY!$DX:$EM,11,0)</f>
        <v>20.309999999999999</v>
      </c>
      <c r="DX67" s="3">
        <f>VLOOKUP($A67,DELIEVERY!$DX:$EM,12,0)</f>
        <v>27.62</v>
      </c>
      <c r="DY67" s="3">
        <f>VLOOKUP($A67,DELIEVERY!$DX:$EM,13,0)</f>
        <v>26.91</v>
      </c>
      <c r="DZ67" s="3">
        <f>VLOOKUP($A67,DELIEVERY!$DX:$EM,14,0)</f>
        <v>21.65</v>
      </c>
      <c r="EA67" s="3">
        <f>VLOOKUP($A67,DELIEVERY!$DX:$EM,15,0)</f>
        <v>25.26</v>
      </c>
      <c r="EB67" s="3">
        <f>CASHBC!HU65</f>
        <v>18.800000000000011</v>
      </c>
      <c r="EC67" s="22">
        <f>CASHBC!HV65</f>
        <v>24.850000000000023</v>
      </c>
      <c r="ED67" s="22">
        <f>CASHBC!HW65</f>
        <v>12.600000000000023</v>
      </c>
      <c r="EE67" s="22">
        <f>CASHBC!HX65</f>
        <v>14.899999999999977</v>
      </c>
      <c r="EF67" s="3">
        <f>CASHBC!HY65</f>
        <v>11.75</v>
      </c>
      <c r="EG67" s="22">
        <f>CASHBC!HZ65</f>
        <v>16.800000000000011</v>
      </c>
      <c r="EH67" s="22">
        <f>CASHBC!IA65</f>
        <v>14.949999999999989</v>
      </c>
      <c r="EI67" s="22">
        <f>CASHBC!IB65</f>
        <v>18.199999999999989</v>
      </c>
      <c r="EJ67" s="22">
        <f>CASHBC!IC65</f>
        <v>21.899999999999977</v>
      </c>
      <c r="EK67" s="22">
        <f>CASHBC!ID65</f>
        <v>36.449999999999989</v>
      </c>
      <c r="EL67" s="3">
        <f>CASHBC!IE65</f>
        <v>28.449999999999989</v>
      </c>
      <c r="EM67" s="22">
        <f>CASHBC!IF65</f>
        <v>26.899999999999977</v>
      </c>
      <c r="EN67" s="22">
        <f>CASHBC!IG65</f>
        <v>16.550000000000011</v>
      </c>
      <c r="EO67" s="22">
        <f>CASHBC!IH65</f>
        <v>22.350000000000023</v>
      </c>
      <c r="EP67" s="22">
        <f>VLOOKUP($A67,FNO_STOCKOPS!$EJ:$EY,2,0)</f>
        <v>1.0037809488962068</v>
      </c>
      <c r="EQ67" s="22">
        <f>VLOOKUP($A67,FNO_STOCKOPS!$EJ:$EY,3,0)</f>
        <v>0.92288686605981796</v>
      </c>
      <c r="ER67" s="22">
        <f>VLOOKUP($A67,FNO_STOCKOPS!$EJ:$EY,4,0)</f>
        <v>0.8616221219483976</v>
      </c>
      <c r="ES67" s="22">
        <f>VLOOKUP($A67,FNO_STOCKOPS!$EJ:$EY,5,0)</f>
        <v>0.71527073615899417</v>
      </c>
      <c r="ET67" s="22">
        <f>VLOOKUP($A67,FNO_STOCKOPS!$EJ:$EY,6,0)</f>
        <v>0.6176249530251785</v>
      </c>
      <c r="EU67" s="22">
        <f>VLOOKUP($A67,FNO_STOCKOPS!$EJ:$EY,7,0)</f>
        <v>0.80072173215717724</v>
      </c>
      <c r="EV67" s="22">
        <f>VLOOKUP($A67,FNO_STOCKOPS!$EJ:$EY,8,0)</f>
        <v>0.63188244047619047</v>
      </c>
      <c r="EW67" s="22">
        <f>VLOOKUP($A67,FNO_STOCKOPS!$EJ:$EY,9,0)</f>
        <v>0.61404627436691561</v>
      </c>
      <c r="EX67" s="22">
        <f>VLOOKUP($A67,FNO_STOCKOPS!$EJ:$EY,10,0)</f>
        <v>0.89352204681545999</v>
      </c>
      <c r="EY67" s="22">
        <f>VLOOKUP($A67,FNO_STOCKOPS!$EJ:$EY,11,0)</f>
        <v>0.98735275883446993</v>
      </c>
      <c r="EZ67" s="22">
        <f>VLOOKUP($A67,FNO_STOCKOPS!$EJ:$EY,12,0)</f>
        <v>0.80158189008591296</v>
      </c>
      <c r="FA67" s="22">
        <f>VLOOKUP($A67,FNO_STOCKOPS!$EJ:$EY,13,0)</f>
        <v>0.67904543134252171</v>
      </c>
      <c r="FB67" s="22">
        <f>VLOOKUP($A67,FNO_STOCKOPS!$EJ:$EY,14,0)</f>
        <v>0.7492728330424665</v>
      </c>
      <c r="FC67" s="22">
        <f>VLOOKUP($A67,FNO_STOCKOPS!$EJ:$EY,15,0)</f>
        <v>0.83266871165644174</v>
      </c>
    </row>
    <row r="68" spans="1:159" x14ac:dyDescent="0.25">
      <c r="A68" s="3" t="s">
        <v>74</v>
      </c>
      <c r="B68" s="18">
        <v>405.9</v>
      </c>
      <c r="C68" s="18">
        <v>416.1</v>
      </c>
      <c r="D68" s="18">
        <v>405.1</v>
      </c>
      <c r="E68" s="18">
        <v>410.6</v>
      </c>
      <c r="F68" s="18">
        <v>2.04</v>
      </c>
      <c r="G68" s="18">
        <v>537.29999999999995</v>
      </c>
      <c r="H68" s="18">
        <v>226.1</v>
      </c>
      <c r="I68" s="21" t="str">
        <f>VLOOKUP($A68,CASHBC!$HT:$IL,19,0)</f>
        <v>ALL</v>
      </c>
      <c r="J68" s="22">
        <f>VLOOKUP($A68,CASHBC!$A:$C,3,0)</f>
        <v>32.878819999999997</v>
      </c>
      <c r="K68" s="22">
        <f>VLOOKUP($A68,CASHBC!$EZ:$FD,2,0)</f>
        <v>81.976633333333325</v>
      </c>
      <c r="L68" s="22">
        <f>VLOOKUP($A68,CASHBC!$EZ:$FD,3,0)</f>
        <v>67.130513999999991</v>
      </c>
      <c r="M68" s="22">
        <f>VLOOKUP($A68,CASHBC!$EZ:$FD,4,0)</f>
        <v>58.096949999999993</v>
      </c>
      <c r="N68" s="22">
        <f>VLOOKUP($A68,CASHBC!$EZ:$FD,5,0)</f>
        <v>50.505530769230759</v>
      </c>
      <c r="O68" s="22" t="str">
        <f t="shared" si="1"/>
        <v/>
      </c>
      <c r="P68" s="22">
        <f>VLOOKUP($A68,CASHBC!$A:$D,4,0)</f>
        <v>135.13170163000001</v>
      </c>
      <c r="Q68" s="22">
        <f>VLOOKUP($A68,CASHBC!$FX:$GB,2,0)</f>
        <v>309.23567280333333</v>
      </c>
      <c r="R68" s="22">
        <f>VLOOKUP($A68,CASHBC!$FX:$GB,3,0)</f>
        <v>248.79518329500002</v>
      </c>
      <c r="S68" s="22">
        <f>VLOOKUP($A68,CASHBC!$FX:$GB,4,0)</f>
        <v>215.98167711875001</v>
      </c>
      <c r="T68" s="22">
        <f>VLOOKUP($A68,CASHBC!$FX:$GB,5,0)</f>
        <v>183.53856286153845</v>
      </c>
      <c r="U68" s="22" t="str">
        <f t="shared" si="2"/>
        <v/>
      </c>
      <c r="V68" s="24">
        <f>VLOOKUP($A68,CASHBC!$A:$E,5,0)</f>
        <v>59075</v>
      </c>
      <c r="W68" s="24">
        <f>VLOOKUP($A68,CASHBC!$GV:$GZ,2,0)</f>
        <v>138691</v>
      </c>
      <c r="X68" s="24">
        <f>VLOOKUP($A68,CASHBC!$GV:$GZ,3,0)</f>
        <v>115963.8</v>
      </c>
      <c r="Y68" s="24">
        <f>VLOOKUP($A68,CASHBC!$GV:$GZ,4,0)</f>
        <v>100585.625</v>
      </c>
      <c r="Z68" s="24">
        <f>VLOOKUP($A68,CASHBC!$GV:$GZ,5,0)</f>
        <v>88275.692307692312</v>
      </c>
      <c r="AA68" s="24">
        <f t="shared" si="3"/>
        <v>59075</v>
      </c>
      <c r="AB68" s="27">
        <f>VLOOKUP(A68,DELIEVERY!A:E,5,0)</f>
        <v>17.41</v>
      </c>
      <c r="AC68" s="22">
        <f>VLOOKUP(A68,DELIEVERY!DP:DV,3,0)</f>
        <v>23.548588439225973</v>
      </c>
      <c r="AD68" s="22">
        <f>VLOOKUP(A68,DELIEVERY!DP:DV,4,0)</f>
        <v>25.237378638274691</v>
      </c>
      <c r="AE68" s="22">
        <f>VLOOKUP(A68,DELIEVERY!DP:DV,5,0)</f>
        <v>24.385533577924488</v>
      </c>
      <c r="AF68" s="22">
        <f>VLOOKUP(A68,DELIEVERY!DP:DV,6,0)</f>
        <v>25.826007783762904</v>
      </c>
      <c r="AG68" s="3" t="str">
        <f t="shared" si="4"/>
        <v/>
      </c>
      <c r="AH68" s="28">
        <f>FNO_BHAVCOPY!CB66</f>
        <v>-8.36200963523744</v>
      </c>
      <c r="AI68" s="28">
        <f>FNO_BHAVCOPY!CC66</f>
        <v>-5.6799740344044141</v>
      </c>
      <c r="AJ68" s="28">
        <f>FNO_BHAVCOPY!CD66</f>
        <v>2.4438902743142146</v>
      </c>
      <c r="AK68" s="28">
        <f>FNO_BHAVCOPY!CE66</f>
        <v>3.9219073946095371</v>
      </c>
      <c r="AL68" s="28">
        <f>FNO_BHAVCOPY!CF66</f>
        <v>3.3202427704391289</v>
      </c>
      <c r="AM68" s="28">
        <f>FNO_BHAVCOPY!CG66</f>
        <v>5.8578987150415722</v>
      </c>
      <c r="AN68" s="28">
        <f>FNO_BHAVCOPY!CH66</f>
        <v>2.0636451301832208</v>
      </c>
      <c r="AO68" s="28">
        <f>FNO_BHAVCOPY!CI66</f>
        <v>0.40666150271107665</v>
      </c>
      <c r="AP68" s="28">
        <f>FNO_BHAVCOPY!CJ66</f>
        <v>0.34978624174115819</v>
      </c>
      <c r="AQ68" s="28">
        <f>FNO_BHAVCOPY!CK66</f>
        <v>-1.4365064163953267</v>
      </c>
      <c r="AR68" s="28">
        <f>FNO_BHAVCOPY!CL66</f>
        <v>4.0247061167563265</v>
      </c>
      <c r="AS68" s="28">
        <f>FNO_BHAVCOPY!CM66</f>
        <v>1.5991902834008098</v>
      </c>
      <c r="AT68" s="28">
        <f>FNO_BHAVCOPY!CN66</f>
        <v>0.50864699898270604</v>
      </c>
      <c r="AU68" s="28">
        <f>FNO_BHAVCOPY!CO66</f>
        <v>-0.50607287449392713</v>
      </c>
      <c r="AV68" s="29">
        <f>FNO_BHAVCOPY!BK66</f>
        <v>7989000</v>
      </c>
      <c r="AW68" s="29">
        <f>FNO_BHAVCOPY!BL66</f>
        <v>8718000</v>
      </c>
      <c r="AX68" s="29">
        <f>FNO_BHAVCOPY!BM66</f>
        <v>9243000</v>
      </c>
      <c r="AY68" s="29">
        <f>FNO_BHAVCOPY!BN66</f>
        <v>9022500</v>
      </c>
      <c r="AZ68" s="29">
        <f>FNO_BHAVCOPY!BO66</f>
        <v>8682000</v>
      </c>
      <c r="BA68" s="29">
        <f>FNO_BHAVCOPY!BP66</f>
        <v>8403000</v>
      </c>
      <c r="BB68" s="29">
        <f>FNO_BHAVCOPY!BQ66</f>
        <v>7938000</v>
      </c>
      <c r="BC68" s="29">
        <f>FNO_BHAVCOPY!BR66</f>
        <v>7777500</v>
      </c>
      <c r="BD68" s="29">
        <f>FNO_BHAVCOPY!BS66</f>
        <v>7746000</v>
      </c>
      <c r="BE68" s="29">
        <f>FNO_BHAVCOPY!BT66</f>
        <v>7719000</v>
      </c>
      <c r="BF68" s="29">
        <f>FNO_BHAVCOPY!BU66</f>
        <v>7831500</v>
      </c>
      <c r="BG68" s="29">
        <f>FNO_BHAVCOPY!BV66</f>
        <v>7528500</v>
      </c>
      <c r="BH68" s="29">
        <f>FNO_BHAVCOPY!BW66</f>
        <v>7410000</v>
      </c>
      <c r="BI68" s="29">
        <f>FNO_BHAVCOPY!BX66</f>
        <v>7372500</v>
      </c>
      <c r="BJ68" s="22">
        <f>CASHBC!EJ66</f>
        <v>32.878819999999997</v>
      </c>
      <c r="BK68" s="22">
        <f>CASHBC!EK66</f>
        <v>63.763979999999997</v>
      </c>
      <c r="BL68" s="22">
        <f>CASHBC!EL66</f>
        <v>43.468319999999999</v>
      </c>
      <c r="BM68" s="22">
        <f>CASHBC!EM66</f>
        <v>138.69759999999999</v>
      </c>
      <c r="BN68" s="22">
        <f>CASHBC!EN66</f>
        <v>63.241619999999998</v>
      </c>
      <c r="BO68" s="22">
        <f>CASHBC!EO66</f>
        <v>26.48105</v>
      </c>
      <c r="BP68" s="22">
        <f>CASHBC!EP66</f>
        <v>25.811679999999999</v>
      </c>
      <c r="BQ68" s="22">
        <f>CASHBC!EQ66</f>
        <v>26.70354</v>
      </c>
      <c r="BR68" s="22">
        <f>CASHBC!ER66</f>
        <v>76.607810000000001</v>
      </c>
      <c r="BS68" s="22">
        <f>CASHBC!ES66</f>
        <v>56.845329999999997</v>
      </c>
      <c r="BT68" s="22">
        <f>CASHBC!ET66</f>
        <v>40.895220000000002</v>
      </c>
      <c r="BU68" s="22">
        <f>CASHBC!EU66</f>
        <v>28.74352</v>
      </c>
      <c r="BV68" s="22">
        <f>CASHBC!EV66</f>
        <v>25.74306</v>
      </c>
      <c r="BW68" s="22">
        <f>CASHBC!EW66</f>
        <v>39.56917</v>
      </c>
      <c r="BX68" s="22">
        <f>VLOOKUP($A68,CASHBC!$FG:$FU,2,0)</f>
        <v>135.13170163000001</v>
      </c>
      <c r="BY68" s="22">
        <f>VLOOKUP($A68,CASHBC!$FG:$FU,3,0)</f>
        <v>250.04828901999997</v>
      </c>
      <c r="BZ68" s="22">
        <f>VLOOKUP($A68,CASHBC!$FG:$FU,4,0)</f>
        <v>163.880504855</v>
      </c>
      <c r="CA68" s="22">
        <f>VLOOKUP($A68,CASHBC!$FG:$FU,5,0)</f>
        <v>513.77822453500005</v>
      </c>
      <c r="CB68" s="22">
        <f>VLOOKUP($A68,CASHBC!$FG:$FU,6,0)</f>
        <v>216.90612355500002</v>
      </c>
      <c r="CC68" s="22">
        <f>VLOOKUP($A68,CASHBC!$FG:$FU,7,0)</f>
        <v>99.362774510000008</v>
      </c>
      <c r="CD68" s="22">
        <f>VLOOKUP($A68,CASHBC!$FG:$FU,8,0)</f>
        <v>93.567178615000003</v>
      </c>
      <c r="CE68" s="22">
        <f>VLOOKUP($A68,CASHBC!$FG:$FU,9,0)</f>
        <v>97.430269410000008</v>
      </c>
      <c r="CF68" s="22">
        <f>VLOOKUP($A68,CASHBC!$FG:$FU,10,0)</f>
        <v>292.88005244999999</v>
      </c>
      <c r="CG68" s="22">
        <f>VLOOKUP($A68,CASHBC!$FG:$FU,11,0)</f>
        <v>202.98584452</v>
      </c>
      <c r="CH68" s="22">
        <f>VLOOKUP($A68,CASHBC!$FG:$FU,12,0)</f>
        <v>134.40083483499998</v>
      </c>
      <c r="CI68" s="22">
        <f>VLOOKUP($A68,CASHBC!$FG:$FU,13,0)</f>
        <v>98.647071154999992</v>
      </c>
      <c r="CJ68" s="22">
        <f>VLOOKUP($A68,CASHBC!$FG:$FU,14,0)</f>
        <v>86.460765729999991</v>
      </c>
      <c r="CK68" s="22">
        <f>VLOOKUP($A68,CASHBC!$FG:$FU,15,0)</f>
        <v>135.65338401</v>
      </c>
      <c r="CL68" s="30">
        <f>VLOOKUP($A68,CASHBC!$GE:$GS,2,0)</f>
        <v>59075</v>
      </c>
      <c r="CM68" s="30">
        <f>VLOOKUP($A68,CASHBC!$GE:$GS,3,0)</f>
        <v>118973</v>
      </c>
      <c r="CN68" s="30">
        <f>VLOOKUP($A68,CASHBC!$GE:$GS,4,0)</f>
        <v>88358</v>
      </c>
      <c r="CO68" s="30">
        <f>VLOOKUP($A68,CASHBC!$GE:$GS,5,0)</f>
        <v>208742</v>
      </c>
      <c r="CP68" s="30">
        <f>VLOOKUP($A68,CASHBC!$GE:$GS,6,0)</f>
        <v>109786</v>
      </c>
      <c r="CQ68" s="30">
        <f>VLOOKUP($A68,CASHBC!$GE:$GS,7,0)</f>
        <v>53960</v>
      </c>
      <c r="CR68" s="30">
        <f>VLOOKUP($A68,CASHBC!$GE:$GS,8,0)</f>
        <v>55457</v>
      </c>
      <c r="CS68" s="30">
        <f>VLOOKUP($A68,CASHBC!$GE:$GS,9,0)</f>
        <v>53927</v>
      </c>
      <c r="CT68" s="30">
        <f>VLOOKUP($A68,CASHBC!$GE:$GS,10,0)</f>
        <v>115482</v>
      </c>
      <c r="CU68" s="30">
        <f>VLOOKUP($A68,CASHBC!$GE:$GS,11,0)</f>
        <v>67302</v>
      </c>
      <c r="CV68" s="30">
        <f>VLOOKUP($A68,CASHBC!$GE:$GS,12,0)</f>
        <v>76890</v>
      </c>
      <c r="CW68" s="30">
        <f>VLOOKUP($A68,CASHBC!$GE:$GS,13,0)</f>
        <v>88181</v>
      </c>
      <c r="CX68" s="30">
        <f>VLOOKUP($A68,CASHBC!$GE:$GS,14,0)</f>
        <v>48869</v>
      </c>
      <c r="CY68" s="30">
        <f>VLOOKUP($A68,CASHBC!$GE:$GS,15,0)</f>
        <v>61657</v>
      </c>
      <c r="CZ68" s="30">
        <f t="shared" si="7"/>
        <v>55.656064325010576</v>
      </c>
      <c r="DA68" s="30">
        <f t="shared" si="7"/>
        <v>53.595336757079338</v>
      </c>
      <c r="DB68" s="30">
        <f t="shared" si="7"/>
        <v>49.195681206002845</v>
      </c>
      <c r="DC68" s="30">
        <f t="shared" si="7"/>
        <v>66.444510448304612</v>
      </c>
      <c r="DD68" s="30">
        <f t="shared" si="7"/>
        <v>57.604448654655421</v>
      </c>
      <c r="DE68" s="30">
        <f t="shared" si="8"/>
        <v>49.075333580429941</v>
      </c>
      <c r="DF68" s="30">
        <f t="shared" si="8"/>
        <v>46.543592332798383</v>
      </c>
      <c r="DG68" s="30">
        <f t="shared" si="8"/>
        <v>49.51794092013278</v>
      </c>
      <c r="DH68" s="30">
        <f t="shared" si="8"/>
        <v>66.337446528463303</v>
      </c>
      <c r="DI68" s="30">
        <f t="shared" si="8"/>
        <v>84.463062018959306</v>
      </c>
      <c r="DJ68" s="30">
        <f t="shared" si="8"/>
        <v>53.186656262192741</v>
      </c>
      <c r="DK68" s="30">
        <f t="shared" si="8"/>
        <v>32.596046767444236</v>
      </c>
      <c r="DL68" s="30">
        <f t="shared" si="8"/>
        <v>52.677689332705803</v>
      </c>
      <c r="DM68" s="30">
        <f t="shared" si="8"/>
        <v>64.176281687399637</v>
      </c>
      <c r="DN68" s="3">
        <f>VLOOKUP($A68,DELIEVERY!$DX:$EM,2,0)</f>
        <v>17.41</v>
      </c>
      <c r="DO68" s="3">
        <f>VLOOKUP($A68,DELIEVERY!$DX:$EM,3,0)</f>
        <v>28</v>
      </c>
      <c r="DP68" s="3">
        <f>VLOOKUP($A68,DELIEVERY!$DX:$EM,4,0)</f>
        <v>32.76</v>
      </c>
      <c r="DQ68" s="3">
        <f>VLOOKUP($A68,DELIEVERY!$DX:$EM,5,0)</f>
        <v>18.61</v>
      </c>
      <c r="DR68" s="3">
        <f>VLOOKUP($A68,DELIEVERY!$DX:$EM,6,0)</f>
        <v>30.37</v>
      </c>
      <c r="DS68" s="3">
        <f>VLOOKUP($A68,DELIEVERY!$DX:$EM,7,0)</f>
        <v>28.66</v>
      </c>
      <c r="DT68" s="3">
        <f>VLOOKUP($A68,DELIEVERY!$DX:$EM,8,0)</f>
        <v>24.91</v>
      </c>
      <c r="DU68" s="3">
        <f>VLOOKUP($A68,DELIEVERY!$DX:$EM,9,0)</f>
        <v>28.46</v>
      </c>
      <c r="DV68" s="3">
        <f>VLOOKUP($A68,DELIEVERY!$DX:$EM,10,0)</f>
        <v>19.059999999999999</v>
      </c>
      <c r="DW68" s="3">
        <f>VLOOKUP($A68,DELIEVERY!$DX:$EM,11,0)</f>
        <v>19.920000000000002</v>
      </c>
      <c r="DX68" s="3">
        <f>VLOOKUP($A68,DELIEVERY!$DX:$EM,12,0)</f>
        <v>32.770000000000003</v>
      </c>
      <c r="DY68" s="3">
        <f>VLOOKUP($A68,DELIEVERY!$DX:$EM,13,0)</f>
        <v>45.67</v>
      </c>
      <c r="DZ68" s="3">
        <f>VLOOKUP($A68,DELIEVERY!$DX:$EM,14,0)</f>
        <v>26.73</v>
      </c>
      <c r="EA68" s="3">
        <f>VLOOKUP($A68,DELIEVERY!$DX:$EM,15,0)</f>
        <v>29.05</v>
      </c>
      <c r="EB68" s="3">
        <f>CASHBC!HU66</f>
        <v>11</v>
      </c>
      <c r="EC68" s="22">
        <f>CASHBC!HV66</f>
        <v>28.949999999999989</v>
      </c>
      <c r="ED68" s="22">
        <f>CASHBC!HW66</f>
        <v>19.050000000000011</v>
      </c>
      <c r="EE68" s="22">
        <f>CASHBC!HX66</f>
        <v>38.300000000000011</v>
      </c>
      <c r="EF68" s="3">
        <f>CASHBC!HY66</f>
        <v>27.400000000000034</v>
      </c>
      <c r="EG68" s="22">
        <f>CASHBC!HZ66</f>
        <v>27.099999999999966</v>
      </c>
      <c r="EH68" s="22">
        <f>CASHBC!IA66</f>
        <v>15.800000000000011</v>
      </c>
      <c r="EI68" s="22">
        <f>CASHBC!IB66</f>
        <v>17.949999999999989</v>
      </c>
      <c r="EJ68" s="22">
        <f>CASHBC!IC66</f>
        <v>17.599999999999966</v>
      </c>
      <c r="EK68" s="22">
        <f>CASHBC!ID66</f>
        <v>29.149999999999977</v>
      </c>
      <c r="EL68" s="3">
        <f>CASHBC!IE66</f>
        <v>25.899999999999977</v>
      </c>
      <c r="EM68" s="22">
        <f>CASHBC!IF66</f>
        <v>30.350000000000023</v>
      </c>
      <c r="EN68" s="22">
        <f>CASHBC!IG66</f>
        <v>21.399999999999977</v>
      </c>
      <c r="EO68" s="22">
        <f>CASHBC!IH66</f>
        <v>20.599999999999966</v>
      </c>
      <c r="EP68" s="22">
        <f>VLOOKUP($A68,FNO_STOCKOPS!$EJ:$EY,2,0)</f>
        <v>1.173109243697479</v>
      </c>
      <c r="EQ68" s="22">
        <f>VLOOKUP($A68,FNO_STOCKOPS!$EJ:$EY,3,0)</f>
        <v>0.88942307692307687</v>
      </c>
      <c r="ER68" s="22">
        <f>VLOOKUP($A68,FNO_STOCKOPS!$EJ:$EY,4,0)</f>
        <v>0.79069767441860461</v>
      </c>
      <c r="ES68" s="22">
        <f>VLOOKUP($A68,FNO_STOCKOPS!$EJ:$EY,5,0)</f>
        <v>0.81380563124432337</v>
      </c>
      <c r="ET68" s="22">
        <f>VLOOKUP($A68,FNO_STOCKOPS!$EJ:$EY,6,0)</f>
        <v>0.76476578411405294</v>
      </c>
      <c r="EU68" s="22">
        <f>VLOOKUP($A68,FNO_STOCKOPS!$EJ:$EY,7,0)</f>
        <v>0.5970982142857143</v>
      </c>
      <c r="EV68" s="22">
        <f>VLOOKUP($A68,FNO_STOCKOPS!$EJ:$EY,8,0)</f>
        <v>0.54285714285714282</v>
      </c>
      <c r="EW68" s="22">
        <f>VLOOKUP($A68,FNO_STOCKOPS!$EJ:$EY,9,0)</f>
        <v>0.5578378378378378</v>
      </c>
      <c r="EX68" s="22">
        <f>VLOOKUP($A68,FNO_STOCKOPS!$EJ:$EY,10,0)</f>
        <v>0.49949748743718592</v>
      </c>
      <c r="EY68" s="22">
        <f>VLOOKUP($A68,FNO_STOCKOPS!$EJ:$EY,11,0)</f>
        <v>0.66990291262135926</v>
      </c>
      <c r="EZ68" s="22">
        <f>VLOOKUP($A68,FNO_STOCKOPS!$EJ:$EY,12,0)</f>
        <v>0.68496420047732698</v>
      </c>
      <c r="FA68" s="22">
        <f>VLOOKUP($A68,FNO_STOCKOPS!$EJ:$EY,13,0)</f>
        <v>0.74798927613941024</v>
      </c>
      <c r="FB68" s="22">
        <f>VLOOKUP($A68,FNO_STOCKOPS!$EJ:$EY,14,0)</f>
        <v>0.82789317507418403</v>
      </c>
      <c r="FC68" s="22">
        <f>VLOOKUP($A68,FNO_STOCKOPS!$EJ:$EY,15,0)</f>
        <v>0.92380952380952386</v>
      </c>
    </row>
    <row r="69" spans="1:159" x14ac:dyDescent="0.25">
      <c r="A69" s="3" t="s">
        <v>75</v>
      </c>
      <c r="B69" s="18">
        <v>4.3499999999999996</v>
      </c>
      <c r="C69" s="18">
        <v>4.4000000000000004</v>
      </c>
      <c r="D69" s="18">
        <v>4.0999999999999996</v>
      </c>
      <c r="E69" s="18">
        <v>4.2</v>
      </c>
      <c r="F69" s="18">
        <v>0</v>
      </c>
      <c r="G69" s="18">
        <v>17.149999999999999</v>
      </c>
      <c r="H69" s="18">
        <v>2.4</v>
      </c>
      <c r="I69" s="21" t="str">
        <f>VLOOKUP($A69,CASHBC!$HT:$IL,19,0)</f>
        <v/>
      </c>
      <c r="J69" s="22">
        <f>VLOOKUP($A69,CASHBC!$A:$C,3,0)</f>
        <v>3075.4942799999999</v>
      </c>
      <c r="K69" s="22">
        <f>VLOOKUP($A69,CASHBC!$EZ:$FD,2,0)</f>
        <v>3002.2461533333335</v>
      </c>
      <c r="L69" s="22">
        <f>VLOOKUP($A69,CASHBC!$EZ:$FD,3,0)</f>
        <v>3826.7487940000001</v>
      </c>
      <c r="M69" s="22">
        <f>VLOOKUP($A69,CASHBC!$EZ:$FD,4,0)</f>
        <v>3596.3297975</v>
      </c>
      <c r="N69" s="22">
        <f>VLOOKUP($A69,CASHBC!$EZ:$FD,5,0)</f>
        <v>4190.3349230769227</v>
      </c>
      <c r="O69" s="22" t="str">
        <f t="shared" ref="O69:O132" si="9">IF(J69=MAX(J69:N69),J69,"")</f>
        <v/>
      </c>
      <c r="P69" s="22">
        <f>VLOOKUP($A69,CASHBC!$A:$D,4,0)</f>
        <v>130.600888795</v>
      </c>
      <c r="Q69" s="22">
        <f>VLOOKUP($A69,CASHBC!$FX:$GB,2,0)</f>
        <v>122.91972829000001</v>
      </c>
      <c r="R69" s="22">
        <f>VLOOKUP($A69,CASHBC!$FX:$GB,3,0)</f>
        <v>160.14632467899997</v>
      </c>
      <c r="S69" s="22">
        <f>VLOOKUP($A69,CASHBC!$FX:$GB,4,0)</f>
        <v>146.67231961312498</v>
      </c>
      <c r="T69" s="22">
        <f>VLOOKUP($A69,CASHBC!$FX:$GB,5,0)</f>
        <v>171.76528142961538</v>
      </c>
      <c r="U69" s="22" t="str">
        <f t="shared" ref="U69:U132" si="10">IF(P69=MAX(P69:T69),P69,"")</f>
        <v/>
      </c>
      <c r="V69" s="24">
        <f>VLOOKUP($A69,CASHBC!$A:$E,5,0)</f>
        <v>187922</v>
      </c>
      <c r="W69" s="24">
        <f>VLOOKUP($A69,CASHBC!$GV:$GZ,2,0)</f>
        <v>186111.66666666666</v>
      </c>
      <c r="X69" s="24">
        <f>VLOOKUP($A69,CASHBC!$GV:$GZ,3,0)</f>
        <v>222445</v>
      </c>
      <c r="Y69" s="24">
        <f>VLOOKUP($A69,CASHBC!$GV:$GZ,4,0)</f>
        <v>218053.75</v>
      </c>
      <c r="Z69" s="24">
        <f>VLOOKUP($A69,CASHBC!$GV:$GZ,5,0)</f>
        <v>237478.84615384616</v>
      </c>
      <c r="AA69" s="24" t="str">
        <f t="shared" ref="AA69:AA132" si="11">IF(V69=MIN(V69:Z69),V69,"")</f>
        <v/>
      </c>
      <c r="AB69" s="27">
        <f>VLOOKUP(A69,DELIEVERY!A:E,5,0)</f>
        <v>27.98</v>
      </c>
      <c r="AC69" s="22">
        <f>VLOOKUP(A69,DELIEVERY!DP:DV,3,0)</f>
        <v>25.688259632222074</v>
      </c>
      <c r="AD69" s="22">
        <f>VLOOKUP(A69,DELIEVERY!DP:DV,4,0)</f>
        <v>29.515040176426066</v>
      </c>
      <c r="AE69" s="22">
        <f>VLOOKUP(A69,DELIEVERY!DP:DV,5,0)</f>
        <v>30.085138833822427</v>
      </c>
      <c r="AF69" s="22">
        <f>VLOOKUP(A69,DELIEVERY!DP:DV,6,0)</f>
        <v>29.651047518617659</v>
      </c>
      <c r="AG69" s="3" t="str">
        <f t="shared" ref="AG69:AG132" si="12">IF(AB69=MAX(AB69:AF69),AB69,"")</f>
        <v/>
      </c>
      <c r="AH69" s="28">
        <f>FNO_BHAVCOPY!CB67</f>
        <v>-9.2935323383084576</v>
      </c>
      <c r="AI69" s="28">
        <f>FNO_BHAVCOPY!CC67</f>
        <v>12.769299820466786</v>
      </c>
      <c r="AJ69" s="28">
        <f>FNO_BHAVCOPY!CD67</f>
        <v>-12.9347401328644</v>
      </c>
      <c r="AK69" s="28">
        <f>FNO_BHAVCOPY!CE67</f>
        <v>16.609706083390293</v>
      </c>
      <c r="AL69" s="28">
        <f>FNO_BHAVCOPY!CF67</f>
        <v>-3.7921964050854884</v>
      </c>
      <c r="AM69" s="28">
        <f>FNO_BHAVCOPY!CG67</f>
        <v>28.434684684684687</v>
      </c>
      <c r="AN69" s="28">
        <f>FNO_BHAVCOPY!CH67</f>
        <v>6.506746626686656</v>
      </c>
      <c r="AO69" s="28">
        <f>FNO_BHAVCOPY!CI67</f>
        <v>4.4145272385723233</v>
      </c>
      <c r="AP69" s="28">
        <f>FNO_BHAVCOPY!CJ67</f>
        <v>-1.5109466543324082</v>
      </c>
      <c r="AQ69" s="28">
        <f>FNO_BHAVCOPY!CK67</f>
        <v>-1.1581834806461446</v>
      </c>
      <c r="AR69" s="28">
        <f>FNO_BHAVCOPY!CL67</f>
        <v>9.9530831099195716</v>
      </c>
      <c r="AS69" s="28">
        <f>FNO_BHAVCOPY!CM67</f>
        <v>-11.164036915748735</v>
      </c>
      <c r="AT69" s="28">
        <f>FNO_BHAVCOPY!CN67</f>
        <v>24.96279761904762</v>
      </c>
      <c r="AU69" s="28">
        <f>FNO_BHAVCOPY!CO67</f>
        <v>1.1667293940534438</v>
      </c>
      <c r="AV69" s="29">
        <f>FNO_BHAVCOPY!BK67</f>
        <v>446684000</v>
      </c>
      <c r="AW69" s="29">
        <f>FNO_BHAVCOPY!BL67</f>
        <v>492450000</v>
      </c>
      <c r="AX69" s="29">
        <f>FNO_BHAVCOPY!BM67</f>
        <v>436688000</v>
      </c>
      <c r="AY69" s="29">
        <f>FNO_BHAVCOPY!BN67</f>
        <v>501564000</v>
      </c>
      <c r="AZ69" s="29">
        <f>FNO_BHAVCOPY!BO67</f>
        <v>430122000</v>
      </c>
      <c r="BA69" s="29">
        <f>FNO_BHAVCOPY!BP67</f>
        <v>447076000</v>
      </c>
      <c r="BB69" s="29">
        <f>FNO_BHAVCOPY!BQ67</f>
        <v>348096000</v>
      </c>
      <c r="BC69" s="29">
        <f>FNO_BHAVCOPY!BR67</f>
        <v>326830000</v>
      </c>
      <c r="BD69" s="29">
        <f>FNO_BHAVCOPY!BS67</f>
        <v>313012000</v>
      </c>
      <c r="BE69" s="29">
        <f>FNO_BHAVCOPY!BT67</f>
        <v>317814000</v>
      </c>
      <c r="BF69" s="29">
        <f>FNO_BHAVCOPY!BU67</f>
        <v>321538000</v>
      </c>
      <c r="BG69" s="29">
        <f>FNO_BHAVCOPY!BV67</f>
        <v>292432000</v>
      </c>
      <c r="BH69" s="29">
        <f>FNO_BHAVCOPY!BW67</f>
        <v>329182000</v>
      </c>
      <c r="BI69" s="29">
        <f>FNO_BHAVCOPY!BX67</f>
        <v>263424000</v>
      </c>
      <c r="BJ69" s="22">
        <f>CASHBC!EJ67</f>
        <v>3075.4942799999999</v>
      </c>
      <c r="BK69" s="22">
        <f>CASHBC!EK67</f>
        <v>3463.5410400000001</v>
      </c>
      <c r="BL69" s="22">
        <f>CASHBC!EL67</f>
        <v>3039.3212600000002</v>
      </c>
      <c r="BM69" s="22">
        <f>CASHBC!EM67</f>
        <v>2503.8761599999998</v>
      </c>
      <c r="BN69" s="22">
        <f>CASHBC!EN67</f>
        <v>3216.3849799999998</v>
      </c>
      <c r="BO69" s="22">
        <f>CASHBC!EO67</f>
        <v>6910.6205300000001</v>
      </c>
      <c r="BP69" s="22">
        <f>CASHBC!EP67</f>
        <v>4378.0847100000001</v>
      </c>
      <c r="BQ69" s="22">
        <f>CASHBC!EQ67</f>
        <v>2518.2087900000001</v>
      </c>
      <c r="BR69" s="22">
        <f>CASHBC!ER67</f>
        <v>2740.6009100000001</v>
      </c>
      <c r="BS69" s="22">
        <f>CASHBC!ES67</f>
        <v>5369.2009099999996</v>
      </c>
      <c r="BT69" s="22">
        <f>CASHBC!ET67</f>
        <v>4032.5881399999998</v>
      </c>
      <c r="BU69" s="22">
        <f>CASHBC!EU67</f>
        <v>7093.3448500000004</v>
      </c>
      <c r="BV69" s="22">
        <f>CASHBC!EV67</f>
        <v>8042.3814400000001</v>
      </c>
      <c r="BW69" s="22">
        <f>CASHBC!EW67</f>
        <v>1166.20028</v>
      </c>
      <c r="BX69" s="22">
        <f>VLOOKUP($A69,CASHBC!$FG:$FU,2,0)</f>
        <v>130.600888795</v>
      </c>
      <c r="BY69" s="22">
        <f>VLOOKUP($A69,CASHBC!$FG:$FU,3,0)</f>
        <v>142.46215352000002</v>
      </c>
      <c r="BZ69" s="22">
        <f>VLOOKUP($A69,CASHBC!$FG:$FU,4,0)</f>
        <v>123.42458605</v>
      </c>
      <c r="CA69" s="22">
        <f>VLOOKUP($A69,CASHBC!$FG:$FU,5,0)</f>
        <v>102.8724453</v>
      </c>
      <c r="CB69" s="22">
        <f>VLOOKUP($A69,CASHBC!$FG:$FU,6,0)</f>
        <v>131.28048315499998</v>
      </c>
      <c r="CC69" s="22">
        <f>VLOOKUP($A69,CASHBC!$FG:$FU,7,0)</f>
        <v>300.69195536999996</v>
      </c>
      <c r="CD69" s="22">
        <f>VLOOKUP($A69,CASHBC!$FG:$FU,8,0)</f>
        <v>171.03646218499998</v>
      </c>
      <c r="CE69" s="22">
        <f>VLOOKUP($A69,CASHBC!$FG:$FU,9,0)</f>
        <v>93.038619139999994</v>
      </c>
      <c r="CF69" s="22">
        <f>VLOOKUP($A69,CASHBC!$FG:$FU,10,0)</f>
        <v>108.571852185</v>
      </c>
      <c r="CG69" s="22">
        <f>VLOOKUP($A69,CASHBC!$FG:$FU,11,0)</f>
        <v>217.19060229499999</v>
      </c>
      <c r="CH69" s="22">
        <f>VLOOKUP($A69,CASHBC!$FG:$FU,12,0)</f>
        <v>176.99893689000001</v>
      </c>
      <c r="CI69" s="22">
        <f>VLOOKUP($A69,CASHBC!$FG:$FU,13,0)</f>
        <v>313.59720282500001</v>
      </c>
      <c r="CJ69" s="22">
        <f>VLOOKUP($A69,CASHBC!$FG:$FU,14,0)</f>
        <v>313.66875111999997</v>
      </c>
      <c r="CK69" s="22">
        <f>VLOOKUP($A69,CASHBC!$FG:$FU,15,0)</f>
        <v>38.11460855</v>
      </c>
      <c r="CL69" s="30">
        <f>VLOOKUP($A69,CASHBC!$GE:$GS,2,0)</f>
        <v>187922</v>
      </c>
      <c r="CM69" s="30">
        <f>VLOOKUP($A69,CASHBC!$GE:$GS,3,0)</f>
        <v>173216</v>
      </c>
      <c r="CN69" s="30">
        <f>VLOOKUP($A69,CASHBC!$GE:$GS,4,0)</f>
        <v>209248</v>
      </c>
      <c r="CO69" s="30">
        <f>VLOOKUP($A69,CASHBC!$GE:$GS,5,0)</f>
        <v>175871</v>
      </c>
      <c r="CP69" s="30">
        <f>VLOOKUP($A69,CASHBC!$GE:$GS,6,0)</f>
        <v>263461</v>
      </c>
      <c r="CQ69" s="30">
        <f>VLOOKUP($A69,CASHBC!$GE:$GS,7,0)</f>
        <v>290429</v>
      </c>
      <c r="CR69" s="30">
        <f>VLOOKUP($A69,CASHBC!$GE:$GS,8,0)</f>
        <v>229936</v>
      </c>
      <c r="CS69" s="30">
        <f>VLOOKUP($A69,CASHBC!$GE:$GS,9,0)</f>
        <v>170076</v>
      </c>
      <c r="CT69" s="30">
        <f>VLOOKUP($A69,CASHBC!$GE:$GS,10,0)</f>
        <v>232193</v>
      </c>
      <c r="CU69" s="30">
        <f>VLOOKUP($A69,CASHBC!$GE:$GS,11,0)</f>
        <v>268289</v>
      </c>
      <c r="CV69" s="30">
        <f>VLOOKUP($A69,CASHBC!$GE:$GS,12,0)</f>
        <v>224334</v>
      </c>
      <c r="CW69" s="30">
        <f>VLOOKUP($A69,CASHBC!$GE:$GS,13,0)</f>
        <v>305885</v>
      </c>
      <c r="CX69" s="30">
        <f>VLOOKUP($A69,CASHBC!$GE:$GS,14,0)</f>
        <v>324711</v>
      </c>
      <c r="CY69" s="30">
        <f>VLOOKUP($A69,CASHBC!$GE:$GS,15,0)</f>
        <v>219576</v>
      </c>
      <c r="CZ69" s="30">
        <f t="shared" si="7"/>
        <v>1636.5802194527519</v>
      </c>
      <c r="DA69" s="30">
        <f t="shared" si="7"/>
        <v>1999.5502955847035</v>
      </c>
      <c r="DB69" s="30">
        <f t="shared" si="7"/>
        <v>1452.49716126319</v>
      </c>
      <c r="DC69" s="30">
        <f t="shared" si="7"/>
        <v>1423.7004167827554</v>
      </c>
      <c r="DD69" s="30">
        <f t="shared" si="7"/>
        <v>1220.8201517492153</v>
      </c>
      <c r="DE69" s="30">
        <f t="shared" si="8"/>
        <v>2379.4526476350502</v>
      </c>
      <c r="DF69" s="30">
        <f t="shared" si="8"/>
        <v>1904.0449124973907</v>
      </c>
      <c r="DG69" s="30">
        <f t="shared" si="8"/>
        <v>1480.6373562407393</v>
      </c>
      <c r="DH69" s="30">
        <f t="shared" si="8"/>
        <v>1180.311598540869</v>
      </c>
      <c r="DI69" s="30">
        <f t="shared" si="8"/>
        <v>2001.2750839579703</v>
      </c>
      <c r="DJ69" s="30">
        <f t="shared" si="8"/>
        <v>1797.582238982945</v>
      </c>
      <c r="DK69" s="30">
        <f t="shared" si="8"/>
        <v>2318.9580561322068</v>
      </c>
      <c r="DL69" s="30">
        <f t="shared" si="8"/>
        <v>2476.7813347869337</v>
      </c>
      <c r="DM69" s="30">
        <f t="shared" si="8"/>
        <v>531.11463912267277</v>
      </c>
      <c r="DN69" s="3">
        <f>VLOOKUP($A69,DELIEVERY!$DX:$EM,2,0)</f>
        <v>27.98</v>
      </c>
      <c r="DO69" s="3">
        <f>VLOOKUP($A69,DELIEVERY!$DX:$EM,3,0)</f>
        <v>28.05</v>
      </c>
      <c r="DP69" s="3">
        <f>VLOOKUP($A69,DELIEVERY!$DX:$EM,4,0)</f>
        <v>24.44</v>
      </c>
      <c r="DQ69" s="3">
        <f>VLOOKUP($A69,DELIEVERY!$DX:$EM,5,0)</f>
        <v>23.93</v>
      </c>
      <c r="DR69" s="3">
        <f>VLOOKUP($A69,DELIEVERY!$DX:$EM,6,0)</f>
        <v>30.33</v>
      </c>
      <c r="DS69" s="3">
        <f>VLOOKUP($A69,DELIEVERY!$DX:$EM,7,0)</f>
        <v>34.119999999999997</v>
      </c>
      <c r="DT69" s="3">
        <f>VLOOKUP($A69,DELIEVERY!$DX:$EM,8,0)</f>
        <v>26.92</v>
      </c>
      <c r="DU69" s="3">
        <f>VLOOKUP($A69,DELIEVERY!$DX:$EM,9,0)</f>
        <v>35.89</v>
      </c>
      <c r="DV69" s="3">
        <f>VLOOKUP($A69,DELIEVERY!$DX:$EM,10,0)</f>
        <v>33.79</v>
      </c>
      <c r="DW69" s="3">
        <f>VLOOKUP($A69,DELIEVERY!$DX:$EM,11,0)</f>
        <v>23.17</v>
      </c>
      <c r="DX69" s="3">
        <f>VLOOKUP($A69,DELIEVERY!$DX:$EM,12,0)</f>
        <v>34.29</v>
      </c>
      <c r="DY69" s="3">
        <f>VLOOKUP($A69,DELIEVERY!$DX:$EM,13,0)</f>
        <v>28.51</v>
      </c>
      <c r="DZ69" s="3">
        <f>VLOOKUP($A69,DELIEVERY!$DX:$EM,14,0)</f>
        <v>29.22</v>
      </c>
      <c r="EA69" s="3">
        <f>VLOOKUP($A69,DELIEVERY!$DX:$EM,15,0)</f>
        <v>42.66</v>
      </c>
      <c r="EB69" s="3">
        <f>CASHBC!HU67</f>
        <v>0.30000000000000071</v>
      </c>
      <c r="EC69" s="22">
        <f>CASHBC!HV67</f>
        <v>0.39999999999999991</v>
      </c>
      <c r="ED69" s="22">
        <f>CASHBC!HW67</f>
        <v>0.25</v>
      </c>
      <c r="EE69" s="22">
        <f>CASHBC!HX67</f>
        <v>0.20000000000000018</v>
      </c>
      <c r="EF69" s="3">
        <f>CASHBC!HY67</f>
        <v>0.29999999999999982</v>
      </c>
      <c r="EG69" s="22">
        <f>CASHBC!HZ67</f>
        <v>0.34999999999999964</v>
      </c>
      <c r="EH69" s="22">
        <f>CASHBC!IA67</f>
        <v>0.34999999999999964</v>
      </c>
      <c r="EI69" s="22">
        <f>CASHBC!IB67</f>
        <v>0.25</v>
      </c>
      <c r="EJ69" s="22">
        <f>CASHBC!IC67</f>
        <v>0.40000000000000036</v>
      </c>
      <c r="EK69" s="22">
        <f>CASHBC!ID67</f>
        <v>0.55000000000000027</v>
      </c>
      <c r="EL69" s="3">
        <f>CASHBC!IE67</f>
        <v>0.5</v>
      </c>
      <c r="EM69" s="22">
        <f>CASHBC!IF67</f>
        <v>0.90000000000000036</v>
      </c>
      <c r="EN69" s="22">
        <f>CASHBC!IG67</f>
        <v>0.95000000000000018</v>
      </c>
      <c r="EO69" s="22">
        <f>CASHBC!IH67</f>
        <v>9.9999999999999645E-2</v>
      </c>
      <c r="EP69" s="22">
        <f>VLOOKUP($A69,FNO_STOCKOPS!$EJ:$EY,2,0)</f>
        <v>0.4314016840019812</v>
      </c>
      <c r="EQ69" s="22">
        <f>VLOOKUP($A69,FNO_STOCKOPS!$EJ:$EY,3,0)</f>
        <v>0.44462901439645625</v>
      </c>
      <c r="ER69" s="22">
        <f>VLOOKUP($A69,FNO_STOCKOPS!$EJ:$EY,4,0)</f>
        <v>0.44332774986041318</v>
      </c>
      <c r="ES69" s="22">
        <f>VLOOKUP($A69,FNO_STOCKOPS!$EJ:$EY,5,0)</f>
        <v>0.4446939921392476</v>
      </c>
      <c r="ET69" s="22">
        <f>VLOOKUP($A69,FNO_STOCKOPS!$EJ:$EY,6,0)</f>
        <v>0.43757225433526009</v>
      </c>
      <c r="EU69" s="22">
        <f>VLOOKUP($A69,FNO_STOCKOPS!$EJ:$EY,7,0)</f>
        <v>0.45758513931888545</v>
      </c>
      <c r="EV69" s="22">
        <f>VLOOKUP($A69,FNO_STOCKOPS!$EJ:$EY,8,0)</f>
        <v>0.44308681672025724</v>
      </c>
      <c r="EW69" s="22">
        <f>VLOOKUP($A69,FNO_STOCKOPS!$EJ:$EY,9,0)</f>
        <v>0.43222506393861893</v>
      </c>
      <c r="EX69" s="22">
        <f>VLOOKUP($A69,FNO_STOCKOPS!$EJ:$EY,10,0)</f>
        <v>0.46296296296296297</v>
      </c>
      <c r="EY69" s="22">
        <f>VLOOKUP($A69,FNO_STOCKOPS!$EJ:$EY,11,0)</f>
        <v>0.46462436177972283</v>
      </c>
      <c r="EZ69" s="22">
        <f>VLOOKUP($A69,FNO_STOCKOPS!$EJ:$EY,12,0)</f>
        <v>0.46332046332046334</v>
      </c>
      <c r="FA69" s="22">
        <f>VLOOKUP($A69,FNO_STOCKOPS!$EJ:$EY,13,0)</f>
        <v>0.45846645367412142</v>
      </c>
      <c r="FB69" s="22">
        <f>VLOOKUP($A69,FNO_STOCKOPS!$EJ:$EY,14,0)</f>
        <v>0.48622222222222222</v>
      </c>
      <c r="FC69" s="22">
        <f>VLOOKUP($A69,FNO_STOCKOPS!$EJ:$EY,15,0)</f>
        <v>0.53189066059225509</v>
      </c>
    </row>
    <row r="70" spans="1:159" x14ac:dyDescent="0.25">
      <c r="A70" s="3" t="s">
        <v>76</v>
      </c>
      <c r="B70" s="17">
        <v>22.4</v>
      </c>
      <c r="C70" s="17">
        <v>22.75</v>
      </c>
      <c r="D70" s="17">
        <v>21.7</v>
      </c>
      <c r="E70" s="18">
        <v>21.85</v>
      </c>
      <c r="F70" s="18">
        <v>-0.68</v>
      </c>
      <c r="G70" s="18">
        <v>51.9</v>
      </c>
      <c r="H70" s="18">
        <v>17.649999999999999</v>
      </c>
      <c r="I70" s="21" t="str">
        <f>VLOOKUP($A70,CASHBC!$HT:$IL,19,0)</f>
        <v/>
      </c>
      <c r="J70" s="22">
        <f>VLOOKUP($A70,CASHBC!$A:$C,3,0)</f>
        <v>649.87885000000006</v>
      </c>
      <c r="K70" s="22">
        <f>VLOOKUP($A70,CASHBC!$EZ:$FD,2,0)</f>
        <v>301.63074</v>
      </c>
      <c r="L70" s="22">
        <f>VLOOKUP($A70,CASHBC!$EZ:$FD,3,0)</f>
        <v>267.16201799999999</v>
      </c>
      <c r="M70" s="22">
        <f>VLOOKUP($A70,CASHBC!$EZ:$FD,4,0)</f>
        <v>262.12026374999999</v>
      </c>
      <c r="N70" s="22">
        <f>VLOOKUP($A70,CASHBC!$EZ:$FD,5,0)</f>
        <v>287.26344230769229</v>
      </c>
      <c r="O70" s="22">
        <f t="shared" si="9"/>
        <v>649.87885000000006</v>
      </c>
      <c r="P70" s="22">
        <f>VLOOKUP($A70,CASHBC!$A:$D,4,0)</f>
        <v>143.9468267</v>
      </c>
      <c r="Q70" s="22">
        <f>VLOOKUP($A70,CASHBC!$FX:$GB,2,0)</f>
        <v>66.931476393333341</v>
      </c>
      <c r="R70" s="22">
        <f>VLOOKUP($A70,CASHBC!$FX:$GB,3,0)</f>
        <v>60.344110145000002</v>
      </c>
      <c r="S70" s="22">
        <f>VLOOKUP($A70,CASHBC!$FX:$GB,4,0)</f>
        <v>61.096023139375006</v>
      </c>
      <c r="T70" s="22">
        <f>VLOOKUP($A70,CASHBC!$FX:$GB,5,0)</f>
        <v>66.86785686538461</v>
      </c>
      <c r="U70" s="22">
        <f t="shared" si="10"/>
        <v>143.9468267</v>
      </c>
      <c r="V70" s="24">
        <f>VLOOKUP($A70,CASHBC!$A:$E,5,0)</f>
        <v>72118</v>
      </c>
      <c r="W70" s="24">
        <f>VLOOKUP($A70,CASHBC!$GV:$GZ,2,0)</f>
        <v>60876.666666666664</v>
      </c>
      <c r="X70" s="24">
        <f>VLOOKUP($A70,CASHBC!$GV:$GZ,3,0)</f>
        <v>70226.399999999994</v>
      </c>
      <c r="Y70" s="24">
        <f>VLOOKUP($A70,CASHBC!$GV:$GZ,4,0)</f>
        <v>64538.625</v>
      </c>
      <c r="Z70" s="24">
        <f>VLOOKUP($A70,CASHBC!$GV:$GZ,5,0)</f>
        <v>65668.692307692312</v>
      </c>
      <c r="AA70" s="24" t="str">
        <f t="shared" si="11"/>
        <v/>
      </c>
      <c r="AB70" s="27">
        <f>VLOOKUP(A70,DELIEVERY!A:E,5,0)</f>
        <v>39.450000000000003</v>
      </c>
      <c r="AC70" s="22">
        <f>VLOOKUP(A70,DELIEVERY!DP:DV,3,0)</f>
        <v>42.432885542987648</v>
      </c>
      <c r="AD70" s="22">
        <f>VLOOKUP(A70,DELIEVERY!DP:DV,4,0)</f>
        <v>39.892558380061345</v>
      </c>
      <c r="AE70" s="22">
        <f>VLOOKUP(A70,DELIEVERY!DP:DV,5,0)</f>
        <v>36.695014007668455</v>
      </c>
      <c r="AF70" s="22">
        <f>VLOOKUP(A70,DELIEVERY!DP:DV,6,0)</f>
        <v>33.502223066618228</v>
      </c>
      <c r="AG70" s="3" t="str">
        <f t="shared" si="12"/>
        <v/>
      </c>
      <c r="AH70" s="28">
        <f>FNO_BHAVCOPY!CB68</f>
        <v>-5.3567798332994512</v>
      </c>
      <c r="AI70" s="28">
        <f>FNO_BHAVCOPY!CC68</f>
        <v>-3.2359594767384676</v>
      </c>
      <c r="AJ70" s="28">
        <f>FNO_BHAVCOPY!CD68</f>
        <v>-16.997305902522655</v>
      </c>
      <c r="AK70" s="28">
        <f>FNO_BHAVCOPY!CE68</f>
        <v>-3.1929186754129457</v>
      </c>
      <c r="AL70" s="28">
        <f>FNO_BHAVCOPY!CF68</f>
        <v>4.8909889745502779</v>
      </c>
      <c r="AM70" s="28">
        <f>FNO_BHAVCOPY!CG68</f>
        <v>1.6088274932614555</v>
      </c>
      <c r="AN70" s="28">
        <f>FNO_BHAVCOPY!CH68</f>
        <v>2.7700831024930745</v>
      </c>
      <c r="AO70" s="28">
        <f>FNO_BHAVCOPY!CI68</f>
        <v>6.6863686738086443</v>
      </c>
      <c r="AP70" s="28">
        <f>FNO_BHAVCOPY!CJ68</f>
        <v>4.6486904416739154</v>
      </c>
      <c r="AQ70" s="28">
        <f>FNO_BHAVCOPY!CK68</f>
        <v>2.4252623242922193</v>
      </c>
      <c r="AR70" s="28">
        <f>FNO_BHAVCOPY!CL68</f>
        <v>-1.2994626282364437</v>
      </c>
      <c r="AS70" s="28">
        <f>FNO_BHAVCOPY!CM68</f>
        <v>3.9719626168224296</v>
      </c>
      <c r="AT70" s="28">
        <f>FNO_BHAVCOPY!CN68</f>
        <v>0.4899959167006942</v>
      </c>
      <c r="AU70" s="28">
        <f>FNO_BHAVCOPY!CO68</f>
        <v>-4.1487279843444229</v>
      </c>
      <c r="AV70" s="29">
        <f>FNO_BHAVCOPY!BK68</f>
        <v>111732000</v>
      </c>
      <c r="AW70" s="29">
        <f>FNO_BHAVCOPY!BL68</f>
        <v>118056000</v>
      </c>
      <c r="AX70" s="29">
        <f>FNO_BHAVCOPY!BM68</f>
        <v>122004000</v>
      </c>
      <c r="AY70" s="29">
        <f>FNO_BHAVCOPY!BN68</f>
        <v>146988000</v>
      </c>
      <c r="AZ70" s="29">
        <f>FNO_BHAVCOPY!BO68</f>
        <v>151836000</v>
      </c>
      <c r="BA70" s="29">
        <f>FNO_BHAVCOPY!BP68</f>
        <v>144756000</v>
      </c>
      <c r="BB70" s="29">
        <f>FNO_BHAVCOPY!BQ68</f>
        <v>142464000</v>
      </c>
      <c r="BC70" s="29">
        <f>FNO_BHAVCOPY!BR68</f>
        <v>138624000</v>
      </c>
      <c r="BD70" s="29">
        <f>FNO_BHAVCOPY!BS68</f>
        <v>129936000</v>
      </c>
      <c r="BE70" s="29">
        <f>FNO_BHAVCOPY!BT68</f>
        <v>124164000</v>
      </c>
      <c r="BF70" s="29">
        <f>FNO_BHAVCOPY!BU68</f>
        <v>121224000</v>
      </c>
      <c r="BG70" s="29">
        <f>FNO_BHAVCOPY!BV68</f>
        <v>122820000</v>
      </c>
      <c r="BH70" s="29">
        <f>FNO_BHAVCOPY!BW68</f>
        <v>118128000</v>
      </c>
      <c r="BI70" s="29">
        <f>FNO_BHAVCOPY!BX68</f>
        <v>117552000</v>
      </c>
      <c r="BJ70" s="22">
        <f>CASHBC!EJ68</f>
        <v>649.87885000000006</v>
      </c>
      <c r="BK70" s="22">
        <f>CASHBC!EK68</f>
        <v>333.11146000000002</v>
      </c>
      <c r="BL70" s="22">
        <f>CASHBC!EL68</f>
        <v>331.15480000000002</v>
      </c>
      <c r="BM70" s="22">
        <f>CASHBC!EM68</f>
        <v>240.62595999999999</v>
      </c>
      <c r="BN70" s="22">
        <f>CASHBC!EN68</f>
        <v>218.77628000000001</v>
      </c>
      <c r="BO70" s="22">
        <f>CASHBC!EO68</f>
        <v>212.14159000000001</v>
      </c>
      <c r="BP70" s="22">
        <f>CASHBC!EP68</f>
        <v>233.66864000000001</v>
      </c>
      <c r="BQ70" s="22">
        <f>CASHBC!EQ68</f>
        <v>195.65308999999999</v>
      </c>
      <c r="BR70" s="22">
        <f>CASHBC!ER68</f>
        <v>331.83028999999999</v>
      </c>
      <c r="BS70" s="22">
        <f>CASHBC!ES68</f>
        <v>425.76289000000003</v>
      </c>
      <c r="BT70" s="22">
        <f>CASHBC!ET68</f>
        <v>291.66210000000001</v>
      </c>
      <c r="BU70" s="22">
        <f>CASHBC!EU68</f>
        <v>313.76447999999999</v>
      </c>
      <c r="BV70" s="22">
        <f>CASHBC!EV68</f>
        <v>237.21655999999999</v>
      </c>
      <c r="BW70" s="22">
        <f>CASHBC!EW68</f>
        <v>369.05660999999998</v>
      </c>
      <c r="BX70" s="22">
        <f>VLOOKUP($A70,CASHBC!$FG:$FU,2,0)</f>
        <v>143.9468267</v>
      </c>
      <c r="BY70" s="22">
        <f>VLOOKUP($A70,CASHBC!$FG:$FU,3,0)</f>
        <v>73.849862454999993</v>
      </c>
      <c r="BZ70" s="22">
        <f>VLOOKUP($A70,CASHBC!$FG:$FU,4,0)</f>
        <v>73.457429175000001</v>
      </c>
      <c r="CA70" s="22">
        <f>VLOOKUP($A70,CASHBC!$FG:$FU,5,0)</f>
        <v>53.48713755</v>
      </c>
      <c r="CB70" s="22">
        <f>VLOOKUP($A70,CASHBC!$FG:$FU,6,0)</f>
        <v>49.492305885</v>
      </c>
      <c r="CC70" s="22">
        <f>VLOOKUP($A70,CASHBC!$FG:$FU,7,0)</f>
        <v>51.43381566</v>
      </c>
      <c r="CD70" s="22">
        <f>VLOOKUP($A70,CASHBC!$FG:$FU,8,0)</f>
        <v>55.329290470000004</v>
      </c>
      <c r="CE70" s="22">
        <f>VLOOKUP($A70,CASHBC!$FG:$FU,9,0)</f>
        <v>46.336312160000006</v>
      </c>
      <c r="CF70" s="22">
        <f>VLOOKUP($A70,CASHBC!$FG:$FU,10,0)</f>
        <v>85.382031760000004</v>
      </c>
      <c r="CG70" s="22">
        <f>VLOOKUP($A70,CASHBC!$FG:$FU,11,0)</f>
        <v>108.57479310999999</v>
      </c>
      <c r="CH70" s="22">
        <f>VLOOKUP($A70,CASHBC!$FG:$FU,12,0)</f>
        <v>68.195770254999999</v>
      </c>
      <c r="CI70" s="22">
        <f>VLOOKUP($A70,CASHBC!$FG:$FU,13,0)</f>
        <v>71.174136845000007</v>
      </c>
      <c r="CJ70" s="22">
        <f>VLOOKUP($A70,CASHBC!$FG:$FU,14,0)</f>
        <v>52.499066910000003</v>
      </c>
      <c r="CK70" s="22">
        <f>VLOOKUP($A70,CASHBC!$FG:$FU,15,0)</f>
        <v>80.070187015000002</v>
      </c>
      <c r="CL70" s="30">
        <f>VLOOKUP($A70,CASHBC!$GE:$GS,2,0)</f>
        <v>72118</v>
      </c>
      <c r="CM70" s="30">
        <f>VLOOKUP($A70,CASHBC!$GE:$GS,3,0)</f>
        <v>78487</v>
      </c>
      <c r="CN70" s="30">
        <f>VLOOKUP($A70,CASHBC!$GE:$GS,4,0)</f>
        <v>60514</v>
      </c>
      <c r="CO70" s="30">
        <f>VLOOKUP($A70,CASHBC!$GE:$GS,5,0)</f>
        <v>43629</v>
      </c>
      <c r="CP70" s="30">
        <f>VLOOKUP($A70,CASHBC!$GE:$GS,6,0)</f>
        <v>104227</v>
      </c>
      <c r="CQ70" s="30">
        <f>VLOOKUP($A70,CASHBC!$GE:$GS,7,0)</f>
        <v>64275</v>
      </c>
      <c r="CR70" s="30">
        <f>VLOOKUP($A70,CASHBC!$GE:$GS,8,0)</f>
        <v>41588</v>
      </c>
      <c r="CS70" s="30">
        <f>VLOOKUP($A70,CASHBC!$GE:$GS,9,0)</f>
        <v>40560</v>
      </c>
      <c r="CT70" s="30">
        <f>VLOOKUP($A70,CASHBC!$GE:$GS,10,0)</f>
        <v>83029</v>
      </c>
      <c r="CU70" s="30">
        <f>VLOOKUP($A70,CASHBC!$GE:$GS,11,0)</f>
        <v>104139</v>
      </c>
      <c r="CV70" s="30">
        <f>VLOOKUP($A70,CASHBC!$GE:$GS,12,0)</f>
        <v>73838</v>
      </c>
      <c r="CW70" s="30">
        <f>VLOOKUP($A70,CASHBC!$GE:$GS,13,0)</f>
        <v>46167</v>
      </c>
      <c r="CX70" s="30">
        <f>VLOOKUP($A70,CASHBC!$GE:$GS,14,0)</f>
        <v>53241</v>
      </c>
      <c r="CY70" s="30">
        <f>VLOOKUP($A70,CASHBC!$GE:$GS,15,0)</f>
        <v>59999</v>
      </c>
      <c r="CZ70" s="30">
        <f t="shared" si="7"/>
        <v>901.13265758895147</v>
      </c>
      <c r="DA70" s="30">
        <f t="shared" si="7"/>
        <v>424.41609438505742</v>
      </c>
      <c r="DB70" s="30">
        <f t="shared" si="7"/>
        <v>547.23667250553592</v>
      </c>
      <c r="DC70" s="30">
        <f t="shared" si="7"/>
        <v>551.52756194274457</v>
      </c>
      <c r="DD70" s="30">
        <f t="shared" si="7"/>
        <v>209.90365260441152</v>
      </c>
      <c r="DE70" s="30">
        <f t="shared" si="8"/>
        <v>330.05303772851033</v>
      </c>
      <c r="DF70" s="30">
        <f t="shared" si="8"/>
        <v>561.86553813600085</v>
      </c>
      <c r="DG70" s="30">
        <f t="shared" si="8"/>
        <v>482.37941321499017</v>
      </c>
      <c r="DH70" s="30">
        <f t="shared" si="8"/>
        <v>399.65589131508267</v>
      </c>
      <c r="DI70" s="30">
        <f t="shared" si="8"/>
        <v>408.84096255965585</v>
      </c>
      <c r="DJ70" s="30">
        <f t="shared" si="8"/>
        <v>395.00270863241155</v>
      </c>
      <c r="DK70" s="30">
        <f t="shared" si="8"/>
        <v>679.62934563649355</v>
      </c>
      <c r="DL70" s="30">
        <f t="shared" si="8"/>
        <v>445.55241261433855</v>
      </c>
      <c r="DM70" s="30">
        <f t="shared" si="8"/>
        <v>615.10460174336231</v>
      </c>
      <c r="DN70" s="3">
        <f>VLOOKUP($A70,DELIEVERY!$DX:$EM,2,0)</f>
        <v>39.450000000000003</v>
      </c>
      <c r="DO70" s="3">
        <f>VLOOKUP($A70,DELIEVERY!$DX:$EM,3,0)</f>
        <v>49.07</v>
      </c>
      <c r="DP70" s="3">
        <f>VLOOKUP($A70,DELIEVERY!$DX:$EM,4,0)</f>
        <v>37.19</v>
      </c>
      <c r="DQ70" s="3">
        <f>VLOOKUP($A70,DELIEVERY!$DX:$EM,5,0)</f>
        <v>40.450000000000003</v>
      </c>
      <c r="DR70" s="3">
        <f>VLOOKUP($A70,DELIEVERY!$DX:$EM,6,0)</f>
        <v>42.2</v>
      </c>
      <c r="DS70" s="3">
        <f>VLOOKUP($A70,DELIEVERY!$DX:$EM,7,0)</f>
        <v>26.68</v>
      </c>
      <c r="DT70" s="3">
        <f>VLOOKUP($A70,DELIEVERY!$DX:$EM,8,0)</f>
        <v>25.7</v>
      </c>
      <c r="DU70" s="3">
        <f>VLOOKUP($A70,DELIEVERY!$DX:$EM,9,0)</f>
        <v>37.15</v>
      </c>
      <c r="DV70" s="3">
        <f>VLOOKUP($A70,DELIEVERY!$DX:$EM,10,0)</f>
        <v>31.3</v>
      </c>
      <c r="DW70" s="3">
        <f>VLOOKUP($A70,DELIEVERY!$DX:$EM,11,0)</f>
        <v>24.01</v>
      </c>
      <c r="DX70" s="3">
        <f>VLOOKUP($A70,DELIEVERY!$DX:$EM,12,0)</f>
        <v>30.19</v>
      </c>
      <c r="DY70" s="3">
        <f>VLOOKUP($A70,DELIEVERY!$DX:$EM,13,0)</f>
        <v>33.200000000000003</v>
      </c>
      <c r="DZ70" s="3">
        <f>VLOOKUP($A70,DELIEVERY!$DX:$EM,14,0)</f>
        <v>29.27</v>
      </c>
      <c r="EA70" s="3">
        <f>VLOOKUP($A70,DELIEVERY!$DX:$EM,15,0)</f>
        <v>31.9</v>
      </c>
      <c r="EB70" s="3">
        <f>CASHBC!HU68</f>
        <v>1.0500000000000007</v>
      </c>
      <c r="EC70" s="22">
        <f>CASHBC!HV68</f>
        <v>0.65000000000000213</v>
      </c>
      <c r="ED70" s="22">
        <f>CASHBC!HW68</f>
        <v>0.80000000000000071</v>
      </c>
      <c r="EE70" s="22">
        <f>CASHBC!HX68</f>
        <v>0.89999999999999858</v>
      </c>
      <c r="EF70" s="3">
        <f>CASHBC!HY68</f>
        <v>1.2999999999999972</v>
      </c>
      <c r="EG70" s="22">
        <f>CASHBC!HZ68</f>
        <v>1.25</v>
      </c>
      <c r="EH70" s="22">
        <f>CASHBC!IA68</f>
        <v>1.5500000000000007</v>
      </c>
      <c r="EI70" s="22">
        <f>CASHBC!IB68</f>
        <v>0.80000000000000071</v>
      </c>
      <c r="EJ70" s="22">
        <f>CASHBC!IC68</f>
        <v>2.3999999999999986</v>
      </c>
      <c r="EK70" s="22">
        <f>CASHBC!ID68</f>
        <v>1.8500000000000014</v>
      </c>
      <c r="EL70" s="3">
        <f>CASHBC!IE68</f>
        <v>2.3999999999999986</v>
      </c>
      <c r="EM70" s="22">
        <f>CASHBC!IF68</f>
        <v>1.0999999999999979</v>
      </c>
      <c r="EN70" s="22">
        <f>CASHBC!IG68</f>
        <v>1.3000000000000007</v>
      </c>
      <c r="EO70" s="22">
        <f>CASHBC!IH68</f>
        <v>1.4499999999999993</v>
      </c>
      <c r="EP70" s="22">
        <f>VLOOKUP($A70,FNO_STOCKOPS!$EJ:$EY,2,0)</f>
        <v>0.51059602649006619</v>
      </c>
      <c r="EQ70" s="22">
        <f>VLOOKUP($A70,FNO_STOCKOPS!$EJ:$EY,3,0)</f>
        <v>0.52542372881355937</v>
      </c>
      <c r="ER70" s="22">
        <f>VLOOKUP($A70,FNO_STOCKOPS!$EJ:$EY,4,0)</f>
        <v>0.50903119868637114</v>
      </c>
      <c r="ES70" s="22">
        <f>VLOOKUP($A70,FNO_STOCKOPS!$EJ:$EY,5,0)</f>
        <v>0.5330508474576271</v>
      </c>
      <c r="ET70" s="22">
        <f>VLOOKUP($A70,FNO_STOCKOPS!$EJ:$EY,6,0)</f>
        <v>0.54679376083188913</v>
      </c>
      <c r="EU70" s="22">
        <f>VLOOKUP($A70,FNO_STOCKOPS!$EJ:$EY,7,0)</f>
        <v>0.60704607046070458</v>
      </c>
      <c r="EV70" s="22">
        <f>VLOOKUP($A70,FNO_STOCKOPS!$EJ:$EY,8,0)</f>
        <v>0.61891385767790263</v>
      </c>
      <c r="EW70" s="22">
        <f>VLOOKUP($A70,FNO_STOCKOPS!$EJ:$EY,9,0)</f>
        <v>0.66402378592666</v>
      </c>
      <c r="EX70" s="22">
        <f>VLOOKUP($A70,FNO_STOCKOPS!$EJ:$EY,10,0)</f>
        <v>0.73557187827911852</v>
      </c>
      <c r="EY70" s="22">
        <f>VLOOKUP($A70,FNO_STOCKOPS!$EJ:$EY,11,0)</f>
        <v>0.7531380753138075</v>
      </c>
      <c r="EZ70" s="22">
        <f>VLOOKUP($A70,FNO_STOCKOPS!$EJ:$EY,12,0)</f>
        <v>0.68257491675915649</v>
      </c>
      <c r="FA70" s="22">
        <f>VLOOKUP($A70,FNO_STOCKOPS!$EJ:$EY,13,0)</f>
        <v>0.59006928406466508</v>
      </c>
      <c r="FB70" s="22">
        <f>VLOOKUP($A70,FNO_STOCKOPS!$EJ:$EY,14,0)</f>
        <v>0.58087367178276272</v>
      </c>
      <c r="FC70" s="22">
        <f>VLOOKUP($A70,FNO_STOCKOPS!$EJ:$EY,15,0)</f>
        <v>0.5876662636033857</v>
      </c>
    </row>
    <row r="71" spans="1:159" x14ac:dyDescent="0.25">
      <c r="A71" s="3" t="s">
        <v>77</v>
      </c>
      <c r="B71" s="17">
        <v>481</v>
      </c>
      <c r="C71" s="17">
        <v>485</v>
      </c>
      <c r="D71" s="17">
        <v>470.6</v>
      </c>
      <c r="E71" s="18">
        <v>476.65</v>
      </c>
      <c r="F71" s="18">
        <v>0.15</v>
      </c>
      <c r="G71" s="17">
        <v>534.20000000000005</v>
      </c>
      <c r="H71" s="18">
        <v>284.05</v>
      </c>
      <c r="I71" s="21" t="str">
        <f>VLOOKUP($A71,CASHBC!$HT:$IL,19,0)</f>
        <v/>
      </c>
      <c r="J71" s="22">
        <f>VLOOKUP($A71,CASHBC!$A:$C,3,0)</f>
        <v>24.23236</v>
      </c>
      <c r="K71" s="22">
        <f>VLOOKUP($A71,CASHBC!$EZ:$FD,2,0)</f>
        <v>30.691096666666667</v>
      </c>
      <c r="L71" s="22">
        <f>VLOOKUP($A71,CASHBC!$EZ:$FD,3,0)</f>
        <v>30.469182</v>
      </c>
      <c r="M71" s="22">
        <f>VLOOKUP($A71,CASHBC!$EZ:$FD,4,0)</f>
        <v>29.414346249999998</v>
      </c>
      <c r="N71" s="22">
        <f>VLOOKUP($A71,CASHBC!$EZ:$FD,5,0)</f>
        <v>32.555416153846153</v>
      </c>
      <c r="O71" s="22" t="str">
        <f t="shared" si="9"/>
        <v/>
      </c>
      <c r="P71" s="22">
        <f>VLOOKUP($A71,CASHBC!$A:$D,4,0)</f>
        <v>115.72913231500002</v>
      </c>
      <c r="Q71" s="22">
        <f>VLOOKUP($A71,CASHBC!$FX:$GB,2,0)</f>
        <v>142.21462501333332</v>
      </c>
      <c r="R71" s="22">
        <f>VLOOKUP($A71,CASHBC!$FX:$GB,3,0)</f>
        <v>139.32707007099998</v>
      </c>
      <c r="S71" s="22">
        <f>VLOOKUP($A71,CASHBC!$FX:$GB,4,0)</f>
        <v>134.12711846062498</v>
      </c>
      <c r="T71" s="22">
        <f>VLOOKUP($A71,CASHBC!$FX:$GB,5,0)</f>
        <v>148.89422241692307</v>
      </c>
      <c r="U71" s="22" t="str">
        <f t="shared" si="10"/>
        <v/>
      </c>
      <c r="V71" s="24">
        <f>VLOOKUP($A71,CASHBC!$A:$E,5,0)</f>
        <v>57628</v>
      </c>
      <c r="W71" s="24">
        <f>VLOOKUP($A71,CASHBC!$GV:$GZ,2,0)</f>
        <v>74906</v>
      </c>
      <c r="X71" s="24">
        <f>VLOOKUP($A71,CASHBC!$GV:$GZ,3,0)</f>
        <v>60409.8</v>
      </c>
      <c r="Y71" s="24">
        <f>VLOOKUP($A71,CASHBC!$GV:$GZ,4,0)</f>
        <v>73819.25</v>
      </c>
      <c r="Z71" s="24">
        <f>VLOOKUP($A71,CASHBC!$GV:$GZ,5,0)</f>
        <v>103063.76923076923</v>
      </c>
      <c r="AA71" s="24">
        <f t="shared" si="11"/>
        <v>57628</v>
      </c>
      <c r="AB71" s="27">
        <f>VLOOKUP(A71,DELIEVERY!A:E,5,0)</f>
        <v>33.380000000000003</v>
      </c>
      <c r="AC71" s="22">
        <f>VLOOKUP(A71,DELIEVERY!DP:DV,3,0)</f>
        <v>34.550867032121914</v>
      </c>
      <c r="AD71" s="22">
        <f>VLOOKUP(A71,DELIEVERY!DP:DV,4,0)</f>
        <v>38.64036126732907</v>
      </c>
      <c r="AE71" s="22">
        <f>VLOOKUP(A71,DELIEVERY!DP:DV,5,0)</f>
        <v>36.812572368491786</v>
      </c>
      <c r="AF71" s="22">
        <f>VLOOKUP(A71,DELIEVERY!DP:DV,6,0)</f>
        <v>37.078946641538387</v>
      </c>
      <c r="AG71" s="3" t="str">
        <f t="shared" si="12"/>
        <v/>
      </c>
      <c r="AH71" s="28">
        <f>FNO_BHAVCOPY!CB69</f>
        <v>-9.8452278589853819</v>
      </c>
      <c r="AI71" s="28">
        <f>FNO_BHAVCOPY!CC69</f>
        <v>-7.7716098334655035</v>
      </c>
      <c r="AJ71" s="28">
        <f>FNO_BHAVCOPY!CD69</f>
        <v>19.018404907975462</v>
      </c>
      <c r="AK71" s="28">
        <f>FNO_BHAVCOPY!CE69</f>
        <v>2.9140359397765905</v>
      </c>
      <c r="AL71" s="28">
        <f>FNO_BHAVCOPY!CF69</f>
        <v>4.3588443993917894</v>
      </c>
      <c r="AM71" s="28">
        <f>FNO_BHAVCOPY!CG69</f>
        <v>1.5440041173443129</v>
      </c>
      <c r="AN71" s="28">
        <f>FNO_BHAVCOPY!CH69</f>
        <v>4.4623655913978499</v>
      </c>
      <c r="AO71" s="28">
        <f>FNO_BHAVCOPY!CI69</f>
        <v>1.0869565217391304</v>
      </c>
      <c r="AP71" s="28">
        <f>FNO_BHAVCOPY!CJ69</f>
        <v>1.7699115044247788</v>
      </c>
      <c r="AQ71" s="28">
        <f>FNO_BHAVCOPY!CK69</f>
        <v>2.5524673851389674</v>
      </c>
      <c r="AR71" s="28">
        <f>FNO_BHAVCOPY!CL69</f>
        <v>-1.0106681639528354</v>
      </c>
      <c r="AS71" s="28">
        <f>FNO_BHAVCOPY!CM69</f>
        <v>4.3350908025776214</v>
      </c>
      <c r="AT71" s="28">
        <f>FNO_BHAVCOPY!CN69</f>
        <v>4.3398533007334965</v>
      </c>
      <c r="AU71" s="28">
        <f>FNO_BHAVCOPY!CO69</f>
        <v>4.2038216560509554</v>
      </c>
      <c r="AV71" s="29">
        <f>FNO_BHAVCOPY!BK69</f>
        <v>5766750</v>
      </c>
      <c r="AW71" s="29">
        <f>FNO_BHAVCOPY!BL69</f>
        <v>6396500</v>
      </c>
      <c r="AX71" s="29">
        <f>FNO_BHAVCOPY!BM69</f>
        <v>6935500</v>
      </c>
      <c r="AY71" s="29">
        <f>FNO_BHAVCOPY!BN69</f>
        <v>5827250</v>
      </c>
      <c r="AZ71" s="29">
        <f>FNO_BHAVCOPY!BO69</f>
        <v>5662250</v>
      </c>
      <c r="BA71" s="29">
        <f>FNO_BHAVCOPY!BP69</f>
        <v>5425750</v>
      </c>
      <c r="BB71" s="29">
        <f>FNO_BHAVCOPY!BQ69</f>
        <v>5343250</v>
      </c>
      <c r="BC71" s="29">
        <f>FNO_BHAVCOPY!BR69</f>
        <v>5115000</v>
      </c>
      <c r="BD71" s="29">
        <f>FNO_BHAVCOPY!BS69</f>
        <v>5060000</v>
      </c>
      <c r="BE71" s="29">
        <f>FNO_BHAVCOPY!BT69</f>
        <v>4972000</v>
      </c>
      <c r="BF71" s="29">
        <f>FNO_BHAVCOPY!BU69</f>
        <v>4848250</v>
      </c>
      <c r="BG71" s="29">
        <f>FNO_BHAVCOPY!BV69</f>
        <v>4897750</v>
      </c>
      <c r="BH71" s="29">
        <f>FNO_BHAVCOPY!BW69</f>
        <v>4694250</v>
      </c>
      <c r="BI71" s="29">
        <f>FNO_BHAVCOPY!BX69</f>
        <v>4499000</v>
      </c>
      <c r="BJ71" s="22">
        <f>CASHBC!EJ69</f>
        <v>24.23236</v>
      </c>
      <c r="BK71" s="22">
        <f>CASHBC!EK69</f>
        <v>30.166779999999999</v>
      </c>
      <c r="BL71" s="22">
        <f>CASHBC!EL69</f>
        <v>39.863320000000002</v>
      </c>
      <c r="BM71" s="22">
        <f>CASHBC!EM69</f>
        <v>22.043189999999999</v>
      </c>
      <c r="BN71" s="22">
        <f>CASHBC!EN69</f>
        <v>40.834060000000001</v>
      </c>
      <c r="BO71" s="22">
        <f>CASHBC!EO69</f>
        <v>19.438559999999999</v>
      </c>
      <c r="BP71" s="22">
        <f>CASHBC!EP69</f>
        <v>35.200809999999997</v>
      </c>
      <c r="BQ71" s="22">
        <f>CASHBC!EQ69</f>
        <v>16.814640000000001</v>
      </c>
      <c r="BR71" s="22">
        <f>CASHBC!ER69</f>
        <v>30.953410000000002</v>
      </c>
      <c r="BS71" s="22">
        <f>CASHBC!ES69</f>
        <v>39.19802</v>
      </c>
      <c r="BT71" s="22">
        <f>CASHBC!ET69</f>
        <v>40.114759999999997</v>
      </c>
      <c r="BU71" s="22">
        <f>CASHBC!EU69</f>
        <v>46.352319999999999</v>
      </c>
      <c r="BV71" s="22">
        <f>CASHBC!EV69</f>
        <v>30.746369999999999</v>
      </c>
      <c r="BW71" s="22">
        <f>CASHBC!EW69</f>
        <v>31.49417</v>
      </c>
      <c r="BX71" s="22">
        <f>VLOOKUP($A71,CASHBC!$FG:$FU,2,0)</f>
        <v>115.72913231500002</v>
      </c>
      <c r="BY71" s="22">
        <f>VLOOKUP($A71,CASHBC!$FG:$FU,3,0)</f>
        <v>143.73492662999999</v>
      </c>
      <c r="BZ71" s="22">
        <f>VLOOKUP($A71,CASHBC!$FG:$FU,4,0)</f>
        <v>184.152074185</v>
      </c>
      <c r="CA71" s="22">
        <f>VLOOKUP($A71,CASHBC!$FG:$FU,5,0)</f>
        <v>98.756874225000004</v>
      </c>
      <c r="CB71" s="22">
        <f>VLOOKUP($A71,CASHBC!$FG:$FU,6,0)</f>
        <v>181.76444219500002</v>
      </c>
      <c r="CC71" s="22">
        <f>VLOOKUP($A71,CASHBC!$FG:$FU,7,0)</f>
        <v>88.227033120000002</v>
      </c>
      <c r="CD71" s="22">
        <f>VLOOKUP($A71,CASHBC!$FG:$FU,8,0)</f>
        <v>155.32998484000001</v>
      </c>
      <c r="CE71" s="22">
        <f>VLOOKUP($A71,CASHBC!$FG:$FU,9,0)</f>
        <v>76.372648939999991</v>
      </c>
      <c r="CF71" s="22">
        <f>VLOOKUP($A71,CASHBC!$FG:$FU,10,0)</f>
        <v>144.67896354999999</v>
      </c>
      <c r="CG71" s="22">
        <f>VLOOKUP($A71,CASHBC!$FG:$FU,11,0)</f>
        <v>182.51273071</v>
      </c>
      <c r="CH71" s="22">
        <f>VLOOKUP($A71,CASHBC!$FG:$FU,12,0)</f>
        <v>186.38996384500001</v>
      </c>
      <c r="CI71" s="22">
        <f>VLOOKUP($A71,CASHBC!$FG:$FU,13,0)</f>
        <v>209.74897883</v>
      </c>
      <c r="CJ71" s="22">
        <f>VLOOKUP($A71,CASHBC!$FG:$FU,14,0)</f>
        <v>140.68956940999999</v>
      </c>
      <c r="CK71" s="22">
        <f>VLOOKUP($A71,CASHBC!$FG:$FU,15,0)</f>
        <v>143.26670094000002</v>
      </c>
      <c r="CL71" s="30">
        <f>VLOOKUP($A71,CASHBC!$GE:$GS,2,0)</f>
        <v>57628</v>
      </c>
      <c r="CM71" s="30">
        <f>VLOOKUP($A71,CASHBC!$GE:$GS,3,0)</f>
        <v>85247</v>
      </c>
      <c r="CN71" s="30">
        <f>VLOOKUP($A71,CASHBC!$GE:$GS,4,0)</f>
        <v>83577</v>
      </c>
      <c r="CO71" s="30">
        <f>VLOOKUP($A71,CASHBC!$GE:$GS,5,0)</f>
        <v>55894</v>
      </c>
      <c r="CP71" s="30">
        <f>VLOOKUP($A71,CASHBC!$GE:$GS,6,0)</f>
        <v>43875</v>
      </c>
      <c r="CQ71" s="30">
        <f>VLOOKUP($A71,CASHBC!$GE:$GS,7,0)</f>
        <v>33456</v>
      </c>
      <c r="CR71" s="30">
        <f>VLOOKUP($A71,CASHBC!$GE:$GS,8,0)</f>
        <v>117913</v>
      </c>
      <c r="CS71" s="30">
        <f>VLOOKUP($A71,CASHBC!$GE:$GS,9,0)</f>
        <v>64975</v>
      </c>
      <c r="CT71" s="30">
        <f>VLOOKUP($A71,CASHBC!$GE:$GS,10,0)</f>
        <v>105617</v>
      </c>
      <c r="CU71" s="30">
        <f>VLOOKUP($A71,CASHBC!$GE:$GS,11,0)</f>
        <v>200755</v>
      </c>
      <c r="CV71" s="30">
        <f>VLOOKUP($A71,CASHBC!$GE:$GS,12,0)</f>
        <v>148589</v>
      </c>
      <c r="CW71" s="30">
        <f>VLOOKUP($A71,CASHBC!$GE:$GS,13,0)</f>
        <v>153560</v>
      </c>
      <c r="CX71" s="30">
        <f>VLOOKUP($A71,CASHBC!$GE:$GS,14,0)</f>
        <v>154217</v>
      </c>
      <c r="CY71" s="30">
        <f>VLOOKUP($A71,CASHBC!$GE:$GS,15,0)</f>
        <v>92154</v>
      </c>
      <c r="CZ71" s="30">
        <f t="shared" si="7"/>
        <v>42.049628652738249</v>
      </c>
      <c r="DA71" s="30">
        <f t="shared" si="7"/>
        <v>35.387497507243651</v>
      </c>
      <c r="DB71" s="30">
        <f t="shared" si="7"/>
        <v>47.696519377340657</v>
      </c>
      <c r="DC71" s="30">
        <f t="shared" si="7"/>
        <v>39.437488818120009</v>
      </c>
      <c r="DD71" s="30">
        <f t="shared" si="7"/>
        <v>93.069082621082629</v>
      </c>
      <c r="DE71" s="30">
        <f t="shared" si="8"/>
        <v>58.101865136298414</v>
      </c>
      <c r="DF71" s="30">
        <f t="shared" si="8"/>
        <v>29.853205329352996</v>
      </c>
      <c r="DG71" s="30">
        <f t="shared" si="8"/>
        <v>25.878630242400924</v>
      </c>
      <c r="DH71" s="30">
        <f t="shared" si="8"/>
        <v>29.307223268981325</v>
      </c>
      <c r="DI71" s="30">
        <f t="shared" si="8"/>
        <v>19.5253019850066</v>
      </c>
      <c r="DJ71" s="30">
        <f t="shared" si="8"/>
        <v>26.997126301408581</v>
      </c>
      <c r="DK71" s="30">
        <f t="shared" si="8"/>
        <v>30.185152383433188</v>
      </c>
      <c r="DL71" s="30">
        <f t="shared" si="8"/>
        <v>19.937082163445016</v>
      </c>
      <c r="DM71" s="30">
        <f t="shared" si="8"/>
        <v>34.175586518219504</v>
      </c>
      <c r="DN71" s="3">
        <f>VLOOKUP($A71,DELIEVERY!$DX:$EM,2,0)</f>
        <v>33.380000000000003</v>
      </c>
      <c r="DO71" s="3">
        <f>VLOOKUP($A71,DELIEVERY!$DX:$EM,3,0)</f>
        <v>35.869999999999997</v>
      </c>
      <c r="DP71" s="3">
        <f>VLOOKUP($A71,DELIEVERY!$DX:$EM,4,0)</f>
        <v>28.67</v>
      </c>
      <c r="DQ71" s="3">
        <f>VLOOKUP($A71,DELIEVERY!$DX:$EM,5,0)</f>
        <v>43.38</v>
      </c>
      <c r="DR71" s="3">
        <f>VLOOKUP($A71,DELIEVERY!$DX:$EM,6,0)</f>
        <v>57.44</v>
      </c>
      <c r="DS71" s="3">
        <f>VLOOKUP($A71,DELIEVERY!$DX:$EM,7,0)</f>
        <v>18.52</v>
      </c>
      <c r="DT71" s="3">
        <f>VLOOKUP($A71,DELIEVERY!$DX:$EM,8,0)</f>
        <v>36.520000000000003</v>
      </c>
      <c r="DU71" s="3">
        <f>VLOOKUP($A71,DELIEVERY!$DX:$EM,9,0)</f>
        <v>29.77</v>
      </c>
      <c r="DV71" s="3">
        <f>VLOOKUP($A71,DELIEVERY!$DX:$EM,10,0)</f>
        <v>31.98</v>
      </c>
      <c r="DW71" s="3">
        <f>VLOOKUP($A71,DELIEVERY!$DX:$EM,11,0)</f>
        <v>46.4</v>
      </c>
      <c r="DX71" s="3">
        <f>VLOOKUP($A71,DELIEVERY!$DX:$EM,12,0)</f>
        <v>30.98</v>
      </c>
      <c r="DY71" s="3">
        <f>VLOOKUP($A71,DELIEVERY!$DX:$EM,13,0)</f>
        <v>49.33</v>
      </c>
      <c r="DZ71" s="3">
        <f>VLOOKUP($A71,DELIEVERY!$DX:$EM,14,0)</f>
        <v>24.47</v>
      </c>
      <c r="EA71" s="3">
        <f>VLOOKUP($A71,DELIEVERY!$DX:$EM,15,0)</f>
        <v>29.52</v>
      </c>
      <c r="EB71" s="3">
        <f>CASHBC!HU69</f>
        <v>14.399999999999977</v>
      </c>
      <c r="EC71" s="22">
        <f>CASHBC!HV69</f>
        <v>9.5</v>
      </c>
      <c r="ED71" s="22">
        <f>CASHBC!HW69</f>
        <v>25</v>
      </c>
      <c r="EE71" s="22">
        <f>CASHBC!HX69</f>
        <v>11.5</v>
      </c>
      <c r="EF71" s="3">
        <f>CASHBC!HY69</f>
        <v>25.699999999999989</v>
      </c>
      <c r="EG71" s="22">
        <f>CASHBC!HZ69</f>
        <v>12.699999999999989</v>
      </c>
      <c r="EH71" s="22">
        <f>CASHBC!IA69</f>
        <v>16.5</v>
      </c>
      <c r="EI71" s="22">
        <f>CASHBC!IB69</f>
        <v>13.850000000000023</v>
      </c>
      <c r="EJ71" s="22">
        <f>CASHBC!IC69</f>
        <v>24</v>
      </c>
      <c r="EK71" s="22">
        <f>CASHBC!ID69</f>
        <v>23.5</v>
      </c>
      <c r="EL71" s="3">
        <f>CASHBC!IE69</f>
        <v>26.350000000000023</v>
      </c>
      <c r="EM71" s="22">
        <f>CASHBC!IF69</f>
        <v>19.149999999999977</v>
      </c>
      <c r="EN71" s="22">
        <f>CASHBC!IG69</f>
        <v>19.75</v>
      </c>
      <c r="EO71" s="22">
        <f>CASHBC!IH69</f>
        <v>26.849999999999966</v>
      </c>
      <c r="EP71" s="22">
        <f>VLOOKUP($A71,FNO_STOCKOPS!$EJ:$EY,2,0)</f>
        <v>0.98309178743961356</v>
      </c>
      <c r="EQ71" s="22">
        <f>VLOOKUP($A71,FNO_STOCKOPS!$EJ:$EY,3,0)</f>
        <v>0.82773109243697474</v>
      </c>
      <c r="ER71" s="22">
        <f>VLOOKUP($A71,FNO_STOCKOPS!$EJ:$EY,4,0)</f>
        <v>0.83162217659137572</v>
      </c>
      <c r="ES71" s="22">
        <f>VLOOKUP($A71,FNO_STOCKOPS!$EJ:$EY,5,0)</f>
        <v>0.80400000000000005</v>
      </c>
      <c r="ET71" s="22">
        <f>VLOOKUP($A71,FNO_STOCKOPS!$EJ:$EY,6,0)</f>
        <v>0.77777777777777779</v>
      </c>
      <c r="EU71" s="22">
        <f>VLOOKUP($A71,FNO_STOCKOPS!$EJ:$EY,7,0)</f>
        <v>0.82046332046332049</v>
      </c>
      <c r="EV71" s="22">
        <f>VLOOKUP($A71,FNO_STOCKOPS!$EJ:$EY,8,0)</f>
        <v>0.84368737474949895</v>
      </c>
      <c r="EW71" s="22">
        <f>VLOOKUP($A71,FNO_STOCKOPS!$EJ:$EY,9,0)</f>
        <v>0.83805668016194335</v>
      </c>
      <c r="EX71" s="22">
        <f>VLOOKUP($A71,FNO_STOCKOPS!$EJ:$EY,10,0)</f>
        <v>0.89914163090128751</v>
      </c>
      <c r="EY71" s="22">
        <f>VLOOKUP($A71,FNO_STOCKOPS!$EJ:$EY,11,0)</f>
        <v>0.82471910112359548</v>
      </c>
      <c r="EZ71" s="22">
        <f>VLOOKUP($A71,FNO_STOCKOPS!$EJ:$EY,12,0)</f>
        <v>0.86616161616161613</v>
      </c>
      <c r="FA71" s="22">
        <f>VLOOKUP($A71,FNO_STOCKOPS!$EJ:$EY,13,0)</f>
        <v>0.88154269972451793</v>
      </c>
      <c r="FB71" s="22">
        <f>VLOOKUP($A71,FNO_STOCKOPS!$EJ:$EY,14,0)</f>
        <v>0.90064102564102566</v>
      </c>
      <c r="FC71" s="22">
        <f>VLOOKUP($A71,FNO_STOCKOPS!$EJ:$EY,15,0)</f>
        <v>0.84797297297297303</v>
      </c>
    </row>
    <row r="72" spans="1:159" x14ac:dyDescent="0.25">
      <c r="A72" s="3" t="s">
        <v>78</v>
      </c>
      <c r="B72" s="17">
        <v>949</v>
      </c>
      <c r="C72" s="17">
        <v>1037.8499999999999</v>
      </c>
      <c r="D72" s="17">
        <v>930.05</v>
      </c>
      <c r="E72" s="18">
        <v>993</v>
      </c>
      <c r="F72" s="18">
        <v>7.78</v>
      </c>
      <c r="G72" s="17">
        <v>1898.85</v>
      </c>
      <c r="H72" s="18">
        <v>771.3</v>
      </c>
      <c r="I72" s="21" t="str">
        <f>VLOOKUP($A72,CASHBC!$HT:$IL,19,0)</f>
        <v/>
      </c>
      <c r="J72" s="22">
        <f>VLOOKUP($A72,CASHBC!$A:$C,3,0)</f>
        <v>54.023440000000001</v>
      </c>
      <c r="K72" s="22">
        <f>VLOOKUP($A72,CASHBC!$EZ:$FD,2,0)</f>
        <v>25.773263333333333</v>
      </c>
      <c r="L72" s="22">
        <f>VLOOKUP($A72,CASHBC!$EZ:$FD,3,0)</f>
        <v>25.946109999999997</v>
      </c>
      <c r="M72" s="22">
        <f>VLOOKUP($A72,CASHBC!$EZ:$FD,4,0)</f>
        <v>24.954140000000002</v>
      </c>
      <c r="N72" s="22">
        <f>VLOOKUP($A72,CASHBC!$EZ:$FD,5,0)</f>
        <v>24.395650769230773</v>
      </c>
      <c r="O72" s="22">
        <f t="shared" si="9"/>
        <v>54.023440000000001</v>
      </c>
      <c r="P72" s="22">
        <f>VLOOKUP($A72,CASHBC!$A:$D,4,0)</f>
        <v>539.52658367000004</v>
      </c>
      <c r="Q72" s="22">
        <f>VLOOKUP($A72,CASHBC!$FX:$GB,2,0)</f>
        <v>230.89535712333335</v>
      </c>
      <c r="R72" s="22">
        <f>VLOOKUP($A72,CASHBC!$FX:$GB,3,0)</f>
        <v>235.47056106300002</v>
      </c>
      <c r="S72" s="22">
        <f>VLOOKUP($A72,CASHBC!$FX:$GB,4,0)</f>
        <v>234.06262405874998</v>
      </c>
      <c r="T72" s="22">
        <f>VLOOKUP($A72,CASHBC!$FX:$GB,5,0)</f>
        <v>236.81017461153846</v>
      </c>
      <c r="U72" s="22">
        <f t="shared" si="10"/>
        <v>539.52658367000004</v>
      </c>
      <c r="V72" s="24">
        <f>VLOOKUP($A72,CASHBC!$A:$E,5,0)</f>
        <v>157073</v>
      </c>
      <c r="W72" s="24">
        <f>VLOOKUP($A72,CASHBC!$GV:$GZ,2,0)</f>
        <v>88998</v>
      </c>
      <c r="X72" s="24">
        <f>VLOOKUP($A72,CASHBC!$GV:$GZ,3,0)</f>
        <v>87013.2</v>
      </c>
      <c r="Y72" s="24">
        <f>VLOOKUP($A72,CASHBC!$GV:$GZ,4,0)</f>
        <v>80401.125</v>
      </c>
      <c r="Z72" s="24">
        <f>VLOOKUP($A72,CASHBC!$GV:$GZ,5,0)</f>
        <v>77687.61538461539</v>
      </c>
      <c r="AA72" s="24" t="str">
        <f t="shared" si="11"/>
        <v/>
      </c>
      <c r="AB72" s="27">
        <f>VLOOKUP(A72,DELIEVERY!A:E,5,0)</f>
        <v>18.559999999999999</v>
      </c>
      <c r="AC72" s="22">
        <f>VLOOKUP(A72,DELIEVERY!DP:DV,3,0)</f>
        <v>18.268246719242253</v>
      </c>
      <c r="AD72" s="22">
        <f>VLOOKUP(A72,DELIEVERY!DP:DV,4,0)</f>
        <v>18.766867171996111</v>
      </c>
      <c r="AE72" s="22">
        <f>VLOOKUP(A72,DELIEVERY!DP:DV,5,0)</f>
        <v>17.23722496547667</v>
      </c>
      <c r="AF72" s="22">
        <f>VLOOKUP(A72,DELIEVERY!DP:DV,6,0)</f>
        <v>15.761788056420901</v>
      </c>
      <c r="AG72" s="3" t="str">
        <f t="shared" si="12"/>
        <v/>
      </c>
      <c r="AH72" s="28">
        <f>FNO_BHAVCOPY!CB70</f>
        <v>-9.6796596926816569</v>
      </c>
      <c r="AI72" s="28">
        <f>FNO_BHAVCOPY!CC70</f>
        <v>-7.9143017027740026</v>
      </c>
      <c r="AJ72" s="28">
        <f>FNO_BHAVCOPY!CD70</f>
        <v>-0.25516306514632009</v>
      </c>
      <c r="AK72" s="28">
        <f>FNO_BHAVCOPY!CE70</f>
        <v>-6.5150950428624679</v>
      </c>
      <c r="AL72" s="28">
        <f>FNO_BHAVCOPY!CF70</f>
        <v>4.040639056925702</v>
      </c>
      <c r="AM72" s="28">
        <f>FNO_BHAVCOPY!CG70</f>
        <v>4.1098102543399273</v>
      </c>
      <c r="AN72" s="28">
        <f>FNO_BHAVCOPY!CH70</f>
        <v>1.9173798551678736</v>
      </c>
      <c r="AO72" s="28">
        <f>FNO_BHAVCOPY!CI70</f>
        <v>2.3067856541505303</v>
      </c>
      <c r="AP72" s="28">
        <f>FNO_BHAVCOPY!CJ70</f>
        <v>1.8783772193155504</v>
      </c>
      <c r="AQ72" s="28">
        <f>FNO_BHAVCOPY!CK70</f>
        <v>4.6119336025123374</v>
      </c>
      <c r="AR72" s="28">
        <f>FNO_BHAVCOPY!CL70</f>
        <v>9.879647925273935E-2</v>
      </c>
      <c r="AS72" s="28">
        <f>FNO_BHAVCOPY!CM70</f>
        <v>-2.2561671495039946</v>
      </c>
      <c r="AT72" s="28">
        <f>FNO_BHAVCOPY!CN70</f>
        <v>4.3896627565982405</v>
      </c>
      <c r="AU72" s="28">
        <f>FNO_BHAVCOPY!CO70</f>
        <v>2.739855004236889</v>
      </c>
      <c r="AV72" s="29">
        <f>FNO_BHAVCOPY!BK70</f>
        <v>3121200</v>
      </c>
      <c r="AW72" s="29">
        <f>FNO_BHAVCOPY!BL70</f>
        <v>3455700</v>
      </c>
      <c r="AX72" s="29">
        <f>FNO_BHAVCOPY!BM70</f>
        <v>3752700</v>
      </c>
      <c r="AY72" s="29">
        <f>FNO_BHAVCOPY!BN70</f>
        <v>3762300</v>
      </c>
      <c r="AZ72" s="29">
        <f>FNO_BHAVCOPY!BO70</f>
        <v>4024500</v>
      </c>
      <c r="BA72" s="29">
        <f>FNO_BHAVCOPY!BP70</f>
        <v>3868200</v>
      </c>
      <c r="BB72" s="29">
        <f>FNO_BHAVCOPY!BQ70</f>
        <v>3715500</v>
      </c>
      <c r="BC72" s="29">
        <f>FNO_BHAVCOPY!BR70</f>
        <v>3645600</v>
      </c>
      <c r="BD72" s="29">
        <f>FNO_BHAVCOPY!BS70</f>
        <v>3563400</v>
      </c>
      <c r="BE72" s="29">
        <f>FNO_BHAVCOPY!BT70</f>
        <v>3497700</v>
      </c>
      <c r="BF72" s="29">
        <f>FNO_BHAVCOPY!BU70</f>
        <v>3343500</v>
      </c>
      <c r="BG72" s="29">
        <f>FNO_BHAVCOPY!BV70</f>
        <v>3340200</v>
      </c>
      <c r="BH72" s="29">
        <f>FNO_BHAVCOPY!BW70</f>
        <v>3417300</v>
      </c>
      <c r="BI72" s="29">
        <f>FNO_BHAVCOPY!BX70</f>
        <v>3273600</v>
      </c>
      <c r="BJ72" s="22">
        <f>CASHBC!EJ70</f>
        <v>54.023440000000001</v>
      </c>
      <c r="BK72" s="22">
        <f>CASHBC!EK70</f>
        <v>16.344059999999999</v>
      </c>
      <c r="BL72" s="22">
        <f>CASHBC!EL70</f>
        <v>29.084250000000001</v>
      </c>
      <c r="BM72" s="22">
        <f>CASHBC!EM70</f>
        <v>31.891480000000001</v>
      </c>
      <c r="BN72" s="22">
        <f>CASHBC!EN70</f>
        <v>26.039829999999998</v>
      </c>
      <c r="BO72" s="22">
        <f>CASHBC!EO70</f>
        <v>26.370930000000001</v>
      </c>
      <c r="BP72" s="22">
        <f>CASHBC!EP70</f>
        <v>24.25067</v>
      </c>
      <c r="BQ72" s="22">
        <f>CASHBC!EQ70</f>
        <v>20.442640000000001</v>
      </c>
      <c r="BR72" s="22">
        <f>CASHBC!ER70</f>
        <v>25.20926</v>
      </c>
      <c r="BS72" s="22">
        <f>CASHBC!ES70</f>
        <v>28.10726</v>
      </c>
      <c r="BT72" s="22">
        <f>CASHBC!ET70</f>
        <v>19.60417</v>
      </c>
      <c r="BU72" s="22">
        <f>CASHBC!EU70</f>
        <v>28.519469999999998</v>
      </c>
      <c r="BV72" s="22">
        <f>CASHBC!EV70</f>
        <v>24.046189999999999</v>
      </c>
      <c r="BW72" s="22">
        <f>CASHBC!EW70</f>
        <v>17.233250000000002</v>
      </c>
      <c r="BX72" s="22">
        <f>VLOOKUP($A72,CASHBC!$FG:$FU,2,0)</f>
        <v>539.52658367000004</v>
      </c>
      <c r="BY72" s="22">
        <f>VLOOKUP($A72,CASHBC!$FG:$FU,3,0)</f>
        <v>150.52183477</v>
      </c>
      <c r="BZ72" s="22">
        <f>VLOOKUP($A72,CASHBC!$FG:$FU,4,0)</f>
        <v>261.06550509499999</v>
      </c>
      <c r="CA72" s="22">
        <f>VLOOKUP($A72,CASHBC!$FG:$FU,5,0)</f>
        <v>281.09873150500005</v>
      </c>
      <c r="CB72" s="22">
        <f>VLOOKUP($A72,CASHBC!$FG:$FU,6,0)</f>
        <v>236.30945131999999</v>
      </c>
      <c r="CC72" s="22">
        <f>VLOOKUP($A72,CASHBC!$FG:$FU,7,0)</f>
        <v>248.35728262500001</v>
      </c>
      <c r="CD72" s="22">
        <f>VLOOKUP($A72,CASHBC!$FG:$FU,8,0)</f>
        <v>236.40719948000003</v>
      </c>
      <c r="CE72" s="22">
        <f>VLOOKUP($A72,CASHBC!$FG:$FU,9,0)</f>
        <v>202.72075051500002</v>
      </c>
      <c r="CF72" s="22">
        <f>VLOOKUP($A72,CASHBC!$FG:$FU,10,0)</f>
        <v>256.02023715999997</v>
      </c>
      <c r="CG72" s="22">
        <f>VLOOKUP($A72,CASHBC!$FG:$FU,11,0)</f>
        <v>296.33225420000002</v>
      </c>
      <c r="CH72" s="22">
        <f>VLOOKUP($A72,CASHBC!$FG:$FU,12,0)</f>
        <v>197.62735042</v>
      </c>
      <c r="CI72" s="22">
        <f>VLOOKUP($A72,CASHBC!$FG:$FU,13,0)</f>
        <v>288.88488086500001</v>
      </c>
      <c r="CJ72" s="22">
        <f>VLOOKUP($A72,CASHBC!$FG:$FU,14,0)</f>
        <v>248.26905140500003</v>
      </c>
      <c r="CK72" s="22">
        <f>VLOOKUP($A72,CASHBC!$FG:$FU,15,0)</f>
        <v>174.91774059000002</v>
      </c>
      <c r="CL72" s="30">
        <f>VLOOKUP($A72,CASHBC!$GE:$GS,2,0)</f>
        <v>157073</v>
      </c>
      <c r="CM72" s="30">
        <f>VLOOKUP($A72,CASHBC!$GE:$GS,3,0)</f>
        <v>57519</v>
      </c>
      <c r="CN72" s="30">
        <f>VLOOKUP($A72,CASHBC!$GE:$GS,4,0)</f>
        <v>101062</v>
      </c>
      <c r="CO72" s="30">
        <f>VLOOKUP($A72,CASHBC!$GE:$GS,5,0)</f>
        <v>108413</v>
      </c>
      <c r="CP72" s="30">
        <f>VLOOKUP($A72,CASHBC!$GE:$GS,6,0)</f>
        <v>80958</v>
      </c>
      <c r="CQ72" s="30">
        <f>VLOOKUP($A72,CASHBC!$GE:$GS,7,0)</f>
        <v>87114</v>
      </c>
      <c r="CR72" s="30">
        <f>VLOOKUP($A72,CASHBC!$GE:$GS,8,0)</f>
        <v>87423</v>
      </c>
      <c r="CS72" s="30">
        <f>VLOOKUP($A72,CASHBC!$GE:$GS,9,0)</f>
        <v>52319</v>
      </c>
      <c r="CT72" s="30">
        <f>VLOOKUP($A72,CASHBC!$GE:$GS,10,0)</f>
        <v>68401</v>
      </c>
      <c r="CU72" s="30">
        <f>VLOOKUP($A72,CASHBC!$GE:$GS,11,0)</f>
        <v>71452</v>
      </c>
      <c r="CV72" s="30">
        <f>VLOOKUP($A72,CASHBC!$GE:$GS,12,0)</f>
        <v>56466</v>
      </c>
      <c r="CW72" s="30">
        <f>VLOOKUP($A72,CASHBC!$GE:$GS,13,0)</f>
        <v>89090</v>
      </c>
      <c r="CX72" s="30">
        <f>VLOOKUP($A72,CASHBC!$GE:$GS,14,0)</f>
        <v>87486</v>
      </c>
      <c r="CY72" s="30">
        <f>VLOOKUP($A72,CASHBC!$GE:$GS,15,0)</f>
        <v>62236</v>
      </c>
      <c r="CZ72" s="30">
        <f t="shared" si="7"/>
        <v>34.393842353555357</v>
      </c>
      <c r="DA72" s="30">
        <f t="shared" si="7"/>
        <v>28.415062848797785</v>
      </c>
      <c r="DB72" s="30">
        <f t="shared" si="7"/>
        <v>28.778621044507332</v>
      </c>
      <c r="DC72" s="30">
        <f t="shared" si="7"/>
        <v>29.416656674015112</v>
      </c>
      <c r="DD72" s="30">
        <f t="shared" si="7"/>
        <v>32.164616220756443</v>
      </c>
      <c r="DE72" s="30">
        <f t="shared" si="8"/>
        <v>30.271747365521041</v>
      </c>
      <c r="DF72" s="30">
        <f t="shared" si="8"/>
        <v>27.739462155268061</v>
      </c>
      <c r="DG72" s="30">
        <f t="shared" si="8"/>
        <v>39.073070968481815</v>
      </c>
      <c r="DH72" s="30">
        <f t="shared" si="8"/>
        <v>36.855104457537173</v>
      </c>
      <c r="DI72" s="30">
        <f t="shared" si="8"/>
        <v>39.337261378267925</v>
      </c>
      <c r="DJ72" s="30">
        <f t="shared" si="8"/>
        <v>34.718538589593742</v>
      </c>
      <c r="DK72" s="30">
        <f t="shared" si="8"/>
        <v>32.01197665282298</v>
      </c>
      <c r="DL72" s="30">
        <f t="shared" si="8"/>
        <v>27.485757721235398</v>
      </c>
      <c r="DM72" s="30">
        <f t="shared" si="8"/>
        <v>27.690163249566172</v>
      </c>
      <c r="DN72" s="3">
        <f>VLOOKUP($A72,DELIEVERY!$DX:$EM,2,0)</f>
        <v>18.559999999999999</v>
      </c>
      <c r="DO72" s="3">
        <f>VLOOKUP($A72,DELIEVERY!$DX:$EM,3,0)</f>
        <v>19.329999999999998</v>
      </c>
      <c r="DP72" s="3">
        <f>VLOOKUP($A72,DELIEVERY!$DX:$EM,4,0)</f>
        <v>18.989999999999998</v>
      </c>
      <c r="DQ72" s="3">
        <f>VLOOKUP($A72,DELIEVERY!$DX:$EM,5,0)</f>
        <v>17.07</v>
      </c>
      <c r="DR72" s="3">
        <f>VLOOKUP($A72,DELIEVERY!$DX:$EM,6,0)</f>
        <v>17.68</v>
      </c>
      <c r="DS72" s="3">
        <f>VLOOKUP($A72,DELIEVERY!$DX:$EM,7,0)</f>
        <v>21.3</v>
      </c>
      <c r="DT72" s="3">
        <f>VLOOKUP($A72,DELIEVERY!$DX:$EM,8,0)</f>
        <v>24.71</v>
      </c>
      <c r="DU72" s="3">
        <f>VLOOKUP($A72,DELIEVERY!$DX:$EM,9,0)</f>
        <v>5.5</v>
      </c>
      <c r="DV72" s="3">
        <f>VLOOKUP($A72,DELIEVERY!$DX:$EM,10,0)</f>
        <v>11.7</v>
      </c>
      <c r="DW72" s="3">
        <f>VLOOKUP($A72,DELIEVERY!$DX:$EM,11,0)</f>
        <v>13.98</v>
      </c>
      <c r="DX72" s="3">
        <f>VLOOKUP($A72,DELIEVERY!$DX:$EM,12,0)</f>
        <v>6.62</v>
      </c>
      <c r="DY72" s="3">
        <f>VLOOKUP($A72,DELIEVERY!$DX:$EM,13,0)</f>
        <v>21.46</v>
      </c>
      <c r="DZ72" s="3">
        <f>VLOOKUP($A72,DELIEVERY!$DX:$EM,14,0)</f>
        <v>8.43</v>
      </c>
      <c r="EA72" s="3">
        <f>VLOOKUP($A72,DELIEVERY!$DX:$EM,15,0)</f>
        <v>12.77</v>
      </c>
      <c r="EB72" s="3">
        <f>CASHBC!HU70</f>
        <v>107.79999999999995</v>
      </c>
      <c r="EC72" s="22">
        <f>CASHBC!HV70</f>
        <v>24.900000000000091</v>
      </c>
      <c r="ED72" s="22">
        <f>CASHBC!HW70</f>
        <v>43.399999999999977</v>
      </c>
      <c r="EE72" s="22">
        <f>CASHBC!HX70</f>
        <v>52.600000000000023</v>
      </c>
      <c r="EF72" s="3">
        <f>CASHBC!HY70</f>
        <v>59.799999999999955</v>
      </c>
      <c r="EG72" s="22">
        <f>CASHBC!HZ70</f>
        <v>42.100000000000023</v>
      </c>
      <c r="EH72" s="22">
        <f>CASHBC!IA70</f>
        <v>56.649999999999977</v>
      </c>
      <c r="EI72" s="22">
        <f>CASHBC!IB70</f>
        <v>53.399999999999977</v>
      </c>
      <c r="EJ72" s="22">
        <f>CASHBC!IC70</f>
        <v>43.950000000000045</v>
      </c>
      <c r="EK72" s="22">
        <f>CASHBC!ID70</f>
        <v>72.650000000000091</v>
      </c>
      <c r="EL72" s="3">
        <f>CASHBC!IE70</f>
        <v>41.299999999999955</v>
      </c>
      <c r="EM72" s="22">
        <f>CASHBC!IF70</f>
        <v>42</v>
      </c>
      <c r="EN72" s="22">
        <f>CASHBC!IG70</f>
        <v>101.74999999999989</v>
      </c>
      <c r="EO72" s="22">
        <f>CASHBC!IH70</f>
        <v>89</v>
      </c>
      <c r="EP72" s="22">
        <f>VLOOKUP($A72,FNO_STOCKOPS!$EJ:$EY,2,0)</f>
        <v>0.88401253918495293</v>
      </c>
      <c r="EQ72" s="22">
        <f>VLOOKUP($A72,FNO_STOCKOPS!$EJ:$EY,3,0)</f>
        <v>0.58917835671342689</v>
      </c>
      <c r="ER72" s="22">
        <f>VLOOKUP($A72,FNO_STOCKOPS!$EJ:$EY,4,0)</f>
        <v>0.6061502069781195</v>
      </c>
      <c r="ES72" s="22">
        <f>VLOOKUP($A72,FNO_STOCKOPS!$EJ:$EY,5,0)</f>
        <v>0.5903083700440529</v>
      </c>
      <c r="ET72" s="22">
        <f>VLOOKUP($A72,FNO_STOCKOPS!$EJ:$EY,6,0)</f>
        <v>0.69948519948519949</v>
      </c>
      <c r="EU72" s="22">
        <f>VLOOKUP($A72,FNO_STOCKOPS!$EJ:$EY,7,0)</f>
        <v>0.82160278745644599</v>
      </c>
      <c r="EV72" s="22">
        <f>VLOOKUP($A72,FNO_STOCKOPS!$EJ:$EY,8,0)</f>
        <v>0.89964912280701759</v>
      </c>
      <c r="EW72" s="22">
        <f>VLOOKUP($A72,FNO_STOCKOPS!$EJ:$EY,9,0)</f>
        <v>0.98113207547169812</v>
      </c>
      <c r="EX72" s="22">
        <f>VLOOKUP($A72,FNO_STOCKOPS!$EJ:$EY,10,0)</f>
        <v>1.1536273115220483</v>
      </c>
      <c r="EY72" s="22">
        <f>VLOOKUP($A72,FNO_STOCKOPS!$EJ:$EY,11,0)</f>
        <v>0.99173553719008267</v>
      </c>
      <c r="EZ72" s="22">
        <f>VLOOKUP($A72,FNO_STOCKOPS!$EJ:$EY,12,0)</f>
        <v>1.0687224669603523</v>
      </c>
      <c r="FA72" s="22">
        <f>VLOOKUP($A72,FNO_STOCKOPS!$EJ:$EY,13,0)</f>
        <v>1.1227758007117439</v>
      </c>
      <c r="FB72" s="22">
        <f>VLOOKUP($A72,FNO_STOCKOPS!$EJ:$EY,14,0)</f>
        <v>0.96212121212121215</v>
      </c>
      <c r="FC72" s="22">
        <f>VLOOKUP($A72,FNO_STOCKOPS!$EJ:$EY,15,0)</f>
        <v>1.1397153945666236</v>
      </c>
    </row>
    <row r="73" spans="1:159" x14ac:dyDescent="0.25">
      <c r="A73" s="3" t="s">
        <v>79</v>
      </c>
      <c r="B73" s="18">
        <v>486.25</v>
      </c>
      <c r="C73" s="18">
        <v>491.85</v>
      </c>
      <c r="D73" s="18">
        <v>461.6</v>
      </c>
      <c r="E73" s="18">
        <v>468</v>
      </c>
      <c r="F73" s="18">
        <v>-0.66</v>
      </c>
      <c r="G73" s="17">
        <v>1679.9</v>
      </c>
      <c r="H73" s="18">
        <v>235.55</v>
      </c>
      <c r="I73" s="21" t="str">
        <f>VLOOKUP($A73,CASHBC!$HT:$IL,19,0)</f>
        <v/>
      </c>
      <c r="J73" s="22">
        <f>VLOOKUP($A73,CASHBC!$A:$C,3,0)</f>
        <v>266.55547999999999</v>
      </c>
      <c r="K73" s="22">
        <f>VLOOKUP($A73,CASHBC!$EZ:$FD,2,0)</f>
        <v>449.12893000000003</v>
      </c>
      <c r="L73" s="22">
        <f>VLOOKUP($A73,CASHBC!$EZ:$FD,3,0)</f>
        <v>346.288434</v>
      </c>
      <c r="M73" s="22">
        <f>VLOOKUP($A73,CASHBC!$EZ:$FD,4,0)</f>
        <v>310.6938475</v>
      </c>
      <c r="N73" s="22">
        <f>VLOOKUP($A73,CASHBC!$EZ:$FD,5,0)</f>
        <v>300.58691999999996</v>
      </c>
      <c r="O73" s="22" t="str">
        <f t="shared" si="9"/>
        <v/>
      </c>
      <c r="P73" s="22">
        <f>VLOOKUP($A73,CASHBC!$A:$D,4,0)</f>
        <v>1276.36544226</v>
      </c>
      <c r="Q73" s="22">
        <f>VLOOKUP($A73,CASHBC!$FX:$GB,2,0)</f>
        <v>2002.5489410233331</v>
      </c>
      <c r="R73" s="22">
        <f>VLOOKUP($A73,CASHBC!$FX:$GB,3,0)</f>
        <v>1510.8625359389998</v>
      </c>
      <c r="S73" s="22">
        <f>VLOOKUP($A73,CASHBC!$FX:$GB,4,0)</f>
        <v>1340.0448270124998</v>
      </c>
      <c r="T73" s="22">
        <f>VLOOKUP($A73,CASHBC!$FX:$GB,5,0)</f>
        <v>1286.6184325634615</v>
      </c>
      <c r="U73" s="22" t="str">
        <f t="shared" si="10"/>
        <v/>
      </c>
      <c r="V73" s="24">
        <f>VLOOKUP($A73,CASHBC!$A:$E,5,0)</f>
        <v>429633</v>
      </c>
      <c r="W73" s="24">
        <f>VLOOKUP($A73,CASHBC!$GV:$GZ,2,0)</f>
        <v>653581</v>
      </c>
      <c r="X73" s="24">
        <f>VLOOKUP($A73,CASHBC!$GV:$GZ,3,0)</f>
        <v>528124.4</v>
      </c>
      <c r="Y73" s="24">
        <f>VLOOKUP($A73,CASHBC!$GV:$GZ,4,0)</f>
        <v>482650.75</v>
      </c>
      <c r="Z73" s="24">
        <f>VLOOKUP($A73,CASHBC!$GV:$GZ,5,0)</f>
        <v>486731.84615384613</v>
      </c>
      <c r="AA73" s="24">
        <f t="shared" si="11"/>
        <v>429633</v>
      </c>
      <c r="AB73" s="27">
        <f>VLOOKUP(A73,DELIEVERY!A:E,5,0)</f>
        <v>11.93</v>
      </c>
      <c r="AC73" s="22">
        <f>VLOOKUP(A73,DELIEVERY!DP:DV,3,0)</f>
        <v>13.370318110362355</v>
      </c>
      <c r="AD73" s="22">
        <f>VLOOKUP(A73,DELIEVERY!DP:DV,4,0)</f>
        <v>14.879215977510817</v>
      </c>
      <c r="AE73" s="22">
        <f>VLOOKUP(A73,DELIEVERY!DP:DV,5,0)</f>
        <v>14.897345207326643</v>
      </c>
      <c r="AF73" s="22">
        <f>VLOOKUP(A73,DELIEVERY!DP:DV,6,0)</f>
        <v>16.431794120034844</v>
      </c>
      <c r="AG73" s="3" t="str">
        <f t="shared" si="12"/>
        <v/>
      </c>
      <c r="AH73" s="28">
        <f>FNO_BHAVCOPY!CB71</f>
        <v>-4.3078366963866728</v>
      </c>
      <c r="AI73" s="28">
        <f>FNO_BHAVCOPY!CC71</f>
        <v>-13.649532994306785</v>
      </c>
      <c r="AJ73" s="28">
        <f>FNO_BHAVCOPY!CD71</f>
        <v>4.8230896657180482</v>
      </c>
      <c r="AK73" s="28">
        <f>FNO_BHAVCOPY!CE71</f>
        <v>-2.7731318011934998</v>
      </c>
      <c r="AL73" s="28">
        <f>FNO_BHAVCOPY!CF71</f>
        <v>7.9630826849767038</v>
      </c>
      <c r="AM73" s="28">
        <f>FNO_BHAVCOPY!CG71</f>
        <v>2.5537265660722452</v>
      </c>
      <c r="AN73" s="28">
        <f>FNO_BHAVCOPY!CH71</f>
        <v>2.8136238629151684</v>
      </c>
      <c r="AO73" s="28">
        <f>FNO_BHAVCOPY!CI71</f>
        <v>2.6418645049218297</v>
      </c>
      <c r="AP73" s="28">
        <f>FNO_BHAVCOPY!CJ71</f>
        <v>0.60682557405699311</v>
      </c>
      <c r="AQ73" s="28">
        <f>FNO_BHAVCOPY!CK71</f>
        <v>-0.62474371035048359</v>
      </c>
      <c r="AR73" s="28">
        <f>FNO_BHAVCOPY!CL71</f>
        <v>-3.1695239874807304</v>
      </c>
      <c r="AS73" s="28">
        <f>FNO_BHAVCOPY!CM71</f>
        <v>-4.3604521288477862</v>
      </c>
      <c r="AT73" s="28">
        <f>FNO_BHAVCOPY!CN71</f>
        <v>0.92433943547659847</v>
      </c>
      <c r="AU73" s="28">
        <f>FNO_BHAVCOPY!CO71</f>
        <v>-2.3941554440630228</v>
      </c>
      <c r="AV73" s="29">
        <f>FNO_BHAVCOPY!BK71</f>
        <v>16313600</v>
      </c>
      <c r="AW73" s="29">
        <f>FNO_BHAVCOPY!BL71</f>
        <v>17048000</v>
      </c>
      <c r="AX73" s="29">
        <f>FNO_BHAVCOPY!BM71</f>
        <v>19742800</v>
      </c>
      <c r="AY73" s="29">
        <f>FNO_BHAVCOPY!BN71</f>
        <v>18834400</v>
      </c>
      <c r="AZ73" s="29">
        <f>FNO_BHAVCOPY!BO71</f>
        <v>19371600</v>
      </c>
      <c r="BA73" s="29">
        <f>FNO_BHAVCOPY!BP71</f>
        <v>17942800</v>
      </c>
      <c r="BB73" s="29">
        <f>FNO_BHAVCOPY!BQ71</f>
        <v>17496000</v>
      </c>
      <c r="BC73" s="29">
        <f>FNO_BHAVCOPY!BR71</f>
        <v>17017200</v>
      </c>
      <c r="BD73" s="29">
        <f>FNO_BHAVCOPY!BS71</f>
        <v>16579200</v>
      </c>
      <c r="BE73" s="29">
        <f>FNO_BHAVCOPY!BT71</f>
        <v>16479200</v>
      </c>
      <c r="BF73" s="29">
        <f>FNO_BHAVCOPY!BU71</f>
        <v>16582800</v>
      </c>
      <c r="BG73" s="29">
        <f>FNO_BHAVCOPY!BV71</f>
        <v>17125600</v>
      </c>
      <c r="BH73" s="29">
        <f>FNO_BHAVCOPY!BW71</f>
        <v>17906400</v>
      </c>
      <c r="BI73" s="29">
        <f>FNO_BHAVCOPY!BX71</f>
        <v>17742400</v>
      </c>
      <c r="BJ73" s="22">
        <f>CASHBC!EJ71</f>
        <v>266.55547999999999</v>
      </c>
      <c r="BK73" s="22">
        <f>CASHBC!EK71</f>
        <v>473.08186000000001</v>
      </c>
      <c r="BL73" s="22">
        <f>CASHBC!EL71</f>
        <v>606.1069</v>
      </c>
      <c r="BM73" s="22">
        <f>CASHBC!EM71</f>
        <v>268.19803000000002</v>
      </c>
      <c r="BN73" s="22">
        <f>CASHBC!EN71</f>
        <v>196.53550999999999</v>
      </c>
      <c r="BO73" s="22">
        <f>CASHBC!EO71</f>
        <v>187.51987</v>
      </c>
      <c r="BP73" s="22">
        <f>CASHBC!EP71</f>
        <v>289.08724000000001</v>
      </c>
      <c r="BQ73" s="22">
        <f>CASHBC!EQ71</f>
        <v>295.51620000000003</v>
      </c>
      <c r="BR73" s="22">
        <f>CASHBC!ER71</f>
        <v>169.50516999999999</v>
      </c>
      <c r="BS73" s="22">
        <f>CASHBC!ES71</f>
        <v>261.88772999999998</v>
      </c>
      <c r="BT73" s="22">
        <f>CASHBC!ET71</f>
        <v>235.56870000000001</v>
      </c>
      <c r="BU73" s="22">
        <f>CASHBC!EU71</f>
        <v>283.12004999999999</v>
      </c>
      <c r="BV73" s="22">
        <f>CASHBC!EV71</f>
        <v>312.09059999999999</v>
      </c>
      <c r="BW73" s="22">
        <f>CASHBC!EW71</f>
        <v>329.41210000000001</v>
      </c>
      <c r="BX73" s="22">
        <f>VLOOKUP($A73,CASHBC!$FG:$FU,2,0)</f>
        <v>1276.36544226</v>
      </c>
      <c r="BY73" s="22">
        <f>VLOOKUP($A73,CASHBC!$FG:$FU,3,0)</f>
        <v>2215.822045935</v>
      </c>
      <c r="BZ73" s="22">
        <f>VLOOKUP($A73,CASHBC!$FG:$FU,4,0)</f>
        <v>2718.0096715049999</v>
      </c>
      <c r="CA73" s="22">
        <f>VLOOKUP($A73,CASHBC!$FG:$FU,5,0)</f>
        <v>1073.8151056299998</v>
      </c>
      <c r="CB73" s="22">
        <f>VLOOKUP($A73,CASHBC!$FG:$FU,6,0)</f>
        <v>765.0005079</v>
      </c>
      <c r="CC73" s="22">
        <f>VLOOKUP($A73,CASHBC!$FG:$FU,7,0)</f>
        <v>781.66534872499994</v>
      </c>
      <c r="CD73" s="22">
        <f>VLOOKUP($A73,CASHBC!$FG:$FU,8,0)</f>
        <v>1168.8909225700002</v>
      </c>
      <c r="CE73" s="22">
        <f>VLOOKUP($A73,CASHBC!$FG:$FU,9,0)</f>
        <v>1209.3606887149999</v>
      </c>
      <c r="CF73" s="22">
        <f>VLOOKUP($A73,CASHBC!$FG:$FU,10,0)</f>
        <v>787.79432511999994</v>
      </c>
      <c r="CG73" s="22">
        <f>VLOOKUP($A73,CASHBC!$FG:$FU,11,0)</f>
        <v>1203.5083908700001</v>
      </c>
      <c r="CH73" s="22">
        <f>VLOOKUP($A73,CASHBC!$FG:$FU,12,0)</f>
        <v>1015.636942085</v>
      </c>
      <c r="CI73" s="22">
        <f>VLOOKUP($A73,CASHBC!$FG:$FU,13,0)</f>
        <v>1218.2324979049999</v>
      </c>
      <c r="CJ73" s="22">
        <f>VLOOKUP($A73,CASHBC!$FG:$FU,14,0)</f>
        <v>1251.8615238100001</v>
      </c>
      <c r="CK73" s="22">
        <f>VLOOKUP($A73,CASHBC!$FG:$FU,15,0)</f>
        <v>1316.441652555</v>
      </c>
      <c r="CL73" s="30">
        <f>VLOOKUP($A73,CASHBC!$GE:$GS,2,0)</f>
        <v>429633</v>
      </c>
      <c r="CM73" s="30">
        <f>VLOOKUP($A73,CASHBC!$GE:$GS,3,0)</f>
        <v>706610</v>
      </c>
      <c r="CN73" s="30">
        <f>VLOOKUP($A73,CASHBC!$GE:$GS,4,0)</f>
        <v>836625</v>
      </c>
      <c r="CO73" s="30">
        <f>VLOOKUP($A73,CASHBC!$GE:$GS,5,0)</f>
        <v>417508</v>
      </c>
      <c r="CP73" s="30">
        <f>VLOOKUP($A73,CASHBC!$GE:$GS,6,0)</f>
        <v>360070</v>
      </c>
      <c r="CQ73" s="30">
        <f>VLOOKUP($A73,CASHBC!$GE:$GS,7,0)</f>
        <v>319809</v>
      </c>
      <c r="CR73" s="30">
        <f>VLOOKUP($A73,CASHBC!$GE:$GS,8,0)</f>
        <v>470096</v>
      </c>
      <c r="CS73" s="30">
        <f>VLOOKUP($A73,CASHBC!$GE:$GS,9,0)</f>
        <v>464295</v>
      </c>
      <c r="CT73" s="30">
        <f>VLOOKUP($A73,CASHBC!$GE:$GS,10,0)</f>
        <v>286193</v>
      </c>
      <c r="CU73" s="30">
        <f>VLOOKUP($A73,CASHBC!$GE:$GS,11,0)</f>
        <v>449865</v>
      </c>
      <c r="CV73" s="30">
        <f>VLOOKUP($A73,CASHBC!$GE:$GS,12,0)</f>
        <v>401872</v>
      </c>
      <c r="CW73" s="30">
        <f>VLOOKUP($A73,CASHBC!$GE:$GS,13,0)</f>
        <v>482598</v>
      </c>
      <c r="CX73" s="30">
        <f>VLOOKUP($A73,CASHBC!$GE:$GS,14,0)</f>
        <v>521925</v>
      </c>
      <c r="CY73" s="30">
        <f>VLOOKUP($A73,CASHBC!$GE:$GS,15,0)</f>
        <v>610048</v>
      </c>
      <c r="CZ73" s="30">
        <f t="shared" si="7"/>
        <v>62.04259914857564</v>
      </c>
      <c r="DA73" s="30">
        <f t="shared" si="7"/>
        <v>66.950914931857753</v>
      </c>
      <c r="DB73" s="30">
        <f t="shared" si="7"/>
        <v>72.446663678470031</v>
      </c>
      <c r="DC73" s="30">
        <f t="shared" si="7"/>
        <v>64.237818197495628</v>
      </c>
      <c r="DD73" s="30">
        <f t="shared" si="7"/>
        <v>54.582583942011276</v>
      </c>
      <c r="DE73" s="30">
        <f t="shared" si="8"/>
        <v>58.63495711502803</v>
      </c>
      <c r="DF73" s="30">
        <f t="shared" si="8"/>
        <v>61.495362649331199</v>
      </c>
      <c r="DG73" s="30">
        <f t="shared" si="8"/>
        <v>63.64837010952089</v>
      </c>
      <c r="DH73" s="30">
        <f t="shared" si="8"/>
        <v>59.227573700265204</v>
      </c>
      <c r="DI73" s="30">
        <f t="shared" si="8"/>
        <v>58.21473775465973</v>
      </c>
      <c r="DJ73" s="30">
        <f t="shared" si="8"/>
        <v>58.617843492455307</v>
      </c>
      <c r="DK73" s="30">
        <f t="shared" si="8"/>
        <v>58.665815026170847</v>
      </c>
      <c r="DL73" s="30">
        <f t="shared" si="8"/>
        <v>59.796062652679986</v>
      </c>
      <c r="DM73" s="30">
        <f t="shared" si="8"/>
        <v>53.997734604490134</v>
      </c>
      <c r="DN73" s="3">
        <f>VLOOKUP($A73,DELIEVERY!$DX:$EM,2,0)</f>
        <v>11.93</v>
      </c>
      <c r="DO73" s="3">
        <f>VLOOKUP($A73,DELIEVERY!$DX:$EM,3,0)</f>
        <v>10.91</v>
      </c>
      <c r="DP73" s="3">
        <f>VLOOKUP($A73,DELIEVERY!$DX:$EM,4,0)</f>
        <v>13.85</v>
      </c>
      <c r="DQ73" s="3">
        <f>VLOOKUP($A73,DELIEVERY!$DX:$EM,5,0)</f>
        <v>16.64</v>
      </c>
      <c r="DR73" s="3">
        <f>VLOOKUP($A73,DELIEVERY!$DX:$EM,6,0)</f>
        <v>26.04</v>
      </c>
      <c r="DS73" s="3">
        <f>VLOOKUP($A73,DELIEVERY!$DX:$EM,7,0)</f>
        <v>14.02</v>
      </c>
      <c r="DT73" s="3">
        <f>VLOOKUP($A73,DELIEVERY!$DX:$EM,8,0)</f>
        <v>6.67</v>
      </c>
      <c r="DU73" s="3">
        <f>VLOOKUP($A73,DELIEVERY!$DX:$EM,9,0)</f>
        <v>20.89</v>
      </c>
      <c r="DV73" s="3">
        <f>VLOOKUP($A73,DELIEVERY!$DX:$EM,10,0)</f>
        <v>18.670000000000002</v>
      </c>
      <c r="DW73" s="3">
        <f>VLOOKUP($A73,DELIEVERY!$DX:$EM,11,0)</f>
        <v>14.94</v>
      </c>
      <c r="DX73" s="3">
        <f>VLOOKUP($A73,DELIEVERY!$DX:$EM,12,0)</f>
        <v>20.46</v>
      </c>
      <c r="DY73" s="3">
        <f>VLOOKUP($A73,DELIEVERY!$DX:$EM,13,0)</f>
        <v>31.01</v>
      </c>
      <c r="DZ73" s="3">
        <f>VLOOKUP($A73,DELIEVERY!$DX:$EM,14,0)</f>
        <v>15.87</v>
      </c>
      <c r="EA73" s="3">
        <f>VLOOKUP($A73,DELIEVERY!$DX:$EM,15,0)</f>
        <v>14.32</v>
      </c>
      <c r="EB73" s="3">
        <f>CASHBC!HU71</f>
        <v>30.25</v>
      </c>
      <c r="EC73" s="22">
        <f>CASHBC!HV71</f>
        <v>46</v>
      </c>
      <c r="ED73" s="22">
        <f>CASHBC!HW71</f>
        <v>54.399999999999977</v>
      </c>
      <c r="EE73" s="22">
        <f>CASHBC!HX71</f>
        <v>23.850000000000023</v>
      </c>
      <c r="EF73" s="3">
        <f>CASHBC!HY71</f>
        <v>19.899999999999977</v>
      </c>
      <c r="EG73" s="22">
        <f>CASHBC!HZ71</f>
        <v>20.5</v>
      </c>
      <c r="EH73" s="22">
        <f>CASHBC!IA71</f>
        <v>35.899999999999977</v>
      </c>
      <c r="EI73" s="22">
        <f>CASHBC!IB71</f>
        <v>36.949999999999989</v>
      </c>
      <c r="EJ73" s="22">
        <f>CASHBC!IC71</f>
        <v>28</v>
      </c>
      <c r="EK73" s="22">
        <f>CASHBC!ID71</f>
        <v>36.299999999999955</v>
      </c>
      <c r="EL73" s="3">
        <f>CASHBC!IE71</f>
        <v>28.75</v>
      </c>
      <c r="EM73" s="22">
        <f>CASHBC!IF71</f>
        <v>30.949999999999989</v>
      </c>
      <c r="EN73" s="22">
        <f>CASHBC!IG71</f>
        <v>50.550000000000011</v>
      </c>
      <c r="EO73" s="22">
        <f>CASHBC!IH71</f>
        <v>41</v>
      </c>
      <c r="EP73" s="22">
        <f>VLOOKUP($A73,FNO_STOCKOPS!$EJ:$EY,2,0)</f>
        <v>1.2416205492325363</v>
      </c>
      <c r="EQ73" s="22">
        <f>VLOOKUP($A73,FNO_STOCKOPS!$EJ:$EY,3,0)</f>
        <v>1.0144844045757551</v>
      </c>
      <c r="ER73" s="22">
        <f>VLOOKUP($A73,FNO_STOCKOPS!$EJ:$EY,4,0)</f>
        <v>1.0952105757422523</v>
      </c>
      <c r="ES73" s="22">
        <f>VLOOKUP($A73,FNO_STOCKOPS!$EJ:$EY,5,0)</f>
        <v>0.98299238820171264</v>
      </c>
      <c r="ET73" s="22">
        <f>VLOOKUP($A73,FNO_STOCKOPS!$EJ:$EY,6,0)</f>
        <v>0.84641801011160922</v>
      </c>
      <c r="EU73" s="22">
        <f>VLOOKUP($A73,FNO_STOCKOPS!$EJ:$EY,7,0)</f>
        <v>0.88609783382487539</v>
      </c>
      <c r="EV73" s="22">
        <f>VLOOKUP($A73,FNO_STOCKOPS!$EJ:$EY,8,0)</f>
        <v>0.88566261428714965</v>
      </c>
      <c r="EW73" s="22">
        <f>VLOOKUP($A73,FNO_STOCKOPS!$EJ:$EY,9,0)</f>
        <v>0.85602173256866887</v>
      </c>
      <c r="EX73" s="22">
        <f>VLOOKUP($A73,FNO_STOCKOPS!$EJ:$EY,10,0)</f>
        <v>0.96515274712510168</v>
      </c>
      <c r="EY73" s="22">
        <f>VLOOKUP($A73,FNO_STOCKOPS!$EJ:$EY,11,0)</f>
        <v>0.95287839218803227</v>
      </c>
      <c r="EZ73" s="22">
        <f>VLOOKUP($A73,FNO_STOCKOPS!$EJ:$EY,12,0)</f>
        <v>0.90528808208366218</v>
      </c>
      <c r="FA73" s="22">
        <f>VLOOKUP($A73,FNO_STOCKOPS!$EJ:$EY,13,0)</f>
        <v>0.90088600118133488</v>
      </c>
      <c r="FB73" s="22">
        <f>VLOOKUP($A73,FNO_STOCKOPS!$EJ:$EY,14,0)</f>
        <v>0.75114325215356803</v>
      </c>
      <c r="FC73" s="22">
        <f>VLOOKUP($A73,FNO_STOCKOPS!$EJ:$EY,15,0)</f>
        <v>0.86235662148070902</v>
      </c>
    </row>
    <row r="74" spans="1:159" x14ac:dyDescent="0.25">
      <c r="A74" s="3" t="s">
        <v>80</v>
      </c>
      <c r="B74" s="18">
        <v>163</v>
      </c>
      <c r="C74" s="18">
        <v>175.8</v>
      </c>
      <c r="D74" s="18">
        <v>162.15</v>
      </c>
      <c r="E74" s="18">
        <v>174.25</v>
      </c>
      <c r="F74" s="18">
        <v>6.9</v>
      </c>
      <c r="G74" s="18">
        <v>296.5</v>
      </c>
      <c r="H74" s="18">
        <v>120.05</v>
      </c>
      <c r="I74" s="21" t="str">
        <f>VLOOKUP($A74,CASHBC!$HT:$IL,19,0)</f>
        <v/>
      </c>
      <c r="J74" s="22">
        <f>VLOOKUP($A74,CASHBC!$A:$C,3,0)</f>
        <v>56.712179999999996</v>
      </c>
      <c r="K74" s="22">
        <f>VLOOKUP($A74,CASHBC!$EZ:$FD,2,0)</f>
        <v>48.385736666666674</v>
      </c>
      <c r="L74" s="22">
        <f>VLOOKUP($A74,CASHBC!$EZ:$FD,3,0)</f>
        <v>79.396187999999995</v>
      </c>
      <c r="M74" s="22">
        <f>VLOOKUP($A74,CASHBC!$EZ:$FD,4,0)</f>
        <v>73.311953750000001</v>
      </c>
      <c r="N74" s="22">
        <f>VLOOKUP($A74,CASHBC!$EZ:$FD,5,0)</f>
        <v>62.428413846153845</v>
      </c>
      <c r="O74" s="22" t="str">
        <f t="shared" si="9"/>
        <v/>
      </c>
      <c r="P74" s="22">
        <f>VLOOKUP($A74,CASHBC!$A:$D,4,0)</f>
        <v>96.680686780000002</v>
      </c>
      <c r="Q74" s="22">
        <f>VLOOKUP($A74,CASHBC!$FX:$GB,2,0)</f>
        <v>76.713073383333338</v>
      </c>
      <c r="R74" s="22">
        <f>VLOOKUP($A74,CASHBC!$FX:$GB,3,0)</f>
        <v>126.67047914300001</v>
      </c>
      <c r="S74" s="22">
        <f>VLOOKUP($A74,CASHBC!$FX:$GB,4,0)</f>
        <v>117.704825655625</v>
      </c>
      <c r="T74" s="22">
        <f>VLOOKUP($A74,CASHBC!$FX:$GB,5,0)</f>
        <v>102.32255615</v>
      </c>
      <c r="U74" s="22" t="str">
        <f t="shared" si="10"/>
        <v/>
      </c>
      <c r="V74" s="24">
        <f>VLOOKUP($A74,CASHBC!$A:$E,5,0)</f>
        <v>59993</v>
      </c>
      <c r="W74" s="24">
        <f>VLOOKUP($A74,CASHBC!$GV:$GZ,2,0)</f>
        <v>50245.666666666664</v>
      </c>
      <c r="X74" s="24">
        <f>VLOOKUP($A74,CASHBC!$GV:$GZ,3,0)</f>
        <v>73249.8</v>
      </c>
      <c r="Y74" s="24">
        <f>VLOOKUP($A74,CASHBC!$GV:$GZ,4,0)</f>
        <v>65940.5</v>
      </c>
      <c r="Z74" s="24">
        <f>VLOOKUP($A74,CASHBC!$GV:$GZ,5,0)</f>
        <v>59977.384615384617</v>
      </c>
      <c r="AA74" s="24" t="str">
        <f t="shared" si="11"/>
        <v/>
      </c>
      <c r="AB74" s="27">
        <f>VLOOKUP(A74,DELIEVERY!A:E,5,0)</f>
        <v>33.590000000000003</v>
      </c>
      <c r="AC74" s="22">
        <f>VLOOKUP(A74,DELIEVERY!DP:DV,3,0)</f>
        <v>23.442969178038073</v>
      </c>
      <c r="AD74" s="22">
        <f>VLOOKUP(A74,DELIEVERY!DP:DV,4,0)</f>
        <v>23.254925034939966</v>
      </c>
      <c r="AE74" s="22">
        <f>VLOOKUP(A74,DELIEVERY!DP:DV,5,0)</f>
        <v>28.3960666509996</v>
      </c>
      <c r="AF74" s="22">
        <f>VLOOKUP(A74,DELIEVERY!DP:DV,6,0)</f>
        <v>32.656218498534287</v>
      </c>
      <c r="AG74" s="3">
        <f t="shared" si="12"/>
        <v>33.590000000000003</v>
      </c>
      <c r="AH74" s="28">
        <f>FNO_BHAVCOPY!CB72</f>
        <v>5.9782608695652177</v>
      </c>
      <c r="AI74" s="28">
        <f>FNO_BHAVCOPY!CC72</f>
        <v>-2.6945353815159909</v>
      </c>
      <c r="AJ74" s="28">
        <f>FNO_BHAVCOPY!CD72</f>
        <v>-5.9227671167969671</v>
      </c>
      <c r="AK74" s="28">
        <f>FNO_BHAVCOPY!CE72</f>
        <v>-6.1791509224272056</v>
      </c>
      <c r="AL74" s="28">
        <f>FNO_BHAVCOPY!CF72</f>
        <v>2.25</v>
      </c>
      <c r="AM74" s="28">
        <f>FNO_BHAVCOPY!CG72</f>
        <v>2.1830004644681837</v>
      </c>
      <c r="AN74" s="28">
        <f>FNO_BHAVCOPY!CH72</f>
        <v>1.7245452397826599</v>
      </c>
      <c r="AO74" s="28">
        <f>FNO_BHAVCOPY!CI72</f>
        <v>12.340764331210192</v>
      </c>
      <c r="AP74" s="28">
        <f>FNO_BHAVCOPY!CJ72</f>
        <v>2.058504875406284</v>
      </c>
      <c r="AQ74" s="28">
        <f>FNO_BHAVCOPY!CK72</f>
        <v>0.65430752453653218</v>
      </c>
      <c r="AR74" s="28">
        <f>FNO_BHAVCOPY!CL72</f>
        <v>15.092563539378725</v>
      </c>
      <c r="AS74" s="28">
        <f>FNO_BHAVCOPY!CM72</f>
        <v>0.18861993083935871</v>
      </c>
      <c r="AT74" s="28">
        <f>FNO_BHAVCOPY!CN72</f>
        <v>-1.7906761346094473</v>
      </c>
      <c r="AU74" s="28">
        <f>FNO_BHAVCOPY!CO72</f>
        <v>2.2088987062164724</v>
      </c>
      <c r="AV74" s="29">
        <f>FNO_BHAVCOPY!BK72</f>
        <v>8190000</v>
      </c>
      <c r="AW74" s="29">
        <f>FNO_BHAVCOPY!BL72</f>
        <v>7728000</v>
      </c>
      <c r="AX74" s="29">
        <f>FNO_BHAVCOPY!BM72</f>
        <v>7942000</v>
      </c>
      <c r="AY74" s="29">
        <f>FNO_BHAVCOPY!BN72</f>
        <v>8442000</v>
      </c>
      <c r="AZ74" s="29">
        <f>FNO_BHAVCOPY!BO72</f>
        <v>8998000</v>
      </c>
      <c r="BA74" s="29">
        <f>FNO_BHAVCOPY!BP72</f>
        <v>8800000</v>
      </c>
      <c r="BB74" s="29">
        <f>FNO_BHAVCOPY!BQ72</f>
        <v>8612000</v>
      </c>
      <c r="BC74" s="29">
        <f>FNO_BHAVCOPY!BR72</f>
        <v>8466000</v>
      </c>
      <c r="BD74" s="29">
        <f>FNO_BHAVCOPY!BS72</f>
        <v>7536000</v>
      </c>
      <c r="BE74" s="29">
        <f>FNO_BHAVCOPY!BT72</f>
        <v>7384000</v>
      </c>
      <c r="BF74" s="29">
        <f>FNO_BHAVCOPY!BU72</f>
        <v>7336000</v>
      </c>
      <c r="BG74" s="29">
        <f>FNO_BHAVCOPY!BV72</f>
        <v>6374000</v>
      </c>
      <c r="BH74" s="29">
        <f>FNO_BHAVCOPY!BW72</f>
        <v>6362000</v>
      </c>
      <c r="BI74" s="29">
        <f>FNO_BHAVCOPY!BX72</f>
        <v>6478000</v>
      </c>
      <c r="BJ74" s="22">
        <f>CASHBC!EJ72</f>
        <v>56.712179999999996</v>
      </c>
      <c r="BK74" s="22">
        <f>CASHBC!EK72</f>
        <v>33.326160000000002</v>
      </c>
      <c r="BL74" s="22">
        <f>CASHBC!EL72</f>
        <v>41.527090000000001</v>
      </c>
      <c r="BM74" s="22">
        <f>CASHBC!EM72</f>
        <v>70.303960000000004</v>
      </c>
      <c r="BN74" s="22">
        <f>CASHBC!EN72</f>
        <v>194.37318999999999</v>
      </c>
      <c r="BO74" s="22">
        <f>CASHBC!EO72</f>
        <v>57.450539999999997</v>
      </c>
      <c r="BP74" s="22">
        <f>CASHBC!EP72</f>
        <v>55.509129999999999</v>
      </c>
      <c r="BQ74" s="22">
        <f>CASHBC!EQ72</f>
        <v>73.929959999999994</v>
      </c>
      <c r="BR74" s="22">
        <f>CASHBC!ER72</f>
        <v>60.075600000000001</v>
      </c>
      <c r="BS74" s="22">
        <f>CASHBC!ES72</f>
        <v>44.17192</v>
      </c>
      <c r="BT74" s="22">
        <f>CASHBC!ET72</f>
        <v>64.719430000000003</v>
      </c>
      <c r="BU74" s="22">
        <f>CASHBC!EU72</f>
        <v>45.258780000000002</v>
      </c>
      <c r="BV74" s="22">
        <f>CASHBC!EV72</f>
        <v>33.150570000000002</v>
      </c>
      <c r="BW74" s="22">
        <f>CASHBC!EW72</f>
        <v>37.773049999999998</v>
      </c>
      <c r="BX74" s="22">
        <f>VLOOKUP($A74,CASHBC!$FG:$FU,2,0)</f>
        <v>96.680686780000002</v>
      </c>
      <c r="BY74" s="22">
        <f>VLOOKUP($A74,CASHBC!$FG:$FU,3,0)</f>
        <v>53.673497654999998</v>
      </c>
      <c r="BZ74" s="22">
        <f>VLOOKUP($A74,CASHBC!$FG:$FU,4,0)</f>
        <v>65.483603500000001</v>
      </c>
      <c r="CA74" s="22">
        <f>VLOOKUP($A74,CASHBC!$FG:$FU,5,0)</f>
        <v>110.98211899500001</v>
      </c>
      <c r="CB74" s="22">
        <f>VLOOKUP($A74,CASHBC!$FG:$FU,6,0)</f>
        <v>306.33741943500002</v>
      </c>
      <c r="CC74" s="22">
        <f>VLOOKUP($A74,CASHBC!$FG:$FU,7,0)</f>
        <v>96.875756129999999</v>
      </c>
      <c r="CD74" s="22">
        <f>VLOOKUP($A74,CASHBC!$FG:$FU,8,0)</f>
        <v>92.469184255000002</v>
      </c>
      <c r="CE74" s="22">
        <f>VLOOKUP($A74,CASHBC!$FG:$FU,9,0)</f>
        <v>119.48481872000001</v>
      </c>
      <c r="CF74" s="22">
        <f>VLOOKUP($A74,CASHBC!$FG:$FU,10,0)</f>
        <v>96.332206554999999</v>
      </c>
      <c r="CG74" s="22">
        <f>VLOOKUP($A74,CASHBC!$FG:$FU,11,0)</f>
        <v>75.05181484500001</v>
      </c>
      <c r="CH74" s="22">
        <f>VLOOKUP($A74,CASHBC!$FG:$FU,12,0)</f>
        <v>110.36712497000001</v>
      </c>
      <c r="CI74" s="22">
        <f>VLOOKUP($A74,CASHBC!$FG:$FU,13,0)</f>
        <v>79.648559774999995</v>
      </c>
      <c r="CJ74" s="22">
        <f>VLOOKUP($A74,CASHBC!$FG:$FU,14,0)</f>
        <v>58.163023870000004</v>
      </c>
      <c r="CK74" s="22">
        <f>VLOOKUP($A74,CASHBC!$FG:$FU,15,0)</f>
        <v>65.324101245000008</v>
      </c>
      <c r="CL74" s="30">
        <f>VLOOKUP($A74,CASHBC!$GE:$GS,2,0)</f>
        <v>59993</v>
      </c>
      <c r="CM74" s="30">
        <f>VLOOKUP($A74,CASHBC!$GE:$GS,3,0)</f>
        <v>35323</v>
      </c>
      <c r="CN74" s="30">
        <f>VLOOKUP($A74,CASHBC!$GE:$GS,4,0)</f>
        <v>51057</v>
      </c>
      <c r="CO74" s="30">
        <f>VLOOKUP($A74,CASHBC!$GE:$GS,5,0)</f>
        <v>64357</v>
      </c>
      <c r="CP74" s="30">
        <f>VLOOKUP($A74,CASHBC!$GE:$GS,6,0)</f>
        <v>168828</v>
      </c>
      <c r="CQ74" s="30">
        <f>VLOOKUP($A74,CASHBC!$GE:$GS,7,0)</f>
        <v>46684</v>
      </c>
      <c r="CR74" s="30">
        <f>VLOOKUP($A74,CASHBC!$GE:$GS,8,0)</f>
        <v>49122</v>
      </c>
      <c r="CS74" s="30">
        <f>VLOOKUP($A74,CASHBC!$GE:$GS,9,0)</f>
        <v>54068</v>
      </c>
      <c r="CT74" s="30">
        <f>VLOOKUP($A74,CASHBC!$GE:$GS,10,0)</f>
        <v>58085</v>
      </c>
      <c r="CU74" s="30">
        <f>VLOOKUP($A74,CASHBC!$GE:$GS,11,0)</f>
        <v>47348</v>
      </c>
      <c r="CV74" s="30">
        <f>VLOOKUP($A74,CASHBC!$GE:$GS,12,0)</f>
        <v>67910</v>
      </c>
      <c r="CW74" s="30">
        <f>VLOOKUP($A74,CASHBC!$GE:$GS,13,0)</f>
        <v>53927</v>
      </c>
      <c r="CX74" s="30">
        <f>VLOOKUP($A74,CASHBC!$GE:$GS,14,0)</f>
        <v>39898</v>
      </c>
      <c r="CY74" s="30">
        <f>VLOOKUP($A74,CASHBC!$GE:$GS,15,0)</f>
        <v>43099</v>
      </c>
      <c r="CZ74" s="30">
        <f t="shared" si="7"/>
        <v>94.531328655009744</v>
      </c>
      <c r="DA74" s="30">
        <f t="shared" si="7"/>
        <v>94.346912776377991</v>
      </c>
      <c r="DB74" s="30">
        <f t="shared" si="7"/>
        <v>81.334763107899008</v>
      </c>
      <c r="DC74" s="30">
        <f t="shared" si="7"/>
        <v>109.24057989029944</v>
      </c>
      <c r="DD74" s="30">
        <f t="shared" si="7"/>
        <v>115.13089653375033</v>
      </c>
      <c r="DE74" s="30">
        <f t="shared" si="8"/>
        <v>123.0625910376146</v>
      </c>
      <c r="DF74" s="30">
        <f t="shared" si="8"/>
        <v>113.00258539961729</v>
      </c>
      <c r="DG74" s="30">
        <f t="shared" si="8"/>
        <v>136.73514833173041</v>
      </c>
      <c r="DH74" s="30">
        <f t="shared" si="8"/>
        <v>103.42704656968236</v>
      </c>
      <c r="DI74" s="30">
        <f t="shared" si="8"/>
        <v>93.292050350595602</v>
      </c>
      <c r="DJ74" s="30">
        <f t="shared" si="8"/>
        <v>95.30176704461789</v>
      </c>
      <c r="DK74" s="30">
        <f t="shared" si="8"/>
        <v>83.926011089064858</v>
      </c>
      <c r="DL74" s="30">
        <f t="shared" si="8"/>
        <v>83.088300165421842</v>
      </c>
      <c r="DM74" s="30">
        <f t="shared" si="8"/>
        <v>87.64252070813707</v>
      </c>
      <c r="DN74" s="3">
        <f>VLOOKUP($A74,DELIEVERY!$DX:$EM,2,0)</f>
        <v>33.590000000000003</v>
      </c>
      <c r="DO74" s="3">
        <f>VLOOKUP($A74,DELIEVERY!$DX:$EM,3,0)</f>
        <v>25.07</v>
      </c>
      <c r="DP74" s="3">
        <f>VLOOKUP($A74,DELIEVERY!$DX:$EM,4,0)</f>
        <v>32.729999999999997</v>
      </c>
      <c r="DQ74" s="3">
        <f>VLOOKUP($A74,DELIEVERY!$DX:$EM,5,0)</f>
        <v>17.190000000000001</v>
      </c>
      <c r="DR74" s="3">
        <f>VLOOKUP($A74,DELIEVERY!$DX:$EM,6,0)</f>
        <v>20.05</v>
      </c>
      <c r="DS74" s="3">
        <f>VLOOKUP($A74,DELIEVERY!$DX:$EM,7,0)</f>
        <v>33.630000000000003</v>
      </c>
      <c r="DT74" s="3">
        <f>VLOOKUP($A74,DELIEVERY!$DX:$EM,8,0)</f>
        <v>39.630000000000003</v>
      </c>
      <c r="DU74" s="3">
        <f>VLOOKUP($A74,DELIEVERY!$DX:$EM,9,0)</f>
        <v>41.57</v>
      </c>
      <c r="DV74" s="3">
        <f>VLOOKUP($A74,DELIEVERY!$DX:$EM,10,0)</f>
        <v>35.770000000000003</v>
      </c>
      <c r="DW74" s="3">
        <f>VLOOKUP($A74,DELIEVERY!$DX:$EM,11,0)</f>
        <v>44</v>
      </c>
      <c r="DX74" s="3">
        <f>VLOOKUP($A74,DELIEVERY!$DX:$EM,12,0)</f>
        <v>48.97</v>
      </c>
      <c r="DY74" s="3">
        <f>VLOOKUP($A74,DELIEVERY!$DX:$EM,13,0)</f>
        <v>39.6</v>
      </c>
      <c r="DZ74" s="3">
        <f>VLOOKUP($A74,DELIEVERY!$DX:$EM,14,0)</f>
        <v>33.47</v>
      </c>
      <c r="EA74" s="3">
        <f>VLOOKUP($A74,DELIEVERY!$DX:$EM,15,0)</f>
        <v>48.56</v>
      </c>
      <c r="EB74" s="3">
        <f>CASHBC!HU72</f>
        <v>13.650000000000006</v>
      </c>
      <c r="EC74" s="22">
        <f>CASHBC!HV72</f>
        <v>6.8999999999999773</v>
      </c>
      <c r="ED74" s="22">
        <f>CASHBC!HW72</f>
        <v>5.8499999999999943</v>
      </c>
      <c r="EE74" s="22">
        <f>CASHBC!HX72</f>
        <v>6.5</v>
      </c>
      <c r="EF74" s="3">
        <f>CASHBC!HY72</f>
        <v>23.400000000000006</v>
      </c>
      <c r="EG74" s="22">
        <f>CASHBC!HZ72</f>
        <v>8.5500000000000114</v>
      </c>
      <c r="EH74" s="22">
        <f>CASHBC!IA72</f>
        <v>4.4000000000000057</v>
      </c>
      <c r="EI74" s="22">
        <f>CASHBC!IB72</f>
        <v>9</v>
      </c>
      <c r="EJ74" s="22">
        <f>CASHBC!IC72</f>
        <v>11.599999999999994</v>
      </c>
      <c r="EK74" s="22">
        <f>CASHBC!ID72</f>
        <v>9</v>
      </c>
      <c r="EL74" s="3">
        <f>CASHBC!IE72</f>
        <v>10.25</v>
      </c>
      <c r="EM74" s="22">
        <f>CASHBC!IF72</f>
        <v>8.9000000000000057</v>
      </c>
      <c r="EN74" s="22">
        <f>CASHBC!IG72</f>
        <v>7.9000000000000057</v>
      </c>
      <c r="EO74" s="22">
        <f>CASHBC!IH72</f>
        <v>6.25</v>
      </c>
      <c r="EP74" s="22">
        <f>VLOOKUP($A74,FNO_STOCKOPS!$EJ:$EY,2,0)</f>
        <v>0.84</v>
      </c>
      <c r="EQ74" s="22">
        <f>VLOOKUP($A74,FNO_STOCKOPS!$EJ:$EY,3,0)</f>
        <v>0.62431693989071035</v>
      </c>
      <c r="ER74" s="22">
        <f>VLOOKUP($A74,FNO_STOCKOPS!$EJ:$EY,4,0)</f>
        <v>0.57710280373831779</v>
      </c>
      <c r="ES74" s="22">
        <f>VLOOKUP($A74,FNO_STOCKOPS!$EJ:$EY,5,0)</f>
        <v>0.55891553701772678</v>
      </c>
      <c r="ET74" s="22">
        <f>VLOOKUP($A74,FNO_STOCKOPS!$EJ:$EY,6,0)</f>
        <v>0.54938852304797747</v>
      </c>
      <c r="EU74" s="22">
        <f>VLOOKUP($A74,FNO_STOCKOPS!$EJ:$EY,7,0)</f>
        <v>0.9582484725050916</v>
      </c>
      <c r="EV74" s="22">
        <f>VLOOKUP($A74,FNO_STOCKOPS!$EJ:$EY,8,0)</f>
        <v>0.63554757630161585</v>
      </c>
      <c r="EW74" s="22">
        <f>VLOOKUP($A74,FNO_STOCKOPS!$EJ:$EY,9,0)</f>
        <v>0.66945606694560666</v>
      </c>
      <c r="EX74" s="22">
        <f>VLOOKUP($A74,FNO_STOCKOPS!$EJ:$EY,10,0)</f>
        <v>0.60839160839160844</v>
      </c>
      <c r="EY74" s="22">
        <f>VLOOKUP($A74,FNO_STOCKOPS!$EJ:$EY,11,0)</f>
        <v>0.56183745583038869</v>
      </c>
      <c r="EZ74" s="22">
        <f>VLOOKUP($A74,FNO_STOCKOPS!$EJ:$EY,12,0)</f>
        <v>0.53658536585365857</v>
      </c>
      <c r="FA74" s="22">
        <f>VLOOKUP($A74,FNO_STOCKOPS!$EJ:$EY,13,0)</f>
        <v>0.77844311377245512</v>
      </c>
      <c r="FB74" s="22">
        <f>VLOOKUP($A74,FNO_STOCKOPS!$EJ:$EY,14,0)</f>
        <v>0.72891566265060237</v>
      </c>
      <c r="FC74" s="22">
        <f>VLOOKUP($A74,FNO_STOCKOPS!$EJ:$EY,15,0)</f>
        <v>0.6428571428571429</v>
      </c>
    </row>
    <row r="75" spans="1:159" x14ac:dyDescent="0.25">
      <c r="A75" s="3" t="s">
        <v>81</v>
      </c>
      <c r="B75" s="17">
        <v>700</v>
      </c>
      <c r="C75" s="17">
        <v>720</v>
      </c>
      <c r="D75" s="18">
        <v>698.1</v>
      </c>
      <c r="E75" s="18">
        <v>715.05</v>
      </c>
      <c r="F75" s="18">
        <v>5.69</v>
      </c>
      <c r="G75" s="18">
        <v>847</v>
      </c>
      <c r="H75" s="18">
        <v>509.25</v>
      </c>
      <c r="I75" s="21" t="str">
        <f>VLOOKUP($A75,CASHBC!$HT:$IL,19,0)</f>
        <v/>
      </c>
      <c r="J75" s="22">
        <f>VLOOKUP($A75,CASHBC!$A:$C,3,0)</f>
        <v>162.54035999999999</v>
      </c>
      <c r="K75" s="22">
        <f>VLOOKUP($A75,CASHBC!$EZ:$FD,2,0)</f>
        <v>77.063853333333341</v>
      </c>
      <c r="L75" s="22">
        <f>VLOOKUP($A75,CASHBC!$EZ:$FD,3,0)</f>
        <v>89.780799999999999</v>
      </c>
      <c r="M75" s="22">
        <f>VLOOKUP($A75,CASHBC!$EZ:$FD,4,0)</f>
        <v>97.676540000000003</v>
      </c>
      <c r="N75" s="22">
        <f>VLOOKUP($A75,CASHBC!$EZ:$FD,5,0)</f>
        <v>105.40614230769232</v>
      </c>
      <c r="O75" s="22">
        <f t="shared" si="9"/>
        <v>162.54035999999999</v>
      </c>
      <c r="P75" s="22">
        <f>VLOOKUP($A75,CASHBC!$A:$D,4,0)</f>
        <v>1156.422672575</v>
      </c>
      <c r="Q75" s="22">
        <f>VLOOKUP($A75,CASHBC!$FX:$GB,2,0)</f>
        <v>514.57765374333337</v>
      </c>
      <c r="R75" s="22">
        <f>VLOOKUP($A75,CASHBC!$FX:$GB,3,0)</f>
        <v>597.96482190699999</v>
      </c>
      <c r="S75" s="22">
        <f>VLOOKUP($A75,CASHBC!$FX:$GB,4,0)</f>
        <v>641.76087593749992</v>
      </c>
      <c r="T75" s="22">
        <f>VLOOKUP($A75,CASHBC!$FX:$GB,5,0)</f>
        <v>682.3632555446153</v>
      </c>
      <c r="U75" s="22">
        <f t="shared" si="10"/>
        <v>1156.422672575</v>
      </c>
      <c r="V75" s="24">
        <f>VLOOKUP($A75,CASHBC!$A:$E,5,0)</f>
        <v>277142</v>
      </c>
      <c r="W75" s="24">
        <f>VLOOKUP($A75,CASHBC!$GV:$GZ,2,0)</f>
        <v>149466.33333333334</v>
      </c>
      <c r="X75" s="24">
        <f>VLOOKUP($A75,CASHBC!$GV:$GZ,3,0)</f>
        <v>167306.79999999999</v>
      </c>
      <c r="Y75" s="24">
        <f>VLOOKUP($A75,CASHBC!$GV:$GZ,4,0)</f>
        <v>175202.125</v>
      </c>
      <c r="Z75" s="24">
        <f>VLOOKUP($A75,CASHBC!$GV:$GZ,5,0)</f>
        <v>201538.53846153847</v>
      </c>
      <c r="AA75" s="24" t="str">
        <f t="shared" si="11"/>
        <v/>
      </c>
      <c r="AB75" s="27">
        <f>VLOOKUP(A75,DELIEVERY!A:E,5,0)</f>
        <v>47.34</v>
      </c>
      <c r="AC75" s="22">
        <f>VLOOKUP(A75,DELIEVERY!DP:DV,3,0)</f>
        <v>46.653095813705313</v>
      </c>
      <c r="AD75" s="22">
        <f>VLOOKUP(A75,DELIEVERY!DP:DV,4,0)</f>
        <v>42.35588455438134</v>
      </c>
      <c r="AE75" s="22">
        <f>VLOOKUP(A75,DELIEVERY!DP:DV,5,0)</f>
        <v>39.523282663370345</v>
      </c>
      <c r="AF75" s="22">
        <f>VLOOKUP(A75,DELIEVERY!DP:DV,6,0)</f>
        <v>44.893407722517409</v>
      </c>
      <c r="AG75" s="3">
        <f t="shared" si="12"/>
        <v>47.34</v>
      </c>
      <c r="AH75" s="28">
        <f>FNO_BHAVCOPY!CB73</f>
        <v>9.6169477748425116</v>
      </c>
      <c r="AI75" s="28">
        <f>FNO_BHAVCOPY!CC73</f>
        <v>0.53115423901940761</v>
      </c>
      <c r="AJ75" s="28">
        <f>FNO_BHAVCOPY!CD73</f>
        <v>-0.56623416194804865</v>
      </c>
      <c r="AK75" s="28">
        <f>FNO_BHAVCOPY!CE73</f>
        <v>2.9593997542547905</v>
      </c>
      <c r="AL75" s="28">
        <f>FNO_BHAVCOPY!CF73</f>
        <v>0.25948836234011324</v>
      </c>
      <c r="AM75" s="28">
        <f>FNO_BHAVCOPY!CG73</f>
        <v>2.7497239503379922</v>
      </c>
      <c r="AN75" s="28">
        <f>FNO_BHAVCOPY!CH73</f>
        <v>1.0449832639399135</v>
      </c>
      <c r="AO75" s="28">
        <f>FNO_BHAVCOPY!CI73</f>
        <v>-2.6930409914204003</v>
      </c>
      <c r="AP75" s="28">
        <f>FNO_BHAVCOPY!CJ73</f>
        <v>10.443658058666978</v>
      </c>
      <c r="AQ75" s="28">
        <f>FNO_BHAVCOPY!CK73</f>
        <v>0.68017195689299803</v>
      </c>
      <c r="AR75" s="28">
        <f>FNO_BHAVCOPY!CL73</f>
        <v>4.421350387406223</v>
      </c>
      <c r="AS75" s="28">
        <f>FNO_BHAVCOPY!CM73</f>
        <v>0.34555103048253732</v>
      </c>
      <c r="AT75" s="28">
        <f>FNO_BHAVCOPY!CN73</f>
        <v>2.0818241945135587</v>
      </c>
      <c r="AU75" s="28">
        <f>FNO_BHAVCOPY!CO73</f>
        <v>0.95707472178060415</v>
      </c>
      <c r="AV75" s="29">
        <f>FNO_BHAVCOPY!BK73</f>
        <v>51784800</v>
      </c>
      <c r="AW75" s="29">
        <f>FNO_BHAVCOPY!BL73</f>
        <v>47241600</v>
      </c>
      <c r="AX75" s="29">
        <f>FNO_BHAVCOPY!BM73</f>
        <v>46992000</v>
      </c>
      <c r="AY75" s="29">
        <f>FNO_BHAVCOPY!BN73</f>
        <v>47259600</v>
      </c>
      <c r="AZ75" s="29">
        <f>FNO_BHAVCOPY!BO73</f>
        <v>45901200</v>
      </c>
      <c r="BA75" s="29">
        <f>FNO_BHAVCOPY!BP73</f>
        <v>45782400</v>
      </c>
      <c r="BB75" s="29">
        <f>FNO_BHAVCOPY!BQ73</f>
        <v>44557200</v>
      </c>
      <c r="BC75" s="29">
        <f>FNO_BHAVCOPY!BR73</f>
        <v>44096400</v>
      </c>
      <c r="BD75" s="29">
        <f>FNO_BHAVCOPY!BS73</f>
        <v>45316800</v>
      </c>
      <c r="BE75" s="29">
        <f>FNO_BHAVCOPY!BT73</f>
        <v>41031600</v>
      </c>
      <c r="BF75" s="29">
        <f>FNO_BHAVCOPY!BU73</f>
        <v>40754400</v>
      </c>
      <c r="BG75" s="29">
        <f>FNO_BHAVCOPY!BV73</f>
        <v>39028800</v>
      </c>
      <c r="BH75" s="29">
        <f>FNO_BHAVCOPY!BW73</f>
        <v>38894400</v>
      </c>
      <c r="BI75" s="29">
        <f>FNO_BHAVCOPY!BX73</f>
        <v>38101200</v>
      </c>
      <c r="BJ75" s="22">
        <f>CASHBC!EJ73</f>
        <v>162.54035999999999</v>
      </c>
      <c r="BK75" s="22">
        <f>CASHBC!EK73</f>
        <v>86.39246</v>
      </c>
      <c r="BL75" s="22">
        <f>CASHBC!EL73</f>
        <v>72.965940000000003</v>
      </c>
      <c r="BM75" s="22">
        <f>CASHBC!EM73</f>
        <v>71.833160000000007</v>
      </c>
      <c r="BN75" s="22">
        <f>CASHBC!EN73</f>
        <v>73.1995</v>
      </c>
      <c r="BO75" s="22">
        <f>CASHBC!EO73</f>
        <v>144.51293999999999</v>
      </c>
      <c r="BP75" s="22">
        <f>CASHBC!EP73</f>
        <v>82.671589999999995</v>
      </c>
      <c r="BQ75" s="22">
        <f>CASHBC!EQ73</f>
        <v>116.60678</v>
      </c>
      <c r="BR75" s="22">
        <f>CASHBC!ER73</f>
        <v>133.22995</v>
      </c>
      <c r="BS75" s="22">
        <f>CASHBC!ES73</f>
        <v>88.783720000000002</v>
      </c>
      <c r="BT75" s="22">
        <f>CASHBC!ET73</f>
        <v>177.8331</v>
      </c>
      <c r="BU75" s="22">
        <f>CASHBC!EU73</f>
        <v>119.63493</v>
      </c>
      <c r="BV75" s="22">
        <f>CASHBC!EV73</f>
        <v>83.302909999999997</v>
      </c>
      <c r="BW75" s="22">
        <f>CASHBC!EW73</f>
        <v>119.31287</v>
      </c>
      <c r="BX75" s="22">
        <f>VLOOKUP($A75,CASHBC!$FG:$FU,2,0)</f>
        <v>1156.422672575</v>
      </c>
      <c r="BY75" s="22">
        <f>VLOOKUP($A75,CASHBC!$FG:$FU,3,0)</f>
        <v>580.50848660500003</v>
      </c>
      <c r="BZ75" s="22">
        <f>VLOOKUP($A75,CASHBC!$FG:$FU,4,0)</f>
        <v>481.48742786000003</v>
      </c>
      <c r="CA75" s="22">
        <f>VLOOKUP($A75,CASHBC!$FG:$FU,5,0)</f>
        <v>481.73704676499995</v>
      </c>
      <c r="CB75" s="22">
        <f>VLOOKUP($A75,CASHBC!$FG:$FU,6,0)</f>
        <v>484.94706124499999</v>
      </c>
      <c r="CC75" s="22">
        <f>VLOOKUP($A75,CASHBC!$FG:$FU,7,0)</f>
        <v>961.14408706000006</v>
      </c>
      <c r="CD75" s="22">
        <f>VLOOKUP($A75,CASHBC!$FG:$FU,8,0)</f>
        <v>528.97594663500001</v>
      </c>
      <c r="CE75" s="22">
        <f>VLOOKUP($A75,CASHBC!$FG:$FU,9,0)</f>
        <v>744.35249229999999</v>
      </c>
      <c r="CF75" s="22">
        <f>VLOOKUP($A75,CASHBC!$FG:$FU,10,0)</f>
        <v>870.93445902999997</v>
      </c>
      <c r="CG75" s="22">
        <f>VLOOKUP($A75,CASHBC!$FG:$FU,11,0)</f>
        <v>562.44226282</v>
      </c>
      <c r="CH75" s="22">
        <f>VLOOKUP($A75,CASHBC!$FG:$FU,12,0)</f>
        <v>1103.45088945</v>
      </c>
      <c r="CI75" s="22">
        <f>VLOOKUP($A75,CASHBC!$FG:$FU,13,0)</f>
        <v>772.66572368499999</v>
      </c>
      <c r="CJ75" s="22">
        <f>VLOOKUP($A75,CASHBC!$FG:$FU,14,0)</f>
        <v>534.14257889999999</v>
      </c>
      <c r="CK75" s="22">
        <f>VLOOKUP($A75,CASHBC!$FG:$FU,15,0)</f>
        <v>763.93385972500005</v>
      </c>
      <c r="CL75" s="30">
        <f>VLOOKUP($A75,CASHBC!$GE:$GS,2,0)</f>
        <v>277142</v>
      </c>
      <c r="CM75" s="30">
        <f>VLOOKUP($A75,CASHBC!$GE:$GS,3,0)</f>
        <v>175742</v>
      </c>
      <c r="CN75" s="30">
        <f>VLOOKUP($A75,CASHBC!$GE:$GS,4,0)</f>
        <v>128788</v>
      </c>
      <c r="CO75" s="30">
        <f>VLOOKUP($A75,CASHBC!$GE:$GS,5,0)</f>
        <v>143869</v>
      </c>
      <c r="CP75" s="30">
        <f>VLOOKUP($A75,CASHBC!$GE:$GS,6,0)</f>
        <v>162251</v>
      </c>
      <c r="CQ75" s="30">
        <f>VLOOKUP($A75,CASHBC!$GE:$GS,7,0)</f>
        <v>225884</v>
      </c>
      <c r="CR75" s="30">
        <f>VLOOKUP($A75,CASHBC!$GE:$GS,8,0)</f>
        <v>148917</v>
      </c>
      <c r="CS75" s="30">
        <f>VLOOKUP($A75,CASHBC!$GE:$GS,9,0)</f>
        <v>195803</v>
      </c>
      <c r="CT75" s="30">
        <f>VLOOKUP($A75,CASHBC!$GE:$GS,10,0)</f>
        <v>220363</v>
      </c>
      <c r="CU75" s="30">
        <f>VLOOKUP($A75,CASHBC!$GE:$GS,11,0)</f>
        <v>220448</v>
      </c>
      <c r="CV75" s="30">
        <f>VLOOKUP($A75,CASHBC!$GE:$GS,12,0)</f>
        <v>254606</v>
      </c>
      <c r="CW75" s="30">
        <f>VLOOKUP($A75,CASHBC!$GE:$GS,13,0)</f>
        <v>278339</v>
      </c>
      <c r="CX75" s="30">
        <f>VLOOKUP($A75,CASHBC!$GE:$GS,14,0)</f>
        <v>232090</v>
      </c>
      <c r="CY75" s="30">
        <f>VLOOKUP($A75,CASHBC!$GE:$GS,15,0)</f>
        <v>232901</v>
      </c>
      <c r="CZ75" s="30">
        <f t="shared" si="7"/>
        <v>58.648764893087289</v>
      </c>
      <c r="DA75" s="30">
        <f t="shared" si="7"/>
        <v>49.158687166414396</v>
      </c>
      <c r="DB75" s="30">
        <f t="shared" si="7"/>
        <v>56.655853029785391</v>
      </c>
      <c r="DC75" s="30">
        <f t="shared" si="7"/>
        <v>49.929560920003617</v>
      </c>
      <c r="DD75" s="30">
        <f t="shared" si="7"/>
        <v>45.114976178883339</v>
      </c>
      <c r="DE75" s="30">
        <f t="shared" si="8"/>
        <v>63.976616316339353</v>
      </c>
      <c r="DF75" s="30">
        <f t="shared" si="8"/>
        <v>55.51521317243833</v>
      </c>
      <c r="DG75" s="30">
        <f t="shared" si="8"/>
        <v>59.553112056505775</v>
      </c>
      <c r="DH75" s="30">
        <f t="shared" si="8"/>
        <v>60.459310319790525</v>
      </c>
      <c r="DI75" s="30">
        <f t="shared" si="8"/>
        <v>40.274223399622585</v>
      </c>
      <c r="DJ75" s="30">
        <f t="shared" si="8"/>
        <v>69.846390108638445</v>
      </c>
      <c r="DK75" s="30">
        <f t="shared" si="8"/>
        <v>42.981734503608912</v>
      </c>
      <c r="DL75" s="30">
        <f t="shared" si="8"/>
        <v>35.892502908354516</v>
      </c>
      <c r="DM75" s="30">
        <f t="shared" si="8"/>
        <v>51.229007174722305</v>
      </c>
      <c r="DN75" s="3">
        <f>VLOOKUP($A75,DELIEVERY!$DX:$EM,2,0)</f>
        <v>47.34</v>
      </c>
      <c r="DO75" s="3">
        <f>VLOOKUP($A75,DELIEVERY!$DX:$EM,3,0)</f>
        <v>48.4</v>
      </c>
      <c r="DP75" s="3">
        <f>VLOOKUP($A75,DELIEVERY!$DX:$EM,4,0)</f>
        <v>46.31</v>
      </c>
      <c r="DQ75" s="3">
        <f>VLOOKUP($A75,DELIEVERY!$DX:$EM,5,0)</f>
        <v>44.9</v>
      </c>
      <c r="DR75" s="3">
        <f>VLOOKUP($A75,DELIEVERY!$DX:$EM,6,0)</f>
        <v>33.24</v>
      </c>
      <c r="DS75" s="3">
        <f>VLOOKUP($A75,DELIEVERY!$DX:$EM,7,0)</f>
        <v>40.1</v>
      </c>
      <c r="DT75" s="3">
        <f>VLOOKUP($A75,DELIEVERY!$DX:$EM,8,0)</f>
        <v>44.82</v>
      </c>
      <c r="DU75" s="3">
        <f>VLOOKUP($A75,DELIEVERY!$DX:$EM,9,0)</f>
        <v>35.340000000000003</v>
      </c>
      <c r="DV75" s="3">
        <f>VLOOKUP($A75,DELIEVERY!$DX:$EM,10,0)</f>
        <v>30.36</v>
      </c>
      <c r="DW75" s="3">
        <f>VLOOKUP($A75,DELIEVERY!$DX:$EM,11,0)</f>
        <v>51.78</v>
      </c>
      <c r="DX75" s="3">
        <f>VLOOKUP($A75,DELIEVERY!$DX:$EM,12,0)</f>
        <v>50.92</v>
      </c>
      <c r="DY75" s="3">
        <f>VLOOKUP($A75,DELIEVERY!$DX:$EM,13,0)</f>
        <v>59.44</v>
      </c>
      <c r="DZ75" s="3">
        <f>VLOOKUP($A75,DELIEVERY!$DX:$EM,14,0)</f>
        <v>46.16</v>
      </c>
      <c r="EA75" s="3">
        <f>VLOOKUP($A75,DELIEVERY!$DX:$EM,15,0)</f>
        <v>50.48</v>
      </c>
      <c r="EB75" s="3">
        <f>CASHBC!HU73</f>
        <v>21.899999999999977</v>
      </c>
      <c r="EC75" s="22">
        <f>CASHBC!HV73</f>
        <v>24</v>
      </c>
      <c r="ED75" s="22">
        <f>CASHBC!HW73</f>
        <v>23.950000000000045</v>
      </c>
      <c r="EE75" s="22">
        <f>CASHBC!HX73</f>
        <v>19.950000000000045</v>
      </c>
      <c r="EF75" s="3">
        <f>CASHBC!HY73</f>
        <v>20.200000000000045</v>
      </c>
      <c r="EG75" s="22">
        <f>CASHBC!HZ73</f>
        <v>45.549999999999955</v>
      </c>
      <c r="EH75" s="22">
        <f>CASHBC!IA73</f>
        <v>16.950000000000045</v>
      </c>
      <c r="EI75" s="22">
        <f>CASHBC!IB73</f>
        <v>18.700000000000045</v>
      </c>
      <c r="EJ75" s="22">
        <f>CASHBC!IC73</f>
        <v>22</v>
      </c>
      <c r="EK75" s="22">
        <f>CASHBC!ID73</f>
        <v>20</v>
      </c>
      <c r="EL75" s="3">
        <f>CASHBC!IE73</f>
        <v>31.399999999999977</v>
      </c>
      <c r="EM75" s="22">
        <f>CASHBC!IF73</f>
        <v>17.699999999999932</v>
      </c>
      <c r="EN75" s="22">
        <f>CASHBC!IG73</f>
        <v>25.650000000000091</v>
      </c>
      <c r="EO75" s="22">
        <f>CASHBC!IH73</f>
        <v>20.699999999999932</v>
      </c>
      <c r="EP75" s="22">
        <f>VLOOKUP($A75,FNO_STOCKOPS!$EJ:$EY,2,0)</f>
        <v>1.0805860805860805</v>
      </c>
      <c r="EQ75" s="22">
        <f>VLOOKUP($A75,FNO_STOCKOPS!$EJ:$EY,3,0)</f>
        <v>0.79034028540065859</v>
      </c>
      <c r="ER75" s="22">
        <f>VLOOKUP($A75,FNO_STOCKOPS!$EJ:$EY,4,0)</f>
        <v>0.66051502145922747</v>
      </c>
      <c r="ES75" s="22">
        <f>VLOOKUP($A75,FNO_STOCKOPS!$EJ:$EY,5,0)</f>
        <v>0.65709083552498482</v>
      </c>
      <c r="ET75" s="22">
        <f>VLOOKUP($A75,FNO_STOCKOPS!$EJ:$EY,6,0)</f>
        <v>0.7098842018196857</v>
      </c>
      <c r="EU75" s="22">
        <f>VLOOKUP($A75,FNO_STOCKOPS!$EJ:$EY,7,0)</f>
        <v>0.89911355002110593</v>
      </c>
      <c r="EV75" s="22">
        <f>VLOOKUP($A75,FNO_STOCKOPS!$EJ:$EY,8,0)</f>
        <v>0.72905915045653036</v>
      </c>
      <c r="EW75" s="22">
        <f>VLOOKUP($A75,FNO_STOCKOPS!$EJ:$EY,9,0)</f>
        <v>0.73177789835413276</v>
      </c>
      <c r="EX75" s="22">
        <f>VLOOKUP($A75,FNO_STOCKOPS!$EJ:$EY,10,0)</f>
        <v>0.89500558480931869</v>
      </c>
      <c r="EY75" s="22">
        <f>VLOOKUP($A75,FNO_STOCKOPS!$EJ:$EY,11,0)</f>
        <v>0.7560646900269542</v>
      </c>
      <c r="EZ75" s="22">
        <f>VLOOKUP($A75,FNO_STOCKOPS!$EJ:$EY,12,0)</f>
        <v>0.88837064676616917</v>
      </c>
      <c r="FA75" s="22">
        <f>VLOOKUP($A75,FNO_STOCKOPS!$EJ:$EY,13,0)</f>
        <v>0.77319944598337953</v>
      </c>
      <c r="FB75" s="22">
        <f>VLOOKUP($A75,FNO_STOCKOPS!$EJ:$EY,14,0)</f>
        <v>0.74233345082833979</v>
      </c>
      <c r="FC75" s="22">
        <f>VLOOKUP($A75,FNO_STOCKOPS!$EJ:$EY,15,0)</f>
        <v>0.69368382621394664</v>
      </c>
    </row>
    <row r="76" spans="1:159" x14ac:dyDescent="0.25">
      <c r="A76" s="3" t="s">
        <v>82</v>
      </c>
      <c r="B76" s="17">
        <v>81.55</v>
      </c>
      <c r="C76" s="17">
        <v>84.5</v>
      </c>
      <c r="D76" s="17">
        <v>81.3</v>
      </c>
      <c r="E76" s="18">
        <v>84.15</v>
      </c>
      <c r="F76" s="18">
        <v>4.53</v>
      </c>
      <c r="G76" s="18">
        <v>170.75</v>
      </c>
      <c r="H76" s="18">
        <v>74.45</v>
      </c>
      <c r="I76" s="21" t="str">
        <f>VLOOKUP($A76,CASHBC!$HT:$IL,19,0)</f>
        <v/>
      </c>
      <c r="J76" s="22">
        <f>VLOOKUP($A76,CASHBC!$A:$C,3,0)</f>
        <v>211.93860000000001</v>
      </c>
      <c r="K76" s="22">
        <f>VLOOKUP($A76,CASHBC!$EZ:$FD,2,0)</f>
        <v>123.40464000000001</v>
      </c>
      <c r="L76" s="22">
        <f>VLOOKUP($A76,CASHBC!$EZ:$FD,3,0)</f>
        <v>113.23829000000001</v>
      </c>
      <c r="M76" s="22">
        <f>VLOOKUP($A76,CASHBC!$EZ:$FD,4,0)</f>
        <v>129.07711749999999</v>
      </c>
      <c r="N76" s="22">
        <f>VLOOKUP($A76,CASHBC!$EZ:$FD,5,0)</f>
        <v>124.10949923076925</v>
      </c>
      <c r="O76" s="22">
        <f t="shared" si="9"/>
        <v>211.93860000000001</v>
      </c>
      <c r="P76" s="22">
        <f>VLOOKUP($A76,CASHBC!$A:$D,4,0)</f>
        <v>175.661395255</v>
      </c>
      <c r="Q76" s="22">
        <f>VLOOKUP($A76,CASHBC!$FX:$GB,2,0)</f>
        <v>99.805519680000018</v>
      </c>
      <c r="R76" s="22">
        <f>VLOOKUP($A76,CASHBC!$FX:$GB,3,0)</f>
        <v>92.570912600000014</v>
      </c>
      <c r="S76" s="22">
        <f>VLOOKUP($A76,CASHBC!$FX:$GB,4,0)</f>
        <v>107.31139657125001</v>
      </c>
      <c r="T76" s="22">
        <f>VLOOKUP($A76,CASHBC!$FX:$GB,5,0)</f>
        <v>103.66900496500001</v>
      </c>
      <c r="U76" s="22">
        <f t="shared" si="10"/>
        <v>175.661395255</v>
      </c>
      <c r="V76" s="24">
        <f>VLOOKUP($A76,CASHBC!$A:$E,5,0)</f>
        <v>77748</v>
      </c>
      <c r="W76" s="24">
        <f>VLOOKUP($A76,CASHBC!$GV:$GZ,2,0)</f>
        <v>53511.333333333336</v>
      </c>
      <c r="X76" s="24">
        <f>VLOOKUP($A76,CASHBC!$GV:$GZ,3,0)</f>
        <v>53085.4</v>
      </c>
      <c r="Y76" s="24">
        <f>VLOOKUP($A76,CASHBC!$GV:$GZ,4,0)</f>
        <v>60686.5</v>
      </c>
      <c r="Z76" s="24">
        <f>VLOOKUP($A76,CASHBC!$GV:$GZ,5,0)</f>
        <v>58097.076923076922</v>
      </c>
      <c r="AA76" s="24" t="str">
        <f t="shared" si="11"/>
        <v/>
      </c>
      <c r="AB76" s="27">
        <f>VLOOKUP(A76,DELIEVERY!A:E,5,0)</f>
        <v>44.05</v>
      </c>
      <c r="AC76" s="22">
        <f>VLOOKUP(A76,DELIEVERY!DP:DV,3,0)</f>
        <v>38.537889120970924</v>
      </c>
      <c r="AD76" s="22">
        <f>VLOOKUP(A76,DELIEVERY!DP:DV,4,0)</f>
        <v>34.826749856431071</v>
      </c>
      <c r="AE76" s="22">
        <f>VLOOKUP(A76,DELIEVERY!DP:DV,5,0)</f>
        <v>30.58146034288378</v>
      </c>
      <c r="AF76" s="22">
        <f>VLOOKUP(A76,DELIEVERY!DP:DV,6,0)</f>
        <v>31.240977531571701</v>
      </c>
      <c r="AG76" s="3">
        <f t="shared" si="12"/>
        <v>44.05</v>
      </c>
      <c r="AH76" s="28">
        <f>FNO_BHAVCOPY!CB74</f>
        <v>-0.22618231665524333</v>
      </c>
      <c r="AI76" s="28">
        <f>FNO_BHAVCOPY!CC74</f>
        <v>3.2408717803566378</v>
      </c>
      <c r="AJ76" s="28">
        <f>FNO_BHAVCOPY!CD74</f>
        <v>-8.471502590673575</v>
      </c>
      <c r="AK76" s="28">
        <f>FNO_BHAVCOPY!CE74</f>
        <v>2.9539241181569644</v>
      </c>
      <c r="AL76" s="28">
        <f>FNO_BHAVCOPY!CF74</f>
        <v>2.1524419317485184</v>
      </c>
      <c r="AM76" s="28">
        <f>FNO_BHAVCOPY!CG74</f>
        <v>0.15007845009891535</v>
      </c>
      <c r="AN76" s="28">
        <f>FNO_BHAVCOPY!CH74</f>
        <v>1.3832215229268967</v>
      </c>
      <c r="AO76" s="28">
        <f>FNO_BHAVCOPY!CI74</f>
        <v>2.9623299864701274</v>
      </c>
      <c r="AP76" s="28">
        <f>FNO_BHAVCOPY!CJ74</f>
        <v>2.5935125657510225</v>
      </c>
      <c r="AQ76" s="28">
        <f>FNO_BHAVCOPY!CK74</f>
        <v>1.807363332093715</v>
      </c>
      <c r="AR76" s="28">
        <f>FNO_BHAVCOPY!CL74</f>
        <v>1.0826253665137959</v>
      </c>
      <c r="AS76" s="28">
        <f>FNO_BHAVCOPY!CM74</f>
        <v>0.84154662623199394</v>
      </c>
      <c r="AT76" s="28">
        <f>FNO_BHAVCOPY!CN74</f>
        <v>9.8656750398421492E-2</v>
      </c>
      <c r="AU76" s="28">
        <f>FNO_BHAVCOPY!CO74</f>
        <v>3.1548457804916232</v>
      </c>
      <c r="AV76" s="29">
        <f>FNO_BHAVCOPY!BK74</f>
        <v>58228000</v>
      </c>
      <c r="AW76" s="29">
        <f>FNO_BHAVCOPY!BL74</f>
        <v>58360000</v>
      </c>
      <c r="AX76" s="29">
        <f>FNO_BHAVCOPY!BM74</f>
        <v>56528000</v>
      </c>
      <c r="AY76" s="29">
        <f>FNO_BHAVCOPY!BN74</f>
        <v>61760000</v>
      </c>
      <c r="AZ76" s="29">
        <f>FNO_BHAVCOPY!BO74</f>
        <v>59988000</v>
      </c>
      <c r="BA76" s="29">
        <f>FNO_BHAVCOPY!BP74</f>
        <v>58724000</v>
      </c>
      <c r="BB76" s="29">
        <f>FNO_BHAVCOPY!BQ74</f>
        <v>58636000</v>
      </c>
      <c r="BC76" s="29">
        <f>FNO_BHAVCOPY!BR74</f>
        <v>57836000</v>
      </c>
      <c r="BD76" s="29">
        <f>FNO_BHAVCOPY!BS74</f>
        <v>56172000</v>
      </c>
      <c r="BE76" s="29">
        <f>FNO_BHAVCOPY!BT74</f>
        <v>54752000</v>
      </c>
      <c r="BF76" s="29">
        <f>FNO_BHAVCOPY!BU74</f>
        <v>53780000</v>
      </c>
      <c r="BG76" s="29">
        <f>FNO_BHAVCOPY!BV74</f>
        <v>53204000</v>
      </c>
      <c r="BH76" s="29">
        <f>FNO_BHAVCOPY!BW74</f>
        <v>52760000</v>
      </c>
      <c r="BI76" s="29">
        <f>FNO_BHAVCOPY!BX74</f>
        <v>52708000</v>
      </c>
      <c r="BJ76" s="22">
        <f>CASHBC!EJ74</f>
        <v>211.93860000000001</v>
      </c>
      <c r="BK76" s="22">
        <f>CASHBC!EK74</f>
        <v>122.16674999999999</v>
      </c>
      <c r="BL76" s="22">
        <f>CASHBC!EL74</f>
        <v>184.8416</v>
      </c>
      <c r="BM76" s="22">
        <f>CASHBC!EM74</f>
        <v>63.205570000000002</v>
      </c>
      <c r="BN76" s="22">
        <f>CASHBC!EN74</f>
        <v>104.17195</v>
      </c>
      <c r="BO76" s="22">
        <f>CASHBC!EO74</f>
        <v>91.805580000000006</v>
      </c>
      <c r="BP76" s="22">
        <f>CASHBC!EP74</f>
        <v>153.16399999999999</v>
      </c>
      <c r="BQ76" s="22">
        <f>CASHBC!EQ74</f>
        <v>136.38140000000001</v>
      </c>
      <c r="BR76" s="22">
        <f>CASHBC!ER74</f>
        <v>176.88009</v>
      </c>
      <c r="BS76" s="22">
        <f>CASHBC!ES74</f>
        <v>91.601070000000007</v>
      </c>
      <c r="BT76" s="22">
        <f>CASHBC!ET74</f>
        <v>119.93071</v>
      </c>
      <c r="BU76" s="22">
        <f>CASHBC!EU74</f>
        <v>136.61967999999999</v>
      </c>
      <c r="BV76" s="22">
        <f>CASHBC!EV74</f>
        <v>96.798509999999993</v>
      </c>
      <c r="BW76" s="22">
        <f>CASHBC!EW74</f>
        <v>135.85658000000001</v>
      </c>
      <c r="BX76" s="22">
        <f>VLOOKUP($A76,CASHBC!$FG:$FU,2,0)</f>
        <v>175.661395255</v>
      </c>
      <c r="BY76" s="22">
        <f>VLOOKUP($A76,CASHBC!$FG:$FU,3,0)</f>
        <v>98.448298520000009</v>
      </c>
      <c r="BZ76" s="22">
        <f>VLOOKUP($A76,CASHBC!$FG:$FU,4,0)</f>
        <v>148.92983000000001</v>
      </c>
      <c r="CA76" s="22">
        <f>VLOOKUP($A76,CASHBC!$FG:$FU,5,0)</f>
        <v>52.038430519999999</v>
      </c>
      <c r="CB76" s="22">
        <f>VLOOKUP($A76,CASHBC!$FG:$FU,6,0)</f>
        <v>86.40985809</v>
      </c>
      <c r="CC76" s="22">
        <f>VLOOKUP($A76,CASHBC!$FG:$FU,7,0)</f>
        <v>77.028145870000003</v>
      </c>
      <c r="CD76" s="22">
        <f>VLOOKUP($A76,CASHBC!$FG:$FU,8,0)</f>
        <v>124.81413185999999</v>
      </c>
      <c r="CE76" s="22">
        <f>VLOOKUP($A76,CASHBC!$FG:$FU,9,0)</f>
        <v>115.122326645</v>
      </c>
      <c r="CF76" s="22">
        <f>VLOOKUP($A76,CASHBC!$FG:$FU,10,0)</f>
        <v>155.700151065</v>
      </c>
      <c r="CG76" s="22">
        <f>VLOOKUP($A76,CASHBC!$FG:$FU,11,0)</f>
        <v>78.729566560000009</v>
      </c>
      <c r="CH76" s="22">
        <f>VLOOKUP($A76,CASHBC!$FG:$FU,12,0)</f>
        <v>101.61248112999999</v>
      </c>
      <c r="CI76" s="22">
        <f>VLOOKUP($A76,CASHBC!$FG:$FU,13,0)</f>
        <v>115.67963587999999</v>
      </c>
      <c r="CJ76" s="22">
        <f>VLOOKUP($A76,CASHBC!$FG:$FU,14,0)</f>
        <v>80.357307054999993</v>
      </c>
      <c r="CK76" s="22">
        <f>VLOOKUP($A76,CASHBC!$FG:$FU,15,0)</f>
        <v>112.82690135</v>
      </c>
      <c r="CL76" s="30">
        <f>VLOOKUP($A76,CASHBC!$GE:$GS,2,0)</f>
        <v>77748</v>
      </c>
      <c r="CM76" s="30">
        <f>VLOOKUP($A76,CASHBC!$GE:$GS,3,0)</f>
        <v>57307</v>
      </c>
      <c r="CN76" s="30">
        <f>VLOOKUP($A76,CASHBC!$GE:$GS,4,0)</f>
        <v>69529</v>
      </c>
      <c r="CO76" s="30">
        <f>VLOOKUP($A76,CASHBC!$GE:$GS,5,0)</f>
        <v>33698</v>
      </c>
      <c r="CP76" s="30">
        <f>VLOOKUP($A76,CASHBC!$GE:$GS,6,0)</f>
        <v>57556</v>
      </c>
      <c r="CQ76" s="30">
        <f>VLOOKUP($A76,CASHBC!$GE:$GS,7,0)</f>
        <v>47337</v>
      </c>
      <c r="CR76" s="30">
        <f>VLOOKUP($A76,CASHBC!$GE:$GS,8,0)</f>
        <v>77681</v>
      </c>
      <c r="CS76" s="30">
        <f>VLOOKUP($A76,CASHBC!$GE:$GS,9,0)</f>
        <v>63729</v>
      </c>
      <c r="CT76" s="30">
        <f>VLOOKUP($A76,CASHBC!$GE:$GS,10,0)</f>
        <v>78655</v>
      </c>
      <c r="CU76" s="30">
        <f>VLOOKUP($A76,CASHBC!$GE:$GS,11,0)</f>
        <v>51198</v>
      </c>
      <c r="CV76" s="30">
        <f>VLOOKUP($A76,CASHBC!$GE:$GS,12,0)</f>
        <v>56611</v>
      </c>
      <c r="CW76" s="30">
        <f>VLOOKUP($A76,CASHBC!$GE:$GS,13,0)</f>
        <v>64754</v>
      </c>
      <c r="CX76" s="30">
        <f>VLOOKUP($A76,CASHBC!$GE:$GS,14,0)</f>
        <v>42732</v>
      </c>
      <c r="CY76" s="30">
        <f>VLOOKUP($A76,CASHBC!$GE:$GS,15,0)</f>
        <v>54475</v>
      </c>
      <c r="CZ76" s="30">
        <f t="shared" si="7"/>
        <v>272.59685136595158</v>
      </c>
      <c r="DA76" s="30">
        <f t="shared" si="7"/>
        <v>213.17945451690017</v>
      </c>
      <c r="DB76" s="30">
        <f t="shared" si="7"/>
        <v>265.84820722288543</v>
      </c>
      <c r="DC76" s="30">
        <f t="shared" si="7"/>
        <v>187.56475161730668</v>
      </c>
      <c r="DD76" s="30">
        <f t="shared" si="7"/>
        <v>180.99233789700466</v>
      </c>
      <c r="DE76" s="30">
        <f t="shared" si="8"/>
        <v>193.94042715000953</v>
      </c>
      <c r="DF76" s="30">
        <f t="shared" si="8"/>
        <v>197.1704792677746</v>
      </c>
      <c r="DG76" s="30">
        <f t="shared" si="8"/>
        <v>214.00210265342312</v>
      </c>
      <c r="DH76" s="30">
        <f t="shared" si="8"/>
        <v>224.8809230182442</v>
      </c>
      <c r="DI76" s="30">
        <f t="shared" si="8"/>
        <v>178.91532872377829</v>
      </c>
      <c r="DJ76" s="30">
        <f t="shared" si="8"/>
        <v>211.85054141421278</v>
      </c>
      <c r="DK76" s="30">
        <f t="shared" si="8"/>
        <v>210.98261111282699</v>
      </c>
      <c r="DL76" s="30">
        <f t="shared" si="8"/>
        <v>226.52464195450713</v>
      </c>
      <c r="DM76" s="30">
        <f t="shared" si="8"/>
        <v>249.39252868288207</v>
      </c>
      <c r="DN76" s="3">
        <f>VLOOKUP($A76,DELIEVERY!$DX:$EM,2,0)</f>
        <v>44.05</v>
      </c>
      <c r="DO76" s="3">
        <f>VLOOKUP($A76,DELIEVERY!$DX:$EM,3,0)</f>
        <v>42.97</v>
      </c>
      <c r="DP76" s="3">
        <f>VLOOKUP($A76,DELIEVERY!$DX:$EM,4,0)</f>
        <v>41.13</v>
      </c>
      <c r="DQ76" s="3">
        <f>VLOOKUP($A76,DELIEVERY!$DX:$EM,5,0)</f>
        <v>22.38</v>
      </c>
      <c r="DR76" s="3">
        <f>VLOOKUP($A76,DELIEVERY!$DX:$EM,6,0)</f>
        <v>28.52</v>
      </c>
      <c r="DS76" s="3">
        <f>VLOOKUP($A76,DELIEVERY!$DX:$EM,7,0)</f>
        <v>27.02</v>
      </c>
      <c r="DT76" s="3">
        <f>VLOOKUP($A76,DELIEVERY!$DX:$EM,8,0)</f>
        <v>21.66</v>
      </c>
      <c r="DU76" s="3">
        <f>VLOOKUP($A76,DELIEVERY!$DX:$EM,9,0)</f>
        <v>27.2</v>
      </c>
      <c r="DV76" s="3">
        <f>VLOOKUP($A76,DELIEVERY!$DX:$EM,10,0)</f>
        <v>27.33</v>
      </c>
      <c r="DW76" s="3">
        <f>VLOOKUP($A76,DELIEVERY!$DX:$EM,11,0)</f>
        <v>36.11</v>
      </c>
      <c r="DX76" s="3">
        <f>VLOOKUP($A76,DELIEVERY!$DX:$EM,12,0)</f>
        <v>38.880000000000003</v>
      </c>
      <c r="DY76" s="3">
        <f>VLOOKUP($A76,DELIEVERY!$DX:$EM,13,0)</f>
        <v>31.28</v>
      </c>
      <c r="DZ76" s="3">
        <f>VLOOKUP($A76,DELIEVERY!$DX:$EM,14,0)</f>
        <v>25.2</v>
      </c>
      <c r="EA76" s="3">
        <f>VLOOKUP($A76,DELIEVERY!$DX:$EM,15,0)</f>
        <v>30.49</v>
      </c>
      <c r="EB76" s="3">
        <f>CASHBC!HU74</f>
        <v>3.2000000000000028</v>
      </c>
      <c r="EC76" s="22">
        <f>CASHBC!HV74</f>
        <v>1.3500000000000085</v>
      </c>
      <c r="ED76" s="22">
        <f>CASHBC!HW74</f>
        <v>3.2000000000000028</v>
      </c>
      <c r="EE76" s="22">
        <f>CASHBC!HX74</f>
        <v>1.75</v>
      </c>
      <c r="EF76" s="3">
        <f>CASHBC!HY74</f>
        <v>3.3000000000000114</v>
      </c>
      <c r="EG76" s="22">
        <f>CASHBC!HZ74</f>
        <v>2.2000000000000028</v>
      </c>
      <c r="EH76" s="22">
        <f>CASHBC!IA74</f>
        <v>4.5999999999999943</v>
      </c>
      <c r="EI76" s="22">
        <f>CASHBC!IB74</f>
        <v>4.2999999999999972</v>
      </c>
      <c r="EJ76" s="22">
        <f>CASHBC!IC74</f>
        <v>3.75</v>
      </c>
      <c r="EK76" s="22">
        <f>CASHBC!ID74</f>
        <v>1.7999999999999972</v>
      </c>
      <c r="EL76" s="3">
        <f>CASHBC!IE74</f>
        <v>3.25</v>
      </c>
      <c r="EM76" s="22">
        <f>CASHBC!IF74</f>
        <v>3.5</v>
      </c>
      <c r="EN76" s="22">
        <f>CASHBC!IG74</f>
        <v>2.7000000000000028</v>
      </c>
      <c r="EO76" s="22">
        <f>CASHBC!IH74</f>
        <v>2.3500000000000085</v>
      </c>
      <c r="EP76" s="22">
        <f>VLOOKUP($A76,FNO_STOCKOPS!$EJ:$EY,2,0)</f>
        <v>0.37010355695632596</v>
      </c>
      <c r="EQ76" s="22">
        <f>VLOOKUP($A76,FNO_STOCKOPS!$EJ:$EY,3,0)</f>
        <v>0.45035046728971961</v>
      </c>
      <c r="ER76" s="22">
        <f>VLOOKUP($A76,FNO_STOCKOPS!$EJ:$EY,4,0)</f>
        <v>0.50027670171555061</v>
      </c>
      <c r="ES76" s="22">
        <f>VLOOKUP($A76,FNO_STOCKOPS!$EJ:$EY,5,0)</f>
        <v>0.58804627249357322</v>
      </c>
      <c r="ET76" s="22">
        <f>VLOOKUP($A76,FNO_STOCKOPS!$EJ:$EY,6,0)</f>
        <v>0.6021897810218978</v>
      </c>
      <c r="EU76" s="22">
        <f>VLOOKUP($A76,FNO_STOCKOPS!$EJ:$EY,7,0)</f>
        <v>0.67254556143445032</v>
      </c>
      <c r="EV76" s="22">
        <f>VLOOKUP($A76,FNO_STOCKOPS!$EJ:$EY,8,0)</f>
        <v>0.78601315002988648</v>
      </c>
      <c r="EW76" s="22">
        <f>VLOOKUP($A76,FNO_STOCKOPS!$EJ:$EY,9,0)</f>
        <v>0.59188544152744627</v>
      </c>
      <c r="EX76" s="22">
        <f>VLOOKUP($A76,FNO_STOCKOPS!$EJ:$EY,10,0)</f>
        <v>0.48789808917197452</v>
      </c>
      <c r="EY76" s="22">
        <f>VLOOKUP($A76,FNO_STOCKOPS!$EJ:$EY,11,0)</f>
        <v>0.57211925866236901</v>
      </c>
      <c r="EZ76" s="22">
        <f>VLOOKUP($A76,FNO_STOCKOPS!$EJ:$EY,12,0)</f>
        <v>0.63087248322147649</v>
      </c>
      <c r="FA76" s="22">
        <f>VLOOKUP($A76,FNO_STOCKOPS!$EJ:$EY,13,0)</f>
        <v>0.64916885389326329</v>
      </c>
      <c r="FB76" s="22">
        <f>VLOOKUP($A76,FNO_STOCKOPS!$EJ:$EY,14,0)</f>
        <v>0.61030741410488243</v>
      </c>
      <c r="FC76" s="22">
        <f>VLOOKUP($A76,FNO_STOCKOPS!$EJ:$EY,15,0)</f>
        <v>0.5992366412213741</v>
      </c>
    </row>
    <row r="77" spans="1:159" x14ac:dyDescent="0.25">
      <c r="A77" s="3" t="s">
        <v>83</v>
      </c>
      <c r="B77" s="18">
        <v>184.9</v>
      </c>
      <c r="C77" s="18">
        <v>184.9</v>
      </c>
      <c r="D77" s="18">
        <v>180.45</v>
      </c>
      <c r="E77" s="18">
        <v>181.05</v>
      </c>
      <c r="F77" s="18">
        <v>-0.6</v>
      </c>
      <c r="G77" s="18">
        <v>310</v>
      </c>
      <c r="H77" s="18">
        <v>134.6</v>
      </c>
      <c r="I77" s="21" t="str">
        <f>VLOOKUP($A77,CASHBC!$HT:$IL,19,0)</f>
        <v/>
      </c>
      <c r="J77" s="22">
        <f>VLOOKUP($A77,CASHBC!$A:$C,3,0)</f>
        <v>301.69126</v>
      </c>
      <c r="K77" s="22">
        <f>VLOOKUP($A77,CASHBC!$EZ:$FD,2,0)</f>
        <v>174.50213999999997</v>
      </c>
      <c r="L77" s="22">
        <f>VLOOKUP($A77,CASHBC!$EZ:$FD,3,0)</f>
        <v>206.73806199999999</v>
      </c>
      <c r="M77" s="22">
        <f>VLOOKUP($A77,CASHBC!$EZ:$FD,4,0)</f>
        <v>234.54343749999998</v>
      </c>
      <c r="N77" s="22">
        <f>VLOOKUP($A77,CASHBC!$EZ:$FD,5,0)</f>
        <v>269.89861153846152</v>
      </c>
      <c r="O77" s="22">
        <f t="shared" si="9"/>
        <v>301.69126</v>
      </c>
      <c r="P77" s="22">
        <f>VLOOKUP($A77,CASHBC!$A:$D,4,0)</f>
        <v>551.407922665</v>
      </c>
      <c r="Q77" s="22">
        <f>VLOOKUP($A77,CASHBC!$FX:$GB,2,0)</f>
        <v>315.14064769999999</v>
      </c>
      <c r="R77" s="22">
        <f>VLOOKUP($A77,CASHBC!$FX:$GB,3,0)</f>
        <v>374.23628481099996</v>
      </c>
      <c r="S77" s="22">
        <f>VLOOKUP($A77,CASHBC!$FX:$GB,4,0)</f>
        <v>424.83144995187496</v>
      </c>
      <c r="T77" s="22">
        <f>VLOOKUP($A77,CASHBC!$FX:$GB,5,0)</f>
        <v>496.18849835076918</v>
      </c>
      <c r="U77" s="22">
        <f t="shared" si="10"/>
        <v>551.407922665</v>
      </c>
      <c r="V77" s="24">
        <f>VLOOKUP($A77,CASHBC!$A:$E,5,0)</f>
        <v>211892</v>
      </c>
      <c r="W77" s="24">
        <f>VLOOKUP($A77,CASHBC!$GV:$GZ,2,0)</f>
        <v>100104.66666666667</v>
      </c>
      <c r="X77" s="24">
        <f>VLOOKUP($A77,CASHBC!$GV:$GZ,3,0)</f>
        <v>129999</v>
      </c>
      <c r="Y77" s="24">
        <f>VLOOKUP($A77,CASHBC!$GV:$GZ,4,0)</f>
        <v>171143.625</v>
      </c>
      <c r="Z77" s="24">
        <f>VLOOKUP($A77,CASHBC!$GV:$GZ,5,0)</f>
        <v>187408.69230769231</v>
      </c>
      <c r="AA77" s="24" t="str">
        <f t="shared" si="11"/>
        <v/>
      </c>
      <c r="AB77" s="27">
        <f>VLOOKUP(A77,DELIEVERY!A:E,5,0)</f>
        <v>66.930000000000007</v>
      </c>
      <c r="AC77" s="22">
        <f>VLOOKUP(A77,DELIEVERY!DP:DV,3,0)</f>
        <v>58.843830415680479</v>
      </c>
      <c r="AD77" s="22">
        <f>VLOOKUP(A77,DELIEVERY!DP:DV,4,0)</f>
        <v>59.848872918234086</v>
      </c>
      <c r="AE77" s="22">
        <f>VLOOKUP(A77,DELIEVERY!DP:DV,5,0)</f>
        <v>55.068450273736609</v>
      </c>
      <c r="AF77" s="22">
        <f>VLOOKUP(A77,DELIEVERY!DP:DV,6,0)</f>
        <v>55.137659313919862</v>
      </c>
      <c r="AG77" s="3">
        <f t="shared" si="12"/>
        <v>66.930000000000007</v>
      </c>
      <c r="AH77" s="28">
        <f>FNO_BHAVCOPY!CB75</f>
        <v>-5.6352789422766847</v>
      </c>
      <c r="AI77" s="28">
        <f>FNO_BHAVCOPY!CC75</f>
        <v>-6.9606960696069597</v>
      </c>
      <c r="AJ77" s="28">
        <f>FNO_BHAVCOPY!CD75</f>
        <v>-3.1843433426527721</v>
      </c>
      <c r="AK77" s="28">
        <f>FNO_BHAVCOPY!CE75</f>
        <v>-2.1703608979823814</v>
      </c>
      <c r="AL77" s="28">
        <f>FNO_BHAVCOPY!CF75</f>
        <v>1.277116235564989</v>
      </c>
      <c r="AM77" s="28">
        <f>FNO_BHAVCOPY!CG75</f>
        <v>-0.46549933755863498</v>
      </c>
      <c r="AN77" s="28">
        <f>FNO_BHAVCOPY!CH75</f>
        <v>0.4062702236283886</v>
      </c>
      <c r="AO77" s="28">
        <f>FNO_BHAVCOPY!CI75</f>
        <v>-1.6895235402233848</v>
      </c>
      <c r="AP77" s="28">
        <f>FNO_BHAVCOPY!CJ75</f>
        <v>-3.709754271322578</v>
      </c>
      <c r="AQ77" s="28">
        <f>FNO_BHAVCOPY!CK75</f>
        <v>-0.30875716757710447</v>
      </c>
      <c r="AR77" s="28">
        <f>FNO_BHAVCOPY!CL75</f>
        <v>2.6254396044430517</v>
      </c>
      <c r="AS77" s="28">
        <f>FNO_BHAVCOPY!CM75</f>
        <v>-3.0058428180620758</v>
      </c>
      <c r="AT77" s="28">
        <f>FNO_BHAVCOPY!CN75</f>
        <v>-0.7774538386783284</v>
      </c>
      <c r="AU77" s="28">
        <f>FNO_BHAVCOPY!CO75</f>
        <v>-4.6064829614474778</v>
      </c>
      <c r="AV77" s="29">
        <f>FNO_BHAVCOPY!BK75</f>
        <v>56184000</v>
      </c>
      <c r="AW77" s="29">
        <f>FNO_BHAVCOPY!BL75</f>
        <v>59539200</v>
      </c>
      <c r="AX77" s="29">
        <f>FNO_BHAVCOPY!BM75</f>
        <v>63993600</v>
      </c>
      <c r="AY77" s="29">
        <f>FNO_BHAVCOPY!BN75</f>
        <v>66098400</v>
      </c>
      <c r="AZ77" s="29">
        <f>FNO_BHAVCOPY!BO75</f>
        <v>67564800</v>
      </c>
      <c r="BA77" s="29">
        <f>FNO_BHAVCOPY!BP75</f>
        <v>66712800</v>
      </c>
      <c r="BB77" s="29">
        <f>FNO_BHAVCOPY!BQ75</f>
        <v>67024800</v>
      </c>
      <c r="BC77" s="29">
        <f>FNO_BHAVCOPY!BR75</f>
        <v>66753600</v>
      </c>
      <c r="BD77" s="29">
        <f>FNO_BHAVCOPY!BS75</f>
        <v>67900800</v>
      </c>
      <c r="BE77" s="29">
        <f>FNO_BHAVCOPY!BT75</f>
        <v>70516800</v>
      </c>
      <c r="BF77" s="29">
        <f>FNO_BHAVCOPY!BU75</f>
        <v>70735200</v>
      </c>
      <c r="BG77" s="29">
        <f>FNO_BHAVCOPY!BV75</f>
        <v>68925600</v>
      </c>
      <c r="BH77" s="29">
        <f>FNO_BHAVCOPY!BW75</f>
        <v>71061600</v>
      </c>
      <c r="BI77" s="29">
        <f>FNO_BHAVCOPY!BX75</f>
        <v>71618400</v>
      </c>
      <c r="BJ77" s="22">
        <f>CASHBC!EJ75</f>
        <v>301.69126</v>
      </c>
      <c r="BK77" s="22">
        <f>CASHBC!EK75</f>
        <v>214.61158</v>
      </c>
      <c r="BL77" s="22">
        <f>CASHBC!EL75</f>
        <v>178.02710999999999</v>
      </c>
      <c r="BM77" s="22">
        <f>CASHBC!EM75</f>
        <v>130.86772999999999</v>
      </c>
      <c r="BN77" s="22">
        <f>CASHBC!EN75</f>
        <v>180.50147999999999</v>
      </c>
      <c r="BO77" s="22">
        <f>CASHBC!EO75</f>
        <v>329.68241</v>
      </c>
      <c r="BP77" s="22">
        <f>CASHBC!EP75</f>
        <v>251.64098999999999</v>
      </c>
      <c r="BQ77" s="22">
        <f>CASHBC!EQ75</f>
        <v>233.34549999999999</v>
      </c>
      <c r="BR77" s="22">
        <f>CASHBC!ER75</f>
        <v>357.67070000000001</v>
      </c>
      <c r="BS77" s="22">
        <f>CASHBC!ES75</f>
        <v>266.69272000000001</v>
      </c>
      <c r="BT77" s="22">
        <f>CASHBC!ET75</f>
        <v>270.82646</v>
      </c>
      <c r="BU77" s="22">
        <f>CASHBC!EU75</f>
        <v>490.92959000000002</v>
      </c>
      <c r="BV77" s="22">
        <f>CASHBC!EV75</f>
        <v>177.44825</v>
      </c>
      <c r="BW77" s="22">
        <f>CASHBC!EW75</f>
        <v>426.43743000000001</v>
      </c>
      <c r="BX77" s="22">
        <f>VLOOKUP($A77,CASHBC!$FG:$FU,2,0)</f>
        <v>551.407922665</v>
      </c>
      <c r="BY77" s="22">
        <f>VLOOKUP($A77,CASHBC!$FG:$FU,3,0)</f>
        <v>389.38319525500003</v>
      </c>
      <c r="BZ77" s="22">
        <f>VLOOKUP($A77,CASHBC!$FG:$FU,4,0)</f>
        <v>319.39700790000001</v>
      </c>
      <c r="CA77" s="22">
        <f>VLOOKUP($A77,CASHBC!$FG:$FU,5,0)</f>
        <v>236.64173994499998</v>
      </c>
      <c r="CB77" s="22">
        <f>VLOOKUP($A77,CASHBC!$FG:$FU,6,0)</f>
        <v>326.09930609499997</v>
      </c>
      <c r="CC77" s="22">
        <f>VLOOKUP($A77,CASHBC!$FG:$FU,7,0)</f>
        <v>599.66017485999998</v>
      </c>
      <c r="CD77" s="22">
        <f>VLOOKUP($A77,CASHBC!$FG:$FU,8,0)</f>
        <v>455.39897293999996</v>
      </c>
      <c r="CE77" s="22">
        <f>VLOOKUP($A77,CASHBC!$FG:$FU,9,0)</f>
        <v>422.28141771999998</v>
      </c>
      <c r="CF77" s="22">
        <f>VLOOKUP($A77,CASHBC!$FG:$FU,10,0)</f>
        <v>649.78978489999997</v>
      </c>
      <c r="CG77" s="22">
        <f>VLOOKUP($A77,CASHBC!$FG:$FU,11,0)</f>
        <v>503.76623537</v>
      </c>
      <c r="CH77" s="22">
        <f>VLOOKUP($A77,CASHBC!$FG:$FU,12,0)</f>
        <v>508.87370886000002</v>
      </c>
      <c r="CI77" s="22">
        <f>VLOOKUP($A77,CASHBC!$FG:$FU,13,0)</f>
        <v>930.61404897499995</v>
      </c>
      <c r="CJ77" s="22">
        <f>VLOOKUP($A77,CASHBC!$FG:$FU,14,0)</f>
        <v>325.48177118500001</v>
      </c>
      <c r="CK77" s="22">
        <f>VLOOKUP($A77,CASHBC!$FG:$FU,15,0)</f>
        <v>783.06311455499997</v>
      </c>
      <c r="CL77" s="30">
        <f>VLOOKUP($A77,CASHBC!$GE:$GS,2,0)</f>
        <v>211892</v>
      </c>
      <c r="CM77" s="30">
        <f>VLOOKUP($A77,CASHBC!$GE:$GS,3,0)</f>
        <v>131121</v>
      </c>
      <c r="CN77" s="30">
        <f>VLOOKUP($A77,CASHBC!$GE:$GS,4,0)</f>
        <v>81480</v>
      </c>
      <c r="CO77" s="30">
        <f>VLOOKUP($A77,CASHBC!$GE:$GS,5,0)</f>
        <v>87713</v>
      </c>
      <c r="CP77" s="30">
        <f>VLOOKUP($A77,CASHBC!$GE:$GS,6,0)</f>
        <v>115014</v>
      </c>
      <c r="CQ77" s="30">
        <f>VLOOKUP($A77,CASHBC!$GE:$GS,7,0)</f>
        <v>234667</v>
      </c>
      <c r="CR77" s="30">
        <f>VLOOKUP($A77,CASHBC!$GE:$GS,8,0)</f>
        <v>178772</v>
      </c>
      <c r="CS77" s="30">
        <f>VLOOKUP($A77,CASHBC!$GE:$GS,9,0)</f>
        <v>269274</v>
      </c>
      <c r="CT77" s="30">
        <f>VLOOKUP($A77,CASHBC!$GE:$GS,10,0)</f>
        <v>271108</v>
      </c>
      <c r="CU77" s="30">
        <f>VLOOKUP($A77,CASHBC!$GE:$GS,11,0)</f>
        <v>168212</v>
      </c>
      <c r="CV77" s="30">
        <f>VLOOKUP($A77,CASHBC!$GE:$GS,12,0)</f>
        <v>207231</v>
      </c>
      <c r="CW77" s="30">
        <f>VLOOKUP($A77,CASHBC!$GE:$GS,13,0)</f>
        <v>337036</v>
      </c>
      <c r="CX77" s="30">
        <f>VLOOKUP($A77,CASHBC!$GE:$GS,14,0)</f>
        <v>139175</v>
      </c>
      <c r="CY77" s="30">
        <f>VLOOKUP($A77,CASHBC!$GE:$GS,15,0)</f>
        <v>215510</v>
      </c>
      <c r="CZ77" s="30">
        <f t="shared" si="7"/>
        <v>142.37973118381063</v>
      </c>
      <c r="DA77" s="30">
        <f t="shared" si="7"/>
        <v>163.67445336750026</v>
      </c>
      <c r="DB77" s="30">
        <f t="shared" si="7"/>
        <v>218.49178939617082</v>
      </c>
      <c r="DC77" s="30">
        <f t="shared" si="7"/>
        <v>149.19992475459736</v>
      </c>
      <c r="DD77" s="30">
        <f t="shared" si="7"/>
        <v>156.93870311440347</v>
      </c>
      <c r="DE77" s="30">
        <f t="shared" si="8"/>
        <v>140.48946379337531</v>
      </c>
      <c r="DF77" s="30">
        <f t="shared" si="8"/>
        <v>140.7608518112456</v>
      </c>
      <c r="DG77" s="30">
        <f t="shared" si="8"/>
        <v>86.657271032479926</v>
      </c>
      <c r="DH77" s="30">
        <f t="shared" si="8"/>
        <v>131.92923115511161</v>
      </c>
      <c r="DI77" s="30">
        <f t="shared" si="8"/>
        <v>158.54559722255252</v>
      </c>
      <c r="DJ77" s="30">
        <f t="shared" si="8"/>
        <v>130.6881981942856</v>
      </c>
      <c r="DK77" s="30">
        <f t="shared" si="8"/>
        <v>145.66087598950855</v>
      </c>
      <c r="DL77" s="30">
        <f t="shared" si="8"/>
        <v>127.50008981498114</v>
      </c>
      <c r="DM77" s="30">
        <f t="shared" si="8"/>
        <v>197.87361607350007</v>
      </c>
      <c r="DN77" s="3">
        <f>VLOOKUP($A77,DELIEVERY!$DX:$EM,2,0)</f>
        <v>66.930000000000007</v>
      </c>
      <c r="DO77" s="3">
        <f>VLOOKUP($A77,DELIEVERY!$DX:$EM,3,0)</f>
        <v>68.06</v>
      </c>
      <c r="DP77" s="3">
        <f>VLOOKUP($A77,DELIEVERY!$DX:$EM,4,0)</f>
        <v>57.3</v>
      </c>
      <c r="DQ77" s="3">
        <f>VLOOKUP($A77,DELIEVERY!$DX:$EM,5,0)</f>
        <v>45.82</v>
      </c>
      <c r="DR77" s="3">
        <f>VLOOKUP($A77,DELIEVERY!$DX:$EM,6,0)</f>
        <v>57.51</v>
      </c>
      <c r="DS77" s="3">
        <f>VLOOKUP($A77,DELIEVERY!$DX:$EM,7,0)</f>
        <v>62.72</v>
      </c>
      <c r="DT77" s="3">
        <f>VLOOKUP($A77,DELIEVERY!$DX:$EM,8,0)</f>
        <v>52.44</v>
      </c>
      <c r="DU77" s="3">
        <f>VLOOKUP($A77,DELIEVERY!$DX:$EM,9,0)</f>
        <v>40.28</v>
      </c>
      <c r="DV77" s="3">
        <f>VLOOKUP($A77,DELIEVERY!$DX:$EM,10,0)</f>
        <v>52.75</v>
      </c>
      <c r="DW77" s="3">
        <f>VLOOKUP($A77,DELIEVERY!$DX:$EM,11,0)</f>
        <v>59.04</v>
      </c>
      <c r="DX77" s="3">
        <f>VLOOKUP($A77,DELIEVERY!$DX:$EM,12,0)</f>
        <v>52.79</v>
      </c>
      <c r="DY77" s="3">
        <f>VLOOKUP($A77,DELIEVERY!$DX:$EM,13,0)</f>
        <v>53.85</v>
      </c>
      <c r="DZ77" s="3">
        <f>VLOOKUP($A77,DELIEVERY!$DX:$EM,14,0)</f>
        <v>43.74</v>
      </c>
      <c r="EA77" s="3">
        <f>VLOOKUP($A77,DELIEVERY!$DX:$EM,15,0)</f>
        <v>60.72</v>
      </c>
      <c r="EB77" s="3">
        <f>CASHBC!HU75</f>
        <v>4.4500000000000171</v>
      </c>
      <c r="EC77" s="22">
        <f>CASHBC!HV75</f>
        <v>3.25</v>
      </c>
      <c r="ED77" s="22">
        <f>CASHBC!HW75</f>
        <v>2.75</v>
      </c>
      <c r="EE77" s="22">
        <f>CASHBC!HX75</f>
        <v>3</v>
      </c>
      <c r="EF77" s="3">
        <f>CASHBC!HY75</f>
        <v>3.5</v>
      </c>
      <c r="EG77" s="22">
        <f>CASHBC!HZ75</f>
        <v>4.3499999999999943</v>
      </c>
      <c r="EH77" s="22">
        <f>CASHBC!IA75</f>
        <v>7.5500000000000114</v>
      </c>
      <c r="EI77" s="22">
        <f>CASHBC!IB75</f>
        <v>8.25</v>
      </c>
      <c r="EJ77" s="22">
        <f>CASHBC!IC75</f>
        <v>10.449999999999989</v>
      </c>
      <c r="EK77" s="22">
        <f>CASHBC!ID75</f>
        <v>4.4500000000000171</v>
      </c>
      <c r="EL77" s="3">
        <f>CASHBC!IE75</f>
        <v>5.75</v>
      </c>
      <c r="EM77" s="22">
        <f>CASHBC!IF75</f>
        <v>11.050000000000011</v>
      </c>
      <c r="EN77" s="22">
        <f>CASHBC!IG75</f>
        <v>5.5999999999999943</v>
      </c>
      <c r="EO77" s="22">
        <f>CASHBC!IH75</f>
        <v>6.25</v>
      </c>
      <c r="EP77" s="22">
        <f>VLOOKUP($A77,FNO_STOCKOPS!$EJ:$EY,2,0)</f>
        <v>0.54170539033457255</v>
      </c>
      <c r="EQ77" s="22">
        <f>VLOOKUP($A77,FNO_STOCKOPS!$EJ:$EY,3,0)</f>
        <v>0.64385455550947046</v>
      </c>
      <c r="ER77" s="22">
        <f>VLOOKUP($A77,FNO_STOCKOPS!$EJ:$EY,4,0)</f>
        <v>0.73159797541576288</v>
      </c>
      <c r="ES77" s="22">
        <f>VLOOKUP($A77,FNO_STOCKOPS!$EJ:$EY,5,0)</f>
        <v>0.71478873239436624</v>
      </c>
      <c r="ET77" s="22">
        <f>VLOOKUP($A77,FNO_STOCKOPS!$EJ:$EY,6,0)</f>
        <v>0.68905542986425339</v>
      </c>
      <c r="EU77" s="22">
        <f>VLOOKUP($A77,FNO_STOCKOPS!$EJ:$EY,7,0)</f>
        <v>0.71169664017844692</v>
      </c>
      <c r="EV77" s="22">
        <f>VLOOKUP($A77,FNO_STOCKOPS!$EJ:$EY,8,0)</f>
        <v>0.73778290327230789</v>
      </c>
      <c r="EW77" s="22">
        <f>VLOOKUP($A77,FNO_STOCKOPS!$EJ:$EY,9,0)</f>
        <v>0.72040161762655142</v>
      </c>
      <c r="EX77" s="22">
        <f>VLOOKUP($A77,FNO_STOCKOPS!$EJ:$EY,10,0)</f>
        <v>0.73409845132743368</v>
      </c>
      <c r="EY77" s="22">
        <f>VLOOKUP($A77,FNO_STOCKOPS!$EJ:$EY,11,0)</f>
        <v>0.87111388845492888</v>
      </c>
      <c r="EZ77" s="22">
        <f>VLOOKUP($A77,FNO_STOCKOPS!$EJ:$EY,12,0)</f>
        <v>0.89945738908394512</v>
      </c>
      <c r="FA77" s="22">
        <f>VLOOKUP($A77,FNO_STOCKOPS!$EJ:$EY,13,0)</f>
        <v>1.0201739130434782</v>
      </c>
      <c r="FB77" s="22">
        <f>VLOOKUP($A77,FNO_STOCKOPS!$EJ:$EY,14,0)</f>
        <v>0.83471208434712085</v>
      </c>
      <c r="FC77" s="22">
        <f>VLOOKUP($A77,FNO_STOCKOPS!$EJ:$EY,15,0)</f>
        <v>0.8981071997169644</v>
      </c>
    </row>
    <row r="78" spans="1:159" x14ac:dyDescent="0.25">
      <c r="A78" s="3" t="s">
        <v>84</v>
      </c>
      <c r="B78" s="18">
        <v>91</v>
      </c>
      <c r="C78" s="18">
        <v>96.15</v>
      </c>
      <c r="D78" s="18">
        <v>89.7</v>
      </c>
      <c r="E78" s="18">
        <v>94.45</v>
      </c>
      <c r="F78" s="18">
        <v>6.42</v>
      </c>
      <c r="G78" s="18">
        <v>202.4</v>
      </c>
      <c r="H78" s="18">
        <v>62</v>
      </c>
      <c r="I78" s="21" t="str">
        <f>VLOOKUP($A78,CASHBC!$HT:$IL,19,0)</f>
        <v/>
      </c>
      <c r="J78" s="22">
        <f>VLOOKUP($A78,CASHBC!$A:$C,3,0)</f>
        <v>316.28041000000002</v>
      </c>
      <c r="K78" s="22">
        <f>VLOOKUP($A78,CASHBC!$EZ:$FD,2,0)</f>
        <v>193.70459000000002</v>
      </c>
      <c r="L78" s="22">
        <f>VLOOKUP($A78,CASHBC!$EZ:$FD,3,0)</f>
        <v>209.38412399999999</v>
      </c>
      <c r="M78" s="22">
        <f>VLOOKUP($A78,CASHBC!$EZ:$FD,4,0)</f>
        <v>214.23371374999999</v>
      </c>
      <c r="N78" s="22">
        <f>VLOOKUP($A78,CASHBC!$EZ:$FD,5,0)</f>
        <v>243.26088461538464</v>
      </c>
      <c r="O78" s="22">
        <f t="shared" si="9"/>
        <v>316.28041000000002</v>
      </c>
      <c r="P78" s="22">
        <f>VLOOKUP($A78,CASHBC!$A:$D,4,0)</f>
        <v>293.69566091500002</v>
      </c>
      <c r="Q78" s="22">
        <f>VLOOKUP($A78,CASHBC!$FX:$GB,2,0)</f>
        <v>164.50732644499999</v>
      </c>
      <c r="R78" s="22">
        <f>VLOOKUP($A78,CASHBC!$FX:$GB,3,0)</f>
        <v>178.344685978</v>
      </c>
      <c r="S78" s="22">
        <f>VLOOKUP($A78,CASHBC!$FX:$GB,4,0)</f>
        <v>181.83100683249998</v>
      </c>
      <c r="T78" s="22">
        <f>VLOOKUP($A78,CASHBC!$FX:$GB,5,0)</f>
        <v>212.37239551961537</v>
      </c>
      <c r="U78" s="22">
        <f t="shared" si="10"/>
        <v>293.69566091500002</v>
      </c>
      <c r="V78" s="24">
        <f>VLOOKUP($A78,CASHBC!$A:$E,5,0)</f>
        <v>126567</v>
      </c>
      <c r="W78" s="24">
        <f>VLOOKUP($A78,CASHBC!$GV:$GZ,2,0)</f>
        <v>74840</v>
      </c>
      <c r="X78" s="24">
        <f>VLOOKUP($A78,CASHBC!$GV:$GZ,3,0)</f>
        <v>82671.600000000006</v>
      </c>
      <c r="Y78" s="24">
        <f>VLOOKUP($A78,CASHBC!$GV:$GZ,4,0)</f>
        <v>92332</v>
      </c>
      <c r="Z78" s="24">
        <f>VLOOKUP($A78,CASHBC!$GV:$GZ,5,0)</f>
        <v>113548.30769230769</v>
      </c>
      <c r="AA78" s="24" t="str">
        <f t="shared" si="11"/>
        <v/>
      </c>
      <c r="AB78" s="27">
        <f>VLOOKUP(A78,DELIEVERY!A:E,5,0)</f>
        <v>19.12</v>
      </c>
      <c r="AC78" s="22">
        <f>VLOOKUP(A78,DELIEVERY!DP:DV,3,0)</f>
        <v>13.557524200467665</v>
      </c>
      <c r="AD78" s="22">
        <f>VLOOKUP(A78,DELIEVERY!DP:DV,4,0)</f>
        <v>14.895051928578884</v>
      </c>
      <c r="AE78" s="22">
        <f>VLOOKUP(A78,DELIEVERY!DP:DV,5,0)</f>
        <v>14.215035050709893</v>
      </c>
      <c r="AF78" s="22">
        <f>VLOOKUP(A78,DELIEVERY!DP:DV,6,0)</f>
        <v>13.799788229888678</v>
      </c>
      <c r="AG78" s="3">
        <f t="shared" si="12"/>
        <v>19.12</v>
      </c>
      <c r="AH78" s="28">
        <f>FNO_BHAVCOPY!CB76</f>
        <v>-10.64115474991608</v>
      </c>
      <c r="AI78" s="28">
        <f>FNO_BHAVCOPY!CC76</f>
        <v>3.2582322357019065</v>
      </c>
      <c r="AJ78" s="28">
        <f>FNO_BHAVCOPY!CD76</f>
        <v>-11.011721159777915</v>
      </c>
      <c r="AK78" s="28">
        <f>FNO_BHAVCOPY!CE76</f>
        <v>16.828828828828829</v>
      </c>
      <c r="AL78" s="28">
        <f>FNO_BHAVCOPY!CF76</f>
        <v>12.942612942612945</v>
      </c>
      <c r="AM78" s="28">
        <f>FNO_BHAVCOPY!CG76</f>
        <v>8.1466395112016296E-2</v>
      </c>
      <c r="AN78" s="28">
        <f>FNO_BHAVCOPY!CH76</f>
        <v>4.6016190881976993</v>
      </c>
      <c r="AO78" s="28">
        <f>FNO_BHAVCOPY!CI76</f>
        <v>2.8483786152497812</v>
      </c>
      <c r="AP78" s="28">
        <f>FNO_BHAVCOPY!CJ76</f>
        <v>-1.1693373754872238</v>
      </c>
      <c r="AQ78" s="28">
        <f>FNO_BHAVCOPY!CK76</f>
        <v>-3.3891213389121337</v>
      </c>
      <c r="AR78" s="28">
        <f>FNO_BHAVCOPY!CL76</f>
        <v>9.332113449222323</v>
      </c>
      <c r="AS78" s="28">
        <f>FNO_BHAVCOPY!CM76</f>
        <v>-5.0803300043421622</v>
      </c>
      <c r="AT78" s="28">
        <f>FNO_BHAVCOPY!CN76</f>
        <v>1.3644366197183098</v>
      </c>
      <c r="AU78" s="28">
        <f>FNO_BHAVCOPY!CO76</f>
        <v>-14.490026345502447</v>
      </c>
      <c r="AV78" s="29">
        <f>FNO_BHAVCOPY!BK76</f>
        <v>13310000</v>
      </c>
      <c r="AW78" s="29">
        <f>FNO_BHAVCOPY!BL76</f>
        <v>14895000</v>
      </c>
      <c r="AX78" s="29">
        <f>FNO_BHAVCOPY!BM76</f>
        <v>14425000</v>
      </c>
      <c r="AY78" s="29">
        <f>FNO_BHAVCOPY!BN76</f>
        <v>16210000</v>
      </c>
      <c r="AZ78" s="29">
        <f>FNO_BHAVCOPY!BO76</f>
        <v>13875000</v>
      </c>
      <c r="BA78" s="29">
        <f>FNO_BHAVCOPY!BP76</f>
        <v>12285000</v>
      </c>
      <c r="BB78" s="29">
        <f>FNO_BHAVCOPY!BQ76</f>
        <v>12275000</v>
      </c>
      <c r="BC78" s="29">
        <f>FNO_BHAVCOPY!BR76</f>
        <v>11735000</v>
      </c>
      <c r="BD78" s="29">
        <f>FNO_BHAVCOPY!BS76</f>
        <v>11410000</v>
      </c>
      <c r="BE78" s="29">
        <f>FNO_BHAVCOPY!BT76</f>
        <v>11545000</v>
      </c>
      <c r="BF78" s="29">
        <f>FNO_BHAVCOPY!BU76</f>
        <v>11950000</v>
      </c>
      <c r="BG78" s="29">
        <f>FNO_BHAVCOPY!BV76</f>
        <v>10930000</v>
      </c>
      <c r="BH78" s="29">
        <f>FNO_BHAVCOPY!BW76</f>
        <v>11515000</v>
      </c>
      <c r="BI78" s="29">
        <f>FNO_BHAVCOPY!BX76</f>
        <v>11360000</v>
      </c>
      <c r="BJ78" s="22">
        <f>CASHBC!EJ76</f>
        <v>316.28041000000002</v>
      </c>
      <c r="BK78" s="22">
        <f>CASHBC!EK76</f>
        <v>257.85509999999999</v>
      </c>
      <c r="BL78" s="22">
        <f>CASHBC!EL76</f>
        <v>142.89354</v>
      </c>
      <c r="BM78" s="22">
        <f>CASHBC!EM76</f>
        <v>180.36512999999999</v>
      </c>
      <c r="BN78" s="22">
        <f>CASHBC!EN76</f>
        <v>243.39173</v>
      </c>
      <c r="BO78" s="22">
        <f>CASHBC!EO76</f>
        <v>222.41512</v>
      </c>
      <c r="BP78" s="22">
        <f>CASHBC!EP76</f>
        <v>200.90402</v>
      </c>
      <c r="BQ78" s="22">
        <f>CASHBC!EQ76</f>
        <v>327.50979000000001</v>
      </c>
      <c r="BR78" s="22">
        <f>CASHBC!ER76</f>
        <v>138.53528</v>
      </c>
      <c r="BS78" s="22">
        <f>CASHBC!ES76</f>
        <v>182.61618000000001</v>
      </c>
      <c r="BT78" s="22">
        <f>CASHBC!ET76</f>
        <v>218.90027000000001</v>
      </c>
      <c r="BU78" s="22">
        <f>CASHBC!EU76</f>
        <v>331.51508000000001</v>
      </c>
      <c r="BV78" s="22">
        <f>CASHBC!EV76</f>
        <v>325.61993000000001</v>
      </c>
      <c r="BW78" s="22">
        <f>CASHBC!EW76</f>
        <v>389.87033000000002</v>
      </c>
      <c r="BX78" s="22">
        <f>VLOOKUP($A78,CASHBC!$FG:$FU,2,0)</f>
        <v>293.69566091500002</v>
      </c>
      <c r="BY78" s="22">
        <f>VLOOKUP($A78,CASHBC!$FG:$FU,3,0)</f>
        <v>227.48821724000001</v>
      </c>
      <c r="BZ78" s="22">
        <f>VLOOKUP($A78,CASHBC!$FG:$FU,4,0)</f>
        <v>118.66487947500001</v>
      </c>
      <c r="CA78" s="22">
        <f>VLOOKUP($A78,CASHBC!$FG:$FU,5,0)</f>
        <v>147.36888261999999</v>
      </c>
      <c r="CB78" s="22">
        <f>VLOOKUP($A78,CASHBC!$FG:$FU,6,0)</f>
        <v>202.487925225</v>
      </c>
      <c r="CC78" s="22">
        <f>VLOOKUP($A78,CASHBC!$FG:$FU,7,0)</f>
        <v>195.71352532999998</v>
      </c>
      <c r="CD78" s="22">
        <f>VLOOKUP($A78,CASHBC!$FG:$FU,8,0)</f>
        <v>166.82611120999999</v>
      </c>
      <c r="CE78" s="22">
        <f>VLOOKUP($A78,CASHBC!$FG:$FU,9,0)</f>
        <v>269.29787862000001</v>
      </c>
      <c r="CF78" s="22">
        <f>VLOOKUP($A78,CASHBC!$FG:$FU,10,0)</f>
        <v>126.80063494000001</v>
      </c>
      <c r="CG78" s="22">
        <f>VLOOKUP($A78,CASHBC!$FG:$FU,11,0)</f>
        <v>166.22944197499999</v>
      </c>
      <c r="CH78" s="22">
        <f>VLOOKUP($A78,CASHBC!$FG:$FU,12,0)</f>
        <v>195.94357141</v>
      </c>
      <c r="CI78" s="22">
        <f>VLOOKUP($A78,CASHBC!$FG:$FU,13,0)</f>
        <v>305.15528140999999</v>
      </c>
      <c r="CJ78" s="22">
        <f>VLOOKUP($A78,CASHBC!$FG:$FU,14,0)</f>
        <v>289.37813855999997</v>
      </c>
      <c r="CK78" s="22">
        <f>VLOOKUP($A78,CASHBC!$FG:$FU,15,0)</f>
        <v>349.48665374000001</v>
      </c>
      <c r="CL78" s="30">
        <f>VLOOKUP($A78,CASHBC!$GE:$GS,2,0)</f>
        <v>126567</v>
      </c>
      <c r="CM78" s="30">
        <f>VLOOKUP($A78,CASHBC!$GE:$GS,3,0)</f>
        <v>89713</v>
      </c>
      <c r="CN78" s="30">
        <f>VLOOKUP($A78,CASHBC!$GE:$GS,4,0)</f>
        <v>55667</v>
      </c>
      <c r="CO78" s="30">
        <f>VLOOKUP($A78,CASHBC!$GE:$GS,5,0)</f>
        <v>79140</v>
      </c>
      <c r="CP78" s="30">
        <f>VLOOKUP($A78,CASHBC!$GE:$GS,6,0)</f>
        <v>99100</v>
      </c>
      <c r="CQ78" s="30">
        <f>VLOOKUP($A78,CASHBC!$GE:$GS,7,0)</f>
        <v>89738</v>
      </c>
      <c r="CR78" s="30">
        <f>VLOOKUP($A78,CASHBC!$GE:$GS,8,0)</f>
        <v>73731</v>
      </c>
      <c r="CS78" s="30">
        <f>VLOOKUP($A78,CASHBC!$GE:$GS,9,0)</f>
        <v>182266</v>
      </c>
      <c r="CT78" s="30">
        <f>VLOOKUP($A78,CASHBC!$GE:$GS,10,0)</f>
        <v>69301</v>
      </c>
      <c r="CU78" s="30">
        <f>VLOOKUP($A78,CASHBC!$GE:$GS,11,0)</f>
        <v>79727</v>
      </c>
      <c r="CV78" s="30">
        <f>VLOOKUP($A78,CASHBC!$GE:$GS,12,0)</f>
        <v>95579</v>
      </c>
      <c r="CW78" s="30">
        <f>VLOOKUP($A78,CASHBC!$GE:$GS,13,0)</f>
        <v>163115</v>
      </c>
      <c r="CX78" s="30">
        <f>VLOOKUP($A78,CASHBC!$GE:$GS,14,0)</f>
        <v>185238</v>
      </c>
      <c r="CY78" s="30">
        <f>VLOOKUP($A78,CASHBC!$GE:$GS,15,0)</f>
        <v>213813</v>
      </c>
      <c r="CZ78" s="30">
        <f t="shared" si="7"/>
        <v>249.89168582647929</v>
      </c>
      <c r="DA78" s="30">
        <f t="shared" si="7"/>
        <v>287.42222420385002</v>
      </c>
      <c r="DB78" s="30">
        <f t="shared" si="7"/>
        <v>256.69344494943147</v>
      </c>
      <c r="DC78" s="30">
        <f t="shared" si="7"/>
        <v>227.90640636846095</v>
      </c>
      <c r="DD78" s="30">
        <f t="shared" si="7"/>
        <v>245.60214934409686</v>
      </c>
      <c r="DE78" s="30">
        <f t="shared" si="8"/>
        <v>247.84942833582204</v>
      </c>
      <c r="DF78" s="30">
        <f t="shared" si="8"/>
        <v>272.48242937163474</v>
      </c>
      <c r="DG78" s="30">
        <f t="shared" si="8"/>
        <v>179.68781341555749</v>
      </c>
      <c r="DH78" s="30">
        <f t="shared" si="8"/>
        <v>199.90372433298219</v>
      </c>
      <c r="DI78" s="30">
        <f t="shared" si="8"/>
        <v>229.05186448756382</v>
      </c>
      <c r="DJ78" s="30">
        <f t="shared" si="8"/>
        <v>229.0254867701064</v>
      </c>
      <c r="DK78" s="30">
        <f t="shared" si="8"/>
        <v>203.24009441191797</v>
      </c>
      <c r="DL78" s="30">
        <f t="shared" si="8"/>
        <v>175.78462842397349</v>
      </c>
      <c r="DM78" s="30">
        <f t="shared" si="8"/>
        <v>182.3417331967654</v>
      </c>
      <c r="DN78" s="3">
        <f>VLOOKUP($A78,DELIEVERY!$DX:$EM,2,0)</f>
        <v>19.12</v>
      </c>
      <c r="DO78" s="3">
        <f>VLOOKUP($A78,DELIEVERY!$DX:$EM,3,0)</f>
        <v>14.62</v>
      </c>
      <c r="DP78" s="3">
        <f>VLOOKUP($A78,DELIEVERY!$DX:$EM,4,0)</f>
        <v>13.62</v>
      </c>
      <c r="DQ78" s="3">
        <f>VLOOKUP($A78,DELIEVERY!$DX:$EM,5,0)</f>
        <v>11.99</v>
      </c>
      <c r="DR78" s="3">
        <f>VLOOKUP($A78,DELIEVERY!$DX:$EM,6,0)</f>
        <v>21.61</v>
      </c>
      <c r="DS78" s="3">
        <f>VLOOKUP($A78,DELIEVERY!$DX:$EM,7,0)</f>
        <v>11.04</v>
      </c>
      <c r="DT78" s="3">
        <f>VLOOKUP($A78,DELIEVERY!$DX:$EM,8,0)</f>
        <v>10.17</v>
      </c>
      <c r="DU78" s="3">
        <f>VLOOKUP($A78,DELIEVERY!$DX:$EM,9,0)</f>
        <v>15.36</v>
      </c>
      <c r="DV78" s="3">
        <f>VLOOKUP($A78,DELIEVERY!$DX:$EM,10,0)</f>
        <v>12.23</v>
      </c>
      <c r="DW78" s="3">
        <f>VLOOKUP($A78,DELIEVERY!$DX:$EM,11,0)</f>
        <v>13.85</v>
      </c>
      <c r="DX78" s="3">
        <f>VLOOKUP($A78,DELIEVERY!$DX:$EM,12,0)</f>
        <v>8.86</v>
      </c>
      <c r="DY78" s="3">
        <f>VLOOKUP($A78,DELIEVERY!$DX:$EM,13,0)</f>
        <v>14.41</v>
      </c>
      <c r="DZ78" s="3">
        <f>VLOOKUP($A78,DELIEVERY!$DX:$EM,14,0)</f>
        <v>14.15</v>
      </c>
      <c r="EA78" s="3">
        <f>VLOOKUP($A78,DELIEVERY!$DX:$EM,15,0)</f>
        <v>13.91</v>
      </c>
      <c r="EB78" s="3">
        <f>CASHBC!HU76</f>
        <v>6.4500000000000028</v>
      </c>
      <c r="EC78" s="22">
        <f>CASHBC!HV76</f>
        <v>6.8499999999999943</v>
      </c>
      <c r="ED78" s="22">
        <f>CASHBC!HW76</f>
        <v>2.9500000000000028</v>
      </c>
      <c r="EE78" s="22">
        <f>CASHBC!HX76</f>
        <v>3.4000000000000057</v>
      </c>
      <c r="EF78" s="3">
        <f>CASHBC!HY76</f>
        <v>8.75</v>
      </c>
      <c r="EG78" s="22">
        <f>CASHBC!HZ76</f>
        <v>5.5499999999999972</v>
      </c>
      <c r="EH78" s="22">
        <f>CASHBC!IA76</f>
        <v>5.8999999999999915</v>
      </c>
      <c r="EI78" s="22">
        <f>CASHBC!IB76</f>
        <v>8.1500000000000057</v>
      </c>
      <c r="EJ78" s="22">
        <f>CASHBC!IC76</f>
        <v>4.2999999999999972</v>
      </c>
      <c r="EK78" s="22">
        <f>CASHBC!ID76</f>
        <v>4.3500000000000085</v>
      </c>
      <c r="EL78" s="3">
        <f>CASHBC!IE76</f>
        <v>5.25</v>
      </c>
      <c r="EM78" s="22">
        <f>CASHBC!IF76</f>
        <v>8.8499999999999943</v>
      </c>
      <c r="EN78" s="22">
        <f>CASHBC!IG76</f>
        <v>8.75</v>
      </c>
      <c r="EO78" s="22">
        <f>CASHBC!IH76</f>
        <v>7.75</v>
      </c>
      <c r="EP78" s="22">
        <f>VLOOKUP($A78,FNO_STOCKOPS!$EJ:$EY,2,0)</f>
        <v>0.96091954022988502</v>
      </c>
      <c r="EQ78" s="22">
        <f>VLOOKUP($A78,FNO_STOCKOPS!$EJ:$EY,3,0)</f>
        <v>0.82121212121212117</v>
      </c>
      <c r="ER78" s="22">
        <f>VLOOKUP($A78,FNO_STOCKOPS!$EJ:$EY,4,0)</f>
        <v>0.72631578947368425</v>
      </c>
      <c r="ES78" s="22">
        <f>VLOOKUP($A78,FNO_STOCKOPS!$EJ:$EY,5,0)</f>
        <v>0.67649536647009267</v>
      </c>
      <c r="ET78" s="22">
        <f>VLOOKUP($A78,FNO_STOCKOPS!$EJ:$EY,6,0)</f>
        <v>0.62213740458015265</v>
      </c>
      <c r="EU78" s="22">
        <f>VLOOKUP($A78,FNO_STOCKOPS!$EJ:$EY,7,0)</f>
        <v>0.64390243902439026</v>
      </c>
      <c r="EV78" s="22">
        <f>VLOOKUP($A78,FNO_STOCKOPS!$EJ:$EY,8,0)</f>
        <v>0.77247706422018347</v>
      </c>
      <c r="EW78" s="22">
        <f>VLOOKUP($A78,FNO_STOCKOPS!$EJ:$EY,9,0)</f>
        <v>0.79105839416058399</v>
      </c>
      <c r="EX78" s="22">
        <f>VLOOKUP($A78,FNO_STOCKOPS!$EJ:$EY,10,0)</f>
        <v>0.92254220456802383</v>
      </c>
      <c r="EY78" s="22">
        <f>VLOOKUP($A78,FNO_STOCKOPS!$EJ:$EY,11,0)</f>
        <v>0.94969199178644759</v>
      </c>
      <c r="EZ78" s="22">
        <f>VLOOKUP($A78,FNO_STOCKOPS!$EJ:$EY,12,0)</f>
        <v>1.0214132762312633</v>
      </c>
      <c r="FA78" s="22">
        <f>VLOOKUP($A78,FNO_STOCKOPS!$EJ:$EY,13,0)</f>
        <v>1.0221483942414176</v>
      </c>
      <c r="FB78" s="22">
        <f>VLOOKUP($A78,FNO_STOCKOPS!$EJ:$EY,14,0)</f>
        <v>1.0950118764845607</v>
      </c>
      <c r="FC78" s="22">
        <f>VLOOKUP($A78,FNO_STOCKOPS!$EJ:$EY,15,0)</f>
        <v>1.0734055354993983</v>
      </c>
    </row>
    <row r="79" spans="1:159" x14ac:dyDescent="0.25">
      <c r="A79" s="3" t="s">
        <v>85</v>
      </c>
      <c r="B79" s="17">
        <v>168.6</v>
      </c>
      <c r="C79" s="17">
        <v>188.7</v>
      </c>
      <c r="D79" s="17">
        <v>167.5</v>
      </c>
      <c r="E79" s="17">
        <v>182</v>
      </c>
      <c r="F79" s="18">
        <v>10.91</v>
      </c>
      <c r="G79" s="17">
        <v>314</v>
      </c>
      <c r="H79" s="17">
        <v>132.5</v>
      </c>
      <c r="I79" s="21" t="str">
        <f>VLOOKUP($A79,CASHBC!$HT:$IL,19,0)</f>
        <v/>
      </c>
      <c r="J79" s="22">
        <f>VLOOKUP($A79,CASHBC!$A:$C,3,0)</f>
        <v>160.23589000000001</v>
      </c>
      <c r="K79" s="22">
        <f>VLOOKUP($A79,CASHBC!$EZ:$FD,2,0)</f>
        <v>98.712306666666677</v>
      </c>
      <c r="L79" s="22">
        <f>VLOOKUP($A79,CASHBC!$EZ:$FD,3,0)</f>
        <v>90.351348000000002</v>
      </c>
      <c r="M79" s="22">
        <f>VLOOKUP($A79,CASHBC!$EZ:$FD,4,0)</f>
        <v>95.572296250000008</v>
      </c>
      <c r="N79" s="22">
        <f>VLOOKUP($A79,CASHBC!$EZ:$FD,5,0)</f>
        <v>108.77373461538463</v>
      </c>
      <c r="O79" s="22">
        <f t="shared" si="9"/>
        <v>160.23589000000001</v>
      </c>
      <c r="P79" s="22">
        <f>VLOOKUP($A79,CASHBC!$A:$D,4,0)</f>
        <v>279.36166083500001</v>
      </c>
      <c r="Q79" s="22">
        <f>VLOOKUP($A79,CASHBC!$FX:$GB,2,0)</f>
        <v>158.825402395</v>
      </c>
      <c r="R79" s="22">
        <f>VLOOKUP($A79,CASHBC!$FX:$GB,3,0)</f>
        <v>144.90010821499999</v>
      </c>
      <c r="S79" s="22">
        <f>VLOOKUP($A79,CASHBC!$FX:$GB,4,0)</f>
        <v>154.75904739437499</v>
      </c>
      <c r="T79" s="22">
        <f>VLOOKUP($A79,CASHBC!$FX:$GB,5,0)</f>
        <v>179.98655528499998</v>
      </c>
      <c r="U79" s="22">
        <f t="shared" si="10"/>
        <v>279.36166083500001</v>
      </c>
      <c r="V79" s="24">
        <f>VLOOKUP($A79,CASHBC!$A:$E,5,0)</f>
        <v>102951</v>
      </c>
      <c r="W79" s="24">
        <f>VLOOKUP($A79,CASHBC!$GV:$GZ,2,0)</f>
        <v>63399</v>
      </c>
      <c r="X79" s="24">
        <f>VLOOKUP($A79,CASHBC!$GV:$GZ,3,0)</f>
        <v>62150</v>
      </c>
      <c r="Y79" s="24">
        <f>VLOOKUP($A79,CASHBC!$GV:$GZ,4,0)</f>
        <v>68656</v>
      </c>
      <c r="Z79" s="24">
        <f>VLOOKUP($A79,CASHBC!$GV:$GZ,5,0)</f>
        <v>74963.38461538461</v>
      </c>
      <c r="AA79" s="24" t="str">
        <f t="shared" si="11"/>
        <v/>
      </c>
      <c r="AB79" s="27">
        <f>VLOOKUP(A79,DELIEVERY!A:E,5,0)</f>
        <v>24.98</v>
      </c>
      <c r="AC79" s="22">
        <f>VLOOKUP(A79,DELIEVERY!DP:DV,3,0)</f>
        <v>15.866856452751653</v>
      </c>
      <c r="AD79" s="22">
        <f>VLOOKUP(A79,DELIEVERY!DP:DV,4,0)</f>
        <v>16.878200865359531</v>
      </c>
      <c r="AE79" s="22">
        <f>VLOOKUP(A79,DELIEVERY!DP:DV,5,0)</f>
        <v>17.295571675667468</v>
      </c>
      <c r="AF79" s="22">
        <f>VLOOKUP(A79,DELIEVERY!DP:DV,6,0)</f>
        <v>20.747742022421914</v>
      </c>
      <c r="AG79" s="3">
        <f t="shared" si="12"/>
        <v>24.98</v>
      </c>
      <c r="AH79" s="28">
        <f>FNO_BHAVCOPY!CB77</f>
        <v>-2.5686764181234394</v>
      </c>
      <c r="AI79" s="28">
        <f>FNO_BHAVCOPY!CC77</f>
        <v>-0.240234896343091</v>
      </c>
      <c r="AJ79" s="28">
        <f>FNO_BHAVCOPY!CD77</f>
        <v>-2.978245856353591</v>
      </c>
      <c r="AK79" s="28">
        <f>FNO_BHAVCOPY!CE77</f>
        <v>0.98509284282102694</v>
      </c>
      <c r="AL79" s="28">
        <f>FNO_BHAVCOPY!CF77</f>
        <v>0.49938671806553353</v>
      </c>
      <c r="AM79" s="28">
        <f>FNO_BHAVCOPY!CG77</f>
        <v>-0.63550100113171415</v>
      </c>
      <c r="AN79" s="28">
        <f>FNO_BHAVCOPY!CH77</f>
        <v>5.6956201693043802</v>
      </c>
      <c r="AO79" s="28">
        <f>FNO_BHAVCOPY!CI77</f>
        <v>1.0224948875255624</v>
      </c>
      <c r="AP79" s="28">
        <f>FNO_BHAVCOPY!CJ77</f>
        <v>1.9039499857914179</v>
      </c>
      <c r="AQ79" s="28">
        <f>FNO_BHAVCOPY!CK77</f>
        <v>-6.1349693251533743</v>
      </c>
      <c r="AR79" s="28">
        <f>FNO_BHAVCOPY!CL77</f>
        <v>-8.8833614639779693E-2</v>
      </c>
      <c r="AS79" s="28">
        <f>FNO_BHAVCOPY!CM77</f>
        <v>-15.487987987987989</v>
      </c>
      <c r="AT79" s="28">
        <f>FNO_BHAVCOPY!CN77</f>
        <v>-3.5271963496776997</v>
      </c>
      <c r="AU79" s="28">
        <f>FNO_BHAVCOPY!CO77</f>
        <v>-2.6647867465632711</v>
      </c>
      <c r="AV79" s="29">
        <f>FNO_BHAVCOPY!BK77</f>
        <v>25125200</v>
      </c>
      <c r="AW79" s="29">
        <f>FNO_BHAVCOPY!BL77</f>
        <v>25787600</v>
      </c>
      <c r="AX79" s="29">
        <f>FNO_BHAVCOPY!BM77</f>
        <v>25849700</v>
      </c>
      <c r="AY79" s="29">
        <f>FNO_BHAVCOPY!BN77</f>
        <v>26643200</v>
      </c>
      <c r="AZ79" s="29">
        <f>FNO_BHAVCOPY!BO77</f>
        <v>26383300</v>
      </c>
      <c r="BA79" s="29">
        <f>FNO_BHAVCOPY!BP77</f>
        <v>26252200</v>
      </c>
      <c r="BB79" s="29">
        <f>FNO_BHAVCOPY!BQ77</f>
        <v>26420100</v>
      </c>
      <c r="BC79" s="29">
        <f>FNO_BHAVCOPY!BR77</f>
        <v>24996400</v>
      </c>
      <c r="BD79" s="29">
        <f>FNO_BHAVCOPY!BS77</f>
        <v>24743400</v>
      </c>
      <c r="BE79" s="29">
        <f>FNO_BHAVCOPY!BT77</f>
        <v>24281100</v>
      </c>
      <c r="BF79" s="29">
        <f>FNO_BHAVCOPY!BU77</f>
        <v>25868100</v>
      </c>
      <c r="BG79" s="29">
        <f>FNO_BHAVCOPY!BV77</f>
        <v>25891100</v>
      </c>
      <c r="BH79" s="29">
        <f>FNO_BHAVCOPY!BW77</f>
        <v>30636000</v>
      </c>
      <c r="BI79" s="29">
        <f>FNO_BHAVCOPY!BX77</f>
        <v>31756100</v>
      </c>
      <c r="BJ79" s="22">
        <f>CASHBC!EJ77</f>
        <v>160.23589000000001</v>
      </c>
      <c r="BK79" s="22">
        <f>CASHBC!EK77</f>
        <v>118.42945</v>
      </c>
      <c r="BL79" s="22">
        <f>CASHBC!EL77</f>
        <v>80.257429999999999</v>
      </c>
      <c r="BM79" s="22">
        <f>CASHBC!EM77</f>
        <v>97.450040000000001</v>
      </c>
      <c r="BN79" s="22">
        <f>CASHBC!EN77</f>
        <v>84.470359999999999</v>
      </c>
      <c r="BO79" s="22">
        <f>CASHBC!EO77</f>
        <v>71.149460000000005</v>
      </c>
      <c r="BP79" s="22">
        <f>CASHBC!EP77</f>
        <v>77.652090000000001</v>
      </c>
      <c r="BQ79" s="22">
        <f>CASHBC!EQ77</f>
        <v>108.87918999999999</v>
      </c>
      <c r="BR79" s="22">
        <f>CASHBC!ER77</f>
        <v>126.29035</v>
      </c>
      <c r="BS79" s="22">
        <f>CASHBC!ES77</f>
        <v>101.04852</v>
      </c>
      <c r="BT79" s="22">
        <f>CASHBC!ET77</f>
        <v>104.28942000000001</v>
      </c>
      <c r="BU79" s="22">
        <f>CASHBC!EU77</f>
        <v>176.16485</v>
      </c>
      <c r="BV79" s="22">
        <f>CASHBC!EV77</f>
        <v>115.54655</v>
      </c>
      <c r="BW79" s="22">
        <f>CASHBC!EW77</f>
        <v>152.43083999999999</v>
      </c>
      <c r="BX79" s="22">
        <f>VLOOKUP($A79,CASHBC!$FG:$FU,2,0)</f>
        <v>279.36166083500001</v>
      </c>
      <c r="BY79" s="22">
        <f>VLOOKUP($A79,CASHBC!$FG:$FU,3,0)</f>
        <v>194.46745551500001</v>
      </c>
      <c r="BZ79" s="22">
        <f>VLOOKUP($A79,CASHBC!$FG:$FU,4,0)</f>
        <v>127.60844339000001</v>
      </c>
      <c r="CA79" s="22">
        <f>VLOOKUP($A79,CASHBC!$FG:$FU,5,0)</f>
        <v>154.40030827999999</v>
      </c>
      <c r="CB79" s="22">
        <f>VLOOKUP($A79,CASHBC!$FG:$FU,6,0)</f>
        <v>131.992357935</v>
      </c>
      <c r="CC79" s="22">
        <f>VLOOKUP($A79,CASHBC!$FG:$FU,7,0)</f>
        <v>116.03197595499999</v>
      </c>
      <c r="CD79" s="22">
        <f>VLOOKUP($A79,CASHBC!$FG:$FU,8,0)</f>
        <v>123.536264385</v>
      </c>
      <c r="CE79" s="22">
        <f>VLOOKUP($A79,CASHBC!$FG:$FU,9,0)</f>
        <v>173.42875247000001</v>
      </c>
      <c r="CF79" s="22">
        <f>VLOOKUP($A79,CASHBC!$FG:$FU,10,0)</f>
        <v>216.606821225</v>
      </c>
      <c r="CG79" s="22">
        <f>VLOOKUP($A79,CASHBC!$FG:$FU,11,0)</f>
        <v>175.9349838</v>
      </c>
      <c r="CH79" s="22">
        <f>VLOOKUP($A79,CASHBC!$FG:$FU,12,0)</f>
        <v>179.515242495</v>
      </c>
      <c r="CI79" s="22">
        <f>VLOOKUP($A79,CASHBC!$FG:$FU,13,0)</f>
        <v>301.50958835500001</v>
      </c>
      <c r="CJ79" s="22">
        <f>VLOOKUP($A79,CASHBC!$FG:$FU,14,0)</f>
        <v>192.53457242499999</v>
      </c>
      <c r="CK79" s="22">
        <f>VLOOKUP($A79,CASHBC!$FG:$FU,15,0)</f>
        <v>252.25845247500001</v>
      </c>
      <c r="CL79" s="30">
        <f>VLOOKUP($A79,CASHBC!$GE:$GS,2,0)</f>
        <v>102951</v>
      </c>
      <c r="CM79" s="30">
        <f>VLOOKUP($A79,CASHBC!$GE:$GS,3,0)</f>
        <v>77048</v>
      </c>
      <c r="CN79" s="30">
        <f>VLOOKUP($A79,CASHBC!$GE:$GS,4,0)</f>
        <v>49203</v>
      </c>
      <c r="CO79" s="30">
        <f>VLOOKUP($A79,CASHBC!$GE:$GS,5,0)</f>
        <v>63946</v>
      </c>
      <c r="CP79" s="30">
        <f>VLOOKUP($A79,CASHBC!$GE:$GS,6,0)</f>
        <v>64490</v>
      </c>
      <c r="CQ79" s="30">
        <f>VLOOKUP($A79,CASHBC!$GE:$GS,7,0)</f>
        <v>56063</v>
      </c>
      <c r="CR79" s="30">
        <f>VLOOKUP($A79,CASHBC!$GE:$GS,8,0)</f>
        <v>58144</v>
      </c>
      <c r="CS79" s="30">
        <f>VLOOKUP($A79,CASHBC!$GE:$GS,9,0)</f>
        <v>90196</v>
      </c>
      <c r="CT79" s="30">
        <f>VLOOKUP($A79,CASHBC!$GE:$GS,10,0)</f>
        <v>90158</v>
      </c>
      <c r="CU79" s="30">
        <f>VLOOKUP($A79,CASHBC!$GE:$GS,11,0)</f>
        <v>59940</v>
      </c>
      <c r="CV79" s="30">
        <f>VLOOKUP($A79,CASHBC!$GE:$GS,12,0)</f>
        <v>60409</v>
      </c>
      <c r="CW79" s="30">
        <f>VLOOKUP($A79,CASHBC!$GE:$GS,13,0)</f>
        <v>110097</v>
      </c>
      <c r="CX79" s="30">
        <f>VLOOKUP($A79,CASHBC!$GE:$GS,14,0)</f>
        <v>91293</v>
      </c>
      <c r="CY79" s="30">
        <f>VLOOKUP($A79,CASHBC!$GE:$GS,15,0)</f>
        <v>103537</v>
      </c>
      <c r="CZ79" s="30">
        <f t="shared" si="7"/>
        <v>155.64286893764995</v>
      </c>
      <c r="DA79" s="30">
        <f t="shared" si="7"/>
        <v>153.7086621326965</v>
      </c>
      <c r="DB79" s="30">
        <f t="shared" si="7"/>
        <v>163.1149116923765</v>
      </c>
      <c r="DC79" s="30">
        <f t="shared" si="7"/>
        <v>152.3942701654521</v>
      </c>
      <c r="DD79" s="30">
        <f t="shared" si="7"/>
        <v>130.98210575282991</v>
      </c>
      <c r="DE79" s="30">
        <f t="shared" si="8"/>
        <v>126.90983358007955</v>
      </c>
      <c r="DF79" s="30">
        <f t="shared" si="8"/>
        <v>133.55133805723719</v>
      </c>
      <c r="DG79" s="30">
        <f t="shared" si="8"/>
        <v>120.71398953390393</v>
      </c>
      <c r="DH79" s="30">
        <f t="shared" si="8"/>
        <v>140.07669868453161</v>
      </c>
      <c r="DI79" s="30">
        <f t="shared" si="8"/>
        <v>168.58278278278277</v>
      </c>
      <c r="DJ79" s="30">
        <f t="shared" si="8"/>
        <v>172.63887831283418</v>
      </c>
      <c r="DK79" s="30">
        <f t="shared" si="8"/>
        <v>160.00876499813802</v>
      </c>
      <c r="DL79" s="30">
        <f t="shared" si="8"/>
        <v>126.56671376775874</v>
      </c>
      <c r="DM79" s="30">
        <f t="shared" si="8"/>
        <v>147.22354327438501</v>
      </c>
      <c r="DN79" s="3">
        <f>VLOOKUP($A79,DELIEVERY!$DX:$EM,2,0)</f>
        <v>24.98</v>
      </c>
      <c r="DO79" s="3">
        <f>VLOOKUP($A79,DELIEVERY!$DX:$EM,3,0)</f>
        <v>13.45</v>
      </c>
      <c r="DP79" s="3">
        <f>VLOOKUP($A79,DELIEVERY!$DX:$EM,4,0)</f>
        <v>16.61</v>
      </c>
      <c r="DQ79" s="3">
        <f>VLOOKUP($A79,DELIEVERY!$DX:$EM,5,0)</f>
        <v>18.190000000000001</v>
      </c>
      <c r="DR79" s="3">
        <f>VLOOKUP($A79,DELIEVERY!$DX:$EM,6,0)</f>
        <v>22.79</v>
      </c>
      <c r="DS79" s="3">
        <f>VLOOKUP($A79,DELIEVERY!$DX:$EM,7,0)</f>
        <v>14.07</v>
      </c>
      <c r="DT79" s="3">
        <f>VLOOKUP($A79,DELIEVERY!$DX:$EM,8,0)</f>
        <v>10.77</v>
      </c>
      <c r="DU79" s="3">
        <f>VLOOKUP($A79,DELIEVERY!$DX:$EM,9,0)</f>
        <v>15.44</v>
      </c>
      <c r="DV79" s="3">
        <f>VLOOKUP($A79,DELIEVERY!$DX:$EM,10,0)</f>
        <v>24.39</v>
      </c>
      <c r="DW79" s="3">
        <f>VLOOKUP($A79,DELIEVERY!$DX:$EM,11,0)</f>
        <v>25.91</v>
      </c>
      <c r="DX79" s="3">
        <f>VLOOKUP($A79,DELIEVERY!$DX:$EM,12,0)</f>
        <v>18.27</v>
      </c>
      <c r="DY79" s="3">
        <f>VLOOKUP($A79,DELIEVERY!$DX:$EM,13,0)</f>
        <v>36.72</v>
      </c>
      <c r="DZ79" s="3">
        <f>VLOOKUP($A79,DELIEVERY!$DX:$EM,14,0)</f>
        <v>23.78</v>
      </c>
      <c r="EA79" s="3">
        <f>VLOOKUP($A79,DELIEVERY!$DX:$EM,15,0)</f>
        <v>15.59</v>
      </c>
      <c r="EB79" s="3">
        <f>CASHBC!HU77</f>
        <v>21.199999999999989</v>
      </c>
      <c r="EC79" s="22">
        <f>CASHBC!HV77</f>
        <v>7.4000000000000057</v>
      </c>
      <c r="ED79" s="22">
        <f>CASHBC!HW77</f>
        <v>3.3000000000000114</v>
      </c>
      <c r="EE79" s="22">
        <f>CASHBC!HX77</f>
        <v>5.6500000000000057</v>
      </c>
      <c r="EF79" s="3">
        <f>CASHBC!HY77</f>
        <v>6.9000000000000057</v>
      </c>
      <c r="EG79" s="22">
        <f>CASHBC!HZ77</f>
        <v>7.6000000000000227</v>
      </c>
      <c r="EH79" s="22">
        <f>CASHBC!IA77</f>
        <v>7.5</v>
      </c>
      <c r="EI79" s="22">
        <f>CASHBC!IB77</f>
        <v>7.5999999999999943</v>
      </c>
      <c r="EJ79" s="22">
        <f>CASHBC!IC77</f>
        <v>16.900000000000006</v>
      </c>
      <c r="EK79" s="22">
        <f>CASHBC!ID77</f>
        <v>9.5</v>
      </c>
      <c r="EL79" s="3">
        <f>CASHBC!IE77</f>
        <v>7.1999999999999886</v>
      </c>
      <c r="EM79" s="22">
        <f>CASHBC!IF77</f>
        <v>9.0999999999999943</v>
      </c>
      <c r="EN79" s="22">
        <f>CASHBC!IG77</f>
        <v>11.25</v>
      </c>
      <c r="EO79" s="22">
        <f>CASHBC!IH77</f>
        <v>12</v>
      </c>
      <c r="EP79" s="22">
        <f>VLOOKUP($A79,FNO_STOCKOPS!$EJ:$EY,2,0)</f>
        <v>0.71414821944177098</v>
      </c>
      <c r="EQ79" s="22">
        <f>VLOOKUP($A79,FNO_STOCKOPS!$EJ:$EY,3,0)</f>
        <v>0.47533281127642912</v>
      </c>
      <c r="ER79" s="22">
        <f>VLOOKUP($A79,FNO_STOCKOPS!$EJ:$EY,4,0)</f>
        <v>0.46780449961210241</v>
      </c>
      <c r="ES79" s="22">
        <f>VLOOKUP($A79,FNO_STOCKOPS!$EJ:$EY,5,0)</f>
        <v>0.49212303075768943</v>
      </c>
      <c r="ET79" s="22">
        <f>VLOOKUP($A79,FNO_STOCKOPS!$EJ:$EY,6,0)</f>
        <v>0.51661392405063289</v>
      </c>
      <c r="EU79" s="22">
        <f>VLOOKUP($A79,FNO_STOCKOPS!$EJ:$EY,7,0)</f>
        <v>0.49962769918093819</v>
      </c>
      <c r="EV79" s="22">
        <f>VLOOKUP($A79,FNO_STOCKOPS!$EJ:$EY,8,0)</f>
        <v>0.55188679245283023</v>
      </c>
      <c r="EW79" s="22">
        <f>VLOOKUP($A79,FNO_STOCKOPS!$EJ:$EY,9,0)</f>
        <v>0.61046959199384143</v>
      </c>
      <c r="EX79" s="22">
        <f>VLOOKUP($A79,FNO_STOCKOPS!$EJ:$EY,10,0)</f>
        <v>0.65274365274365276</v>
      </c>
      <c r="EY79" s="22">
        <f>VLOOKUP($A79,FNO_STOCKOPS!$EJ:$EY,11,0)</f>
        <v>0.78674948240165632</v>
      </c>
      <c r="EZ79" s="22">
        <f>VLOOKUP($A79,FNO_STOCKOPS!$EJ:$EY,12,0)</f>
        <v>0.85594237695078035</v>
      </c>
      <c r="FA79" s="22">
        <f>VLOOKUP($A79,FNO_STOCKOPS!$EJ:$EY,13,0)</f>
        <v>0.81635220125786168</v>
      </c>
      <c r="FB79" s="22">
        <f>VLOOKUP($A79,FNO_STOCKOPS!$EJ:$EY,14,0)</f>
        <v>0.96994991652754592</v>
      </c>
      <c r="FC79" s="22">
        <f>VLOOKUP($A79,FNO_STOCKOPS!$EJ:$EY,15,0)</f>
        <v>1.005226480836237</v>
      </c>
    </row>
    <row r="80" spans="1:159" x14ac:dyDescent="0.25">
      <c r="A80" s="3" t="s">
        <v>86</v>
      </c>
      <c r="B80" s="17">
        <v>1576</v>
      </c>
      <c r="C80" s="17">
        <v>1647</v>
      </c>
      <c r="D80" s="17">
        <v>1576</v>
      </c>
      <c r="E80" s="17">
        <v>1617.05</v>
      </c>
      <c r="F80" s="18">
        <v>4.09</v>
      </c>
      <c r="G80" s="17">
        <v>1973.85</v>
      </c>
      <c r="H80" s="17">
        <v>1077.9000000000001</v>
      </c>
      <c r="I80" s="21" t="str">
        <f>VLOOKUP($A80,CASHBC!$HT:$IL,19,0)</f>
        <v/>
      </c>
      <c r="J80" s="22">
        <f>VLOOKUP($A80,CASHBC!$A:$C,3,0)</f>
        <v>17.05977</v>
      </c>
      <c r="K80" s="22">
        <f>VLOOKUP($A80,CASHBC!$EZ:$FD,2,0)</f>
        <v>13.347470000000001</v>
      </c>
      <c r="L80" s="22">
        <f>VLOOKUP($A80,CASHBC!$EZ:$FD,3,0)</f>
        <v>14.180644000000001</v>
      </c>
      <c r="M80" s="22">
        <f>VLOOKUP($A80,CASHBC!$EZ:$FD,4,0)</f>
        <v>13.494133750000001</v>
      </c>
      <c r="N80" s="22">
        <f>VLOOKUP($A80,CASHBC!$EZ:$FD,5,0)</f>
        <v>14.338686923076922</v>
      </c>
      <c r="O80" s="22">
        <f t="shared" si="9"/>
        <v>17.05977</v>
      </c>
      <c r="P80" s="22">
        <f>VLOOKUP($A80,CASHBC!$A:$D,4,0)</f>
        <v>275.27385230499999</v>
      </c>
      <c r="Q80" s="22">
        <f>VLOOKUP($A80,CASHBC!$FX:$GB,2,0)</f>
        <v>202.00364162666665</v>
      </c>
      <c r="R80" s="22">
        <f>VLOOKUP($A80,CASHBC!$FX:$GB,3,0)</f>
        <v>214.485187924</v>
      </c>
      <c r="S80" s="22">
        <f>VLOOKUP($A80,CASHBC!$FX:$GB,4,0)</f>
        <v>204.52332562250001</v>
      </c>
      <c r="T80" s="22">
        <f>VLOOKUP($A80,CASHBC!$FX:$GB,5,0)</f>
        <v>213.24200756653846</v>
      </c>
      <c r="U80" s="22">
        <f t="shared" si="10"/>
        <v>275.27385230499999</v>
      </c>
      <c r="V80" s="24">
        <f>VLOOKUP($A80,CASHBC!$A:$E,5,0)</f>
        <v>74289</v>
      </c>
      <c r="W80" s="24">
        <f>VLOOKUP($A80,CASHBC!$GV:$GZ,2,0)</f>
        <v>71250</v>
      </c>
      <c r="X80" s="24">
        <f>VLOOKUP($A80,CASHBC!$GV:$GZ,3,0)</f>
        <v>82749.8</v>
      </c>
      <c r="Y80" s="24">
        <f>VLOOKUP($A80,CASHBC!$GV:$GZ,4,0)</f>
        <v>79967.25</v>
      </c>
      <c r="Z80" s="24">
        <f>VLOOKUP($A80,CASHBC!$GV:$GZ,5,0)</f>
        <v>89616.307692307688</v>
      </c>
      <c r="AA80" s="24" t="str">
        <f t="shared" si="11"/>
        <v/>
      </c>
      <c r="AB80" s="27">
        <f>VLOOKUP(A80,DELIEVERY!A:E,5,0)</f>
        <v>29.74</v>
      </c>
      <c r="AC80" s="22">
        <f>VLOOKUP(A80,DELIEVERY!DP:DV,3,0)</f>
        <v>23.442295306401387</v>
      </c>
      <c r="AD80" s="22">
        <f>VLOOKUP(A80,DELIEVERY!DP:DV,4,0)</f>
        <v>24.425110735450378</v>
      </c>
      <c r="AE80" s="22">
        <f>VLOOKUP(A80,DELIEVERY!DP:DV,5,0)</f>
        <v>24.977918645574416</v>
      </c>
      <c r="AF80" s="22">
        <f>VLOOKUP(A80,DELIEVERY!DP:DV,6,0)</f>
        <v>26.626437685287456</v>
      </c>
      <c r="AG80" s="3">
        <f t="shared" si="12"/>
        <v>29.74</v>
      </c>
      <c r="AH80" s="28">
        <f>FNO_BHAVCOPY!CB78</f>
        <v>1.0424422933730455</v>
      </c>
      <c r="AI80" s="28">
        <f>FNO_BHAVCOPY!CC78</f>
        <v>-9.5419847328244281</v>
      </c>
      <c r="AJ80" s="28">
        <f>FNO_BHAVCOPY!CD78</f>
        <v>-6.2907637281716804</v>
      </c>
      <c r="AK80" s="28">
        <f>FNO_BHAVCOPY!CE78</f>
        <v>6.2597809076682314</v>
      </c>
      <c r="AL80" s="28">
        <f>FNO_BHAVCOPY!CF78</f>
        <v>2.4742268041237114</v>
      </c>
      <c r="AM80" s="28">
        <f>FNO_BHAVCOPY!CG78</f>
        <v>0.13764624913971094</v>
      </c>
      <c r="AN80" s="28">
        <f>FNO_BHAVCOPY!CH78</f>
        <v>4.5903144365389031E-2</v>
      </c>
      <c r="AO80" s="28">
        <f>FNO_BHAVCOPY!CI78</f>
        <v>3.442545109211776</v>
      </c>
      <c r="AP80" s="28">
        <f>FNO_BHAVCOPY!CJ78</f>
        <v>4.6979865771812079</v>
      </c>
      <c r="AQ80" s="28">
        <f>FNO_BHAVCOPY!CK78</f>
        <v>16.744051073708651</v>
      </c>
      <c r="AR80" s="28">
        <f>FNO_BHAVCOPY!CL78</f>
        <v>5.2535125229077577</v>
      </c>
      <c r="AS80" s="28">
        <f>FNO_BHAVCOPY!CM78</f>
        <v>3.0207677784770297</v>
      </c>
      <c r="AT80" s="28">
        <f>FNO_BHAVCOPY!CN78</f>
        <v>-0.59430716296527997</v>
      </c>
      <c r="AU80" s="28">
        <f>FNO_BHAVCOPY!CO78</f>
        <v>3.0957755562721703</v>
      </c>
      <c r="AV80" s="29">
        <f>FNO_BHAVCOPY!BK78</f>
        <v>2035500</v>
      </c>
      <c r="AW80" s="29">
        <f>FNO_BHAVCOPY!BL78</f>
        <v>2014500</v>
      </c>
      <c r="AX80" s="29">
        <f>FNO_BHAVCOPY!BM78</f>
        <v>2227000</v>
      </c>
      <c r="AY80" s="29">
        <f>FNO_BHAVCOPY!BN78</f>
        <v>2376500</v>
      </c>
      <c r="AZ80" s="29">
        <f>FNO_BHAVCOPY!BO78</f>
        <v>2236500</v>
      </c>
      <c r="BA80" s="29">
        <f>FNO_BHAVCOPY!BP78</f>
        <v>2182500</v>
      </c>
      <c r="BB80" s="29">
        <f>FNO_BHAVCOPY!BQ78</f>
        <v>2179500</v>
      </c>
      <c r="BC80" s="29">
        <f>FNO_BHAVCOPY!BR78</f>
        <v>2178500</v>
      </c>
      <c r="BD80" s="29">
        <f>FNO_BHAVCOPY!BS78</f>
        <v>2106000</v>
      </c>
      <c r="BE80" s="29">
        <f>FNO_BHAVCOPY!BT78</f>
        <v>2011500</v>
      </c>
      <c r="BF80" s="29">
        <f>FNO_BHAVCOPY!BU78</f>
        <v>1723000</v>
      </c>
      <c r="BG80" s="29">
        <f>FNO_BHAVCOPY!BV78</f>
        <v>1637000</v>
      </c>
      <c r="BH80" s="29">
        <f>FNO_BHAVCOPY!BW78</f>
        <v>1589000</v>
      </c>
      <c r="BI80" s="29">
        <f>FNO_BHAVCOPY!BX78</f>
        <v>1598500</v>
      </c>
      <c r="BJ80" s="22">
        <f>CASHBC!EJ78</f>
        <v>17.05977</v>
      </c>
      <c r="BK80" s="22">
        <f>CASHBC!EK78</f>
        <v>9.9046299999999992</v>
      </c>
      <c r="BL80" s="22">
        <f>CASHBC!EL78</f>
        <v>13.191560000000001</v>
      </c>
      <c r="BM80" s="22">
        <f>CASHBC!EM78</f>
        <v>16.94622</v>
      </c>
      <c r="BN80" s="22">
        <f>CASHBC!EN78</f>
        <v>13.70485</v>
      </c>
      <c r="BO80" s="22">
        <f>CASHBC!EO78</f>
        <v>17.15596</v>
      </c>
      <c r="BP80" s="22">
        <f>CASHBC!EP78</f>
        <v>9.3316800000000004</v>
      </c>
      <c r="BQ80" s="22">
        <f>CASHBC!EQ78</f>
        <v>11.477830000000001</v>
      </c>
      <c r="BR80" s="22">
        <f>CASHBC!ER78</f>
        <v>16.24034</v>
      </c>
      <c r="BS80" s="22">
        <f>CASHBC!ES78</f>
        <v>18.99614</v>
      </c>
      <c r="BT80" s="22">
        <f>CASHBC!ET78</f>
        <v>22.152429999999999</v>
      </c>
      <c r="BU80" s="22">
        <f>CASHBC!EU78</f>
        <v>19.38008</v>
      </c>
      <c r="BV80" s="22">
        <f>CASHBC!EV78</f>
        <v>12.10397</v>
      </c>
      <c r="BW80" s="22">
        <f>CASHBC!EW78</f>
        <v>5.81724</v>
      </c>
      <c r="BX80" s="22">
        <f>VLOOKUP($A80,CASHBC!$FG:$FU,2,0)</f>
        <v>275.27385230499999</v>
      </c>
      <c r="BY80" s="22">
        <f>VLOOKUP($A80,CASHBC!$FG:$FU,3,0)</f>
        <v>153.605141205</v>
      </c>
      <c r="BZ80" s="22">
        <f>VLOOKUP($A80,CASHBC!$FG:$FU,4,0)</f>
        <v>200.69102523000001</v>
      </c>
      <c r="CA80" s="22">
        <f>VLOOKUP($A80,CASHBC!$FG:$FU,5,0)</f>
        <v>251.71475844499997</v>
      </c>
      <c r="CB80" s="22">
        <f>VLOOKUP($A80,CASHBC!$FG:$FU,6,0)</f>
        <v>201.90190384499999</v>
      </c>
      <c r="CC80" s="22">
        <f>VLOOKUP($A80,CASHBC!$FG:$FU,7,0)</f>
        <v>264.51311089499995</v>
      </c>
      <c r="CD80" s="22">
        <f>VLOOKUP($A80,CASHBC!$FG:$FU,8,0)</f>
        <v>141.10733591500002</v>
      </c>
      <c r="CE80" s="22">
        <f>VLOOKUP($A80,CASHBC!$FG:$FU,9,0)</f>
        <v>172.27474019499999</v>
      </c>
      <c r="CF80" s="22">
        <f>VLOOKUP($A80,CASHBC!$FG:$FU,10,0)</f>
        <v>250.37858925</v>
      </c>
      <c r="CG80" s="22">
        <f>VLOOKUP($A80,CASHBC!$FG:$FU,11,0)</f>
        <v>294.85521234000004</v>
      </c>
      <c r="CH80" s="22">
        <f>VLOOKUP($A80,CASHBC!$FG:$FU,12,0)</f>
        <v>319.80905042500001</v>
      </c>
      <c r="CI80" s="22">
        <f>VLOOKUP($A80,CASHBC!$FG:$FU,13,0)</f>
        <v>274.15441723000004</v>
      </c>
      <c r="CJ80" s="22">
        <f>VLOOKUP($A80,CASHBC!$FG:$FU,14,0)</f>
        <v>164.106867225</v>
      </c>
      <c r="CK80" s="22">
        <f>VLOOKUP($A80,CASHBC!$FG:$FU,15,0)</f>
        <v>83.033946165000003</v>
      </c>
      <c r="CL80" s="30">
        <f>VLOOKUP($A80,CASHBC!$GE:$GS,2,0)</f>
        <v>74289</v>
      </c>
      <c r="CM80" s="30">
        <f>VLOOKUP($A80,CASHBC!$GE:$GS,3,0)</f>
        <v>42546</v>
      </c>
      <c r="CN80" s="30">
        <f>VLOOKUP($A80,CASHBC!$GE:$GS,4,0)</f>
        <v>67384</v>
      </c>
      <c r="CO80" s="30">
        <f>VLOOKUP($A80,CASHBC!$GE:$GS,5,0)</f>
        <v>103820</v>
      </c>
      <c r="CP80" s="30">
        <f>VLOOKUP($A80,CASHBC!$GE:$GS,6,0)</f>
        <v>93509</v>
      </c>
      <c r="CQ80" s="30">
        <f>VLOOKUP($A80,CASHBC!$GE:$GS,7,0)</f>
        <v>106490</v>
      </c>
      <c r="CR80" s="30">
        <f>VLOOKUP($A80,CASHBC!$GE:$GS,8,0)</f>
        <v>44767</v>
      </c>
      <c r="CS80" s="30">
        <f>VLOOKUP($A80,CASHBC!$GE:$GS,9,0)</f>
        <v>60290</v>
      </c>
      <c r="CT80" s="30">
        <f>VLOOKUP($A80,CASHBC!$GE:$GS,10,0)</f>
        <v>120932</v>
      </c>
      <c r="CU80" s="30">
        <f>VLOOKUP($A80,CASHBC!$GE:$GS,11,0)</f>
        <v>120224</v>
      </c>
      <c r="CV80" s="30">
        <f>VLOOKUP($A80,CASHBC!$GE:$GS,12,0)</f>
        <v>107177</v>
      </c>
      <c r="CW80" s="30">
        <f>VLOOKUP($A80,CASHBC!$GE:$GS,13,0)</f>
        <v>148912</v>
      </c>
      <c r="CX80" s="30">
        <f>VLOOKUP($A80,CASHBC!$GE:$GS,14,0)</f>
        <v>102878</v>
      </c>
      <c r="CY80" s="30">
        <f>VLOOKUP($A80,CASHBC!$GE:$GS,15,0)</f>
        <v>46083</v>
      </c>
      <c r="CZ80" s="30">
        <f t="shared" si="7"/>
        <v>22.964059281993297</v>
      </c>
      <c r="DA80" s="30">
        <f t="shared" si="7"/>
        <v>23.279814788699287</v>
      </c>
      <c r="DB80" s="30">
        <f t="shared" si="7"/>
        <v>19.576694764335748</v>
      </c>
      <c r="DC80" s="30">
        <f t="shared" si="7"/>
        <v>16.322693122712387</v>
      </c>
      <c r="DD80" s="30">
        <f t="shared" si="7"/>
        <v>14.656182827321436</v>
      </c>
      <c r="DE80" s="30">
        <f t="shared" si="8"/>
        <v>16.110395342285663</v>
      </c>
      <c r="DF80" s="30">
        <f t="shared" si="8"/>
        <v>20.844997431143476</v>
      </c>
      <c r="DG80" s="30">
        <f t="shared" si="8"/>
        <v>19.037701111295409</v>
      </c>
      <c r="DH80" s="30">
        <f t="shared" si="8"/>
        <v>13.4293156484636</v>
      </c>
      <c r="DI80" s="30">
        <f t="shared" si="8"/>
        <v>15.800622171945701</v>
      </c>
      <c r="DJ80" s="30">
        <f t="shared" si="8"/>
        <v>20.66901480728141</v>
      </c>
      <c r="DK80" s="30">
        <f t="shared" si="8"/>
        <v>13.014451488127214</v>
      </c>
      <c r="DL80" s="30">
        <f t="shared" si="8"/>
        <v>11.765362856976225</v>
      </c>
      <c r="DM80" s="30">
        <f t="shared" si="8"/>
        <v>12.623396914263393</v>
      </c>
      <c r="DN80" s="3">
        <f>VLOOKUP($A80,DELIEVERY!$DX:$EM,2,0)</f>
        <v>29.74</v>
      </c>
      <c r="DO80" s="3">
        <f>VLOOKUP($A80,DELIEVERY!$DX:$EM,3,0)</f>
        <v>21.31</v>
      </c>
      <c r="DP80" s="3">
        <f>VLOOKUP($A80,DELIEVERY!$DX:$EM,4,0)</f>
        <v>23.08</v>
      </c>
      <c r="DQ80" s="3">
        <f>VLOOKUP($A80,DELIEVERY!$DX:$EM,5,0)</f>
        <v>24.97</v>
      </c>
      <c r="DR80" s="3">
        <f>VLOOKUP($A80,DELIEVERY!$DX:$EM,6,0)</f>
        <v>22.99</v>
      </c>
      <c r="DS80" s="3">
        <f>VLOOKUP($A80,DELIEVERY!$DX:$EM,7,0)</f>
        <v>27.86</v>
      </c>
      <c r="DT80" s="3">
        <f>VLOOKUP($A80,DELIEVERY!$DX:$EM,8,0)</f>
        <v>20.62</v>
      </c>
      <c r="DU80" s="3">
        <f>VLOOKUP($A80,DELIEVERY!$DX:$EM,9,0)</f>
        <v>25.44</v>
      </c>
      <c r="DV80" s="3">
        <f>VLOOKUP($A80,DELIEVERY!$DX:$EM,10,0)</f>
        <v>29.56</v>
      </c>
      <c r="DW80" s="3">
        <f>VLOOKUP($A80,DELIEVERY!$DX:$EM,11,0)</f>
        <v>27.56</v>
      </c>
      <c r="DX80" s="3">
        <f>VLOOKUP($A80,DELIEVERY!$DX:$EM,12,0)</f>
        <v>31.5</v>
      </c>
      <c r="DY80" s="3">
        <f>VLOOKUP($A80,DELIEVERY!$DX:$EM,13,0)</f>
        <v>29.73</v>
      </c>
      <c r="DZ80" s="3">
        <f>VLOOKUP($A80,DELIEVERY!$DX:$EM,14,0)</f>
        <v>28.08</v>
      </c>
      <c r="EA80" s="3">
        <f>VLOOKUP($A80,DELIEVERY!$DX:$EM,15,0)</f>
        <v>22.23</v>
      </c>
      <c r="EB80" s="3">
        <f>CASHBC!HU78</f>
        <v>71</v>
      </c>
      <c r="EC80" s="22">
        <f>CASHBC!HV78</f>
        <v>43.75</v>
      </c>
      <c r="ED80" s="22">
        <f>CASHBC!HW78</f>
        <v>60</v>
      </c>
      <c r="EE80" s="22">
        <f>CASHBC!HX78</f>
        <v>52.25</v>
      </c>
      <c r="EF80" s="3">
        <f>CASHBC!HY78</f>
        <v>50.25</v>
      </c>
      <c r="EG80" s="22">
        <f>CASHBC!HZ78</f>
        <v>112.75</v>
      </c>
      <c r="EH80" s="22">
        <f>CASHBC!IA78</f>
        <v>49.799999999999955</v>
      </c>
      <c r="EI80" s="22">
        <f>CASHBC!IB78</f>
        <v>61</v>
      </c>
      <c r="EJ80" s="22">
        <f>CASHBC!IC78</f>
        <v>75.400000000000091</v>
      </c>
      <c r="EK80" s="22">
        <f>CASHBC!ID78</f>
        <v>90.850000000000136</v>
      </c>
      <c r="EL80" s="3">
        <f>CASHBC!IE78</f>
        <v>140.04999999999995</v>
      </c>
      <c r="EM80" s="22">
        <f>CASHBC!IF78</f>
        <v>123.90000000000009</v>
      </c>
      <c r="EN80" s="22">
        <f>CASHBC!IG78</f>
        <v>101.95000000000005</v>
      </c>
      <c r="EO80" s="22">
        <f>CASHBC!IH78</f>
        <v>49.900000000000091</v>
      </c>
      <c r="EP80" s="22">
        <f>VLOOKUP($A80,FNO_STOCKOPS!$EJ:$EY,2,0)</f>
        <v>1.4261603375527425</v>
      </c>
      <c r="EQ80" s="22">
        <f>VLOOKUP($A80,FNO_STOCKOPS!$EJ:$EY,3,0)</f>
        <v>1.0415224913494809</v>
      </c>
      <c r="ER80" s="22">
        <f>VLOOKUP($A80,FNO_STOCKOPS!$EJ:$EY,4,0)</f>
        <v>0.94117647058823528</v>
      </c>
      <c r="ES80" s="22">
        <f>VLOOKUP($A80,FNO_STOCKOPS!$EJ:$EY,5,0)</f>
        <v>0.91085899513776336</v>
      </c>
      <c r="ET80" s="22">
        <f>VLOOKUP($A80,FNO_STOCKOPS!$EJ:$EY,6,0)</f>
        <v>0.91987673343605547</v>
      </c>
      <c r="EU80" s="22">
        <f>VLOOKUP($A80,FNO_STOCKOPS!$EJ:$EY,7,0)</f>
        <v>0.88995873452544705</v>
      </c>
      <c r="EV80" s="22">
        <f>VLOOKUP($A80,FNO_STOCKOPS!$EJ:$EY,8,0)</f>
        <v>0.88268955650929903</v>
      </c>
      <c r="EW80" s="22">
        <f>VLOOKUP($A80,FNO_STOCKOPS!$EJ:$EY,9,0)</f>
        <v>0.93401759530791784</v>
      </c>
      <c r="EX80" s="22">
        <f>VLOOKUP($A80,FNO_STOCKOPS!$EJ:$EY,10,0)</f>
        <v>0.94038748137108796</v>
      </c>
      <c r="EY80" s="22">
        <f>VLOOKUP($A80,FNO_STOCKOPS!$EJ:$EY,11,0)</f>
        <v>0.95222929936305734</v>
      </c>
      <c r="EZ80" s="22">
        <f>VLOOKUP($A80,FNO_STOCKOPS!$EJ:$EY,12,0)</f>
        <v>0.99823633156966485</v>
      </c>
      <c r="FA80" s="22">
        <f>VLOOKUP($A80,FNO_STOCKOPS!$EJ:$EY,13,0)</f>
        <v>0.92307692307692313</v>
      </c>
      <c r="FB80" s="22">
        <f>VLOOKUP($A80,FNO_STOCKOPS!$EJ:$EY,14,0)</f>
        <v>0.77078085642317384</v>
      </c>
      <c r="FC80" s="22">
        <f>VLOOKUP($A80,FNO_STOCKOPS!$EJ:$EY,15,0)</f>
        <v>0.72022160664819945</v>
      </c>
    </row>
    <row r="81" spans="1:159" x14ac:dyDescent="0.25">
      <c r="A81" s="3" t="s">
        <v>87</v>
      </c>
      <c r="B81" s="17">
        <v>404</v>
      </c>
      <c r="C81" s="17">
        <v>425</v>
      </c>
      <c r="D81" s="17">
        <v>388.9</v>
      </c>
      <c r="E81" s="17">
        <v>402.5</v>
      </c>
      <c r="F81" s="18">
        <v>3.21</v>
      </c>
      <c r="G81" s="17">
        <v>824.8</v>
      </c>
      <c r="H81" s="17">
        <v>250</v>
      </c>
      <c r="I81" s="21" t="str">
        <f>VLOOKUP($A81,CASHBC!$HT:$IL,19,0)</f>
        <v/>
      </c>
      <c r="J81" s="22">
        <f>VLOOKUP($A81,CASHBC!$A:$C,3,0)</f>
        <v>85.897999999999996</v>
      </c>
      <c r="K81" s="22">
        <f>VLOOKUP($A81,CASHBC!$EZ:$FD,2,0)</f>
        <v>44.51817333333333</v>
      </c>
      <c r="L81" s="22">
        <f>VLOOKUP($A81,CASHBC!$EZ:$FD,3,0)</f>
        <v>37.894855999999997</v>
      </c>
      <c r="M81" s="22">
        <f>VLOOKUP($A81,CASHBC!$EZ:$FD,4,0)</f>
        <v>35.514969999999998</v>
      </c>
      <c r="N81" s="22">
        <f>VLOOKUP($A81,CASHBC!$EZ:$FD,5,0)</f>
        <v>36.105502307692305</v>
      </c>
      <c r="O81" s="22">
        <f t="shared" si="9"/>
        <v>85.897999999999996</v>
      </c>
      <c r="P81" s="22">
        <f>VLOOKUP($A81,CASHBC!$A:$D,4,0)</f>
        <v>352.24320201999996</v>
      </c>
      <c r="Q81" s="22">
        <f>VLOOKUP($A81,CASHBC!$FX:$GB,2,0)</f>
        <v>168.41214435500001</v>
      </c>
      <c r="R81" s="22">
        <f>VLOOKUP($A81,CASHBC!$FX:$GB,3,0)</f>
        <v>139.74620382400002</v>
      </c>
      <c r="S81" s="22">
        <f>VLOOKUP($A81,CASHBC!$FX:$GB,4,0)</f>
        <v>127.53142891625002</v>
      </c>
      <c r="T81" s="22">
        <f>VLOOKUP($A81,CASHBC!$FX:$GB,5,0)</f>
        <v>125.38443384000003</v>
      </c>
      <c r="U81" s="22">
        <f t="shared" si="10"/>
        <v>352.24320201999996</v>
      </c>
      <c r="V81" s="24">
        <f>VLOOKUP($A81,CASHBC!$A:$E,5,0)</f>
        <v>143909</v>
      </c>
      <c r="W81" s="24">
        <f>VLOOKUP($A81,CASHBC!$GV:$GZ,2,0)</f>
        <v>78879.666666666672</v>
      </c>
      <c r="X81" s="24">
        <f>VLOOKUP($A81,CASHBC!$GV:$GZ,3,0)</f>
        <v>61598.6</v>
      </c>
      <c r="Y81" s="24">
        <f>VLOOKUP($A81,CASHBC!$GV:$GZ,4,0)</f>
        <v>54910.75</v>
      </c>
      <c r="Z81" s="24">
        <f>VLOOKUP($A81,CASHBC!$GV:$GZ,5,0)</f>
        <v>53492.538461538461</v>
      </c>
      <c r="AA81" s="24" t="str">
        <f t="shared" si="11"/>
        <v/>
      </c>
      <c r="AB81" s="27">
        <f>VLOOKUP(A81,DELIEVERY!A:E,5,0)</f>
        <v>10.3</v>
      </c>
      <c r="AC81" s="22">
        <f>VLOOKUP(A81,DELIEVERY!DP:DV,3,0)</f>
        <v>5.086499505969547</v>
      </c>
      <c r="AD81" s="22">
        <f>VLOOKUP(A81,DELIEVERY!DP:DV,4,0)</f>
        <v>5.4636069866580312</v>
      </c>
      <c r="AE81" s="22">
        <f>VLOOKUP(A81,DELIEVERY!DP:DV,5,0)</f>
        <v>6.7650275362755483</v>
      </c>
      <c r="AF81" s="22">
        <f>VLOOKUP(A81,DELIEVERY!DP:DV,6,0)</f>
        <v>7.2897028927169911</v>
      </c>
      <c r="AG81" s="3">
        <f t="shared" si="12"/>
        <v>10.3</v>
      </c>
      <c r="AH81" s="28">
        <f>FNO_BHAVCOPY!CB79</f>
        <v>-17.758369723435223</v>
      </c>
      <c r="AI81" s="28">
        <f>FNO_BHAVCOPY!CC79</f>
        <v>-9.5457537853851218</v>
      </c>
      <c r="AJ81" s="28">
        <f>FNO_BHAVCOPY!CD79</f>
        <v>28.077571669477237</v>
      </c>
      <c r="AK81" s="28">
        <f>FNO_BHAVCOPY!CE79</f>
        <v>15.933528836754643</v>
      </c>
      <c r="AL81" s="28">
        <f>FNO_BHAVCOPY!CF79</f>
        <v>-8.2511210762331846</v>
      </c>
      <c r="AM81" s="28">
        <f>FNO_BHAVCOPY!CG79</f>
        <v>3.6245353159851299</v>
      </c>
      <c r="AN81" s="28">
        <f>FNO_BHAVCOPY!CH79</f>
        <v>-9.2850510677808723E-2</v>
      </c>
      <c r="AO81" s="28">
        <f>FNO_BHAVCOPY!CI79</f>
        <v>-1.6438356164383561</v>
      </c>
      <c r="AP81" s="28">
        <f>FNO_BHAVCOPY!CJ79</f>
        <v>3.2045240339302548</v>
      </c>
      <c r="AQ81" s="28">
        <f>FNO_BHAVCOPY!CK79</f>
        <v>5.1536174430128838</v>
      </c>
      <c r="AR81" s="28">
        <f>FNO_BHAVCOPY!CL79</f>
        <v>4.885654885654886</v>
      </c>
      <c r="AS81" s="28">
        <f>FNO_BHAVCOPY!CM79</f>
        <v>19.35483870967742</v>
      </c>
      <c r="AT81" s="28">
        <f>FNO_BHAVCOPY!CN79</f>
        <v>-1.346389228886169</v>
      </c>
      <c r="AU81" s="28">
        <f>FNO_BHAVCOPY!CO79</f>
        <v>0.98887515451174279</v>
      </c>
      <c r="AV81" s="29">
        <f>FNO_BHAVCOPY!BK79</f>
        <v>1582000</v>
      </c>
      <c r="AW81" s="29">
        <f>FNO_BHAVCOPY!BL79</f>
        <v>1923600</v>
      </c>
      <c r="AX81" s="29">
        <f>FNO_BHAVCOPY!BM79</f>
        <v>2126600</v>
      </c>
      <c r="AY81" s="29">
        <f>FNO_BHAVCOPY!BN79</f>
        <v>1660400</v>
      </c>
      <c r="AZ81" s="29">
        <f>FNO_BHAVCOPY!BO79</f>
        <v>1432200</v>
      </c>
      <c r="BA81" s="29">
        <f>FNO_BHAVCOPY!BP79</f>
        <v>1561000</v>
      </c>
      <c r="BB81" s="29">
        <f>FNO_BHAVCOPY!BQ79</f>
        <v>1506400</v>
      </c>
      <c r="BC81" s="29">
        <f>FNO_BHAVCOPY!BR79</f>
        <v>1507800</v>
      </c>
      <c r="BD81" s="29">
        <f>FNO_BHAVCOPY!BS79</f>
        <v>1533000</v>
      </c>
      <c r="BE81" s="29">
        <f>FNO_BHAVCOPY!BT79</f>
        <v>1485400</v>
      </c>
      <c r="BF81" s="29">
        <f>FNO_BHAVCOPY!BU79</f>
        <v>1412600</v>
      </c>
      <c r="BG81" s="29">
        <f>FNO_BHAVCOPY!BV79</f>
        <v>1346800</v>
      </c>
      <c r="BH81" s="29">
        <f>FNO_BHAVCOPY!BW79</f>
        <v>1128400</v>
      </c>
      <c r="BI81" s="29">
        <f>FNO_BHAVCOPY!BX79</f>
        <v>1143800</v>
      </c>
      <c r="BJ81" s="22">
        <f>CASHBC!EJ79</f>
        <v>85.897999999999996</v>
      </c>
      <c r="BK81" s="22">
        <f>CASHBC!EK79</f>
        <v>25.66919</v>
      </c>
      <c r="BL81" s="22">
        <f>CASHBC!EL79</f>
        <v>82.012219999999999</v>
      </c>
      <c r="BM81" s="22">
        <f>CASHBC!EM79</f>
        <v>25.87311</v>
      </c>
      <c r="BN81" s="22">
        <f>CASHBC!EN79</f>
        <v>29.696100000000001</v>
      </c>
      <c r="BO81" s="22">
        <f>CASHBC!EO79</f>
        <v>26.223659999999999</v>
      </c>
      <c r="BP81" s="22">
        <f>CASHBC!EP79</f>
        <v>28.875900000000001</v>
      </c>
      <c r="BQ81" s="22">
        <f>CASHBC!EQ79</f>
        <v>32.488370000000003</v>
      </c>
      <c r="BR81" s="22">
        <f>CASHBC!ER79</f>
        <v>33.281210000000002</v>
      </c>
      <c r="BS81" s="22">
        <f>CASHBC!ES79</f>
        <v>39.52243</v>
      </c>
      <c r="BT81" s="22">
        <f>CASHBC!ET79</f>
        <v>39.460479999999997</v>
      </c>
      <c r="BU81" s="22">
        <f>CASHBC!EU79</f>
        <v>45.760019999999997</v>
      </c>
      <c r="BV81" s="22">
        <f>CASHBC!EV79</f>
        <v>34.779409999999999</v>
      </c>
      <c r="BW81" s="22">
        <f>CASHBC!EW79</f>
        <v>25.729430000000001</v>
      </c>
      <c r="BX81" s="22">
        <f>VLOOKUP($A81,CASHBC!$FG:$FU,2,0)</f>
        <v>352.24320201999996</v>
      </c>
      <c r="BY81" s="22">
        <f>VLOOKUP($A81,CASHBC!$FG:$FU,3,0)</f>
        <v>99.249238575000007</v>
      </c>
      <c r="BZ81" s="22">
        <f>VLOOKUP($A81,CASHBC!$FG:$FU,4,0)</f>
        <v>315.09125422</v>
      </c>
      <c r="CA81" s="22">
        <f>VLOOKUP($A81,CASHBC!$FG:$FU,5,0)</f>
        <v>90.895940270000011</v>
      </c>
      <c r="CB81" s="22">
        <f>VLOOKUP($A81,CASHBC!$FG:$FU,6,0)</f>
        <v>101.292662025</v>
      </c>
      <c r="CC81" s="22">
        <f>VLOOKUP($A81,CASHBC!$FG:$FU,7,0)</f>
        <v>92.201924030000001</v>
      </c>
      <c r="CD81" s="22">
        <f>VLOOKUP($A81,CASHBC!$FG:$FU,8,0)</f>
        <v>96.374229880000001</v>
      </c>
      <c r="CE81" s="22">
        <f>VLOOKUP($A81,CASHBC!$FG:$FU,9,0)</f>
        <v>106.791027865</v>
      </c>
      <c r="CF81" s="22">
        <f>VLOOKUP($A81,CASHBC!$FG:$FU,10,0)</f>
        <v>118.35515446500001</v>
      </c>
      <c r="CG81" s="22">
        <f>VLOOKUP($A81,CASHBC!$FG:$FU,11,0)</f>
        <v>136.479534005</v>
      </c>
      <c r="CH81" s="22">
        <f>VLOOKUP($A81,CASHBC!$FG:$FU,12,0)</f>
        <v>127.20150484000001</v>
      </c>
      <c r="CI81" s="22">
        <f>VLOOKUP($A81,CASHBC!$FG:$FU,13,0)</f>
        <v>149.81246851</v>
      </c>
      <c r="CJ81" s="22">
        <f>VLOOKUP($A81,CASHBC!$FG:$FU,14,0)</f>
        <v>113.100817405</v>
      </c>
      <c r="CK81" s="22">
        <f>VLOOKUP($A81,CASHBC!$FG:$FU,15,0)</f>
        <v>83.151883829999989</v>
      </c>
      <c r="CL81" s="30">
        <f>VLOOKUP($A81,CASHBC!$GE:$GS,2,0)</f>
        <v>143909</v>
      </c>
      <c r="CM81" s="30">
        <f>VLOOKUP($A81,CASHBC!$GE:$GS,3,0)</f>
        <v>43356</v>
      </c>
      <c r="CN81" s="30">
        <f>VLOOKUP($A81,CASHBC!$GE:$GS,4,0)</f>
        <v>148192</v>
      </c>
      <c r="CO81" s="30">
        <f>VLOOKUP($A81,CASHBC!$GE:$GS,5,0)</f>
        <v>45091</v>
      </c>
      <c r="CP81" s="30">
        <f>VLOOKUP($A81,CASHBC!$GE:$GS,6,0)</f>
        <v>32481</v>
      </c>
      <c r="CQ81" s="30">
        <f>VLOOKUP($A81,CASHBC!$GE:$GS,7,0)</f>
        <v>38873</v>
      </c>
      <c r="CR81" s="30">
        <f>VLOOKUP($A81,CASHBC!$GE:$GS,8,0)</f>
        <v>44845</v>
      </c>
      <c r="CS81" s="30">
        <f>VLOOKUP($A81,CASHBC!$GE:$GS,9,0)</f>
        <v>47047</v>
      </c>
      <c r="CT81" s="30">
        <f>VLOOKUP($A81,CASHBC!$GE:$GS,10,0)</f>
        <v>39401</v>
      </c>
      <c r="CU81" s="30">
        <f>VLOOKUP($A81,CASHBC!$GE:$GS,11,0)</f>
        <v>59818</v>
      </c>
      <c r="CV81" s="30">
        <f>VLOOKUP($A81,CASHBC!$GE:$GS,12,0)</f>
        <v>60326</v>
      </c>
      <c r="CW81" s="30">
        <f>VLOOKUP($A81,CASHBC!$GE:$GS,13,0)</f>
        <v>62894</v>
      </c>
      <c r="CX81" s="30">
        <f>VLOOKUP($A81,CASHBC!$GE:$GS,14,0)</f>
        <v>37784</v>
      </c>
      <c r="CY81" s="30">
        <f>VLOOKUP($A81,CASHBC!$GE:$GS,15,0)</f>
        <v>35295</v>
      </c>
      <c r="CZ81" s="30">
        <f t="shared" si="7"/>
        <v>59.689109089772003</v>
      </c>
      <c r="DA81" s="30">
        <f t="shared" si="7"/>
        <v>59.205623212473476</v>
      </c>
      <c r="DB81" s="30">
        <f t="shared" si="7"/>
        <v>55.341867307277042</v>
      </c>
      <c r="DC81" s="30">
        <f t="shared" si="7"/>
        <v>57.379765363376279</v>
      </c>
      <c r="DD81" s="30">
        <f t="shared" si="7"/>
        <v>91.426064468458492</v>
      </c>
      <c r="DE81" s="30">
        <f t="shared" si="8"/>
        <v>67.45983073084146</v>
      </c>
      <c r="DF81" s="30">
        <f t="shared" si="8"/>
        <v>64.390456015163352</v>
      </c>
      <c r="DG81" s="30">
        <f t="shared" si="8"/>
        <v>69.055136353008692</v>
      </c>
      <c r="DH81" s="30">
        <f t="shared" si="8"/>
        <v>84.467932285982585</v>
      </c>
      <c r="DI81" s="30">
        <f t="shared" si="8"/>
        <v>66.071132435053002</v>
      </c>
      <c r="DJ81" s="30">
        <f t="shared" si="8"/>
        <v>65.412061134502522</v>
      </c>
      <c r="DK81" s="30">
        <f t="shared" si="8"/>
        <v>72.757369542404675</v>
      </c>
      <c r="DL81" s="30">
        <f t="shared" si="8"/>
        <v>92.047983273343206</v>
      </c>
      <c r="DM81" s="30">
        <f t="shared" si="8"/>
        <v>72.898229210936393</v>
      </c>
      <c r="DN81" s="3">
        <f>VLOOKUP($A81,DELIEVERY!$DX:$EM,2,0)</f>
        <v>10.3</v>
      </c>
      <c r="DO81" s="3">
        <f>VLOOKUP($A81,DELIEVERY!$DX:$EM,3,0)</f>
        <v>5.27</v>
      </c>
      <c r="DP81" s="3">
        <f>VLOOKUP($A81,DELIEVERY!$DX:$EM,4,0)</f>
        <v>4.18</v>
      </c>
      <c r="DQ81" s="3">
        <f>VLOOKUP($A81,DELIEVERY!$DX:$EM,5,0)</f>
        <v>7.78</v>
      </c>
      <c r="DR81" s="3">
        <f>VLOOKUP($A81,DELIEVERY!$DX:$EM,6,0)</f>
        <v>7.33</v>
      </c>
      <c r="DS81" s="3">
        <f>VLOOKUP($A81,DELIEVERY!$DX:$EM,7,0)</f>
        <v>5.27</v>
      </c>
      <c r="DT81" s="3">
        <f>VLOOKUP($A81,DELIEVERY!$DX:$EM,8,0)</f>
        <v>5.67</v>
      </c>
      <c r="DU81" s="3">
        <f>VLOOKUP($A81,DELIEVERY!$DX:$EM,9,0)</f>
        <v>13.76</v>
      </c>
      <c r="DV81" s="3">
        <f>VLOOKUP($A81,DELIEVERY!$DX:$EM,10,0)</f>
        <v>8.2899999999999991</v>
      </c>
      <c r="DW81" s="3">
        <f>VLOOKUP($A81,DELIEVERY!$DX:$EM,11,0)</f>
        <v>5.99</v>
      </c>
      <c r="DX81" s="3">
        <f>VLOOKUP($A81,DELIEVERY!$DX:$EM,12,0)</f>
        <v>7.11</v>
      </c>
      <c r="DY81" s="3">
        <f>VLOOKUP($A81,DELIEVERY!$DX:$EM,13,0)</f>
        <v>13.56</v>
      </c>
      <c r="DZ81" s="3">
        <f>VLOOKUP($A81,DELIEVERY!$DX:$EM,14,0)</f>
        <v>4.5599999999999996</v>
      </c>
      <c r="EA81" s="3">
        <f>VLOOKUP($A81,DELIEVERY!$DX:$EM,15,0)</f>
        <v>7.9</v>
      </c>
      <c r="EB81" s="3">
        <f>CASHBC!HU79</f>
        <v>36.100000000000023</v>
      </c>
      <c r="EC81" s="22">
        <f>CASHBC!HV79</f>
        <v>15</v>
      </c>
      <c r="ED81" s="22">
        <f>CASHBC!HW79</f>
        <v>28.850000000000023</v>
      </c>
      <c r="EE81" s="22">
        <f>CASHBC!HX79</f>
        <v>27.300000000000011</v>
      </c>
      <c r="EF81" s="3">
        <f>CASHBC!HY79</f>
        <v>22.850000000000023</v>
      </c>
      <c r="EG81" s="22">
        <f>CASHBC!HZ79</f>
        <v>12.300000000000011</v>
      </c>
      <c r="EH81" s="22">
        <f>CASHBC!IA79</f>
        <v>32.699999999999989</v>
      </c>
      <c r="EI81" s="22">
        <f>CASHBC!IB79</f>
        <v>24.899999999999977</v>
      </c>
      <c r="EJ81" s="22">
        <f>CASHBC!IC79</f>
        <v>30.800000000000011</v>
      </c>
      <c r="EK81" s="22">
        <f>CASHBC!ID79</f>
        <v>25.850000000000023</v>
      </c>
      <c r="EL81" s="3">
        <f>CASHBC!IE79</f>
        <v>28</v>
      </c>
      <c r="EM81" s="22">
        <f>CASHBC!IF79</f>
        <v>35.199999999999989</v>
      </c>
      <c r="EN81" s="22">
        <f>CASHBC!IG79</f>
        <v>16.199999999999989</v>
      </c>
      <c r="EO81" s="22">
        <f>CASHBC!IH79</f>
        <v>22.899999999999977</v>
      </c>
      <c r="EP81" s="22">
        <f>VLOOKUP($A81,FNO_STOCKOPS!$EJ:$EY,2,0)</f>
        <v>0.55751014884979699</v>
      </c>
      <c r="EQ81" s="22">
        <f>VLOOKUP($A81,FNO_STOCKOPS!$EJ:$EY,3,0)</f>
        <v>0.59432048681541583</v>
      </c>
      <c r="ER81" s="22">
        <f>VLOOKUP($A81,FNO_STOCKOPS!$EJ:$EY,4,0)</f>
        <v>0.5485714285714286</v>
      </c>
      <c r="ES81" s="22">
        <f>VLOOKUP($A81,FNO_STOCKOPS!$EJ:$EY,5,0)</f>
        <v>0.48013245033112584</v>
      </c>
      <c r="ET81" s="22">
        <f>VLOOKUP($A81,FNO_STOCKOPS!$EJ:$EY,6,0)</f>
        <v>0.46545454545454545</v>
      </c>
      <c r="EU81" s="22">
        <f>VLOOKUP($A81,FNO_STOCKOPS!$EJ:$EY,7,0)</f>
        <v>0.44408945686900958</v>
      </c>
      <c r="EV81" s="22">
        <f>VLOOKUP($A81,FNO_STOCKOPS!$EJ:$EY,8,0)</f>
        <v>0.44178082191780821</v>
      </c>
      <c r="EW81" s="22">
        <f>VLOOKUP($A81,FNO_STOCKOPS!$EJ:$EY,9,0)</f>
        <v>0.52813852813852813</v>
      </c>
      <c r="EX81" s="22">
        <f>VLOOKUP($A81,FNO_STOCKOPS!$EJ:$EY,10,0)</f>
        <v>0.48684210526315791</v>
      </c>
      <c r="EY81" s="22">
        <f>VLOOKUP($A81,FNO_STOCKOPS!$EJ:$EY,11,0)</f>
        <v>0.5</v>
      </c>
      <c r="EZ81" s="22">
        <f>VLOOKUP($A81,FNO_STOCKOPS!$EJ:$EY,12,0)</f>
        <v>0.58278145695364236</v>
      </c>
      <c r="FA81" s="22">
        <f>VLOOKUP($A81,FNO_STOCKOPS!$EJ:$EY,13,0)</f>
        <v>1.1578947368421053</v>
      </c>
      <c r="FB81" s="22">
        <f>VLOOKUP($A81,FNO_STOCKOPS!$EJ:$EY,14,0)</f>
        <v>0.94915254237288138</v>
      </c>
      <c r="FC81" s="22">
        <f>VLOOKUP($A81,FNO_STOCKOPS!$EJ:$EY,15,0)</f>
        <v>1</v>
      </c>
    </row>
    <row r="82" spans="1:159" x14ac:dyDescent="0.25">
      <c r="A82" s="3" t="s">
        <v>88</v>
      </c>
      <c r="B82" s="17">
        <v>1340</v>
      </c>
      <c r="C82" s="17">
        <v>1380</v>
      </c>
      <c r="D82" s="17">
        <v>1334.05</v>
      </c>
      <c r="E82" s="17">
        <v>1355.5</v>
      </c>
      <c r="F82" s="18">
        <v>2.08</v>
      </c>
      <c r="G82" s="17">
        <v>1740</v>
      </c>
      <c r="H82" s="17">
        <v>1001</v>
      </c>
      <c r="I82" s="21" t="str">
        <f>VLOOKUP($A82,CASHBC!$HT:$IL,19,0)</f>
        <v/>
      </c>
      <c r="J82" s="22">
        <f>VLOOKUP($A82,CASHBC!$A:$C,3,0)</f>
        <v>62.72569</v>
      </c>
      <c r="K82" s="22">
        <f>VLOOKUP($A82,CASHBC!$EZ:$FD,2,0)</f>
        <v>70.512806666666663</v>
      </c>
      <c r="L82" s="22">
        <f>VLOOKUP($A82,CASHBC!$EZ:$FD,3,0)</f>
        <v>76.993067999999994</v>
      </c>
      <c r="M82" s="22">
        <f>VLOOKUP($A82,CASHBC!$EZ:$FD,4,0)</f>
        <v>71.025386249999997</v>
      </c>
      <c r="N82" s="22">
        <f>VLOOKUP($A82,CASHBC!$EZ:$FD,5,0)</f>
        <v>75.272869999999998</v>
      </c>
      <c r="O82" s="22" t="str">
        <f t="shared" si="9"/>
        <v/>
      </c>
      <c r="P82" s="22">
        <f>VLOOKUP($A82,CASHBC!$A:$D,4,0)</f>
        <v>853.09447747000002</v>
      </c>
      <c r="Q82" s="22">
        <f>VLOOKUP($A82,CASHBC!$FX:$GB,2,0)</f>
        <v>928.13556671166668</v>
      </c>
      <c r="R82" s="22">
        <f>VLOOKUP($A82,CASHBC!$FX:$GB,3,0)</f>
        <v>982.81788303899998</v>
      </c>
      <c r="S82" s="22">
        <f>VLOOKUP($A82,CASHBC!$FX:$GB,4,0)</f>
        <v>880.05072210999992</v>
      </c>
      <c r="T82" s="22">
        <f>VLOOKUP($A82,CASHBC!$FX:$GB,5,0)</f>
        <v>917.88987875076918</v>
      </c>
      <c r="U82" s="22" t="str">
        <f t="shared" si="10"/>
        <v/>
      </c>
      <c r="V82" s="24">
        <f>VLOOKUP($A82,CASHBC!$A:$E,5,0)</f>
        <v>147161</v>
      </c>
      <c r="W82" s="24">
        <f>VLOOKUP($A82,CASHBC!$GV:$GZ,2,0)</f>
        <v>195665.66666666666</v>
      </c>
      <c r="X82" s="24">
        <f>VLOOKUP($A82,CASHBC!$GV:$GZ,3,0)</f>
        <v>223250</v>
      </c>
      <c r="Y82" s="24">
        <f>VLOOKUP($A82,CASHBC!$GV:$GZ,4,0)</f>
        <v>209104.125</v>
      </c>
      <c r="Z82" s="24">
        <f>VLOOKUP($A82,CASHBC!$GV:$GZ,5,0)</f>
        <v>233089.69230769231</v>
      </c>
      <c r="AA82" s="24">
        <f t="shared" si="11"/>
        <v>147161</v>
      </c>
      <c r="AB82" s="27">
        <f>VLOOKUP(A82,DELIEVERY!A:E,5,0)</f>
        <v>41.8</v>
      </c>
      <c r="AC82" s="22">
        <f>VLOOKUP(A82,DELIEVERY!DP:DV,3,0)</f>
        <v>43.227443033752451</v>
      </c>
      <c r="AD82" s="22">
        <f>VLOOKUP(A82,DELIEVERY!DP:DV,4,0)</f>
        <v>40.764664683838809</v>
      </c>
      <c r="AE82" s="22">
        <f>VLOOKUP(A82,DELIEVERY!DP:DV,5,0)</f>
        <v>39.769852360359394</v>
      </c>
      <c r="AF82" s="22">
        <f>VLOOKUP(A82,DELIEVERY!DP:DV,6,0)</f>
        <v>40.205412245218888</v>
      </c>
      <c r="AG82" s="3" t="str">
        <f t="shared" si="12"/>
        <v/>
      </c>
      <c r="AH82" s="28">
        <f>FNO_BHAVCOPY!CB80</f>
        <v>4.3731778425655978</v>
      </c>
      <c r="AI82" s="28">
        <f>FNO_BHAVCOPY!CC80</f>
        <v>-12.194906651366024</v>
      </c>
      <c r="AJ82" s="28">
        <f>FNO_BHAVCOPY!CD80</f>
        <v>-5.4263889468631294</v>
      </c>
      <c r="AK82" s="28">
        <f>FNO_BHAVCOPY!CE80</f>
        <v>-0.31208388814913446</v>
      </c>
      <c r="AL82" s="28">
        <f>FNO_BHAVCOPY!CF80</f>
        <v>-5.8823529411764701</v>
      </c>
      <c r="AM82" s="28">
        <f>FNO_BHAVCOPY!CG80</f>
        <v>-2.010898764295034</v>
      </c>
      <c r="AN82" s="28">
        <f>FNO_BHAVCOPY!CH80</f>
        <v>-1.0255241567912488</v>
      </c>
      <c r="AO82" s="28">
        <f>FNO_BHAVCOPY!CI80</f>
        <v>3.1823169775826927</v>
      </c>
      <c r="AP82" s="28">
        <f>FNO_BHAVCOPY!CJ80</f>
        <v>5.9766582215392283</v>
      </c>
      <c r="AQ82" s="28">
        <f>FNO_BHAVCOPY!CK80</f>
        <v>-2.0105001831427294</v>
      </c>
      <c r="AR82" s="28">
        <f>FNO_BHAVCOPY!CL80</f>
        <v>4.5352052754733041</v>
      </c>
      <c r="AS82" s="28">
        <f>FNO_BHAVCOPY!CM80</f>
        <v>5.9738503155996394</v>
      </c>
      <c r="AT82" s="28">
        <f>FNO_BHAVCOPY!CN80</f>
        <v>-0.43095708385706588</v>
      </c>
      <c r="AU82" s="28">
        <f>FNO_BHAVCOPY!CO80</f>
        <v>13.202561235897958</v>
      </c>
      <c r="AV82" s="29">
        <f>FNO_BHAVCOPY!BK80</f>
        <v>8305600</v>
      </c>
      <c r="AW82" s="29">
        <f>FNO_BHAVCOPY!BL80</f>
        <v>7957600</v>
      </c>
      <c r="AX82" s="29">
        <f>FNO_BHAVCOPY!BM80</f>
        <v>9062800</v>
      </c>
      <c r="AY82" s="29">
        <f>FNO_BHAVCOPY!BN80</f>
        <v>9582800</v>
      </c>
      <c r="AZ82" s="29">
        <f>FNO_BHAVCOPY!BO80</f>
        <v>9612800</v>
      </c>
      <c r="BA82" s="29">
        <f>FNO_BHAVCOPY!BP80</f>
        <v>10213600</v>
      </c>
      <c r="BB82" s="29">
        <f>FNO_BHAVCOPY!BQ80</f>
        <v>10423200</v>
      </c>
      <c r="BC82" s="29">
        <f>FNO_BHAVCOPY!BR80</f>
        <v>10531200</v>
      </c>
      <c r="BD82" s="29">
        <f>FNO_BHAVCOPY!BS80</f>
        <v>10206400</v>
      </c>
      <c r="BE82" s="29">
        <f>FNO_BHAVCOPY!BT80</f>
        <v>9630800</v>
      </c>
      <c r="BF82" s="29">
        <f>FNO_BHAVCOPY!BU80</f>
        <v>9828400</v>
      </c>
      <c r="BG82" s="29">
        <f>FNO_BHAVCOPY!BV80</f>
        <v>9402000</v>
      </c>
      <c r="BH82" s="29">
        <f>FNO_BHAVCOPY!BW80</f>
        <v>8872000</v>
      </c>
      <c r="BI82" s="29">
        <f>FNO_BHAVCOPY!BX80</f>
        <v>8910400</v>
      </c>
      <c r="BJ82" s="22">
        <f>CASHBC!EJ80</f>
        <v>62.72569</v>
      </c>
      <c r="BK82" s="22">
        <f>CASHBC!EK80</f>
        <v>67.039730000000006</v>
      </c>
      <c r="BL82" s="22">
        <f>CASHBC!EL80</f>
        <v>66.784499999999994</v>
      </c>
      <c r="BM82" s="22">
        <f>CASHBC!EM80</f>
        <v>77.714190000000002</v>
      </c>
      <c r="BN82" s="22">
        <f>CASHBC!EN80</f>
        <v>67.842370000000003</v>
      </c>
      <c r="BO82" s="22">
        <f>CASHBC!EO80</f>
        <v>105.58454999999999</v>
      </c>
      <c r="BP82" s="22">
        <f>CASHBC!EP80</f>
        <v>69.636970000000005</v>
      </c>
      <c r="BQ82" s="22">
        <f>CASHBC!EQ80</f>
        <v>47.998480000000001</v>
      </c>
      <c r="BR82" s="22">
        <f>CASHBC!ER80</f>
        <v>65.6023</v>
      </c>
      <c r="BS82" s="22">
        <f>CASHBC!ES80</f>
        <v>85.854619999999997</v>
      </c>
      <c r="BT82" s="22">
        <f>CASHBC!ET80</f>
        <v>110.5521</v>
      </c>
      <c r="BU82" s="22">
        <f>CASHBC!EU80</f>
        <v>90.457509999999999</v>
      </c>
      <c r="BV82" s="22">
        <f>CASHBC!EV80</f>
        <v>42.505969999999998</v>
      </c>
      <c r="BW82" s="22">
        <f>CASHBC!EW80</f>
        <v>80.974019999999996</v>
      </c>
      <c r="BX82" s="22">
        <f>VLOOKUP($A82,CASHBC!$FG:$FU,2,0)</f>
        <v>853.09447747000002</v>
      </c>
      <c r="BY82" s="22">
        <f>VLOOKUP($A82,CASHBC!$FG:$FU,3,0)</f>
        <v>889.12210154000002</v>
      </c>
      <c r="BZ82" s="22">
        <f>VLOOKUP($A82,CASHBC!$FG:$FU,4,0)</f>
        <v>884.55555762000006</v>
      </c>
      <c r="CA82" s="22">
        <f>VLOOKUP($A82,CASHBC!$FG:$FU,5,0)</f>
        <v>1010.729040975</v>
      </c>
      <c r="CB82" s="22">
        <f>VLOOKUP($A82,CASHBC!$FG:$FU,6,0)</f>
        <v>841.70140698</v>
      </c>
      <c r="CC82" s="22">
        <f>VLOOKUP($A82,CASHBC!$FG:$FU,7,0)</f>
        <v>1287.98130808</v>
      </c>
      <c r="CD82" s="22">
        <f>VLOOKUP($A82,CASHBC!$FG:$FU,8,0)</f>
        <v>796.11976971000001</v>
      </c>
      <c r="CE82" s="22">
        <f>VLOOKUP($A82,CASHBC!$FG:$FU,9,0)</f>
        <v>546.93436156500002</v>
      </c>
      <c r="CF82" s="22">
        <f>VLOOKUP($A82,CASHBC!$FG:$FU,10,0)</f>
        <v>783.26223041000003</v>
      </c>
      <c r="CG82" s="22">
        <f>VLOOKUP($A82,CASHBC!$FG:$FU,11,0)</f>
        <v>997.26858576500001</v>
      </c>
      <c r="CH82" s="22">
        <f>VLOOKUP($A82,CASHBC!$FG:$FU,12,0)</f>
        <v>1256.981061575</v>
      </c>
      <c r="CI82" s="22">
        <f>VLOOKUP($A82,CASHBC!$FG:$FU,13,0)</f>
        <v>1100.442766695</v>
      </c>
      <c r="CJ82" s="22">
        <f>VLOOKUP($A82,CASHBC!$FG:$FU,14,0)</f>
        <v>525.74588829499999</v>
      </c>
      <c r="CK82" s="22">
        <f>VLOOKUP($A82,CASHBC!$FG:$FU,15,0)</f>
        <v>1011.72434455</v>
      </c>
      <c r="CL82" s="30">
        <f>VLOOKUP($A82,CASHBC!$GE:$GS,2,0)</f>
        <v>147161</v>
      </c>
      <c r="CM82" s="30">
        <f>VLOOKUP($A82,CASHBC!$GE:$GS,3,0)</f>
        <v>150188</v>
      </c>
      <c r="CN82" s="30">
        <f>VLOOKUP($A82,CASHBC!$GE:$GS,4,0)</f>
        <v>177924</v>
      </c>
      <c r="CO82" s="30">
        <f>VLOOKUP($A82,CASHBC!$GE:$GS,5,0)</f>
        <v>258885</v>
      </c>
      <c r="CP82" s="30">
        <f>VLOOKUP($A82,CASHBC!$GE:$GS,6,0)</f>
        <v>198346</v>
      </c>
      <c r="CQ82" s="30">
        <f>VLOOKUP($A82,CASHBC!$GE:$GS,7,0)</f>
        <v>330907</v>
      </c>
      <c r="CR82" s="30">
        <f>VLOOKUP($A82,CASHBC!$GE:$GS,8,0)</f>
        <v>164073</v>
      </c>
      <c r="CS82" s="30">
        <f>VLOOKUP($A82,CASHBC!$GE:$GS,9,0)</f>
        <v>191697</v>
      </c>
      <c r="CT82" s="30">
        <f>VLOOKUP($A82,CASHBC!$GE:$GS,10,0)</f>
        <v>200813</v>
      </c>
      <c r="CU82" s="30">
        <f>VLOOKUP($A82,CASHBC!$GE:$GS,11,0)</f>
        <v>249175</v>
      </c>
      <c r="CV82" s="30">
        <f>VLOOKUP($A82,CASHBC!$GE:$GS,12,0)</f>
        <v>389029</v>
      </c>
      <c r="CW82" s="30">
        <f>VLOOKUP($A82,CASHBC!$GE:$GS,13,0)</f>
        <v>279371</v>
      </c>
      <c r="CX82" s="30">
        <f>VLOOKUP($A82,CASHBC!$GE:$GS,14,0)</f>
        <v>184796</v>
      </c>
      <c r="CY82" s="30">
        <f>VLOOKUP($A82,CASHBC!$GE:$GS,15,0)</f>
        <v>254962</v>
      </c>
      <c r="CZ82" s="30">
        <f t="shared" si="7"/>
        <v>42.623854146139259</v>
      </c>
      <c r="DA82" s="30">
        <f t="shared" si="7"/>
        <v>44.637208032599148</v>
      </c>
      <c r="DB82" s="30">
        <f t="shared" si="7"/>
        <v>37.535408376610235</v>
      </c>
      <c r="DC82" s="30">
        <f t="shared" si="7"/>
        <v>30.018807578654616</v>
      </c>
      <c r="DD82" s="30">
        <f t="shared" si="7"/>
        <v>34.20405251429321</v>
      </c>
      <c r="DE82" s="30">
        <f t="shared" si="8"/>
        <v>31.907620570129975</v>
      </c>
      <c r="DF82" s="30">
        <f t="shared" si="8"/>
        <v>42.442674906901196</v>
      </c>
      <c r="DG82" s="30">
        <f t="shared" si="8"/>
        <v>25.038722567384987</v>
      </c>
      <c r="DH82" s="30">
        <f t="shared" si="8"/>
        <v>32.668353144467737</v>
      </c>
      <c r="DI82" s="30">
        <f t="shared" si="8"/>
        <v>34.455551319353866</v>
      </c>
      <c r="DJ82" s="30">
        <f t="shared" si="8"/>
        <v>28.417444457868182</v>
      </c>
      <c r="DK82" s="30">
        <f t="shared" si="8"/>
        <v>32.378990661163833</v>
      </c>
      <c r="DL82" s="30">
        <f t="shared" si="8"/>
        <v>23.001563886664211</v>
      </c>
      <c r="DM82" s="30">
        <f t="shared" si="8"/>
        <v>31.759250398098537</v>
      </c>
      <c r="DN82" s="3">
        <f>VLOOKUP($A82,DELIEVERY!$DX:$EM,2,0)</f>
        <v>41.8</v>
      </c>
      <c r="DO82" s="3">
        <f>VLOOKUP($A82,DELIEVERY!$DX:$EM,3,0)</f>
        <v>55.89</v>
      </c>
      <c r="DP82" s="3">
        <f>VLOOKUP($A82,DELIEVERY!$DX:$EM,4,0)</f>
        <v>47.34</v>
      </c>
      <c r="DQ82" s="3">
        <f>VLOOKUP($A82,DELIEVERY!$DX:$EM,5,0)</f>
        <v>28.77</v>
      </c>
      <c r="DR82" s="3">
        <f>VLOOKUP($A82,DELIEVERY!$DX:$EM,6,0)</f>
        <v>37.61</v>
      </c>
      <c r="DS82" s="3">
        <f>VLOOKUP($A82,DELIEVERY!$DX:$EM,7,0)</f>
        <v>37.85</v>
      </c>
      <c r="DT82" s="3">
        <f>VLOOKUP($A82,DELIEVERY!$DX:$EM,8,0)</f>
        <v>40.049999999999997</v>
      </c>
      <c r="DU82" s="3">
        <f>VLOOKUP($A82,DELIEVERY!$DX:$EM,9,0)</f>
        <v>40.69</v>
      </c>
      <c r="DV82" s="3">
        <f>VLOOKUP($A82,DELIEVERY!$DX:$EM,10,0)</f>
        <v>32.96</v>
      </c>
      <c r="DW82" s="3">
        <f>VLOOKUP($A82,DELIEVERY!$DX:$EM,11,0)</f>
        <v>42.52</v>
      </c>
      <c r="DX82" s="3">
        <f>VLOOKUP($A82,DELIEVERY!$DX:$EM,12,0)</f>
        <v>46.74</v>
      </c>
      <c r="DY82" s="3">
        <f>VLOOKUP($A82,DELIEVERY!$DX:$EM,13,0)</f>
        <v>30.25</v>
      </c>
      <c r="DZ82" s="3">
        <f>VLOOKUP($A82,DELIEVERY!$DX:$EM,14,0)</f>
        <v>41.51</v>
      </c>
      <c r="EA82" s="3">
        <f>VLOOKUP($A82,DELIEVERY!$DX:$EM,15,0)</f>
        <v>42.33</v>
      </c>
      <c r="EB82" s="3">
        <f>CASHBC!HU80</f>
        <v>45.950000000000045</v>
      </c>
      <c r="EC82" s="22">
        <f>CASHBC!HV80</f>
        <v>36.799999999999955</v>
      </c>
      <c r="ED82" s="22">
        <f>CASHBC!HW80</f>
        <v>26.400000000000091</v>
      </c>
      <c r="EE82" s="22">
        <f>CASHBC!HX80</f>
        <v>73</v>
      </c>
      <c r="EF82" s="3">
        <f>CASHBC!HY80</f>
        <v>44.650000000000091</v>
      </c>
      <c r="EG82" s="22">
        <f>CASHBC!HZ80</f>
        <v>96.900000000000091</v>
      </c>
      <c r="EH82" s="22">
        <f>CASHBC!IA80</f>
        <v>58.549999999999955</v>
      </c>
      <c r="EI82" s="22">
        <f>CASHBC!IB80</f>
        <v>30</v>
      </c>
      <c r="EJ82" s="22">
        <f>CASHBC!IC80</f>
        <v>52.25</v>
      </c>
      <c r="EK82" s="22">
        <f>CASHBC!ID80</f>
        <v>62.950000000000045</v>
      </c>
      <c r="EL82" s="3">
        <f>CASHBC!IE80</f>
        <v>50.5</v>
      </c>
      <c r="EM82" s="22">
        <f>CASHBC!IF80</f>
        <v>117.65000000000009</v>
      </c>
      <c r="EN82" s="22">
        <f>CASHBC!IG80</f>
        <v>41.150000000000091</v>
      </c>
      <c r="EO82" s="22">
        <f>CASHBC!IH80</f>
        <v>91.100000000000136</v>
      </c>
      <c r="EP82" s="22">
        <f>VLOOKUP($A82,FNO_STOCKOPS!$EJ:$EY,2,0)</f>
        <v>0.96141558122388793</v>
      </c>
      <c r="EQ82" s="22">
        <f>VLOOKUP($A82,FNO_STOCKOPS!$EJ:$EY,3,0)</f>
        <v>0.89669861554845576</v>
      </c>
      <c r="ER82" s="22">
        <f>VLOOKUP($A82,FNO_STOCKOPS!$EJ:$EY,4,0)</f>
        <v>0.93233458177278405</v>
      </c>
      <c r="ES82" s="22">
        <f>VLOOKUP($A82,FNO_STOCKOPS!$EJ:$EY,5,0)</f>
        <v>0.80681571521597573</v>
      </c>
      <c r="ET82" s="22">
        <f>VLOOKUP($A82,FNO_STOCKOPS!$EJ:$EY,6,0)</f>
        <v>0.7071578947368421</v>
      </c>
      <c r="EU82" s="22">
        <f>VLOOKUP($A82,FNO_STOCKOPS!$EJ:$EY,7,0)</f>
        <v>0.84143717728055079</v>
      </c>
      <c r="EV82" s="22">
        <f>VLOOKUP($A82,FNO_STOCKOPS!$EJ:$EY,8,0)</f>
        <v>0.62354621505815144</v>
      </c>
      <c r="EW82" s="22">
        <f>VLOOKUP($A82,FNO_STOCKOPS!$EJ:$EY,9,0)</f>
        <v>0.60174963549260574</v>
      </c>
      <c r="EX82" s="22">
        <f>VLOOKUP($A82,FNO_STOCKOPS!$EJ:$EY,10,0)</f>
        <v>0.62014667817083691</v>
      </c>
      <c r="EY82" s="22">
        <f>VLOOKUP($A82,FNO_STOCKOPS!$EJ:$EY,11,0)</f>
        <v>0.70170327207530259</v>
      </c>
      <c r="EZ82" s="22">
        <f>VLOOKUP($A82,FNO_STOCKOPS!$EJ:$EY,12,0)</f>
        <v>0.62778730703259</v>
      </c>
      <c r="FA82" s="22">
        <f>VLOOKUP($A82,FNO_STOCKOPS!$EJ:$EY,13,0)</f>
        <v>0.64280114972563362</v>
      </c>
      <c r="FB82" s="22">
        <f>VLOOKUP($A82,FNO_STOCKOPS!$EJ:$EY,14,0)</f>
        <v>0.8035714285714286</v>
      </c>
      <c r="FC82" s="22">
        <f>VLOOKUP($A82,FNO_STOCKOPS!$EJ:$EY,15,0)</f>
        <v>0.84198860037998735</v>
      </c>
    </row>
    <row r="83" spans="1:159" x14ac:dyDescent="0.25">
      <c r="A83" s="3" t="s">
        <v>89</v>
      </c>
      <c r="B83" s="17">
        <v>65.900000000000006</v>
      </c>
      <c r="C83" s="17">
        <v>67.5</v>
      </c>
      <c r="D83" s="17">
        <v>65</v>
      </c>
      <c r="E83" s="18">
        <v>65.650000000000006</v>
      </c>
      <c r="F83" s="18">
        <v>1.63</v>
      </c>
      <c r="G83" s="18">
        <v>137.85</v>
      </c>
      <c r="H83" s="18">
        <v>45.9</v>
      </c>
      <c r="I83" s="21" t="str">
        <f>VLOOKUP($A83,CASHBC!$HT:$IL,19,0)</f>
        <v/>
      </c>
      <c r="J83" s="22">
        <f>VLOOKUP($A83,CASHBC!$A:$C,3,0)</f>
        <v>142.99684999999999</v>
      </c>
      <c r="K83" s="22">
        <f>VLOOKUP($A83,CASHBC!$EZ:$FD,2,0)</f>
        <v>150.37524333333332</v>
      </c>
      <c r="L83" s="22">
        <f>VLOOKUP($A83,CASHBC!$EZ:$FD,3,0)</f>
        <v>145.55711400000001</v>
      </c>
      <c r="M83" s="22">
        <f>VLOOKUP($A83,CASHBC!$EZ:$FD,4,0)</f>
        <v>134.82731250000001</v>
      </c>
      <c r="N83" s="22">
        <f>VLOOKUP($A83,CASHBC!$EZ:$FD,5,0)</f>
        <v>166.47741307692311</v>
      </c>
      <c r="O83" s="22" t="str">
        <f t="shared" si="9"/>
        <v/>
      </c>
      <c r="P83" s="22">
        <f>VLOOKUP($A83,CASHBC!$A:$D,4,0)</f>
        <v>94.772388604999989</v>
      </c>
      <c r="Q83" s="22">
        <f>VLOOKUP($A83,CASHBC!$FX:$GB,2,0)</f>
        <v>94.63907292333333</v>
      </c>
      <c r="R83" s="22">
        <f>VLOOKUP($A83,CASHBC!$FX:$GB,3,0)</f>
        <v>90.206014963999991</v>
      </c>
      <c r="S83" s="22">
        <f>VLOOKUP($A83,CASHBC!$FX:$GB,4,0)</f>
        <v>83.141064281249996</v>
      </c>
      <c r="T83" s="22">
        <f>VLOOKUP($A83,CASHBC!$FX:$GB,5,0)</f>
        <v>101.55497866346153</v>
      </c>
      <c r="U83" s="22" t="str">
        <f t="shared" si="10"/>
        <v/>
      </c>
      <c r="V83" s="24">
        <f>VLOOKUP($A83,CASHBC!$A:$E,5,0)</f>
        <v>49516</v>
      </c>
      <c r="W83" s="24">
        <f>VLOOKUP($A83,CASHBC!$GV:$GZ,2,0)</f>
        <v>49485.666666666664</v>
      </c>
      <c r="X83" s="24">
        <f>VLOOKUP($A83,CASHBC!$GV:$GZ,3,0)</f>
        <v>49744.4</v>
      </c>
      <c r="Y83" s="24">
        <f>VLOOKUP($A83,CASHBC!$GV:$GZ,4,0)</f>
        <v>47974.5</v>
      </c>
      <c r="Z83" s="24">
        <f>VLOOKUP($A83,CASHBC!$GV:$GZ,5,0)</f>
        <v>54865.923076923078</v>
      </c>
      <c r="AA83" s="24" t="str">
        <f t="shared" si="11"/>
        <v/>
      </c>
      <c r="AB83" s="27">
        <f>VLOOKUP(A83,DELIEVERY!A:E,5,0)</f>
        <v>25.11</v>
      </c>
      <c r="AC83" s="22">
        <f>VLOOKUP(A83,DELIEVERY!DP:DV,3,0)</f>
        <v>17.154590140535767</v>
      </c>
      <c r="AD83" s="22">
        <f>VLOOKUP(A83,DELIEVERY!DP:DV,4,0)</f>
        <v>17.065475755448134</v>
      </c>
      <c r="AE83" s="22">
        <f>VLOOKUP(A83,DELIEVERY!DP:DV,5,0)</f>
        <v>17.661238890302734</v>
      </c>
      <c r="AF83" s="22">
        <f>VLOOKUP(A83,DELIEVERY!DP:DV,6,0)</f>
        <v>17.510063053737337</v>
      </c>
      <c r="AG83" s="3">
        <f t="shared" si="12"/>
        <v>25.11</v>
      </c>
      <c r="AH83" s="28">
        <f>FNO_BHAVCOPY!CB81</f>
        <v>-13.710510014453851</v>
      </c>
      <c r="AI83" s="28">
        <f>FNO_BHAVCOPY!CC81</f>
        <v>-7.0976405140993668</v>
      </c>
      <c r="AJ83" s="28">
        <f>FNO_BHAVCOPY!CD81</f>
        <v>-4.924311508298377</v>
      </c>
      <c r="AK83" s="28">
        <f>FNO_BHAVCOPY!CE81</f>
        <v>-13.147473467448123</v>
      </c>
      <c r="AL83" s="28">
        <f>FNO_BHAVCOPY!CF81</f>
        <v>10.579786302329655</v>
      </c>
      <c r="AM83" s="28">
        <f>FNO_BHAVCOPY!CG81</f>
        <v>3.9322774440196615</v>
      </c>
      <c r="AN83" s="28">
        <f>FNO_BHAVCOPY!CH81</f>
        <v>5.0487664945496276</v>
      </c>
      <c r="AO83" s="28">
        <f>FNO_BHAVCOPY!CI81</f>
        <v>8.0148729601322035</v>
      </c>
      <c r="AP83" s="28">
        <f>FNO_BHAVCOPY!CJ81</f>
        <v>4.1523235800344231</v>
      </c>
      <c r="AQ83" s="28">
        <f>FNO_BHAVCOPY!CK81</f>
        <v>10.693022148130508</v>
      </c>
      <c r="AR83" s="28">
        <f>FNO_BHAVCOPY!CL81</f>
        <v>8.6135540610450079</v>
      </c>
      <c r="AS83" s="28">
        <f>FNO_BHAVCOPY!CM81</f>
        <v>3.1758740325593808</v>
      </c>
      <c r="AT83" s="28">
        <f>FNO_BHAVCOPY!CN81</f>
        <v>8.9244186046511622</v>
      </c>
      <c r="AU83" s="28">
        <f>FNO_BHAVCOPY!CO81</f>
        <v>4.3689320388349513</v>
      </c>
      <c r="AV83" s="29">
        <f>FNO_BHAVCOPY!BK81</f>
        <v>23402400</v>
      </c>
      <c r="AW83" s="29">
        <f>FNO_BHAVCOPY!BL81</f>
        <v>27120800</v>
      </c>
      <c r="AX83" s="29">
        <f>FNO_BHAVCOPY!BM81</f>
        <v>29192800</v>
      </c>
      <c r="AY83" s="29">
        <f>FNO_BHAVCOPY!BN81</f>
        <v>30704800</v>
      </c>
      <c r="AZ83" s="29">
        <f>FNO_BHAVCOPY!BO81</f>
        <v>35352800</v>
      </c>
      <c r="BA83" s="29">
        <f>FNO_BHAVCOPY!BP81</f>
        <v>31970400</v>
      </c>
      <c r="BB83" s="29">
        <f>FNO_BHAVCOPY!BQ81</f>
        <v>30760800</v>
      </c>
      <c r="BC83" s="29">
        <f>FNO_BHAVCOPY!BR81</f>
        <v>29282400</v>
      </c>
      <c r="BD83" s="29">
        <f>FNO_BHAVCOPY!BS81</f>
        <v>27109600</v>
      </c>
      <c r="BE83" s="29">
        <f>FNO_BHAVCOPY!BT81</f>
        <v>26028800</v>
      </c>
      <c r="BF83" s="29">
        <f>FNO_BHAVCOPY!BU81</f>
        <v>23514400</v>
      </c>
      <c r="BG83" s="29">
        <f>FNO_BHAVCOPY!BV81</f>
        <v>21649600</v>
      </c>
      <c r="BH83" s="29">
        <f>FNO_BHAVCOPY!BW81</f>
        <v>20983200</v>
      </c>
      <c r="BI83" s="29">
        <f>FNO_BHAVCOPY!BX81</f>
        <v>19264000</v>
      </c>
      <c r="BJ83" s="22">
        <f>CASHBC!EJ81</f>
        <v>142.99684999999999</v>
      </c>
      <c r="BK83" s="22">
        <f>CASHBC!EK81</f>
        <v>114.86157</v>
      </c>
      <c r="BL83" s="22">
        <f>CASHBC!EL81</f>
        <v>178.73956000000001</v>
      </c>
      <c r="BM83" s="22">
        <f>CASHBC!EM81</f>
        <v>157.52459999999999</v>
      </c>
      <c r="BN83" s="22">
        <f>CASHBC!EN81</f>
        <v>138.76203000000001</v>
      </c>
      <c r="BO83" s="22">
        <f>CASHBC!EO81</f>
        <v>137.89780999999999</v>
      </c>
      <c r="BP83" s="22">
        <f>CASHBC!EP81</f>
        <v>112.52067</v>
      </c>
      <c r="BQ83" s="22">
        <f>CASHBC!EQ81</f>
        <v>107.13703</v>
      </c>
      <c r="BR83" s="22">
        <f>CASHBC!ER81</f>
        <v>131.17523</v>
      </c>
      <c r="BS83" s="22">
        <f>CASHBC!ES81</f>
        <v>432.83796999999998</v>
      </c>
      <c r="BT83" s="22">
        <f>CASHBC!ET81</f>
        <v>267.01024999999998</v>
      </c>
      <c r="BU83" s="22">
        <f>CASHBC!EU81</f>
        <v>125.42359</v>
      </c>
      <c r="BV83" s="22">
        <f>CASHBC!EV81</f>
        <v>105.71366999999999</v>
      </c>
      <c r="BW83" s="22">
        <f>CASHBC!EW81</f>
        <v>154.60239000000001</v>
      </c>
      <c r="BX83" s="22">
        <f>VLOOKUP($A83,CASHBC!$FG:$FU,2,0)</f>
        <v>94.772388604999989</v>
      </c>
      <c r="BY83" s="22">
        <f>VLOOKUP($A83,CASHBC!$FG:$FU,3,0)</f>
        <v>74.660810120000008</v>
      </c>
      <c r="BZ83" s="22">
        <f>VLOOKUP($A83,CASHBC!$FG:$FU,4,0)</f>
        <v>112.54055600999999</v>
      </c>
      <c r="CA83" s="22">
        <f>VLOOKUP($A83,CASHBC!$FG:$FU,5,0)</f>
        <v>96.715852639999994</v>
      </c>
      <c r="CB83" s="22">
        <f>VLOOKUP($A83,CASHBC!$FG:$FU,6,0)</f>
        <v>81.91931975</v>
      </c>
      <c r="CC83" s="22">
        <f>VLOOKUP($A83,CASHBC!$FG:$FU,7,0)</f>
        <v>85.193536300000005</v>
      </c>
      <c r="CD83" s="22">
        <f>VLOOKUP($A83,CASHBC!$FG:$FU,8,0)</f>
        <v>65.919770470000003</v>
      </c>
      <c r="CE83" s="22">
        <f>VLOOKUP($A83,CASHBC!$FG:$FU,9,0)</f>
        <v>63.476149274999997</v>
      </c>
      <c r="CF83" s="22">
        <f>VLOOKUP($A83,CASHBC!$FG:$FU,10,0)</f>
        <v>84.702519684999999</v>
      </c>
      <c r="CG83" s="22">
        <f>VLOOKUP($A83,CASHBC!$FG:$FU,11,0)</f>
        <v>283.02177747500002</v>
      </c>
      <c r="CH83" s="22">
        <f>VLOOKUP($A83,CASHBC!$FG:$FU,12,0)</f>
        <v>156.536077135</v>
      </c>
      <c r="CI83" s="22">
        <f>VLOOKUP($A83,CASHBC!$FG:$FU,13,0)</f>
        <v>69.026939435000003</v>
      </c>
      <c r="CJ83" s="22">
        <f>VLOOKUP($A83,CASHBC!$FG:$FU,14,0)</f>
        <v>57.613228779999993</v>
      </c>
      <c r="CK83" s="22">
        <f>VLOOKUP($A83,CASHBC!$FG:$FU,15,0)</f>
        <v>88.888185550000003</v>
      </c>
      <c r="CL83" s="30">
        <f>VLOOKUP($A83,CASHBC!$GE:$GS,2,0)</f>
        <v>49516</v>
      </c>
      <c r="CM83" s="30">
        <f>VLOOKUP($A83,CASHBC!$GE:$GS,3,0)</f>
        <v>40290</v>
      </c>
      <c r="CN83" s="30">
        <f>VLOOKUP($A83,CASHBC!$GE:$GS,4,0)</f>
        <v>57513</v>
      </c>
      <c r="CO83" s="30">
        <f>VLOOKUP($A83,CASHBC!$GE:$GS,5,0)</f>
        <v>50654</v>
      </c>
      <c r="CP83" s="30">
        <f>VLOOKUP($A83,CASHBC!$GE:$GS,6,0)</f>
        <v>48569</v>
      </c>
      <c r="CQ83" s="30">
        <f>VLOOKUP($A83,CASHBC!$GE:$GS,7,0)</f>
        <v>51696</v>
      </c>
      <c r="CR83" s="30">
        <f>VLOOKUP($A83,CASHBC!$GE:$GS,8,0)</f>
        <v>38293</v>
      </c>
      <c r="CS83" s="30">
        <f>VLOOKUP($A83,CASHBC!$GE:$GS,9,0)</f>
        <v>46248</v>
      </c>
      <c r="CT83" s="30">
        <f>VLOOKUP($A83,CASHBC!$GE:$GS,10,0)</f>
        <v>50533</v>
      </c>
      <c r="CU83" s="30">
        <f>VLOOKUP($A83,CASHBC!$GE:$GS,11,0)</f>
        <v>133829</v>
      </c>
      <c r="CV83" s="30">
        <f>VLOOKUP($A83,CASHBC!$GE:$GS,12,0)</f>
        <v>80802</v>
      </c>
      <c r="CW83" s="30">
        <f>VLOOKUP($A83,CASHBC!$GE:$GS,13,0)</f>
        <v>37508</v>
      </c>
      <c r="CX83" s="30">
        <f>VLOOKUP($A83,CASHBC!$GE:$GS,14,0)</f>
        <v>30246</v>
      </c>
      <c r="CY83" s="30">
        <f>VLOOKUP($A83,CASHBC!$GE:$GS,15,0)</f>
        <v>47076</v>
      </c>
      <c r="CZ83" s="30">
        <f t="shared" si="7"/>
        <v>288.78917925519022</v>
      </c>
      <c r="DA83" s="30">
        <f t="shared" si="7"/>
        <v>285.08704393149662</v>
      </c>
      <c r="DB83" s="30">
        <f t="shared" si="7"/>
        <v>310.78114513240484</v>
      </c>
      <c r="DC83" s="30">
        <f t="shared" si="7"/>
        <v>310.98156117976862</v>
      </c>
      <c r="DD83" s="30">
        <f t="shared" si="7"/>
        <v>285.70081739381089</v>
      </c>
      <c r="DE83" s="30">
        <f t="shared" si="8"/>
        <v>266.74754333023827</v>
      </c>
      <c r="DF83" s="30">
        <f t="shared" si="8"/>
        <v>293.84135481680727</v>
      </c>
      <c r="DG83" s="30">
        <f t="shared" si="8"/>
        <v>231.65765006054315</v>
      </c>
      <c r="DH83" s="30">
        <f t="shared" si="8"/>
        <v>259.5833020006728</v>
      </c>
      <c r="DI83" s="30">
        <f t="shared" si="8"/>
        <v>323.42614082149612</v>
      </c>
      <c r="DJ83" s="30">
        <f t="shared" si="8"/>
        <v>330.45005074131831</v>
      </c>
      <c r="DK83" s="30">
        <f t="shared" si="8"/>
        <v>334.39156979844302</v>
      </c>
      <c r="DL83" s="30">
        <f t="shared" si="8"/>
        <v>349.51289426701049</v>
      </c>
      <c r="DM83" s="30">
        <f t="shared" si="8"/>
        <v>328.41020902370639</v>
      </c>
      <c r="DN83" s="3">
        <f>VLOOKUP($A83,DELIEVERY!$DX:$EM,2,0)</f>
        <v>25.11</v>
      </c>
      <c r="DO83" s="3">
        <f>VLOOKUP($A83,DELIEVERY!$DX:$EM,3,0)</f>
        <v>21.11</v>
      </c>
      <c r="DP83" s="3">
        <f>VLOOKUP($A83,DELIEVERY!$DX:$EM,4,0)</f>
        <v>18.53</v>
      </c>
      <c r="DQ83" s="3">
        <f>VLOOKUP($A83,DELIEVERY!$DX:$EM,5,0)</f>
        <v>12.7</v>
      </c>
      <c r="DR83" s="3">
        <f>VLOOKUP($A83,DELIEVERY!$DX:$EM,6,0)</f>
        <v>20.63</v>
      </c>
      <c r="DS83" s="3">
        <f>VLOOKUP($A83,DELIEVERY!$DX:$EM,7,0)</f>
        <v>13.18</v>
      </c>
      <c r="DT83" s="3">
        <f>VLOOKUP($A83,DELIEVERY!$DX:$EM,8,0)</f>
        <v>12.73</v>
      </c>
      <c r="DU83" s="3">
        <f>VLOOKUP($A83,DELIEVERY!$DX:$EM,9,0)</f>
        <v>23.18</v>
      </c>
      <c r="DV83" s="3">
        <f>VLOOKUP($A83,DELIEVERY!$DX:$EM,10,0)</f>
        <v>20.69</v>
      </c>
      <c r="DW83" s="3">
        <f>VLOOKUP($A83,DELIEVERY!$DX:$EM,11,0)</f>
        <v>13.87</v>
      </c>
      <c r="DX83" s="3">
        <f>VLOOKUP($A83,DELIEVERY!$DX:$EM,12,0)</f>
        <v>21.1</v>
      </c>
      <c r="DY83" s="3">
        <f>VLOOKUP($A83,DELIEVERY!$DX:$EM,13,0)</f>
        <v>18.98</v>
      </c>
      <c r="DZ83" s="3">
        <f>VLOOKUP($A83,DELIEVERY!$DX:$EM,14,0)</f>
        <v>22.55</v>
      </c>
      <c r="EA83" s="3">
        <f>VLOOKUP($A83,DELIEVERY!$DX:$EM,15,0)</f>
        <v>15.81</v>
      </c>
      <c r="EB83" s="3">
        <f>CASHBC!HU81</f>
        <v>2.5</v>
      </c>
      <c r="EC83" s="22">
        <f>CASHBC!HV81</f>
        <v>2</v>
      </c>
      <c r="ED83" s="22">
        <f>CASHBC!HW81</f>
        <v>3.4500000000000028</v>
      </c>
      <c r="EE83" s="22">
        <f>CASHBC!HX81</f>
        <v>3.5499999999999972</v>
      </c>
      <c r="EF83" s="3">
        <f>CASHBC!HY81</f>
        <v>2.1500000000000057</v>
      </c>
      <c r="EG83" s="22">
        <f>CASHBC!HZ81</f>
        <v>4.8500000000000014</v>
      </c>
      <c r="EH83" s="22">
        <f>CASHBC!IA81</f>
        <v>3</v>
      </c>
      <c r="EI83" s="22">
        <f>CASHBC!IB81</f>
        <v>2.75</v>
      </c>
      <c r="EJ83" s="22">
        <f>CASHBC!IC81</f>
        <v>2.5</v>
      </c>
      <c r="EK83" s="22">
        <f>CASHBC!ID81</f>
        <v>6.5500000000000043</v>
      </c>
      <c r="EL83" s="3">
        <f>CASHBC!IE81</f>
        <v>9.4500000000000028</v>
      </c>
      <c r="EM83" s="22">
        <f>CASHBC!IF81</f>
        <v>4.1499999999999986</v>
      </c>
      <c r="EN83" s="22">
        <f>CASHBC!IG81</f>
        <v>3.75</v>
      </c>
      <c r="EO83" s="22">
        <f>CASHBC!IH81</f>
        <v>2.8500000000000014</v>
      </c>
      <c r="EP83" s="22">
        <f>VLOOKUP($A83,FNO_STOCKOPS!$EJ:$EY,2,0)</f>
        <v>0.66498993963782693</v>
      </c>
      <c r="EQ83" s="22">
        <f>VLOOKUP($A83,FNO_STOCKOPS!$EJ:$EY,3,0)</f>
        <v>0.47356321839080462</v>
      </c>
      <c r="ER83" s="22">
        <f>VLOOKUP($A83,FNO_STOCKOPS!$EJ:$EY,4,0)</f>
        <v>0.45525017618040875</v>
      </c>
      <c r="ES83" s="22">
        <f>VLOOKUP($A83,FNO_STOCKOPS!$EJ:$EY,5,0)</f>
        <v>0.48625180897250364</v>
      </c>
      <c r="ET83" s="22">
        <f>VLOOKUP($A83,FNO_STOCKOPS!$EJ:$EY,6,0)</f>
        <v>0.47832267235252313</v>
      </c>
      <c r="EU83" s="22">
        <f>VLOOKUP($A83,FNO_STOCKOPS!$EJ:$EY,7,0)</f>
        <v>0.45604002859185133</v>
      </c>
      <c r="EV83" s="22">
        <f>VLOOKUP($A83,FNO_STOCKOPS!$EJ:$EY,8,0)</f>
        <v>0.4467741935483871</v>
      </c>
      <c r="EW83" s="22">
        <f>VLOOKUP($A83,FNO_STOCKOPS!$EJ:$EY,9,0)</f>
        <v>0.47440273037542663</v>
      </c>
      <c r="EX83" s="22">
        <f>VLOOKUP($A83,FNO_STOCKOPS!$EJ:$EY,10,0)</f>
        <v>0.47063903281519864</v>
      </c>
      <c r="EY83" s="22">
        <f>VLOOKUP($A83,FNO_STOCKOPS!$EJ:$EY,11,0)</f>
        <v>0.43172526573998365</v>
      </c>
      <c r="EZ83" s="22">
        <f>VLOOKUP($A83,FNO_STOCKOPS!$EJ:$EY,12,0)</f>
        <v>0.35073891625615766</v>
      </c>
      <c r="FA83" s="22">
        <f>VLOOKUP($A83,FNO_STOCKOPS!$EJ:$EY,13,0)</f>
        <v>0.32793017456359103</v>
      </c>
      <c r="FB83" s="22">
        <f>VLOOKUP($A83,FNO_STOCKOPS!$EJ:$EY,14,0)</f>
        <v>0.31572327044025156</v>
      </c>
      <c r="FC83" s="22">
        <f>VLOOKUP($A83,FNO_STOCKOPS!$EJ:$EY,15,0)</f>
        <v>0.2776315789473684</v>
      </c>
    </row>
    <row r="84" spans="1:159" x14ac:dyDescent="0.25">
      <c r="A84" s="3" t="s">
        <v>90</v>
      </c>
      <c r="B84" s="17">
        <v>287.45</v>
      </c>
      <c r="C84" s="17">
        <v>296.85000000000002</v>
      </c>
      <c r="D84" s="17">
        <v>281.3</v>
      </c>
      <c r="E84" s="18">
        <v>283.25</v>
      </c>
      <c r="F84" s="18">
        <v>-0.47</v>
      </c>
      <c r="G84" s="17">
        <v>587</v>
      </c>
      <c r="H84" s="18">
        <v>185.25</v>
      </c>
      <c r="I84" s="21" t="str">
        <f>VLOOKUP($A84,CASHBC!$HT:$IL,19,0)</f>
        <v/>
      </c>
      <c r="J84" s="22">
        <f>VLOOKUP($A84,CASHBC!$A:$C,3,0)</f>
        <v>70.402000000000001</v>
      </c>
      <c r="K84" s="22">
        <f>VLOOKUP($A84,CASHBC!$EZ:$FD,2,0)</f>
        <v>72.567889999999991</v>
      </c>
      <c r="L84" s="22">
        <f>VLOOKUP($A84,CASHBC!$EZ:$FD,3,0)</f>
        <v>65.237475999999987</v>
      </c>
      <c r="M84" s="22">
        <f>VLOOKUP($A84,CASHBC!$EZ:$FD,4,0)</f>
        <v>54.006014999999991</v>
      </c>
      <c r="N84" s="22">
        <f>VLOOKUP($A84,CASHBC!$EZ:$FD,5,0)</f>
        <v>56.055092307692298</v>
      </c>
      <c r="O84" s="22" t="str">
        <f t="shared" si="9"/>
        <v/>
      </c>
      <c r="P84" s="22">
        <f>VLOOKUP($A84,CASHBC!$A:$D,4,0)</f>
        <v>203.144106225</v>
      </c>
      <c r="Q84" s="22">
        <f>VLOOKUP($A84,CASHBC!$FX:$GB,2,0)</f>
        <v>194.17318757500001</v>
      </c>
      <c r="R84" s="22">
        <f>VLOOKUP($A84,CASHBC!$FX:$GB,3,0)</f>
        <v>175.79513994100003</v>
      </c>
      <c r="S84" s="22">
        <f>VLOOKUP($A84,CASHBC!$FX:$GB,4,0)</f>
        <v>145.69334078000003</v>
      </c>
      <c r="T84" s="22">
        <f>VLOOKUP($A84,CASHBC!$FX:$GB,5,0)</f>
        <v>148.00200060000003</v>
      </c>
      <c r="U84" s="22">
        <f t="shared" si="10"/>
        <v>203.144106225</v>
      </c>
      <c r="V84" s="24">
        <f>VLOOKUP($A84,CASHBC!$A:$E,5,0)</f>
        <v>71213</v>
      </c>
      <c r="W84" s="24">
        <f>VLOOKUP($A84,CASHBC!$GV:$GZ,2,0)</f>
        <v>85209.666666666672</v>
      </c>
      <c r="X84" s="24">
        <f>VLOOKUP($A84,CASHBC!$GV:$GZ,3,0)</f>
        <v>78172</v>
      </c>
      <c r="Y84" s="24">
        <f>VLOOKUP($A84,CASHBC!$GV:$GZ,4,0)</f>
        <v>66962.875</v>
      </c>
      <c r="Z84" s="24">
        <f>VLOOKUP($A84,CASHBC!$GV:$GZ,5,0)</f>
        <v>69493.923076923078</v>
      </c>
      <c r="AA84" s="24" t="str">
        <f t="shared" si="11"/>
        <v/>
      </c>
      <c r="AB84" s="27">
        <f>VLOOKUP(A84,DELIEVERY!A:E,5,0)</f>
        <v>33.42</v>
      </c>
      <c r="AC84" s="22">
        <f>VLOOKUP(A84,DELIEVERY!DP:DV,3,0)</f>
        <v>18.939620999498999</v>
      </c>
      <c r="AD84" s="22">
        <f>VLOOKUP(A84,DELIEVERY!DP:DV,4,0)</f>
        <v>19.512103748465069</v>
      </c>
      <c r="AE84" s="22">
        <f>VLOOKUP(A84,DELIEVERY!DP:DV,5,0)</f>
        <v>20.053592641486322</v>
      </c>
      <c r="AF84" s="22">
        <f>VLOOKUP(A84,DELIEVERY!DP:DV,6,0)</f>
        <v>19.078631708750265</v>
      </c>
      <c r="AG84" s="3">
        <f t="shared" si="12"/>
        <v>33.42</v>
      </c>
      <c r="AH84" s="28">
        <f>FNO_BHAVCOPY!CB82</f>
        <v>-3.2449799196787152</v>
      </c>
      <c r="AI84" s="28">
        <f>FNO_BHAVCOPY!CC82</f>
        <v>-8.7644731056719927</v>
      </c>
      <c r="AJ84" s="28">
        <f>FNO_BHAVCOPY!CD82</f>
        <v>-4.3057503506311354</v>
      </c>
      <c r="AK84" s="28">
        <f>FNO_BHAVCOPY!CE82</f>
        <v>6.3068435962427314</v>
      </c>
      <c r="AL84" s="28">
        <f>FNO_BHAVCOPY!CF82</f>
        <v>2.5064954913648174</v>
      </c>
      <c r="AM84" s="28">
        <f>FNO_BHAVCOPY!CG82</f>
        <v>-0.45641259698767689</v>
      </c>
      <c r="AN84" s="28">
        <f>FNO_BHAVCOPY!CH82</f>
        <v>1.2632876290248034</v>
      </c>
      <c r="AO84" s="28">
        <f>FNO_BHAVCOPY!CI82</f>
        <v>-2.08176195504601</v>
      </c>
      <c r="AP84" s="28">
        <f>FNO_BHAVCOPY!CJ82</f>
        <v>-1.2365911799761622</v>
      </c>
      <c r="AQ84" s="28">
        <f>FNO_BHAVCOPY!CK82</f>
        <v>2.4420024420024422</v>
      </c>
      <c r="AR84" s="28">
        <f>FNO_BHAVCOPY!CL82</f>
        <v>8.7468879668049802</v>
      </c>
      <c r="AS84" s="28">
        <f>FNO_BHAVCOPY!CM82</f>
        <v>2.5008506294658046</v>
      </c>
      <c r="AT84" s="28">
        <f>FNO_BHAVCOPY!CN82</f>
        <v>-1.0271089408991412</v>
      </c>
      <c r="AU84" s="28">
        <f>FNO_BHAVCOPY!CO82</f>
        <v>-0.40248197216166359</v>
      </c>
      <c r="AV84" s="29">
        <f>FNO_BHAVCOPY!BK82</f>
        <v>7829900</v>
      </c>
      <c r="AW84" s="29">
        <f>FNO_BHAVCOPY!BL82</f>
        <v>8092500</v>
      </c>
      <c r="AX84" s="29">
        <f>FNO_BHAVCOPY!BM82</f>
        <v>8869900</v>
      </c>
      <c r="AY84" s="29">
        <f>FNO_BHAVCOPY!BN82</f>
        <v>9269000</v>
      </c>
      <c r="AZ84" s="29">
        <f>FNO_BHAVCOPY!BO82</f>
        <v>8719100</v>
      </c>
      <c r="BA84" s="29">
        <f>FNO_BHAVCOPY!BP82</f>
        <v>8505900</v>
      </c>
      <c r="BB84" s="29">
        <f>FNO_BHAVCOPY!BQ82</f>
        <v>8544900</v>
      </c>
      <c r="BC84" s="29">
        <f>FNO_BHAVCOPY!BR82</f>
        <v>8438300</v>
      </c>
      <c r="BD84" s="29">
        <f>FNO_BHAVCOPY!BS82</f>
        <v>8617700</v>
      </c>
      <c r="BE84" s="29">
        <f>FNO_BHAVCOPY!BT82</f>
        <v>8725600</v>
      </c>
      <c r="BF84" s="29">
        <f>FNO_BHAVCOPY!BU82</f>
        <v>8517600</v>
      </c>
      <c r="BG84" s="29">
        <f>FNO_BHAVCOPY!BV82</f>
        <v>7832500</v>
      </c>
      <c r="BH84" s="29">
        <f>FNO_BHAVCOPY!BW82</f>
        <v>7641400</v>
      </c>
      <c r="BI84" s="29">
        <f>FNO_BHAVCOPY!BX82</f>
        <v>7720700</v>
      </c>
      <c r="BJ84" s="22">
        <f>CASHBC!EJ82</f>
        <v>70.402000000000001</v>
      </c>
      <c r="BK84" s="22">
        <f>CASHBC!EK82</f>
        <v>58.982930000000003</v>
      </c>
      <c r="BL84" s="22">
        <f>CASHBC!EL82</f>
        <v>105.05665999999999</v>
      </c>
      <c r="BM84" s="22">
        <f>CASHBC!EM82</f>
        <v>53.664079999999998</v>
      </c>
      <c r="BN84" s="22">
        <f>CASHBC!EN82</f>
        <v>53.944420000000001</v>
      </c>
      <c r="BO84" s="22">
        <f>CASHBC!EO82</f>
        <v>54.539290000000001</v>
      </c>
      <c r="BP84" s="22">
        <f>CASHBC!EP82</f>
        <v>34.075360000000003</v>
      </c>
      <c r="BQ84" s="22">
        <f>CASHBC!EQ82</f>
        <v>24.916609999999999</v>
      </c>
      <c r="BR84" s="22">
        <f>CASHBC!ER82</f>
        <v>46.868769999999998</v>
      </c>
      <c r="BS84" s="22">
        <f>CASHBC!ES82</f>
        <v>71.125749999999996</v>
      </c>
      <c r="BT84" s="22">
        <f>CASHBC!ET82</f>
        <v>55.667619999999999</v>
      </c>
      <c r="BU84" s="22">
        <f>CASHBC!EU82</f>
        <v>47.687249999999999</v>
      </c>
      <c r="BV84" s="22">
        <f>CASHBC!EV82</f>
        <v>38.288080000000001</v>
      </c>
      <c r="BW84" s="22">
        <f>CASHBC!EW82</f>
        <v>83.899379999999994</v>
      </c>
      <c r="BX84" s="22">
        <f>VLOOKUP($A84,CASHBC!$FG:$FU,2,0)</f>
        <v>203.144106225</v>
      </c>
      <c r="BY84" s="22">
        <f>VLOOKUP($A84,CASHBC!$FG:$FU,3,0)</f>
        <v>165.97367179</v>
      </c>
      <c r="BZ84" s="22">
        <f>VLOOKUP($A84,CASHBC!$FG:$FU,4,0)</f>
        <v>276.35804810500002</v>
      </c>
      <c r="CA84" s="22">
        <f>VLOOKUP($A84,CASHBC!$FG:$FU,5,0)</f>
        <v>140.18784282999999</v>
      </c>
      <c r="CB84" s="22">
        <f>VLOOKUP($A84,CASHBC!$FG:$FU,6,0)</f>
        <v>144.03117384000001</v>
      </c>
      <c r="CC84" s="22">
        <f>VLOOKUP($A84,CASHBC!$FG:$FU,7,0)</f>
        <v>152.42496314000002</v>
      </c>
      <c r="CD84" s="22">
        <f>VLOOKUP($A84,CASHBC!$FG:$FU,8,0)</f>
        <v>87.996988694999999</v>
      </c>
      <c r="CE84" s="22">
        <f>VLOOKUP($A84,CASHBC!$FG:$FU,9,0)</f>
        <v>65.755155720000005</v>
      </c>
      <c r="CF84" s="22">
        <f>VLOOKUP($A84,CASHBC!$FG:$FU,10,0)</f>
        <v>132.81888212000001</v>
      </c>
      <c r="CG84" s="22">
        <f>VLOOKUP($A84,CASHBC!$FG:$FU,11,0)</f>
        <v>194.436760905</v>
      </c>
      <c r="CH84" s="22">
        <f>VLOOKUP($A84,CASHBC!$FG:$FU,12,0)</f>
        <v>141.70895049000001</v>
      </c>
      <c r="CI84" s="22">
        <f>VLOOKUP($A84,CASHBC!$FG:$FU,13,0)</f>
        <v>121.47881834</v>
      </c>
      <c r="CJ84" s="22">
        <f>VLOOKUP($A84,CASHBC!$FG:$FU,14,0)</f>
        <v>94.295436205000001</v>
      </c>
      <c r="CK84" s="22">
        <f>VLOOKUP($A84,CASHBC!$FG:$FU,15,0)</f>
        <v>206.55931562000001</v>
      </c>
      <c r="CL84" s="30">
        <f>VLOOKUP($A84,CASHBC!$GE:$GS,2,0)</f>
        <v>71213</v>
      </c>
      <c r="CM84" s="30">
        <f>VLOOKUP($A84,CASHBC!$GE:$GS,3,0)</f>
        <v>69594</v>
      </c>
      <c r="CN84" s="30">
        <f>VLOOKUP($A84,CASHBC!$GE:$GS,4,0)</f>
        <v>119655</v>
      </c>
      <c r="CO84" s="30">
        <f>VLOOKUP($A84,CASHBC!$GE:$GS,5,0)</f>
        <v>66380</v>
      </c>
      <c r="CP84" s="30">
        <f>VLOOKUP($A84,CASHBC!$GE:$GS,6,0)</f>
        <v>71190</v>
      </c>
      <c r="CQ84" s="30">
        <f>VLOOKUP($A84,CASHBC!$GE:$GS,7,0)</f>
        <v>64041</v>
      </c>
      <c r="CR84" s="30">
        <f>VLOOKUP($A84,CASHBC!$GE:$GS,8,0)</f>
        <v>60159</v>
      </c>
      <c r="CS84" s="30">
        <f>VLOOKUP($A84,CASHBC!$GE:$GS,9,0)</f>
        <v>31577</v>
      </c>
      <c r="CT84" s="30">
        <f>VLOOKUP($A84,CASHBC!$GE:$GS,10,0)</f>
        <v>53107</v>
      </c>
      <c r="CU84" s="30">
        <f>VLOOKUP($A84,CASHBC!$GE:$GS,11,0)</f>
        <v>82378</v>
      </c>
      <c r="CV84" s="30">
        <f>VLOOKUP($A84,CASHBC!$GE:$GS,12,0)</f>
        <v>69101</v>
      </c>
      <c r="CW84" s="30">
        <f>VLOOKUP($A84,CASHBC!$GE:$GS,13,0)</f>
        <v>76628</v>
      </c>
      <c r="CX84" s="30">
        <f>VLOOKUP($A84,CASHBC!$GE:$GS,14,0)</f>
        <v>48343</v>
      </c>
      <c r="CY84" s="30">
        <f>VLOOKUP($A84,CASHBC!$GE:$GS,15,0)</f>
        <v>91268</v>
      </c>
      <c r="CZ84" s="30">
        <f t="shared" si="7"/>
        <v>98.861162989903548</v>
      </c>
      <c r="DA84" s="30">
        <f t="shared" si="7"/>
        <v>84.752895364542923</v>
      </c>
      <c r="DB84" s="30">
        <f t="shared" si="7"/>
        <v>87.79964063348794</v>
      </c>
      <c r="DC84" s="30">
        <f t="shared" si="7"/>
        <v>80.843748116902674</v>
      </c>
      <c r="DD84" s="30">
        <f t="shared" si="7"/>
        <v>75.775277426604859</v>
      </c>
      <c r="DE84" s="30">
        <f t="shared" si="8"/>
        <v>85.163083024937151</v>
      </c>
      <c r="DF84" s="30">
        <f t="shared" si="8"/>
        <v>56.642164929603219</v>
      </c>
      <c r="DG84" s="30">
        <f t="shared" si="8"/>
        <v>78.907464293631435</v>
      </c>
      <c r="DH84" s="30">
        <f t="shared" si="8"/>
        <v>88.25346941081213</v>
      </c>
      <c r="DI84" s="30">
        <f t="shared" si="8"/>
        <v>86.340709898273815</v>
      </c>
      <c r="DJ84" s="30">
        <f t="shared" si="8"/>
        <v>80.55978929393207</v>
      </c>
      <c r="DK84" s="30">
        <f t="shared" si="8"/>
        <v>62.232147517878573</v>
      </c>
      <c r="DL84" s="30">
        <f t="shared" si="8"/>
        <v>79.200877065966111</v>
      </c>
      <c r="DM84" s="30">
        <f t="shared" si="8"/>
        <v>91.926392602007269</v>
      </c>
      <c r="DN84" s="3">
        <f>VLOOKUP($A84,DELIEVERY!$DX:$EM,2,0)</f>
        <v>33.42</v>
      </c>
      <c r="DO84" s="3">
        <f>VLOOKUP($A84,DELIEVERY!$DX:$EM,3,0)</f>
        <v>20.62</v>
      </c>
      <c r="DP84" s="3">
        <f>VLOOKUP($A84,DELIEVERY!$DX:$EM,4,0)</f>
        <v>13.62</v>
      </c>
      <c r="DQ84" s="3">
        <f>VLOOKUP($A84,DELIEVERY!$DX:$EM,5,0)</f>
        <v>27.51</v>
      </c>
      <c r="DR84" s="3">
        <f>VLOOKUP($A84,DELIEVERY!$DX:$EM,6,0)</f>
        <v>25.48</v>
      </c>
      <c r="DS84" s="3">
        <f>VLOOKUP($A84,DELIEVERY!$DX:$EM,7,0)</f>
        <v>15.89</v>
      </c>
      <c r="DT84" s="3">
        <f>VLOOKUP($A84,DELIEVERY!$DX:$EM,8,0)</f>
        <v>30.77</v>
      </c>
      <c r="DU84" s="3">
        <f>VLOOKUP($A84,DELIEVERY!$DX:$EM,9,0)</f>
        <v>18.100000000000001</v>
      </c>
      <c r="DV84" s="3">
        <f>VLOOKUP($A84,DELIEVERY!$DX:$EM,10,0)</f>
        <v>17.07</v>
      </c>
      <c r="DW84" s="3">
        <f>VLOOKUP($A84,DELIEVERY!$DX:$EM,11,0)</f>
        <v>11.72</v>
      </c>
      <c r="DX84" s="3">
        <f>VLOOKUP($A84,DELIEVERY!$DX:$EM,12,0)</f>
        <v>21.66</v>
      </c>
      <c r="DY84" s="3">
        <f>VLOOKUP($A84,DELIEVERY!$DX:$EM,13,0)</f>
        <v>22.2</v>
      </c>
      <c r="DZ84" s="3">
        <f>VLOOKUP($A84,DELIEVERY!$DX:$EM,14,0)</f>
        <v>18.02</v>
      </c>
      <c r="EA84" s="3">
        <f>VLOOKUP($A84,DELIEVERY!$DX:$EM,15,0)</f>
        <v>17.29</v>
      </c>
      <c r="EB84" s="3">
        <f>CASHBC!HU82</f>
        <v>15.550000000000011</v>
      </c>
      <c r="EC84" s="22">
        <f>CASHBC!HV82</f>
        <v>12.100000000000023</v>
      </c>
      <c r="ED84" s="22">
        <f>CASHBC!HW82</f>
        <v>32.099999999999994</v>
      </c>
      <c r="EE84" s="22">
        <f>CASHBC!HX82</f>
        <v>17.049999999999983</v>
      </c>
      <c r="EF84" s="3">
        <f>CASHBC!HY82</f>
        <v>21.850000000000023</v>
      </c>
      <c r="EG84" s="22">
        <f>CASHBC!HZ82</f>
        <v>26.449999999999989</v>
      </c>
      <c r="EH84" s="22">
        <f>CASHBC!IA82</f>
        <v>13.300000000000011</v>
      </c>
      <c r="EI84" s="22">
        <f>CASHBC!IB82</f>
        <v>14.300000000000011</v>
      </c>
      <c r="EJ84" s="22">
        <f>CASHBC!IC82</f>
        <v>14.449999999999989</v>
      </c>
      <c r="EK84" s="22">
        <f>CASHBC!ID82</f>
        <v>16.400000000000034</v>
      </c>
      <c r="EL84" s="3">
        <f>CASHBC!IE82</f>
        <v>21.100000000000023</v>
      </c>
      <c r="EM84" s="22">
        <f>CASHBC!IF82</f>
        <v>17.900000000000006</v>
      </c>
      <c r="EN84" s="22">
        <f>CASHBC!IG82</f>
        <v>20.5</v>
      </c>
      <c r="EO84" s="22">
        <f>CASHBC!IH82</f>
        <v>29.050000000000011</v>
      </c>
      <c r="EP84" s="22">
        <f>VLOOKUP($A84,FNO_STOCKOPS!$EJ:$EY,2,0)</f>
        <v>0.81954887218045114</v>
      </c>
      <c r="EQ84" s="22">
        <f>VLOOKUP($A84,FNO_STOCKOPS!$EJ:$EY,3,0)</f>
        <v>0.72976054732041051</v>
      </c>
      <c r="ER84" s="22">
        <f>VLOOKUP($A84,FNO_STOCKOPS!$EJ:$EY,4,0)</f>
        <v>0.74111675126903553</v>
      </c>
      <c r="ES84" s="22">
        <f>VLOOKUP($A84,FNO_STOCKOPS!$EJ:$EY,5,0)</f>
        <v>0.57567049808429116</v>
      </c>
      <c r="ET84" s="22">
        <f>VLOOKUP($A84,FNO_STOCKOPS!$EJ:$EY,6,0)</f>
        <v>0.64446529080675419</v>
      </c>
      <c r="EU84" s="22">
        <f>VLOOKUP($A84,FNO_STOCKOPS!$EJ:$EY,7,0)</f>
        <v>0.66605504587155961</v>
      </c>
      <c r="EV84" s="22">
        <f>VLOOKUP($A84,FNO_STOCKOPS!$EJ:$EY,8,0)</f>
        <v>0.88538681948424069</v>
      </c>
      <c r="EW84" s="22">
        <f>VLOOKUP($A84,FNO_STOCKOPS!$EJ:$EY,9,0)</f>
        <v>0.89830508474576276</v>
      </c>
      <c r="EX84" s="22">
        <f>VLOOKUP($A84,FNO_STOCKOPS!$EJ:$EY,10,0)</f>
        <v>1.0386819484240688</v>
      </c>
      <c r="EY84" s="22">
        <f>VLOOKUP($A84,FNO_STOCKOPS!$EJ:$EY,11,0)</f>
        <v>0.99693251533742333</v>
      </c>
      <c r="EZ84" s="22">
        <f>VLOOKUP($A84,FNO_STOCKOPS!$EJ:$EY,12,0)</f>
        <v>0.90015847860538822</v>
      </c>
      <c r="FA84" s="22">
        <f>VLOOKUP($A84,FNO_STOCKOPS!$EJ:$EY,13,0)</f>
        <v>1</v>
      </c>
      <c r="FB84" s="22">
        <f>VLOOKUP($A84,FNO_STOCKOPS!$EJ:$EY,14,0)</f>
        <v>0.89776951672862448</v>
      </c>
      <c r="FC84" s="22">
        <f>VLOOKUP($A84,FNO_STOCKOPS!$EJ:$EY,15,0)</f>
        <v>0.87873462214411246</v>
      </c>
    </row>
    <row r="85" spans="1:159" x14ac:dyDescent="0.25">
      <c r="A85" s="3" t="s">
        <v>91</v>
      </c>
      <c r="B85" s="17">
        <v>890.2</v>
      </c>
      <c r="C85" s="17">
        <v>916.8</v>
      </c>
      <c r="D85" s="18">
        <v>884.1</v>
      </c>
      <c r="E85" s="18">
        <v>897.95</v>
      </c>
      <c r="F85" s="18">
        <v>2.58</v>
      </c>
      <c r="G85" s="17">
        <v>1607</v>
      </c>
      <c r="H85" s="18">
        <v>661</v>
      </c>
      <c r="I85" s="21" t="str">
        <f>VLOOKUP($A85,CASHBC!$HT:$IL,19,0)</f>
        <v/>
      </c>
      <c r="J85" s="22">
        <f>VLOOKUP($A85,CASHBC!$A:$C,3,0)</f>
        <v>63.33023</v>
      </c>
      <c r="K85" s="22">
        <f>VLOOKUP($A85,CASHBC!$EZ:$FD,2,0)</f>
        <v>42.796406666666662</v>
      </c>
      <c r="L85" s="22">
        <f>VLOOKUP($A85,CASHBC!$EZ:$FD,3,0)</f>
        <v>54.243259999999999</v>
      </c>
      <c r="M85" s="22">
        <f>VLOOKUP($A85,CASHBC!$EZ:$FD,4,0)</f>
        <v>54.116051249999998</v>
      </c>
      <c r="N85" s="22">
        <f>VLOOKUP($A85,CASHBC!$EZ:$FD,5,0)</f>
        <v>63.392575384615384</v>
      </c>
      <c r="O85" s="22" t="str">
        <f t="shared" si="9"/>
        <v/>
      </c>
      <c r="P85" s="22">
        <f>VLOOKUP($A85,CASHBC!$A:$D,4,0)</f>
        <v>571.73002604499993</v>
      </c>
      <c r="Q85" s="22">
        <f>VLOOKUP($A85,CASHBC!$FX:$GB,2,0)</f>
        <v>370.07567721999999</v>
      </c>
      <c r="R85" s="22">
        <f>VLOOKUP($A85,CASHBC!$FX:$GB,3,0)</f>
        <v>466.06757606799999</v>
      </c>
      <c r="S85" s="22">
        <f>VLOOKUP($A85,CASHBC!$FX:$GB,4,0)</f>
        <v>471.33883210562499</v>
      </c>
      <c r="T85" s="22">
        <f>VLOOKUP($A85,CASHBC!$FX:$GB,5,0)</f>
        <v>554.77919040961535</v>
      </c>
      <c r="U85" s="22">
        <f t="shared" si="10"/>
        <v>571.73002604499993</v>
      </c>
      <c r="V85" s="24">
        <f>VLOOKUP($A85,CASHBC!$A:$E,5,0)</f>
        <v>162674</v>
      </c>
      <c r="W85" s="24">
        <f>VLOOKUP($A85,CASHBC!$GV:$GZ,2,0)</f>
        <v>134551.33333333334</v>
      </c>
      <c r="X85" s="24">
        <f>VLOOKUP($A85,CASHBC!$GV:$GZ,3,0)</f>
        <v>170433.4</v>
      </c>
      <c r="Y85" s="24">
        <f>VLOOKUP($A85,CASHBC!$GV:$GZ,4,0)</f>
        <v>176380.25</v>
      </c>
      <c r="Z85" s="24">
        <f>VLOOKUP($A85,CASHBC!$GV:$GZ,5,0)</f>
        <v>196008.38461538462</v>
      </c>
      <c r="AA85" s="24" t="str">
        <f t="shared" si="11"/>
        <v/>
      </c>
      <c r="AB85" s="27">
        <f>VLOOKUP(A85,DELIEVERY!A:E,5,0)</f>
        <v>36.549999999999997</v>
      </c>
      <c r="AC85" s="22">
        <f>VLOOKUP(A85,DELIEVERY!DP:DV,3,0)</f>
        <v>39.161519946923896</v>
      </c>
      <c r="AD85" s="22">
        <f>VLOOKUP(A85,DELIEVERY!DP:DV,4,0)</f>
        <v>36.337487827980837</v>
      </c>
      <c r="AE85" s="22">
        <f>VLOOKUP(A85,DELIEVERY!DP:DV,5,0)</f>
        <v>38.350153550791461</v>
      </c>
      <c r="AF85" s="22">
        <f>VLOOKUP(A85,DELIEVERY!DP:DV,6,0)</f>
        <v>41.329392274863345</v>
      </c>
      <c r="AG85" s="3" t="str">
        <f t="shared" si="12"/>
        <v/>
      </c>
      <c r="AH85" s="28">
        <f>FNO_BHAVCOPY!CB83</f>
        <v>0.85521522916600679</v>
      </c>
      <c r="AI85" s="28">
        <f>FNO_BHAVCOPY!CC83</f>
        <v>-2.2478868006316377</v>
      </c>
      <c r="AJ85" s="28">
        <f>FNO_BHAVCOPY!CD83</f>
        <v>-4.9585074451180038</v>
      </c>
      <c r="AK85" s="28">
        <f>FNO_BHAVCOPY!CE83</f>
        <v>0.89367892877289867</v>
      </c>
      <c r="AL85" s="28">
        <f>FNO_BHAVCOPY!CF83</f>
        <v>4.2303645478739869</v>
      </c>
      <c r="AM85" s="28">
        <f>FNO_BHAVCOPY!CG83</f>
        <v>1.5780208726266818</v>
      </c>
      <c r="AN85" s="28">
        <f>FNO_BHAVCOPY!CH83</f>
        <v>4.2948003409612481</v>
      </c>
      <c r="AO85" s="28">
        <f>FNO_BHAVCOPY!CI83</f>
        <v>2.016789859192615</v>
      </c>
      <c r="AP85" s="28">
        <f>FNO_BHAVCOPY!CJ83</f>
        <v>-5.7170787083753787</v>
      </c>
      <c r="AQ85" s="28">
        <f>FNO_BHAVCOPY!CK83</f>
        <v>1.5271330238514487</v>
      </c>
      <c r="AR85" s="28">
        <f>FNO_BHAVCOPY!CL83</f>
        <v>-0.19491308793456033</v>
      </c>
      <c r="AS85" s="28">
        <f>FNO_BHAVCOPY!CM83</f>
        <v>-3.5532682054916949</v>
      </c>
      <c r="AT85" s="28">
        <f>FNO_BHAVCOPY!CN83</f>
        <v>-2.3943450142878628</v>
      </c>
      <c r="AU85" s="28">
        <f>FNO_BHAVCOPY!CO83</f>
        <v>6.2649832187949492</v>
      </c>
      <c r="AV85" s="29">
        <f>FNO_BHAVCOPY!BK83</f>
        <v>11940375</v>
      </c>
      <c r="AW85" s="29">
        <f>FNO_BHAVCOPY!BL83</f>
        <v>11839125</v>
      </c>
      <c r="AX85" s="29">
        <f>FNO_BHAVCOPY!BM83</f>
        <v>12111375</v>
      </c>
      <c r="AY85" s="29">
        <f>FNO_BHAVCOPY!BN83</f>
        <v>12743250</v>
      </c>
      <c r="AZ85" s="29">
        <f>FNO_BHAVCOPY!BO83</f>
        <v>12630375</v>
      </c>
      <c r="BA85" s="29">
        <f>FNO_BHAVCOPY!BP83</f>
        <v>12117750</v>
      </c>
      <c r="BB85" s="29">
        <f>FNO_BHAVCOPY!BQ83</f>
        <v>11929500</v>
      </c>
      <c r="BC85" s="29">
        <f>FNO_BHAVCOPY!BR83</f>
        <v>11438250</v>
      </c>
      <c r="BD85" s="29">
        <f>FNO_BHAVCOPY!BS83</f>
        <v>11212125</v>
      </c>
      <c r="BE85" s="29">
        <f>FNO_BHAVCOPY!BT83</f>
        <v>11892000</v>
      </c>
      <c r="BF85" s="29">
        <f>FNO_BHAVCOPY!BU83</f>
        <v>11713125</v>
      </c>
      <c r="BG85" s="29">
        <f>FNO_BHAVCOPY!BV83</f>
        <v>11736000</v>
      </c>
      <c r="BH85" s="29">
        <f>FNO_BHAVCOPY!BW83</f>
        <v>12168375</v>
      </c>
      <c r="BI85" s="29">
        <f>FNO_BHAVCOPY!BX83</f>
        <v>12466875</v>
      </c>
      <c r="BJ85" s="22">
        <f>CASHBC!EJ83</f>
        <v>63.33023</v>
      </c>
      <c r="BK85" s="22">
        <f>CASHBC!EK83</f>
        <v>48.414169999999999</v>
      </c>
      <c r="BL85" s="22">
        <f>CASHBC!EL83</f>
        <v>37.730379999999997</v>
      </c>
      <c r="BM85" s="22">
        <f>CASHBC!EM83</f>
        <v>42.244669999999999</v>
      </c>
      <c r="BN85" s="22">
        <f>CASHBC!EN83</f>
        <v>79.6066</v>
      </c>
      <c r="BO85" s="22">
        <f>CASHBC!EO83</f>
        <v>63.220480000000002</v>
      </c>
      <c r="BP85" s="22">
        <f>CASHBC!EP83</f>
        <v>60.901769999999999</v>
      </c>
      <c r="BQ85" s="22">
        <f>CASHBC!EQ83</f>
        <v>51.225969999999997</v>
      </c>
      <c r="BR85" s="22">
        <f>CASHBC!ER83</f>
        <v>49.58437</v>
      </c>
      <c r="BS85" s="22">
        <f>CASHBC!ES83</f>
        <v>58.277349999999998</v>
      </c>
      <c r="BT85" s="22">
        <f>CASHBC!ET83</f>
        <v>69.806280000000001</v>
      </c>
      <c r="BU85" s="22">
        <f>CASHBC!EU83</f>
        <v>104.35586000000001</v>
      </c>
      <c r="BV85" s="22">
        <f>CASHBC!EV83</f>
        <v>94.629289999999997</v>
      </c>
      <c r="BW85" s="22">
        <f>CASHBC!EW83</f>
        <v>64.106290000000001</v>
      </c>
      <c r="BX85" s="22">
        <f>VLOOKUP($A85,CASHBC!$FG:$FU,2,0)</f>
        <v>571.73002604499993</v>
      </c>
      <c r="BY85" s="22">
        <f>VLOOKUP($A85,CASHBC!$FG:$FU,3,0)</f>
        <v>421.16058228499998</v>
      </c>
      <c r="BZ85" s="22">
        <f>VLOOKUP($A85,CASHBC!$FG:$FU,4,0)</f>
        <v>324.17634277500002</v>
      </c>
      <c r="CA85" s="22">
        <f>VLOOKUP($A85,CASHBC!$FG:$FU,5,0)</f>
        <v>364.89010660000002</v>
      </c>
      <c r="CB85" s="22">
        <f>VLOOKUP($A85,CASHBC!$FG:$FU,6,0)</f>
        <v>680.82496230499999</v>
      </c>
      <c r="CC85" s="22">
        <f>VLOOKUP($A85,CASHBC!$FG:$FU,7,0)</f>
        <v>539.28588637500002</v>
      </c>
      <c r="CD85" s="22">
        <f>VLOOKUP($A85,CASHBC!$FG:$FU,8,0)</f>
        <v>527.71020935000001</v>
      </c>
      <c r="CE85" s="22">
        <f>VLOOKUP($A85,CASHBC!$FG:$FU,9,0)</f>
        <v>452.22727548</v>
      </c>
      <c r="CF85" s="22">
        <f>VLOOKUP($A85,CASHBC!$FG:$FU,10,0)</f>
        <v>460.43529167499997</v>
      </c>
      <c r="CG85" s="22">
        <f>VLOOKUP($A85,CASHBC!$FG:$FU,11,0)</f>
        <v>540.58015636999994</v>
      </c>
      <c r="CH85" s="22">
        <f>VLOOKUP($A85,CASHBC!$FG:$FU,12,0)</f>
        <v>634.40203364499996</v>
      </c>
      <c r="CI85" s="22">
        <f>VLOOKUP($A85,CASHBC!$FG:$FU,13,0)</f>
        <v>941.46197404999998</v>
      </c>
      <c r="CJ85" s="22">
        <f>VLOOKUP($A85,CASHBC!$FG:$FU,14,0)</f>
        <v>801.58974019499999</v>
      </c>
      <c r="CK85" s="22">
        <f>VLOOKUP($A85,CASHBC!$FG:$FU,15,0)</f>
        <v>523.38491421999993</v>
      </c>
      <c r="CL85" s="30">
        <f>VLOOKUP($A85,CASHBC!$GE:$GS,2,0)</f>
        <v>162674</v>
      </c>
      <c r="CM85" s="30">
        <f>VLOOKUP($A85,CASHBC!$GE:$GS,3,0)</f>
        <v>152437</v>
      </c>
      <c r="CN85" s="30">
        <f>VLOOKUP($A85,CASHBC!$GE:$GS,4,0)</f>
        <v>108569</v>
      </c>
      <c r="CO85" s="30">
        <f>VLOOKUP($A85,CASHBC!$GE:$GS,5,0)</f>
        <v>142648</v>
      </c>
      <c r="CP85" s="30">
        <f>VLOOKUP($A85,CASHBC!$GE:$GS,6,0)</f>
        <v>220618</v>
      </c>
      <c r="CQ85" s="30">
        <f>VLOOKUP($A85,CASHBC!$GE:$GS,7,0)</f>
        <v>227895</v>
      </c>
      <c r="CR85" s="30">
        <f>VLOOKUP($A85,CASHBC!$GE:$GS,8,0)</f>
        <v>235279</v>
      </c>
      <c r="CS85" s="30">
        <f>VLOOKUP($A85,CASHBC!$GE:$GS,9,0)</f>
        <v>164745</v>
      </c>
      <c r="CT85" s="30">
        <f>VLOOKUP($A85,CASHBC!$GE:$GS,10,0)</f>
        <v>158851</v>
      </c>
      <c r="CU85" s="30">
        <f>VLOOKUP($A85,CASHBC!$GE:$GS,11,0)</f>
        <v>185080</v>
      </c>
      <c r="CV85" s="30">
        <f>VLOOKUP($A85,CASHBC!$GE:$GS,12,0)</f>
        <v>206450</v>
      </c>
      <c r="CW85" s="30">
        <f>VLOOKUP($A85,CASHBC!$GE:$GS,13,0)</f>
        <v>295558</v>
      </c>
      <c r="CX85" s="30">
        <f>VLOOKUP($A85,CASHBC!$GE:$GS,14,0)</f>
        <v>264873</v>
      </c>
      <c r="CY85" s="30">
        <f>VLOOKUP($A85,CASHBC!$GE:$GS,15,0)</f>
        <v>185106</v>
      </c>
      <c r="CZ85" s="30">
        <f t="shared" si="7"/>
        <v>38.930763367225254</v>
      </c>
      <c r="DA85" s="30">
        <f t="shared" si="7"/>
        <v>31.76011729435767</v>
      </c>
      <c r="DB85" s="30">
        <f t="shared" si="7"/>
        <v>34.752443146754601</v>
      </c>
      <c r="DC85" s="30">
        <f t="shared" si="7"/>
        <v>29.614624810722901</v>
      </c>
      <c r="DD85" s="30">
        <f t="shared" si="7"/>
        <v>36.08345647227334</v>
      </c>
      <c r="DE85" s="30">
        <f t="shared" si="8"/>
        <v>27.741056188156826</v>
      </c>
      <c r="DF85" s="30">
        <f t="shared" si="8"/>
        <v>25.884915355811611</v>
      </c>
      <c r="DG85" s="30">
        <f t="shared" si="8"/>
        <v>31.094096937691582</v>
      </c>
      <c r="DH85" s="30">
        <f t="shared" si="8"/>
        <v>31.214389585208778</v>
      </c>
      <c r="DI85" s="30">
        <f t="shared" si="8"/>
        <v>31.487653987464881</v>
      </c>
      <c r="DJ85" s="30">
        <f t="shared" si="8"/>
        <v>33.812681036570595</v>
      </c>
      <c r="DK85" s="30">
        <f t="shared" si="8"/>
        <v>35.308081662482493</v>
      </c>
      <c r="DL85" s="30">
        <f t="shared" si="8"/>
        <v>35.726287692592301</v>
      </c>
      <c r="DM85" s="30">
        <f t="shared" si="8"/>
        <v>34.632205330999533</v>
      </c>
      <c r="DN85" s="3">
        <f>VLOOKUP($A85,DELIEVERY!$DX:$EM,2,0)</f>
        <v>36.549999999999997</v>
      </c>
      <c r="DO85" s="3">
        <f>VLOOKUP($A85,DELIEVERY!$DX:$EM,3,0)</f>
        <v>37.68</v>
      </c>
      <c r="DP85" s="3">
        <f>VLOOKUP($A85,DELIEVERY!$DX:$EM,4,0)</f>
        <v>41.95</v>
      </c>
      <c r="DQ85" s="3">
        <f>VLOOKUP($A85,DELIEVERY!$DX:$EM,5,0)</f>
        <v>38.36</v>
      </c>
      <c r="DR85" s="3">
        <f>VLOOKUP($A85,DELIEVERY!$DX:$EM,6,0)</f>
        <v>27.08</v>
      </c>
      <c r="DS85" s="3">
        <f>VLOOKUP($A85,DELIEVERY!$DX:$EM,7,0)</f>
        <v>42.25</v>
      </c>
      <c r="DT85" s="3">
        <f>VLOOKUP($A85,DELIEVERY!$DX:$EM,8,0)</f>
        <v>37.75</v>
      </c>
      <c r="DU85" s="3">
        <f>VLOOKUP($A85,DELIEVERY!$DX:$EM,9,0)</f>
        <v>43.92</v>
      </c>
      <c r="DV85" s="3">
        <f>VLOOKUP($A85,DELIEVERY!$DX:$EM,10,0)</f>
        <v>44.35</v>
      </c>
      <c r="DW85" s="3">
        <f>VLOOKUP($A85,DELIEVERY!$DX:$EM,11,0)</f>
        <v>38.71</v>
      </c>
      <c r="DX85" s="3">
        <f>VLOOKUP($A85,DELIEVERY!$DX:$EM,12,0)</f>
        <v>39.61</v>
      </c>
      <c r="DY85" s="3">
        <f>VLOOKUP($A85,DELIEVERY!$DX:$EM,13,0)</f>
        <v>48.87</v>
      </c>
      <c r="DZ85" s="3">
        <f>VLOOKUP($A85,DELIEVERY!$DX:$EM,14,0)</f>
        <v>37.21</v>
      </c>
      <c r="EA85" s="3">
        <f>VLOOKUP($A85,DELIEVERY!$DX:$EM,15,0)</f>
        <v>59.5</v>
      </c>
      <c r="EB85" s="3">
        <f>CASHBC!HU83</f>
        <v>32.699999999999932</v>
      </c>
      <c r="EC85" s="22">
        <f>CASHBC!HV83</f>
        <v>29.049999999999955</v>
      </c>
      <c r="ED85" s="22">
        <f>CASHBC!HW83</f>
        <v>15.600000000000023</v>
      </c>
      <c r="EE85" s="22">
        <f>CASHBC!HX83</f>
        <v>22.649999999999977</v>
      </c>
      <c r="EF85" s="3">
        <f>CASHBC!HY83</f>
        <v>34.850000000000023</v>
      </c>
      <c r="EG85" s="22">
        <f>CASHBC!HZ83</f>
        <v>34.5</v>
      </c>
      <c r="EH85" s="22">
        <f>CASHBC!IA83</f>
        <v>35.5</v>
      </c>
      <c r="EI85" s="22">
        <f>CASHBC!IB83</f>
        <v>43.600000000000023</v>
      </c>
      <c r="EJ85" s="22">
        <f>CASHBC!IC83</f>
        <v>32</v>
      </c>
      <c r="EK85" s="22">
        <f>CASHBC!ID83</f>
        <v>24</v>
      </c>
      <c r="EL85" s="3">
        <f>CASHBC!IE83</f>
        <v>49.649999999999977</v>
      </c>
      <c r="EM85" s="22">
        <f>CASHBC!IF83</f>
        <v>57.600000000000023</v>
      </c>
      <c r="EN85" s="22">
        <f>CASHBC!IG83</f>
        <v>64.449999999999932</v>
      </c>
      <c r="EO85" s="22">
        <f>CASHBC!IH83</f>
        <v>29.950000000000045</v>
      </c>
      <c r="EP85" s="22">
        <f>VLOOKUP($A85,FNO_STOCKOPS!$EJ:$EY,2,0)</f>
        <v>0.4829581993569132</v>
      </c>
      <c r="EQ85" s="22">
        <f>VLOOKUP($A85,FNO_STOCKOPS!$EJ:$EY,3,0)</f>
        <v>0.37805377371366178</v>
      </c>
      <c r="ER85" s="22">
        <f>VLOOKUP($A85,FNO_STOCKOPS!$EJ:$EY,4,0)</f>
        <v>0.34608007672021096</v>
      </c>
      <c r="ES85" s="22">
        <f>VLOOKUP($A85,FNO_STOCKOPS!$EJ:$EY,5,0)</f>
        <v>0.32738881549977983</v>
      </c>
      <c r="ET85" s="22">
        <f>VLOOKUP($A85,FNO_STOCKOPS!$EJ:$EY,6,0)</f>
        <v>0.33952741454462032</v>
      </c>
      <c r="EU85" s="22">
        <f>VLOOKUP($A85,FNO_STOCKOPS!$EJ:$EY,7,0)</f>
        <v>0.36244285546829214</v>
      </c>
      <c r="EV85" s="22">
        <f>VLOOKUP($A85,FNO_STOCKOPS!$EJ:$EY,8,0)</f>
        <v>0.39136212624584715</v>
      </c>
      <c r="EW85" s="22">
        <f>VLOOKUP($A85,FNO_STOCKOPS!$EJ:$EY,9,0)</f>
        <v>0.47774385344689058</v>
      </c>
      <c r="EX85" s="22">
        <f>VLOOKUP($A85,FNO_STOCKOPS!$EJ:$EY,10,0)</f>
        <v>0.51181102362204722</v>
      </c>
      <c r="EY85" s="22">
        <f>VLOOKUP($A85,FNO_STOCKOPS!$EJ:$EY,11,0)</f>
        <v>0.55057449613863252</v>
      </c>
      <c r="EZ85" s="22">
        <f>VLOOKUP($A85,FNO_STOCKOPS!$EJ:$EY,12,0)</f>
        <v>0.50808480057491912</v>
      </c>
      <c r="FA85" s="22">
        <f>VLOOKUP($A85,FNO_STOCKOPS!$EJ:$EY,13,0)</f>
        <v>0.46143790849673205</v>
      </c>
      <c r="FB85" s="22">
        <f>VLOOKUP($A85,FNO_STOCKOPS!$EJ:$EY,14,0)</f>
        <v>0.46311996608732514</v>
      </c>
      <c r="FC85" s="22">
        <f>VLOOKUP($A85,FNO_STOCKOPS!$EJ:$EY,15,0)</f>
        <v>0.40098115156209657</v>
      </c>
    </row>
    <row r="86" spans="1:159" x14ac:dyDescent="0.25">
      <c r="A86" s="3" t="s">
        <v>92</v>
      </c>
      <c r="B86" s="17">
        <v>874.9</v>
      </c>
      <c r="C86" s="17">
        <v>878.2</v>
      </c>
      <c r="D86" s="17">
        <v>811.55</v>
      </c>
      <c r="E86" s="18">
        <v>833.8</v>
      </c>
      <c r="F86" s="18">
        <v>-2.41</v>
      </c>
      <c r="G86" s="18">
        <v>906</v>
      </c>
      <c r="H86" s="18">
        <v>504.75</v>
      </c>
      <c r="I86" s="21" t="str">
        <f>VLOOKUP($A86,CASHBC!$HT:$IL,19,0)</f>
        <v/>
      </c>
      <c r="J86" s="22">
        <f>VLOOKUP($A86,CASHBC!$A:$C,3,0)</f>
        <v>76.433310000000006</v>
      </c>
      <c r="K86" s="22">
        <f>VLOOKUP($A86,CASHBC!$EZ:$FD,2,0)</f>
        <v>46.18818000000001</v>
      </c>
      <c r="L86" s="22">
        <f>VLOOKUP($A86,CASHBC!$EZ:$FD,3,0)</f>
        <v>63.976607999999999</v>
      </c>
      <c r="M86" s="22">
        <f>VLOOKUP($A86,CASHBC!$EZ:$FD,4,0)</f>
        <v>54.689197499999999</v>
      </c>
      <c r="N86" s="22">
        <f>VLOOKUP($A86,CASHBC!$EZ:$FD,5,0)</f>
        <v>62.954692307692312</v>
      </c>
      <c r="O86" s="22">
        <f t="shared" si="9"/>
        <v>76.433310000000006</v>
      </c>
      <c r="P86" s="22">
        <f>VLOOKUP($A86,CASHBC!$A:$D,4,0)</f>
        <v>642.22058259999994</v>
      </c>
      <c r="Q86" s="22">
        <f>VLOOKUP($A86,CASHBC!$FX:$GB,2,0)</f>
        <v>405.67616673833328</v>
      </c>
      <c r="R86" s="22">
        <f>VLOOKUP($A86,CASHBC!$FX:$GB,3,0)</f>
        <v>555.85888178999994</v>
      </c>
      <c r="S86" s="22">
        <f>VLOOKUP($A86,CASHBC!$FX:$GB,4,0)</f>
        <v>467.91517682312497</v>
      </c>
      <c r="T86" s="22">
        <f>VLOOKUP($A86,CASHBC!$FX:$GB,5,0)</f>
        <v>524.45478907999995</v>
      </c>
      <c r="U86" s="22">
        <f t="shared" si="10"/>
        <v>642.22058259999994</v>
      </c>
      <c r="V86" s="24">
        <f>VLOOKUP($A86,CASHBC!$A:$E,5,0)</f>
        <v>155467</v>
      </c>
      <c r="W86" s="24">
        <f>VLOOKUP($A86,CASHBC!$GV:$GZ,2,0)</f>
        <v>92513.666666666672</v>
      </c>
      <c r="X86" s="24">
        <f>VLOOKUP($A86,CASHBC!$GV:$GZ,3,0)</f>
        <v>126223.8</v>
      </c>
      <c r="Y86" s="24">
        <f>VLOOKUP($A86,CASHBC!$GV:$GZ,4,0)</f>
        <v>107974.75</v>
      </c>
      <c r="Z86" s="24">
        <f>VLOOKUP($A86,CASHBC!$GV:$GZ,5,0)</f>
        <v>130016.76923076923</v>
      </c>
      <c r="AA86" s="24" t="str">
        <f t="shared" si="11"/>
        <v/>
      </c>
      <c r="AB86" s="27">
        <f>VLOOKUP(A86,DELIEVERY!A:E,5,0)</f>
        <v>16.62</v>
      </c>
      <c r="AC86" s="22">
        <f>VLOOKUP(A86,DELIEVERY!DP:DV,3,0)</f>
        <v>17.156633291605488</v>
      </c>
      <c r="AD86" s="22">
        <f>VLOOKUP(A86,DELIEVERY!DP:DV,4,0)</f>
        <v>15.102770062457829</v>
      </c>
      <c r="AE86" s="22">
        <f>VLOOKUP(A86,DELIEVERY!DP:DV,5,0)</f>
        <v>15.556856543744312</v>
      </c>
      <c r="AF86" s="22">
        <f>VLOOKUP(A86,DELIEVERY!DP:DV,6,0)</f>
        <v>18.363721895233567</v>
      </c>
      <c r="AG86" s="3" t="str">
        <f t="shared" si="12"/>
        <v/>
      </c>
      <c r="AH86" s="28">
        <f>FNO_BHAVCOPY!CB84</f>
        <v>-4.1110330288123684</v>
      </c>
      <c r="AI86" s="28">
        <f>FNO_BHAVCOPY!CC84</f>
        <v>-3.2104475581553529</v>
      </c>
      <c r="AJ86" s="28">
        <f>FNO_BHAVCOPY!CD84</f>
        <v>-6.6776691633870762</v>
      </c>
      <c r="AK86" s="28">
        <f>FNO_BHAVCOPY!CE84</f>
        <v>-0.35420619860847563</v>
      </c>
      <c r="AL86" s="28">
        <f>FNO_BHAVCOPY!CF84</f>
        <v>0.96430167954530943</v>
      </c>
      <c r="AM86" s="28">
        <f>FNO_BHAVCOPY!CG84</f>
        <v>0.1919508605796916</v>
      </c>
      <c r="AN86" s="28">
        <f>FNO_BHAVCOPY!CH84</f>
        <v>1.7181906931337456</v>
      </c>
      <c r="AO86" s="28">
        <f>FNO_BHAVCOPY!CI84</f>
        <v>3.7474679270763001</v>
      </c>
      <c r="AP86" s="28">
        <f>FNO_BHAVCOPY!CJ84</f>
        <v>3.5302341838518001</v>
      </c>
      <c r="AQ86" s="28">
        <f>FNO_BHAVCOPY!CK84</f>
        <v>-0.29969333705045997</v>
      </c>
      <c r="AR86" s="28">
        <f>FNO_BHAVCOPY!CL84</f>
        <v>1.6507261778250089</v>
      </c>
      <c r="AS86" s="28">
        <f>FNO_BHAVCOPY!CM84</f>
        <v>2.0459803354540198</v>
      </c>
      <c r="AT86" s="28">
        <f>FNO_BHAVCOPY!CN84</f>
        <v>12.373060362336503</v>
      </c>
      <c r="AU86" s="28">
        <f>FNO_BHAVCOPY!CO84</f>
        <v>31.22601279317697</v>
      </c>
      <c r="AV86" s="29">
        <f>FNO_BHAVCOPY!BK84</f>
        <v>9551500</v>
      </c>
      <c r="AW86" s="29">
        <f>FNO_BHAVCOPY!BL84</f>
        <v>9961000</v>
      </c>
      <c r="AX86" s="29">
        <f>FNO_BHAVCOPY!BM84</f>
        <v>10291400</v>
      </c>
      <c r="AY86" s="29">
        <f>FNO_BHAVCOPY!BN84</f>
        <v>11027800</v>
      </c>
      <c r="AZ86" s="29">
        <f>FNO_BHAVCOPY!BO84</f>
        <v>11067000</v>
      </c>
      <c r="BA86" s="29">
        <f>FNO_BHAVCOPY!BP84</f>
        <v>10961300</v>
      </c>
      <c r="BB86" s="29">
        <f>FNO_BHAVCOPY!BQ84</f>
        <v>10940300</v>
      </c>
      <c r="BC86" s="29">
        <f>FNO_BHAVCOPY!BR84</f>
        <v>10755500</v>
      </c>
      <c r="BD86" s="29">
        <f>FNO_BHAVCOPY!BS84</f>
        <v>10367000</v>
      </c>
      <c r="BE86" s="29">
        <f>FNO_BHAVCOPY!BT84</f>
        <v>10013500</v>
      </c>
      <c r="BF86" s="29">
        <f>FNO_BHAVCOPY!BU84</f>
        <v>10043600</v>
      </c>
      <c r="BG86" s="29">
        <f>FNO_BHAVCOPY!BV84</f>
        <v>9880500</v>
      </c>
      <c r="BH86" s="29">
        <f>FNO_BHAVCOPY!BW84</f>
        <v>9682400</v>
      </c>
      <c r="BI86" s="29">
        <f>FNO_BHAVCOPY!BX84</f>
        <v>8616300</v>
      </c>
      <c r="BJ86" s="22">
        <f>CASHBC!EJ84</f>
        <v>76.433310000000006</v>
      </c>
      <c r="BK86" s="22">
        <f>CASHBC!EK84</f>
        <v>32.860329999999998</v>
      </c>
      <c r="BL86" s="22">
        <f>CASHBC!EL84</f>
        <v>41.214370000000002</v>
      </c>
      <c r="BM86" s="22">
        <f>CASHBC!EM84</f>
        <v>64.489840000000001</v>
      </c>
      <c r="BN86" s="22">
        <f>CASHBC!EN84</f>
        <v>147.1987</v>
      </c>
      <c r="BO86" s="22">
        <f>CASHBC!EO84</f>
        <v>34.119799999999998</v>
      </c>
      <c r="BP86" s="22">
        <f>CASHBC!EP84</f>
        <v>36.308140000000002</v>
      </c>
      <c r="BQ86" s="22">
        <f>CASHBC!EQ84</f>
        <v>58.372770000000003</v>
      </c>
      <c r="BR86" s="22">
        <f>CASHBC!ER84</f>
        <v>22.949629999999999</v>
      </c>
      <c r="BS86" s="22">
        <f>CASHBC!ES84</f>
        <v>33.282449999999997</v>
      </c>
      <c r="BT86" s="22">
        <f>CASHBC!ET84</f>
        <v>39.633249999999997</v>
      </c>
      <c r="BU86" s="22">
        <f>CASHBC!EU84</f>
        <v>70.008579999999995</v>
      </c>
      <c r="BV86" s="22">
        <f>CASHBC!EV84</f>
        <v>100.64806</v>
      </c>
      <c r="BW86" s="22">
        <f>CASHBC!EW84</f>
        <v>137.32508000000001</v>
      </c>
      <c r="BX86" s="22">
        <f>VLOOKUP($A86,CASHBC!$FG:$FU,2,0)</f>
        <v>642.22058259999994</v>
      </c>
      <c r="BY86" s="22">
        <f>VLOOKUP($A86,CASHBC!$FG:$FU,3,0)</f>
        <v>283.24158894499999</v>
      </c>
      <c r="BZ86" s="22">
        <f>VLOOKUP($A86,CASHBC!$FG:$FU,4,0)</f>
        <v>357.71086898000004</v>
      </c>
      <c r="CA86" s="22">
        <f>VLOOKUP($A86,CASHBC!$FG:$FU,5,0)</f>
        <v>576.07604228999992</v>
      </c>
      <c r="CB86" s="22">
        <f>VLOOKUP($A86,CASHBC!$FG:$FU,6,0)</f>
        <v>1279.9562818899999</v>
      </c>
      <c r="CC86" s="22">
        <f>VLOOKUP($A86,CASHBC!$FG:$FU,7,0)</f>
        <v>282.30962684499997</v>
      </c>
      <c r="CD86" s="22">
        <f>VLOOKUP($A86,CASHBC!$FG:$FU,8,0)</f>
        <v>295.49773604499995</v>
      </c>
      <c r="CE86" s="22">
        <f>VLOOKUP($A86,CASHBC!$FG:$FU,9,0)</f>
        <v>482.70290926000001</v>
      </c>
      <c r="CF86" s="22">
        <f>VLOOKUP($A86,CASHBC!$FG:$FU,10,0)</f>
        <v>185.82636033</v>
      </c>
      <c r="CG86" s="22">
        <f>VLOOKUP($A86,CASHBC!$FG:$FU,11,0)</f>
        <v>274.75161906</v>
      </c>
      <c r="CH86" s="22">
        <f>VLOOKUP($A86,CASHBC!$FG:$FU,12,0)</f>
        <v>324.11167048999999</v>
      </c>
      <c r="CI86" s="22">
        <f>VLOOKUP($A86,CASHBC!$FG:$FU,13,0)</f>
        <v>582.73247521999997</v>
      </c>
      <c r="CJ86" s="22">
        <f>VLOOKUP($A86,CASHBC!$FG:$FU,14,0)</f>
        <v>834.31690047500001</v>
      </c>
      <c r="CK86" s="22">
        <f>VLOOKUP($A86,CASHBC!$FG:$FU,15,0)</f>
        <v>1058.6781782099999</v>
      </c>
      <c r="CL86" s="30">
        <f>VLOOKUP($A86,CASHBC!$GE:$GS,2,0)</f>
        <v>155467</v>
      </c>
      <c r="CM86" s="30">
        <f>VLOOKUP($A86,CASHBC!$GE:$GS,3,0)</f>
        <v>66779</v>
      </c>
      <c r="CN86" s="30">
        <f>VLOOKUP($A86,CASHBC!$GE:$GS,4,0)</f>
        <v>84507</v>
      </c>
      <c r="CO86" s="30">
        <f>VLOOKUP($A86,CASHBC!$GE:$GS,5,0)</f>
        <v>126255</v>
      </c>
      <c r="CP86" s="30">
        <f>VLOOKUP($A86,CASHBC!$GE:$GS,6,0)</f>
        <v>285223</v>
      </c>
      <c r="CQ86" s="30">
        <f>VLOOKUP($A86,CASHBC!$GE:$GS,7,0)</f>
        <v>68355</v>
      </c>
      <c r="CR86" s="30">
        <f>VLOOKUP($A86,CASHBC!$GE:$GS,8,0)</f>
        <v>67798</v>
      </c>
      <c r="CS86" s="30">
        <f>VLOOKUP($A86,CASHBC!$GE:$GS,9,0)</f>
        <v>110622</v>
      </c>
      <c r="CT86" s="30">
        <f>VLOOKUP($A86,CASHBC!$GE:$GS,10,0)</f>
        <v>54259</v>
      </c>
      <c r="CU86" s="30">
        <f>VLOOKUP($A86,CASHBC!$GE:$GS,11,0)</f>
        <v>67270</v>
      </c>
      <c r="CV86" s="30">
        <f>VLOOKUP($A86,CASHBC!$GE:$GS,12,0)</f>
        <v>98211</v>
      </c>
      <c r="CW86" s="30">
        <f>VLOOKUP($A86,CASHBC!$GE:$GS,13,0)</f>
        <v>166209</v>
      </c>
      <c r="CX86" s="30">
        <f>VLOOKUP($A86,CASHBC!$GE:$GS,14,0)</f>
        <v>232357</v>
      </c>
      <c r="CY86" s="30">
        <f>VLOOKUP($A86,CASHBC!$GE:$GS,15,0)</f>
        <v>262373</v>
      </c>
      <c r="CZ86" s="30">
        <f t="shared" si="7"/>
        <v>49.163687470652938</v>
      </c>
      <c r="DA86" s="30">
        <f t="shared" si="7"/>
        <v>49.207580227316967</v>
      </c>
      <c r="DB86" s="30">
        <f t="shared" si="7"/>
        <v>48.77036221851445</v>
      </c>
      <c r="DC86" s="30">
        <f t="shared" si="7"/>
        <v>51.079038453922621</v>
      </c>
      <c r="DD86" s="30">
        <f t="shared" si="7"/>
        <v>51.608285446825818</v>
      </c>
      <c r="DE86" s="30">
        <f t="shared" si="8"/>
        <v>49.915587740472532</v>
      </c>
      <c r="DF86" s="30">
        <f t="shared" si="8"/>
        <v>53.553408655122574</v>
      </c>
      <c r="DG86" s="30">
        <f t="shared" si="8"/>
        <v>52.767776753267881</v>
      </c>
      <c r="DH86" s="30">
        <f t="shared" ref="DH86:DM128" si="13">BR86/CT86*100000</f>
        <v>42.296448515453655</v>
      </c>
      <c r="DI86" s="30">
        <f t="shared" si="13"/>
        <v>49.47591794261929</v>
      </c>
      <c r="DJ86" s="30">
        <f t="shared" si="13"/>
        <v>40.355204610481515</v>
      </c>
      <c r="DK86" s="30">
        <f t="shared" si="13"/>
        <v>42.120811749062923</v>
      </c>
      <c r="DL86" s="30">
        <f t="shared" si="13"/>
        <v>43.316129920768475</v>
      </c>
      <c r="DM86" s="30">
        <f t="shared" si="13"/>
        <v>52.339638606106583</v>
      </c>
      <c r="DN86" s="3">
        <f>VLOOKUP($A86,DELIEVERY!$DX:$EM,2,0)</f>
        <v>16.62</v>
      </c>
      <c r="DO86" s="3">
        <f>VLOOKUP($A86,DELIEVERY!$DX:$EM,3,0)</f>
        <v>11.63</v>
      </c>
      <c r="DP86" s="3">
        <f>VLOOKUP($A86,DELIEVERY!$DX:$EM,4,0)</f>
        <v>20.99</v>
      </c>
      <c r="DQ86" s="3">
        <f>VLOOKUP($A86,DELIEVERY!$DX:$EM,5,0)</f>
        <v>17.52</v>
      </c>
      <c r="DR86" s="3">
        <f>VLOOKUP($A86,DELIEVERY!$DX:$EM,6,0)</f>
        <v>13.19</v>
      </c>
      <c r="DS86" s="3">
        <f>VLOOKUP($A86,DELIEVERY!$DX:$EM,7,0)</f>
        <v>15.02</v>
      </c>
      <c r="DT86" s="3">
        <f>VLOOKUP($A86,DELIEVERY!$DX:$EM,8,0)</f>
        <v>12.8</v>
      </c>
      <c r="DU86" s="3">
        <f>VLOOKUP($A86,DELIEVERY!$DX:$EM,9,0)</f>
        <v>13.56</v>
      </c>
      <c r="DV86" s="3">
        <f>VLOOKUP($A86,DELIEVERY!$DX:$EM,10,0)</f>
        <v>31.32</v>
      </c>
      <c r="DW86" s="3">
        <f>VLOOKUP($A86,DELIEVERY!$DX:$EM,11,0)</f>
        <v>21.37</v>
      </c>
      <c r="DX86" s="3">
        <f>VLOOKUP($A86,DELIEVERY!$DX:$EM,12,0)</f>
        <v>24.3</v>
      </c>
      <c r="DY86" s="3">
        <f>VLOOKUP($A86,DELIEVERY!$DX:$EM,13,0)</f>
        <v>24.72</v>
      </c>
      <c r="DZ86" s="3">
        <f>VLOOKUP($A86,DELIEVERY!$DX:$EM,14,0)</f>
        <v>19.25</v>
      </c>
      <c r="EA86" s="3">
        <f>VLOOKUP($A86,DELIEVERY!$DX:$EM,15,0)</f>
        <v>20.98</v>
      </c>
      <c r="EB86" s="3">
        <f>CASHBC!HU84</f>
        <v>66.650000000000091</v>
      </c>
      <c r="EC86" s="22">
        <f>CASHBC!HV84</f>
        <v>23.950000000000045</v>
      </c>
      <c r="ED86" s="22">
        <f>CASHBC!HW84</f>
        <v>52.75</v>
      </c>
      <c r="EE86" s="22">
        <f>CASHBC!HX84</f>
        <v>30.299999999999955</v>
      </c>
      <c r="EF86" s="3">
        <f>CASHBC!HY84</f>
        <v>70.299999999999955</v>
      </c>
      <c r="EG86" s="22">
        <f>CASHBC!HZ84</f>
        <v>26.299999999999955</v>
      </c>
      <c r="EH86" s="22">
        <f>CASHBC!IA84</f>
        <v>26.700000000000045</v>
      </c>
      <c r="EI86" s="22">
        <f>CASHBC!IB84</f>
        <v>53.5</v>
      </c>
      <c r="EJ86" s="22">
        <f>CASHBC!IC84</f>
        <v>26.649999999999977</v>
      </c>
      <c r="EK86" s="22">
        <f>CASHBC!ID84</f>
        <v>27.399999999999977</v>
      </c>
      <c r="EL86" s="3">
        <f>CASHBC!IE84</f>
        <v>45.450000000000045</v>
      </c>
      <c r="EM86" s="22">
        <f>CASHBC!IF84</f>
        <v>62.649999999999977</v>
      </c>
      <c r="EN86" s="22">
        <f>CASHBC!IG84</f>
        <v>49.799999999999955</v>
      </c>
      <c r="EO86" s="22">
        <f>CASHBC!IH84</f>
        <v>64.600000000000023</v>
      </c>
      <c r="EP86" s="22">
        <f>VLOOKUP($A86,FNO_STOCKOPS!$EJ:$EY,2,0)</f>
        <v>0.69909139497594874</v>
      </c>
      <c r="EQ86" s="22">
        <f>VLOOKUP($A86,FNO_STOCKOPS!$EJ:$EY,3,0)</f>
        <v>0.79304635761589404</v>
      </c>
      <c r="ER86" s="22">
        <f>VLOOKUP($A86,FNO_STOCKOPS!$EJ:$EY,4,0)</f>
        <v>0.74662813102119463</v>
      </c>
      <c r="ES86" s="22">
        <f>VLOOKUP($A86,FNO_STOCKOPS!$EJ:$EY,5,0)</f>
        <v>0.83262611975483258</v>
      </c>
      <c r="ET86" s="22">
        <f>VLOOKUP($A86,FNO_STOCKOPS!$EJ:$EY,6,0)</f>
        <v>0.75259965337954937</v>
      </c>
      <c r="EU86" s="22">
        <f>VLOOKUP($A86,FNO_STOCKOPS!$EJ:$EY,7,0)</f>
        <v>0.50041736227045075</v>
      </c>
      <c r="EV86" s="22">
        <f>VLOOKUP($A86,FNO_STOCKOPS!$EJ:$EY,8,0)</f>
        <v>0.5588998443175921</v>
      </c>
      <c r="EW86" s="22">
        <f>VLOOKUP($A86,FNO_STOCKOPS!$EJ:$EY,9,0)</f>
        <v>0.56636217087587315</v>
      </c>
      <c r="EX86" s="22">
        <f>VLOOKUP($A86,FNO_STOCKOPS!$EJ:$EY,10,0)</f>
        <v>0.61321839080459772</v>
      </c>
      <c r="EY86" s="22">
        <f>VLOOKUP($A86,FNO_STOCKOPS!$EJ:$EY,11,0)</f>
        <v>0.61346488682530476</v>
      </c>
      <c r="EZ86" s="22">
        <f>VLOOKUP($A86,FNO_STOCKOPS!$EJ:$EY,12,0)</f>
        <v>0.59966777408637872</v>
      </c>
      <c r="FA86" s="22">
        <f>VLOOKUP($A86,FNO_STOCKOPS!$EJ:$EY,13,0)</f>
        <v>0.60067491563554554</v>
      </c>
      <c r="FB86" s="22">
        <f>VLOOKUP($A86,FNO_STOCKOPS!$EJ:$EY,14,0)</f>
        <v>0.56696935300794549</v>
      </c>
      <c r="FC86" s="22">
        <f>VLOOKUP($A86,FNO_STOCKOPS!$EJ:$EY,15,0)</f>
        <v>0.57028985507246377</v>
      </c>
    </row>
    <row r="87" spans="1:159" x14ac:dyDescent="0.25">
      <c r="A87" s="3" t="s">
        <v>93</v>
      </c>
      <c r="B87" s="18">
        <v>355.65</v>
      </c>
      <c r="C87" s="18">
        <v>368</v>
      </c>
      <c r="D87" s="18">
        <v>355</v>
      </c>
      <c r="E87" s="18">
        <v>367.55</v>
      </c>
      <c r="F87" s="18">
        <v>5.62</v>
      </c>
      <c r="G87" s="18">
        <v>683</v>
      </c>
      <c r="H87" s="18">
        <v>245.4</v>
      </c>
      <c r="I87" s="21" t="str">
        <f>VLOOKUP($A87,CASHBC!$HT:$IL,19,0)</f>
        <v/>
      </c>
      <c r="J87" s="22">
        <f>VLOOKUP($A87,CASHBC!$A:$C,3,0)</f>
        <v>74.228800000000007</v>
      </c>
      <c r="K87" s="22">
        <f>VLOOKUP($A87,CASHBC!$EZ:$FD,2,0)</f>
        <v>59.211906666666664</v>
      </c>
      <c r="L87" s="22">
        <f>VLOOKUP($A87,CASHBC!$EZ:$FD,3,0)</f>
        <v>60.513868000000002</v>
      </c>
      <c r="M87" s="22">
        <f>VLOOKUP($A87,CASHBC!$EZ:$FD,4,0)</f>
        <v>65.210822499999992</v>
      </c>
      <c r="N87" s="22">
        <f>VLOOKUP($A87,CASHBC!$EZ:$FD,5,0)</f>
        <v>72.730169230769235</v>
      </c>
      <c r="O87" s="22">
        <f t="shared" si="9"/>
        <v>74.228800000000007</v>
      </c>
      <c r="P87" s="22">
        <f>VLOOKUP($A87,CASHBC!$A:$D,4,0)</f>
        <v>270.00903956500002</v>
      </c>
      <c r="Q87" s="22">
        <f>VLOOKUP($A87,CASHBC!$FX:$GB,2,0)</f>
        <v>200.98879368999999</v>
      </c>
      <c r="R87" s="22">
        <f>VLOOKUP($A87,CASHBC!$FX:$GB,3,0)</f>
        <v>205.56949240700001</v>
      </c>
      <c r="S87" s="22">
        <f>VLOOKUP($A87,CASHBC!$FX:$GB,4,0)</f>
        <v>221.71130295750001</v>
      </c>
      <c r="T87" s="22">
        <f>VLOOKUP($A87,CASHBC!$FX:$GB,5,0)</f>
        <v>253.77238586423076</v>
      </c>
      <c r="U87" s="22">
        <f t="shared" si="10"/>
        <v>270.00903956500002</v>
      </c>
      <c r="V87" s="24">
        <f>VLOOKUP($A87,CASHBC!$A:$E,5,0)</f>
        <v>124105</v>
      </c>
      <c r="W87" s="24">
        <f>VLOOKUP($A87,CASHBC!$GV:$GZ,2,0)</f>
        <v>93227.333333333328</v>
      </c>
      <c r="X87" s="24">
        <f>VLOOKUP($A87,CASHBC!$GV:$GZ,3,0)</f>
        <v>102938.2</v>
      </c>
      <c r="Y87" s="24">
        <f>VLOOKUP($A87,CASHBC!$GV:$GZ,4,0)</f>
        <v>116022.5</v>
      </c>
      <c r="Z87" s="24">
        <f>VLOOKUP($A87,CASHBC!$GV:$GZ,5,0)</f>
        <v>124506.07692307692</v>
      </c>
      <c r="AA87" s="24" t="str">
        <f t="shared" si="11"/>
        <v/>
      </c>
      <c r="AB87" s="27">
        <f>VLOOKUP(A87,DELIEVERY!A:E,5,0)</f>
        <v>38.18</v>
      </c>
      <c r="AC87" s="22">
        <f>VLOOKUP(A87,DELIEVERY!DP:DV,3,0)</f>
        <v>39.63800749083574</v>
      </c>
      <c r="AD87" s="22">
        <f>VLOOKUP(A87,DELIEVERY!DP:DV,4,0)</f>
        <v>38.410759001556471</v>
      </c>
      <c r="AE87" s="22">
        <f>VLOOKUP(A87,DELIEVERY!DP:DV,5,0)</f>
        <v>39.911172336463018</v>
      </c>
      <c r="AF87" s="22">
        <f>VLOOKUP(A87,DELIEVERY!DP:DV,6,0)</f>
        <v>34.146058529092045</v>
      </c>
      <c r="AG87" s="3" t="str">
        <f t="shared" si="12"/>
        <v/>
      </c>
      <c r="AH87" s="28">
        <f>FNO_BHAVCOPY!CB85</f>
        <v>-1.8974960876369327</v>
      </c>
      <c r="AI87" s="28">
        <f>FNO_BHAVCOPY!CC85</f>
        <v>-5.786951713969775</v>
      </c>
      <c r="AJ87" s="28">
        <f>FNO_BHAVCOPY!CD85</f>
        <v>-1.5661849186672312</v>
      </c>
      <c r="AK87" s="28">
        <f>FNO_BHAVCOPY!CE85</f>
        <v>7.2438391699092097</v>
      </c>
      <c r="AL87" s="28">
        <f>FNO_BHAVCOPY!CF85</f>
        <v>0</v>
      </c>
      <c r="AM87" s="28">
        <f>FNO_BHAVCOPY!CG85</f>
        <v>2.1801073487509108</v>
      </c>
      <c r="AN87" s="28">
        <f>FNO_BHAVCOPY!CH85</f>
        <v>-0.88664127150926053</v>
      </c>
      <c r="AO87" s="28">
        <f>FNO_BHAVCOPY!CI85</f>
        <v>-1.9764372626022018</v>
      </c>
      <c r="AP87" s="28">
        <f>FNO_BHAVCOPY!CJ85</f>
        <v>0.43970255415454251</v>
      </c>
      <c r="AQ87" s="28">
        <f>FNO_BHAVCOPY!CK85</f>
        <v>8.1392909586742181</v>
      </c>
      <c r="AR87" s="28">
        <f>FNO_BHAVCOPY!CL85</f>
        <v>3.5254090053568845</v>
      </c>
      <c r="AS87" s="28">
        <f>FNO_BHAVCOPY!CM85</f>
        <v>-0.72583542939274159</v>
      </c>
      <c r="AT87" s="28">
        <f>FNO_BHAVCOPY!CN85</f>
        <v>-2.1586274785543527</v>
      </c>
      <c r="AU87" s="28">
        <f>FNO_BHAVCOPY!CO85</f>
        <v>-3.8534342888047592</v>
      </c>
      <c r="AV87" s="29">
        <f>FNO_BHAVCOPY!BK85</f>
        <v>15045000</v>
      </c>
      <c r="AW87" s="29">
        <f>FNO_BHAVCOPY!BL85</f>
        <v>15336000</v>
      </c>
      <c r="AX87" s="29">
        <f>FNO_BHAVCOPY!BM85</f>
        <v>16278000</v>
      </c>
      <c r="AY87" s="29">
        <f>FNO_BHAVCOPY!BN85</f>
        <v>16537000</v>
      </c>
      <c r="AZ87" s="29">
        <f>FNO_BHAVCOPY!BO85</f>
        <v>15420000</v>
      </c>
      <c r="BA87" s="29">
        <f>FNO_BHAVCOPY!BP85</f>
        <v>15420000</v>
      </c>
      <c r="BB87" s="29">
        <f>FNO_BHAVCOPY!BQ85</f>
        <v>15091000</v>
      </c>
      <c r="BC87" s="29">
        <f>FNO_BHAVCOPY!BR85</f>
        <v>15226000</v>
      </c>
      <c r="BD87" s="29">
        <f>FNO_BHAVCOPY!BS85</f>
        <v>15533000</v>
      </c>
      <c r="BE87" s="29">
        <f>FNO_BHAVCOPY!BT85</f>
        <v>15465000</v>
      </c>
      <c r="BF87" s="29">
        <f>FNO_BHAVCOPY!BU85</f>
        <v>14301000</v>
      </c>
      <c r="BG87" s="29">
        <f>FNO_BHAVCOPY!BV85</f>
        <v>13814000</v>
      </c>
      <c r="BH87" s="29">
        <f>FNO_BHAVCOPY!BW85</f>
        <v>13915000</v>
      </c>
      <c r="BI87" s="29">
        <f>FNO_BHAVCOPY!BX85</f>
        <v>14222000</v>
      </c>
      <c r="BJ87" s="22">
        <f>CASHBC!EJ85</f>
        <v>74.228800000000007</v>
      </c>
      <c r="BK87" s="22">
        <f>CASHBC!EK85</f>
        <v>77.484979999999993</v>
      </c>
      <c r="BL87" s="22">
        <f>CASHBC!EL85</f>
        <v>42.445219999999999</v>
      </c>
      <c r="BM87" s="22">
        <f>CASHBC!EM85</f>
        <v>57.70552</v>
      </c>
      <c r="BN87" s="22">
        <f>CASHBC!EN85</f>
        <v>57.550289999999997</v>
      </c>
      <c r="BO87" s="22">
        <f>CASHBC!EO85</f>
        <v>67.383330000000001</v>
      </c>
      <c r="BP87" s="22">
        <f>CASHBC!EP85</f>
        <v>90.737179999999995</v>
      </c>
      <c r="BQ87" s="22">
        <f>CASHBC!EQ85</f>
        <v>80.037819999999996</v>
      </c>
      <c r="BR87" s="22">
        <f>CASHBC!ER85</f>
        <v>48.342239999999997</v>
      </c>
      <c r="BS87" s="22">
        <f>CASHBC!ES85</f>
        <v>61.786110000000001</v>
      </c>
      <c r="BT87" s="22">
        <f>CASHBC!ET85</f>
        <v>61.557729999999999</v>
      </c>
      <c r="BU87" s="22">
        <f>CASHBC!EU85</f>
        <v>113.00959</v>
      </c>
      <c r="BV87" s="22">
        <f>CASHBC!EV85</f>
        <v>77.177570000000003</v>
      </c>
      <c r="BW87" s="22">
        <f>CASHBC!EW85</f>
        <v>110.27462</v>
      </c>
      <c r="BX87" s="22">
        <f>VLOOKUP($A87,CASHBC!$FG:$FU,2,0)</f>
        <v>270.00903956500002</v>
      </c>
      <c r="BY87" s="22">
        <f>VLOOKUP($A87,CASHBC!$FG:$FU,3,0)</f>
        <v>268.35274249000003</v>
      </c>
      <c r="BZ87" s="22">
        <f>VLOOKUP($A87,CASHBC!$FG:$FU,4,0)</f>
        <v>141.30770860000001</v>
      </c>
      <c r="CA87" s="22">
        <f>VLOOKUP($A87,CASHBC!$FG:$FU,5,0)</f>
        <v>193.30592998</v>
      </c>
      <c r="CB87" s="22">
        <f>VLOOKUP($A87,CASHBC!$FG:$FU,6,0)</f>
        <v>195.02795839000001</v>
      </c>
      <c r="CC87" s="22">
        <f>VLOOKUP($A87,CASHBC!$FG:$FU,7,0)</f>
        <v>229.85312257499999</v>
      </c>
      <c r="CD87" s="22">
        <f>VLOOKUP($A87,CASHBC!$FG:$FU,8,0)</f>
        <v>306.38274913000004</v>
      </c>
      <c r="CE87" s="22">
        <f>VLOOKUP($A87,CASHBC!$FG:$FU,9,0)</f>
        <v>266.27592559499999</v>
      </c>
      <c r="CF87" s="22">
        <f>VLOOKUP($A87,CASHBC!$FG:$FU,10,0)</f>
        <v>173.18428689999999</v>
      </c>
      <c r="CG87" s="22">
        <f>VLOOKUP($A87,CASHBC!$FG:$FU,11,0)</f>
        <v>223.74336971</v>
      </c>
      <c r="CH87" s="22">
        <f>VLOOKUP($A87,CASHBC!$FG:$FU,12,0)</f>
        <v>217.57753716999997</v>
      </c>
      <c r="CI87" s="22">
        <f>VLOOKUP($A87,CASHBC!$FG:$FU,13,0)</f>
        <v>407.12523169999997</v>
      </c>
      <c r="CJ87" s="22">
        <f>VLOOKUP($A87,CASHBC!$FG:$FU,14,0)</f>
        <v>281.42394553499997</v>
      </c>
      <c r="CK87" s="22">
        <f>VLOOKUP($A87,CASHBC!$FG:$FU,15,0)</f>
        <v>395.48050846000001</v>
      </c>
      <c r="CL87" s="30">
        <f>VLOOKUP($A87,CASHBC!$GE:$GS,2,0)</f>
        <v>124105</v>
      </c>
      <c r="CM87" s="30">
        <f>VLOOKUP($A87,CASHBC!$GE:$GS,3,0)</f>
        <v>121151</v>
      </c>
      <c r="CN87" s="30">
        <f>VLOOKUP($A87,CASHBC!$GE:$GS,4,0)</f>
        <v>56392</v>
      </c>
      <c r="CO87" s="30">
        <f>VLOOKUP($A87,CASHBC!$GE:$GS,5,0)</f>
        <v>102139</v>
      </c>
      <c r="CP87" s="30">
        <f>VLOOKUP($A87,CASHBC!$GE:$GS,6,0)</f>
        <v>119113</v>
      </c>
      <c r="CQ87" s="30">
        <f>VLOOKUP($A87,CASHBC!$GE:$GS,7,0)</f>
        <v>115896</v>
      </c>
      <c r="CR87" s="30">
        <f>VLOOKUP($A87,CASHBC!$GE:$GS,8,0)</f>
        <v>170221</v>
      </c>
      <c r="CS87" s="30">
        <f>VLOOKUP($A87,CASHBC!$GE:$GS,9,0)</f>
        <v>167070</v>
      </c>
      <c r="CT87" s="30">
        <f>VLOOKUP($A87,CASHBC!$GE:$GS,10,0)</f>
        <v>76198</v>
      </c>
      <c r="CU87" s="30">
        <f>VLOOKUP($A87,CASHBC!$GE:$GS,11,0)</f>
        <v>80038</v>
      </c>
      <c r="CV87" s="30">
        <f>VLOOKUP($A87,CASHBC!$GE:$GS,12,0)</f>
        <v>99892</v>
      </c>
      <c r="CW87" s="30">
        <f>VLOOKUP($A87,CASHBC!$GE:$GS,13,0)</f>
        <v>181710</v>
      </c>
      <c r="CX87" s="30">
        <f>VLOOKUP($A87,CASHBC!$GE:$GS,14,0)</f>
        <v>129086</v>
      </c>
      <c r="CY87" s="30">
        <f>VLOOKUP($A87,CASHBC!$GE:$GS,15,0)</f>
        <v>199673</v>
      </c>
      <c r="CZ87" s="30">
        <f t="shared" si="7"/>
        <v>59.81128882800855</v>
      </c>
      <c r="DA87" s="30">
        <f t="shared" si="7"/>
        <v>63.957358998274877</v>
      </c>
      <c r="DB87" s="30">
        <f t="shared" si="7"/>
        <v>75.268158604057305</v>
      </c>
      <c r="DC87" s="30">
        <f t="shared" si="7"/>
        <v>56.497048140279418</v>
      </c>
      <c r="DD87" s="30">
        <f t="shared" si="7"/>
        <v>48.31570861282983</v>
      </c>
      <c r="DE87" s="30">
        <f t="shared" si="7"/>
        <v>58.14120418306068</v>
      </c>
      <c r="DF87" s="30">
        <f t="shared" si="7"/>
        <v>53.305514595731431</v>
      </c>
      <c r="DG87" s="30">
        <f t="shared" si="7"/>
        <v>47.906757646495478</v>
      </c>
      <c r="DH87" s="30">
        <f t="shared" si="13"/>
        <v>63.44292501115514</v>
      </c>
      <c r="DI87" s="30">
        <f t="shared" si="13"/>
        <v>77.195969414528093</v>
      </c>
      <c r="DJ87" s="30">
        <f t="shared" si="13"/>
        <v>61.624284226965116</v>
      </c>
      <c r="DK87" s="30">
        <f t="shared" si="13"/>
        <v>62.192278905949038</v>
      </c>
      <c r="DL87" s="30">
        <f t="shared" si="13"/>
        <v>59.787715166633099</v>
      </c>
      <c r="DM87" s="30">
        <f t="shared" si="13"/>
        <v>55.227607137670084</v>
      </c>
      <c r="DN87" s="3">
        <f>VLOOKUP($A87,DELIEVERY!$DX:$EM,2,0)</f>
        <v>38.18</v>
      </c>
      <c r="DO87" s="3">
        <f>VLOOKUP($A87,DELIEVERY!$DX:$EM,3,0)</f>
        <v>41.66</v>
      </c>
      <c r="DP87" s="3">
        <f>VLOOKUP($A87,DELIEVERY!$DX:$EM,4,0)</f>
        <v>37.020000000000003</v>
      </c>
      <c r="DQ87" s="3">
        <f>VLOOKUP($A87,DELIEVERY!$DX:$EM,5,0)</f>
        <v>38.85</v>
      </c>
      <c r="DR87" s="3">
        <f>VLOOKUP($A87,DELIEVERY!$DX:$EM,6,0)</f>
        <v>44.31</v>
      </c>
      <c r="DS87" s="3">
        <f>VLOOKUP($A87,DELIEVERY!$DX:$EM,7,0)</f>
        <v>30.14</v>
      </c>
      <c r="DT87" s="3">
        <f>VLOOKUP($A87,DELIEVERY!$DX:$EM,8,0)</f>
        <v>33.76</v>
      </c>
      <c r="DU87" s="3">
        <f>VLOOKUP($A87,DELIEVERY!$DX:$EM,9,0)</f>
        <v>48.11</v>
      </c>
      <c r="DV87" s="3">
        <f>VLOOKUP($A87,DELIEVERY!$DX:$EM,10,0)</f>
        <v>47.29</v>
      </c>
      <c r="DW87" s="3">
        <f>VLOOKUP($A87,DELIEVERY!$DX:$EM,11,0)</f>
        <v>28.62</v>
      </c>
      <c r="DX87" s="3">
        <f>VLOOKUP($A87,DELIEVERY!$DX:$EM,12,0)</f>
        <v>33.43</v>
      </c>
      <c r="DY87" s="3">
        <f>VLOOKUP($A87,DELIEVERY!$DX:$EM,13,0)</f>
        <v>27.67</v>
      </c>
      <c r="DZ87" s="3">
        <f>VLOOKUP($A87,DELIEVERY!$DX:$EM,14,0)</f>
        <v>18.07</v>
      </c>
      <c r="EA87" s="3">
        <f>VLOOKUP($A87,DELIEVERY!$DX:$EM,15,0)</f>
        <v>28.26</v>
      </c>
      <c r="EB87" s="3">
        <f>CASHBC!HU85</f>
        <v>13</v>
      </c>
      <c r="EC87" s="22">
        <f>CASHBC!HV85</f>
        <v>15.550000000000011</v>
      </c>
      <c r="ED87" s="22">
        <f>CASHBC!HW85</f>
        <v>9.5</v>
      </c>
      <c r="EE87" s="22">
        <f>CASHBC!HX85</f>
        <v>15.200000000000045</v>
      </c>
      <c r="EF87" s="3">
        <f>CASHBC!HY85</f>
        <v>12.75</v>
      </c>
      <c r="EG87" s="22">
        <f>CASHBC!HZ85</f>
        <v>18.099999999999966</v>
      </c>
      <c r="EH87" s="22">
        <f>CASHBC!IA85</f>
        <v>25.149999999999977</v>
      </c>
      <c r="EI87" s="22">
        <f>CASHBC!IB85</f>
        <v>25.550000000000011</v>
      </c>
      <c r="EJ87" s="22">
        <f>CASHBC!IC85</f>
        <v>13.449999999999989</v>
      </c>
      <c r="EK87" s="22">
        <f>CASHBC!ID85</f>
        <v>15.199999999999989</v>
      </c>
      <c r="EL87" s="3">
        <f>CASHBC!IE85</f>
        <v>17.449999999999989</v>
      </c>
      <c r="EM87" s="22">
        <f>CASHBC!IF85</f>
        <v>30.599999999999966</v>
      </c>
      <c r="EN87" s="22">
        <f>CASHBC!IG85</f>
        <v>25</v>
      </c>
      <c r="EO87" s="22">
        <f>CASHBC!IH85</f>
        <v>59.25</v>
      </c>
      <c r="EP87" s="22">
        <f>VLOOKUP($A87,FNO_STOCKOPS!$EJ:$EY,2,0)</f>
        <v>0.9261939218523878</v>
      </c>
      <c r="EQ87" s="22">
        <f>VLOOKUP($A87,FNO_STOCKOPS!$EJ:$EY,3,0)</f>
        <v>0.77384020618556704</v>
      </c>
      <c r="ER87" s="22">
        <f>VLOOKUP($A87,FNO_STOCKOPS!$EJ:$EY,4,0)</f>
        <v>0.69554753309265949</v>
      </c>
      <c r="ES87" s="22">
        <f>VLOOKUP($A87,FNO_STOCKOPS!$EJ:$EY,5,0)</f>
        <v>0.68264462809917359</v>
      </c>
      <c r="ET87" s="22">
        <f>VLOOKUP($A87,FNO_STOCKOPS!$EJ:$EY,6,0)</f>
        <v>0.68675352877307272</v>
      </c>
      <c r="EU87" s="22">
        <f>VLOOKUP($A87,FNO_STOCKOPS!$EJ:$EY,7,0)</f>
        <v>0.78714859437751006</v>
      </c>
      <c r="EV87" s="22">
        <f>VLOOKUP($A87,FNO_STOCKOPS!$EJ:$EY,8,0)</f>
        <v>0.73538961038961037</v>
      </c>
      <c r="EW87" s="22">
        <f>VLOOKUP($A87,FNO_STOCKOPS!$EJ:$EY,9,0)</f>
        <v>0.7270064440538957</v>
      </c>
      <c r="EX87" s="22">
        <f>VLOOKUP($A87,FNO_STOCKOPS!$EJ:$EY,10,0)</f>
        <v>0.79014492753623189</v>
      </c>
      <c r="EY87" s="22">
        <f>VLOOKUP($A87,FNO_STOCKOPS!$EJ:$EY,11,0)</f>
        <v>0.78145336225596529</v>
      </c>
      <c r="EZ87" s="22">
        <f>VLOOKUP($A87,FNO_STOCKOPS!$EJ:$EY,12,0)</f>
        <v>0.93350888742593807</v>
      </c>
      <c r="FA87" s="22">
        <f>VLOOKUP($A87,FNO_STOCKOPS!$EJ:$EY,13,0)</f>
        <v>0.95949367088607596</v>
      </c>
      <c r="FB87" s="22">
        <f>VLOOKUP($A87,FNO_STOCKOPS!$EJ:$EY,14,0)</f>
        <v>0.95645863570391876</v>
      </c>
      <c r="FC87" s="22">
        <f>VLOOKUP($A87,FNO_STOCKOPS!$EJ:$EY,15,0)</f>
        <v>1.1214230471771076</v>
      </c>
    </row>
    <row r="88" spans="1:159" x14ac:dyDescent="0.25">
      <c r="A88" s="3" t="s">
        <v>94</v>
      </c>
      <c r="B88" s="18">
        <v>161.94999999999999</v>
      </c>
      <c r="C88" s="18">
        <v>167.95</v>
      </c>
      <c r="D88" s="18">
        <v>160.1</v>
      </c>
      <c r="E88" s="18">
        <v>166.45</v>
      </c>
      <c r="F88" s="18">
        <v>6.09</v>
      </c>
      <c r="G88" s="18">
        <v>442</v>
      </c>
      <c r="H88" s="18">
        <v>128.30000000000001</v>
      </c>
      <c r="I88" s="21" t="str">
        <f>VLOOKUP($A88,CASHBC!$HT:$IL,19,0)</f>
        <v>ALL</v>
      </c>
      <c r="J88" s="22">
        <f>VLOOKUP($A88,CASHBC!$A:$C,3,0)</f>
        <v>126.39407</v>
      </c>
      <c r="K88" s="22">
        <f>VLOOKUP($A88,CASHBC!$EZ:$FD,2,0)</f>
        <v>93.871129999999994</v>
      </c>
      <c r="L88" s="22">
        <f>VLOOKUP($A88,CASHBC!$EZ:$FD,3,0)</f>
        <v>85.974987999999996</v>
      </c>
      <c r="M88" s="22">
        <f>VLOOKUP($A88,CASHBC!$EZ:$FD,4,0)</f>
        <v>74.660671249999993</v>
      </c>
      <c r="N88" s="22">
        <f>VLOOKUP($A88,CASHBC!$EZ:$FD,5,0)</f>
        <v>76.063522307692295</v>
      </c>
      <c r="O88" s="22">
        <f t="shared" si="9"/>
        <v>126.39407</v>
      </c>
      <c r="P88" s="22">
        <f>VLOOKUP($A88,CASHBC!$A:$D,4,0)</f>
        <v>207.8478672</v>
      </c>
      <c r="Q88" s="22">
        <f>VLOOKUP($A88,CASHBC!$FX:$GB,2,0)</f>
        <v>142.25176569666669</v>
      </c>
      <c r="R88" s="22">
        <f>VLOOKUP($A88,CASHBC!$FX:$GB,3,0)</f>
        <v>129.16429943400001</v>
      </c>
      <c r="S88" s="22">
        <f>VLOOKUP($A88,CASHBC!$FX:$GB,4,0)</f>
        <v>113.87890749562501</v>
      </c>
      <c r="T88" s="22">
        <f>VLOOKUP($A88,CASHBC!$FX:$GB,5,0)</f>
        <v>121.06104096307693</v>
      </c>
      <c r="U88" s="22">
        <f t="shared" si="10"/>
        <v>207.8478672</v>
      </c>
      <c r="V88" s="24">
        <f>VLOOKUP($A88,CASHBC!$A:$E,5,0)</f>
        <v>111565</v>
      </c>
      <c r="W88" s="24">
        <f>VLOOKUP($A88,CASHBC!$GV:$GZ,2,0)</f>
        <v>73532</v>
      </c>
      <c r="X88" s="24">
        <f>VLOOKUP($A88,CASHBC!$GV:$GZ,3,0)</f>
        <v>72843.399999999994</v>
      </c>
      <c r="Y88" s="24">
        <f>VLOOKUP($A88,CASHBC!$GV:$GZ,4,0)</f>
        <v>68093.375</v>
      </c>
      <c r="Z88" s="24">
        <f>VLOOKUP($A88,CASHBC!$GV:$GZ,5,0)</f>
        <v>79038.538461538468</v>
      </c>
      <c r="AA88" s="24" t="str">
        <f t="shared" si="11"/>
        <v/>
      </c>
      <c r="AB88" s="27">
        <f>VLOOKUP(A88,DELIEVERY!A:E,5,0)</f>
        <v>35.4</v>
      </c>
      <c r="AC88" s="22">
        <f>VLOOKUP(A88,DELIEVERY!DP:DV,3,0)</f>
        <v>22.289430200744359</v>
      </c>
      <c r="AD88" s="22">
        <f>VLOOKUP(A88,DELIEVERY!DP:DV,4,0)</f>
        <v>23.938657601208387</v>
      </c>
      <c r="AE88" s="22">
        <f>VLOOKUP(A88,DELIEVERY!DP:DV,5,0)</f>
        <v>24.878123165816032</v>
      </c>
      <c r="AF88" s="22">
        <f>VLOOKUP(A88,DELIEVERY!DP:DV,6,0)</f>
        <v>26.522785171288866</v>
      </c>
      <c r="AG88" s="3">
        <f t="shared" si="12"/>
        <v>35.4</v>
      </c>
      <c r="AH88" s="28">
        <f>FNO_BHAVCOPY!CB86</f>
        <v>-1.3808408334360744</v>
      </c>
      <c r="AI88" s="28">
        <f>FNO_BHAVCOPY!CC86</f>
        <v>-5.7298930729893076</v>
      </c>
      <c r="AJ88" s="28">
        <f>FNO_BHAVCOPY!CD86</f>
        <v>-3.1517334533993697</v>
      </c>
      <c r="AK88" s="28">
        <f>FNO_BHAVCOPY!CE86</f>
        <v>11.945564516129032</v>
      </c>
      <c r="AL88" s="28">
        <f>FNO_BHAVCOPY!CF86</f>
        <v>3.8199895342752486</v>
      </c>
      <c r="AM88" s="28">
        <f>FNO_BHAVCOPY!CG86</f>
        <v>1.8656716417910446</v>
      </c>
      <c r="AN88" s="28">
        <f>FNO_BHAVCOPY!CH86</f>
        <v>7.0165430690245296</v>
      </c>
      <c r="AO88" s="28">
        <f>FNO_BHAVCOPY!CI86</f>
        <v>0.61701822356148661</v>
      </c>
      <c r="AP88" s="28">
        <f>FNO_BHAVCOPY!CJ86</f>
        <v>-3.6765722183828613</v>
      </c>
      <c r="AQ88" s="28">
        <f>FNO_BHAVCOPY!CK86</f>
        <v>3.9212869864981328</v>
      </c>
      <c r="AR88" s="28">
        <f>FNO_BHAVCOPY!CL86</f>
        <v>5.1820516694364711</v>
      </c>
      <c r="AS88" s="28">
        <f>FNO_BHAVCOPY!CM86</f>
        <v>2.3978960396039604</v>
      </c>
      <c r="AT88" s="28">
        <f>FNO_BHAVCOPY!CN86</f>
        <v>-0.93486590038314188</v>
      </c>
      <c r="AU88" s="28">
        <f>FNO_BHAVCOPY!CO86</f>
        <v>9.5166163141993962</v>
      </c>
      <c r="AV88" s="29">
        <f>FNO_BHAVCOPY!BK86</f>
        <v>12798400</v>
      </c>
      <c r="AW88" s="29">
        <f>FNO_BHAVCOPY!BL86</f>
        <v>12977600</v>
      </c>
      <c r="AX88" s="29">
        <f>FNO_BHAVCOPY!BM86</f>
        <v>13766400</v>
      </c>
      <c r="AY88" s="29">
        <f>FNO_BHAVCOPY!BN86</f>
        <v>14214400</v>
      </c>
      <c r="AZ88" s="29">
        <f>FNO_BHAVCOPY!BO86</f>
        <v>12697600</v>
      </c>
      <c r="BA88" s="29">
        <f>FNO_BHAVCOPY!BP86</f>
        <v>12230400</v>
      </c>
      <c r="BB88" s="29">
        <f>FNO_BHAVCOPY!BQ86</f>
        <v>12006400</v>
      </c>
      <c r="BC88" s="29">
        <f>FNO_BHAVCOPY!BR86</f>
        <v>11219200</v>
      </c>
      <c r="BD88" s="29">
        <f>FNO_BHAVCOPY!BS86</f>
        <v>11150400</v>
      </c>
      <c r="BE88" s="29">
        <f>FNO_BHAVCOPY!BT86</f>
        <v>11576000</v>
      </c>
      <c r="BF88" s="29">
        <f>FNO_BHAVCOPY!BU86</f>
        <v>11139200</v>
      </c>
      <c r="BG88" s="29">
        <f>FNO_BHAVCOPY!BV86</f>
        <v>10590400</v>
      </c>
      <c r="BH88" s="29">
        <f>FNO_BHAVCOPY!BW86</f>
        <v>10342400</v>
      </c>
      <c r="BI88" s="29">
        <f>FNO_BHAVCOPY!BX86</f>
        <v>10440000</v>
      </c>
      <c r="BJ88" s="22">
        <f>CASHBC!EJ86</f>
        <v>126.39407</v>
      </c>
      <c r="BK88" s="22">
        <f>CASHBC!EK86</f>
        <v>95.871099999999998</v>
      </c>
      <c r="BL88" s="22">
        <f>CASHBC!EL86</f>
        <v>119.70759</v>
      </c>
      <c r="BM88" s="22">
        <f>CASHBC!EM86</f>
        <v>66.034700000000001</v>
      </c>
      <c r="BN88" s="22">
        <f>CASHBC!EN86</f>
        <v>87.471900000000005</v>
      </c>
      <c r="BO88" s="22">
        <f>CASHBC!EO86</f>
        <v>60.789650000000002</v>
      </c>
      <c r="BP88" s="22">
        <f>CASHBC!EP86</f>
        <v>63.285539999999997</v>
      </c>
      <c r="BQ88" s="22">
        <f>CASHBC!EQ86</f>
        <v>47.932740000000003</v>
      </c>
      <c r="BR88" s="22">
        <f>CASHBC!ER86</f>
        <v>56.192149999999998</v>
      </c>
      <c r="BS88" s="22">
        <f>CASHBC!ES86</f>
        <v>131.48854</v>
      </c>
      <c r="BT88" s="22">
        <f>CASHBC!ET86</f>
        <v>80.902879999999996</v>
      </c>
      <c r="BU88" s="22">
        <f>CASHBC!EU86</f>
        <v>58.754750000000001</v>
      </c>
      <c r="BV88" s="22">
        <f>CASHBC!EV86</f>
        <v>37.973199999999999</v>
      </c>
      <c r="BW88" s="22">
        <f>CASHBC!EW86</f>
        <v>82.421049999999994</v>
      </c>
      <c r="BX88" s="22">
        <f>VLOOKUP($A88,CASHBC!$FG:$FU,2,0)</f>
        <v>207.8478672</v>
      </c>
      <c r="BY88" s="22">
        <f>VLOOKUP($A88,CASHBC!$FG:$FU,3,0)</f>
        <v>152.02166601500002</v>
      </c>
      <c r="BZ88" s="22">
        <f>VLOOKUP($A88,CASHBC!$FG:$FU,4,0)</f>
        <v>178.58800980000001</v>
      </c>
      <c r="CA88" s="22">
        <f>VLOOKUP($A88,CASHBC!$FG:$FU,5,0)</f>
        <v>96.145621274999996</v>
      </c>
      <c r="CB88" s="22">
        <f>VLOOKUP($A88,CASHBC!$FG:$FU,6,0)</f>
        <v>125.08030957999999</v>
      </c>
      <c r="CC88" s="22">
        <f>VLOOKUP($A88,CASHBC!$FG:$FU,7,0)</f>
        <v>93.985890499999996</v>
      </c>
      <c r="CD88" s="22">
        <f>VLOOKUP($A88,CASHBC!$FG:$FU,8,0)</f>
        <v>94.590583934999998</v>
      </c>
      <c r="CE88" s="22">
        <f>VLOOKUP($A88,CASHBC!$FG:$FU,9,0)</f>
        <v>73.835623904999991</v>
      </c>
      <c r="CF88" s="22">
        <f>VLOOKUP($A88,CASHBC!$FG:$FU,10,0)</f>
        <v>96.783554955</v>
      </c>
      <c r="CG88" s="22">
        <f>VLOOKUP($A88,CASHBC!$FG:$FU,11,0)</f>
        <v>236.02324275999999</v>
      </c>
      <c r="CH88" s="22">
        <f>VLOOKUP($A88,CASHBC!$FG:$FU,12,0)</f>
        <v>134.84221646500001</v>
      </c>
      <c r="CI88" s="22">
        <f>VLOOKUP($A88,CASHBC!$FG:$FU,13,0)</f>
        <v>95.209167264999991</v>
      </c>
      <c r="CJ88" s="22">
        <f>VLOOKUP($A88,CASHBC!$FG:$FU,14,0)</f>
        <v>60.040566029999994</v>
      </c>
      <c r="CK88" s="22">
        <f>VLOOKUP($A88,CASHBC!$FG:$FU,15,0)</f>
        <v>136.64708003499999</v>
      </c>
      <c r="CL88" s="30">
        <f>VLOOKUP($A88,CASHBC!$GE:$GS,2,0)</f>
        <v>111565</v>
      </c>
      <c r="CM88" s="30">
        <f>VLOOKUP($A88,CASHBC!$GE:$GS,3,0)</f>
        <v>70273</v>
      </c>
      <c r="CN88" s="30">
        <f>VLOOKUP($A88,CASHBC!$GE:$GS,4,0)</f>
        <v>89206</v>
      </c>
      <c r="CO88" s="30">
        <f>VLOOKUP($A88,CASHBC!$GE:$GS,5,0)</f>
        <v>61117</v>
      </c>
      <c r="CP88" s="30">
        <f>VLOOKUP($A88,CASHBC!$GE:$GS,6,0)</f>
        <v>90670</v>
      </c>
      <c r="CQ88" s="30">
        <f>VLOOKUP($A88,CASHBC!$GE:$GS,7,0)</f>
        <v>52951</v>
      </c>
      <c r="CR88" s="30">
        <f>VLOOKUP($A88,CASHBC!$GE:$GS,8,0)</f>
        <v>54604</v>
      </c>
      <c r="CS88" s="30">
        <f>VLOOKUP($A88,CASHBC!$GE:$GS,9,0)</f>
        <v>55267</v>
      </c>
      <c r="CT88" s="30">
        <f>VLOOKUP($A88,CASHBC!$GE:$GS,10,0)</f>
        <v>70659</v>
      </c>
      <c r="CU88" s="30">
        <f>VLOOKUP($A88,CASHBC!$GE:$GS,11,0)</f>
        <v>173925</v>
      </c>
      <c r="CV88" s="30">
        <f>VLOOKUP($A88,CASHBC!$GE:$GS,12,0)</f>
        <v>86739</v>
      </c>
      <c r="CW88" s="30">
        <f>VLOOKUP($A88,CASHBC!$GE:$GS,13,0)</f>
        <v>74069</v>
      </c>
      <c r="CX88" s="30">
        <f>VLOOKUP($A88,CASHBC!$GE:$GS,14,0)</f>
        <v>56564</v>
      </c>
      <c r="CY88" s="30">
        <f>VLOOKUP($A88,CASHBC!$GE:$GS,15,0)</f>
        <v>91457</v>
      </c>
      <c r="CZ88" s="30">
        <f t="shared" si="7"/>
        <v>113.29186572849909</v>
      </c>
      <c r="DA88" s="30">
        <f t="shared" si="7"/>
        <v>136.42665034935183</v>
      </c>
      <c r="DB88" s="30">
        <f t="shared" si="7"/>
        <v>134.19230769230768</v>
      </c>
      <c r="DC88" s="30">
        <f t="shared" si="7"/>
        <v>108.04637007706529</v>
      </c>
      <c r="DD88" s="30">
        <f t="shared" si="7"/>
        <v>96.472813499503701</v>
      </c>
      <c r="DE88" s="30">
        <f t="shared" si="7"/>
        <v>114.80359200015108</v>
      </c>
      <c r="DF88" s="30">
        <f t="shared" si="7"/>
        <v>115.89909164163798</v>
      </c>
      <c r="DG88" s="30">
        <f t="shared" si="7"/>
        <v>86.729404527113829</v>
      </c>
      <c r="DH88" s="30">
        <f t="shared" si="13"/>
        <v>79.525821197582758</v>
      </c>
      <c r="DI88" s="30">
        <f t="shared" si="13"/>
        <v>75.600712950984615</v>
      </c>
      <c r="DJ88" s="30">
        <f t="shared" si="13"/>
        <v>93.271630984908739</v>
      </c>
      <c r="DK88" s="30">
        <f t="shared" si="13"/>
        <v>79.324346217715913</v>
      </c>
      <c r="DL88" s="30">
        <f t="shared" si="13"/>
        <v>67.13315889965348</v>
      </c>
      <c r="DM88" s="30">
        <f t="shared" si="13"/>
        <v>90.120001749456023</v>
      </c>
      <c r="DN88" s="3">
        <f>VLOOKUP($A88,DELIEVERY!$DX:$EM,2,0)</f>
        <v>35.4</v>
      </c>
      <c r="DO88" s="3">
        <f>VLOOKUP($A88,DELIEVERY!$DX:$EM,3,0)</f>
        <v>23.57</v>
      </c>
      <c r="DP88" s="3">
        <f>VLOOKUP($A88,DELIEVERY!$DX:$EM,4,0)</f>
        <v>21.85</v>
      </c>
      <c r="DQ88" s="3">
        <f>VLOOKUP($A88,DELIEVERY!$DX:$EM,5,0)</f>
        <v>21.22</v>
      </c>
      <c r="DR88" s="3">
        <f>VLOOKUP($A88,DELIEVERY!$DX:$EM,6,0)</f>
        <v>31.53</v>
      </c>
      <c r="DS88" s="3">
        <f>VLOOKUP($A88,DELIEVERY!$DX:$EM,7,0)</f>
        <v>20.66</v>
      </c>
      <c r="DT88" s="3">
        <f>VLOOKUP($A88,DELIEVERY!$DX:$EM,8,0)</f>
        <v>18.16</v>
      </c>
      <c r="DU88" s="3">
        <f>VLOOKUP($A88,DELIEVERY!$DX:$EM,9,0)</f>
        <v>35.74</v>
      </c>
      <c r="DV88" s="3">
        <f>VLOOKUP($A88,DELIEVERY!$DX:$EM,10,0)</f>
        <v>30.36</v>
      </c>
      <c r="DW88" s="3">
        <f>VLOOKUP($A88,DELIEVERY!$DX:$EM,11,0)</f>
        <v>25.29</v>
      </c>
      <c r="DX88" s="3">
        <f>VLOOKUP($A88,DELIEVERY!$DX:$EM,12,0)</f>
        <v>26.87</v>
      </c>
      <c r="DY88" s="3">
        <f>VLOOKUP($A88,DELIEVERY!$DX:$EM,13,0)</f>
        <v>30.89</v>
      </c>
      <c r="DZ88" s="3">
        <f>VLOOKUP($A88,DELIEVERY!$DX:$EM,14,0)</f>
        <v>30.52</v>
      </c>
      <c r="EA88" s="3">
        <f>VLOOKUP($A88,DELIEVERY!$DX:$EM,15,0)</f>
        <v>35.119999999999997</v>
      </c>
      <c r="EB88" s="3">
        <f>CASHBC!HU86</f>
        <v>7.8499999999999943</v>
      </c>
      <c r="EC88" s="22">
        <f>CASHBC!HV86</f>
        <v>9</v>
      </c>
      <c r="ED88" s="22">
        <f>CASHBC!HW86</f>
        <v>14</v>
      </c>
      <c r="EE88" s="22">
        <f>CASHBC!HX86</f>
        <v>8.7000000000000171</v>
      </c>
      <c r="EF88" s="3">
        <f>CASHBC!HY86</f>
        <v>11.800000000000011</v>
      </c>
      <c r="EG88" s="22">
        <f>CASHBC!HZ86</f>
        <v>8.6999999999999886</v>
      </c>
      <c r="EH88" s="22">
        <f>CASHBC!IA86</f>
        <v>9</v>
      </c>
      <c r="EI88" s="22">
        <f>CASHBC!IB86</f>
        <v>11</v>
      </c>
      <c r="EJ88" s="22">
        <f>CASHBC!IC86</f>
        <v>18</v>
      </c>
      <c r="EK88" s="22">
        <f>CASHBC!ID86</f>
        <v>21.200000000000017</v>
      </c>
      <c r="EL88" s="3">
        <f>CASHBC!IE86</f>
        <v>21.900000000000006</v>
      </c>
      <c r="EM88" s="22">
        <f>CASHBC!IF86</f>
        <v>14.400000000000006</v>
      </c>
      <c r="EN88" s="22">
        <f>CASHBC!IG86</f>
        <v>17.650000000000006</v>
      </c>
      <c r="EO88" s="22">
        <f>CASHBC!IH86</f>
        <v>10.550000000000011</v>
      </c>
      <c r="EP88" s="22">
        <f>VLOOKUP($A88,FNO_STOCKOPS!$EJ:$EY,2,0)</f>
        <v>0.7412698412698413</v>
      </c>
      <c r="EQ88" s="22">
        <f>VLOOKUP($A88,FNO_STOCKOPS!$EJ:$EY,3,0)</f>
        <v>0.56142506142506143</v>
      </c>
      <c r="ER88" s="22">
        <f>VLOOKUP($A88,FNO_STOCKOPS!$EJ:$EY,4,0)</f>
        <v>0.53597122302158273</v>
      </c>
      <c r="ES88" s="22">
        <f>VLOOKUP($A88,FNO_STOCKOPS!$EJ:$EY,5,0)</f>
        <v>0.43031123139377536</v>
      </c>
      <c r="ET88" s="22">
        <f>VLOOKUP($A88,FNO_STOCKOPS!$EJ:$EY,6,0)</f>
        <v>0.45634920634920634</v>
      </c>
      <c r="EU88" s="22">
        <f>VLOOKUP($A88,FNO_STOCKOPS!$EJ:$EY,7,0)</f>
        <v>0.49323308270676691</v>
      </c>
      <c r="EV88" s="22">
        <f>VLOOKUP($A88,FNO_STOCKOPS!$EJ:$EY,8,0)</f>
        <v>0.51231527093596063</v>
      </c>
      <c r="EW88" s="22">
        <f>VLOOKUP($A88,FNO_STOCKOPS!$EJ:$EY,9,0)</f>
        <v>0.62909836065573765</v>
      </c>
      <c r="EX88" s="22">
        <f>VLOOKUP($A88,FNO_STOCKOPS!$EJ:$EY,10,0)</f>
        <v>0.63180827886710245</v>
      </c>
      <c r="EY88" s="22">
        <f>VLOOKUP($A88,FNO_STOCKOPS!$EJ:$EY,11,0)</f>
        <v>0.57011494252873562</v>
      </c>
      <c r="EZ88" s="22">
        <f>VLOOKUP($A88,FNO_STOCKOPS!$EJ:$EY,12,0)</f>
        <v>0.41047297297297297</v>
      </c>
      <c r="FA88" s="22">
        <f>VLOOKUP($A88,FNO_STOCKOPS!$EJ:$EY,13,0)</f>
        <v>0.5625</v>
      </c>
      <c r="FB88" s="22">
        <f>VLOOKUP($A88,FNO_STOCKOPS!$EJ:$EY,14,0)</f>
        <v>0.6262626262626263</v>
      </c>
      <c r="FC88" s="22">
        <f>VLOOKUP($A88,FNO_STOCKOPS!$EJ:$EY,15,0)</f>
        <v>0.67790262172284643</v>
      </c>
    </row>
    <row r="89" spans="1:159" x14ac:dyDescent="0.25">
      <c r="A89" s="3" t="s">
        <v>95</v>
      </c>
      <c r="B89" s="17">
        <v>126.7</v>
      </c>
      <c r="C89" s="17">
        <v>135.30000000000001</v>
      </c>
      <c r="D89" s="17">
        <v>126.6</v>
      </c>
      <c r="E89" s="18">
        <v>133.9</v>
      </c>
      <c r="F89" s="18">
        <v>6.27</v>
      </c>
      <c r="G89" s="18">
        <v>194.8</v>
      </c>
      <c r="H89" s="18">
        <v>74.25</v>
      </c>
      <c r="I89" s="21" t="str">
        <f>VLOOKUP($A89,CASHBC!$HT:$IL,19,0)</f>
        <v/>
      </c>
      <c r="J89" s="22">
        <f>VLOOKUP($A89,CASHBC!$A:$C,3,0)</f>
        <v>196.68651</v>
      </c>
      <c r="K89" s="22">
        <f>VLOOKUP($A89,CASHBC!$EZ:$FD,2,0)</f>
        <v>187.2565966666667</v>
      </c>
      <c r="L89" s="22">
        <f>VLOOKUP($A89,CASHBC!$EZ:$FD,3,0)</f>
        <v>168.22851400000002</v>
      </c>
      <c r="M89" s="22">
        <f>VLOOKUP($A89,CASHBC!$EZ:$FD,4,0)</f>
        <v>140.17526125000001</v>
      </c>
      <c r="N89" s="22">
        <f>VLOOKUP($A89,CASHBC!$EZ:$FD,5,0)</f>
        <v>126.28450076923079</v>
      </c>
      <c r="O89" s="22">
        <f t="shared" si="9"/>
        <v>196.68651</v>
      </c>
      <c r="P89" s="22">
        <f>VLOOKUP($A89,CASHBC!$A:$D,4,0)</f>
        <v>259.78620455999999</v>
      </c>
      <c r="Q89" s="22">
        <f>VLOOKUP($A89,CASHBC!$FX:$GB,2,0)</f>
        <v>227.92584212666665</v>
      </c>
      <c r="R89" s="22">
        <f>VLOOKUP($A89,CASHBC!$FX:$GB,3,0)</f>
        <v>197.46371860099998</v>
      </c>
      <c r="S89" s="22">
        <f>VLOOKUP($A89,CASHBC!$FX:$GB,4,0)</f>
        <v>160.23108425812498</v>
      </c>
      <c r="T89" s="22">
        <f>VLOOKUP($A89,CASHBC!$FX:$GB,5,0)</f>
        <v>141.54750153615382</v>
      </c>
      <c r="U89" s="22">
        <f t="shared" si="10"/>
        <v>259.78620455999999</v>
      </c>
      <c r="V89" s="24">
        <f>VLOOKUP($A89,CASHBC!$A:$E,5,0)</f>
        <v>106697</v>
      </c>
      <c r="W89" s="24">
        <f>VLOOKUP($A89,CASHBC!$GV:$GZ,2,0)</f>
        <v>96594</v>
      </c>
      <c r="X89" s="24">
        <f>VLOOKUP($A89,CASHBC!$GV:$GZ,3,0)</f>
        <v>80910.8</v>
      </c>
      <c r="Y89" s="24">
        <f>VLOOKUP($A89,CASHBC!$GV:$GZ,4,0)</f>
        <v>68782.5</v>
      </c>
      <c r="Z89" s="24">
        <f>VLOOKUP($A89,CASHBC!$GV:$GZ,5,0)</f>
        <v>62425.307692307695</v>
      </c>
      <c r="AA89" s="24" t="str">
        <f t="shared" si="11"/>
        <v/>
      </c>
      <c r="AB89" s="27">
        <f>VLOOKUP(A89,DELIEVERY!A:E,5,0)</f>
        <v>24.85</v>
      </c>
      <c r="AC89" s="22">
        <f>VLOOKUP(A89,DELIEVERY!DP:DV,3,0)</f>
        <v>18.145311801120528</v>
      </c>
      <c r="AD89" s="22">
        <f>VLOOKUP(A89,DELIEVERY!DP:DV,4,0)</f>
        <v>19.113241409241716</v>
      </c>
      <c r="AE89" s="22">
        <f>VLOOKUP(A89,DELIEVERY!DP:DV,5,0)</f>
        <v>19.485033240842274</v>
      </c>
      <c r="AF89" s="22">
        <f>VLOOKUP(A89,DELIEVERY!DP:DV,6,0)</f>
        <v>19.618828794575688</v>
      </c>
      <c r="AG89" s="3">
        <f t="shared" si="12"/>
        <v>24.85</v>
      </c>
      <c r="AH89" s="28">
        <f>FNO_BHAVCOPY!CB87</f>
        <v>-3.7891986062717771</v>
      </c>
      <c r="AI89" s="28">
        <f>FNO_BHAVCOPY!CC87</f>
        <v>-7.9021259526674683</v>
      </c>
      <c r="AJ89" s="28">
        <f>FNO_BHAVCOPY!CD87</f>
        <v>0.40273862263391064</v>
      </c>
      <c r="AK89" s="28">
        <f>FNO_BHAVCOPY!CE87</f>
        <v>-1.3899920571882445</v>
      </c>
      <c r="AL89" s="28">
        <f>FNO_BHAVCOPY!CF87</f>
        <v>-2.4409143742735373</v>
      </c>
      <c r="AM89" s="28">
        <f>FNO_BHAVCOPY!CG87</f>
        <v>8.582246529238537</v>
      </c>
      <c r="AN89" s="28">
        <f>FNO_BHAVCOPY!CH87</f>
        <v>6.0214094558429974</v>
      </c>
      <c r="AO89" s="28">
        <f>FNO_BHAVCOPY!CI87</f>
        <v>2.8440366972477067</v>
      </c>
      <c r="AP89" s="28">
        <f>FNO_BHAVCOPY!CJ87</f>
        <v>7.8140454995054398</v>
      </c>
      <c r="AQ89" s="28">
        <f>FNO_BHAVCOPY!CK87</f>
        <v>11.712707182320441</v>
      </c>
      <c r="AR89" s="28">
        <f>FNO_BHAVCOPY!CL87</f>
        <v>6.1583577712609969</v>
      </c>
      <c r="AS89" s="28">
        <f>FNO_BHAVCOPY!CM87</f>
        <v>-6.3186813186813184</v>
      </c>
      <c r="AT89" s="28">
        <f>FNO_BHAVCOPY!CN87</f>
        <v>2.1324354657687992</v>
      </c>
      <c r="AU89" s="28">
        <f>FNO_BHAVCOPY!CO87</f>
        <v>13.142857142857142</v>
      </c>
      <c r="AV89" s="29">
        <f>FNO_BHAVCOPY!BK87</f>
        <v>13254000</v>
      </c>
      <c r="AW89" s="29">
        <f>FNO_BHAVCOPY!BL87</f>
        <v>13776000</v>
      </c>
      <c r="AX89" s="29">
        <f>FNO_BHAVCOPY!BM87</f>
        <v>14958000</v>
      </c>
      <c r="AY89" s="29">
        <f>FNO_BHAVCOPY!BN87</f>
        <v>14898000</v>
      </c>
      <c r="AZ89" s="29">
        <f>FNO_BHAVCOPY!BO87</f>
        <v>15108000</v>
      </c>
      <c r="BA89" s="29">
        <f>FNO_BHAVCOPY!BP87</f>
        <v>15486000</v>
      </c>
      <c r="BB89" s="29">
        <f>FNO_BHAVCOPY!BQ87</f>
        <v>14262000</v>
      </c>
      <c r="BC89" s="29">
        <f>FNO_BHAVCOPY!BR87</f>
        <v>13452000</v>
      </c>
      <c r="BD89" s="29">
        <f>FNO_BHAVCOPY!BS87</f>
        <v>13080000</v>
      </c>
      <c r="BE89" s="29">
        <f>FNO_BHAVCOPY!BT87</f>
        <v>12132000</v>
      </c>
      <c r="BF89" s="29">
        <f>FNO_BHAVCOPY!BU87</f>
        <v>10860000</v>
      </c>
      <c r="BG89" s="29">
        <f>FNO_BHAVCOPY!BV87</f>
        <v>10230000</v>
      </c>
      <c r="BH89" s="29">
        <f>FNO_BHAVCOPY!BW87</f>
        <v>10920000</v>
      </c>
      <c r="BI89" s="29">
        <f>FNO_BHAVCOPY!BX87</f>
        <v>10692000</v>
      </c>
      <c r="BJ89" s="22">
        <f>CASHBC!EJ87</f>
        <v>196.68651</v>
      </c>
      <c r="BK89" s="22">
        <f>CASHBC!EK87</f>
        <v>141.62441000000001</v>
      </c>
      <c r="BL89" s="22">
        <f>CASHBC!EL87</f>
        <v>246.96014</v>
      </c>
      <c r="BM89" s="22">
        <f>CASHBC!EM87</f>
        <v>173.18523999999999</v>
      </c>
      <c r="BN89" s="22">
        <f>CASHBC!EN87</f>
        <v>108.75855</v>
      </c>
      <c r="BO89" s="22">
        <f>CASHBC!EO87</f>
        <v>170.61422999999999</v>
      </c>
      <c r="BP89" s="22">
        <f>CASHBC!EP87</f>
        <v>97.091380000000001</v>
      </c>
      <c r="BQ89" s="22">
        <f>CASHBC!EQ87</f>
        <v>74.32826</v>
      </c>
      <c r="BR89" s="22">
        <f>CASHBC!ER87</f>
        <v>108.83987999999999</v>
      </c>
      <c r="BS89" s="22">
        <f>CASHBC!ES87</f>
        <v>147.65228999999999</v>
      </c>
      <c r="BT89" s="22">
        <f>CASHBC!ET87</f>
        <v>106.56976</v>
      </c>
      <c r="BU89" s="22">
        <f>CASHBC!EU87</f>
        <v>84.527619999999999</v>
      </c>
      <c r="BV89" s="22">
        <f>CASHBC!EV87</f>
        <v>75.379589999999993</v>
      </c>
      <c r="BW89" s="22">
        <f>CASHBC!EW87</f>
        <v>106.16716</v>
      </c>
      <c r="BX89" s="22">
        <f>VLOOKUP($A89,CASHBC!$FG:$FU,2,0)</f>
        <v>259.78620455999999</v>
      </c>
      <c r="BY89" s="22">
        <f>VLOOKUP($A89,CASHBC!$FG:$FU,3,0)</f>
        <v>180.851454945</v>
      </c>
      <c r="BZ89" s="22">
        <f>VLOOKUP($A89,CASHBC!$FG:$FU,4,0)</f>
        <v>305.0253965</v>
      </c>
      <c r="CA89" s="22">
        <f>VLOOKUP($A89,CASHBC!$FG:$FU,5,0)</f>
        <v>197.90067493499998</v>
      </c>
      <c r="CB89" s="22">
        <f>VLOOKUP($A89,CASHBC!$FG:$FU,6,0)</f>
        <v>116.10829794999999</v>
      </c>
      <c r="CC89" s="22">
        <f>VLOOKUP($A89,CASHBC!$FG:$FU,7,0)</f>
        <v>187.43276867500001</v>
      </c>
      <c r="CD89" s="22">
        <f>VLOOKUP($A89,CASHBC!$FG:$FU,8,0)</f>
        <v>97.627842299999998</v>
      </c>
      <c r="CE89" s="22">
        <f>VLOOKUP($A89,CASHBC!$FG:$FU,9,0)</f>
        <v>76.111740865000002</v>
      </c>
      <c r="CF89" s="22">
        <f>VLOOKUP($A89,CASHBC!$FG:$FU,10,0)</f>
        <v>120.790497895</v>
      </c>
      <c r="CG89" s="22">
        <f>VLOOKUP($A89,CASHBC!$FG:$FU,11,0)</f>
        <v>159.97167790999998</v>
      </c>
      <c r="CH89" s="22">
        <f>VLOOKUP($A89,CASHBC!$FG:$FU,12,0)</f>
        <v>109.01728141500001</v>
      </c>
      <c r="CI89" s="22">
        <f>VLOOKUP($A89,CASHBC!$FG:$FU,13,0)</f>
        <v>89.398601880000001</v>
      </c>
      <c r="CJ89" s="22">
        <f>VLOOKUP($A89,CASHBC!$FG:$FU,14,0)</f>
        <v>80.303270785000009</v>
      </c>
      <c r="CK89" s="22">
        <f>VLOOKUP($A89,CASHBC!$FG:$FU,15,0)</f>
        <v>119.57801391500001</v>
      </c>
      <c r="CL89" s="30">
        <f>VLOOKUP($A89,CASHBC!$GE:$GS,2,0)</f>
        <v>106697</v>
      </c>
      <c r="CM89" s="30">
        <f>VLOOKUP($A89,CASHBC!$GE:$GS,3,0)</f>
        <v>83393</v>
      </c>
      <c r="CN89" s="30">
        <f>VLOOKUP($A89,CASHBC!$GE:$GS,4,0)</f>
        <v>129494</v>
      </c>
      <c r="CO89" s="30">
        <f>VLOOKUP($A89,CASHBC!$GE:$GS,5,0)</f>
        <v>76895</v>
      </c>
      <c r="CP89" s="30">
        <f>VLOOKUP($A89,CASHBC!$GE:$GS,6,0)</f>
        <v>42057</v>
      </c>
      <c r="CQ89" s="30">
        <f>VLOOKUP($A89,CASHBC!$GE:$GS,7,0)</f>
        <v>72715</v>
      </c>
      <c r="CR89" s="30">
        <f>VLOOKUP($A89,CASHBC!$GE:$GS,8,0)</f>
        <v>47650</v>
      </c>
      <c r="CS89" s="30">
        <f>VLOOKUP($A89,CASHBC!$GE:$GS,9,0)</f>
        <v>41482</v>
      </c>
      <c r="CT89" s="30">
        <f>VLOOKUP($A89,CASHBC!$GE:$GS,10,0)</f>
        <v>56574</v>
      </c>
      <c r="CU89" s="30">
        <f>VLOOKUP($A89,CASHBC!$GE:$GS,11,0)</f>
        <v>73255</v>
      </c>
      <c r="CV89" s="30">
        <f>VLOOKUP($A89,CASHBC!$GE:$GS,12,0)</f>
        <v>48015</v>
      </c>
      <c r="CW89" s="30">
        <f>VLOOKUP($A89,CASHBC!$GE:$GS,13,0)</f>
        <v>50714</v>
      </c>
      <c r="CX89" s="30">
        <f>VLOOKUP($A89,CASHBC!$GE:$GS,14,0)</f>
        <v>36395</v>
      </c>
      <c r="CY89" s="30">
        <f>VLOOKUP($A89,CASHBC!$GE:$GS,15,0)</f>
        <v>52890</v>
      </c>
      <c r="CZ89" s="30">
        <f t="shared" si="7"/>
        <v>184.34118110162424</v>
      </c>
      <c r="DA89" s="30">
        <f t="shared" si="7"/>
        <v>169.82769537011501</v>
      </c>
      <c r="DB89" s="30">
        <f t="shared" si="7"/>
        <v>190.71164687166973</v>
      </c>
      <c r="DC89" s="30">
        <f t="shared" si="7"/>
        <v>225.22301840171662</v>
      </c>
      <c r="DD89" s="30">
        <f t="shared" si="7"/>
        <v>258.59797417790139</v>
      </c>
      <c r="DE89" s="30">
        <f t="shared" si="7"/>
        <v>234.634160764629</v>
      </c>
      <c r="DF89" s="30">
        <f t="shared" si="7"/>
        <v>203.75945435466949</v>
      </c>
      <c r="DG89" s="30">
        <f t="shared" si="7"/>
        <v>179.18195843980521</v>
      </c>
      <c r="DH89" s="30">
        <f t="shared" si="13"/>
        <v>192.38498250079542</v>
      </c>
      <c r="DI89" s="30">
        <f t="shared" si="13"/>
        <v>201.55933383386801</v>
      </c>
      <c r="DJ89" s="30">
        <f t="shared" si="13"/>
        <v>221.95097365406644</v>
      </c>
      <c r="DK89" s="30">
        <f t="shared" si="13"/>
        <v>166.67511929644675</v>
      </c>
      <c r="DL89" s="30">
        <f t="shared" si="13"/>
        <v>207.11523560928697</v>
      </c>
      <c r="DM89" s="30">
        <f t="shared" si="13"/>
        <v>200.73200983172623</v>
      </c>
      <c r="DN89" s="3">
        <f>VLOOKUP($A89,DELIEVERY!$DX:$EM,2,0)</f>
        <v>24.85</v>
      </c>
      <c r="DO89" s="3">
        <f>VLOOKUP($A89,DELIEVERY!$DX:$EM,3,0)</f>
        <v>19.690000000000001</v>
      </c>
      <c r="DP89" s="3">
        <f>VLOOKUP($A89,DELIEVERY!$DX:$EM,4,0)</f>
        <v>17.3</v>
      </c>
      <c r="DQ89" s="3">
        <f>VLOOKUP($A89,DELIEVERY!$DX:$EM,5,0)</f>
        <v>18.09</v>
      </c>
      <c r="DR89" s="3">
        <f>VLOOKUP($A89,DELIEVERY!$DX:$EM,6,0)</f>
        <v>27.42</v>
      </c>
      <c r="DS89" s="3">
        <f>VLOOKUP($A89,DELIEVERY!$DX:$EM,7,0)</f>
        <v>17.010000000000002</v>
      </c>
      <c r="DT89" s="3">
        <f>VLOOKUP($A89,DELIEVERY!$DX:$EM,8,0)</f>
        <v>17.02</v>
      </c>
      <c r="DU89" s="3">
        <f>VLOOKUP($A89,DELIEVERY!$DX:$EM,9,0)</f>
        <v>26.13</v>
      </c>
      <c r="DV89" s="3">
        <f>VLOOKUP($A89,DELIEVERY!$DX:$EM,10,0)</f>
        <v>20.03</v>
      </c>
      <c r="DW89" s="3">
        <f>VLOOKUP($A89,DELIEVERY!$DX:$EM,11,0)</f>
        <v>19.86</v>
      </c>
      <c r="DX89" s="3">
        <f>VLOOKUP($A89,DELIEVERY!$DX:$EM,12,0)</f>
        <v>18.22</v>
      </c>
      <c r="DY89" s="3">
        <f>VLOOKUP($A89,DELIEVERY!$DX:$EM,13,0)</f>
        <v>22.04</v>
      </c>
      <c r="DZ89" s="3">
        <f>VLOOKUP($A89,DELIEVERY!$DX:$EM,14,0)</f>
        <v>19.05</v>
      </c>
      <c r="EA89" s="3">
        <f>VLOOKUP($A89,DELIEVERY!$DX:$EM,15,0)</f>
        <v>20.58</v>
      </c>
      <c r="EB89" s="3">
        <f>CASHBC!HU87</f>
        <v>8.7000000000000171</v>
      </c>
      <c r="EC89" s="22">
        <f>CASHBC!HV87</f>
        <v>8.3000000000000114</v>
      </c>
      <c r="ED89" s="22">
        <f>CASHBC!HW87</f>
        <v>15.350000000000009</v>
      </c>
      <c r="EE89" s="22">
        <f>CASHBC!HX87</f>
        <v>9.2999999999999972</v>
      </c>
      <c r="EF89" s="3">
        <f>CASHBC!HY87</f>
        <v>4.0499999999999972</v>
      </c>
      <c r="EG89" s="22">
        <f>CASHBC!HZ87</f>
        <v>9.1000000000000085</v>
      </c>
      <c r="EH89" s="22">
        <f>CASHBC!IA87</f>
        <v>6.25</v>
      </c>
      <c r="EI89" s="22">
        <f>CASHBC!IB87</f>
        <v>6</v>
      </c>
      <c r="EJ89" s="22">
        <f>CASHBC!IC87</f>
        <v>8.0499999999999972</v>
      </c>
      <c r="EK89" s="22">
        <f>CASHBC!ID87</f>
        <v>8.6499999999999915</v>
      </c>
      <c r="EL89" s="3">
        <f>CASHBC!IE87</f>
        <v>8.2999999999999972</v>
      </c>
      <c r="EM89" s="22">
        <f>CASHBC!IF87</f>
        <v>9.0999999999999943</v>
      </c>
      <c r="EN89" s="22">
        <f>CASHBC!IG87</f>
        <v>8.8999999999999915</v>
      </c>
      <c r="EO89" s="22">
        <f>CASHBC!IH87</f>
        <v>6.4500000000000028</v>
      </c>
      <c r="EP89" s="22">
        <f>VLOOKUP($A89,FNO_STOCKOPS!$EJ:$EY,2,0)</f>
        <v>1.0147058823529411</v>
      </c>
      <c r="EQ89" s="22">
        <f>VLOOKUP($A89,FNO_STOCKOPS!$EJ:$EY,3,0)</f>
        <v>0.86103151862464178</v>
      </c>
      <c r="ER89" s="22">
        <f>VLOOKUP($A89,FNO_STOCKOPS!$EJ:$EY,4,0)</f>
        <v>0.93888888888888888</v>
      </c>
      <c r="ES89" s="22">
        <f>VLOOKUP($A89,FNO_STOCKOPS!$EJ:$EY,5,0)</f>
        <v>0.58722919042189281</v>
      </c>
      <c r="ET89" s="22">
        <f>VLOOKUP($A89,FNO_STOCKOPS!$EJ:$EY,6,0)</f>
        <v>0.67736185383244207</v>
      </c>
      <c r="EU89" s="22">
        <f>VLOOKUP($A89,FNO_STOCKOPS!$EJ:$EY,7,0)</f>
        <v>0.64735945485519586</v>
      </c>
      <c r="EV89" s="22">
        <f>VLOOKUP($A89,FNO_STOCKOPS!$EJ:$EY,8,0)</f>
        <v>0.60661764705882348</v>
      </c>
      <c r="EW89" s="22">
        <f>VLOOKUP($A89,FNO_STOCKOPS!$EJ:$EY,9,0)</f>
        <v>0.65573770491803274</v>
      </c>
      <c r="EX89" s="22">
        <f>VLOOKUP($A89,FNO_STOCKOPS!$EJ:$EY,10,0)</f>
        <v>0.51287553648068673</v>
      </c>
      <c r="EY89" s="22">
        <f>VLOOKUP($A89,FNO_STOCKOPS!$EJ:$EY,11,0)</f>
        <v>0.51225490196078427</v>
      </c>
      <c r="EZ89" s="22">
        <f>VLOOKUP($A89,FNO_STOCKOPS!$EJ:$EY,12,0)</f>
        <v>0.57401812688821752</v>
      </c>
      <c r="FA89" s="22">
        <f>VLOOKUP($A89,FNO_STOCKOPS!$EJ:$EY,13,0)</f>
        <v>0.65298507462686572</v>
      </c>
      <c r="FB89" s="22">
        <f>VLOOKUP($A89,FNO_STOCKOPS!$EJ:$EY,14,0)</f>
        <v>0.70588235294117652</v>
      </c>
      <c r="FC89" s="22">
        <f>VLOOKUP($A89,FNO_STOCKOPS!$EJ:$EY,15,0)</f>
        <v>0.70044052863436124</v>
      </c>
    </row>
    <row r="90" spans="1:159" x14ac:dyDescent="0.25">
      <c r="A90" s="3" t="s">
        <v>96</v>
      </c>
      <c r="B90" s="17">
        <v>295</v>
      </c>
      <c r="C90" s="17">
        <v>295</v>
      </c>
      <c r="D90" s="17">
        <v>283.14999999999998</v>
      </c>
      <c r="E90" s="17">
        <v>287.89999999999998</v>
      </c>
      <c r="F90" s="18">
        <v>-0.6</v>
      </c>
      <c r="G90" s="17">
        <v>404</v>
      </c>
      <c r="H90" s="17">
        <v>234</v>
      </c>
      <c r="I90" s="21" t="str">
        <f>VLOOKUP($A90,CASHBC!$HT:$IL,19,0)</f>
        <v/>
      </c>
      <c r="J90" s="22">
        <f>VLOOKUP($A90,CASHBC!$A:$C,3,0)</f>
        <v>45.954839999999997</v>
      </c>
      <c r="K90" s="22">
        <f>VLOOKUP($A90,CASHBC!$EZ:$FD,2,0)</f>
        <v>41.511173333333339</v>
      </c>
      <c r="L90" s="22">
        <f>VLOOKUP($A90,CASHBC!$EZ:$FD,3,0)</f>
        <v>43.385117999999999</v>
      </c>
      <c r="M90" s="22">
        <f>VLOOKUP($A90,CASHBC!$EZ:$FD,4,0)</f>
        <v>37.871641250000003</v>
      </c>
      <c r="N90" s="22">
        <f>VLOOKUP($A90,CASHBC!$EZ:$FD,5,0)</f>
        <v>40.217617692307698</v>
      </c>
      <c r="O90" s="22">
        <f t="shared" si="9"/>
        <v>45.954839999999997</v>
      </c>
      <c r="P90" s="22">
        <f>VLOOKUP($A90,CASHBC!$A:$D,4,0)</f>
        <v>131.62231377500001</v>
      </c>
      <c r="Q90" s="22">
        <f>VLOOKUP($A90,CASHBC!$FX:$GB,2,0)</f>
        <v>122.11903432833333</v>
      </c>
      <c r="R90" s="22">
        <f>VLOOKUP($A90,CASHBC!$FX:$GB,3,0)</f>
        <v>130.100369868</v>
      </c>
      <c r="S90" s="22">
        <f>VLOOKUP($A90,CASHBC!$FX:$GB,4,0)</f>
        <v>113.626797549375</v>
      </c>
      <c r="T90" s="22">
        <f>VLOOKUP($A90,CASHBC!$FX:$GB,5,0)</f>
        <v>120.85379379807692</v>
      </c>
      <c r="U90" s="22">
        <f t="shared" si="10"/>
        <v>131.62231377500001</v>
      </c>
      <c r="V90" s="24">
        <f>VLOOKUP($A90,CASHBC!$A:$E,5,0)</f>
        <v>71296</v>
      </c>
      <c r="W90" s="24">
        <f>VLOOKUP($A90,CASHBC!$GV:$GZ,2,0)</f>
        <v>70352</v>
      </c>
      <c r="X90" s="24">
        <f>VLOOKUP($A90,CASHBC!$GV:$GZ,3,0)</f>
        <v>66432.600000000006</v>
      </c>
      <c r="Y90" s="24">
        <f>VLOOKUP($A90,CASHBC!$GV:$GZ,4,0)</f>
        <v>61517.5</v>
      </c>
      <c r="Z90" s="24">
        <f>VLOOKUP($A90,CASHBC!$GV:$GZ,5,0)</f>
        <v>65397.307692307695</v>
      </c>
      <c r="AA90" s="24" t="str">
        <f t="shared" si="11"/>
        <v/>
      </c>
      <c r="AB90" s="27">
        <f>VLOOKUP(A90,DELIEVERY!A:E,5,0)</f>
        <v>35.25</v>
      </c>
      <c r="AC90" s="22">
        <f>VLOOKUP(A90,DELIEVERY!DP:DV,3,0)</f>
        <v>34.502325157114328</v>
      </c>
      <c r="AD90" s="22">
        <f>VLOOKUP(A90,DELIEVERY!DP:DV,4,0)</f>
        <v>37.562543911946946</v>
      </c>
      <c r="AE90" s="22">
        <f>VLOOKUP(A90,DELIEVERY!DP:DV,5,0)</f>
        <v>36.443746678129507</v>
      </c>
      <c r="AF90" s="22">
        <f>VLOOKUP(A90,DELIEVERY!DP:DV,6,0)</f>
        <v>33.743570053866364</v>
      </c>
      <c r="AG90" s="3" t="str">
        <f t="shared" si="12"/>
        <v/>
      </c>
      <c r="AH90" s="28">
        <f>FNO_BHAVCOPY!CB88</f>
        <v>7.7844311377245514</v>
      </c>
      <c r="AI90" s="28">
        <f>FNO_BHAVCOPY!CC88</f>
        <v>1.1630724497213472</v>
      </c>
      <c r="AJ90" s="28">
        <f>FNO_BHAVCOPY!CD88</f>
        <v>-2.7339146830073062</v>
      </c>
      <c r="AK90" s="28">
        <f>FNO_BHAVCOPY!CE88</f>
        <v>2.5126842232423292</v>
      </c>
      <c r="AL90" s="28">
        <f>FNO_BHAVCOPY!CF88</f>
        <v>0.15728977616454928</v>
      </c>
      <c r="AM90" s="28">
        <f>FNO_BHAVCOPY!CG88</f>
        <v>-1.2780697563306258</v>
      </c>
      <c r="AN90" s="28">
        <f>FNO_BHAVCOPY!CH88</f>
        <v>2.7491408934707904</v>
      </c>
      <c r="AO90" s="28">
        <f>FNO_BHAVCOPY!CI88</f>
        <v>0.18443378827001106</v>
      </c>
      <c r="AP90" s="28">
        <f>FNO_BHAVCOPY!CJ88</f>
        <v>0.34546576187538558</v>
      </c>
      <c r="AQ90" s="28">
        <f>FNO_BHAVCOPY!CK88</f>
        <v>-0.51552718792193442</v>
      </c>
      <c r="AR90" s="28">
        <f>FNO_BHAVCOPY!CL88</f>
        <v>1.3308457711442785</v>
      </c>
      <c r="AS90" s="28">
        <f>FNO_BHAVCOPY!CM88</f>
        <v>5.1667756703727923</v>
      </c>
      <c r="AT90" s="28">
        <f>FNO_BHAVCOPY!CN88</f>
        <v>0.72463768115942029</v>
      </c>
      <c r="AU90" s="28">
        <f>FNO_BHAVCOPY!CO88</f>
        <v>-2.215923730997166</v>
      </c>
      <c r="AV90" s="29">
        <f>FNO_BHAVCOPY!BK88</f>
        <v>11700000</v>
      </c>
      <c r="AW90" s="29">
        <f>FNO_BHAVCOPY!BL88</f>
        <v>10855000</v>
      </c>
      <c r="AX90" s="29">
        <f>FNO_BHAVCOPY!BM88</f>
        <v>10730200</v>
      </c>
      <c r="AY90" s="29">
        <f>FNO_BHAVCOPY!BN88</f>
        <v>11031800</v>
      </c>
      <c r="AZ90" s="29">
        <f>FNO_BHAVCOPY!BO88</f>
        <v>10761400</v>
      </c>
      <c r="BA90" s="29">
        <f>FNO_BHAVCOPY!BP88</f>
        <v>10744500</v>
      </c>
      <c r="BB90" s="29">
        <f>FNO_BHAVCOPY!BQ88</f>
        <v>10883600</v>
      </c>
      <c r="BC90" s="29">
        <f>FNO_BHAVCOPY!BR88</f>
        <v>10592400</v>
      </c>
      <c r="BD90" s="29">
        <f>FNO_BHAVCOPY!BS88</f>
        <v>10572900</v>
      </c>
      <c r="BE90" s="29">
        <f>FNO_BHAVCOPY!BT88</f>
        <v>10536500</v>
      </c>
      <c r="BF90" s="29">
        <f>FNO_BHAVCOPY!BU88</f>
        <v>10591100</v>
      </c>
      <c r="BG90" s="29">
        <f>FNO_BHAVCOPY!BV88</f>
        <v>10452000</v>
      </c>
      <c r="BH90" s="29">
        <f>FNO_BHAVCOPY!BW88</f>
        <v>9938500</v>
      </c>
      <c r="BI90" s="29">
        <f>FNO_BHAVCOPY!BX88</f>
        <v>9867000</v>
      </c>
      <c r="BJ90" s="22">
        <f>CASHBC!EJ88</f>
        <v>45.954839999999997</v>
      </c>
      <c r="BK90" s="22">
        <f>CASHBC!EK88</f>
        <v>28.514330000000001</v>
      </c>
      <c r="BL90" s="22">
        <f>CASHBC!EL88</f>
        <v>46.320839999999997</v>
      </c>
      <c r="BM90" s="22">
        <f>CASHBC!EM88</f>
        <v>49.698349999999998</v>
      </c>
      <c r="BN90" s="22">
        <f>CASHBC!EN88</f>
        <v>38.789589999999997</v>
      </c>
      <c r="BO90" s="22">
        <f>CASHBC!EO88</f>
        <v>53.60248</v>
      </c>
      <c r="BP90" s="22">
        <f>CASHBC!EP88</f>
        <v>29.836040000000001</v>
      </c>
      <c r="BQ90" s="22">
        <f>CASHBC!EQ88</f>
        <v>23.061330000000002</v>
      </c>
      <c r="BR90" s="22">
        <f>CASHBC!ER88</f>
        <v>33.150170000000003</v>
      </c>
      <c r="BS90" s="22">
        <f>CASHBC!ES88</f>
        <v>31.22457</v>
      </c>
      <c r="BT90" s="22">
        <f>CASHBC!ET88</f>
        <v>60.585639999999998</v>
      </c>
      <c r="BU90" s="22">
        <f>CASHBC!EU88</f>
        <v>47.855670000000003</v>
      </c>
      <c r="BV90" s="22">
        <f>CASHBC!EV88</f>
        <v>35.703110000000002</v>
      </c>
      <c r="BW90" s="22">
        <f>CASHBC!EW88</f>
        <v>44.486910000000002</v>
      </c>
      <c r="BX90" s="22">
        <f>VLOOKUP($A90,CASHBC!$FG:$FU,2,0)</f>
        <v>131.62231377500001</v>
      </c>
      <c r="BY90" s="22">
        <f>VLOOKUP($A90,CASHBC!$FG:$FU,3,0)</f>
        <v>82.591372210000003</v>
      </c>
      <c r="BZ90" s="22">
        <f>VLOOKUP($A90,CASHBC!$FG:$FU,4,0)</f>
        <v>135.90353114000001</v>
      </c>
      <c r="CA90" s="22">
        <f>VLOOKUP($A90,CASHBC!$FG:$FU,5,0)</f>
        <v>147.862199635</v>
      </c>
      <c r="CB90" s="22">
        <f>VLOOKUP($A90,CASHBC!$FG:$FU,6,0)</f>
        <v>118.38297309500001</v>
      </c>
      <c r="CC90" s="22">
        <f>VLOOKUP($A90,CASHBC!$FG:$FU,7,0)</f>
        <v>165.76177325999998</v>
      </c>
      <c r="CD90" s="22">
        <f>VLOOKUP($A90,CASHBC!$FG:$FU,8,0)</f>
        <v>90.665590520000009</v>
      </c>
      <c r="CE90" s="22">
        <f>VLOOKUP($A90,CASHBC!$FG:$FU,9,0)</f>
        <v>68.219608960000002</v>
      </c>
      <c r="CF90" s="22">
        <f>VLOOKUP($A90,CASHBC!$FG:$FU,10,0)</f>
        <v>99.627331574999999</v>
      </c>
      <c r="CG90" s="22">
        <f>VLOOKUP($A90,CASHBC!$FG:$FU,11,0)</f>
        <v>94.646629595000007</v>
      </c>
      <c r="CH90" s="22">
        <f>VLOOKUP($A90,CASHBC!$FG:$FU,12,0)</f>
        <v>187.09085335500001</v>
      </c>
      <c r="CI90" s="22">
        <f>VLOOKUP($A90,CASHBC!$FG:$FU,13,0)</f>
        <v>144.67601319000002</v>
      </c>
      <c r="CJ90" s="22">
        <f>VLOOKUP($A90,CASHBC!$FG:$FU,14,0)</f>
        <v>103.737218175</v>
      </c>
      <c r="CK90" s="22">
        <f>VLOOKUP($A90,CASHBC!$FG:$FU,15,0)</f>
        <v>131.93422466500002</v>
      </c>
      <c r="CL90" s="30">
        <f>VLOOKUP($A90,CASHBC!$GE:$GS,2,0)</f>
        <v>71296</v>
      </c>
      <c r="CM90" s="30">
        <f>VLOOKUP($A90,CASHBC!$GE:$GS,3,0)</f>
        <v>57336</v>
      </c>
      <c r="CN90" s="30">
        <f>VLOOKUP($A90,CASHBC!$GE:$GS,4,0)</f>
        <v>65343</v>
      </c>
      <c r="CO90" s="30">
        <f>VLOOKUP($A90,CASHBC!$GE:$GS,5,0)</f>
        <v>88377</v>
      </c>
      <c r="CP90" s="30">
        <f>VLOOKUP($A90,CASHBC!$GE:$GS,6,0)</f>
        <v>49496</v>
      </c>
      <c r="CQ90" s="30">
        <f>VLOOKUP($A90,CASHBC!$GE:$GS,7,0)</f>
        <v>71611</v>
      </c>
      <c r="CR90" s="30">
        <f>VLOOKUP($A90,CASHBC!$GE:$GS,8,0)</f>
        <v>49572</v>
      </c>
      <c r="CS90" s="30">
        <f>VLOOKUP($A90,CASHBC!$GE:$GS,9,0)</f>
        <v>40640</v>
      </c>
      <c r="CT90" s="30">
        <f>VLOOKUP($A90,CASHBC!$GE:$GS,10,0)</f>
        <v>69765</v>
      </c>
      <c r="CU90" s="30">
        <f>VLOOKUP($A90,CASHBC!$GE:$GS,11,0)</f>
        <v>49423</v>
      </c>
      <c r="CV90" s="30">
        <f>VLOOKUP($A90,CASHBC!$GE:$GS,12,0)</f>
        <v>94111</v>
      </c>
      <c r="CW90" s="30">
        <f>VLOOKUP($A90,CASHBC!$GE:$GS,13,0)</f>
        <v>92200</v>
      </c>
      <c r="CX90" s="30">
        <f>VLOOKUP($A90,CASHBC!$GE:$GS,14,0)</f>
        <v>52574</v>
      </c>
      <c r="CY90" s="30">
        <f>VLOOKUP($A90,CASHBC!$GE:$GS,15,0)</f>
        <v>69717</v>
      </c>
      <c r="CZ90" s="30">
        <f t="shared" si="7"/>
        <v>64.456407091561928</v>
      </c>
      <c r="DA90" s="30">
        <f t="shared" si="7"/>
        <v>49.731983396121116</v>
      </c>
      <c r="DB90" s="30">
        <f t="shared" si="7"/>
        <v>70.888756255451995</v>
      </c>
      <c r="DC90" s="30">
        <f t="shared" si="7"/>
        <v>56.234484085225795</v>
      </c>
      <c r="DD90" s="30">
        <f t="shared" si="7"/>
        <v>78.369140940682072</v>
      </c>
      <c r="DE90" s="30">
        <f t="shared" si="7"/>
        <v>74.852299227772278</v>
      </c>
      <c r="DF90" s="30">
        <f t="shared" si="7"/>
        <v>60.187283143710161</v>
      </c>
      <c r="DG90" s="30">
        <f t="shared" si="7"/>
        <v>56.745398622047247</v>
      </c>
      <c r="DH90" s="30">
        <f t="shared" si="13"/>
        <v>47.516906758403209</v>
      </c>
      <c r="DI90" s="30">
        <f t="shared" si="13"/>
        <v>63.178216619792401</v>
      </c>
      <c r="DJ90" s="30">
        <f t="shared" si="13"/>
        <v>64.37678911073094</v>
      </c>
      <c r="DK90" s="30">
        <f t="shared" si="13"/>
        <v>51.904197396963134</v>
      </c>
      <c r="DL90" s="30">
        <f t="shared" si="13"/>
        <v>67.910202761821438</v>
      </c>
      <c r="DM90" s="30">
        <f t="shared" si="13"/>
        <v>63.810706140539615</v>
      </c>
      <c r="DN90" s="3">
        <f>VLOOKUP($A90,DELIEVERY!$DX:$EM,2,0)</f>
        <v>35.25</v>
      </c>
      <c r="DO90" s="3">
        <f>VLOOKUP($A90,DELIEVERY!$DX:$EM,3,0)</f>
        <v>26.1</v>
      </c>
      <c r="DP90" s="3">
        <f>VLOOKUP($A90,DELIEVERY!$DX:$EM,4,0)</f>
        <v>33.549999999999997</v>
      </c>
      <c r="DQ90" s="3">
        <f>VLOOKUP($A90,DELIEVERY!$DX:$EM,5,0)</f>
        <v>40.21</v>
      </c>
      <c r="DR90" s="3">
        <f>VLOOKUP($A90,DELIEVERY!$DX:$EM,6,0)</f>
        <v>46.98</v>
      </c>
      <c r="DS90" s="3">
        <f>VLOOKUP($A90,DELIEVERY!$DX:$EM,7,0)</f>
        <v>37.85</v>
      </c>
      <c r="DT90" s="3">
        <f>VLOOKUP($A90,DELIEVERY!$DX:$EM,8,0)</f>
        <v>32.29</v>
      </c>
      <c r="DU90" s="3">
        <f>VLOOKUP($A90,DELIEVERY!$DX:$EM,9,0)</f>
        <v>42.72</v>
      </c>
      <c r="DV90" s="3">
        <f>VLOOKUP($A90,DELIEVERY!$DX:$EM,10,0)</f>
        <v>28.5</v>
      </c>
      <c r="DW90" s="3">
        <f>VLOOKUP($A90,DELIEVERY!$DX:$EM,11,0)</f>
        <v>31.44</v>
      </c>
      <c r="DX90" s="3">
        <f>VLOOKUP($A90,DELIEVERY!$DX:$EM,12,0)</f>
        <v>24.64</v>
      </c>
      <c r="DY90" s="3">
        <f>VLOOKUP($A90,DELIEVERY!$DX:$EM,13,0)</f>
        <v>32.630000000000003</v>
      </c>
      <c r="DZ90" s="3">
        <f>VLOOKUP($A90,DELIEVERY!$DX:$EM,14,0)</f>
        <v>32.06</v>
      </c>
      <c r="EA90" s="3">
        <f>VLOOKUP($A90,DELIEVERY!$DX:$EM,15,0)</f>
        <v>31.93</v>
      </c>
      <c r="EB90" s="3">
        <f>CASHBC!HU88</f>
        <v>11.850000000000023</v>
      </c>
      <c r="EC90" s="22">
        <f>CASHBC!HV88</f>
        <v>6.6999999999999886</v>
      </c>
      <c r="ED90" s="22">
        <f>CASHBC!HW88</f>
        <v>13.850000000000023</v>
      </c>
      <c r="EE90" s="22">
        <f>CASHBC!HX88</f>
        <v>8.8999999999999773</v>
      </c>
      <c r="EF90" s="3">
        <f>CASHBC!HY88</f>
        <v>9.5500000000000114</v>
      </c>
      <c r="EG90" s="22">
        <f>CASHBC!HZ88</f>
        <v>15.550000000000011</v>
      </c>
      <c r="EH90" s="22">
        <f>CASHBC!IA88</f>
        <v>17.449999999999989</v>
      </c>
      <c r="EI90" s="22">
        <f>CASHBC!IB88</f>
        <v>7.8500000000000227</v>
      </c>
      <c r="EJ90" s="22">
        <f>CASHBC!IC88</f>
        <v>11.449999999999989</v>
      </c>
      <c r="EK90" s="22">
        <f>CASHBC!ID88</f>
        <v>16.25</v>
      </c>
      <c r="EL90" s="3">
        <f>CASHBC!IE88</f>
        <v>17.050000000000011</v>
      </c>
      <c r="EM90" s="22">
        <f>CASHBC!IF88</f>
        <v>18.649999999999977</v>
      </c>
      <c r="EN90" s="22">
        <f>CASHBC!IG88</f>
        <v>11.100000000000023</v>
      </c>
      <c r="EO90" s="22">
        <f>CASHBC!IH88</f>
        <v>14.5</v>
      </c>
      <c r="EP90" s="22">
        <f>VLOOKUP($A90,FNO_STOCKOPS!$EJ:$EY,2,0)</f>
        <v>0.41958041958041958</v>
      </c>
      <c r="EQ90" s="22">
        <f>VLOOKUP($A90,FNO_STOCKOPS!$EJ:$EY,3,0)</f>
        <v>0.4567627494456763</v>
      </c>
      <c r="ER90" s="22">
        <f>VLOOKUP($A90,FNO_STOCKOPS!$EJ:$EY,4,0)</f>
        <v>0.44532803180914515</v>
      </c>
      <c r="ES90" s="22">
        <f>VLOOKUP($A90,FNO_STOCKOPS!$EJ:$EY,5,0)</f>
        <v>0.38211382113821141</v>
      </c>
      <c r="ET90" s="22">
        <f>VLOOKUP($A90,FNO_STOCKOPS!$EJ:$EY,6,0)</f>
        <v>0.3472622478386167</v>
      </c>
      <c r="EU90" s="22">
        <f>VLOOKUP($A90,FNO_STOCKOPS!$EJ:$EY,7,0)</f>
        <v>0.30361445783132529</v>
      </c>
      <c r="EV90" s="22">
        <f>VLOOKUP($A90,FNO_STOCKOPS!$EJ:$EY,8,0)</f>
        <v>0.42210144927536231</v>
      </c>
      <c r="EW90" s="22">
        <f>VLOOKUP($A90,FNO_STOCKOPS!$EJ:$EY,9,0)</f>
        <v>0.35760517799352753</v>
      </c>
      <c r="EX90" s="22">
        <f>VLOOKUP($A90,FNO_STOCKOPS!$EJ:$EY,10,0)</f>
        <v>0.36886632825719118</v>
      </c>
      <c r="EY90" s="22">
        <f>VLOOKUP($A90,FNO_STOCKOPS!$EJ:$EY,11,0)</f>
        <v>0.36544850498338871</v>
      </c>
      <c r="EZ90" s="22">
        <f>VLOOKUP($A90,FNO_STOCKOPS!$EJ:$EY,12,0)</f>
        <v>0.37349397590361444</v>
      </c>
      <c r="FA90" s="22">
        <f>VLOOKUP($A90,FNO_STOCKOPS!$EJ:$EY,13,0)</f>
        <v>0.34635879218472471</v>
      </c>
      <c r="FB90" s="22">
        <f>VLOOKUP($A90,FNO_STOCKOPS!$EJ:$EY,14,0)</f>
        <v>0.52760736196319014</v>
      </c>
      <c r="FC90" s="22">
        <f>VLOOKUP($A90,FNO_STOCKOPS!$EJ:$EY,15,0)</f>
        <v>0.52396166134185307</v>
      </c>
    </row>
    <row r="91" spans="1:159" x14ac:dyDescent="0.25">
      <c r="A91" s="3" t="s">
        <v>97</v>
      </c>
      <c r="B91" s="17">
        <v>5122</v>
      </c>
      <c r="C91" s="17">
        <v>5425</v>
      </c>
      <c r="D91" s="17">
        <v>5122</v>
      </c>
      <c r="E91" s="17">
        <v>5343</v>
      </c>
      <c r="F91" s="18">
        <v>5.42</v>
      </c>
      <c r="G91" s="17">
        <v>7758.7</v>
      </c>
      <c r="H91" s="17">
        <v>4001.1</v>
      </c>
      <c r="I91" s="21" t="str">
        <f>VLOOKUP($A91,CASHBC!$HT:$IL,19,0)</f>
        <v/>
      </c>
      <c r="J91" s="22">
        <f>VLOOKUP($A91,CASHBC!$A:$C,3,0)</f>
        <v>23.414000000000001</v>
      </c>
      <c r="K91" s="22">
        <f>VLOOKUP($A91,CASHBC!$EZ:$FD,2,0)</f>
        <v>12.141680000000001</v>
      </c>
      <c r="L91" s="22">
        <f>VLOOKUP($A91,CASHBC!$EZ:$FD,3,0)</f>
        <v>12.334948000000001</v>
      </c>
      <c r="M91" s="22">
        <f>VLOOKUP($A91,CASHBC!$EZ:$FD,4,0)</f>
        <v>14.4471875</v>
      </c>
      <c r="N91" s="22">
        <f>VLOOKUP($A91,CASHBC!$EZ:$FD,5,0)</f>
        <v>18.135604615384615</v>
      </c>
      <c r="O91" s="22">
        <f t="shared" si="9"/>
        <v>23.414000000000001</v>
      </c>
      <c r="P91" s="22">
        <f>VLOOKUP($A91,CASHBC!$A:$D,4,0)</f>
        <v>1248.2215133049999</v>
      </c>
      <c r="Q91" s="22">
        <f>VLOOKUP($A91,CASHBC!$FX:$GB,2,0)</f>
        <v>616.73049230833328</v>
      </c>
      <c r="R91" s="22">
        <f>VLOOKUP($A91,CASHBC!$FX:$GB,3,0)</f>
        <v>629.3061020990001</v>
      </c>
      <c r="S91" s="22">
        <f>VLOOKUP($A91,CASHBC!$FX:$GB,4,0)</f>
        <v>741.17505170499999</v>
      </c>
      <c r="T91" s="22">
        <f>VLOOKUP($A91,CASHBC!$FX:$GB,5,0)</f>
        <v>935.52982135346144</v>
      </c>
      <c r="U91" s="22">
        <f t="shared" si="10"/>
        <v>1248.2215133049999</v>
      </c>
      <c r="V91" s="24">
        <f>VLOOKUP($A91,CASHBC!$A:$E,5,0)</f>
        <v>239910</v>
      </c>
      <c r="W91" s="24">
        <f>VLOOKUP($A91,CASHBC!$GV:$GZ,2,0)</f>
        <v>101594.33333333333</v>
      </c>
      <c r="X91" s="24">
        <f>VLOOKUP($A91,CASHBC!$GV:$GZ,3,0)</f>
        <v>97858.8</v>
      </c>
      <c r="Y91" s="24">
        <f>VLOOKUP($A91,CASHBC!$GV:$GZ,4,0)</f>
        <v>120004.5</v>
      </c>
      <c r="Z91" s="24">
        <f>VLOOKUP($A91,CASHBC!$GV:$GZ,5,0)</f>
        <v>156790.76923076922</v>
      </c>
      <c r="AA91" s="24" t="str">
        <f t="shared" si="11"/>
        <v/>
      </c>
      <c r="AB91" s="27">
        <f>VLOOKUP(A91,DELIEVERY!A:E,5,0)</f>
        <v>29.28</v>
      </c>
      <c r="AC91" s="22">
        <f>VLOOKUP(A91,DELIEVERY!DP:DV,3,0)</f>
        <v>25.472998794236052</v>
      </c>
      <c r="AD91" s="22">
        <f>VLOOKUP(A91,DELIEVERY!DP:DV,4,0)</f>
        <v>20.297467001887643</v>
      </c>
      <c r="AE91" s="22">
        <f>VLOOKUP(A91,DELIEVERY!DP:DV,5,0)</f>
        <v>20.919028357595554</v>
      </c>
      <c r="AF91" s="22">
        <f>VLOOKUP(A91,DELIEVERY!DP:DV,6,0)</f>
        <v>23.827943044124932</v>
      </c>
      <c r="AG91" s="3">
        <f t="shared" si="12"/>
        <v>29.28</v>
      </c>
      <c r="AH91" s="28">
        <f>FNO_BHAVCOPY!CB89</f>
        <v>1.9758916366347707</v>
      </c>
      <c r="AI91" s="28">
        <f>FNO_BHAVCOPY!CC89</f>
        <v>0.90703895669620471</v>
      </c>
      <c r="AJ91" s="28">
        <f>FNO_BHAVCOPY!CD89</f>
        <v>1.227045781501227</v>
      </c>
      <c r="AK91" s="28">
        <f>FNO_BHAVCOPY!CE89</f>
        <v>1.8004824259131631</v>
      </c>
      <c r="AL91" s="28">
        <f>FNO_BHAVCOPY!CF89</f>
        <v>8.190714316506445E-2</v>
      </c>
      <c r="AM91" s="28">
        <f>FNO_BHAVCOPY!CG89</f>
        <v>-0.40358936928427291</v>
      </c>
      <c r="AN91" s="28">
        <f>FNO_BHAVCOPY!CH89</f>
        <v>1.0894097222222221</v>
      </c>
      <c r="AO91" s="28">
        <f>FNO_BHAVCOPY!CI89</f>
        <v>4.6464095925875455</v>
      </c>
      <c r="AP91" s="28">
        <f>FNO_BHAVCOPY!CJ89</f>
        <v>-1.7098214285714286</v>
      </c>
      <c r="AQ91" s="28">
        <f>FNO_BHAVCOPY!CK89</f>
        <v>0.47095761381475665</v>
      </c>
      <c r="AR91" s="28">
        <f>FNO_BHAVCOPY!CL89</f>
        <v>1.074440112430864</v>
      </c>
      <c r="AS91" s="28">
        <f>FNO_BHAVCOPY!CM89</f>
        <v>-1.8990438069824329</v>
      </c>
      <c r="AT91" s="28">
        <f>FNO_BHAVCOPY!CN89</f>
        <v>-4.6316325232217839</v>
      </c>
      <c r="AU91" s="28">
        <f>FNO_BHAVCOPY!CO89</f>
        <v>-1.664164164164164</v>
      </c>
      <c r="AV91" s="29">
        <f>FNO_BHAVCOPY!BK89</f>
        <v>2461800</v>
      </c>
      <c r="AW91" s="29">
        <f>FNO_BHAVCOPY!BL89</f>
        <v>2414100</v>
      </c>
      <c r="AX91" s="29">
        <f>FNO_BHAVCOPY!BM89</f>
        <v>2392400</v>
      </c>
      <c r="AY91" s="29">
        <f>FNO_BHAVCOPY!BN89</f>
        <v>2363400</v>
      </c>
      <c r="AZ91" s="29">
        <f>FNO_BHAVCOPY!BO89</f>
        <v>2321600</v>
      </c>
      <c r="BA91" s="29">
        <f>FNO_BHAVCOPY!BP89</f>
        <v>2319700</v>
      </c>
      <c r="BB91" s="29">
        <f>FNO_BHAVCOPY!BQ89</f>
        <v>2329100</v>
      </c>
      <c r="BC91" s="29">
        <f>FNO_BHAVCOPY!BR89</f>
        <v>2304000</v>
      </c>
      <c r="BD91" s="29">
        <f>FNO_BHAVCOPY!BS89</f>
        <v>2201700</v>
      </c>
      <c r="BE91" s="29">
        <f>FNO_BHAVCOPY!BT89</f>
        <v>2240000</v>
      </c>
      <c r="BF91" s="29">
        <f>FNO_BHAVCOPY!BU89</f>
        <v>2229500</v>
      </c>
      <c r="BG91" s="29">
        <f>FNO_BHAVCOPY!BV89</f>
        <v>2205800</v>
      </c>
      <c r="BH91" s="29">
        <f>FNO_BHAVCOPY!BW89</f>
        <v>2248500</v>
      </c>
      <c r="BI91" s="29">
        <f>FNO_BHAVCOPY!BX89</f>
        <v>2357700</v>
      </c>
      <c r="BJ91" s="22">
        <f>CASHBC!EJ89</f>
        <v>23.414000000000001</v>
      </c>
      <c r="BK91" s="22">
        <f>CASHBC!EK89</f>
        <v>10.381</v>
      </c>
      <c r="BL91" s="22">
        <f>CASHBC!EL89</f>
        <v>11.72062</v>
      </c>
      <c r="BM91" s="22">
        <f>CASHBC!EM89</f>
        <v>14.32342</v>
      </c>
      <c r="BN91" s="22">
        <f>CASHBC!EN89</f>
        <v>10.70905</v>
      </c>
      <c r="BO91" s="22">
        <f>CASHBC!EO89</f>
        <v>14.540649999999999</v>
      </c>
      <c r="BP91" s="22">
        <f>CASHBC!EP89</f>
        <v>19.91789</v>
      </c>
      <c r="BQ91" s="22">
        <f>CASHBC!EQ89</f>
        <v>18.431740000000001</v>
      </c>
      <c r="BR91" s="22">
        <f>CASHBC!ER89</f>
        <v>15.553129999999999</v>
      </c>
      <c r="BS91" s="22">
        <f>CASHBC!ES89</f>
        <v>21.929069999999999</v>
      </c>
      <c r="BT91" s="22">
        <f>CASHBC!ET89</f>
        <v>17.521699999999999</v>
      </c>
      <c r="BU91" s="22">
        <f>CASHBC!EU89</f>
        <v>20.94529</v>
      </c>
      <c r="BV91" s="22">
        <f>CASHBC!EV89</f>
        <v>21.922689999999999</v>
      </c>
      <c r="BW91" s="22">
        <f>CASHBC!EW89</f>
        <v>37.866610000000001</v>
      </c>
      <c r="BX91" s="22">
        <f>VLOOKUP($A91,CASHBC!$FG:$FU,2,0)</f>
        <v>1248.2215133049999</v>
      </c>
      <c r="BY91" s="22">
        <f>VLOOKUP($A91,CASHBC!$FG:$FU,3,0)</f>
        <v>525.23405817499997</v>
      </c>
      <c r="BZ91" s="22">
        <f>VLOOKUP($A91,CASHBC!$FG:$FU,4,0)</f>
        <v>590.60427830000003</v>
      </c>
      <c r="CA91" s="22">
        <f>VLOOKUP($A91,CASHBC!$FG:$FU,5,0)</f>
        <v>734.35314044999996</v>
      </c>
      <c r="CB91" s="22">
        <f>VLOOKUP($A91,CASHBC!$FG:$FU,6,0)</f>
        <v>544.29089285500004</v>
      </c>
      <c r="CC91" s="22">
        <f>VLOOKUP($A91,CASHBC!$FG:$FU,7,0)</f>
        <v>752.04814071499993</v>
      </c>
      <c r="CD91" s="22">
        <f>VLOOKUP($A91,CASHBC!$FG:$FU,8,0)</f>
        <v>1022.7014548899999</v>
      </c>
      <c r="CE91" s="22">
        <f>VLOOKUP($A91,CASHBC!$FG:$FU,9,0)</f>
        <v>921.81049361499993</v>
      </c>
      <c r="CF91" s="22">
        <f>VLOOKUP($A91,CASHBC!$FG:$FU,10,0)</f>
        <v>838.35795464</v>
      </c>
      <c r="CG91" s="22">
        <f>VLOOKUP($A91,CASHBC!$FG:$FU,11,0)</f>
        <v>1174.9309949149999</v>
      </c>
      <c r="CH91" s="22">
        <f>VLOOKUP($A91,CASHBC!$FG:$FU,12,0)</f>
        <v>895.86154396000006</v>
      </c>
      <c r="CI91" s="22">
        <f>VLOOKUP($A91,CASHBC!$FG:$FU,13,0)</f>
        <v>1091.487283165</v>
      </c>
      <c r="CJ91" s="22">
        <f>VLOOKUP($A91,CASHBC!$FG:$FU,14,0)</f>
        <v>1132.5858702600001</v>
      </c>
      <c r="CK91" s="22">
        <f>VLOOKUP($A91,CASHBC!$FG:$FU,15,0)</f>
        <v>1937.621571655</v>
      </c>
      <c r="CL91" s="30">
        <f>VLOOKUP($A91,CASHBC!$GE:$GS,2,0)</f>
        <v>239910</v>
      </c>
      <c r="CM91" s="30">
        <f>VLOOKUP($A91,CASHBC!$GE:$GS,3,0)</f>
        <v>85789</v>
      </c>
      <c r="CN91" s="30">
        <f>VLOOKUP($A91,CASHBC!$GE:$GS,4,0)</f>
        <v>104156</v>
      </c>
      <c r="CO91" s="30">
        <f>VLOOKUP($A91,CASHBC!$GE:$GS,5,0)</f>
        <v>114838</v>
      </c>
      <c r="CP91" s="30">
        <f>VLOOKUP($A91,CASHBC!$GE:$GS,6,0)</f>
        <v>79318</v>
      </c>
      <c r="CQ91" s="30">
        <f>VLOOKUP($A91,CASHBC!$GE:$GS,7,0)</f>
        <v>105193</v>
      </c>
      <c r="CR91" s="30">
        <f>VLOOKUP($A91,CASHBC!$GE:$GS,8,0)</f>
        <v>161876</v>
      </c>
      <c r="CS91" s="30">
        <f>VLOOKUP($A91,CASHBC!$GE:$GS,9,0)</f>
        <v>174888</v>
      </c>
      <c r="CT91" s="30">
        <f>VLOOKUP($A91,CASHBC!$GE:$GS,10,0)</f>
        <v>133978</v>
      </c>
      <c r="CU91" s="30">
        <f>VLOOKUP($A91,CASHBC!$GE:$GS,11,0)</f>
        <v>188848</v>
      </c>
      <c r="CV91" s="30">
        <f>VLOOKUP($A91,CASHBC!$GE:$GS,12,0)</f>
        <v>161573</v>
      </c>
      <c r="CW91" s="30">
        <f>VLOOKUP($A91,CASHBC!$GE:$GS,13,0)</f>
        <v>195907</v>
      </c>
      <c r="CX91" s="30">
        <f>VLOOKUP($A91,CASHBC!$GE:$GS,14,0)</f>
        <v>221195</v>
      </c>
      <c r="CY91" s="30">
        <f>VLOOKUP($A91,CASHBC!$GE:$GS,15,0)</f>
        <v>310721</v>
      </c>
      <c r="CZ91" s="30">
        <f t="shared" si="7"/>
        <v>9.7594931432620573</v>
      </c>
      <c r="DA91" s="30">
        <f t="shared" si="7"/>
        <v>12.100618960472788</v>
      </c>
      <c r="DB91" s="30">
        <f t="shared" si="7"/>
        <v>11.252947501824186</v>
      </c>
      <c r="DC91" s="30">
        <f t="shared" si="7"/>
        <v>12.472718089830893</v>
      </c>
      <c r="DD91" s="30">
        <f t="shared" si="7"/>
        <v>13.501412037620716</v>
      </c>
      <c r="DE91" s="30">
        <f t="shared" si="7"/>
        <v>13.822830416472577</v>
      </c>
      <c r="DF91" s="30">
        <f t="shared" si="7"/>
        <v>12.304412019076329</v>
      </c>
      <c r="DG91" s="30">
        <f t="shared" si="7"/>
        <v>10.539167924614611</v>
      </c>
      <c r="DH91" s="30">
        <f t="shared" si="13"/>
        <v>11.608719341981519</v>
      </c>
      <c r="DI91" s="30">
        <f t="shared" si="13"/>
        <v>11.612021308141998</v>
      </c>
      <c r="DJ91" s="30">
        <f t="shared" si="13"/>
        <v>10.844448020399447</v>
      </c>
      <c r="DK91" s="30">
        <f t="shared" si="13"/>
        <v>10.691445430740096</v>
      </c>
      <c r="DL91" s="30">
        <f t="shared" si="13"/>
        <v>9.911024209407989</v>
      </c>
      <c r="DM91" s="30">
        <f t="shared" si="13"/>
        <v>12.186691597928689</v>
      </c>
      <c r="DN91" s="3">
        <f>VLOOKUP($A91,DELIEVERY!$DX:$EM,2,0)</f>
        <v>29.28</v>
      </c>
      <c r="DO91" s="3">
        <f>VLOOKUP($A91,DELIEVERY!$DX:$EM,3,0)</f>
        <v>26.37</v>
      </c>
      <c r="DP91" s="3">
        <f>VLOOKUP($A91,DELIEVERY!$DX:$EM,4,0)</f>
        <v>29.7</v>
      </c>
      <c r="DQ91" s="3">
        <f>VLOOKUP($A91,DELIEVERY!$DX:$EM,5,0)</f>
        <v>21.37</v>
      </c>
      <c r="DR91" s="3">
        <f>VLOOKUP($A91,DELIEVERY!$DX:$EM,6,0)</f>
        <v>11.03</v>
      </c>
      <c r="DS91" s="3">
        <f>VLOOKUP($A91,DELIEVERY!$DX:$EM,7,0)</f>
        <v>14.16</v>
      </c>
      <c r="DT91" s="3">
        <f>VLOOKUP($A91,DELIEVERY!$DX:$EM,8,0)</f>
        <v>17.25</v>
      </c>
      <c r="DU91" s="3">
        <f>VLOOKUP($A91,DELIEVERY!$DX:$EM,9,0)</f>
        <v>29.73</v>
      </c>
      <c r="DV91" s="3">
        <f>VLOOKUP($A91,DELIEVERY!$DX:$EM,10,0)</f>
        <v>17.64</v>
      </c>
      <c r="DW91" s="3">
        <f>VLOOKUP($A91,DELIEVERY!$DX:$EM,11,0)</f>
        <v>28.42</v>
      </c>
      <c r="DX91" s="3">
        <f>VLOOKUP($A91,DELIEVERY!$DX:$EM,12,0)</f>
        <v>19.07</v>
      </c>
      <c r="DY91" s="3">
        <f>VLOOKUP($A91,DELIEVERY!$DX:$EM,13,0)</f>
        <v>27.89</v>
      </c>
      <c r="DZ91" s="3">
        <f>VLOOKUP($A91,DELIEVERY!$DX:$EM,14,0)</f>
        <v>15.54</v>
      </c>
      <c r="EA91" s="3">
        <f>VLOOKUP($A91,DELIEVERY!$DX:$EM,15,0)</f>
        <v>34.799999999999997</v>
      </c>
      <c r="EB91" s="3">
        <f>CASHBC!HU89</f>
        <v>303</v>
      </c>
      <c r="EC91" s="22">
        <f>CASHBC!HV89</f>
        <v>88.949999999999818</v>
      </c>
      <c r="ED91" s="22">
        <f>CASHBC!HW89</f>
        <v>129.75</v>
      </c>
      <c r="EE91" s="22">
        <f>CASHBC!HX89</f>
        <v>233.44999999999982</v>
      </c>
      <c r="EF91" s="3">
        <f>CASHBC!HY89</f>
        <v>110</v>
      </c>
      <c r="EG91" s="22">
        <f>CASHBC!HZ89</f>
        <v>199.60000000000036</v>
      </c>
      <c r="EH91" s="22">
        <f>CASHBC!IA89</f>
        <v>257.25</v>
      </c>
      <c r="EI91" s="22">
        <f>CASHBC!IB89</f>
        <v>246.80000000000018</v>
      </c>
      <c r="EJ91" s="22">
        <f>CASHBC!IC89</f>
        <v>293.94999999999982</v>
      </c>
      <c r="EK91" s="22">
        <f>CASHBC!ID89</f>
        <v>391.25</v>
      </c>
      <c r="EL91" s="3">
        <f>CASHBC!IE89</f>
        <v>258</v>
      </c>
      <c r="EM91" s="22">
        <f>CASHBC!IF89</f>
        <v>309</v>
      </c>
      <c r="EN91" s="22">
        <f>CASHBC!IG89</f>
        <v>342.39999999999964</v>
      </c>
      <c r="EO91" s="22">
        <f>CASHBC!IH89</f>
        <v>662.80000000000018</v>
      </c>
      <c r="EP91" s="22">
        <f>VLOOKUP($A91,FNO_STOCKOPS!$EJ:$EY,2,0)</f>
        <v>0.89320388349514568</v>
      </c>
      <c r="EQ91" s="22">
        <f>VLOOKUP($A91,FNO_STOCKOPS!$EJ:$EY,3,0)</f>
        <v>0.70381231671554256</v>
      </c>
      <c r="ER91" s="22">
        <f>VLOOKUP($A91,FNO_STOCKOPS!$EJ:$EY,4,0)</f>
        <v>0.69898697539797394</v>
      </c>
      <c r="ES91" s="22">
        <f>VLOOKUP($A91,FNO_STOCKOPS!$EJ:$EY,5,0)</f>
        <v>0.71018131101813109</v>
      </c>
      <c r="ET91" s="22">
        <f>VLOOKUP($A91,FNO_STOCKOPS!$EJ:$EY,6,0)</f>
        <v>0.71210861734552511</v>
      </c>
      <c r="EU91" s="22">
        <f>VLOOKUP($A91,FNO_STOCKOPS!$EJ:$EY,7,0)</f>
        <v>0.74445357436318815</v>
      </c>
      <c r="EV91" s="22">
        <f>VLOOKUP($A91,FNO_STOCKOPS!$EJ:$EY,8,0)</f>
        <v>0.77442857142857147</v>
      </c>
      <c r="EW91" s="22">
        <f>VLOOKUP($A91,FNO_STOCKOPS!$EJ:$EY,9,0)</f>
        <v>0.7587890625</v>
      </c>
      <c r="EX91" s="22">
        <f>VLOOKUP($A91,FNO_STOCKOPS!$EJ:$EY,10,0)</f>
        <v>0.99601085048667626</v>
      </c>
      <c r="EY91" s="22">
        <f>VLOOKUP($A91,FNO_STOCKOPS!$EJ:$EY,11,0)</f>
        <v>1.1836490868748932</v>
      </c>
      <c r="EZ91" s="22">
        <f>VLOOKUP($A91,FNO_STOCKOPS!$EJ:$EY,12,0)</f>
        <v>1.0324082696964052</v>
      </c>
      <c r="FA91" s="22">
        <f>VLOOKUP($A91,FNO_STOCKOPS!$EJ:$EY,13,0)</f>
        <v>1.0661060043027577</v>
      </c>
      <c r="FB91" s="22">
        <f>VLOOKUP($A91,FNO_STOCKOPS!$EJ:$EY,14,0)</f>
        <v>1.2089425725789362</v>
      </c>
      <c r="FC91" s="22">
        <f>VLOOKUP($A91,FNO_STOCKOPS!$EJ:$EY,15,0)</f>
        <v>1.3597871355853772</v>
      </c>
    </row>
    <row r="92" spans="1:159" x14ac:dyDescent="0.25">
      <c r="A92" s="3" t="s">
        <v>98</v>
      </c>
      <c r="B92" s="17">
        <v>536.15</v>
      </c>
      <c r="C92" s="17">
        <v>545.5</v>
      </c>
      <c r="D92" s="17">
        <v>527.1</v>
      </c>
      <c r="E92" s="18">
        <v>535.9</v>
      </c>
      <c r="F92" s="18">
        <v>0.68</v>
      </c>
      <c r="G92" s="18">
        <v>742.7</v>
      </c>
      <c r="H92" s="18">
        <v>442.65</v>
      </c>
      <c r="I92" s="21" t="str">
        <f>VLOOKUP($A92,CASHBC!$HT:$IL,19,0)</f>
        <v/>
      </c>
      <c r="J92" s="22">
        <f>VLOOKUP($A92,CASHBC!$A:$C,3,0)</f>
        <v>30.497319999999998</v>
      </c>
      <c r="K92" s="22">
        <f>VLOOKUP($A92,CASHBC!$EZ:$FD,2,0)</f>
        <v>18.750879999999999</v>
      </c>
      <c r="L92" s="22">
        <f>VLOOKUP($A92,CASHBC!$EZ:$FD,3,0)</f>
        <v>19.057127999999999</v>
      </c>
      <c r="M92" s="22">
        <f>VLOOKUP($A92,CASHBC!$EZ:$FD,4,0)</f>
        <v>21.253031250000003</v>
      </c>
      <c r="N92" s="22">
        <f>VLOOKUP($A92,CASHBC!$EZ:$FD,5,0)</f>
        <v>31.77317153846154</v>
      </c>
      <c r="O92" s="22" t="str">
        <f t="shared" si="9"/>
        <v/>
      </c>
      <c r="P92" s="22">
        <f>VLOOKUP($A92,CASHBC!$A:$D,4,0)</f>
        <v>163.64266886500002</v>
      </c>
      <c r="Q92" s="22">
        <f>VLOOKUP($A92,CASHBC!$FX:$GB,2,0)</f>
        <v>98.874882464999999</v>
      </c>
      <c r="R92" s="22">
        <f>VLOOKUP($A92,CASHBC!$FX:$GB,3,0)</f>
        <v>100.919705275</v>
      </c>
      <c r="S92" s="22">
        <f>VLOOKUP($A92,CASHBC!$FX:$GB,4,0)</f>
        <v>112.33437412250001</v>
      </c>
      <c r="T92" s="22">
        <f>VLOOKUP($A92,CASHBC!$FX:$GB,5,0)</f>
        <v>171.79744792384616</v>
      </c>
      <c r="U92" s="22" t="str">
        <f t="shared" si="10"/>
        <v/>
      </c>
      <c r="V92" s="24">
        <f>VLOOKUP($A92,CASHBC!$A:$E,5,0)</f>
        <v>65660</v>
      </c>
      <c r="W92" s="24">
        <f>VLOOKUP($A92,CASHBC!$GV:$GZ,2,0)</f>
        <v>45282.666666666664</v>
      </c>
      <c r="X92" s="24">
        <f>VLOOKUP($A92,CASHBC!$GV:$GZ,3,0)</f>
        <v>48112.2</v>
      </c>
      <c r="Y92" s="24">
        <f>VLOOKUP($A92,CASHBC!$GV:$GZ,4,0)</f>
        <v>53448</v>
      </c>
      <c r="Z92" s="24">
        <f>VLOOKUP($A92,CASHBC!$GV:$GZ,5,0)</f>
        <v>76235.076923076922</v>
      </c>
      <c r="AA92" s="24" t="str">
        <f t="shared" si="11"/>
        <v/>
      </c>
      <c r="AB92" s="27">
        <f>VLOOKUP(A92,DELIEVERY!A:E,5,0)</f>
        <v>37.89</v>
      </c>
      <c r="AC92" s="22">
        <f>VLOOKUP(A92,DELIEVERY!DP:DV,3,0)</f>
        <v>35.585938722164862</v>
      </c>
      <c r="AD92" s="22">
        <f>VLOOKUP(A92,DELIEVERY!DP:DV,4,0)</f>
        <v>35.841077417331718</v>
      </c>
      <c r="AE92" s="22">
        <f>VLOOKUP(A92,DELIEVERY!DP:DV,5,0)</f>
        <v>37.321923196249948</v>
      </c>
      <c r="AF92" s="22">
        <f>VLOOKUP(A92,DELIEVERY!DP:DV,6,0)</f>
        <v>40.956587878941797</v>
      </c>
      <c r="AG92" s="3" t="str">
        <f t="shared" si="12"/>
        <v/>
      </c>
      <c r="AH92" s="28">
        <f>FNO_BHAVCOPY!CB90</f>
        <v>-4.0358248562582935</v>
      </c>
      <c r="AI92" s="28">
        <f>FNO_BHAVCOPY!CC90</f>
        <v>-3.2520325203252036</v>
      </c>
      <c r="AJ92" s="28">
        <f>FNO_BHAVCOPY!CD90</f>
        <v>0.17145306472353192</v>
      </c>
      <c r="AK92" s="28">
        <f>FNO_BHAVCOPY!CE90</f>
        <v>0.75577629021809545</v>
      </c>
      <c r="AL92" s="28">
        <f>FNO_BHAVCOPY!CF90</f>
        <v>1.7802197802197803</v>
      </c>
      <c r="AM92" s="28">
        <f>FNO_BHAVCOPY!CG90</f>
        <v>0.12102541533722082</v>
      </c>
      <c r="AN92" s="28">
        <f>FNO_BHAVCOPY!CH90</f>
        <v>5.0994449583718779</v>
      </c>
      <c r="AO92" s="28">
        <f>FNO_BHAVCOPY!CI90</f>
        <v>1.8130445020014128</v>
      </c>
      <c r="AP92" s="28">
        <f>FNO_BHAVCOPY!CJ90</f>
        <v>1.8099005154021335</v>
      </c>
      <c r="AQ92" s="28">
        <f>FNO_BHAVCOPY!CK90</f>
        <v>6.4429701454452664</v>
      </c>
      <c r="AR92" s="28">
        <f>FNO_BHAVCOPY!CL90</f>
        <v>2.5647736194713429</v>
      </c>
      <c r="AS92" s="28">
        <f>FNO_BHAVCOPY!CM90</f>
        <v>2.3299410819496518</v>
      </c>
      <c r="AT92" s="28">
        <f>FNO_BHAVCOPY!CN90</f>
        <v>-3.7256671393579994</v>
      </c>
      <c r="AU92" s="28">
        <f>FNO_BHAVCOPY!CO90</f>
        <v>-6.3503561511529636</v>
      </c>
      <c r="AV92" s="29">
        <f>FNO_BHAVCOPY!BK90</f>
        <v>10848750</v>
      </c>
      <c r="AW92" s="29">
        <f>FNO_BHAVCOPY!BL90</f>
        <v>11305000</v>
      </c>
      <c r="AX92" s="29">
        <f>FNO_BHAVCOPY!BM90</f>
        <v>11685000</v>
      </c>
      <c r="AY92" s="29">
        <f>FNO_BHAVCOPY!BN90</f>
        <v>11665000</v>
      </c>
      <c r="AZ92" s="29">
        <f>FNO_BHAVCOPY!BO90</f>
        <v>11577500</v>
      </c>
      <c r="BA92" s="29">
        <f>FNO_BHAVCOPY!BP90</f>
        <v>11375000</v>
      </c>
      <c r="BB92" s="29">
        <f>FNO_BHAVCOPY!BQ90</f>
        <v>11361250</v>
      </c>
      <c r="BC92" s="29">
        <f>FNO_BHAVCOPY!BR90</f>
        <v>10810000</v>
      </c>
      <c r="BD92" s="29">
        <f>FNO_BHAVCOPY!BS90</f>
        <v>10617500</v>
      </c>
      <c r="BE92" s="29">
        <f>FNO_BHAVCOPY!BT90</f>
        <v>10428750</v>
      </c>
      <c r="BF92" s="29">
        <f>FNO_BHAVCOPY!BU90</f>
        <v>9797500</v>
      </c>
      <c r="BG92" s="29">
        <f>FNO_BHAVCOPY!BV90</f>
        <v>9552500</v>
      </c>
      <c r="BH92" s="29">
        <f>FNO_BHAVCOPY!BW90</f>
        <v>9335000</v>
      </c>
      <c r="BI92" s="29">
        <f>FNO_BHAVCOPY!BX90</f>
        <v>9696250</v>
      </c>
      <c r="BJ92" s="22">
        <f>CASHBC!EJ90</f>
        <v>30.497319999999998</v>
      </c>
      <c r="BK92" s="22">
        <f>CASHBC!EK90</f>
        <v>22.58793</v>
      </c>
      <c r="BL92" s="22">
        <f>CASHBC!EL90</f>
        <v>21.51641</v>
      </c>
      <c r="BM92" s="22">
        <f>CASHBC!EM90</f>
        <v>12.148300000000001</v>
      </c>
      <c r="BN92" s="22">
        <f>CASHBC!EN90</f>
        <v>14.4237</v>
      </c>
      <c r="BO92" s="22">
        <f>CASHBC!EO90</f>
        <v>24.609300000000001</v>
      </c>
      <c r="BP92" s="22">
        <f>CASHBC!EP90</f>
        <v>25.795480000000001</v>
      </c>
      <c r="BQ92" s="22">
        <f>CASHBC!EQ90</f>
        <v>30.08708</v>
      </c>
      <c r="BR92" s="22">
        <f>CASHBC!ER90</f>
        <v>18.85605</v>
      </c>
      <c r="BS92" s="22">
        <f>CASHBC!ES90</f>
        <v>69.515839999999997</v>
      </c>
      <c r="BT92" s="22">
        <f>CASHBC!ET90</f>
        <v>42.175759999999997</v>
      </c>
      <c r="BU92" s="22">
        <f>CASHBC!EU90</f>
        <v>47.782400000000003</v>
      </c>
      <c r="BV92" s="22">
        <f>CASHBC!EV90</f>
        <v>30.638059999999999</v>
      </c>
      <c r="BW92" s="22">
        <f>CASHBC!EW90</f>
        <v>52.914920000000002</v>
      </c>
      <c r="BX92" s="22">
        <f>VLOOKUP($A92,CASHBC!$FG:$FU,2,0)</f>
        <v>163.64266886500002</v>
      </c>
      <c r="BY92" s="22">
        <f>VLOOKUP($A92,CASHBC!$FG:$FU,3,0)</f>
        <v>120.34612857</v>
      </c>
      <c r="BZ92" s="22">
        <f>VLOOKUP($A92,CASHBC!$FG:$FU,4,0)</f>
        <v>112.62644934500001</v>
      </c>
      <c r="CA92" s="22">
        <f>VLOOKUP($A92,CASHBC!$FG:$FU,5,0)</f>
        <v>63.652069479999994</v>
      </c>
      <c r="CB92" s="22">
        <f>VLOOKUP($A92,CASHBC!$FG:$FU,6,0)</f>
        <v>75.395007129999996</v>
      </c>
      <c r="CC92" s="22">
        <f>VLOOKUP($A92,CASHBC!$FG:$FU,7,0)</f>
        <v>132.57887185000001</v>
      </c>
      <c r="CD92" s="22">
        <f>VLOOKUP($A92,CASHBC!$FG:$FU,8,0)</f>
        <v>136.88307285499999</v>
      </c>
      <c r="CE92" s="22">
        <f>VLOOKUP($A92,CASHBC!$FG:$FU,9,0)</f>
        <v>157.00101172500001</v>
      </c>
      <c r="CF92" s="22">
        <f>VLOOKUP($A92,CASHBC!$FG:$FU,10,0)</f>
        <v>100.192382025</v>
      </c>
      <c r="CG92" s="22">
        <f>VLOOKUP($A92,CASHBC!$FG:$FU,11,0)</f>
        <v>368.92901030500002</v>
      </c>
      <c r="CH92" s="22">
        <f>VLOOKUP($A92,CASHBC!$FG:$FU,12,0)</f>
        <v>233.93242920999998</v>
      </c>
      <c r="CI92" s="22">
        <f>VLOOKUP($A92,CASHBC!$FG:$FU,13,0)</f>
        <v>267.95537490999999</v>
      </c>
      <c r="CJ92" s="22">
        <f>VLOOKUP($A92,CASHBC!$FG:$FU,14,0)</f>
        <v>172.660643935</v>
      </c>
      <c r="CK92" s="22">
        <f>VLOOKUP($A92,CASHBC!$FG:$FU,15,0)</f>
        <v>291.21437166999999</v>
      </c>
      <c r="CL92" s="30">
        <f>VLOOKUP($A92,CASHBC!$GE:$GS,2,0)</f>
        <v>65660</v>
      </c>
      <c r="CM92" s="30">
        <f>VLOOKUP($A92,CASHBC!$GE:$GS,3,0)</f>
        <v>47365</v>
      </c>
      <c r="CN92" s="30">
        <f>VLOOKUP($A92,CASHBC!$GE:$GS,4,0)</f>
        <v>52947</v>
      </c>
      <c r="CO92" s="30">
        <f>VLOOKUP($A92,CASHBC!$GE:$GS,5,0)</f>
        <v>35536</v>
      </c>
      <c r="CP92" s="30">
        <f>VLOOKUP($A92,CASHBC!$GE:$GS,6,0)</f>
        <v>38660</v>
      </c>
      <c r="CQ92" s="30">
        <f>VLOOKUP($A92,CASHBC!$GE:$GS,7,0)</f>
        <v>66053</v>
      </c>
      <c r="CR92" s="30">
        <f>VLOOKUP($A92,CASHBC!$GE:$GS,8,0)</f>
        <v>69327</v>
      </c>
      <c r="CS92" s="30">
        <f>VLOOKUP($A92,CASHBC!$GE:$GS,9,0)</f>
        <v>71637</v>
      </c>
      <c r="CT92" s="30">
        <f>VLOOKUP($A92,CASHBC!$GE:$GS,10,0)</f>
        <v>46059</v>
      </c>
      <c r="CU92" s="30">
        <f>VLOOKUP($A92,CASHBC!$GE:$GS,11,0)</f>
        <v>132234</v>
      </c>
      <c r="CV92" s="30">
        <f>VLOOKUP($A92,CASHBC!$GE:$GS,12,0)</f>
        <v>95927</v>
      </c>
      <c r="CW92" s="30">
        <f>VLOOKUP($A92,CASHBC!$GE:$GS,13,0)</f>
        <v>114028</v>
      </c>
      <c r="CX92" s="30">
        <f>VLOOKUP($A92,CASHBC!$GE:$GS,14,0)</f>
        <v>73341</v>
      </c>
      <c r="CY92" s="30">
        <f>VLOOKUP($A92,CASHBC!$GE:$GS,15,0)</f>
        <v>147942</v>
      </c>
      <c r="CZ92" s="30">
        <f t="shared" si="7"/>
        <v>46.447334754797438</v>
      </c>
      <c r="DA92" s="30">
        <f t="shared" si="7"/>
        <v>47.689074210915237</v>
      </c>
      <c r="DB92" s="30">
        <f t="shared" si="7"/>
        <v>40.637637637637638</v>
      </c>
      <c r="DC92" s="30">
        <f t="shared" si="7"/>
        <v>34.185895992796041</v>
      </c>
      <c r="DD92" s="30">
        <f t="shared" si="7"/>
        <v>37.309105018106571</v>
      </c>
      <c r="DE92" s="30">
        <f t="shared" si="7"/>
        <v>37.256899762312081</v>
      </c>
      <c r="DF92" s="30">
        <f t="shared" si="7"/>
        <v>37.208418076651235</v>
      </c>
      <c r="DG92" s="30">
        <f t="shared" si="7"/>
        <v>41.99935787372447</v>
      </c>
      <c r="DH92" s="30">
        <f t="shared" si="13"/>
        <v>40.938904448641964</v>
      </c>
      <c r="DI92" s="30">
        <f t="shared" si="13"/>
        <v>52.570322307424711</v>
      </c>
      <c r="DJ92" s="30">
        <f t="shared" si="13"/>
        <v>43.966516205030906</v>
      </c>
      <c r="DK92" s="30">
        <f t="shared" si="13"/>
        <v>41.904093731364235</v>
      </c>
      <c r="DL92" s="30">
        <f t="shared" si="13"/>
        <v>41.774805361257684</v>
      </c>
      <c r="DM92" s="30">
        <f t="shared" si="13"/>
        <v>35.767341255356833</v>
      </c>
      <c r="DN92" s="3">
        <f>VLOOKUP($A92,DELIEVERY!$DX:$EM,2,0)</f>
        <v>37.89</v>
      </c>
      <c r="DO92" s="3">
        <f>VLOOKUP($A92,DELIEVERY!$DX:$EM,3,0)</f>
        <v>29.54</v>
      </c>
      <c r="DP92" s="3">
        <f>VLOOKUP($A92,DELIEVERY!$DX:$EM,4,0)</f>
        <v>43.8</v>
      </c>
      <c r="DQ92" s="3">
        <f>VLOOKUP($A92,DELIEVERY!$DX:$EM,5,0)</f>
        <v>32.270000000000003</v>
      </c>
      <c r="DR92" s="3">
        <f>VLOOKUP($A92,DELIEVERY!$DX:$EM,6,0)</f>
        <v>37.42</v>
      </c>
      <c r="DS92" s="3">
        <f>VLOOKUP($A92,DELIEVERY!$DX:$EM,7,0)</f>
        <v>35.5</v>
      </c>
      <c r="DT92" s="3">
        <f>VLOOKUP($A92,DELIEVERY!$DX:$EM,8,0)</f>
        <v>33.020000000000003</v>
      </c>
      <c r="DU92" s="3">
        <f>VLOOKUP($A92,DELIEVERY!$DX:$EM,9,0)</f>
        <v>45.11</v>
      </c>
      <c r="DV92" s="3">
        <f>VLOOKUP($A92,DELIEVERY!$DX:$EM,10,0)</f>
        <v>38.26</v>
      </c>
      <c r="DW92" s="3">
        <f>VLOOKUP($A92,DELIEVERY!$DX:$EM,11,0)</f>
        <v>39.06</v>
      </c>
      <c r="DX92" s="3">
        <f>VLOOKUP($A92,DELIEVERY!$DX:$EM,12,0)</f>
        <v>47.24</v>
      </c>
      <c r="DY92" s="3">
        <f>VLOOKUP($A92,DELIEVERY!$DX:$EM,13,0)</f>
        <v>49.13</v>
      </c>
      <c r="DZ92" s="3">
        <f>VLOOKUP($A92,DELIEVERY!$DX:$EM,14,0)</f>
        <v>40.64</v>
      </c>
      <c r="EA92" s="3">
        <f>VLOOKUP($A92,DELIEVERY!$DX:$EM,15,0)</f>
        <v>42.92</v>
      </c>
      <c r="EB92" s="3">
        <f>CASHBC!HU90</f>
        <v>18.399999999999977</v>
      </c>
      <c r="EC92" s="22">
        <f>CASHBC!HV90</f>
        <v>17</v>
      </c>
      <c r="ED92" s="22">
        <f>CASHBC!HW90</f>
        <v>12.450000000000045</v>
      </c>
      <c r="EE92" s="22">
        <f>CASHBC!HX90</f>
        <v>11.5</v>
      </c>
      <c r="EF92" s="3">
        <f>CASHBC!HY90</f>
        <v>11.199999999999932</v>
      </c>
      <c r="EG92" s="22">
        <f>CASHBC!HZ90</f>
        <v>22.149999999999977</v>
      </c>
      <c r="EH92" s="22">
        <f>CASHBC!IA90</f>
        <v>29.700000000000045</v>
      </c>
      <c r="EI92" s="22">
        <f>CASHBC!IB90</f>
        <v>22.149999999999977</v>
      </c>
      <c r="EJ92" s="22">
        <f>CASHBC!IC90</f>
        <v>13.5</v>
      </c>
      <c r="EK92" s="22">
        <f>CASHBC!ID90</f>
        <v>36.450000000000045</v>
      </c>
      <c r="EL92" s="3">
        <f>CASHBC!IE90</f>
        <v>29.700000000000045</v>
      </c>
      <c r="EM92" s="22">
        <f>CASHBC!IF90</f>
        <v>34.049999999999955</v>
      </c>
      <c r="EN92" s="22">
        <f>CASHBC!IG90</f>
        <v>26.649999999999977</v>
      </c>
      <c r="EO92" s="22">
        <f>CASHBC!IH90</f>
        <v>39.049999999999955</v>
      </c>
      <c r="EP92" s="22">
        <f>VLOOKUP($A92,FNO_STOCKOPS!$EJ:$EY,2,0)</f>
        <v>0.57452229299363056</v>
      </c>
      <c r="EQ92" s="22">
        <f>VLOOKUP($A92,FNO_STOCKOPS!$EJ:$EY,3,0)</f>
        <v>0.5220680958385876</v>
      </c>
      <c r="ER92" s="22">
        <f>VLOOKUP($A92,FNO_STOCKOPS!$EJ:$EY,4,0)</f>
        <v>0.57887120115774238</v>
      </c>
      <c r="ES92" s="22">
        <f>VLOOKUP($A92,FNO_STOCKOPS!$EJ:$EY,5,0)</f>
        <v>0.50897435897435894</v>
      </c>
      <c r="ET92" s="22">
        <f>VLOOKUP($A92,FNO_STOCKOPS!$EJ:$EY,6,0)</f>
        <v>0.48734177215189872</v>
      </c>
      <c r="EU92" s="22">
        <f>VLOOKUP($A92,FNO_STOCKOPS!$EJ:$EY,7,0)</f>
        <v>0.45422116527942924</v>
      </c>
      <c r="EV92" s="22">
        <f>VLOOKUP($A92,FNO_STOCKOPS!$EJ:$EY,8,0)</f>
        <v>0.42461197339246121</v>
      </c>
      <c r="EW92" s="22">
        <f>VLOOKUP($A92,FNO_STOCKOPS!$EJ:$EY,9,0)</f>
        <v>0.50255754475703329</v>
      </c>
      <c r="EX92" s="22">
        <f>VLOOKUP($A92,FNO_STOCKOPS!$EJ:$EY,10,0)</f>
        <v>0.61633281972265019</v>
      </c>
      <c r="EY92" s="22">
        <f>VLOOKUP($A92,FNO_STOCKOPS!$EJ:$EY,11,0)</f>
        <v>0.60416666666666663</v>
      </c>
      <c r="EZ92" s="22">
        <f>VLOOKUP($A92,FNO_STOCKOPS!$EJ:$EY,12,0)</f>
        <v>0.59603960396039601</v>
      </c>
      <c r="FA92" s="22">
        <f>VLOOKUP($A92,FNO_STOCKOPS!$EJ:$EY,13,0)</f>
        <v>0.70283018867924529</v>
      </c>
      <c r="FB92" s="22">
        <f>VLOOKUP($A92,FNO_STOCKOPS!$EJ:$EY,14,0)</f>
        <v>0.6262626262626263</v>
      </c>
      <c r="FC92" s="22">
        <f>VLOOKUP($A92,FNO_STOCKOPS!$EJ:$EY,15,0)</f>
        <v>0.68404907975460127</v>
      </c>
    </row>
    <row r="93" spans="1:159" x14ac:dyDescent="0.25">
      <c r="A93" s="3" t="s">
        <v>99</v>
      </c>
      <c r="B93" s="18">
        <v>477.9</v>
      </c>
      <c r="C93" s="18">
        <v>489.85</v>
      </c>
      <c r="D93" s="18">
        <v>460.25</v>
      </c>
      <c r="E93" s="18">
        <v>466.3</v>
      </c>
      <c r="F93" s="18">
        <v>-1.42</v>
      </c>
      <c r="G93" s="17">
        <v>611.9</v>
      </c>
      <c r="H93" s="18">
        <v>276.35000000000002</v>
      </c>
      <c r="I93" s="21" t="str">
        <f>VLOOKUP($A93,CASHBC!$HT:$IL,19,0)</f>
        <v/>
      </c>
      <c r="J93" s="22">
        <f>VLOOKUP($A93,CASHBC!$A:$C,3,0)</f>
        <v>20.81814</v>
      </c>
      <c r="K93" s="22">
        <f>VLOOKUP($A93,CASHBC!$EZ:$FD,2,0)</f>
        <v>61.021346666666666</v>
      </c>
      <c r="L93" s="22">
        <f>VLOOKUP($A93,CASHBC!$EZ:$FD,3,0)</f>
        <v>43.621560000000002</v>
      </c>
      <c r="M93" s="22">
        <f>VLOOKUP($A93,CASHBC!$EZ:$FD,4,0)</f>
        <v>33.051618750000003</v>
      </c>
      <c r="N93" s="22">
        <f>VLOOKUP($A93,CASHBC!$EZ:$FD,5,0)</f>
        <v>32.16077615384615</v>
      </c>
      <c r="O93" s="22" t="str">
        <f t="shared" si="9"/>
        <v/>
      </c>
      <c r="P93" s="22">
        <f>VLOOKUP($A93,CASHBC!$A:$D,4,0)</f>
        <v>99.137990454999994</v>
      </c>
      <c r="Q93" s="22">
        <f>VLOOKUP($A93,CASHBC!$FX:$GB,2,0)</f>
        <v>283.92344451666668</v>
      </c>
      <c r="R93" s="22">
        <f>VLOOKUP($A93,CASHBC!$FX:$GB,3,0)</f>
        <v>200.27721227000001</v>
      </c>
      <c r="S93" s="22">
        <f>VLOOKUP($A93,CASHBC!$FX:$GB,4,0)</f>
        <v>150.16473204062498</v>
      </c>
      <c r="T93" s="22">
        <f>VLOOKUP($A93,CASHBC!$FX:$GB,5,0)</f>
        <v>139.25578804884611</v>
      </c>
      <c r="U93" s="22" t="str">
        <f t="shared" si="10"/>
        <v/>
      </c>
      <c r="V93" s="24">
        <f>VLOOKUP($A93,CASHBC!$A:$E,5,0)</f>
        <v>35735</v>
      </c>
      <c r="W93" s="24">
        <f>VLOOKUP($A93,CASHBC!$GV:$GZ,2,0)</f>
        <v>107344.33333333333</v>
      </c>
      <c r="X93" s="24">
        <f>VLOOKUP($A93,CASHBC!$GV:$GZ,3,0)</f>
        <v>79526.600000000006</v>
      </c>
      <c r="Y93" s="24">
        <f>VLOOKUP($A93,CASHBC!$GV:$GZ,4,0)</f>
        <v>61279.5</v>
      </c>
      <c r="Z93" s="24">
        <f>VLOOKUP($A93,CASHBC!$GV:$GZ,5,0)</f>
        <v>66366.153846153844</v>
      </c>
      <c r="AA93" s="24">
        <f t="shared" si="11"/>
        <v>35735</v>
      </c>
      <c r="AB93" s="27">
        <f>VLOOKUP(A93,DELIEVERY!A:E,5,0)</f>
        <v>17.96</v>
      </c>
      <c r="AC93" s="22">
        <f>VLOOKUP(A93,DELIEVERY!DP:DV,3,0)</f>
        <v>22.437787344800213</v>
      </c>
      <c r="AD93" s="22">
        <f>VLOOKUP(A93,DELIEVERY!DP:DV,4,0)</f>
        <v>24.162620502338751</v>
      </c>
      <c r="AE93" s="22">
        <f>VLOOKUP(A93,DELIEVERY!DP:DV,5,0)</f>
        <v>25.133583661465899</v>
      </c>
      <c r="AF93" s="22">
        <f>VLOOKUP(A93,DELIEVERY!DP:DV,6,0)</f>
        <v>23.661419480189068</v>
      </c>
      <c r="AG93" s="3" t="str">
        <f t="shared" si="12"/>
        <v/>
      </c>
      <c r="AH93" s="28">
        <f>FNO_BHAVCOPY!CB91</f>
        <v>-11.614173228346457</v>
      </c>
      <c r="AI93" s="28">
        <f>FNO_BHAVCOPY!CC91</f>
        <v>14.414414414414415</v>
      </c>
      <c r="AJ93" s="28">
        <f>FNO_BHAVCOPY!CD91</f>
        <v>-25.752508361204011</v>
      </c>
      <c r="AK93" s="28">
        <f>FNO_BHAVCOPY!CE91</f>
        <v>51.392405063291136</v>
      </c>
      <c r="AL93" s="28">
        <f>FNO_BHAVCOPY!CF91</f>
        <v>77.395209580838326</v>
      </c>
      <c r="AM93" s="28">
        <f>FNO_BHAVCOPY!CG91</f>
        <v>-4.8433048433048427</v>
      </c>
      <c r="AN93" s="28">
        <f>FNO_BHAVCOPY!CH91</f>
        <v>12.680577849117174</v>
      </c>
      <c r="AO93" s="28">
        <f>FNO_BHAVCOPY!CI91</f>
        <v>6.8610634648370503</v>
      </c>
      <c r="AP93" s="28">
        <f>FNO_BHAVCOPY!CJ91</f>
        <v>-0.85034013605442182</v>
      </c>
      <c r="AQ93" s="28">
        <f>FNO_BHAVCOPY!CK91</f>
        <v>-2.1630615640599005</v>
      </c>
      <c r="AR93" s="28">
        <f>FNO_BHAVCOPY!CL91</f>
        <v>-16.874135546334717</v>
      </c>
      <c r="AS93" s="28">
        <f>FNO_BHAVCOPY!CM91</f>
        <v>-33.055555555555557</v>
      </c>
      <c r="AT93" s="28">
        <f>FNO_BHAVCOPY!CN91</f>
        <v>-6.4124783362218372</v>
      </c>
      <c r="AU93" s="28">
        <f>FNO_BHAVCOPY!CO91</f>
        <v>11.282545805207329</v>
      </c>
      <c r="AV93" s="29">
        <f>FNO_BHAVCOPY!BK91</f>
        <v>1751100</v>
      </c>
      <c r="AW93" s="29">
        <f>FNO_BHAVCOPY!BL91</f>
        <v>1981200</v>
      </c>
      <c r="AX93" s="29">
        <f>FNO_BHAVCOPY!BM91</f>
        <v>1731600</v>
      </c>
      <c r="AY93" s="29">
        <f>FNO_BHAVCOPY!BN91</f>
        <v>2332200</v>
      </c>
      <c r="AZ93" s="29">
        <f>FNO_BHAVCOPY!BO91</f>
        <v>1540500</v>
      </c>
      <c r="BA93" s="29">
        <f>FNO_BHAVCOPY!BP91</f>
        <v>868400</v>
      </c>
      <c r="BB93" s="29">
        <f>FNO_BHAVCOPY!BQ91</f>
        <v>912600</v>
      </c>
      <c r="BC93" s="29">
        <f>FNO_BHAVCOPY!BR91</f>
        <v>809900</v>
      </c>
      <c r="BD93" s="29">
        <f>FNO_BHAVCOPY!BS91</f>
        <v>757900</v>
      </c>
      <c r="BE93" s="29">
        <f>FNO_BHAVCOPY!BT91</f>
        <v>764400</v>
      </c>
      <c r="BF93" s="29">
        <f>FNO_BHAVCOPY!BU91</f>
        <v>781300</v>
      </c>
      <c r="BG93" s="29">
        <f>FNO_BHAVCOPY!BV91</f>
        <v>939900</v>
      </c>
      <c r="BH93" s="29">
        <f>FNO_BHAVCOPY!BW91</f>
        <v>1404000</v>
      </c>
      <c r="BI93" s="29">
        <f>FNO_BHAVCOPY!BX91</f>
        <v>1500200</v>
      </c>
      <c r="BJ93" s="22">
        <f>CASHBC!EJ91</f>
        <v>20.81814</v>
      </c>
      <c r="BK93" s="22">
        <f>CASHBC!EK91</f>
        <v>22.629100000000001</v>
      </c>
      <c r="BL93" s="22">
        <f>CASHBC!EL91</f>
        <v>134.67202</v>
      </c>
      <c r="BM93" s="22">
        <f>CASHBC!EM91</f>
        <v>25.762920000000001</v>
      </c>
      <c r="BN93" s="22">
        <f>CASHBC!EN91</f>
        <v>19.305669999999999</v>
      </c>
      <c r="BO93" s="22">
        <f>CASHBC!EO91</f>
        <v>15.73809</v>
      </c>
      <c r="BP93" s="22">
        <f>CASHBC!EP91</f>
        <v>12.229480000000001</v>
      </c>
      <c r="BQ93" s="22">
        <f>CASHBC!EQ91</f>
        <v>14.791230000000001</v>
      </c>
      <c r="BR93" s="22">
        <f>CASHBC!ER91</f>
        <v>19.28444</v>
      </c>
      <c r="BS93" s="22">
        <f>CASHBC!ES91</f>
        <v>18.16629</v>
      </c>
      <c r="BT93" s="22">
        <f>CASHBC!ET91</f>
        <v>53.004710000000003</v>
      </c>
      <c r="BU93" s="22">
        <f>CASHBC!EU91</f>
        <v>49.903930000000003</v>
      </c>
      <c r="BV93" s="22">
        <f>CASHBC!EV91</f>
        <v>14.34385</v>
      </c>
      <c r="BW93" s="22">
        <f>CASHBC!EW91</f>
        <v>18.25836</v>
      </c>
      <c r="BX93" s="22">
        <f>VLOOKUP($A93,CASHBC!$FG:$FU,2,0)</f>
        <v>99.137990454999994</v>
      </c>
      <c r="BY93" s="22">
        <f>VLOOKUP($A93,CASHBC!$FG:$FU,3,0)</f>
        <v>106.727541105</v>
      </c>
      <c r="BZ93" s="22">
        <f>VLOOKUP($A93,CASHBC!$FG:$FU,4,0)</f>
        <v>630.89132873000005</v>
      </c>
      <c r="CA93" s="22">
        <f>VLOOKUP($A93,CASHBC!$FG:$FU,5,0)</f>
        <v>114.15146371500001</v>
      </c>
      <c r="CB93" s="22">
        <f>VLOOKUP($A93,CASHBC!$FG:$FU,6,0)</f>
        <v>80.274166324999996</v>
      </c>
      <c r="CC93" s="22">
        <f>VLOOKUP($A93,CASHBC!$FG:$FU,7,0)</f>
        <v>69.341561475000006</v>
      </c>
      <c r="CD93" s="22">
        <f>VLOOKUP($A93,CASHBC!$FG:$FU,8,0)</f>
        <v>52.813610945000001</v>
      </c>
      <c r="CE93" s="22">
        <f>VLOOKUP($A93,CASHBC!$FG:$FU,9,0)</f>
        <v>61.859839845000003</v>
      </c>
      <c r="CF93" s="22">
        <f>VLOOKUP($A93,CASHBC!$FG:$FU,10,0)</f>
        <v>85.258344184999999</v>
      </c>
      <c r="CG93" s="22">
        <f>VLOOKUP($A93,CASHBC!$FG:$FU,11,0)</f>
        <v>77.266560850000005</v>
      </c>
      <c r="CH93" s="22">
        <f>VLOOKUP($A93,CASHBC!$FG:$FU,12,0)</f>
        <v>219.44909343499998</v>
      </c>
      <c r="CI93" s="22">
        <f>VLOOKUP($A93,CASHBC!$FG:$FU,13,0)</f>
        <v>194.65437738</v>
      </c>
      <c r="CJ93" s="22">
        <f>VLOOKUP($A93,CASHBC!$FG:$FU,14,0)</f>
        <v>51.050450810000001</v>
      </c>
      <c r="CK93" s="22">
        <f>VLOOKUP($A93,CASHBC!$FG:$FU,15,0)</f>
        <v>66.586905834999996</v>
      </c>
      <c r="CL93" s="30">
        <f>VLOOKUP($A93,CASHBC!$GE:$GS,2,0)</f>
        <v>35735</v>
      </c>
      <c r="CM93" s="30">
        <f>VLOOKUP($A93,CASHBC!$GE:$GS,3,0)</f>
        <v>42182</v>
      </c>
      <c r="CN93" s="30">
        <f>VLOOKUP($A93,CASHBC!$GE:$GS,4,0)</f>
        <v>227487</v>
      </c>
      <c r="CO93" s="30">
        <f>VLOOKUP($A93,CASHBC!$GE:$GS,5,0)</f>
        <v>52364</v>
      </c>
      <c r="CP93" s="30">
        <f>VLOOKUP($A93,CASHBC!$GE:$GS,6,0)</f>
        <v>38420</v>
      </c>
      <c r="CQ93" s="30">
        <f>VLOOKUP($A93,CASHBC!$GE:$GS,7,0)</f>
        <v>37180</v>
      </c>
      <c r="CR93" s="30">
        <f>VLOOKUP($A93,CASHBC!$GE:$GS,8,0)</f>
        <v>23754</v>
      </c>
      <c r="CS93" s="30">
        <f>VLOOKUP($A93,CASHBC!$GE:$GS,9,0)</f>
        <v>24689</v>
      </c>
      <c r="CT93" s="30">
        <f>VLOOKUP($A93,CASHBC!$GE:$GS,10,0)</f>
        <v>44160</v>
      </c>
      <c r="CU93" s="30">
        <f>VLOOKUP($A93,CASHBC!$GE:$GS,11,0)</f>
        <v>48245</v>
      </c>
      <c r="CV93" s="30">
        <f>VLOOKUP($A93,CASHBC!$GE:$GS,12,0)</f>
        <v>87724</v>
      </c>
      <c r="CW93" s="30">
        <f>VLOOKUP($A93,CASHBC!$GE:$GS,13,0)</f>
        <v>96131</v>
      </c>
      <c r="CX93" s="30">
        <f>VLOOKUP($A93,CASHBC!$GE:$GS,14,0)</f>
        <v>65076</v>
      </c>
      <c r="CY93" s="30">
        <f>VLOOKUP($A93,CASHBC!$GE:$GS,15,0)</f>
        <v>75348</v>
      </c>
      <c r="CZ93" s="30">
        <f t="shared" si="7"/>
        <v>58.257002938295791</v>
      </c>
      <c r="DA93" s="30">
        <f t="shared" si="7"/>
        <v>53.646342041629133</v>
      </c>
      <c r="DB93" s="30">
        <f t="shared" si="7"/>
        <v>59.199875157701321</v>
      </c>
      <c r="DC93" s="30">
        <f t="shared" si="7"/>
        <v>49.199679168894654</v>
      </c>
      <c r="DD93" s="30">
        <f t="shared" si="7"/>
        <v>50.249010931806346</v>
      </c>
      <c r="DE93" s="30">
        <f t="shared" si="7"/>
        <v>42.329451317912856</v>
      </c>
      <c r="DF93" s="30">
        <f t="shared" si="7"/>
        <v>51.483876399764249</v>
      </c>
      <c r="DG93" s="30">
        <f t="shared" si="7"/>
        <v>59.910202924379284</v>
      </c>
      <c r="DH93" s="30">
        <f t="shared" si="13"/>
        <v>43.669474637681162</v>
      </c>
      <c r="DI93" s="30">
        <f t="shared" si="13"/>
        <v>37.654243963104982</v>
      </c>
      <c r="DJ93" s="30">
        <f t="shared" si="13"/>
        <v>60.422130773790528</v>
      </c>
      <c r="DK93" s="30">
        <f t="shared" si="13"/>
        <v>51.912421591370112</v>
      </c>
      <c r="DL93" s="30">
        <f t="shared" si="13"/>
        <v>22.041689716639006</v>
      </c>
      <c r="DM93" s="30">
        <f t="shared" si="13"/>
        <v>24.232043318999843</v>
      </c>
      <c r="DN93" s="3">
        <f>VLOOKUP($A93,DELIEVERY!$DX:$EM,2,0)</f>
        <v>17.96</v>
      </c>
      <c r="DO93" s="3">
        <f>VLOOKUP($A93,DELIEVERY!$DX:$EM,3,0)</f>
        <v>26.34</v>
      </c>
      <c r="DP93" s="3">
        <f>VLOOKUP($A93,DELIEVERY!$DX:$EM,4,0)</f>
        <v>20.27</v>
      </c>
      <c r="DQ93" s="3">
        <f>VLOOKUP($A93,DELIEVERY!$DX:$EM,5,0)</f>
        <v>30.32</v>
      </c>
      <c r="DR93" s="3">
        <f>VLOOKUP($A93,DELIEVERY!$DX:$EM,6,0)</f>
        <v>37.94</v>
      </c>
      <c r="DS93" s="3">
        <f>VLOOKUP($A93,DELIEVERY!$DX:$EM,7,0)</f>
        <v>27.33</v>
      </c>
      <c r="DT93" s="3">
        <f>VLOOKUP($A93,DELIEVERY!$DX:$EM,8,0)</f>
        <v>24.68</v>
      </c>
      <c r="DU93" s="3">
        <f>VLOOKUP($A93,DELIEVERY!$DX:$EM,9,0)</f>
        <v>45.14</v>
      </c>
      <c r="DV93" s="3">
        <f>VLOOKUP($A93,DELIEVERY!$DX:$EM,10,0)</f>
        <v>21.06</v>
      </c>
      <c r="DW93" s="3">
        <f>VLOOKUP($A93,DELIEVERY!$DX:$EM,11,0)</f>
        <v>11.9</v>
      </c>
      <c r="DX93" s="3">
        <f>VLOOKUP($A93,DELIEVERY!$DX:$EM,12,0)</f>
        <v>13.34</v>
      </c>
      <c r="DY93" s="3">
        <f>VLOOKUP($A93,DELIEVERY!$DX:$EM,13,0)</f>
        <v>27.78</v>
      </c>
      <c r="DZ93" s="3">
        <f>VLOOKUP($A93,DELIEVERY!$DX:$EM,14,0)</f>
        <v>26.86</v>
      </c>
      <c r="EA93" s="3">
        <f>VLOOKUP($A93,DELIEVERY!$DX:$EM,15,0)</f>
        <v>30.24</v>
      </c>
      <c r="EB93" s="3">
        <f>CASHBC!HU91</f>
        <v>29.600000000000023</v>
      </c>
      <c r="EC93" s="22">
        <f>CASHBC!HV91</f>
        <v>17.300000000000011</v>
      </c>
      <c r="ED93" s="22">
        <f>CASHBC!HW91</f>
        <v>62.75</v>
      </c>
      <c r="EE93" s="22">
        <f>CASHBC!HX91</f>
        <v>25.050000000000011</v>
      </c>
      <c r="EF93" s="3">
        <f>CASHBC!HY91</f>
        <v>32.199999999999989</v>
      </c>
      <c r="EG93" s="22">
        <f>CASHBC!HZ91</f>
        <v>34.149999999999977</v>
      </c>
      <c r="EH93" s="22">
        <f>CASHBC!IA91</f>
        <v>35</v>
      </c>
      <c r="EI93" s="22">
        <f>CASHBC!IB91</f>
        <v>26.449999999999989</v>
      </c>
      <c r="EJ93" s="22">
        <f>CASHBC!IC91</f>
        <v>36.399999999999977</v>
      </c>
      <c r="EK93" s="22">
        <f>CASHBC!ID91</f>
        <v>35.350000000000023</v>
      </c>
      <c r="EL93" s="3">
        <f>CASHBC!IE91</f>
        <v>48.399999999999977</v>
      </c>
      <c r="EM93" s="22">
        <f>CASHBC!IF91</f>
        <v>59.949999999999989</v>
      </c>
      <c r="EN93" s="22">
        <f>CASHBC!IG91</f>
        <v>21.75</v>
      </c>
      <c r="EO93" s="22">
        <f>CASHBC!IH91</f>
        <v>43.300000000000011</v>
      </c>
      <c r="EP93" s="22">
        <f>VLOOKUP($A93,FNO_STOCKOPS!$EJ:$EY,2,0)</f>
        <v>1.0149625935162094</v>
      </c>
      <c r="EQ93" s="22">
        <f>VLOOKUP($A93,FNO_STOCKOPS!$EJ:$EY,3,0)</f>
        <v>0.89519650655021832</v>
      </c>
      <c r="ER93" s="22">
        <f>VLOOKUP($A93,FNO_STOCKOPS!$EJ:$EY,4,0)</f>
        <v>0.87136929460580914</v>
      </c>
      <c r="ES93" s="22">
        <f>VLOOKUP($A93,FNO_STOCKOPS!$EJ:$EY,5,0)</f>
        <v>0.59523809523809523</v>
      </c>
      <c r="ET93" s="22">
        <f>VLOOKUP($A93,FNO_STOCKOPS!$EJ:$EY,6,0)</f>
        <v>0.70833333333333337</v>
      </c>
      <c r="EU93" s="22">
        <f>VLOOKUP($A93,FNO_STOCKOPS!$EJ:$EY,7,0)</f>
        <v>0.88625592417061616</v>
      </c>
      <c r="EV93" s="22">
        <f>VLOOKUP($A93,FNO_STOCKOPS!$EJ:$EY,8,0)</f>
        <v>0.84651162790697676</v>
      </c>
      <c r="EW93" s="22">
        <f>VLOOKUP($A93,FNO_STOCKOPS!$EJ:$EY,9,0)</f>
        <v>0.82926829268292679</v>
      </c>
      <c r="EX93" s="22">
        <f>VLOOKUP($A93,FNO_STOCKOPS!$EJ:$EY,10,0)</f>
        <v>0.76886792452830188</v>
      </c>
      <c r="EY93" s="22">
        <f>VLOOKUP($A93,FNO_STOCKOPS!$EJ:$EY,11,0)</f>
        <v>0.87428571428571433</v>
      </c>
      <c r="EZ93" s="22">
        <f>VLOOKUP($A93,FNO_STOCKOPS!$EJ:$EY,12,0)</f>
        <v>0.89595375722543358</v>
      </c>
      <c r="FA93" s="22">
        <f>VLOOKUP($A93,FNO_STOCKOPS!$EJ:$EY,13,0)</f>
        <v>0.93798449612403101</v>
      </c>
      <c r="FB93" s="22">
        <f>VLOOKUP($A93,FNO_STOCKOPS!$EJ:$EY,14,0)</f>
        <v>0.65591397849462363</v>
      </c>
      <c r="FC93" s="22">
        <f>VLOOKUP($A93,FNO_STOCKOPS!$EJ:$EY,15,0)</f>
        <v>0.65555555555555556</v>
      </c>
    </row>
    <row r="94" spans="1:159" x14ac:dyDescent="0.25">
      <c r="A94" s="3" t="s">
        <v>100</v>
      </c>
      <c r="B94" s="17">
        <v>955</v>
      </c>
      <c r="C94" s="17">
        <v>978.1</v>
      </c>
      <c r="D94" s="17">
        <v>955</v>
      </c>
      <c r="E94" s="18">
        <v>965.5</v>
      </c>
      <c r="F94" s="18">
        <v>2.04</v>
      </c>
      <c r="G94" s="17">
        <v>1246.2</v>
      </c>
      <c r="H94" s="18">
        <v>663.9</v>
      </c>
      <c r="I94" s="21" t="str">
        <f>VLOOKUP($A94,CASHBC!$HT:$IL,19,0)</f>
        <v>Only NR4</v>
      </c>
      <c r="J94" s="22">
        <f>VLOOKUP($A94,CASHBC!$A:$C,3,0)</f>
        <v>7.4778000000000002</v>
      </c>
      <c r="K94" s="22">
        <f>VLOOKUP($A94,CASHBC!$EZ:$FD,2,0)</f>
        <v>7.2168133333333335</v>
      </c>
      <c r="L94" s="22">
        <f>VLOOKUP($A94,CASHBC!$EZ:$FD,3,0)</f>
        <v>7.0872219999999997</v>
      </c>
      <c r="M94" s="22">
        <f>VLOOKUP($A94,CASHBC!$EZ:$FD,4,0)</f>
        <v>7.2355662499999998</v>
      </c>
      <c r="N94" s="22">
        <f>VLOOKUP($A94,CASHBC!$EZ:$FD,5,0)</f>
        <v>7.977083846153846</v>
      </c>
      <c r="O94" s="22" t="str">
        <f t="shared" si="9"/>
        <v/>
      </c>
      <c r="P94" s="22">
        <f>VLOOKUP($A94,CASHBC!$A:$D,4,0)</f>
        <v>72.381029804999997</v>
      </c>
      <c r="Q94" s="22">
        <f>VLOOKUP($A94,CASHBC!$FX:$GB,2,0)</f>
        <v>68.987977259999994</v>
      </c>
      <c r="R94" s="22">
        <f>VLOOKUP($A94,CASHBC!$FX:$GB,3,0)</f>
        <v>66.809945517999992</v>
      </c>
      <c r="S94" s="22">
        <f>VLOOKUP($A94,CASHBC!$FX:$GB,4,0)</f>
        <v>68.312396485625001</v>
      </c>
      <c r="T94" s="22">
        <f>VLOOKUP($A94,CASHBC!$FX:$GB,5,0)</f>
        <v>74.997047662692296</v>
      </c>
      <c r="U94" s="22" t="str">
        <f t="shared" si="10"/>
        <v/>
      </c>
      <c r="V94" s="24">
        <f>VLOOKUP($A94,CASHBC!$A:$E,5,0)</f>
        <v>24716</v>
      </c>
      <c r="W94" s="24">
        <f>VLOOKUP($A94,CASHBC!$GV:$GZ,2,0)</f>
        <v>24145.333333333332</v>
      </c>
      <c r="X94" s="24">
        <f>VLOOKUP($A94,CASHBC!$GV:$GZ,3,0)</f>
        <v>23902.400000000001</v>
      </c>
      <c r="Y94" s="24">
        <f>VLOOKUP($A94,CASHBC!$GV:$GZ,4,0)</f>
        <v>24446.5</v>
      </c>
      <c r="Z94" s="24">
        <f>VLOOKUP($A94,CASHBC!$GV:$GZ,5,0)</f>
        <v>30209.846153846152</v>
      </c>
      <c r="AA94" s="24" t="str">
        <f t="shared" si="11"/>
        <v/>
      </c>
      <c r="AB94" s="27">
        <f>VLOOKUP(A94,DELIEVERY!A:E,5,0)</f>
        <v>37.11</v>
      </c>
      <c r="AC94" s="22">
        <f>VLOOKUP(A94,DELIEVERY!DP:DV,3,0)</f>
        <v>24.13442867673821</v>
      </c>
      <c r="AD94" s="22">
        <f>VLOOKUP(A94,DELIEVERY!DP:DV,4,0)</f>
        <v>27.000791001043851</v>
      </c>
      <c r="AE94" s="22">
        <f>VLOOKUP(A94,DELIEVERY!DP:DV,5,0)</f>
        <v>25.957125332105139</v>
      </c>
      <c r="AF94" s="22">
        <f>VLOOKUP(A94,DELIEVERY!DP:DV,6,0)</f>
        <v>31.240218977264586</v>
      </c>
      <c r="AG94" s="3">
        <f t="shared" si="12"/>
        <v>37.11</v>
      </c>
      <c r="AH94" s="28">
        <f>FNO_BHAVCOPY!CB92</f>
        <v>-6.1679790026246719</v>
      </c>
      <c r="AI94" s="28">
        <f>FNO_BHAVCOPY!CC92</f>
        <v>0</v>
      </c>
      <c r="AJ94" s="28">
        <f>FNO_BHAVCOPY!CD92</f>
        <v>-1.8884120171673819</v>
      </c>
      <c r="AK94" s="28">
        <f>FNO_BHAVCOPY!CE92</f>
        <v>1.5693112467306016</v>
      </c>
      <c r="AL94" s="28">
        <f>FNO_BHAVCOPY!CF92</f>
        <v>-1.5027908973808501</v>
      </c>
      <c r="AM94" s="28">
        <f>FNO_BHAVCOPY!CG92</f>
        <v>-0.76693651469961654</v>
      </c>
      <c r="AN94" s="28">
        <f>FNO_BHAVCOPY!CH92</f>
        <v>0.90283748925193474</v>
      </c>
      <c r="AO94" s="28">
        <f>FNO_BHAVCOPY!CI92</f>
        <v>0.56204063986165154</v>
      </c>
      <c r="AP94" s="28">
        <f>FNO_BHAVCOPY!CJ92</f>
        <v>-1.6581632653061225</v>
      </c>
      <c r="AQ94" s="28">
        <f>FNO_BHAVCOPY!CK92</f>
        <v>-0.54968287526427062</v>
      </c>
      <c r="AR94" s="28">
        <f>FNO_BHAVCOPY!CL92</f>
        <v>2.6921406860616588</v>
      </c>
      <c r="AS94" s="28">
        <f>FNO_BHAVCOPY!CM92</f>
        <v>-4.0416666666666661</v>
      </c>
      <c r="AT94" s="28">
        <f>FNO_BHAVCOPY!CN92</f>
        <v>-5.7714958775029448</v>
      </c>
      <c r="AU94" s="28">
        <f>FNO_BHAVCOPY!CO92</f>
        <v>3.578690524603497</v>
      </c>
      <c r="AV94" s="29">
        <f>FNO_BHAVCOPY!BK92</f>
        <v>1287000</v>
      </c>
      <c r="AW94" s="29">
        <f>FNO_BHAVCOPY!BL92</f>
        <v>1371600</v>
      </c>
      <c r="AX94" s="29">
        <f>FNO_BHAVCOPY!BM92</f>
        <v>1371600</v>
      </c>
      <c r="AY94" s="29">
        <f>FNO_BHAVCOPY!BN92</f>
        <v>1398000</v>
      </c>
      <c r="AZ94" s="29">
        <f>FNO_BHAVCOPY!BO92</f>
        <v>1376400</v>
      </c>
      <c r="BA94" s="29">
        <f>FNO_BHAVCOPY!BP92</f>
        <v>1397400</v>
      </c>
      <c r="BB94" s="29">
        <f>FNO_BHAVCOPY!BQ92</f>
        <v>1408200</v>
      </c>
      <c r="BC94" s="29">
        <f>FNO_BHAVCOPY!BR92</f>
        <v>1395600</v>
      </c>
      <c r="BD94" s="29">
        <f>FNO_BHAVCOPY!BS92</f>
        <v>1387800</v>
      </c>
      <c r="BE94" s="29">
        <f>FNO_BHAVCOPY!BT92</f>
        <v>1411200</v>
      </c>
      <c r="BF94" s="29">
        <f>FNO_BHAVCOPY!BU92</f>
        <v>1419000</v>
      </c>
      <c r="BG94" s="29">
        <f>FNO_BHAVCOPY!BV92</f>
        <v>1381800</v>
      </c>
      <c r="BH94" s="29">
        <f>FNO_BHAVCOPY!BW92</f>
        <v>1440000</v>
      </c>
      <c r="BI94" s="29">
        <f>FNO_BHAVCOPY!BX92</f>
        <v>1528200</v>
      </c>
      <c r="BJ94" s="22">
        <f>CASHBC!EJ92</f>
        <v>7.4778000000000002</v>
      </c>
      <c r="BK94" s="22">
        <f>CASHBC!EK92</f>
        <v>12.11246</v>
      </c>
      <c r="BL94" s="22">
        <f>CASHBC!EL92</f>
        <v>6.7881799999999997</v>
      </c>
      <c r="BM94" s="22">
        <f>CASHBC!EM92</f>
        <v>2.7498</v>
      </c>
      <c r="BN94" s="22">
        <f>CASHBC!EN92</f>
        <v>7.1841200000000001</v>
      </c>
      <c r="BO94" s="22">
        <f>CASHBC!EO92</f>
        <v>6.6015499999999996</v>
      </c>
      <c r="BP94" s="22">
        <f>CASHBC!EP92</f>
        <v>6.8750499999999999</v>
      </c>
      <c r="BQ94" s="22">
        <f>CASHBC!EQ92</f>
        <v>6.7526799999999998</v>
      </c>
      <c r="BR94" s="22">
        <f>CASHBC!ER92</f>
        <v>8.8206900000000008</v>
      </c>
      <c r="BS94" s="22">
        <f>CASHBC!ES92</f>
        <v>13.64794</v>
      </c>
      <c r="BT94" s="22">
        <f>CASHBC!ET92</f>
        <v>7.8037299999999998</v>
      </c>
      <c r="BU94" s="22">
        <f>CASHBC!EU92</f>
        <v>8.6492000000000004</v>
      </c>
      <c r="BV94" s="22">
        <f>CASHBC!EV92</f>
        <v>9.8552</v>
      </c>
      <c r="BW94" s="22">
        <f>CASHBC!EW92</f>
        <v>5.8614899999999999</v>
      </c>
      <c r="BX94" s="22">
        <f>VLOOKUP($A94,CASHBC!$FG:$FU,2,0)</f>
        <v>72.381029804999997</v>
      </c>
      <c r="BY94" s="22">
        <f>VLOOKUP($A94,CASHBC!$FG:$FU,3,0)</f>
        <v>116.737371805</v>
      </c>
      <c r="BZ94" s="22">
        <f>VLOOKUP($A94,CASHBC!$FG:$FU,4,0)</f>
        <v>64.654905894999999</v>
      </c>
      <c r="CA94" s="22">
        <f>VLOOKUP($A94,CASHBC!$FG:$FU,5,0)</f>
        <v>25.571654080000002</v>
      </c>
      <c r="CB94" s="22">
        <f>VLOOKUP($A94,CASHBC!$FG:$FU,6,0)</f>
        <v>65.831867579999994</v>
      </c>
      <c r="CC94" s="22">
        <f>VLOOKUP($A94,CASHBC!$FG:$FU,7,0)</f>
        <v>61.253928229999993</v>
      </c>
      <c r="CD94" s="22">
        <f>VLOOKUP($A94,CASHBC!$FG:$FU,8,0)</f>
        <v>63.137838320000007</v>
      </c>
      <c r="CE94" s="22">
        <f>VLOOKUP($A94,CASHBC!$FG:$FU,9,0)</f>
        <v>64.085945035000009</v>
      </c>
      <c r="CF94" s="22">
        <f>VLOOKUP($A94,CASHBC!$FG:$FU,10,0)</f>
        <v>85.225660939999997</v>
      </c>
      <c r="CG94" s="22">
        <f>VLOOKUP($A94,CASHBC!$FG:$FU,11,0)</f>
        <v>129.85238668</v>
      </c>
      <c r="CH94" s="22">
        <f>VLOOKUP($A94,CASHBC!$FG:$FU,12,0)</f>
        <v>73.244556504999991</v>
      </c>
      <c r="CI94" s="22">
        <f>VLOOKUP($A94,CASHBC!$FG:$FU,13,0)</f>
        <v>81.283439049999998</v>
      </c>
      <c r="CJ94" s="22">
        <f>VLOOKUP($A94,CASHBC!$FG:$FU,14,0)</f>
        <v>91.300589245000012</v>
      </c>
      <c r="CK94" s="22">
        <f>VLOOKUP($A94,CASHBC!$FG:$FU,15,0)</f>
        <v>52.781476249999997</v>
      </c>
      <c r="CL94" s="30">
        <f>VLOOKUP($A94,CASHBC!$GE:$GS,2,0)</f>
        <v>24716</v>
      </c>
      <c r="CM94" s="30">
        <f>VLOOKUP($A94,CASHBC!$GE:$GS,3,0)</f>
        <v>38556</v>
      </c>
      <c r="CN94" s="30">
        <f>VLOOKUP($A94,CASHBC!$GE:$GS,4,0)</f>
        <v>22609</v>
      </c>
      <c r="CO94" s="30">
        <f>VLOOKUP($A94,CASHBC!$GE:$GS,5,0)</f>
        <v>11271</v>
      </c>
      <c r="CP94" s="30">
        <f>VLOOKUP($A94,CASHBC!$GE:$GS,6,0)</f>
        <v>19259</v>
      </c>
      <c r="CQ94" s="30">
        <f>VLOOKUP($A94,CASHBC!$GE:$GS,7,0)</f>
        <v>27817</v>
      </c>
      <c r="CR94" s="30">
        <f>VLOOKUP($A94,CASHBC!$GE:$GS,8,0)</f>
        <v>33118</v>
      </c>
      <c r="CS94" s="30">
        <f>VLOOKUP($A94,CASHBC!$GE:$GS,9,0)</f>
        <v>13242</v>
      </c>
      <c r="CT94" s="30">
        <f>VLOOKUP($A94,CASHBC!$GE:$GS,10,0)</f>
        <v>29700</v>
      </c>
      <c r="CU94" s="30">
        <f>VLOOKUP($A94,CASHBC!$GE:$GS,11,0)</f>
        <v>39551</v>
      </c>
      <c r="CV94" s="30">
        <f>VLOOKUP($A94,CASHBC!$GE:$GS,12,0)</f>
        <v>42189</v>
      </c>
      <c r="CW94" s="30">
        <f>VLOOKUP($A94,CASHBC!$GE:$GS,13,0)</f>
        <v>39946</v>
      </c>
      <c r="CX94" s="30">
        <f>VLOOKUP($A94,CASHBC!$GE:$GS,14,0)</f>
        <v>39939</v>
      </c>
      <c r="CY94" s="30">
        <f>VLOOKUP($A94,CASHBC!$GE:$GS,15,0)</f>
        <v>35531</v>
      </c>
      <c r="CZ94" s="30">
        <f t="shared" si="7"/>
        <v>30.254895614177048</v>
      </c>
      <c r="DA94" s="30">
        <f t="shared" si="7"/>
        <v>31.41524017014213</v>
      </c>
      <c r="DB94" s="30">
        <f t="shared" si="7"/>
        <v>30.024238135255867</v>
      </c>
      <c r="DC94" s="30">
        <f t="shared" si="7"/>
        <v>24.397125365983499</v>
      </c>
      <c r="DD94" s="30">
        <f t="shared" si="7"/>
        <v>37.302663689703515</v>
      </c>
      <c r="DE94" s="30">
        <f t="shared" si="7"/>
        <v>23.7320703167128</v>
      </c>
      <c r="DF94" s="30">
        <f t="shared" si="7"/>
        <v>20.759254785917022</v>
      </c>
      <c r="DG94" s="30">
        <f t="shared" si="7"/>
        <v>50.994411720283949</v>
      </c>
      <c r="DH94" s="30">
        <f t="shared" si="13"/>
        <v>29.699292929292934</v>
      </c>
      <c r="DI94" s="30">
        <f t="shared" si="13"/>
        <v>34.507193244165762</v>
      </c>
      <c r="DJ94" s="30">
        <f t="shared" si="13"/>
        <v>18.497072696674486</v>
      </c>
      <c r="DK94" s="30">
        <f t="shared" si="13"/>
        <v>21.652230511190108</v>
      </c>
      <c r="DL94" s="30">
        <f t="shared" si="13"/>
        <v>24.675630336262799</v>
      </c>
      <c r="DM94" s="30">
        <f t="shared" si="13"/>
        <v>16.496833750809152</v>
      </c>
      <c r="DN94" s="3">
        <f>VLOOKUP($A94,DELIEVERY!$DX:$EM,2,0)</f>
        <v>37.11</v>
      </c>
      <c r="DO94" s="3">
        <f>VLOOKUP($A94,DELIEVERY!$DX:$EM,3,0)</f>
        <v>28.75</v>
      </c>
      <c r="DP94" s="3">
        <f>VLOOKUP($A94,DELIEVERY!$DX:$EM,4,0)</f>
        <v>18.239999999999998</v>
      </c>
      <c r="DQ94" s="3">
        <f>VLOOKUP($A94,DELIEVERY!$DX:$EM,5,0)</f>
        <v>18.350000000000001</v>
      </c>
      <c r="DR94" s="3">
        <f>VLOOKUP($A94,DELIEVERY!$DX:$EM,6,0)</f>
        <v>36.68</v>
      </c>
      <c r="DS94" s="3">
        <f>VLOOKUP($A94,DELIEVERY!$DX:$EM,7,0)</f>
        <v>25.87</v>
      </c>
      <c r="DT94" s="3">
        <f>VLOOKUP($A94,DELIEVERY!$DX:$EM,8,0)</f>
        <v>33.799999999999997</v>
      </c>
      <c r="DU94" s="3">
        <f>VLOOKUP($A94,DELIEVERY!$DX:$EM,9,0)</f>
        <v>27.17</v>
      </c>
      <c r="DV94" s="3">
        <f>VLOOKUP($A94,DELIEVERY!$DX:$EM,10,0)</f>
        <v>14.73</v>
      </c>
      <c r="DW94" s="3">
        <f>VLOOKUP($A94,DELIEVERY!$DX:$EM,11,0)</f>
        <v>40.01</v>
      </c>
      <c r="DX94" s="3">
        <f>VLOOKUP($A94,DELIEVERY!$DX:$EM,12,0)</f>
        <v>45.86</v>
      </c>
      <c r="DY94" s="3">
        <f>VLOOKUP($A94,DELIEVERY!$DX:$EM,13,0)</f>
        <v>44.69</v>
      </c>
      <c r="DZ94" s="3">
        <f>VLOOKUP($A94,DELIEVERY!$DX:$EM,14,0)</f>
        <v>30.06</v>
      </c>
      <c r="EA94" s="3">
        <f>VLOOKUP($A94,DELIEVERY!$DX:$EM,15,0)</f>
        <v>25.66</v>
      </c>
      <c r="EB94" s="3">
        <f>CASHBC!HU92</f>
        <v>23.100000000000023</v>
      </c>
      <c r="EC94" s="22">
        <f>CASHBC!HV92</f>
        <v>49.75</v>
      </c>
      <c r="ED94" s="22">
        <f>CASHBC!HW92</f>
        <v>41.5</v>
      </c>
      <c r="EE94" s="22">
        <f>CASHBC!HX92</f>
        <v>23.75</v>
      </c>
      <c r="EF94" s="3">
        <f>CASHBC!HY92</f>
        <v>46.950000000000045</v>
      </c>
      <c r="EG94" s="22">
        <f>CASHBC!HZ92</f>
        <v>41.950000000000045</v>
      </c>
      <c r="EH94" s="22">
        <f>CASHBC!IA92</f>
        <v>42</v>
      </c>
      <c r="EI94" s="22">
        <f>CASHBC!IB92</f>
        <v>18.450000000000045</v>
      </c>
      <c r="EJ94" s="22">
        <f>CASHBC!IC92</f>
        <v>41.050000000000068</v>
      </c>
      <c r="EK94" s="22">
        <f>CASHBC!ID92</f>
        <v>26.75</v>
      </c>
      <c r="EL94" s="3">
        <f>CASHBC!IE92</f>
        <v>37</v>
      </c>
      <c r="EM94" s="22">
        <f>CASHBC!IF92</f>
        <v>43.25</v>
      </c>
      <c r="EN94" s="22">
        <f>CASHBC!IG92</f>
        <v>88</v>
      </c>
      <c r="EO94" s="22">
        <f>CASHBC!IH92</f>
        <v>34.799999999999955</v>
      </c>
      <c r="EP94" s="22">
        <f>VLOOKUP($A94,FNO_STOCKOPS!$EJ:$EY,2,0)</f>
        <v>0.46783625730994149</v>
      </c>
      <c r="EQ94" s="22">
        <f>VLOOKUP($A94,FNO_STOCKOPS!$EJ:$EY,3,0)</f>
        <v>0.35960591133004927</v>
      </c>
      <c r="ER94" s="22">
        <f>VLOOKUP($A94,FNO_STOCKOPS!$EJ:$EY,4,0)</f>
        <v>0.34188034188034189</v>
      </c>
      <c r="ES94" s="22">
        <f>VLOOKUP($A94,FNO_STOCKOPS!$EJ:$EY,5,0)</f>
        <v>0.32432432432432434</v>
      </c>
      <c r="ET94" s="22">
        <f>VLOOKUP($A94,FNO_STOCKOPS!$EJ:$EY,6,0)</f>
        <v>0.26956521739130435</v>
      </c>
      <c r="EU94" s="22">
        <f>VLOOKUP($A94,FNO_STOCKOPS!$EJ:$EY,7,0)</f>
        <v>0.19591836734693877</v>
      </c>
      <c r="EV94" s="22">
        <f>VLOOKUP($A94,FNO_STOCKOPS!$EJ:$EY,8,0)</f>
        <v>0.19421487603305784</v>
      </c>
      <c r="EW94" s="22">
        <f>VLOOKUP($A94,FNO_STOCKOPS!$EJ:$EY,9,0)</f>
        <v>0.19665271966527198</v>
      </c>
      <c r="EX94" s="22">
        <f>VLOOKUP($A94,FNO_STOCKOPS!$EJ:$EY,10,0)</f>
        <v>0.1752136752136752</v>
      </c>
      <c r="EY94" s="22">
        <f>VLOOKUP($A94,FNO_STOCKOPS!$EJ:$EY,11,0)</f>
        <v>0.19069767441860466</v>
      </c>
      <c r="EZ94" s="22">
        <f>VLOOKUP($A94,FNO_STOCKOPS!$EJ:$EY,12,0)</f>
        <v>0.16279069767441862</v>
      </c>
      <c r="FA94" s="22">
        <f>VLOOKUP($A94,FNO_STOCKOPS!$EJ:$EY,13,0)</f>
        <v>0.14622641509433962</v>
      </c>
      <c r="FB94" s="22">
        <f>VLOOKUP($A94,FNO_STOCKOPS!$EJ:$EY,14,0)</f>
        <v>0.14213197969543148</v>
      </c>
      <c r="FC94" s="22">
        <f>VLOOKUP($A94,FNO_STOCKOPS!$EJ:$EY,15,0)</f>
        <v>0.13368983957219252</v>
      </c>
    </row>
    <row r="95" spans="1:159" x14ac:dyDescent="0.25">
      <c r="A95" s="3" t="s">
        <v>101</v>
      </c>
      <c r="B95" s="18">
        <v>891</v>
      </c>
      <c r="C95" s="18">
        <v>921.8</v>
      </c>
      <c r="D95" s="18">
        <v>883</v>
      </c>
      <c r="E95" s="18">
        <v>914.95</v>
      </c>
      <c r="F95" s="18">
        <v>3.78</v>
      </c>
      <c r="G95" s="17">
        <v>1062.8</v>
      </c>
      <c r="H95" s="18">
        <v>652.04999999999995</v>
      </c>
      <c r="I95" s="21" t="str">
        <f>VLOOKUP($A95,CASHBC!$HT:$IL,19,0)</f>
        <v>Only NR4</v>
      </c>
      <c r="J95" s="22">
        <f>VLOOKUP($A95,CASHBC!$A:$C,3,0)</f>
        <v>16.424029999999998</v>
      </c>
      <c r="K95" s="22">
        <f>VLOOKUP($A95,CASHBC!$EZ:$FD,2,0)</f>
        <v>33.162713333333336</v>
      </c>
      <c r="L95" s="22">
        <f>VLOOKUP($A95,CASHBC!$EZ:$FD,3,0)</f>
        <v>23.901413999999999</v>
      </c>
      <c r="M95" s="22">
        <f>VLOOKUP($A95,CASHBC!$EZ:$FD,4,0)</f>
        <v>17.123012500000002</v>
      </c>
      <c r="N95" s="22">
        <f>VLOOKUP($A95,CASHBC!$EZ:$FD,5,0)</f>
        <v>12.98121153846154</v>
      </c>
      <c r="O95" s="22" t="str">
        <f t="shared" si="9"/>
        <v/>
      </c>
      <c r="P95" s="22">
        <f>VLOOKUP($A95,CASHBC!$A:$D,4,0)</f>
        <v>149.1509662</v>
      </c>
      <c r="Q95" s="22">
        <f>VLOOKUP($A95,CASHBC!$FX:$GB,2,0)</f>
        <v>287.40326756166672</v>
      </c>
      <c r="R95" s="22">
        <f>VLOOKUP($A95,CASHBC!$FX:$GB,3,0)</f>
        <v>203.18389691700003</v>
      </c>
      <c r="S95" s="22">
        <f>VLOOKUP($A95,CASHBC!$FX:$GB,4,0)</f>
        <v>143.51861415562502</v>
      </c>
      <c r="T95" s="22">
        <f>VLOOKUP($A95,CASHBC!$FX:$GB,5,0)</f>
        <v>106.89938417076922</v>
      </c>
      <c r="U95" s="22" t="str">
        <f t="shared" si="10"/>
        <v/>
      </c>
      <c r="V95" s="24">
        <f>VLOOKUP($A95,CASHBC!$A:$E,5,0)</f>
        <v>41811</v>
      </c>
      <c r="W95" s="24">
        <f>VLOOKUP($A95,CASHBC!$GV:$GZ,2,0)</f>
        <v>101884</v>
      </c>
      <c r="X95" s="24">
        <f>VLOOKUP($A95,CASHBC!$GV:$GZ,3,0)</f>
        <v>74096</v>
      </c>
      <c r="Y95" s="24">
        <f>VLOOKUP($A95,CASHBC!$GV:$GZ,4,0)</f>
        <v>54451.75</v>
      </c>
      <c r="Z95" s="24">
        <f>VLOOKUP($A95,CASHBC!$GV:$GZ,5,0)</f>
        <v>44935.692307692305</v>
      </c>
      <c r="AA95" s="24">
        <f t="shared" si="11"/>
        <v>41811</v>
      </c>
      <c r="AB95" s="27">
        <f>VLOOKUP(A95,DELIEVERY!A:E,5,0)</f>
        <v>32.18</v>
      </c>
      <c r="AC95" s="22">
        <f>VLOOKUP(A95,DELIEVERY!DP:DV,3,0)</f>
        <v>6.8510377216822027</v>
      </c>
      <c r="AD95" s="22">
        <f>VLOOKUP(A95,DELIEVERY!DP:DV,4,0)</f>
        <v>8.9167360558668207</v>
      </c>
      <c r="AE95" s="22">
        <f>VLOOKUP(A95,DELIEVERY!DP:DV,5,0)</f>
        <v>10.408083857907597</v>
      </c>
      <c r="AF95" s="22">
        <f>VLOOKUP(A95,DELIEVERY!DP:DV,6,0)</f>
        <v>13.060906072830111</v>
      </c>
      <c r="AG95" s="3">
        <f t="shared" si="12"/>
        <v>32.18</v>
      </c>
      <c r="AH95" s="28">
        <f>FNO_BHAVCOPY!CB93</f>
        <v>-5.4396423248882266</v>
      </c>
      <c r="AI95" s="28">
        <f>FNO_BHAVCOPY!CC93</f>
        <v>-6.4156206415620645</v>
      </c>
      <c r="AJ95" s="28">
        <f>FNO_BHAVCOPY!CD93</f>
        <v>-16.627906976744185</v>
      </c>
      <c r="AK95" s="28">
        <f>FNO_BHAVCOPY!CE93</f>
        <v>12.1251629726206</v>
      </c>
      <c r="AL95" s="28">
        <f>FNO_BHAVCOPY!CF93</f>
        <v>4.7814207650273222</v>
      </c>
      <c r="AM95" s="28">
        <f>FNO_BHAVCOPY!CG93</f>
        <v>-0.94722598105548039</v>
      </c>
      <c r="AN95" s="28">
        <f>FNO_BHAVCOPY!CH93</f>
        <v>6.791907514450866</v>
      </c>
      <c r="AO95" s="28">
        <f>FNO_BHAVCOPY!CI93</f>
        <v>3.7481259370314843</v>
      </c>
      <c r="AP95" s="28">
        <f>FNO_BHAVCOPY!CJ93</f>
        <v>16.303400174367916</v>
      </c>
      <c r="AQ95" s="28">
        <f>FNO_BHAVCOPY!CK93</f>
        <v>3.6133694670280034</v>
      </c>
      <c r="AR95" s="28">
        <f>FNO_BHAVCOPY!CL93</f>
        <v>2.9767441860465116</v>
      </c>
      <c r="AS95" s="28">
        <f>FNO_BHAVCOPY!CM93</f>
        <v>-2.2727272727272729</v>
      </c>
      <c r="AT95" s="28">
        <f>FNO_BHAVCOPY!CN93</f>
        <v>10</v>
      </c>
      <c r="AU95" s="28">
        <f>FNO_BHAVCOPY!CO93</f>
        <v>-9.3381686310063472</v>
      </c>
      <c r="AV95" s="29">
        <f>FNO_BHAVCOPY!BK93</f>
        <v>1015200</v>
      </c>
      <c r="AW95" s="29">
        <f>FNO_BHAVCOPY!BL93</f>
        <v>1073600</v>
      </c>
      <c r="AX95" s="29">
        <f>FNO_BHAVCOPY!BM93</f>
        <v>1147200</v>
      </c>
      <c r="AY95" s="29">
        <f>FNO_BHAVCOPY!BN93</f>
        <v>1376000</v>
      </c>
      <c r="AZ95" s="29">
        <f>FNO_BHAVCOPY!BO93</f>
        <v>1227200</v>
      </c>
      <c r="BA95" s="29">
        <f>FNO_BHAVCOPY!BP93</f>
        <v>1171200</v>
      </c>
      <c r="BB95" s="29">
        <f>FNO_BHAVCOPY!BQ93</f>
        <v>1182400</v>
      </c>
      <c r="BC95" s="29">
        <f>FNO_BHAVCOPY!BR93</f>
        <v>1107200</v>
      </c>
      <c r="BD95" s="29">
        <f>FNO_BHAVCOPY!BS93</f>
        <v>1067200</v>
      </c>
      <c r="BE95" s="29">
        <f>FNO_BHAVCOPY!BT93</f>
        <v>917600</v>
      </c>
      <c r="BF95" s="29">
        <f>FNO_BHAVCOPY!BU93</f>
        <v>885600</v>
      </c>
      <c r="BG95" s="29">
        <f>FNO_BHAVCOPY!BV93</f>
        <v>860000</v>
      </c>
      <c r="BH95" s="29">
        <f>FNO_BHAVCOPY!BW93</f>
        <v>880000</v>
      </c>
      <c r="BI95" s="29">
        <f>FNO_BHAVCOPY!BX93</f>
        <v>800000</v>
      </c>
      <c r="BJ95" s="22">
        <f>CASHBC!EJ93</f>
        <v>16.424029999999998</v>
      </c>
      <c r="BK95" s="22">
        <f>CASHBC!EK93</f>
        <v>11.18187</v>
      </c>
      <c r="BL95" s="22">
        <f>CASHBC!EL93</f>
        <v>23.451740000000001</v>
      </c>
      <c r="BM95" s="22">
        <f>CASHBC!EM93</f>
        <v>64.854529999999997</v>
      </c>
      <c r="BN95" s="22">
        <f>CASHBC!EN93</f>
        <v>11.880549999999999</v>
      </c>
      <c r="BO95" s="22">
        <f>CASHBC!EO93</f>
        <v>8.1383799999999997</v>
      </c>
      <c r="BP95" s="22">
        <f>CASHBC!EP93</f>
        <v>4.5586900000000004</v>
      </c>
      <c r="BQ95" s="22">
        <f>CASHBC!EQ93</f>
        <v>4.3784799999999997</v>
      </c>
      <c r="BR95" s="22">
        <f>CASHBC!ER93</f>
        <v>8.5398599999999991</v>
      </c>
      <c r="BS95" s="22">
        <f>CASHBC!ES93</f>
        <v>5.5501699999999996</v>
      </c>
      <c r="BT95" s="22">
        <f>CASHBC!ET93</f>
        <v>7.8054300000000003</v>
      </c>
      <c r="BU95" s="22">
        <f>CASHBC!EU93</f>
        <v>8.2982999999999993</v>
      </c>
      <c r="BV95" s="22">
        <f>CASHBC!EV93</f>
        <v>5.1871299999999998</v>
      </c>
      <c r="BW95" s="22">
        <f>CASHBC!EW93</f>
        <v>4.9306200000000002</v>
      </c>
      <c r="BX95" s="22">
        <f>VLOOKUP($A95,CASHBC!$FG:$FU,2,0)</f>
        <v>149.1509662</v>
      </c>
      <c r="BY95" s="22">
        <f>VLOOKUP($A95,CASHBC!$FG:$FU,3,0)</f>
        <v>98.369296640000002</v>
      </c>
      <c r="BZ95" s="22">
        <f>VLOOKUP($A95,CASHBC!$FG:$FU,4,0)</f>
        <v>206.70237856</v>
      </c>
      <c r="CA95" s="22">
        <f>VLOOKUP($A95,CASHBC!$FG:$FU,5,0)</f>
        <v>557.13812748500004</v>
      </c>
      <c r="CB95" s="22">
        <f>VLOOKUP($A95,CASHBC!$FG:$FU,6,0)</f>
        <v>91.753625525000004</v>
      </c>
      <c r="CC95" s="22">
        <f>VLOOKUP($A95,CASHBC!$FG:$FU,7,0)</f>
        <v>61.956056375000003</v>
      </c>
      <c r="CD95" s="22">
        <f>VLOOKUP($A95,CASHBC!$FG:$FU,8,0)</f>
        <v>33.306257285000001</v>
      </c>
      <c r="CE95" s="22">
        <f>VLOOKUP($A95,CASHBC!$FG:$FU,9,0)</f>
        <v>32.536632505</v>
      </c>
      <c r="CF95" s="22">
        <f>VLOOKUP($A95,CASHBC!$FG:$FU,10,0)</f>
        <v>66.38653887000001</v>
      </c>
      <c r="CG95" s="22">
        <f>VLOOKUP($A95,CASHBC!$FG:$FU,11,0)</f>
        <v>42.582375995</v>
      </c>
      <c r="CH95" s="22">
        <f>VLOOKUP($A95,CASHBC!$FG:$FU,12,0)</f>
        <v>59.910364199999997</v>
      </c>
      <c r="CI95" s="22">
        <f>VLOOKUP($A95,CASHBC!$FG:$FU,13,0)</f>
        <v>64.159925110000003</v>
      </c>
      <c r="CJ95" s="22">
        <f>VLOOKUP($A95,CASHBC!$FG:$FU,14,0)</f>
        <v>38.15827324</v>
      </c>
      <c r="CK95" s="22">
        <f>VLOOKUP($A95,CASHBC!$FG:$FU,15,0)</f>
        <v>36.732142430000003</v>
      </c>
      <c r="CL95" s="30">
        <f>VLOOKUP($A95,CASHBC!$GE:$GS,2,0)</f>
        <v>41811</v>
      </c>
      <c r="CM95" s="30">
        <f>VLOOKUP($A95,CASHBC!$GE:$GS,3,0)</f>
        <v>30796</v>
      </c>
      <c r="CN95" s="30">
        <f>VLOOKUP($A95,CASHBC!$GE:$GS,4,0)</f>
        <v>60277</v>
      </c>
      <c r="CO95" s="30">
        <f>VLOOKUP($A95,CASHBC!$GE:$GS,5,0)</f>
        <v>214579</v>
      </c>
      <c r="CP95" s="30">
        <f>VLOOKUP($A95,CASHBC!$GE:$GS,6,0)</f>
        <v>33483</v>
      </c>
      <c r="CQ95" s="30">
        <f>VLOOKUP($A95,CASHBC!$GE:$GS,7,0)</f>
        <v>31345</v>
      </c>
      <c r="CR95" s="30">
        <f>VLOOKUP($A95,CASHBC!$GE:$GS,8,0)</f>
        <v>16917</v>
      </c>
      <c r="CS95" s="30">
        <f>VLOOKUP($A95,CASHBC!$GE:$GS,9,0)</f>
        <v>17501</v>
      </c>
      <c r="CT95" s="30">
        <f>VLOOKUP($A95,CASHBC!$GE:$GS,10,0)</f>
        <v>30716</v>
      </c>
      <c r="CU95" s="30">
        <f>VLOOKUP($A95,CASHBC!$GE:$GS,11,0)</f>
        <v>28826</v>
      </c>
      <c r="CV95" s="30">
        <f>VLOOKUP($A95,CASHBC!$GE:$GS,12,0)</f>
        <v>39105</v>
      </c>
      <c r="CW95" s="30">
        <f>VLOOKUP($A95,CASHBC!$GE:$GS,13,0)</f>
        <v>42476</v>
      </c>
      <c r="CX95" s="30">
        <f>VLOOKUP($A95,CASHBC!$GE:$GS,14,0)</f>
        <v>16475</v>
      </c>
      <c r="CY95" s="30">
        <f>VLOOKUP($A95,CASHBC!$GE:$GS,15,0)</f>
        <v>21668</v>
      </c>
      <c r="CZ95" s="30">
        <f t="shared" si="7"/>
        <v>39.281600535744182</v>
      </c>
      <c r="DA95" s="30">
        <f t="shared" si="7"/>
        <v>36.309488245226653</v>
      </c>
      <c r="DB95" s="30">
        <f t="shared" si="7"/>
        <v>38.906614463228102</v>
      </c>
      <c r="DC95" s="30">
        <f t="shared" si="7"/>
        <v>30.22408064162849</v>
      </c>
      <c r="DD95" s="30">
        <f t="shared" si="7"/>
        <v>35.482334318908102</v>
      </c>
      <c r="DE95" s="30">
        <f t="shared" si="7"/>
        <v>25.963885787206891</v>
      </c>
      <c r="DF95" s="30">
        <f t="shared" si="7"/>
        <v>26.947390199207902</v>
      </c>
      <c r="DG95" s="30">
        <f t="shared" si="7"/>
        <v>25.018456088223527</v>
      </c>
      <c r="DH95" s="30">
        <f t="shared" si="13"/>
        <v>27.80264357338195</v>
      </c>
      <c r="DI95" s="30">
        <f t="shared" si="13"/>
        <v>19.254041490321235</v>
      </c>
      <c r="DJ95" s="30">
        <f t="shared" si="13"/>
        <v>19.960184119677791</v>
      </c>
      <c r="DK95" s="30">
        <f t="shared" si="13"/>
        <v>19.536444109614838</v>
      </c>
      <c r="DL95" s="30">
        <f t="shared" si="13"/>
        <v>31.48485584218513</v>
      </c>
      <c r="DM95" s="30">
        <f t="shared" si="13"/>
        <v>22.755307365700574</v>
      </c>
      <c r="DN95" s="3">
        <f>VLOOKUP($A95,DELIEVERY!$DX:$EM,2,0)</f>
        <v>32.18</v>
      </c>
      <c r="DO95" s="3">
        <f>VLOOKUP($A95,DELIEVERY!$DX:$EM,3,0)</f>
        <v>10.07</v>
      </c>
      <c r="DP95" s="3">
        <f>VLOOKUP($A95,DELIEVERY!$DX:$EM,4,0)</f>
        <v>10.73</v>
      </c>
      <c r="DQ95" s="3">
        <f>VLOOKUP($A95,DELIEVERY!$DX:$EM,5,0)</f>
        <v>4.8899999999999997</v>
      </c>
      <c r="DR95" s="3">
        <f>VLOOKUP($A95,DELIEVERY!$DX:$EM,6,0)</f>
        <v>14.37</v>
      </c>
      <c r="DS95" s="3">
        <f>VLOOKUP($A95,DELIEVERY!$DX:$EM,7,0)</f>
        <v>26.21</v>
      </c>
      <c r="DT95" s="3">
        <f>VLOOKUP($A95,DELIEVERY!$DX:$EM,8,0)</f>
        <v>32.28</v>
      </c>
      <c r="DU95" s="3">
        <f>VLOOKUP($A95,DELIEVERY!$DX:$EM,9,0)</f>
        <v>19.850000000000001</v>
      </c>
      <c r="DV95" s="3">
        <f>VLOOKUP($A95,DELIEVERY!$DX:$EM,10,0)</f>
        <v>14.76</v>
      </c>
      <c r="DW95" s="3">
        <f>VLOOKUP($A95,DELIEVERY!$DX:$EM,11,0)</f>
        <v>29.54</v>
      </c>
      <c r="DX95" s="3">
        <f>VLOOKUP($A95,DELIEVERY!$DX:$EM,12,0)</f>
        <v>23.9</v>
      </c>
      <c r="DY95" s="3">
        <f>VLOOKUP($A95,DELIEVERY!$DX:$EM,13,0)</f>
        <v>26.98</v>
      </c>
      <c r="DZ95" s="3">
        <f>VLOOKUP($A95,DELIEVERY!$DX:$EM,14,0)</f>
        <v>17.41</v>
      </c>
      <c r="EA95" s="3">
        <f>VLOOKUP($A95,DELIEVERY!$DX:$EM,15,0)</f>
        <v>23.05</v>
      </c>
      <c r="EB95" s="3">
        <f>CASHBC!HU93</f>
        <v>38.799999999999955</v>
      </c>
      <c r="EC95" s="22">
        <f>CASHBC!HV93</f>
        <v>39.299999999999955</v>
      </c>
      <c r="ED95" s="22">
        <f>CASHBC!HW93</f>
        <v>41.950000000000045</v>
      </c>
      <c r="EE95" s="22">
        <f>CASHBC!HX93</f>
        <v>85.549999999999955</v>
      </c>
      <c r="EF95" s="3">
        <f>CASHBC!HY93</f>
        <v>30</v>
      </c>
      <c r="EG95" s="22">
        <f>CASHBC!HZ93</f>
        <v>43.149999999999977</v>
      </c>
      <c r="EH95" s="22">
        <f>CASHBC!IA93</f>
        <v>29.299999999999955</v>
      </c>
      <c r="EI95" s="22">
        <f>CASHBC!IB93</f>
        <v>46.700000000000045</v>
      </c>
      <c r="EJ95" s="22">
        <f>CASHBC!IC93</f>
        <v>39.850000000000023</v>
      </c>
      <c r="EK95" s="22">
        <f>CASHBC!ID93</f>
        <v>46.200000000000045</v>
      </c>
      <c r="EL95" s="3">
        <f>CASHBC!IE93</f>
        <v>58.399999999999977</v>
      </c>
      <c r="EM95" s="22">
        <f>CASHBC!IF93</f>
        <v>55</v>
      </c>
      <c r="EN95" s="22">
        <f>CASHBC!IG93</f>
        <v>41.75</v>
      </c>
      <c r="EO95" s="22">
        <f>CASHBC!IH93</f>
        <v>30.75</v>
      </c>
      <c r="EP95" s="22">
        <f>VLOOKUP($A95,FNO_STOCKOPS!$EJ:$EY,2,0)</f>
        <v>1.0757575757575757</v>
      </c>
      <c r="EQ95" s="22">
        <f>VLOOKUP($A95,FNO_STOCKOPS!$EJ:$EY,3,0)</f>
        <v>0.97765363128491622</v>
      </c>
      <c r="ER95" s="22">
        <f>VLOOKUP($A95,FNO_STOCKOPS!$EJ:$EY,4,0)</f>
        <v>0.95348837209302328</v>
      </c>
      <c r="ES95" s="22">
        <f>VLOOKUP($A95,FNO_STOCKOPS!$EJ:$EY,5,0)</f>
        <v>0.82703777335984097</v>
      </c>
      <c r="ET95" s="22">
        <f>VLOOKUP($A95,FNO_STOCKOPS!$EJ:$EY,6,0)</f>
        <v>0.33079847908745247</v>
      </c>
      <c r="EU95" s="22">
        <f>VLOOKUP($A95,FNO_STOCKOPS!$EJ:$EY,7,0)</f>
        <v>0.25773195876288657</v>
      </c>
      <c r="EV95" s="22">
        <f>VLOOKUP($A95,FNO_STOCKOPS!$EJ:$EY,8,0)</f>
        <v>0.31666666666666665</v>
      </c>
      <c r="EW95" s="22">
        <f>VLOOKUP($A95,FNO_STOCKOPS!$EJ:$EY,9,0)</f>
        <v>0.29310344827586204</v>
      </c>
      <c r="EX95" s="22">
        <f>VLOOKUP($A95,FNO_STOCKOPS!$EJ:$EY,10,0)</f>
        <v>0.33333333333333331</v>
      </c>
      <c r="EY95" s="22">
        <f>VLOOKUP($A95,FNO_STOCKOPS!$EJ:$EY,11,0)</f>
        <v>0.36</v>
      </c>
      <c r="EZ95" s="22">
        <f>VLOOKUP($A95,FNO_STOCKOPS!$EJ:$EY,12,0)</f>
        <v>0.29166666666666669</v>
      </c>
      <c r="FA95" s="22">
        <f>VLOOKUP($A95,FNO_STOCKOPS!$EJ:$EY,13,0)</f>
        <v>0.31818181818181818</v>
      </c>
      <c r="FB95" s="22">
        <f>VLOOKUP($A95,FNO_STOCKOPS!$EJ:$EY,14,0)</f>
        <v>0.45454545454545453</v>
      </c>
      <c r="FC95" s="22">
        <f>VLOOKUP($A95,FNO_STOCKOPS!$EJ:$EY,15,0)</f>
        <v>0.55555555555555558</v>
      </c>
    </row>
    <row r="96" spans="1:159" x14ac:dyDescent="0.25">
      <c r="A96" s="3" t="s">
        <v>102</v>
      </c>
      <c r="B96" s="17">
        <v>85.5</v>
      </c>
      <c r="C96" s="17">
        <v>92</v>
      </c>
      <c r="D96" s="17">
        <v>85.3</v>
      </c>
      <c r="E96" s="17">
        <v>88.5</v>
      </c>
      <c r="F96" s="18">
        <v>8.7200000000000006</v>
      </c>
      <c r="G96" s="17">
        <v>151</v>
      </c>
      <c r="H96" s="17">
        <v>48.65</v>
      </c>
      <c r="I96" s="21" t="str">
        <f>VLOOKUP($A96,CASHBC!$HT:$IL,19,0)</f>
        <v/>
      </c>
      <c r="J96" s="22">
        <f>VLOOKUP($A96,CASHBC!$A:$C,3,0)</f>
        <v>548.41389000000004</v>
      </c>
      <c r="K96" s="22">
        <f>VLOOKUP($A96,CASHBC!$EZ:$FD,2,0)</f>
        <v>482.4273</v>
      </c>
      <c r="L96" s="22">
        <f>VLOOKUP($A96,CASHBC!$EZ:$FD,3,0)</f>
        <v>340.40889199999998</v>
      </c>
      <c r="M96" s="22">
        <f>VLOOKUP($A96,CASHBC!$EZ:$FD,4,0)</f>
        <v>329.38332249999996</v>
      </c>
      <c r="N96" s="22">
        <f>VLOOKUP($A96,CASHBC!$EZ:$FD,5,0)</f>
        <v>364.0995930769231</v>
      </c>
      <c r="O96" s="22">
        <f t="shared" si="9"/>
        <v>548.41389000000004</v>
      </c>
      <c r="P96" s="22">
        <f>VLOOKUP($A96,CASHBC!$A:$D,4,0)</f>
        <v>487.05464180500002</v>
      </c>
      <c r="Q96" s="22">
        <f>VLOOKUP($A96,CASHBC!$FX:$GB,2,0)</f>
        <v>389.60961660333334</v>
      </c>
      <c r="R96" s="22">
        <f>VLOOKUP($A96,CASHBC!$FX:$GB,3,0)</f>
        <v>271.37069374300006</v>
      </c>
      <c r="S96" s="22">
        <f>VLOOKUP($A96,CASHBC!$FX:$GB,4,0)</f>
        <v>259.78315428125006</v>
      </c>
      <c r="T96" s="22">
        <f>VLOOKUP($A96,CASHBC!$FX:$GB,5,0)</f>
        <v>281.81273345653847</v>
      </c>
      <c r="U96" s="22">
        <f t="shared" si="10"/>
        <v>487.05464180500002</v>
      </c>
      <c r="V96" s="24">
        <f>VLOOKUP($A96,CASHBC!$A:$E,5,0)</f>
        <v>214796</v>
      </c>
      <c r="W96" s="24">
        <f>VLOOKUP($A96,CASHBC!$GV:$GZ,2,0)</f>
        <v>162744.66666666666</v>
      </c>
      <c r="X96" s="24">
        <f>VLOOKUP($A96,CASHBC!$GV:$GZ,3,0)</f>
        <v>117969.2</v>
      </c>
      <c r="Y96" s="24">
        <f>VLOOKUP($A96,CASHBC!$GV:$GZ,4,0)</f>
        <v>122672.375</v>
      </c>
      <c r="Z96" s="24">
        <f>VLOOKUP($A96,CASHBC!$GV:$GZ,5,0)</f>
        <v>130711.30769230769</v>
      </c>
      <c r="AA96" s="24" t="str">
        <f t="shared" si="11"/>
        <v/>
      </c>
      <c r="AB96" s="27">
        <f>VLOOKUP(A96,DELIEVERY!A:E,5,0)</f>
        <v>25.47</v>
      </c>
      <c r="AC96" s="22">
        <f>VLOOKUP(A96,DELIEVERY!DP:DV,3,0)</f>
        <v>23.939682379776876</v>
      </c>
      <c r="AD96" s="22">
        <f>VLOOKUP(A96,DELIEVERY!DP:DV,4,0)</f>
        <v>22.852261450326626</v>
      </c>
      <c r="AE96" s="22">
        <f>VLOOKUP(A96,DELIEVERY!DP:DV,5,0)</f>
        <v>23.209141455545311</v>
      </c>
      <c r="AF96" s="22">
        <f>VLOOKUP(A96,DELIEVERY!DP:DV,6,0)</f>
        <v>23.101657027394349</v>
      </c>
      <c r="AG96" s="3">
        <f t="shared" si="12"/>
        <v>25.47</v>
      </c>
      <c r="AH96" s="28">
        <f>FNO_BHAVCOPY!CB94</f>
        <v>-5.8264212016993726</v>
      </c>
      <c r="AI96" s="28">
        <f>FNO_BHAVCOPY!CC94</f>
        <v>-5.0518632347291588</v>
      </c>
      <c r="AJ96" s="28">
        <f>FNO_BHAVCOPY!CD94</f>
        <v>-0.8569796229289659</v>
      </c>
      <c r="AK96" s="28">
        <f>FNO_BHAVCOPY!CE94</f>
        <v>7.4263502454991821</v>
      </c>
      <c r="AL96" s="28">
        <f>FNO_BHAVCOPY!CF94</f>
        <v>1.5160955347871234</v>
      </c>
      <c r="AM96" s="28">
        <f>FNO_BHAVCOPY!CG94</f>
        <v>-0.80346106304079112</v>
      </c>
      <c r="AN96" s="28">
        <f>FNO_BHAVCOPY!CH94</f>
        <v>4.9740484429065743</v>
      </c>
      <c r="AO96" s="28">
        <f>FNO_BHAVCOPY!CI94</f>
        <v>9.1080698442661632</v>
      </c>
      <c r="AP96" s="28">
        <f>FNO_BHAVCOPY!CJ94</f>
        <v>-9.4295143800094294E-2</v>
      </c>
      <c r="AQ96" s="28">
        <f>FNO_BHAVCOPY!CK94</f>
        <v>-2.258064516129032</v>
      </c>
      <c r="AR96" s="28">
        <f>FNO_BHAVCOPY!CL94</f>
        <v>-4.6782341313419726</v>
      </c>
      <c r="AS96" s="28">
        <f>FNO_BHAVCOPY!CM94</f>
        <v>6.6526118528929494</v>
      </c>
      <c r="AT96" s="28">
        <f>FNO_BHAVCOPY!CN94</f>
        <v>-0.76708507670850767</v>
      </c>
      <c r="AU96" s="28">
        <f>FNO_BHAVCOPY!CO94</f>
        <v>-0.60073937153419588</v>
      </c>
      <c r="AV96" s="29">
        <f>FNO_BHAVCOPY!BK94</f>
        <v>23275000</v>
      </c>
      <c r="AW96" s="29">
        <f>FNO_BHAVCOPY!BL94</f>
        <v>24715000</v>
      </c>
      <c r="AX96" s="29">
        <f>FNO_BHAVCOPY!BM94</f>
        <v>26030000</v>
      </c>
      <c r="AY96" s="29">
        <f>FNO_BHAVCOPY!BN94</f>
        <v>26255000</v>
      </c>
      <c r="AZ96" s="29">
        <f>FNO_BHAVCOPY!BO94</f>
        <v>24440000</v>
      </c>
      <c r="BA96" s="29">
        <f>FNO_BHAVCOPY!BP94</f>
        <v>24075000</v>
      </c>
      <c r="BB96" s="29">
        <f>FNO_BHAVCOPY!BQ94</f>
        <v>24270000</v>
      </c>
      <c r="BC96" s="29">
        <f>FNO_BHAVCOPY!BR94</f>
        <v>23120000</v>
      </c>
      <c r="BD96" s="29">
        <f>FNO_BHAVCOPY!BS94</f>
        <v>21190000</v>
      </c>
      <c r="BE96" s="29">
        <f>FNO_BHAVCOPY!BT94</f>
        <v>21210000</v>
      </c>
      <c r="BF96" s="29">
        <f>FNO_BHAVCOPY!BU94</f>
        <v>21700000</v>
      </c>
      <c r="BG96" s="29">
        <f>FNO_BHAVCOPY!BV94</f>
        <v>22765000</v>
      </c>
      <c r="BH96" s="29">
        <f>FNO_BHAVCOPY!BW94</f>
        <v>21345000</v>
      </c>
      <c r="BI96" s="29">
        <f>FNO_BHAVCOPY!BX94</f>
        <v>21510000</v>
      </c>
      <c r="BJ96" s="22">
        <f>CASHBC!EJ94</f>
        <v>548.41389000000004</v>
      </c>
      <c r="BK96" s="22">
        <f>CASHBC!EK94</f>
        <v>812.91508999999996</v>
      </c>
      <c r="BL96" s="22">
        <f>CASHBC!EL94</f>
        <v>261.21015</v>
      </c>
      <c r="BM96" s="22">
        <f>CASHBC!EM94</f>
        <v>373.15665999999999</v>
      </c>
      <c r="BN96" s="22">
        <f>CASHBC!EN94</f>
        <v>107.12952</v>
      </c>
      <c r="BO96" s="22">
        <f>CASHBC!EO94</f>
        <v>147.63303999999999</v>
      </c>
      <c r="BP96" s="22">
        <f>CASHBC!EP94</f>
        <v>266.13927999999999</v>
      </c>
      <c r="BQ96" s="22">
        <f>CASHBC!EQ94</f>
        <v>389.95384999999999</v>
      </c>
      <c r="BR96" s="22">
        <f>CASHBC!ER94</f>
        <v>276.92899</v>
      </c>
      <c r="BS96" s="22">
        <f>CASHBC!ES94</f>
        <v>671.35739000000001</v>
      </c>
      <c r="BT96" s="22">
        <f>CASHBC!ET94</f>
        <v>501.60597000000001</v>
      </c>
      <c r="BU96" s="22">
        <f>CASHBC!EU94</f>
        <v>467.05441999999999</v>
      </c>
      <c r="BV96" s="22">
        <f>CASHBC!EV94</f>
        <v>131.70394999999999</v>
      </c>
      <c r="BW96" s="22">
        <f>CASHBC!EW94</f>
        <v>326.50639999999999</v>
      </c>
      <c r="BX96" s="22">
        <f>VLOOKUP($A96,CASHBC!$FG:$FU,2,0)</f>
        <v>487.05464180500002</v>
      </c>
      <c r="BY96" s="22">
        <f>VLOOKUP($A96,CASHBC!$FG:$FU,3,0)</f>
        <v>678.37992406000001</v>
      </c>
      <c r="BZ96" s="22">
        <f>VLOOKUP($A96,CASHBC!$FG:$FU,4,0)</f>
        <v>203.96173519999999</v>
      </c>
      <c r="CA96" s="22">
        <f>VLOOKUP($A96,CASHBC!$FG:$FU,5,0)</f>
        <v>286.48719054999998</v>
      </c>
      <c r="CB96" s="22">
        <f>VLOOKUP($A96,CASHBC!$FG:$FU,6,0)</f>
        <v>77.729634509999997</v>
      </c>
      <c r="CC96" s="22">
        <f>VLOOKUP($A96,CASHBC!$FG:$FU,7,0)</f>
        <v>110.294984395</v>
      </c>
      <c r="CD96" s="22">
        <f>VLOOKUP($A96,CASHBC!$FG:$FU,8,0)</f>
        <v>194.82058632499999</v>
      </c>
      <c r="CE96" s="22">
        <f>VLOOKUP($A96,CASHBC!$FG:$FU,9,0)</f>
        <v>289.176303975</v>
      </c>
      <c r="CF96" s="22">
        <f>VLOOKUP($A96,CASHBC!$FG:$FU,10,0)</f>
        <v>237.41487523499998</v>
      </c>
      <c r="CG96" s="22">
        <f>VLOOKUP($A96,CASHBC!$FG:$FU,11,0)</f>
        <v>577.85672070500004</v>
      </c>
      <c r="CH96" s="22">
        <f>VLOOKUP($A96,CASHBC!$FG:$FU,12,0)</f>
        <v>382.57054673000005</v>
      </c>
      <c r="CI96" s="22">
        <f>VLOOKUP($A96,CASHBC!$FG:$FU,13,0)</f>
        <v>336.50570608999999</v>
      </c>
      <c r="CJ96" s="22">
        <f>VLOOKUP($A96,CASHBC!$FG:$FU,14,0)</f>
        <v>83.910665289999997</v>
      </c>
      <c r="CK96" s="22">
        <f>VLOOKUP($A96,CASHBC!$FG:$FU,15,0)</f>
        <v>204.45666187</v>
      </c>
      <c r="CL96" s="30">
        <f>VLOOKUP($A96,CASHBC!$GE:$GS,2,0)</f>
        <v>214796</v>
      </c>
      <c r="CM96" s="30">
        <f>VLOOKUP($A96,CASHBC!$GE:$GS,3,0)</f>
        <v>276657</v>
      </c>
      <c r="CN96" s="30">
        <f>VLOOKUP($A96,CASHBC!$GE:$GS,4,0)</f>
        <v>82498</v>
      </c>
      <c r="CO96" s="30">
        <f>VLOOKUP($A96,CASHBC!$GE:$GS,5,0)</f>
        <v>129079</v>
      </c>
      <c r="CP96" s="30">
        <f>VLOOKUP($A96,CASHBC!$GE:$GS,6,0)</f>
        <v>49100</v>
      </c>
      <c r="CQ96" s="30">
        <f>VLOOKUP($A96,CASHBC!$GE:$GS,7,0)</f>
        <v>52512</v>
      </c>
      <c r="CR96" s="30">
        <f>VLOOKUP($A96,CASHBC!$GE:$GS,8,0)</f>
        <v>93361</v>
      </c>
      <c r="CS96" s="30">
        <f>VLOOKUP($A96,CASHBC!$GE:$GS,9,0)</f>
        <v>151487</v>
      </c>
      <c r="CT96" s="30">
        <f>VLOOKUP($A96,CASHBC!$GE:$GS,10,0)</f>
        <v>146685</v>
      </c>
      <c r="CU96" s="30">
        <f>VLOOKUP($A96,CASHBC!$GE:$GS,11,0)</f>
        <v>229271</v>
      </c>
      <c r="CV96" s="30">
        <f>VLOOKUP($A96,CASHBC!$GE:$GS,12,0)</f>
        <v>166904</v>
      </c>
      <c r="CW96" s="30">
        <f>VLOOKUP($A96,CASHBC!$GE:$GS,13,0)</f>
        <v>162569</v>
      </c>
      <c r="CX96" s="30">
        <f>VLOOKUP($A96,CASHBC!$GE:$GS,14,0)</f>
        <v>53318</v>
      </c>
      <c r="CY96" s="30">
        <f>VLOOKUP($A96,CASHBC!$GE:$GS,15,0)</f>
        <v>105806</v>
      </c>
      <c r="CZ96" s="30">
        <f t="shared" si="7"/>
        <v>255.31848358442431</v>
      </c>
      <c r="DA96" s="30">
        <f t="shared" ref="DA96:DJ131" si="14">BK96/CM96*100000</f>
        <v>293.83499784932241</v>
      </c>
      <c r="DB96" s="30">
        <f t="shared" si="14"/>
        <v>316.62603941913744</v>
      </c>
      <c r="DC96" s="30">
        <f t="shared" si="14"/>
        <v>289.09168803600892</v>
      </c>
      <c r="DD96" s="30">
        <f t="shared" si="14"/>
        <v>218.1863951120163</v>
      </c>
      <c r="DE96" s="30">
        <f t="shared" si="14"/>
        <v>281.1415295551493</v>
      </c>
      <c r="DF96" s="30">
        <f t="shared" si="14"/>
        <v>285.06472724156771</v>
      </c>
      <c r="DG96" s="30">
        <f t="shared" si="14"/>
        <v>257.41736914718751</v>
      </c>
      <c r="DH96" s="30">
        <f t="shared" si="13"/>
        <v>188.79162150185772</v>
      </c>
      <c r="DI96" s="30">
        <f t="shared" si="13"/>
        <v>292.82263783906382</v>
      </c>
      <c r="DJ96" s="30">
        <f t="shared" si="13"/>
        <v>300.53561927814792</v>
      </c>
      <c r="DK96" s="30">
        <f t="shared" si="13"/>
        <v>287.29611426532733</v>
      </c>
      <c r="DL96" s="30">
        <f t="shared" si="13"/>
        <v>247.01592332795676</v>
      </c>
      <c r="DM96" s="30">
        <f t="shared" si="13"/>
        <v>308.58968300474453</v>
      </c>
      <c r="DN96" s="3">
        <f>VLOOKUP($A96,DELIEVERY!$DX:$EM,2,0)</f>
        <v>25.47</v>
      </c>
      <c r="DO96" s="3">
        <f>VLOOKUP($A96,DELIEVERY!$DX:$EM,3,0)</f>
        <v>27.75</v>
      </c>
      <c r="DP96" s="3">
        <f>VLOOKUP($A96,DELIEVERY!$DX:$EM,4,0)</f>
        <v>20.05</v>
      </c>
      <c r="DQ96" s="3">
        <f>VLOOKUP($A96,DELIEVERY!$DX:$EM,5,0)</f>
        <v>18.36</v>
      </c>
      <c r="DR96" s="3">
        <f>VLOOKUP($A96,DELIEVERY!$DX:$EM,6,0)</f>
        <v>15.24</v>
      </c>
      <c r="DS96" s="3">
        <f>VLOOKUP($A96,DELIEVERY!$DX:$EM,7,0)</f>
        <v>17.72</v>
      </c>
      <c r="DT96" s="3">
        <f>VLOOKUP($A96,DELIEVERY!$DX:$EM,8,0)</f>
        <v>15.18</v>
      </c>
      <c r="DU96" s="3">
        <f>VLOOKUP($A96,DELIEVERY!$DX:$EM,9,0)</f>
        <v>28.53</v>
      </c>
      <c r="DV96" s="3">
        <f>VLOOKUP($A96,DELIEVERY!$DX:$EM,10,0)</f>
        <v>25.62</v>
      </c>
      <c r="DW96" s="3">
        <f>VLOOKUP($A96,DELIEVERY!$DX:$EM,11,0)</f>
        <v>19.04</v>
      </c>
      <c r="DX96" s="3">
        <f>VLOOKUP($A96,DELIEVERY!$DX:$EM,12,0)</f>
        <v>22.25</v>
      </c>
      <c r="DY96" s="3">
        <f>VLOOKUP($A96,DELIEVERY!$DX:$EM,13,0)</f>
        <v>28.44</v>
      </c>
      <c r="DZ96" s="3">
        <f>VLOOKUP($A96,DELIEVERY!$DX:$EM,14,0)</f>
        <v>23.03</v>
      </c>
      <c r="EA96" s="3">
        <f>VLOOKUP($A96,DELIEVERY!$DX:$EM,15,0)</f>
        <v>24.3</v>
      </c>
      <c r="EB96" s="3">
        <f>CASHBC!HU94</f>
        <v>6.7000000000000028</v>
      </c>
      <c r="EC96" s="22">
        <f>CASHBC!HV94</f>
        <v>6.3499999999999943</v>
      </c>
      <c r="ED96" s="22">
        <f>CASHBC!HW94</f>
        <v>4.8999999999999915</v>
      </c>
      <c r="EE96" s="22">
        <f>CASHBC!HX94</f>
        <v>6.3500000000000085</v>
      </c>
      <c r="EF96" s="3">
        <f>CASHBC!HY94</f>
        <v>2.9000000000000057</v>
      </c>
      <c r="EG96" s="22">
        <f>CASHBC!HZ94</f>
        <v>3.25</v>
      </c>
      <c r="EH96" s="22">
        <f>CASHBC!IA94</f>
        <v>4.1499999999999915</v>
      </c>
      <c r="EI96" s="22">
        <f>CASHBC!IB94</f>
        <v>8.7000000000000028</v>
      </c>
      <c r="EJ96" s="22">
        <f>CASHBC!IC94</f>
        <v>4.7000000000000028</v>
      </c>
      <c r="EK96" s="22">
        <f>CASHBC!ID94</f>
        <v>8.1500000000000057</v>
      </c>
      <c r="EL96" s="3">
        <f>CASHBC!IE94</f>
        <v>13.200000000000003</v>
      </c>
      <c r="EM96" s="22">
        <f>CASHBC!IF94</f>
        <v>10.049999999999997</v>
      </c>
      <c r="EN96" s="22">
        <f>CASHBC!IG94</f>
        <v>5.0500000000000043</v>
      </c>
      <c r="EO96" s="22">
        <f>CASHBC!IH94</f>
        <v>10.099999999999994</v>
      </c>
      <c r="EP96" s="22">
        <f>VLOOKUP($A96,FNO_STOCKOPS!$EJ:$EY,2,0)</f>
        <v>0.85383244206773623</v>
      </c>
      <c r="EQ96" s="22">
        <f>VLOOKUP($A96,FNO_STOCKOPS!$EJ:$EY,3,0)</f>
        <v>0.72948073701842542</v>
      </c>
      <c r="ER96" s="22">
        <f>VLOOKUP($A96,FNO_STOCKOPS!$EJ:$EY,4,0)</f>
        <v>0.58495821727019504</v>
      </c>
      <c r="ES96" s="22">
        <f>VLOOKUP($A96,FNO_STOCKOPS!$EJ:$EY,5,0)</f>
        <v>0.54775458570524982</v>
      </c>
      <c r="ET96" s="22">
        <f>VLOOKUP($A96,FNO_STOCKOPS!$EJ:$EY,6,0)</f>
        <v>0.59590973201692521</v>
      </c>
      <c r="EU96" s="22">
        <f>VLOOKUP($A96,FNO_STOCKOPS!$EJ:$EY,7,0)</f>
        <v>0.54417670682730923</v>
      </c>
      <c r="EV96" s="22">
        <f>VLOOKUP($A96,FNO_STOCKOPS!$EJ:$EY,8,0)</f>
        <v>0.47318611987381703</v>
      </c>
      <c r="EW96" s="22">
        <f>VLOOKUP($A96,FNO_STOCKOPS!$EJ:$EY,9,0)</f>
        <v>0.48353096179183136</v>
      </c>
      <c r="EX96" s="22">
        <f>VLOOKUP($A96,FNO_STOCKOPS!$EJ:$EY,10,0)</f>
        <v>0.60683760683760679</v>
      </c>
      <c r="EY96" s="22">
        <f>VLOOKUP($A96,FNO_STOCKOPS!$EJ:$EY,11,0)</f>
        <v>0.49934036939313986</v>
      </c>
      <c r="EZ96" s="22">
        <f>VLOOKUP($A96,FNO_STOCKOPS!$EJ:$EY,12,0)</f>
        <v>0.46750195771339076</v>
      </c>
      <c r="FA96" s="22">
        <f>VLOOKUP($A96,FNO_STOCKOPS!$EJ:$EY,13,0)</f>
        <v>0.49282296650717705</v>
      </c>
      <c r="FB96" s="22">
        <f>VLOOKUP($A96,FNO_STOCKOPS!$EJ:$EY,14,0)</f>
        <v>0.34502103786816268</v>
      </c>
      <c r="FC96" s="22">
        <f>VLOOKUP($A96,FNO_STOCKOPS!$EJ:$EY,15,0)</f>
        <v>0.4126738794435858</v>
      </c>
    </row>
    <row r="97" spans="1:159" x14ac:dyDescent="0.25">
      <c r="A97" s="3" t="s">
        <v>103</v>
      </c>
      <c r="B97" s="17">
        <v>59800</v>
      </c>
      <c r="C97" s="17">
        <v>61800</v>
      </c>
      <c r="D97" s="17">
        <v>59499.95</v>
      </c>
      <c r="E97" s="17">
        <v>59910</v>
      </c>
      <c r="F97" s="18">
        <v>1.19</v>
      </c>
      <c r="G97" s="17">
        <v>73565.7</v>
      </c>
      <c r="H97" s="17">
        <v>49915.1</v>
      </c>
      <c r="I97" s="21" t="str">
        <f>VLOOKUP($A97,CASHBC!$HT:$IL,19,0)</f>
        <v/>
      </c>
      <c r="J97" s="22">
        <f>VLOOKUP($A97,CASHBC!$A:$C,3,0)</f>
        <v>0.188</v>
      </c>
      <c r="K97" s="22">
        <f>VLOOKUP($A97,CASHBC!$EZ:$FD,2,0)</f>
        <v>7.3630000000000001E-2</v>
      </c>
      <c r="L97" s="22">
        <f>VLOOKUP($A97,CASHBC!$EZ:$FD,3,0)</f>
        <v>7.7792E-2</v>
      </c>
      <c r="M97" s="22">
        <f>VLOOKUP($A97,CASHBC!$EZ:$FD,4,0)</f>
        <v>9.5455000000000012E-2</v>
      </c>
      <c r="N97" s="22">
        <f>VLOOKUP($A97,CASHBC!$EZ:$FD,5,0)</f>
        <v>0.12553230769230769</v>
      </c>
      <c r="O97" s="22">
        <f t="shared" si="9"/>
        <v>0.188</v>
      </c>
      <c r="P97" s="22">
        <f>VLOOKUP($A97,CASHBC!$A:$D,4,0)</f>
        <v>114.51594458499999</v>
      </c>
      <c r="Q97" s="22">
        <f>VLOOKUP($A97,CASHBC!$FX:$GB,2,0)</f>
        <v>43.542682373333342</v>
      </c>
      <c r="R97" s="22">
        <f>VLOOKUP($A97,CASHBC!$FX:$GB,3,0)</f>
        <v>45.881319228999999</v>
      </c>
      <c r="S97" s="22">
        <f>VLOOKUP($A97,CASHBC!$FX:$GB,4,0)</f>
        <v>56.630627064375005</v>
      </c>
      <c r="T97" s="22">
        <f>VLOOKUP($A97,CASHBC!$FX:$GB,5,0)</f>
        <v>74.353174873076924</v>
      </c>
      <c r="U97" s="22">
        <f t="shared" si="10"/>
        <v>114.51594458499999</v>
      </c>
      <c r="V97" s="24">
        <f>VLOOKUP($A97,CASHBC!$A:$E,5,0)</f>
        <v>10645</v>
      </c>
      <c r="W97" s="24">
        <f>VLOOKUP($A97,CASHBC!$GV:$GZ,2,0)</f>
        <v>4750.666666666667</v>
      </c>
      <c r="X97" s="24">
        <f>VLOOKUP($A97,CASHBC!$GV:$GZ,3,0)</f>
        <v>5013</v>
      </c>
      <c r="Y97" s="24">
        <f>VLOOKUP($A97,CASHBC!$GV:$GZ,4,0)</f>
        <v>6180.875</v>
      </c>
      <c r="Z97" s="24">
        <f>VLOOKUP($A97,CASHBC!$GV:$GZ,5,0)</f>
        <v>8244.461538461539</v>
      </c>
      <c r="AA97" s="24" t="str">
        <f t="shared" si="11"/>
        <v/>
      </c>
      <c r="AB97" s="27">
        <f>VLOOKUP(A97,DELIEVERY!A:E,5,0)</f>
        <v>20.6</v>
      </c>
      <c r="AC97" s="22">
        <f>VLOOKUP(A97,DELIEVERY!DP:DV,3,0)</f>
        <v>30.476707863642538</v>
      </c>
      <c r="AD97" s="22">
        <f>VLOOKUP(A97,DELIEVERY!DP:DV,4,0)</f>
        <v>27.30614973262032</v>
      </c>
      <c r="AE97" s="22">
        <f>VLOOKUP(A97,DELIEVERY!DP:DV,5,0)</f>
        <v>24.891310041380756</v>
      </c>
      <c r="AF97" s="22">
        <f>VLOOKUP(A97,DELIEVERY!DP:DV,6,0)</f>
        <v>23.381048090592675</v>
      </c>
      <c r="AG97" s="3" t="str">
        <f t="shared" si="12"/>
        <v/>
      </c>
      <c r="AH97" s="28">
        <f>FNO_BHAVCOPY!CB95</f>
        <v>-4.9949545913218971</v>
      </c>
      <c r="AI97" s="28">
        <f>FNO_BHAVCOPY!CC95</f>
        <v>-1.0484273589615578</v>
      </c>
      <c r="AJ97" s="28">
        <f>FNO_BHAVCOPY!CD95</f>
        <v>2.193877551020408</v>
      </c>
      <c r="AK97" s="28">
        <f>FNO_BHAVCOPY!CE95</f>
        <v>7.929515418502203</v>
      </c>
      <c r="AL97" s="28">
        <f>FNO_BHAVCOPY!CF95</f>
        <v>-1.1431682090364725</v>
      </c>
      <c r="AM97" s="28">
        <f>FNO_BHAVCOPY!CG95</f>
        <v>-0.91693635382955763</v>
      </c>
      <c r="AN97" s="28">
        <f>FNO_BHAVCOPY!CH95</f>
        <v>3.3444816053511706</v>
      </c>
      <c r="AO97" s="28">
        <f>FNO_BHAVCOPY!CI95</f>
        <v>4.12071967498549</v>
      </c>
      <c r="AP97" s="28">
        <f>FNO_BHAVCOPY!CJ95</f>
        <v>1.3529411764705881</v>
      </c>
      <c r="AQ97" s="28">
        <f>FNO_BHAVCOPY!CK95</f>
        <v>-1.5063731170336037</v>
      </c>
      <c r="AR97" s="28">
        <f>FNO_BHAVCOPY!CL95</f>
        <v>7.7403245942571779</v>
      </c>
      <c r="AS97" s="28">
        <f>FNO_BHAVCOPY!CM95</f>
        <v>-0.68195908245505277</v>
      </c>
      <c r="AT97" s="28">
        <f>FNO_BHAVCOPY!CN95</f>
        <v>5.8398950131233596</v>
      </c>
      <c r="AU97" s="28">
        <f>FNO_BHAVCOPY!CO95</f>
        <v>17.501927525057827</v>
      </c>
      <c r="AV97" s="29">
        <f>FNO_BHAVCOPY!BK95</f>
        <v>18830</v>
      </c>
      <c r="AW97" s="29">
        <f>FNO_BHAVCOPY!BL95</f>
        <v>19820</v>
      </c>
      <c r="AX97" s="29">
        <f>FNO_BHAVCOPY!BM95</f>
        <v>20030</v>
      </c>
      <c r="AY97" s="29">
        <f>FNO_BHAVCOPY!BN95</f>
        <v>19600</v>
      </c>
      <c r="AZ97" s="29">
        <f>FNO_BHAVCOPY!BO95</f>
        <v>18160</v>
      </c>
      <c r="BA97" s="29">
        <f>FNO_BHAVCOPY!BP95</f>
        <v>18370</v>
      </c>
      <c r="BB97" s="29">
        <f>FNO_BHAVCOPY!BQ95</f>
        <v>18540</v>
      </c>
      <c r="BC97" s="29">
        <f>FNO_BHAVCOPY!BR95</f>
        <v>17940</v>
      </c>
      <c r="BD97" s="29">
        <f>FNO_BHAVCOPY!BS95</f>
        <v>17230</v>
      </c>
      <c r="BE97" s="29">
        <f>FNO_BHAVCOPY!BT95</f>
        <v>17000</v>
      </c>
      <c r="BF97" s="29">
        <f>FNO_BHAVCOPY!BU95</f>
        <v>17260</v>
      </c>
      <c r="BG97" s="29">
        <f>FNO_BHAVCOPY!BV95</f>
        <v>16020</v>
      </c>
      <c r="BH97" s="29">
        <f>FNO_BHAVCOPY!BW95</f>
        <v>16130</v>
      </c>
      <c r="BI97" s="29">
        <f>FNO_BHAVCOPY!BX95</f>
        <v>15240</v>
      </c>
      <c r="BJ97" s="22">
        <f>CASHBC!EJ95</f>
        <v>0.188</v>
      </c>
      <c r="BK97" s="22">
        <f>CASHBC!EK95</f>
        <v>8.0350000000000005E-2</v>
      </c>
      <c r="BL97" s="22">
        <f>CASHBC!EL95</f>
        <v>6.2330000000000003E-2</v>
      </c>
      <c r="BM97" s="22">
        <f>CASHBC!EM95</f>
        <v>7.8210000000000002E-2</v>
      </c>
      <c r="BN97" s="22">
        <f>CASHBC!EN95</f>
        <v>8.1189999999999998E-2</v>
      </c>
      <c r="BO97" s="22">
        <f>CASHBC!EO95</f>
        <v>8.6879999999999999E-2</v>
      </c>
      <c r="BP97" s="22">
        <f>CASHBC!EP95</f>
        <v>0.14951</v>
      </c>
      <c r="BQ97" s="22">
        <f>CASHBC!EQ95</f>
        <v>0.12670000000000001</v>
      </c>
      <c r="BR97" s="22">
        <f>CASHBC!ER95</f>
        <v>9.8470000000000002E-2</v>
      </c>
      <c r="BS97" s="22">
        <f>CASHBC!ES95</f>
        <v>0.15847</v>
      </c>
      <c r="BT97" s="22">
        <f>CASHBC!ET95</f>
        <v>0.22062000000000001</v>
      </c>
      <c r="BU97" s="22">
        <f>CASHBC!EU95</f>
        <v>0.17186999999999999</v>
      </c>
      <c r="BV97" s="22">
        <f>CASHBC!EV95</f>
        <v>0.13752</v>
      </c>
      <c r="BW97" s="22">
        <f>CASHBC!EW95</f>
        <v>0.17979999999999999</v>
      </c>
      <c r="BX97" s="22">
        <f>VLOOKUP($A97,CASHBC!$FG:$FU,2,0)</f>
        <v>114.51594458499999</v>
      </c>
      <c r="BY97" s="22">
        <f>VLOOKUP($A97,CASHBC!$FG:$FU,3,0)</f>
        <v>47.615402015000001</v>
      </c>
      <c r="BZ97" s="22">
        <f>VLOOKUP($A97,CASHBC!$FG:$FU,4,0)</f>
        <v>36.716949955000004</v>
      </c>
      <c r="CA97" s="22">
        <f>VLOOKUP($A97,CASHBC!$FG:$FU,5,0)</f>
        <v>46.29569515</v>
      </c>
      <c r="CB97" s="22">
        <f>VLOOKUP($A97,CASHBC!$FG:$FU,6,0)</f>
        <v>47.607294185000001</v>
      </c>
      <c r="CC97" s="22">
        <f>VLOOKUP($A97,CASHBC!$FG:$FU,7,0)</f>
        <v>51.171254839999996</v>
      </c>
      <c r="CD97" s="22">
        <f>VLOOKUP($A97,CASHBC!$FG:$FU,8,0)</f>
        <v>87.572440620000009</v>
      </c>
      <c r="CE97" s="22">
        <f>VLOOKUP($A97,CASHBC!$FG:$FU,9,0)</f>
        <v>75.436910920000003</v>
      </c>
      <c r="CF97" s="22">
        <f>VLOOKUP($A97,CASHBC!$FG:$FU,10,0)</f>
        <v>60.629068829999994</v>
      </c>
      <c r="CG97" s="22">
        <f>VLOOKUP($A97,CASHBC!$FG:$FU,11,0)</f>
        <v>97.626019045000007</v>
      </c>
      <c r="CH97" s="22">
        <f>VLOOKUP($A97,CASHBC!$FG:$FU,12,0)</f>
        <v>130.38601488</v>
      </c>
      <c r="CI97" s="22">
        <f>VLOOKUP($A97,CASHBC!$FG:$FU,13,0)</f>
        <v>98.89969189</v>
      </c>
      <c r="CJ97" s="22">
        <f>VLOOKUP($A97,CASHBC!$FG:$FU,14,0)</f>
        <v>80.108909554999997</v>
      </c>
      <c r="CK97" s="22">
        <f>VLOOKUP($A97,CASHBC!$FG:$FU,15,0)</f>
        <v>106.525621465</v>
      </c>
      <c r="CL97" s="30">
        <f>VLOOKUP($A97,CASHBC!$GE:$GS,2,0)</f>
        <v>10645</v>
      </c>
      <c r="CM97" s="30">
        <f>VLOOKUP($A97,CASHBC!$GE:$GS,3,0)</f>
        <v>4927</v>
      </c>
      <c r="CN97" s="30">
        <f>VLOOKUP($A97,CASHBC!$GE:$GS,4,0)</f>
        <v>4594</v>
      </c>
      <c r="CO97" s="30">
        <f>VLOOKUP($A97,CASHBC!$GE:$GS,5,0)</f>
        <v>4731</v>
      </c>
      <c r="CP97" s="30">
        <f>VLOOKUP($A97,CASHBC!$GE:$GS,6,0)</f>
        <v>5355</v>
      </c>
      <c r="CQ97" s="30">
        <f>VLOOKUP($A97,CASHBC!$GE:$GS,7,0)</f>
        <v>5458</v>
      </c>
      <c r="CR97" s="30">
        <f>VLOOKUP($A97,CASHBC!$GE:$GS,8,0)</f>
        <v>9860</v>
      </c>
      <c r="CS97" s="30">
        <f>VLOOKUP($A97,CASHBC!$GE:$GS,9,0)</f>
        <v>8044</v>
      </c>
      <c r="CT97" s="30">
        <f>VLOOKUP($A97,CASHBC!$GE:$GS,10,0)</f>
        <v>6478</v>
      </c>
      <c r="CU97" s="30">
        <f>VLOOKUP($A97,CASHBC!$GE:$GS,11,0)</f>
        <v>10960</v>
      </c>
      <c r="CV97" s="30">
        <f>VLOOKUP($A97,CASHBC!$GE:$GS,12,0)</f>
        <v>14368</v>
      </c>
      <c r="CW97" s="30">
        <f>VLOOKUP($A97,CASHBC!$GE:$GS,13,0)</f>
        <v>10921</v>
      </c>
      <c r="CX97" s="30">
        <f>VLOOKUP($A97,CASHBC!$GE:$GS,14,0)</f>
        <v>9793</v>
      </c>
      <c r="CY97" s="30">
        <f>VLOOKUP($A97,CASHBC!$GE:$GS,15,0)</f>
        <v>11689</v>
      </c>
      <c r="CZ97" s="30">
        <f t="shared" ref="CZ97:DD147" si="15">BJ97/CL97*100000</f>
        <v>1.7660873649600752</v>
      </c>
      <c r="DA97" s="30">
        <f t="shared" si="14"/>
        <v>1.6308098234219608</v>
      </c>
      <c r="DB97" s="30">
        <f t="shared" si="14"/>
        <v>1.3567696996081846</v>
      </c>
      <c r="DC97" s="30">
        <f t="shared" si="14"/>
        <v>1.6531388712745718</v>
      </c>
      <c r="DD97" s="30">
        <f t="shared" si="14"/>
        <v>1.5161531279178337</v>
      </c>
      <c r="DE97" s="30">
        <f t="shared" si="14"/>
        <v>1.5917918651520702</v>
      </c>
      <c r="DF97" s="30">
        <f t="shared" si="14"/>
        <v>1.5163286004056795</v>
      </c>
      <c r="DG97" s="30">
        <f t="shared" si="14"/>
        <v>1.5750870213823971</v>
      </c>
      <c r="DH97" s="30">
        <f t="shared" si="13"/>
        <v>1.5200679221982094</v>
      </c>
      <c r="DI97" s="30">
        <f t="shared" si="13"/>
        <v>1.4458941605839417</v>
      </c>
      <c r="DJ97" s="30">
        <f t="shared" si="13"/>
        <v>1.5354955456570156</v>
      </c>
      <c r="DK97" s="30">
        <f t="shared" si="13"/>
        <v>1.5737569819613588</v>
      </c>
      <c r="DL97" s="30">
        <f t="shared" si="13"/>
        <v>1.4042683549474113</v>
      </c>
      <c r="DM97" s="30">
        <f t="shared" si="13"/>
        <v>1.5381983060997519</v>
      </c>
      <c r="DN97" s="3">
        <f>VLOOKUP($A97,DELIEVERY!$DX:$EM,2,0)</f>
        <v>20.6</v>
      </c>
      <c r="DO97" s="3">
        <f>VLOOKUP($A97,DELIEVERY!$DX:$EM,3,0)</f>
        <v>30.65</v>
      </c>
      <c r="DP97" s="3">
        <f>VLOOKUP($A97,DELIEVERY!$DX:$EM,4,0)</f>
        <v>25.64</v>
      </c>
      <c r="DQ97" s="3">
        <f>VLOOKUP($A97,DELIEVERY!$DX:$EM,5,0)</f>
        <v>34.15</v>
      </c>
      <c r="DR97" s="3">
        <f>VLOOKUP($A97,DELIEVERY!$DX:$EM,6,0)</f>
        <v>19.77</v>
      </c>
      <c r="DS97" s="3">
        <f>VLOOKUP($A97,DELIEVERY!$DX:$EM,7,0)</f>
        <v>26.29</v>
      </c>
      <c r="DT97" s="3">
        <f>VLOOKUP($A97,DELIEVERY!$DX:$EM,8,0)</f>
        <v>25.31</v>
      </c>
      <c r="DU97" s="3">
        <f>VLOOKUP($A97,DELIEVERY!$DX:$EM,9,0)</f>
        <v>25.24</v>
      </c>
      <c r="DV97" s="3">
        <f>VLOOKUP($A97,DELIEVERY!$DX:$EM,10,0)</f>
        <v>14.27</v>
      </c>
      <c r="DW97" s="3">
        <f>VLOOKUP($A97,DELIEVERY!$DX:$EM,11,0)</f>
        <v>12.65</v>
      </c>
      <c r="DX97" s="3">
        <f>VLOOKUP($A97,DELIEVERY!$DX:$EM,12,0)</f>
        <v>19.62</v>
      </c>
      <c r="DY97" s="3">
        <f>VLOOKUP($A97,DELIEVERY!$DX:$EM,13,0)</f>
        <v>23.53</v>
      </c>
      <c r="DZ97" s="3">
        <f>VLOOKUP($A97,DELIEVERY!$DX:$EM,14,0)</f>
        <v>28.24</v>
      </c>
      <c r="EA97" s="3">
        <f>VLOOKUP($A97,DELIEVERY!$DX:$EM,15,0)</f>
        <v>27.19</v>
      </c>
      <c r="EB97" s="3">
        <f>CASHBC!HU95</f>
        <v>2300.0500000000029</v>
      </c>
      <c r="EC97" s="22">
        <f>CASHBC!HV95</f>
        <v>850</v>
      </c>
      <c r="ED97" s="22">
        <f>CASHBC!HW95</f>
        <v>1250</v>
      </c>
      <c r="EE97" s="22">
        <f>CASHBC!HX95</f>
        <v>1484.5999999999985</v>
      </c>
      <c r="EF97" s="3">
        <f>CASHBC!HY95</f>
        <v>1200</v>
      </c>
      <c r="EG97" s="22">
        <f>CASHBC!HZ95</f>
        <v>841.84999999999854</v>
      </c>
      <c r="EH97" s="22">
        <f>CASHBC!IA95</f>
        <v>1660.9000000000015</v>
      </c>
      <c r="EI97" s="22">
        <f>CASHBC!IB95</f>
        <v>2292.9000000000015</v>
      </c>
      <c r="EJ97" s="22">
        <f>CASHBC!IC95</f>
        <v>850</v>
      </c>
      <c r="EK97" s="22">
        <f>CASHBC!ID95</f>
        <v>1340</v>
      </c>
      <c r="EL97" s="3">
        <f>CASHBC!IE95</f>
        <v>4987.9000000000015</v>
      </c>
      <c r="EM97" s="22">
        <f>CASHBC!IF95</f>
        <v>1740</v>
      </c>
      <c r="EN97" s="22">
        <f>CASHBC!IG95</f>
        <v>2730.4000000000015</v>
      </c>
      <c r="EO97" s="22">
        <f>CASHBC!IH95</f>
        <v>2759.8500000000058</v>
      </c>
      <c r="EP97" s="22">
        <f>VLOOKUP($A97,FNO_STOCKOPS!$EJ:$EY,2,0)</f>
        <v>0.38709677419354838</v>
      </c>
      <c r="EQ97" s="22">
        <f>VLOOKUP($A97,FNO_STOCKOPS!$EJ:$EY,3,0)</f>
        <v>0.39285714285714285</v>
      </c>
      <c r="ER97" s="22">
        <f>VLOOKUP($A97,FNO_STOCKOPS!$EJ:$EY,4,0)</f>
        <v>0.45833333333333331</v>
      </c>
      <c r="ES97" s="22">
        <f>VLOOKUP($A97,FNO_STOCKOPS!$EJ:$EY,5,0)</f>
        <v>0.52</v>
      </c>
      <c r="ET97" s="22">
        <f>VLOOKUP($A97,FNO_STOCKOPS!$EJ:$EY,6,0)</f>
        <v>0.52</v>
      </c>
      <c r="EU97" s="22">
        <f>VLOOKUP($A97,FNO_STOCKOPS!$EJ:$EY,7,0)</f>
        <v>0.52173913043478259</v>
      </c>
      <c r="EV97" s="22">
        <f>VLOOKUP($A97,FNO_STOCKOPS!$EJ:$EY,8,0)</f>
        <v>0.42424242424242425</v>
      </c>
      <c r="EW97" s="22">
        <f>VLOOKUP($A97,FNO_STOCKOPS!$EJ:$EY,9,0)</f>
        <v>0.4</v>
      </c>
      <c r="EX97" s="22">
        <f>VLOOKUP($A97,FNO_STOCKOPS!$EJ:$EY,10,0)</f>
        <v>0.58333333333333337</v>
      </c>
      <c r="EY97" s="22">
        <f>VLOOKUP($A97,FNO_STOCKOPS!$EJ:$EY,11,0)</f>
        <v>0.8666666666666667</v>
      </c>
      <c r="EZ97" s="22">
        <f>VLOOKUP($A97,FNO_STOCKOPS!$EJ:$EY,12,0)</f>
        <v>0.9285714285714286</v>
      </c>
      <c r="FA97" s="22">
        <f>VLOOKUP($A97,FNO_STOCKOPS!$EJ:$EY,13,0)</f>
        <v>2</v>
      </c>
      <c r="FB97" s="22">
        <f>VLOOKUP($A97,FNO_STOCKOPS!$EJ:$EY,14,0)</f>
        <v>2.75</v>
      </c>
      <c r="FC97" s="22">
        <f>VLOOKUP($A97,FNO_STOCKOPS!$EJ:$EY,15,0)</f>
        <v>3.5</v>
      </c>
    </row>
    <row r="98" spans="1:159" x14ac:dyDescent="0.25">
      <c r="A98" s="3" t="s">
        <v>104</v>
      </c>
      <c r="B98" s="18">
        <v>829</v>
      </c>
      <c r="C98" s="18">
        <v>875</v>
      </c>
      <c r="D98" s="18">
        <v>823.25</v>
      </c>
      <c r="E98" s="18">
        <v>867.2</v>
      </c>
      <c r="F98" s="18">
        <v>5.22</v>
      </c>
      <c r="G98" s="18">
        <v>954.5</v>
      </c>
      <c r="H98" s="18">
        <v>476.8</v>
      </c>
      <c r="I98" s="21" t="str">
        <f>VLOOKUP($A98,CASHBC!$HT:$IL,19,0)</f>
        <v/>
      </c>
      <c r="J98" s="22">
        <f>VLOOKUP($A98,CASHBC!$A:$C,3,0)</f>
        <v>31.623930000000001</v>
      </c>
      <c r="K98" s="22">
        <f>VLOOKUP($A98,CASHBC!$EZ:$FD,2,0)</f>
        <v>15.837323333333332</v>
      </c>
      <c r="L98" s="22">
        <f>VLOOKUP($A98,CASHBC!$EZ:$FD,3,0)</f>
        <v>27.193838</v>
      </c>
      <c r="M98" s="22">
        <f>VLOOKUP($A98,CASHBC!$EZ:$FD,4,0)</f>
        <v>29.281109999999998</v>
      </c>
      <c r="N98" s="22">
        <f>VLOOKUP($A98,CASHBC!$EZ:$FD,5,0)</f>
        <v>30.908026923076918</v>
      </c>
      <c r="O98" s="22">
        <f t="shared" si="9"/>
        <v>31.623930000000001</v>
      </c>
      <c r="P98" s="22">
        <f>VLOOKUP($A98,CASHBC!$A:$D,4,0)</f>
        <v>271.28982425999999</v>
      </c>
      <c r="Q98" s="22">
        <f>VLOOKUP($A98,CASHBC!$FX:$GB,2,0)</f>
        <v>130.80895679</v>
      </c>
      <c r="R98" s="22">
        <f>VLOOKUP($A98,CASHBC!$FX:$GB,3,0)</f>
        <v>222.767121046</v>
      </c>
      <c r="S98" s="22">
        <f>VLOOKUP($A98,CASHBC!$FX:$GB,4,0)</f>
        <v>229.30938939187502</v>
      </c>
      <c r="T98" s="22">
        <f>VLOOKUP($A98,CASHBC!$FX:$GB,5,0)</f>
        <v>232.33447108807695</v>
      </c>
      <c r="U98" s="22">
        <f t="shared" si="10"/>
        <v>271.28982425999999</v>
      </c>
      <c r="V98" s="24">
        <f>VLOOKUP($A98,CASHBC!$A:$E,5,0)</f>
        <v>83577</v>
      </c>
      <c r="W98" s="24">
        <f>VLOOKUP($A98,CASHBC!$GV:$GZ,2,0)</f>
        <v>42000.666666666664</v>
      </c>
      <c r="X98" s="24">
        <f>VLOOKUP($A98,CASHBC!$GV:$GZ,3,0)</f>
        <v>61662.2</v>
      </c>
      <c r="Y98" s="24">
        <f>VLOOKUP($A98,CASHBC!$GV:$GZ,4,0)</f>
        <v>60249</v>
      </c>
      <c r="Z98" s="24">
        <f>VLOOKUP($A98,CASHBC!$GV:$GZ,5,0)</f>
        <v>75413.230769230766</v>
      </c>
      <c r="AA98" s="24" t="str">
        <f t="shared" si="11"/>
        <v/>
      </c>
      <c r="AB98" s="27">
        <f>VLOOKUP(A98,DELIEVERY!A:E,5,0)</f>
        <v>15.62</v>
      </c>
      <c r="AC98" s="22">
        <f>VLOOKUP(A98,DELIEVERY!DP:DV,3,0)</f>
        <v>22.873456941482324</v>
      </c>
      <c r="AD98" s="22">
        <f>VLOOKUP(A98,DELIEVERY!DP:DV,4,0)</f>
        <v>19.984542086335882</v>
      </c>
      <c r="AE98" s="22">
        <f>VLOOKUP(A98,DELIEVERY!DP:DV,5,0)</f>
        <v>19.032936251392108</v>
      </c>
      <c r="AF98" s="22">
        <f>VLOOKUP(A98,DELIEVERY!DP:DV,6,0)</f>
        <v>22.049830968728934</v>
      </c>
      <c r="AG98" s="3" t="str">
        <f t="shared" si="12"/>
        <v/>
      </c>
      <c r="AH98" s="28">
        <f>FNO_BHAVCOPY!CB96</f>
        <v>-1.2977649603460706</v>
      </c>
      <c r="AI98" s="28">
        <f>FNO_BHAVCOPY!CC96</f>
        <v>-2.8030833917309037</v>
      </c>
      <c r="AJ98" s="28">
        <f>FNO_BHAVCOPY!CD96</f>
        <v>2.4407753050969134</v>
      </c>
      <c r="AK98" s="28">
        <f>FNO_BHAVCOPY!CE96</f>
        <v>0.43258832011535686</v>
      </c>
      <c r="AL98" s="28">
        <f>FNO_BHAVCOPY!CF96</f>
        <v>-7.2240802675585289</v>
      </c>
      <c r="AM98" s="28">
        <f>FNO_BHAVCOPY!CG96</f>
        <v>13.000755857898715</v>
      </c>
      <c r="AN98" s="28">
        <f>FNO_BHAVCOPY!CH96</f>
        <v>12.118644067796611</v>
      </c>
      <c r="AO98" s="28">
        <f>FNO_BHAVCOPY!CI96</f>
        <v>-4.3760129659643443</v>
      </c>
      <c r="AP98" s="28">
        <f>FNO_BHAVCOPY!CJ96</f>
        <v>-3.5937499999999996</v>
      </c>
      <c r="AQ98" s="28">
        <f>FNO_BHAVCOPY!CK96</f>
        <v>-5.3954175905395418</v>
      </c>
      <c r="AR98" s="28">
        <f>FNO_BHAVCOPY!CL96</f>
        <v>6.9565217391304346</v>
      </c>
      <c r="AS98" s="28">
        <f>FNO_BHAVCOPY!CM96</f>
        <v>7.1126164267569862</v>
      </c>
      <c r="AT98" s="28">
        <f>FNO_BHAVCOPY!CN96</f>
        <v>3.5056967572304996</v>
      </c>
      <c r="AU98" s="28">
        <f>FNO_BHAVCOPY!CO96</f>
        <v>-5.7803468208092488</v>
      </c>
      <c r="AV98" s="29">
        <f>FNO_BHAVCOPY!BK96</f>
        <v>2053500</v>
      </c>
      <c r="AW98" s="29">
        <f>FNO_BHAVCOPY!BL96</f>
        <v>2080500</v>
      </c>
      <c r="AX98" s="29">
        <f>FNO_BHAVCOPY!BM96</f>
        <v>2140500</v>
      </c>
      <c r="AY98" s="29">
        <f>FNO_BHAVCOPY!BN96</f>
        <v>2089500</v>
      </c>
      <c r="AZ98" s="29">
        <f>FNO_BHAVCOPY!BO96</f>
        <v>2080500</v>
      </c>
      <c r="BA98" s="29">
        <f>FNO_BHAVCOPY!BP96</f>
        <v>2242500</v>
      </c>
      <c r="BB98" s="29">
        <f>FNO_BHAVCOPY!BQ96</f>
        <v>1984500</v>
      </c>
      <c r="BC98" s="29">
        <f>FNO_BHAVCOPY!BR96</f>
        <v>1770000</v>
      </c>
      <c r="BD98" s="29">
        <f>FNO_BHAVCOPY!BS96</f>
        <v>1851000</v>
      </c>
      <c r="BE98" s="29">
        <f>FNO_BHAVCOPY!BT96</f>
        <v>1920000</v>
      </c>
      <c r="BF98" s="29">
        <f>FNO_BHAVCOPY!BU96</f>
        <v>2029500</v>
      </c>
      <c r="BG98" s="29">
        <f>FNO_BHAVCOPY!BV96</f>
        <v>1897500</v>
      </c>
      <c r="BH98" s="29">
        <f>FNO_BHAVCOPY!BW96</f>
        <v>1771500</v>
      </c>
      <c r="BI98" s="29">
        <f>FNO_BHAVCOPY!BX96</f>
        <v>1711500</v>
      </c>
      <c r="BJ98" s="22">
        <f>CASHBC!EJ96</f>
        <v>31.623930000000001</v>
      </c>
      <c r="BK98" s="22">
        <f>CASHBC!EK96</f>
        <v>10.870419999999999</v>
      </c>
      <c r="BL98" s="22">
        <f>CASHBC!EL96</f>
        <v>16.389389999999999</v>
      </c>
      <c r="BM98" s="22">
        <f>CASHBC!EM96</f>
        <v>20.25216</v>
      </c>
      <c r="BN98" s="22">
        <f>CASHBC!EN96</f>
        <v>35.383479999999999</v>
      </c>
      <c r="BO98" s="22">
        <f>CASHBC!EO96</f>
        <v>53.073740000000001</v>
      </c>
      <c r="BP98" s="22">
        <f>CASHBC!EP96</f>
        <v>28.96903</v>
      </c>
      <c r="BQ98" s="22">
        <f>CASHBC!EQ96</f>
        <v>17.024069999999998</v>
      </c>
      <c r="BR98" s="22">
        <f>CASHBC!ER96</f>
        <v>52.286589999999997</v>
      </c>
      <c r="BS98" s="22">
        <f>CASHBC!ES96</f>
        <v>40.640720000000002</v>
      </c>
      <c r="BT98" s="22">
        <f>CASHBC!ET96</f>
        <v>43.303559999999997</v>
      </c>
      <c r="BU98" s="22">
        <f>CASHBC!EU96</f>
        <v>44.728140000000003</v>
      </c>
      <c r="BV98" s="22">
        <f>CASHBC!EV96</f>
        <v>21.657129999999999</v>
      </c>
      <c r="BW98" s="22">
        <f>CASHBC!EW96</f>
        <v>17.225919999999999</v>
      </c>
      <c r="BX98" s="22">
        <f>VLOOKUP($A98,CASHBC!$FG:$FU,2,0)</f>
        <v>271.28982425999999</v>
      </c>
      <c r="BY98" s="22">
        <f>VLOOKUP($A98,CASHBC!$FG:$FU,3,0)</f>
        <v>89.990554715000002</v>
      </c>
      <c r="BZ98" s="22">
        <f>VLOOKUP($A98,CASHBC!$FG:$FU,4,0)</f>
        <v>133.997415225</v>
      </c>
      <c r="CA98" s="22">
        <f>VLOOKUP($A98,CASHBC!$FG:$FU,5,0)</f>
        <v>168.43890042999999</v>
      </c>
      <c r="CB98" s="22">
        <f>VLOOKUP($A98,CASHBC!$FG:$FU,6,0)</f>
        <v>287.45486277499998</v>
      </c>
      <c r="CC98" s="22">
        <f>VLOOKUP($A98,CASHBC!$FG:$FU,7,0)</f>
        <v>433.95387208500006</v>
      </c>
      <c r="CD98" s="22">
        <f>VLOOKUP($A98,CASHBC!$FG:$FU,8,0)</f>
        <v>214.642362625</v>
      </c>
      <c r="CE98" s="22">
        <f>VLOOKUP($A98,CASHBC!$FG:$FU,9,0)</f>
        <v>122.13235791500001</v>
      </c>
      <c r="CF98" s="22">
        <f>VLOOKUP($A98,CASHBC!$FG:$FU,10,0)</f>
        <v>383.86478936500004</v>
      </c>
      <c r="CG98" s="22">
        <f>VLOOKUP($A98,CASHBC!$FG:$FU,11,0)</f>
        <v>291.531567435</v>
      </c>
      <c r="CH98" s="22">
        <f>VLOOKUP($A98,CASHBC!$FG:$FU,12,0)</f>
        <v>296.01288075999997</v>
      </c>
      <c r="CI98" s="22">
        <f>VLOOKUP($A98,CASHBC!$FG:$FU,13,0)</f>
        <v>313.97725831500003</v>
      </c>
      <c r="CJ98" s="22">
        <f>VLOOKUP($A98,CASHBC!$FG:$FU,14,0)</f>
        <v>158.61025979999999</v>
      </c>
      <c r="CK98" s="22">
        <f>VLOOKUP($A98,CASHBC!$FG:$FU,15,0)</f>
        <v>125.74104269999999</v>
      </c>
      <c r="CL98" s="30">
        <f>VLOOKUP($A98,CASHBC!$GE:$GS,2,0)</f>
        <v>83577</v>
      </c>
      <c r="CM98" s="30">
        <f>VLOOKUP($A98,CASHBC!$GE:$GS,3,0)</f>
        <v>25971</v>
      </c>
      <c r="CN98" s="30">
        <f>VLOOKUP($A98,CASHBC!$GE:$GS,4,0)</f>
        <v>42304</v>
      </c>
      <c r="CO98" s="30">
        <f>VLOOKUP($A98,CASHBC!$GE:$GS,5,0)</f>
        <v>57727</v>
      </c>
      <c r="CP98" s="30">
        <f>VLOOKUP($A98,CASHBC!$GE:$GS,6,0)</f>
        <v>70635</v>
      </c>
      <c r="CQ98" s="30">
        <f>VLOOKUP($A98,CASHBC!$GE:$GS,7,0)</f>
        <v>111674</v>
      </c>
      <c r="CR98" s="30">
        <f>VLOOKUP($A98,CASHBC!$GE:$GS,8,0)</f>
        <v>55987</v>
      </c>
      <c r="CS98" s="30">
        <f>VLOOKUP($A98,CASHBC!$GE:$GS,9,0)</f>
        <v>35386</v>
      </c>
      <c r="CT98" s="30">
        <f>VLOOKUP($A98,CASHBC!$GE:$GS,10,0)</f>
        <v>82308</v>
      </c>
      <c r="CU98" s="30">
        <f>VLOOKUP($A98,CASHBC!$GE:$GS,11,0)</f>
        <v>50385</v>
      </c>
      <c r="CV98" s="30">
        <f>VLOOKUP($A98,CASHBC!$GE:$GS,12,0)</f>
        <v>96229</v>
      </c>
      <c r="CW98" s="30">
        <f>VLOOKUP($A98,CASHBC!$GE:$GS,13,0)</f>
        <v>162387</v>
      </c>
      <c r="CX98" s="30">
        <f>VLOOKUP($A98,CASHBC!$GE:$GS,14,0)</f>
        <v>119542</v>
      </c>
      <c r="CY98" s="30">
        <f>VLOOKUP($A98,CASHBC!$GE:$GS,15,0)</f>
        <v>69837</v>
      </c>
      <c r="CZ98" s="30">
        <f t="shared" si="15"/>
        <v>37.838077461502571</v>
      </c>
      <c r="DA98" s="30">
        <f t="shared" si="14"/>
        <v>41.855993223210504</v>
      </c>
      <c r="DB98" s="30">
        <f t="shared" si="14"/>
        <v>38.741939296520421</v>
      </c>
      <c r="DC98" s="30">
        <f t="shared" si="14"/>
        <v>35.082647634555755</v>
      </c>
      <c r="DD98" s="30">
        <f t="shared" si="14"/>
        <v>50.09340978268564</v>
      </c>
      <c r="DE98" s="30">
        <f t="shared" si="14"/>
        <v>47.525601303794978</v>
      </c>
      <c r="DF98" s="30">
        <f t="shared" si="14"/>
        <v>51.742422348045075</v>
      </c>
      <c r="DG98" s="30">
        <f t="shared" si="14"/>
        <v>48.109619623579938</v>
      </c>
      <c r="DH98" s="30">
        <f t="shared" si="13"/>
        <v>63.525526072799728</v>
      </c>
      <c r="DI98" s="30">
        <f t="shared" si="13"/>
        <v>80.660355264463632</v>
      </c>
      <c r="DJ98" s="30">
        <f t="shared" si="13"/>
        <v>45.000529985763123</v>
      </c>
      <c r="DK98" s="30">
        <f t="shared" si="13"/>
        <v>27.544163017975578</v>
      </c>
      <c r="DL98" s="30">
        <f t="shared" si="13"/>
        <v>18.116753944220441</v>
      </c>
      <c r="DM98" s="30">
        <f t="shared" si="13"/>
        <v>24.66589343757607</v>
      </c>
      <c r="DN98" s="3">
        <f>VLOOKUP($A98,DELIEVERY!$DX:$EM,2,0)</f>
        <v>15.62</v>
      </c>
      <c r="DO98" s="3">
        <f>VLOOKUP($A98,DELIEVERY!$DX:$EM,3,0)</f>
        <v>27.99</v>
      </c>
      <c r="DP98" s="3">
        <f>VLOOKUP($A98,DELIEVERY!$DX:$EM,4,0)</f>
        <v>17.489999999999998</v>
      </c>
      <c r="DQ98" s="3">
        <f>VLOOKUP($A98,DELIEVERY!$DX:$EM,5,0)</f>
        <v>24.48</v>
      </c>
      <c r="DR98" s="3">
        <f>VLOOKUP($A98,DELIEVERY!$DX:$EM,6,0)</f>
        <v>28.59</v>
      </c>
      <c r="DS98" s="3">
        <f>VLOOKUP($A98,DELIEVERY!$DX:$EM,7,0)</f>
        <v>11.66</v>
      </c>
      <c r="DT98" s="3">
        <f>VLOOKUP($A98,DELIEVERY!$DX:$EM,8,0)</f>
        <v>18.600000000000001</v>
      </c>
      <c r="DU98" s="3">
        <f>VLOOKUP($A98,DELIEVERY!$DX:$EM,9,0)</f>
        <v>27.01</v>
      </c>
      <c r="DV98" s="3">
        <f>VLOOKUP($A98,DELIEVERY!$DX:$EM,10,0)</f>
        <v>14.2</v>
      </c>
      <c r="DW98" s="3">
        <f>VLOOKUP($A98,DELIEVERY!$DX:$EM,11,0)</f>
        <v>11.47</v>
      </c>
      <c r="DX98" s="3">
        <f>VLOOKUP($A98,DELIEVERY!$DX:$EM,12,0)</f>
        <v>26.41</v>
      </c>
      <c r="DY98" s="3">
        <f>VLOOKUP($A98,DELIEVERY!$DX:$EM,13,0)</f>
        <v>31.05</v>
      </c>
      <c r="DZ98" s="3">
        <f>VLOOKUP($A98,DELIEVERY!$DX:$EM,14,0)</f>
        <v>40.67</v>
      </c>
      <c r="EA98" s="3">
        <f>VLOOKUP($A98,DELIEVERY!$DX:$EM,15,0)</f>
        <v>30.28</v>
      </c>
      <c r="EB98" s="3">
        <f>CASHBC!HU96</f>
        <v>51.75</v>
      </c>
      <c r="EC98" s="22">
        <f>CASHBC!HV96</f>
        <v>23.400000000000091</v>
      </c>
      <c r="ED98" s="22">
        <f>CASHBC!HW96</f>
        <v>28.600000000000023</v>
      </c>
      <c r="EE98" s="22">
        <f>CASHBC!HX96</f>
        <v>32.25</v>
      </c>
      <c r="EF98" s="3">
        <f>CASHBC!HY96</f>
        <v>35.950000000000045</v>
      </c>
      <c r="EG98" s="22">
        <f>CASHBC!HZ96</f>
        <v>94.850000000000023</v>
      </c>
      <c r="EH98" s="22">
        <f>CASHBC!IA96</f>
        <v>50.5</v>
      </c>
      <c r="EI98" s="22">
        <f>CASHBC!IB96</f>
        <v>29.5</v>
      </c>
      <c r="EJ98" s="22">
        <f>CASHBC!IC96</f>
        <v>55.200000000000045</v>
      </c>
      <c r="EK98" s="22">
        <f>CASHBC!ID96</f>
        <v>42.649999999999977</v>
      </c>
      <c r="EL98" s="3">
        <f>CASHBC!IE96</f>
        <v>46.549999999999955</v>
      </c>
      <c r="EM98" s="22">
        <f>CASHBC!IF96</f>
        <v>61.700000000000045</v>
      </c>
      <c r="EN98" s="22">
        <f>CASHBC!IG96</f>
        <v>43.199999999999932</v>
      </c>
      <c r="EO98" s="22">
        <f>CASHBC!IH96</f>
        <v>49.950000000000045</v>
      </c>
      <c r="EP98" s="22">
        <f>VLOOKUP($A98,FNO_STOCKOPS!$EJ:$EY,2,0)</f>
        <v>1.2443729903536977</v>
      </c>
      <c r="EQ98" s="22">
        <f>VLOOKUP($A98,FNO_STOCKOPS!$EJ:$EY,3,0)</f>
        <v>1.1918505942275042</v>
      </c>
      <c r="ER98" s="22">
        <f>VLOOKUP($A98,FNO_STOCKOPS!$EJ:$EY,4,0)</f>
        <v>1.2154340836012862</v>
      </c>
      <c r="ES98" s="22">
        <f>VLOOKUP($A98,FNO_STOCKOPS!$EJ:$EY,5,0)</f>
        <v>1.0878661087866108</v>
      </c>
      <c r="ET98" s="22">
        <f>VLOOKUP($A98,FNO_STOCKOPS!$EJ:$EY,6,0)</f>
        <v>1.0092592592592593</v>
      </c>
      <c r="EU98" s="22">
        <f>VLOOKUP($A98,FNO_STOCKOPS!$EJ:$EY,7,0)</f>
        <v>1.1840490797546013</v>
      </c>
      <c r="EV98" s="22">
        <f>VLOOKUP($A98,FNO_STOCKOPS!$EJ:$EY,8,0)</f>
        <v>0.94227504244482174</v>
      </c>
      <c r="EW98" s="22">
        <f>VLOOKUP($A98,FNO_STOCKOPS!$EJ:$EY,9,0)</f>
        <v>0.77005347593582885</v>
      </c>
      <c r="EX98" s="22">
        <f>VLOOKUP($A98,FNO_STOCKOPS!$EJ:$EY,10,0)</f>
        <v>0.75488454706927177</v>
      </c>
      <c r="EY98" s="22">
        <f>VLOOKUP($A98,FNO_STOCKOPS!$EJ:$EY,11,0)</f>
        <v>0.80708661417322836</v>
      </c>
      <c r="EZ98" s="22">
        <f>VLOOKUP($A98,FNO_STOCKOPS!$EJ:$EY,12,0)</f>
        <v>0.91489361702127658</v>
      </c>
      <c r="FA98" s="22">
        <f>VLOOKUP($A98,FNO_STOCKOPS!$EJ:$EY,13,0)</f>
        <v>1.0184696569920844</v>
      </c>
      <c r="FB98" s="22">
        <f>VLOOKUP($A98,FNO_STOCKOPS!$EJ:$EY,14,0)</f>
        <v>0.98397435897435892</v>
      </c>
      <c r="FC98" s="22">
        <f>VLOOKUP($A98,FNO_STOCKOPS!$EJ:$EY,15,0)</f>
        <v>0.92</v>
      </c>
    </row>
    <row r="99" spans="1:159" x14ac:dyDescent="0.25">
      <c r="A99" s="3" t="s">
        <v>105</v>
      </c>
      <c r="B99" s="17">
        <v>31.5</v>
      </c>
      <c r="C99" s="17">
        <v>32.200000000000003</v>
      </c>
      <c r="D99" s="17">
        <v>31.2</v>
      </c>
      <c r="E99" s="17">
        <v>31.75</v>
      </c>
      <c r="F99" s="18">
        <v>2.75</v>
      </c>
      <c r="G99" s="17">
        <v>52.9</v>
      </c>
      <c r="H99" s="17">
        <v>24.4</v>
      </c>
      <c r="I99" s="21" t="str">
        <f>VLOOKUP($A99,CASHBC!$HT:$IL,19,0)</f>
        <v>NR4/7</v>
      </c>
      <c r="J99" s="22">
        <f>VLOOKUP($A99,CASHBC!$A:$C,3,0)</f>
        <v>146.46460999999999</v>
      </c>
      <c r="K99" s="22">
        <f>VLOOKUP($A99,CASHBC!$EZ:$FD,2,0)</f>
        <v>103.58397666666667</v>
      </c>
      <c r="L99" s="22">
        <f>VLOOKUP($A99,CASHBC!$EZ:$FD,3,0)</f>
        <v>215.99623600000001</v>
      </c>
      <c r="M99" s="22">
        <f>VLOOKUP($A99,CASHBC!$EZ:$FD,4,0)</f>
        <v>184.85549374999999</v>
      </c>
      <c r="N99" s="22">
        <f>VLOOKUP($A99,CASHBC!$EZ:$FD,5,0)</f>
        <v>146.05076692307691</v>
      </c>
      <c r="O99" s="22" t="str">
        <f t="shared" si="9"/>
        <v/>
      </c>
      <c r="P99" s="22">
        <f>VLOOKUP($A99,CASHBC!$A:$D,4,0)</f>
        <v>46.485486829999999</v>
      </c>
      <c r="Q99" s="22">
        <f>VLOOKUP($A99,CASHBC!$FX:$GB,2,0)</f>
        <v>32.247564933333337</v>
      </c>
      <c r="R99" s="22">
        <f>VLOOKUP($A99,CASHBC!$FX:$GB,3,0)</f>
        <v>71.106636152999997</v>
      </c>
      <c r="S99" s="22">
        <f>VLOOKUP($A99,CASHBC!$FX:$GB,4,0)</f>
        <v>61.129286201875004</v>
      </c>
      <c r="T99" s="22">
        <f>VLOOKUP($A99,CASHBC!$FX:$GB,5,0)</f>
        <v>47.507880203076937</v>
      </c>
      <c r="U99" s="22" t="str">
        <f t="shared" si="10"/>
        <v/>
      </c>
      <c r="V99" s="24">
        <f>VLOOKUP($A99,CASHBC!$A:$E,5,0)</f>
        <v>45749</v>
      </c>
      <c r="W99" s="24">
        <f>VLOOKUP($A99,CASHBC!$GV:$GZ,2,0)</f>
        <v>36272</v>
      </c>
      <c r="X99" s="24">
        <f>VLOOKUP($A99,CASHBC!$GV:$GZ,3,0)</f>
        <v>48199.8</v>
      </c>
      <c r="Y99" s="24">
        <f>VLOOKUP($A99,CASHBC!$GV:$GZ,4,0)</f>
        <v>48759</v>
      </c>
      <c r="Z99" s="24">
        <f>VLOOKUP($A99,CASHBC!$GV:$GZ,5,0)</f>
        <v>35890.307692307695</v>
      </c>
      <c r="AA99" s="24" t="str">
        <f t="shared" si="11"/>
        <v/>
      </c>
      <c r="AB99" s="27">
        <f>VLOOKUP(A99,DELIEVERY!A:E,5,0)</f>
        <v>42.29</v>
      </c>
      <c r="AC99" s="22">
        <f>VLOOKUP(A99,DELIEVERY!DP:DV,3,0)</f>
        <v>33.931242196951118</v>
      </c>
      <c r="AD99" s="22">
        <f>VLOOKUP(A99,DELIEVERY!DP:DV,4,0)</f>
        <v>37.229471906167845</v>
      </c>
      <c r="AE99" s="22">
        <f>VLOOKUP(A99,DELIEVERY!DP:DV,5,0)</f>
        <v>36.490232116782842</v>
      </c>
      <c r="AF99" s="22">
        <f>VLOOKUP(A99,DELIEVERY!DP:DV,6,0)</f>
        <v>34.714195823067783</v>
      </c>
      <c r="AG99" s="3">
        <f t="shared" si="12"/>
        <v>42.29</v>
      </c>
      <c r="AH99" s="28">
        <f>FNO_BHAVCOPY!CB97</f>
        <v>-7.7451879010082489</v>
      </c>
      <c r="AI99" s="28">
        <f>FNO_BHAVCOPY!CC97</f>
        <v>6.6992665036674826</v>
      </c>
      <c r="AJ99" s="28">
        <f>FNO_BHAVCOPY!CD97</f>
        <v>-7.549728752260398</v>
      </c>
      <c r="AK99" s="28">
        <f>FNO_BHAVCOPY!CE97</f>
        <v>-8.1776670817766703</v>
      </c>
      <c r="AL99" s="28">
        <f>FNO_BHAVCOPY!CF97</f>
        <v>9.3508851566046296</v>
      </c>
      <c r="AM99" s="28">
        <f>FNO_BHAVCOPY!CG97</f>
        <v>5.0047664442326019</v>
      </c>
      <c r="AN99" s="28">
        <f>FNO_BHAVCOPY!CH97</f>
        <v>4.5862412761714859</v>
      </c>
      <c r="AO99" s="28">
        <f>FNO_BHAVCOPY!CI97</f>
        <v>6.3626723223753974</v>
      </c>
      <c r="AP99" s="28">
        <f>FNO_BHAVCOPY!CJ97</f>
        <v>15</v>
      </c>
      <c r="AQ99" s="28">
        <f>FNO_BHAVCOPY!CK97</f>
        <v>3.9949270767279645</v>
      </c>
      <c r="AR99" s="28">
        <f>FNO_BHAVCOPY!CL97</f>
        <v>0.31806615776081421</v>
      </c>
      <c r="AS99" s="28">
        <f>FNO_BHAVCOPY!CM97</f>
        <v>1.9455252918287937</v>
      </c>
      <c r="AT99" s="28">
        <f>FNO_BHAVCOPY!CN97</f>
        <v>1.5810276679841897</v>
      </c>
      <c r="AU99" s="28">
        <f>FNO_BHAVCOPY!CO97</f>
        <v>0.46326935804103242</v>
      </c>
      <c r="AV99" s="29">
        <f>FNO_BHAVCOPY!BK97</f>
        <v>23552100</v>
      </c>
      <c r="AW99" s="29">
        <f>FNO_BHAVCOPY!BL97</f>
        <v>25529400</v>
      </c>
      <c r="AX99" s="29">
        <f>FNO_BHAVCOPY!BM97</f>
        <v>23926500</v>
      </c>
      <c r="AY99" s="29">
        <f>FNO_BHAVCOPY!BN97</f>
        <v>25880400</v>
      </c>
      <c r="AZ99" s="29">
        <f>FNO_BHAVCOPY!BO97</f>
        <v>28185300</v>
      </c>
      <c r="BA99" s="29">
        <f>FNO_BHAVCOPY!BP97</f>
        <v>25775100</v>
      </c>
      <c r="BB99" s="29">
        <f>FNO_BHAVCOPY!BQ97</f>
        <v>24546600</v>
      </c>
      <c r="BC99" s="29">
        <f>FNO_BHAVCOPY!BR97</f>
        <v>23470200</v>
      </c>
      <c r="BD99" s="29">
        <f>FNO_BHAVCOPY!BS97</f>
        <v>22066200</v>
      </c>
      <c r="BE99" s="29">
        <f>FNO_BHAVCOPY!BT97</f>
        <v>19188000</v>
      </c>
      <c r="BF99" s="29">
        <f>FNO_BHAVCOPY!BU97</f>
        <v>18450900</v>
      </c>
      <c r="BG99" s="29">
        <f>FNO_BHAVCOPY!BV97</f>
        <v>18392400</v>
      </c>
      <c r="BH99" s="29">
        <f>FNO_BHAVCOPY!BW97</f>
        <v>18041400</v>
      </c>
      <c r="BI99" s="29">
        <f>FNO_BHAVCOPY!BX97</f>
        <v>17760600</v>
      </c>
      <c r="BJ99" s="22">
        <f>CASHBC!EJ97</f>
        <v>146.46460999999999</v>
      </c>
      <c r="BK99" s="22">
        <f>CASHBC!EK97</f>
        <v>98.961879999999994</v>
      </c>
      <c r="BL99" s="22">
        <f>CASHBC!EL97</f>
        <v>70.157259999999994</v>
      </c>
      <c r="BM99" s="22">
        <f>CASHBC!EM97</f>
        <v>141.63279</v>
      </c>
      <c r="BN99" s="22">
        <f>CASHBC!EN97</f>
        <v>637.96190999999999</v>
      </c>
      <c r="BO99" s="22">
        <f>CASHBC!EO97</f>
        <v>131.26733999999999</v>
      </c>
      <c r="BP99" s="22">
        <f>CASHBC!EP97</f>
        <v>88.554969999999997</v>
      </c>
      <c r="BQ99" s="22">
        <f>CASHBC!EQ97</f>
        <v>125.90869000000001</v>
      </c>
      <c r="BR99" s="22">
        <f>CASHBC!ER97</f>
        <v>184.39911000000001</v>
      </c>
      <c r="BS99" s="22">
        <f>CASHBC!ES97</f>
        <v>71.365369999999999</v>
      </c>
      <c r="BT99" s="22">
        <f>CASHBC!ET97</f>
        <v>59.99344</v>
      </c>
      <c r="BU99" s="22">
        <f>CASHBC!EU97</f>
        <v>109.38462</v>
      </c>
      <c r="BV99" s="22">
        <f>CASHBC!EV97</f>
        <v>93.332790000000003</v>
      </c>
      <c r="BW99" s="22">
        <f>CASHBC!EW97</f>
        <v>85.739800000000002</v>
      </c>
      <c r="BX99" s="22">
        <f>VLOOKUP($A99,CASHBC!$FG:$FU,2,0)</f>
        <v>46.485486829999999</v>
      </c>
      <c r="BY99" s="22">
        <f>VLOOKUP($A99,CASHBC!$FG:$FU,3,0)</f>
        <v>30.616106705</v>
      </c>
      <c r="BZ99" s="22">
        <f>VLOOKUP($A99,CASHBC!$FG:$FU,4,0)</f>
        <v>21.5776155</v>
      </c>
      <c r="CA99" s="22">
        <f>VLOOKUP($A99,CASHBC!$FG:$FU,5,0)</f>
        <v>44.548972595000002</v>
      </c>
      <c r="CB99" s="22">
        <f>VLOOKUP($A99,CASHBC!$FG:$FU,6,0)</f>
        <v>213.55826440000001</v>
      </c>
      <c r="CC99" s="22">
        <f>VLOOKUP($A99,CASHBC!$FG:$FU,7,0)</f>
        <v>45.232221564999996</v>
      </c>
      <c r="CD99" s="22">
        <f>VLOOKUP($A99,CASHBC!$FG:$FU,8,0)</f>
        <v>29.418192460000004</v>
      </c>
      <c r="CE99" s="22">
        <f>VLOOKUP($A99,CASHBC!$FG:$FU,9,0)</f>
        <v>41.607742619999996</v>
      </c>
      <c r="CF99" s="22">
        <f>VLOOKUP($A99,CASHBC!$FG:$FU,10,0)</f>
        <v>62.475173770000005</v>
      </c>
      <c r="CG99" s="22">
        <f>VLOOKUP($A99,CASHBC!$FG:$FU,11,0)</f>
        <v>22.710853889999999</v>
      </c>
      <c r="CH99" s="22">
        <f>VLOOKUP($A99,CASHBC!$FG:$FU,12,0)</f>
        <v>18.420553760000001</v>
      </c>
      <c r="CI99" s="22">
        <f>VLOOKUP($A99,CASHBC!$FG:$FU,13,0)</f>
        <v>33.560004655</v>
      </c>
      <c r="CJ99" s="22">
        <f>VLOOKUP($A99,CASHBC!$FG:$FU,14,0)</f>
        <v>28.020346400000001</v>
      </c>
      <c r="CK99" s="22">
        <f>VLOOKUP($A99,CASHBC!$FG:$FU,15,0)</f>
        <v>25.85639432</v>
      </c>
      <c r="CL99" s="30">
        <f>VLOOKUP($A99,CASHBC!$GE:$GS,2,0)</f>
        <v>45749</v>
      </c>
      <c r="CM99" s="30">
        <f>VLOOKUP($A99,CASHBC!$GE:$GS,3,0)</f>
        <v>33155</v>
      </c>
      <c r="CN99" s="30">
        <f>VLOOKUP($A99,CASHBC!$GE:$GS,4,0)</f>
        <v>22102</v>
      </c>
      <c r="CO99" s="30">
        <f>VLOOKUP($A99,CASHBC!$GE:$GS,5,0)</f>
        <v>53559</v>
      </c>
      <c r="CP99" s="30">
        <f>VLOOKUP($A99,CASHBC!$GE:$GS,6,0)</f>
        <v>73847</v>
      </c>
      <c r="CQ99" s="30">
        <f>VLOOKUP($A99,CASHBC!$GE:$GS,7,0)</f>
        <v>58336</v>
      </c>
      <c r="CR99" s="30">
        <f>VLOOKUP($A99,CASHBC!$GE:$GS,8,0)</f>
        <v>34931</v>
      </c>
      <c r="CS99" s="30">
        <f>VLOOKUP($A99,CASHBC!$GE:$GS,9,0)</f>
        <v>60340</v>
      </c>
      <c r="CT99" s="30">
        <f>VLOOKUP($A99,CASHBC!$GE:$GS,10,0)</f>
        <v>53802</v>
      </c>
      <c r="CU99" s="30">
        <f>VLOOKUP($A99,CASHBC!$GE:$GS,11,0)</f>
        <v>21691</v>
      </c>
      <c r="CV99" s="30">
        <f>VLOOKUP($A99,CASHBC!$GE:$GS,12,0)</f>
        <v>13322</v>
      </c>
      <c r="CW99" s="30">
        <f>VLOOKUP($A99,CASHBC!$GE:$GS,13,0)</f>
        <v>14157</v>
      </c>
      <c r="CX99" s="30">
        <f>VLOOKUP($A99,CASHBC!$GE:$GS,14,0)</f>
        <v>15729</v>
      </c>
      <c r="CY99" s="30">
        <f>VLOOKUP($A99,CASHBC!$GE:$GS,15,0)</f>
        <v>11603</v>
      </c>
      <c r="CZ99" s="30">
        <f t="shared" si="15"/>
        <v>320.14822181905612</v>
      </c>
      <c r="DA99" s="30">
        <f t="shared" si="14"/>
        <v>298.48252148997136</v>
      </c>
      <c r="DB99" s="30">
        <f t="shared" si="14"/>
        <v>317.42493891955479</v>
      </c>
      <c r="DC99" s="30">
        <f t="shared" si="14"/>
        <v>264.44255867361227</v>
      </c>
      <c r="DD99" s="30">
        <f t="shared" si="14"/>
        <v>863.8968543068778</v>
      </c>
      <c r="DE99" s="30">
        <f t="shared" si="14"/>
        <v>225.01943911135487</v>
      </c>
      <c r="DF99" s="30">
        <f t="shared" si="14"/>
        <v>253.51398471271935</v>
      </c>
      <c r="DG99" s="30">
        <f t="shared" si="14"/>
        <v>208.66537951607557</v>
      </c>
      <c r="DH99" s="30">
        <f t="shared" si="13"/>
        <v>342.73653395784544</v>
      </c>
      <c r="DI99" s="30">
        <f t="shared" si="13"/>
        <v>329.00912820985661</v>
      </c>
      <c r="DJ99" s="30">
        <f t="shared" si="13"/>
        <v>450.3335835460141</v>
      </c>
      <c r="DK99" s="30">
        <f t="shared" si="13"/>
        <v>772.65395210849761</v>
      </c>
      <c r="DL99" s="30">
        <f t="shared" si="13"/>
        <v>593.3803166126263</v>
      </c>
      <c r="DM99" s="30">
        <f t="shared" si="13"/>
        <v>738.94510040506759</v>
      </c>
      <c r="DN99" s="3">
        <f>VLOOKUP($A99,DELIEVERY!$DX:$EM,2,0)</f>
        <v>42.29</v>
      </c>
      <c r="DO99" s="3">
        <f>VLOOKUP($A99,DELIEVERY!$DX:$EM,3,0)</f>
        <v>35</v>
      </c>
      <c r="DP99" s="3">
        <f>VLOOKUP($A99,DELIEVERY!$DX:$EM,4,0)</f>
        <v>35.54</v>
      </c>
      <c r="DQ99" s="3">
        <f>VLOOKUP($A99,DELIEVERY!$DX:$EM,5,0)</f>
        <v>32.39</v>
      </c>
      <c r="DR99" s="3">
        <f>VLOOKUP($A99,DELIEVERY!$DX:$EM,6,0)</f>
        <v>39.36</v>
      </c>
      <c r="DS99" s="3">
        <f>VLOOKUP($A99,DELIEVERY!$DX:$EM,7,0)</f>
        <v>34.700000000000003</v>
      </c>
      <c r="DT99" s="3">
        <f>VLOOKUP($A99,DELIEVERY!$DX:$EM,8,0)</f>
        <v>24.74</v>
      </c>
      <c r="DU99" s="3">
        <f>VLOOKUP($A99,DELIEVERY!$DX:$EM,9,0)</f>
        <v>37.520000000000003</v>
      </c>
      <c r="DV99" s="3">
        <f>VLOOKUP($A99,DELIEVERY!$DX:$EM,10,0)</f>
        <v>37.1</v>
      </c>
      <c r="DW99" s="3">
        <f>VLOOKUP($A99,DELIEVERY!$DX:$EM,11,0)</f>
        <v>29.58</v>
      </c>
      <c r="DX99" s="3">
        <f>VLOOKUP($A99,DELIEVERY!$DX:$EM,12,0)</f>
        <v>24.4</v>
      </c>
      <c r="DY99" s="3">
        <f>VLOOKUP($A99,DELIEVERY!$DX:$EM,13,0)</f>
        <v>28.32</v>
      </c>
      <c r="DZ99" s="3">
        <f>VLOOKUP($A99,DELIEVERY!$DX:$EM,14,0)</f>
        <v>31.37</v>
      </c>
      <c r="EA99" s="3">
        <f>VLOOKUP($A99,DELIEVERY!$DX:$EM,15,0)</f>
        <v>27.37</v>
      </c>
      <c r="EB99" s="3">
        <f>CASHBC!HU97</f>
        <v>1.0000000000000036</v>
      </c>
      <c r="EC99" s="22">
        <f>CASHBC!HV97</f>
        <v>1</v>
      </c>
      <c r="ED99" s="22">
        <f>CASHBC!HW97</f>
        <v>1.1999999999999993</v>
      </c>
      <c r="EE99" s="22">
        <f>CASHBC!HX97</f>
        <v>1.4000000000000021</v>
      </c>
      <c r="EF99" s="3">
        <f>CASHBC!HY97</f>
        <v>4.3499999999999979</v>
      </c>
      <c r="EG99" s="22">
        <f>CASHBC!HZ97</f>
        <v>1.8500000000000014</v>
      </c>
      <c r="EH99" s="22">
        <f>CASHBC!IA97</f>
        <v>1.9499999999999957</v>
      </c>
      <c r="EI99" s="22">
        <f>CASHBC!IB97</f>
        <v>2.0500000000000043</v>
      </c>
      <c r="EJ99" s="22">
        <f>CASHBC!IC97</f>
        <v>2</v>
      </c>
      <c r="EK99" s="22">
        <f>CASHBC!ID97</f>
        <v>1.3500000000000014</v>
      </c>
      <c r="EL99" s="3">
        <f>CASHBC!IE97</f>
        <v>1.75</v>
      </c>
      <c r="EM99" s="22">
        <f>CASHBC!IF97</f>
        <v>1.5499999999999972</v>
      </c>
      <c r="EN99" s="22">
        <f>CASHBC!IG97</f>
        <v>1.5999999999999979</v>
      </c>
      <c r="EO99" s="22">
        <f>CASHBC!IH97</f>
        <v>0.80000000000000071</v>
      </c>
      <c r="EP99" s="22">
        <f>VLOOKUP($A99,FNO_STOCKOPS!$EJ:$EY,2,0)</f>
        <v>0.50811688311688308</v>
      </c>
      <c r="EQ99" s="22">
        <f>VLOOKUP($A99,FNO_STOCKOPS!$EJ:$EY,3,0)</f>
        <v>0.54816112084063051</v>
      </c>
      <c r="ER99" s="22">
        <f>VLOOKUP($A99,FNO_STOCKOPS!$EJ:$EY,4,0)</f>
        <v>0.55633802816901412</v>
      </c>
      <c r="ES99" s="22">
        <f>VLOOKUP($A99,FNO_STOCKOPS!$EJ:$EY,5,0)</f>
        <v>0.52733686067019403</v>
      </c>
      <c r="ET99" s="22">
        <f>VLOOKUP($A99,FNO_STOCKOPS!$EJ:$EY,6,0)</f>
        <v>0.43201376936316693</v>
      </c>
      <c r="EU99" s="22">
        <f>VLOOKUP($A99,FNO_STOCKOPS!$EJ:$EY,7,0)</f>
        <v>0.42664092664092662</v>
      </c>
      <c r="EV99" s="22">
        <f>VLOOKUP($A99,FNO_STOCKOPS!$EJ:$EY,8,0)</f>
        <v>0.42459396751740142</v>
      </c>
      <c r="EW99" s="22">
        <f>VLOOKUP($A99,FNO_STOCKOPS!$EJ:$EY,9,0)</f>
        <v>0.39761904761904759</v>
      </c>
      <c r="EX99" s="22">
        <f>VLOOKUP($A99,FNO_STOCKOPS!$EJ:$EY,10,0)</f>
        <v>0.41645885286783041</v>
      </c>
      <c r="EY99" s="22">
        <f>VLOOKUP($A99,FNO_STOCKOPS!$EJ:$EY,11,0)</f>
        <v>0.38817480719794345</v>
      </c>
      <c r="EZ99" s="22">
        <f>VLOOKUP($A99,FNO_STOCKOPS!$EJ:$EY,12,0)</f>
        <v>0.39295392953929537</v>
      </c>
      <c r="FA99" s="22">
        <f>VLOOKUP($A99,FNO_STOCKOPS!$EJ:$EY,13,0)</f>
        <v>0.40974212034383956</v>
      </c>
      <c r="FB99" s="22">
        <f>VLOOKUP($A99,FNO_STOCKOPS!$EJ:$EY,14,0)</f>
        <v>0.40804597701149425</v>
      </c>
      <c r="FC99" s="22">
        <f>VLOOKUP($A99,FNO_STOCKOPS!$EJ:$EY,15,0)</f>
        <v>0.4147058823529412</v>
      </c>
    </row>
    <row r="100" spans="1:159" x14ac:dyDescent="0.25">
      <c r="A100" s="3" t="s">
        <v>106</v>
      </c>
      <c r="B100" s="17">
        <v>2472.4499999999998</v>
      </c>
      <c r="C100" s="17">
        <v>2577.5</v>
      </c>
      <c r="D100" s="17">
        <v>2419</v>
      </c>
      <c r="E100" s="17">
        <v>2575.9499999999998</v>
      </c>
      <c r="F100" s="18">
        <v>5.8</v>
      </c>
      <c r="G100" s="17">
        <v>3130</v>
      </c>
      <c r="H100" s="17">
        <v>1581.1</v>
      </c>
      <c r="I100" s="21" t="str">
        <f>VLOOKUP($A100,CASHBC!$HT:$IL,19,0)</f>
        <v/>
      </c>
      <c r="J100" s="22">
        <f>VLOOKUP($A100,CASHBC!$A:$C,3,0)</f>
        <v>3.34287</v>
      </c>
      <c r="K100" s="22">
        <f>VLOOKUP($A100,CASHBC!$EZ:$FD,2,0)</f>
        <v>3.313976666666667</v>
      </c>
      <c r="L100" s="22">
        <f>VLOOKUP($A100,CASHBC!$EZ:$FD,3,0)</f>
        <v>3.3897579999999996</v>
      </c>
      <c r="M100" s="22">
        <f>VLOOKUP($A100,CASHBC!$EZ:$FD,4,0)</f>
        <v>3.5848024999999999</v>
      </c>
      <c r="N100" s="22">
        <f>VLOOKUP($A100,CASHBC!$EZ:$FD,5,0)</f>
        <v>3.9889953846153849</v>
      </c>
      <c r="O100" s="22" t="str">
        <f t="shared" si="9"/>
        <v/>
      </c>
      <c r="P100" s="22">
        <f>VLOOKUP($A100,CASHBC!$A:$D,4,0)</f>
        <v>83.475068970000009</v>
      </c>
      <c r="Q100" s="22">
        <f>VLOOKUP($A100,CASHBC!$FX:$GB,2,0)</f>
        <v>79.782272071666668</v>
      </c>
      <c r="R100" s="22">
        <f>VLOOKUP($A100,CASHBC!$FX:$GB,3,0)</f>
        <v>82.212588807000003</v>
      </c>
      <c r="S100" s="22">
        <f>VLOOKUP($A100,CASHBC!$FX:$GB,4,0)</f>
        <v>87.154113160625002</v>
      </c>
      <c r="T100" s="22">
        <f>VLOOKUP($A100,CASHBC!$FX:$GB,5,0)</f>
        <v>95.547340092307678</v>
      </c>
      <c r="U100" s="22" t="str">
        <f t="shared" si="10"/>
        <v/>
      </c>
      <c r="V100" s="24">
        <f>VLOOKUP($A100,CASHBC!$A:$E,5,0)</f>
        <v>36692</v>
      </c>
      <c r="W100" s="24">
        <f>VLOOKUP($A100,CASHBC!$GV:$GZ,2,0)</f>
        <v>30438.666666666668</v>
      </c>
      <c r="X100" s="24">
        <f>VLOOKUP($A100,CASHBC!$GV:$GZ,3,0)</f>
        <v>29252.2</v>
      </c>
      <c r="Y100" s="24">
        <f>VLOOKUP($A100,CASHBC!$GV:$GZ,4,0)</f>
        <v>31779.375</v>
      </c>
      <c r="Z100" s="24">
        <f>VLOOKUP($A100,CASHBC!$GV:$GZ,5,0)</f>
        <v>35944</v>
      </c>
      <c r="AA100" s="24" t="str">
        <f t="shared" si="11"/>
        <v/>
      </c>
      <c r="AB100" s="27">
        <f>VLOOKUP(A100,DELIEVERY!A:E,5,0)</f>
        <v>35.78</v>
      </c>
      <c r="AC100" s="22">
        <f>VLOOKUP(A100,DELIEVERY!DP:DV,3,0)</f>
        <v>39.410657689201194</v>
      </c>
      <c r="AD100" s="22">
        <f>VLOOKUP(A100,DELIEVERY!DP:DV,4,0)</f>
        <v>43.082013524269286</v>
      </c>
      <c r="AE100" s="22">
        <f>VLOOKUP(A100,DELIEVERY!DP:DV,5,0)</f>
        <v>40.180839809166613</v>
      </c>
      <c r="AF100" s="22">
        <f>VLOOKUP(A100,DELIEVERY!DP:DV,6,0)</f>
        <v>44.25866624602223</v>
      </c>
      <c r="AG100" s="3" t="str">
        <f t="shared" si="12"/>
        <v/>
      </c>
      <c r="AH100" s="28">
        <f>FNO_BHAVCOPY!CB98</f>
        <v>-0.11242270938729623</v>
      </c>
      <c r="AI100" s="28">
        <f>FNO_BHAVCOPY!CC98</f>
        <v>2.2413793103448274</v>
      </c>
      <c r="AJ100" s="28">
        <f>FNO_BHAVCOPY!CD98</f>
        <v>-0.93936806148590934</v>
      </c>
      <c r="AK100" s="28">
        <f>FNO_BHAVCOPY!CE98</f>
        <v>0.48627002288329518</v>
      </c>
      <c r="AL100" s="28">
        <f>FNO_BHAVCOPY!CF98</f>
        <v>-0.85082246171298925</v>
      </c>
      <c r="AM100" s="28">
        <f>FNO_BHAVCOPY!CG98</f>
        <v>1.0025780578630765</v>
      </c>
      <c r="AN100" s="28">
        <f>FNO_BHAVCOPY!CH98</f>
        <v>1.0419681620839363</v>
      </c>
      <c r="AO100" s="28">
        <f>FNO_BHAVCOPY!CI98</f>
        <v>-2.2630834512022631</v>
      </c>
      <c r="AP100" s="28">
        <f>FNO_BHAVCOPY!CJ98</f>
        <v>11.093651791326211</v>
      </c>
      <c r="AQ100" s="28">
        <f>FNO_BHAVCOPY!CK98</f>
        <v>-1.026438569206843</v>
      </c>
      <c r="AR100" s="28">
        <f>FNO_BHAVCOPY!CL98</f>
        <v>0.28072364316905801</v>
      </c>
      <c r="AS100" s="28">
        <f>FNO_BHAVCOPY!CM98</f>
        <v>-1.8371096142069812</v>
      </c>
      <c r="AT100" s="28">
        <f>FNO_BHAVCOPY!CN98</f>
        <v>1.7445482866043613</v>
      </c>
      <c r="AU100" s="28">
        <f>FNO_BHAVCOPY!CO98</f>
        <v>-0.52680508211961574</v>
      </c>
      <c r="AV100" s="29">
        <f>FNO_BHAVCOPY!BK98</f>
        <v>710800</v>
      </c>
      <c r="AW100" s="29">
        <f>FNO_BHAVCOPY!BL98</f>
        <v>711600</v>
      </c>
      <c r="AX100" s="29">
        <f>FNO_BHAVCOPY!BM98</f>
        <v>696000</v>
      </c>
      <c r="AY100" s="29">
        <f>FNO_BHAVCOPY!BN98</f>
        <v>702600</v>
      </c>
      <c r="AZ100" s="29">
        <f>FNO_BHAVCOPY!BO98</f>
        <v>699200</v>
      </c>
      <c r="BA100" s="29">
        <f>FNO_BHAVCOPY!BP98</f>
        <v>705200</v>
      </c>
      <c r="BB100" s="29">
        <f>FNO_BHAVCOPY!BQ98</f>
        <v>698200</v>
      </c>
      <c r="BC100" s="29">
        <f>FNO_BHAVCOPY!BR98</f>
        <v>691000</v>
      </c>
      <c r="BD100" s="29">
        <f>FNO_BHAVCOPY!BS98</f>
        <v>707000</v>
      </c>
      <c r="BE100" s="29">
        <f>FNO_BHAVCOPY!BT98</f>
        <v>636400</v>
      </c>
      <c r="BF100" s="29">
        <f>FNO_BHAVCOPY!BU98</f>
        <v>643000</v>
      </c>
      <c r="BG100" s="29">
        <f>FNO_BHAVCOPY!BV98</f>
        <v>641200</v>
      </c>
      <c r="BH100" s="29">
        <f>FNO_BHAVCOPY!BW98</f>
        <v>653200</v>
      </c>
      <c r="BI100" s="29">
        <f>FNO_BHAVCOPY!BX98</f>
        <v>642000</v>
      </c>
      <c r="BJ100" s="22">
        <f>CASHBC!EJ98</f>
        <v>3.34287</v>
      </c>
      <c r="BK100" s="22">
        <f>CASHBC!EK98</f>
        <v>4.87683</v>
      </c>
      <c r="BL100" s="22">
        <f>CASHBC!EL98</f>
        <v>3.1274299999999999</v>
      </c>
      <c r="BM100" s="22">
        <f>CASHBC!EM98</f>
        <v>1.93767</v>
      </c>
      <c r="BN100" s="22">
        <f>CASHBC!EN98</f>
        <v>2.7269899999999998</v>
      </c>
      <c r="BO100" s="22">
        <f>CASHBC!EO98</f>
        <v>4.2798699999999998</v>
      </c>
      <c r="BP100" s="22">
        <f>CASHBC!EP98</f>
        <v>3.2627600000000001</v>
      </c>
      <c r="BQ100" s="22">
        <f>CASHBC!EQ98</f>
        <v>2.2700100000000001</v>
      </c>
      <c r="BR100" s="22">
        <f>CASHBC!ER98</f>
        <v>6.19686</v>
      </c>
      <c r="BS100" s="22">
        <f>CASHBC!ES98</f>
        <v>5.1665599999999996</v>
      </c>
      <c r="BT100" s="22">
        <f>CASHBC!ET98</f>
        <v>5.7911900000000003</v>
      </c>
      <c r="BU100" s="22">
        <f>CASHBC!EU98</f>
        <v>6.9180599999999997</v>
      </c>
      <c r="BV100" s="22">
        <f>CASHBC!EV98</f>
        <v>3.2069800000000002</v>
      </c>
      <c r="BW100" s="22">
        <f>CASHBC!EW98</f>
        <v>2.0957300000000001</v>
      </c>
      <c r="BX100" s="22">
        <f>VLOOKUP($A100,CASHBC!$FG:$FU,2,0)</f>
        <v>83.475068970000009</v>
      </c>
      <c r="BY100" s="22">
        <f>VLOOKUP($A100,CASHBC!$FG:$FU,3,0)</f>
        <v>120.3278311</v>
      </c>
      <c r="BZ100" s="22">
        <f>VLOOKUP($A100,CASHBC!$FG:$FU,4,0)</f>
        <v>73.476915679999991</v>
      </c>
      <c r="CA100" s="22">
        <f>VLOOKUP($A100,CASHBC!$FG:$FU,5,0)</f>
        <v>45.542069435000002</v>
      </c>
      <c r="CB100" s="22">
        <f>VLOOKUP($A100,CASHBC!$FG:$FU,6,0)</f>
        <v>64.375867060000004</v>
      </c>
      <c r="CC100" s="22">
        <f>VLOOKUP($A100,CASHBC!$FG:$FU,7,0)</f>
        <v>107.34026076000001</v>
      </c>
      <c r="CD100" s="22">
        <f>VLOOKUP($A100,CASHBC!$FG:$FU,8,0)</f>
        <v>80.391278784999997</v>
      </c>
      <c r="CE100" s="22">
        <f>VLOOKUP($A100,CASHBC!$FG:$FU,9,0)</f>
        <v>54.627291779999993</v>
      </c>
      <c r="CF100" s="22">
        <f>VLOOKUP($A100,CASHBC!$FG:$FU,10,0)</f>
        <v>151.151390685</v>
      </c>
      <c r="CG100" s="22">
        <f>VLOOKUP($A100,CASHBC!$FG:$FU,11,0)</f>
        <v>128.20673123499998</v>
      </c>
      <c r="CH100" s="22">
        <f>VLOOKUP($A100,CASHBC!$FG:$FU,12,0)</f>
        <v>137.67779114999999</v>
      </c>
      <c r="CI100" s="22">
        <f>VLOOKUP($A100,CASHBC!$FG:$FU,13,0)</f>
        <v>160.03458483</v>
      </c>
      <c r="CJ100" s="22">
        <f>VLOOKUP($A100,CASHBC!$FG:$FU,14,0)</f>
        <v>71.404357450000006</v>
      </c>
      <c r="CK100" s="22">
        <f>VLOOKUP($A100,CASHBC!$FG:$FU,15,0)</f>
        <v>47.559051250000003</v>
      </c>
      <c r="CL100" s="30">
        <f>VLOOKUP($A100,CASHBC!$GE:$GS,2,0)</f>
        <v>36692</v>
      </c>
      <c r="CM100" s="30">
        <f>VLOOKUP($A100,CASHBC!$GE:$GS,3,0)</f>
        <v>44892</v>
      </c>
      <c r="CN100" s="30">
        <f>VLOOKUP($A100,CASHBC!$GE:$GS,4,0)</f>
        <v>25231</v>
      </c>
      <c r="CO100" s="30">
        <f>VLOOKUP($A100,CASHBC!$GE:$GS,5,0)</f>
        <v>21193</v>
      </c>
      <c r="CP100" s="30">
        <f>VLOOKUP($A100,CASHBC!$GE:$GS,6,0)</f>
        <v>25489</v>
      </c>
      <c r="CQ100" s="30">
        <f>VLOOKUP($A100,CASHBC!$GE:$GS,7,0)</f>
        <v>29456</v>
      </c>
      <c r="CR100" s="30">
        <f>VLOOKUP($A100,CASHBC!$GE:$GS,8,0)</f>
        <v>30039</v>
      </c>
      <c r="CS100" s="30">
        <f>VLOOKUP($A100,CASHBC!$GE:$GS,9,0)</f>
        <v>25129</v>
      </c>
      <c r="CT100" s="30">
        <f>VLOOKUP($A100,CASHBC!$GE:$GS,10,0)</f>
        <v>52806</v>
      </c>
      <c r="CU100" s="30">
        <f>VLOOKUP($A100,CASHBC!$GE:$GS,11,0)</f>
        <v>43452</v>
      </c>
      <c r="CV100" s="30">
        <f>VLOOKUP($A100,CASHBC!$GE:$GS,12,0)</f>
        <v>41426</v>
      </c>
      <c r="CW100" s="30">
        <f>VLOOKUP($A100,CASHBC!$GE:$GS,13,0)</f>
        <v>63970</v>
      </c>
      <c r="CX100" s="30">
        <f>VLOOKUP($A100,CASHBC!$GE:$GS,14,0)</f>
        <v>28934</v>
      </c>
      <c r="CY100" s="30">
        <f>VLOOKUP($A100,CASHBC!$GE:$GS,15,0)</f>
        <v>35255</v>
      </c>
      <c r="CZ100" s="30">
        <f t="shared" si="15"/>
        <v>9.1106235691703912</v>
      </c>
      <c r="DA100" s="30">
        <f t="shared" si="14"/>
        <v>10.863472333600642</v>
      </c>
      <c r="DB100" s="30">
        <f t="shared" si="14"/>
        <v>12.395188458642147</v>
      </c>
      <c r="DC100" s="30">
        <f t="shared" si="14"/>
        <v>9.1429717359505496</v>
      </c>
      <c r="DD100" s="30">
        <f t="shared" si="14"/>
        <v>10.698693554082153</v>
      </c>
      <c r="DE100" s="30">
        <f t="shared" si="14"/>
        <v>14.529705323193916</v>
      </c>
      <c r="DF100" s="30">
        <f t="shared" si="14"/>
        <v>10.86174639635141</v>
      </c>
      <c r="DG100" s="30">
        <f t="shared" si="14"/>
        <v>9.0334275140276183</v>
      </c>
      <c r="DH100" s="30">
        <f t="shared" si="13"/>
        <v>11.735143733666629</v>
      </c>
      <c r="DI100" s="30">
        <f t="shared" si="13"/>
        <v>11.890269722912638</v>
      </c>
      <c r="DJ100" s="30">
        <f t="shared" si="13"/>
        <v>13.979602182204415</v>
      </c>
      <c r="DK100" s="30">
        <f t="shared" si="13"/>
        <v>10.814538064717835</v>
      </c>
      <c r="DL100" s="30">
        <f t="shared" si="13"/>
        <v>11.083776871500657</v>
      </c>
      <c r="DM100" s="30">
        <f t="shared" si="13"/>
        <v>5.9444901432420938</v>
      </c>
      <c r="DN100" s="3">
        <f>VLOOKUP($A100,DELIEVERY!$DX:$EM,2,0)</f>
        <v>35.78</v>
      </c>
      <c r="DO100" s="3">
        <f>VLOOKUP($A100,DELIEVERY!$DX:$EM,3,0)</f>
        <v>40.1</v>
      </c>
      <c r="DP100" s="3">
        <f>VLOOKUP($A100,DELIEVERY!$DX:$EM,4,0)</f>
        <v>41.65</v>
      </c>
      <c r="DQ100" s="3">
        <f>VLOOKUP($A100,DELIEVERY!$DX:$EM,5,0)</f>
        <v>34.07</v>
      </c>
      <c r="DR100" s="3">
        <f>VLOOKUP($A100,DELIEVERY!$DX:$EM,6,0)</f>
        <v>47.95</v>
      </c>
      <c r="DS100" s="3">
        <f>VLOOKUP($A100,DELIEVERY!$DX:$EM,7,0)</f>
        <v>48.51</v>
      </c>
      <c r="DT100" s="3">
        <f>VLOOKUP($A100,DELIEVERY!$DX:$EM,8,0)</f>
        <v>31.78</v>
      </c>
      <c r="DU100" s="3">
        <f>VLOOKUP($A100,DELIEVERY!$DX:$EM,9,0)</f>
        <v>29.63</v>
      </c>
      <c r="DV100" s="3">
        <f>VLOOKUP($A100,DELIEVERY!$DX:$EM,10,0)</f>
        <v>40.53</v>
      </c>
      <c r="DW100" s="3">
        <f>VLOOKUP($A100,DELIEVERY!$DX:$EM,11,0)</f>
        <v>42.28</v>
      </c>
      <c r="DX100" s="3">
        <f>VLOOKUP($A100,DELIEVERY!$DX:$EM,12,0)</f>
        <v>56.14</v>
      </c>
      <c r="DY100" s="3">
        <f>VLOOKUP($A100,DELIEVERY!$DX:$EM,13,0)</f>
        <v>57.52</v>
      </c>
      <c r="DZ100" s="3">
        <f>VLOOKUP($A100,DELIEVERY!$DX:$EM,14,0)</f>
        <v>35.29</v>
      </c>
      <c r="EA100" s="3">
        <f>VLOOKUP($A100,DELIEVERY!$DX:$EM,15,0)</f>
        <v>42.04</v>
      </c>
      <c r="EB100" s="3">
        <f>CASHBC!HU98</f>
        <v>158.5</v>
      </c>
      <c r="EC100" s="22">
        <f>CASHBC!HV98</f>
        <v>94.300000000000182</v>
      </c>
      <c r="ED100" s="22">
        <f>CASHBC!HW98</f>
        <v>128.29999999999973</v>
      </c>
      <c r="EE100" s="22">
        <f>CASHBC!HX98</f>
        <v>102.75</v>
      </c>
      <c r="EF100" s="3">
        <f>CASHBC!HY98</f>
        <v>151.94999999999982</v>
      </c>
      <c r="EG100" s="22">
        <f>CASHBC!HZ98</f>
        <v>146</v>
      </c>
      <c r="EH100" s="22">
        <f>CASHBC!IA98</f>
        <v>137.44999999999982</v>
      </c>
      <c r="EI100" s="22">
        <f>CASHBC!IB98</f>
        <v>98</v>
      </c>
      <c r="EJ100" s="22">
        <f>CASHBC!IC98</f>
        <v>176.84999999999991</v>
      </c>
      <c r="EK100" s="22">
        <f>CASHBC!ID98</f>
        <v>114</v>
      </c>
      <c r="EL100" s="3">
        <f>CASHBC!IE98</f>
        <v>94</v>
      </c>
      <c r="EM100" s="22">
        <f>CASHBC!IF98</f>
        <v>232</v>
      </c>
      <c r="EN100" s="22">
        <f>CASHBC!IG98</f>
        <v>219.40000000000009</v>
      </c>
      <c r="EO100" s="22">
        <f>CASHBC!IH98</f>
        <v>135.55000000000018</v>
      </c>
      <c r="EP100" s="22">
        <f>VLOOKUP($A100,FNO_STOCKOPS!$EJ:$EY,2,0)</f>
        <v>0.7142857142857143</v>
      </c>
      <c r="EQ100" s="22">
        <f>VLOOKUP($A100,FNO_STOCKOPS!$EJ:$EY,3,0)</f>
        <v>0.78947368421052633</v>
      </c>
      <c r="ER100" s="22">
        <f>VLOOKUP($A100,FNO_STOCKOPS!$EJ:$EY,4,0)</f>
        <v>0.8125</v>
      </c>
      <c r="ES100" s="22">
        <f>VLOOKUP($A100,FNO_STOCKOPS!$EJ:$EY,5,0)</f>
        <v>0.63157894736842102</v>
      </c>
      <c r="ET100" s="22">
        <f>VLOOKUP($A100,FNO_STOCKOPS!$EJ:$EY,6,0)</f>
        <v>0.55000000000000004</v>
      </c>
      <c r="EU100" s="22">
        <f>VLOOKUP($A100,FNO_STOCKOPS!$EJ:$EY,7,0)</f>
        <v>0.63157894736842102</v>
      </c>
      <c r="EV100" s="22">
        <f>VLOOKUP($A100,FNO_STOCKOPS!$EJ:$EY,8,0)</f>
        <v>0.6470588235294118</v>
      </c>
      <c r="EW100" s="22">
        <f>VLOOKUP($A100,FNO_STOCKOPS!$EJ:$EY,9,0)</f>
        <v>1.0833333333333333</v>
      </c>
      <c r="EX100" s="22">
        <f>VLOOKUP($A100,FNO_STOCKOPS!$EJ:$EY,10,0)</f>
        <v>1.3</v>
      </c>
      <c r="EY100" s="22">
        <f>VLOOKUP($A100,FNO_STOCKOPS!$EJ:$EY,11,0)</f>
        <v>1.3333333333333333</v>
      </c>
      <c r="EZ100" s="22">
        <f>VLOOKUP($A100,FNO_STOCKOPS!$EJ:$EY,12,0)</f>
        <v>2</v>
      </c>
      <c r="FA100" s="22">
        <f>VLOOKUP($A100,FNO_STOCKOPS!$EJ:$EY,13,0)</f>
        <v>2.5</v>
      </c>
      <c r="FB100" s="22">
        <f>VLOOKUP($A100,FNO_STOCKOPS!$EJ:$EY,14,0)</f>
        <v>1.75</v>
      </c>
      <c r="FC100" s="22">
        <f>VLOOKUP($A100,FNO_STOCKOPS!$EJ:$EY,15,0)</f>
        <v>6</v>
      </c>
    </row>
    <row r="101" spans="1:159" x14ac:dyDescent="0.25">
      <c r="A101" s="3" t="s">
        <v>107</v>
      </c>
      <c r="B101" s="17">
        <v>26.45</v>
      </c>
      <c r="C101" s="17">
        <v>27.3</v>
      </c>
      <c r="D101" s="17">
        <v>25.8</v>
      </c>
      <c r="E101" s="17">
        <v>25.95</v>
      </c>
      <c r="F101" s="18">
        <v>0.97</v>
      </c>
      <c r="G101" s="17">
        <v>119.2</v>
      </c>
      <c r="H101" s="17">
        <v>15.85</v>
      </c>
      <c r="I101" s="21" t="str">
        <f>VLOOKUP($A101,CASHBC!$HT:$IL,19,0)</f>
        <v/>
      </c>
      <c r="J101" s="22">
        <f>VLOOKUP($A101,CASHBC!$A:$C,3,0)</f>
        <v>301.85602999999998</v>
      </c>
      <c r="K101" s="22">
        <f>VLOOKUP($A101,CASHBC!$EZ:$FD,2,0)</f>
        <v>167.32264333333333</v>
      </c>
      <c r="L101" s="22">
        <f>VLOOKUP($A101,CASHBC!$EZ:$FD,3,0)</f>
        <v>190.11767600000002</v>
      </c>
      <c r="M101" s="22">
        <f>VLOOKUP($A101,CASHBC!$EZ:$FD,4,0)</f>
        <v>248.09101000000001</v>
      </c>
      <c r="N101" s="22">
        <f>VLOOKUP($A101,CASHBC!$EZ:$FD,5,0)</f>
        <v>349.6957069230769</v>
      </c>
      <c r="O101" s="22" t="str">
        <f t="shared" si="9"/>
        <v/>
      </c>
      <c r="P101" s="22">
        <f>VLOOKUP($A101,CASHBC!$A:$D,4,0)</f>
        <v>80.124303240000003</v>
      </c>
      <c r="Q101" s="22">
        <f>VLOOKUP($A101,CASHBC!$FX:$GB,2,0)</f>
        <v>42.326144606666674</v>
      </c>
      <c r="R101" s="22">
        <f>VLOOKUP($A101,CASHBC!$FX:$GB,3,0)</f>
        <v>48.581535627999997</v>
      </c>
      <c r="S101" s="22">
        <f>VLOOKUP($A101,CASHBC!$FX:$GB,4,0)</f>
        <v>64.920974864374998</v>
      </c>
      <c r="T101" s="22">
        <f>VLOOKUP($A101,CASHBC!$FX:$GB,5,0)</f>
        <v>88.330375581538476</v>
      </c>
      <c r="U101" s="22" t="str">
        <f t="shared" si="10"/>
        <v/>
      </c>
      <c r="V101" s="24">
        <f>VLOOKUP($A101,CASHBC!$A:$E,5,0)</f>
        <v>48930</v>
      </c>
      <c r="W101" s="24">
        <f>VLOOKUP($A101,CASHBC!$GV:$GZ,2,0)</f>
        <v>24524.666666666668</v>
      </c>
      <c r="X101" s="24">
        <f>VLOOKUP($A101,CASHBC!$GV:$GZ,3,0)</f>
        <v>27995.8</v>
      </c>
      <c r="Y101" s="24">
        <f>VLOOKUP($A101,CASHBC!$GV:$GZ,4,0)</f>
        <v>34590.25</v>
      </c>
      <c r="Z101" s="24">
        <f>VLOOKUP($A101,CASHBC!$GV:$GZ,5,0)</f>
        <v>48509.230769230766</v>
      </c>
      <c r="AA101" s="24" t="str">
        <f t="shared" si="11"/>
        <v/>
      </c>
      <c r="AB101" s="27">
        <f>VLOOKUP(A101,DELIEVERY!A:E,5,0)</f>
        <v>19.66</v>
      </c>
      <c r="AC101" s="22">
        <f>VLOOKUP(A101,DELIEVERY!DP:DV,3,0)</f>
        <v>18.883953403158642</v>
      </c>
      <c r="AD101" s="22">
        <f>VLOOKUP(A101,DELIEVERY!DP:DV,4,0)</f>
        <v>18.770793305931218</v>
      </c>
      <c r="AE101" s="22">
        <f>VLOOKUP(A101,DELIEVERY!DP:DV,5,0)</f>
        <v>16.978258805105433</v>
      </c>
      <c r="AF101" s="22">
        <f>VLOOKUP(A101,DELIEVERY!DP:DV,6,0)</f>
        <v>16.69853015661073</v>
      </c>
      <c r="AG101" s="3">
        <f t="shared" si="12"/>
        <v>19.66</v>
      </c>
      <c r="AH101" s="28">
        <f>FNO_BHAVCOPY!CB99</f>
        <v>4.4469783352337515</v>
      </c>
      <c r="AI101" s="28">
        <f>FNO_BHAVCOPY!CC99</f>
        <v>-0.51049347702779357</v>
      </c>
      <c r="AJ101" s="28">
        <f>FNO_BHAVCOPY!CD99</f>
        <v>-8.2248828735033843</v>
      </c>
      <c r="AK101" s="28">
        <f>FNO_BHAVCOPY!CE99</f>
        <v>0.26096033402922758</v>
      </c>
      <c r="AL101" s="28">
        <f>FNO_BHAVCOPY!CF99</f>
        <v>-7.6181292189006751</v>
      </c>
      <c r="AM101" s="28">
        <f>FNO_BHAVCOPY!CG99</f>
        <v>0</v>
      </c>
      <c r="AN101" s="28">
        <f>FNO_BHAVCOPY!CH99</f>
        <v>10.613333333333333</v>
      </c>
      <c r="AO101" s="28">
        <f>FNO_BHAVCOPY!CI99</f>
        <v>2.3471615720524017</v>
      </c>
      <c r="AP101" s="28">
        <f>FNO_BHAVCOPY!CJ99</f>
        <v>-5.0777202072538854</v>
      </c>
      <c r="AQ101" s="28">
        <f>FNO_BHAVCOPY!CK99</f>
        <v>-3.7406483790523692</v>
      </c>
      <c r="AR101" s="28">
        <f>FNO_BHAVCOPY!CL99</f>
        <v>-9.4399277326106592</v>
      </c>
      <c r="AS101" s="28">
        <f>FNO_BHAVCOPY!CM99</f>
        <v>-17.140718562874252</v>
      </c>
      <c r="AT101" s="28">
        <f>FNO_BHAVCOPY!CN99</f>
        <v>19.820627802690581</v>
      </c>
      <c r="AU101" s="28">
        <f>FNO_BHAVCOPY!CO99</f>
        <v>10.177865612648221</v>
      </c>
      <c r="AV101" s="29">
        <f>FNO_BHAVCOPY!BK99</f>
        <v>16488000</v>
      </c>
      <c r="AW101" s="29">
        <f>FNO_BHAVCOPY!BL99</f>
        <v>15786000</v>
      </c>
      <c r="AX101" s="29">
        <f>FNO_BHAVCOPY!BM99</f>
        <v>15867000</v>
      </c>
      <c r="AY101" s="29">
        <f>FNO_BHAVCOPY!BN99</f>
        <v>17289000</v>
      </c>
      <c r="AZ101" s="29">
        <f>FNO_BHAVCOPY!BO99</f>
        <v>17244000</v>
      </c>
      <c r="BA101" s="29">
        <f>FNO_BHAVCOPY!BP99</f>
        <v>18666000</v>
      </c>
      <c r="BB101" s="29">
        <f>FNO_BHAVCOPY!BQ99</f>
        <v>18666000</v>
      </c>
      <c r="BC101" s="29">
        <f>FNO_BHAVCOPY!BR99</f>
        <v>16875000</v>
      </c>
      <c r="BD101" s="29">
        <f>FNO_BHAVCOPY!BS99</f>
        <v>16488000</v>
      </c>
      <c r="BE101" s="29">
        <f>FNO_BHAVCOPY!BT99</f>
        <v>17370000</v>
      </c>
      <c r="BF101" s="29">
        <f>FNO_BHAVCOPY!BU99</f>
        <v>18045000</v>
      </c>
      <c r="BG101" s="29">
        <f>FNO_BHAVCOPY!BV99</f>
        <v>19926000</v>
      </c>
      <c r="BH101" s="29">
        <f>FNO_BHAVCOPY!BW99</f>
        <v>24048000</v>
      </c>
      <c r="BI101" s="29">
        <f>FNO_BHAVCOPY!BX99</f>
        <v>20070000</v>
      </c>
      <c r="BJ101" s="22">
        <f>CASHBC!EJ99</f>
        <v>301.85602999999998</v>
      </c>
      <c r="BK101" s="22">
        <f>CASHBC!EK99</f>
        <v>160.16252</v>
      </c>
      <c r="BL101" s="22">
        <f>CASHBC!EL99</f>
        <v>141.99591000000001</v>
      </c>
      <c r="BM101" s="22">
        <f>CASHBC!EM99</f>
        <v>199.80950000000001</v>
      </c>
      <c r="BN101" s="22">
        <f>CASHBC!EN99</f>
        <v>231.48607000000001</v>
      </c>
      <c r="BO101" s="22">
        <f>CASHBC!EO99</f>
        <v>217.13437999999999</v>
      </c>
      <c r="BP101" s="22">
        <f>CASHBC!EP99</f>
        <v>353.07963999999998</v>
      </c>
      <c r="BQ101" s="22">
        <f>CASHBC!EQ99</f>
        <v>357.21309000000002</v>
      </c>
      <c r="BR101" s="22">
        <f>CASHBC!ER99</f>
        <v>323.84697</v>
      </c>
      <c r="BS101" s="22">
        <f>CASHBC!ES99</f>
        <v>429.36291999999997</v>
      </c>
      <c r="BT101" s="22">
        <f>CASHBC!ET99</f>
        <v>438.78206999999998</v>
      </c>
      <c r="BU101" s="22">
        <f>CASHBC!EU99</f>
        <v>687.24180999999999</v>
      </c>
      <c r="BV101" s="22">
        <f>CASHBC!EV99</f>
        <v>577.93037000000004</v>
      </c>
      <c r="BW101" s="22">
        <f>CASHBC!EW99</f>
        <v>427.99894</v>
      </c>
      <c r="BX101" s="22">
        <f>VLOOKUP($A101,CASHBC!$FG:$FU,2,0)</f>
        <v>80.124303240000003</v>
      </c>
      <c r="BY101" s="22">
        <f>VLOOKUP($A101,CASHBC!$FG:$FU,3,0)</f>
        <v>41.183425710000002</v>
      </c>
      <c r="BZ101" s="22">
        <f>VLOOKUP($A101,CASHBC!$FG:$FU,4,0)</f>
        <v>35.742773560000003</v>
      </c>
      <c r="CA101" s="22">
        <f>VLOOKUP($A101,CASHBC!$FG:$FU,5,0)</f>
        <v>50.052234550000001</v>
      </c>
      <c r="CB101" s="22">
        <f>VLOOKUP($A101,CASHBC!$FG:$FU,6,0)</f>
        <v>58.034680729999998</v>
      </c>
      <c r="CC101" s="22">
        <f>VLOOKUP($A101,CASHBC!$FG:$FU,7,0)</f>
        <v>57.894563589999997</v>
      </c>
      <c r="CD101" s="22">
        <f>VLOOKUP($A101,CASHBC!$FG:$FU,8,0)</f>
        <v>90.933367399999995</v>
      </c>
      <c r="CE101" s="22">
        <f>VLOOKUP($A101,CASHBC!$FG:$FU,9,0)</f>
        <v>92.87645259</v>
      </c>
      <c r="CF101" s="22">
        <f>VLOOKUP($A101,CASHBC!$FG:$FU,10,0)</f>
        <v>92.650300784999999</v>
      </c>
      <c r="CG101" s="22">
        <f>VLOOKUP($A101,CASHBC!$FG:$FU,11,0)</f>
        <v>120.61003835999999</v>
      </c>
      <c r="CH101" s="22">
        <f>VLOOKUP($A101,CASHBC!$FG:$FU,12,0)</f>
        <v>115.815936265</v>
      </c>
      <c r="CI101" s="22">
        <f>VLOOKUP($A101,CASHBC!$FG:$FU,13,0)</f>
        <v>179.28227601500001</v>
      </c>
      <c r="CJ101" s="22">
        <f>VLOOKUP($A101,CASHBC!$FG:$FU,14,0)</f>
        <v>128.79330809000001</v>
      </c>
      <c r="CK101" s="22">
        <f>VLOOKUP($A101,CASHBC!$FG:$FU,15,0)</f>
        <v>84.425524914999997</v>
      </c>
      <c r="CL101" s="30">
        <f>VLOOKUP($A101,CASHBC!$GE:$GS,2,0)</f>
        <v>48930</v>
      </c>
      <c r="CM101" s="30">
        <f>VLOOKUP($A101,CASHBC!$GE:$GS,3,0)</f>
        <v>23036</v>
      </c>
      <c r="CN101" s="30">
        <f>VLOOKUP($A101,CASHBC!$GE:$GS,4,0)</f>
        <v>21017</v>
      </c>
      <c r="CO101" s="30">
        <f>VLOOKUP($A101,CASHBC!$GE:$GS,5,0)</f>
        <v>29521</v>
      </c>
      <c r="CP101" s="30">
        <f>VLOOKUP($A101,CASHBC!$GE:$GS,6,0)</f>
        <v>33160</v>
      </c>
      <c r="CQ101" s="30">
        <f>VLOOKUP($A101,CASHBC!$GE:$GS,7,0)</f>
        <v>33245</v>
      </c>
      <c r="CR101" s="30">
        <f>VLOOKUP($A101,CASHBC!$GE:$GS,8,0)</f>
        <v>45422</v>
      </c>
      <c r="CS101" s="30">
        <f>VLOOKUP($A101,CASHBC!$GE:$GS,9,0)</f>
        <v>48840</v>
      </c>
      <c r="CT101" s="30">
        <f>VLOOKUP($A101,CASHBC!$GE:$GS,10,0)</f>
        <v>42481</v>
      </c>
      <c r="CU101" s="30">
        <f>VLOOKUP($A101,CASHBC!$GE:$GS,11,0)</f>
        <v>65061</v>
      </c>
      <c r="CV101" s="30">
        <f>VLOOKUP($A101,CASHBC!$GE:$GS,12,0)</f>
        <v>59927</v>
      </c>
      <c r="CW101" s="30">
        <f>VLOOKUP($A101,CASHBC!$GE:$GS,13,0)</f>
        <v>99615</v>
      </c>
      <c r="CX101" s="30">
        <f>VLOOKUP($A101,CASHBC!$GE:$GS,14,0)</f>
        <v>79805</v>
      </c>
      <c r="CY101" s="30">
        <f>VLOOKUP($A101,CASHBC!$GE:$GS,15,0)</f>
        <v>49490</v>
      </c>
      <c r="CZ101" s="30">
        <f t="shared" si="15"/>
        <v>616.9140200286123</v>
      </c>
      <c r="DA101" s="30">
        <f t="shared" si="14"/>
        <v>695.27053307865947</v>
      </c>
      <c r="DB101" s="30">
        <f t="shared" si="14"/>
        <v>675.6240662320979</v>
      </c>
      <c r="DC101" s="30">
        <f t="shared" si="14"/>
        <v>676.83852173029368</v>
      </c>
      <c r="DD101" s="30">
        <f t="shared" si="14"/>
        <v>698.08826899879375</v>
      </c>
      <c r="DE101" s="30">
        <f t="shared" si="14"/>
        <v>653.13394495412842</v>
      </c>
      <c r="DF101" s="30">
        <f t="shared" si="14"/>
        <v>777.33177755272766</v>
      </c>
      <c r="DG101" s="30">
        <f t="shared" si="14"/>
        <v>731.39453316953325</v>
      </c>
      <c r="DH101" s="30">
        <f t="shared" si="13"/>
        <v>762.33367858572069</v>
      </c>
      <c r="DI101" s="30">
        <f t="shared" si="13"/>
        <v>659.93901108190767</v>
      </c>
      <c r="DJ101" s="30">
        <f t="shared" si="13"/>
        <v>732.19428638176441</v>
      </c>
      <c r="DK101" s="30">
        <f t="shared" si="13"/>
        <v>689.89791698037448</v>
      </c>
      <c r="DL101" s="30">
        <f t="shared" si="13"/>
        <v>724.17814673266093</v>
      </c>
      <c r="DM101" s="30">
        <f t="shared" si="13"/>
        <v>864.81903414831288</v>
      </c>
      <c r="DN101" s="3">
        <f>VLOOKUP($A101,DELIEVERY!$DX:$EM,2,0)</f>
        <v>19.66</v>
      </c>
      <c r="DO101" s="3">
        <f>VLOOKUP($A101,DELIEVERY!$DX:$EM,3,0)</f>
        <v>21.82</v>
      </c>
      <c r="DP101" s="3">
        <f>VLOOKUP($A101,DELIEVERY!$DX:$EM,4,0)</f>
        <v>17.88</v>
      </c>
      <c r="DQ101" s="3">
        <f>VLOOKUP($A101,DELIEVERY!$DX:$EM,5,0)</f>
        <v>17.239999999999998</v>
      </c>
      <c r="DR101" s="3">
        <f>VLOOKUP($A101,DELIEVERY!$DX:$EM,6,0)</f>
        <v>17.989999999999998</v>
      </c>
      <c r="DS101" s="3">
        <f>VLOOKUP($A101,DELIEVERY!$DX:$EM,7,0)</f>
        <v>19.34</v>
      </c>
      <c r="DT101" s="3">
        <f>VLOOKUP($A101,DELIEVERY!$DX:$EM,8,0)</f>
        <v>11.7</v>
      </c>
      <c r="DU101" s="3">
        <f>VLOOKUP($A101,DELIEVERY!$DX:$EM,9,0)</f>
        <v>17.97</v>
      </c>
      <c r="DV101" s="3">
        <f>VLOOKUP($A101,DELIEVERY!$DX:$EM,10,0)</f>
        <v>16.37</v>
      </c>
      <c r="DW101" s="3">
        <f>VLOOKUP($A101,DELIEVERY!$DX:$EM,11,0)</f>
        <v>14.46</v>
      </c>
      <c r="DX101" s="3">
        <f>VLOOKUP($A101,DELIEVERY!$DX:$EM,12,0)</f>
        <v>14.29</v>
      </c>
      <c r="DY101" s="3">
        <f>VLOOKUP($A101,DELIEVERY!$DX:$EM,13,0)</f>
        <v>17.600000000000001</v>
      </c>
      <c r="DZ101" s="3">
        <f>VLOOKUP($A101,DELIEVERY!$DX:$EM,14,0)</f>
        <v>15.63</v>
      </c>
      <c r="EA101" s="3">
        <f>VLOOKUP($A101,DELIEVERY!$DX:$EM,15,0)</f>
        <v>20.12</v>
      </c>
      <c r="EB101" s="3">
        <f>CASHBC!HU99</f>
        <v>1.5</v>
      </c>
      <c r="EC101" s="22">
        <f>CASHBC!HV99</f>
        <v>1.0999999999999979</v>
      </c>
      <c r="ED101" s="22">
        <f>CASHBC!HW99</f>
        <v>0.79999999999999716</v>
      </c>
      <c r="EE101" s="22">
        <f>CASHBC!HX99</f>
        <v>1.0500000000000007</v>
      </c>
      <c r="EF101" s="3">
        <f>CASHBC!HY99</f>
        <v>1.4000000000000021</v>
      </c>
      <c r="EG101" s="22">
        <f>CASHBC!HZ99</f>
        <v>1.8000000000000007</v>
      </c>
      <c r="EH101" s="22">
        <f>CASHBC!IA99</f>
        <v>2.3999999999999986</v>
      </c>
      <c r="EI101" s="22">
        <f>CASHBC!IB99</f>
        <v>2.3500000000000014</v>
      </c>
      <c r="EJ101" s="22">
        <f>CASHBC!IC99</f>
        <v>0.90000000000000213</v>
      </c>
      <c r="EK101" s="22">
        <f>CASHBC!ID99</f>
        <v>1.5500000000000007</v>
      </c>
      <c r="EL101" s="3">
        <f>CASHBC!IE99</f>
        <v>2.0999999999999979</v>
      </c>
      <c r="EM101" s="22">
        <f>CASHBC!IF99</f>
        <v>2.8500000000000014</v>
      </c>
      <c r="EN101" s="22">
        <f>CASHBC!IG99</f>
        <v>4.5</v>
      </c>
      <c r="EO101" s="22">
        <f>CASHBC!IH99</f>
        <v>2.1999999999999993</v>
      </c>
      <c r="EP101" s="22">
        <f>VLOOKUP($A101,FNO_STOCKOPS!$EJ:$EY,2,0)</f>
        <v>0.78761061946902655</v>
      </c>
      <c r="EQ101" s="22">
        <f>VLOOKUP($A101,FNO_STOCKOPS!$EJ:$EY,3,0)</f>
        <v>0.80526315789473679</v>
      </c>
      <c r="ER101" s="22">
        <f>VLOOKUP($A101,FNO_STOCKOPS!$EJ:$EY,4,0)</f>
        <v>0.71009771986970682</v>
      </c>
      <c r="ES101" s="22">
        <f>VLOOKUP($A101,FNO_STOCKOPS!$EJ:$EY,5,0)</f>
        <v>0.68870967741935485</v>
      </c>
      <c r="ET101" s="22">
        <f>VLOOKUP($A101,FNO_STOCKOPS!$EJ:$EY,6,0)</f>
        <v>0.7439222042139384</v>
      </c>
      <c r="EU101" s="22">
        <f>VLOOKUP($A101,FNO_STOCKOPS!$EJ:$EY,7,0)</f>
        <v>0.70652173913043481</v>
      </c>
      <c r="EV101" s="22">
        <f>VLOOKUP($A101,FNO_STOCKOPS!$EJ:$EY,8,0)</f>
        <v>0.694888178913738</v>
      </c>
      <c r="EW101" s="22">
        <f>VLOOKUP($A101,FNO_STOCKOPS!$EJ:$EY,9,0)</f>
        <v>0.6856240126382307</v>
      </c>
      <c r="EX101" s="22">
        <f>VLOOKUP($A101,FNO_STOCKOPS!$EJ:$EY,10,0)</f>
        <v>0.73948220064724923</v>
      </c>
      <c r="EY101" s="22">
        <f>VLOOKUP($A101,FNO_STOCKOPS!$EJ:$EY,11,0)</f>
        <v>0.67520000000000002</v>
      </c>
      <c r="EZ101" s="22">
        <f>VLOOKUP($A101,FNO_STOCKOPS!$EJ:$EY,12,0)</f>
        <v>0.6312399355877617</v>
      </c>
      <c r="FA101" s="22">
        <f>VLOOKUP($A101,FNO_STOCKOPS!$EJ:$EY,13,0)</f>
        <v>0.58631921824104238</v>
      </c>
      <c r="FB101" s="22">
        <f>VLOOKUP($A101,FNO_STOCKOPS!$EJ:$EY,14,0)</f>
        <v>0.58088235294117652</v>
      </c>
      <c r="FC101" s="22">
        <f>VLOOKUP($A101,FNO_STOCKOPS!$EJ:$EY,15,0)</f>
        <v>0.35426008968609868</v>
      </c>
    </row>
    <row r="102" spans="1:159" x14ac:dyDescent="0.25">
      <c r="A102" s="3" t="s">
        <v>108</v>
      </c>
      <c r="B102" s="17">
        <v>17700</v>
      </c>
      <c r="C102" s="17">
        <v>18000</v>
      </c>
      <c r="D102" s="17">
        <v>17512</v>
      </c>
      <c r="E102" s="17">
        <v>17899</v>
      </c>
      <c r="F102" s="18">
        <v>2.34</v>
      </c>
      <c r="G102" s="17">
        <v>18369.95</v>
      </c>
      <c r="H102" s="17">
        <v>10120.049999999999</v>
      </c>
      <c r="I102" s="21" t="str">
        <f>VLOOKUP($A102,CASHBC!$HT:$IL,19,0)</f>
        <v/>
      </c>
      <c r="J102" s="22">
        <f>VLOOKUP($A102,CASHBC!$A:$C,3,0)</f>
        <v>1.5837000000000001</v>
      </c>
      <c r="K102" s="22">
        <f>VLOOKUP($A102,CASHBC!$EZ:$FD,2,0)</f>
        <v>1.1159266666666667</v>
      </c>
      <c r="L102" s="22">
        <f>VLOOKUP($A102,CASHBC!$EZ:$FD,3,0)</f>
        <v>1.3339880000000002</v>
      </c>
      <c r="M102" s="22">
        <f>VLOOKUP($A102,CASHBC!$EZ:$FD,4,0)</f>
        <v>1.4227350000000001</v>
      </c>
      <c r="N102" s="22">
        <f>VLOOKUP($A102,CASHBC!$EZ:$FD,5,0)</f>
        <v>1.5364769230769231</v>
      </c>
      <c r="O102" s="22">
        <f t="shared" si="9"/>
        <v>1.5837000000000001</v>
      </c>
      <c r="P102" s="22">
        <f>VLOOKUP($A102,CASHBC!$A:$D,4,0)</f>
        <v>281.32040855999998</v>
      </c>
      <c r="Q102" s="22">
        <f>VLOOKUP($A102,CASHBC!$FX:$GB,2,0)</f>
        <v>197.083394255</v>
      </c>
      <c r="R102" s="22">
        <f>VLOOKUP($A102,CASHBC!$FX:$GB,3,0)</f>
        <v>234.92372123799996</v>
      </c>
      <c r="S102" s="22">
        <f>VLOOKUP($A102,CASHBC!$FX:$GB,4,0)</f>
        <v>248.33113567062495</v>
      </c>
      <c r="T102" s="22">
        <f>VLOOKUP($A102,CASHBC!$FX:$GB,5,0)</f>
        <v>267.22877944423072</v>
      </c>
      <c r="U102" s="22">
        <f t="shared" si="10"/>
        <v>281.32040855999998</v>
      </c>
      <c r="V102" s="24">
        <f>VLOOKUP($A102,CASHBC!$A:$E,5,0)</f>
        <v>41610</v>
      </c>
      <c r="W102" s="24">
        <f>VLOOKUP($A102,CASHBC!$GV:$GZ,2,0)</f>
        <v>34795</v>
      </c>
      <c r="X102" s="24">
        <f>VLOOKUP($A102,CASHBC!$GV:$GZ,3,0)</f>
        <v>39985.199999999997</v>
      </c>
      <c r="Y102" s="24">
        <f>VLOOKUP($A102,CASHBC!$GV:$GZ,4,0)</f>
        <v>42365.75</v>
      </c>
      <c r="Z102" s="24">
        <f>VLOOKUP($A102,CASHBC!$GV:$GZ,5,0)</f>
        <v>45652.384615384617</v>
      </c>
      <c r="AA102" s="24" t="str">
        <f t="shared" si="11"/>
        <v/>
      </c>
      <c r="AB102" s="27">
        <f>VLOOKUP(A102,DELIEVERY!A:E,5,0)</f>
        <v>46.56</v>
      </c>
      <c r="AC102" s="22">
        <f>VLOOKUP(A102,DELIEVERY!DP:DV,3,0)</f>
        <v>31.758956681741331</v>
      </c>
      <c r="AD102" s="22">
        <f>VLOOKUP(A102,DELIEVERY!DP:DV,4,0)</f>
        <v>32.637774852547402</v>
      </c>
      <c r="AE102" s="22">
        <f>VLOOKUP(A102,DELIEVERY!DP:DV,5,0)</f>
        <v>34.47804756331994</v>
      </c>
      <c r="AF102" s="22">
        <f>VLOOKUP(A102,DELIEVERY!DP:DV,6,0)</f>
        <v>35.316257972784889</v>
      </c>
      <c r="AG102" s="3">
        <f t="shared" si="12"/>
        <v>46.56</v>
      </c>
      <c r="AH102" s="28">
        <f>FNO_BHAVCOPY!CB100</f>
        <v>-0.75108907916478895</v>
      </c>
      <c r="AI102" s="28">
        <f>FNO_BHAVCOPY!CC100</f>
        <v>6.0123252667969342E-2</v>
      </c>
      <c r="AJ102" s="28">
        <f>FNO_BHAVCOPY!CD100</f>
        <v>-1.5682793312620211</v>
      </c>
      <c r="AK102" s="28">
        <f>FNO_BHAVCOPY!CE100</f>
        <v>0.82040572792362776</v>
      </c>
      <c r="AL102" s="28">
        <f>FNO_BHAVCOPY!CF100</f>
        <v>1.2230107202174241</v>
      </c>
      <c r="AM102" s="28">
        <f>FNO_BHAVCOPY!CG100</f>
        <v>-2.7602407869622669</v>
      </c>
      <c r="AN102" s="28">
        <f>FNO_BHAVCOPY!CH100</f>
        <v>0.3831982313927782</v>
      </c>
      <c r="AO102" s="28">
        <f>FNO_BHAVCOPY!CI100</f>
        <v>-1.6096287703016239</v>
      </c>
      <c r="AP102" s="28">
        <f>FNO_BHAVCOPY!CJ100</f>
        <v>-4.3152490634105725</v>
      </c>
      <c r="AQ102" s="28">
        <f>FNO_BHAVCOPY!CK100</f>
        <v>-0.73002754820936633</v>
      </c>
      <c r="AR102" s="28">
        <f>FNO_BHAVCOPY!CL100</f>
        <v>3.3451957295373669</v>
      </c>
      <c r="AS102" s="28">
        <f>FNO_BHAVCOPY!CM100</f>
        <v>-2.6738708783596561</v>
      </c>
      <c r="AT102" s="28">
        <f>FNO_BHAVCOPY!CN100</f>
        <v>-0.31763568567877365</v>
      </c>
      <c r="AU102" s="28">
        <f>FNO_BHAVCOPY!CO100</f>
        <v>-2.7792696025778731</v>
      </c>
      <c r="AV102" s="29">
        <f>FNO_BHAVCOPY!BK100</f>
        <v>330350</v>
      </c>
      <c r="AW102" s="29">
        <f>FNO_BHAVCOPY!BL100</f>
        <v>332850</v>
      </c>
      <c r="AX102" s="29">
        <f>FNO_BHAVCOPY!BM100</f>
        <v>332650</v>
      </c>
      <c r="AY102" s="29">
        <f>FNO_BHAVCOPY!BN100</f>
        <v>337950</v>
      </c>
      <c r="AZ102" s="29">
        <f>FNO_BHAVCOPY!BO100</f>
        <v>335200</v>
      </c>
      <c r="BA102" s="29">
        <f>FNO_BHAVCOPY!BP100</f>
        <v>331150</v>
      </c>
      <c r="BB102" s="29">
        <f>FNO_BHAVCOPY!BQ100</f>
        <v>340550</v>
      </c>
      <c r="BC102" s="29">
        <f>FNO_BHAVCOPY!BR100</f>
        <v>339250</v>
      </c>
      <c r="BD102" s="29">
        <f>FNO_BHAVCOPY!BS100</f>
        <v>344800</v>
      </c>
      <c r="BE102" s="29">
        <f>FNO_BHAVCOPY!BT100</f>
        <v>360350</v>
      </c>
      <c r="BF102" s="29">
        <f>FNO_BHAVCOPY!BU100</f>
        <v>363000</v>
      </c>
      <c r="BG102" s="29">
        <f>FNO_BHAVCOPY!BV100</f>
        <v>351250</v>
      </c>
      <c r="BH102" s="29">
        <f>FNO_BHAVCOPY!BW100</f>
        <v>360900</v>
      </c>
      <c r="BI102" s="29">
        <f>FNO_BHAVCOPY!BX100</f>
        <v>362050</v>
      </c>
      <c r="BJ102" s="22">
        <f>CASHBC!EJ100</f>
        <v>1.5837000000000001</v>
      </c>
      <c r="BK102" s="22">
        <f>CASHBC!EK100</f>
        <v>1.05243</v>
      </c>
      <c r="BL102" s="22">
        <f>CASHBC!EL100</f>
        <v>1.0754900000000001</v>
      </c>
      <c r="BM102" s="22">
        <f>CASHBC!EM100</f>
        <v>1.2198599999999999</v>
      </c>
      <c r="BN102" s="22">
        <f>CASHBC!EN100</f>
        <v>1.45116</v>
      </c>
      <c r="BO102" s="22">
        <f>CASHBC!EO100</f>
        <v>1.871</v>
      </c>
      <c r="BP102" s="22">
        <f>CASHBC!EP100</f>
        <v>2.0224099999999998</v>
      </c>
      <c r="BQ102" s="22">
        <f>CASHBC!EQ100</f>
        <v>1.3375600000000001</v>
      </c>
      <c r="BR102" s="22">
        <f>CASHBC!ER100</f>
        <v>1.3519699999999999</v>
      </c>
      <c r="BS102" s="22">
        <f>CASHBC!ES100</f>
        <v>1.8727100000000001</v>
      </c>
      <c r="BT102" s="22">
        <f>CASHBC!ET100</f>
        <v>2.2574000000000001</v>
      </c>
      <c r="BU102" s="22">
        <f>CASHBC!EU100</f>
        <v>1.55579</v>
      </c>
      <c r="BV102" s="22">
        <f>CASHBC!EV100</f>
        <v>0.83131999999999995</v>
      </c>
      <c r="BW102" s="22">
        <f>CASHBC!EW100</f>
        <v>2.0750999999999999</v>
      </c>
      <c r="BX102" s="22">
        <f>VLOOKUP($A102,CASHBC!$FG:$FU,2,0)</f>
        <v>281.32040855999998</v>
      </c>
      <c r="BY102" s="22">
        <f>VLOOKUP($A102,CASHBC!$FG:$FU,3,0)</f>
        <v>185.09494807499999</v>
      </c>
      <c r="BZ102" s="22">
        <f>VLOOKUP($A102,CASHBC!$FG:$FU,4,0)</f>
        <v>189.70648955999999</v>
      </c>
      <c r="CA102" s="22">
        <f>VLOOKUP($A102,CASHBC!$FG:$FU,5,0)</f>
        <v>216.44874513000002</v>
      </c>
      <c r="CB102" s="22">
        <f>VLOOKUP($A102,CASHBC!$FG:$FU,6,0)</f>
        <v>255.24814101999999</v>
      </c>
      <c r="CC102" s="22">
        <f>VLOOKUP($A102,CASHBC!$FG:$FU,7,0)</f>
        <v>328.12028240500001</v>
      </c>
      <c r="CD102" s="22">
        <f>VLOOKUP($A102,CASHBC!$FG:$FU,8,0)</f>
        <v>352.61673063000001</v>
      </c>
      <c r="CE102" s="22">
        <f>VLOOKUP($A102,CASHBC!$FG:$FU,9,0)</f>
        <v>228.49774105999998</v>
      </c>
      <c r="CF102" s="22">
        <f>VLOOKUP($A102,CASHBC!$FG:$FU,10,0)</f>
        <v>230.91600748499999</v>
      </c>
      <c r="CG102" s="22">
        <f>VLOOKUP($A102,CASHBC!$FG:$FU,11,0)</f>
        <v>329.13941838</v>
      </c>
      <c r="CH102" s="22">
        <f>VLOOKUP($A102,CASHBC!$FG:$FU,12,0)</f>
        <v>399.27305725500003</v>
      </c>
      <c r="CI102" s="22">
        <f>VLOOKUP($A102,CASHBC!$FG:$FU,13,0)</f>
        <v>267.58055930500001</v>
      </c>
      <c r="CJ102" s="22">
        <f>VLOOKUP($A102,CASHBC!$FG:$FU,14,0)</f>
        <v>138.03441745499998</v>
      </c>
      <c r="CK102" s="22">
        <f>VLOOKUP($A102,CASHBC!$FG:$FU,15,0)</f>
        <v>353.29759501500001</v>
      </c>
      <c r="CL102" s="30">
        <f>VLOOKUP($A102,CASHBC!$GE:$GS,2,0)</f>
        <v>41610</v>
      </c>
      <c r="CM102" s="30">
        <f>VLOOKUP($A102,CASHBC!$GE:$GS,3,0)</f>
        <v>29067</v>
      </c>
      <c r="CN102" s="30">
        <f>VLOOKUP($A102,CASHBC!$GE:$GS,4,0)</f>
        <v>37245</v>
      </c>
      <c r="CO102" s="30">
        <f>VLOOKUP($A102,CASHBC!$GE:$GS,5,0)</f>
        <v>38073</v>
      </c>
      <c r="CP102" s="30">
        <f>VLOOKUP($A102,CASHBC!$GE:$GS,6,0)</f>
        <v>36314</v>
      </c>
      <c r="CQ102" s="30">
        <f>VLOOKUP($A102,CASHBC!$GE:$GS,7,0)</f>
        <v>59227</v>
      </c>
      <c r="CR102" s="30">
        <f>VLOOKUP($A102,CASHBC!$GE:$GS,8,0)</f>
        <v>54346</v>
      </c>
      <c r="CS102" s="30">
        <f>VLOOKUP($A102,CASHBC!$GE:$GS,9,0)</f>
        <v>42770</v>
      </c>
      <c r="CT102" s="30">
        <f>VLOOKUP($A102,CASHBC!$GE:$GS,10,0)</f>
        <v>41884</v>
      </c>
      <c r="CU102" s="30">
        <f>VLOOKUP($A102,CASHBC!$GE:$GS,11,0)</f>
        <v>59930</v>
      </c>
      <c r="CV102" s="30">
        <f>VLOOKUP($A102,CASHBC!$GE:$GS,12,0)</f>
        <v>65752</v>
      </c>
      <c r="CW102" s="30">
        <f>VLOOKUP($A102,CASHBC!$GE:$GS,13,0)</f>
        <v>46014</v>
      </c>
      <c r="CX102" s="30">
        <f>VLOOKUP($A102,CASHBC!$GE:$GS,14,0)</f>
        <v>20941</v>
      </c>
      <c r="CY102" s="30">
        <f>VLOOKUP($A102,CASHBC!$GE:$GS,15,0)</f>
        <v>61918</v>
      </c>
      <c r="CZ102" s="30">
        <f t="shared" si="15"/>
        <v>3.8060562364816151</v>
      </c>
      <c r="DA102" s="30">
        <f t="shared" si="14"/>
        <v>3.6207038910104239</v>
      </c>
      <c r="DB102" s="30">
        <f t="shared" si="14"/>
        <v>2.8876090750436303</v>
      </c>
      <c r="DC102" s="30">
        <f t="shared" si="14"/>
        <v>3.2040028366558979</v>
      </c>
      <c r="DD102" s="30">
        <f t="shared" si="14"/>
        <v>3.9961447375667789</v>
      </c>
      <c r="DE102" s="30">
        <f t="shared" si="14"/>
        <v>3.1590321981528695</v>
      </c>
      <c r="DF102" s="30">
        <f t="shared" si="14"/>
        <v>3.7213594376771058</v>
      </c>
      <c r="DG102" s="30">
        <f t="shared" si="14"/>
        <v>3.1273322422258594</v>
      </c>
      <c r="DH102" s="30">
        <f t="shared" si="13"/>
        <v>3.2278913188807179</v>
      </c>
      <c r="DI102" s="30">
        <f t="shared" si="13"/>
        <v>3.1248289671283165</v>
      </c>
      <c r="DJ102" s="30">
        <f t="shared" si="13"/>
        <v>3.4332035527436431</v>
      </c>
      <c r="DK102" s="30">
        <f t="shared" si="13"/>
        <v>3.3811231364367367</v>
      </c>
      <c r="DL102" s="30">
        <f t="shared" si="13"/>
        <v>3.9698199703930088</v>
      </c>
      <c r="DM102" s="30">
        <f t="shared" si="13"/>
        <v>3.351367938240899</v>
      </c>
      <c r="DN102" s="3">
        <f>VLOOKUP($A102,DELIEVERY!$DX:$EM,2,0)</f>
        <v>46.56</v>
      </c>
      <c r="DO102" s="3">
        <f>VLOOKUP($A102,DELIEVERY!$DX:$EM,3,0)</f>
        <v>29.35</v>
      </c>
      <c r="DP102" s="3">
        <f>VLOOKUP($A102,DELIEVERY!$DX:$EM,4,0)</f>
        <v>28.41</v>
      </c>
      <c r="DQ102" s="3">
        <f>VLOOKUP($A102,DELIEVERY!$DX:$EM,5,0)</f>
        <v>36.79</v>
      </c>
      <c r="DR102" s="3">
        <f>VLOOKUP($A102,DELIEVERY!$DX:$EM,6,0)</f>
        <v>22.43</v>
      </c>
      <c r="DS102" s="3">
        <f>VLOOKUP($A102,DELIEVERY!$DX:$EM,7,0)</f>
        <v>42.13</v>
      </c>
      <c r="DT102" s="3">
        <f>VLOOKUP($A102,DELIEVERY!$DX:$EM,8,0)</f>
        <v>42.4</v>
      </c>
      <c r="DU102" s="3">
        <f>VLOOKUP($A102,DELIEVERY!$DX:$EM,9,0)</f>
        <v>29.77</v>
      </c>
      <c r="DV102" s="3">
        <f>VLOOKUP($A102,DELIEVERY!$DX:$EM,10,0)</f>
        <v>36.369999999999997</v>
      </c>
      <c r="DW102" s="3">
        <f>VLOOKUP($A102,DELIEVERY!$DX:$EM,11,0)</f>
        <v>39.1</v>
      </c>
      <c r="DX102" s="3">
        <f>VLOOKUP($A102,DELIEVERY!$DX:$EM,12,0)</f>
        <v>28.9</v>
      </c>
      <c r="DY102" s="3">
        <f>VLOOKUP($A102,DELIEVERY!$DX:$EM,13,0)</f>
        <v>40.630000000000003</v>
      </c>
      <c r="DZ102" s="3">
        <f>VLOOKUP($A102,DELIEVERY!$DX:$EM,14,0)</f>
        <v>32.85</v>
      </c>
      <c r="EA102" s="3">
        <f>VLOOKUP($A102,DELIEVERY!$DX:$EM,15,0)</f>
        <v>40.49</v>
      </c>
      <c r="EB102" s="3">
        <f>CASHBC!HU100</f>
        <v>488</v>
      </c>
      <c r="EC102" s="22">
        <f>CASHBC!HV100</f>
        <v>348</v>
      </c>
      <c r="ED102" s="22">
        <f>CASHBC!HW100</f>
        <v>521.95000000000073</v>
      </c>
      <c r="EE102" s="22">
        <f>CASHBC!HX100</f>
        <v>590</v>
      </c>
      <c r="EF102" s="3">
        <f>CASHBC!HY100</f>
        <v>500</v>
      </c>
      <c r="EG102" s="22">
        <f>CASHBC!HZ100</f>
        <v>494</v>
      </c>
      <c r="EH102" s="22">
        <f>CASHBC!IA100</f>
        <v>882.79999999999927</v>
      </c>
      <c r="EI102" s="22">
        <f>CASHBC!IB100</f>
        <v>540</v>
      </c>
      <c r="EJ102" s="22">
        <f>CASHBC!IC100</f>
        <v>559.79999999999927</v>
      </c>
      <c r="EK102" s="22">
        <f>CASHBC!ID100</f>
        <v>1146.5499999999993</v>
      </c>
      <c r="EL102" s="3">
        <f>CASHBC!IE100</f>
        <v>949.5</v>
      </c>
      <c r="EM102" s="22">
        <f>CASHBC!IF100</f>
        <v>733.90000000000146</v>
      </c>
      <c r="EN102" s="22">
        <f>CASHBC!IG100</f>
        <v>643.85000000000036</v>
      </c>
      <c r="EO102" s="22">
        <f>CASHBC!IH100</f>
        <v>969</v>
      </c>
      <c r="EP102" s="22">
        <f>VLOOKUP($A102,FNO_STOCKOPS!$EJ:$EY,2,0)</f>
        <v>0.82698961937716264</v>
      </c>
      <c r="EQ102" s="22">
        <f>VLOOKUP($A102,FNO_STOCKOPS!$EJ:$EY,3,0)</f>
        <v>0.86557377049180328</v>
      </c>
      <c r="ER102" s="22">
        <f>VLOOKUP($A102,FNO_STOCKOPS!$EJ:$EY,4,0)</f>
        <v>0.80701754385964908</v>
      </c>
      <c r="ES102" s="22">
        <f>VLOOKUP($A102,FNO_STOCKOPS!$EJ:$EY,5,0)</f>
        <v>0.75067750677506773</v>
      </c>
      <c r="ET102" s="22">
        <f>VLOOKUP($A102,FNO_STOCKOPS!$EJ:$EY,6,0)</f>
        <v>0.68717948717948718</v>
      </c>
      <c r="EU102" s="22">
        <f>VLOOKUP($A102,FNO_STOCKOPS!$EJ:$EY,7,0)</f>
        <v>0.66580310880829019</v>
      </c>
      <c r="EV102" s="22">
        <f>VLOOKUP($A102,FNO_STOCKOPS!$EJ:$EY,8,0)</f>
        <v>0.6171875</v>
      </c>
      <c r="EW102" s="22">
        <f>VLOOKUP($A102,FNO_STOCKOPS!$EJ:$EY,9,0)</f>
        <v>0.59685863874345546</v>
      </c>
      <c r="EX102" s="22">
        <f>VLOOKUP($A102,FNO_STOCKOPS!$EJ:$EY,10,0)</f>
        <v>0.65428571428571425</v>
      </c>
      <c r="EY102" s="22">
        <f>VLOOKUP($A102,FNO_STOCKOPS!$EJ:$EY,11,0)</f>
        <v>0.71739130434782605</v>
      </c>
      <c r="EZ102" s="22">
        <f>VLOOKUP($A102,FNO_STOCKOPS!$EJ:$EY,12,0)</f>
        <v>0.67263427109974427</v>
      </c>
      <c r="FA102" s="22">
        <f>VLOOKUP($A102,FNO_STOCKOPS!$EJ:$EY,13,0)</f>
        <v>0.47107438016528924</v>
      </c>
      <c r="FB102" s="22">
        <f>VLOOKUP($A102,FNO_STOCKOPS!$EJ:$EY,14,0)</f>
        <v>0.43406593406593408</v>
      </c>
      <c r="FC102" s="22">
        <f>VLOOKUP($A102,FNO_STOCKOPS!$EJ:$EY,15,0)</f>
        <v>0.42162162162162165</v>
      </c>
    </row>
    <row r="103" spans="1:159" x14ac:dyDescent="0.25">
      <c r="A103" s="3" t="s">
        <v>109</v>
      </c>
      <c r="B103" s="17">
        <v>1205</v>
      </c>
      <c r="C103" s="17">
        <v>1245.45</v>
      </c>
      <c r="D103" s="17">
        <v>1192.9000000000001</v>
      </c>
      <c r="E103" s="17">
        <v>1205</v>
      </c>
      <c r="F103" s="18">
        <v>1.96</v>
      </c>
      <c r="G103" s="17">
        <v>2059.5</v>
      </c>
      <c r="H103" s="18">
        <v>735.35</v>
      </c>
      <c r="I103" s="21" t="str">
        <f>VLOOKUP($A103,CASHBC!$HT:$IL,19,0)</f>
        <v>Only NR4</v>
      </c>
      <c r="J103" s="22">
        <f>VLOOKUP($A103,CASHBC!$A:$C,3,0)</f>
        <v>6.5772599999999999</v>
      </c>
      <c r="K103" s="22">
        <f>VLOOKUP($A103,CASHBC!$EZ:$FD,2,0)</f>
        <v>12.933426666666668</v>
      </c>
      <c r="L103" s="22">
        <f>VLOOKUP($A103,CASHBC!$EZ:$FD,3,0)</f>
        <v>11.379923999999999</v>
      </c>
      <c r="M103" s="22">
        <f>VLOOKUP($A103,CASHBC!$EZ:$FD,4,0)</f>
        <v>8.6798862499999991</v>
      </c>
      <c r="N103" s="22">
        <f>VLOOKUP($A103,CASHBC!$EZ:$FD,5,0)</f>
        <v>6.8071315384615376</v>
      </c>
      <c r="O103" s="22" t="str">
        <f t="shared" si="9"/>
        <v/>
      </c>
      <c r="P103" s="22">
        <f>VLOOKUP($A103,CASHBC!$A:$D,4,0)</f>
        <v>80.532621470000009</v>
      </c>
      <c r="Q103" s="22">
        <f>VLOOKUP($A103,CASHBC!$FX:$GB,2,0)</f>
        <v>152.42193404333332</v>
      </c>
      <c r="R103" s="22">
        <f>VLOOKUP($A103,CASHBC!$FX:$GB,3,0)</f>
        <v>133.11811922199999</v>
      </c>
      <c r="S103" s="22">
        <f>VLOOKUP($A103,CASHBC!$FX:$GB,4,0)</f>
        <v>100.00805706375</v>
      </c>
      <c r="T103" s="22">
        <f>VLOOKUP($A103,CASHBC!$FX:$GB,5,0)</f>
        <v>77.69642558807692</v>
      </c>
      <c r="U103" s="22" t="str">
        <f t="shared" si="10"/>
        <v/>
      </c>
      <c r="V103" s="24">
        <f>VLOOKUP($A103,CASHBC!$A:$E,5,0)</f>
        <v>32915</v>
      </c>
      <c r="W103" s="24">
        <f>VLOOKUP($A103,CASHBC!$GV:$GZ,2,0)</f>
        <v>55208</v>
      </c>
      <c r="X103" s="24">
        <f>VLOOKUP($A103,CASHBC!$GV:$GZ,3,0)</f>
        <v>49145.8</v>
      </c>
      <c r="Y103" s="24">
        <f>VLOOKUP($A103,CASHBC!$GV:$GZ,4,0)</f>
        <v>40954</v>
      </c>
      <c r="Z103" s="24">
        <f>VLOOKUP($A103,CASHBC!$GV:$GZ,5,0)</f>
        <v>34583.307692307695</v>
      </c>
      <c r="AA103" s="24">
        <f t="shared" si="11"/>
        <v>32915</v>
      </c>
      <c r="AB103" s="27">
        <f>VLOOKUP(A103,DELIEVERY!A:E,5,0)</f>
        <v>30.46</v>
      </c>
      <c r="AC103" s="22">
        <f>VLOOKUP(A103,DELIEVERY!DP:DV,3,0)</f>
        <v>9.5219158212260329</v>
      </c>
      <c r="AD103" s="22">
        <f>VLOOKUP(A103,DELIEVERY!DP:DV,4,0)</f>
        <v>9.1894989808367793</v>
      </c>
      <c r="AE103" s="22">
        <f>VLOOKUP(A103,DELIEVERY!DP:DV,5,0)</f>
        <v>14.3711560736179</v>
      </c>
      <c r="AF103" s="22">
        <f>VLOOKUP(A103,DELIEVERY!DP:DV,6,0)</f>
        <v>17.931070254261623</v>
      </c>
      <c r="AG103" s="3">
        <f t="shared" si="12"/>
        <v>30.46</v>
      </c>
      <c r="AH103" s="28">
        <f>FNO_BHAVCOPY!CB101</f>
        <v>1.2229539040451554</v>
      </c>
      <c r="AI103" s="28">
        <f>FNO_BHAVCOPY!CC101</f>
        <v>2.507232401157184</v>
      </c>
      <c r="AJ103" s="28">
        <f>FNO_BHAVCOPY!CD101</f>
        <v>-5.5555555555555554</v>
      </c>
      <c r="AK103" s="28">
        <f>FNO_BHAVCOPY!CE101</f>
        <v>8.1773399014778327</v>
      </c>
      <c r="AL103" s="28">
        <f>FNO_BHAVCOPY!CF101</f>
        <v>-5.3171641791044779</v>
      </c>
      <c r="AM103" s="28">
        <f>FNO_BHAVCOPY!CG101</f>
        <v>8.6119554204660584</v>
      </c>
      <c r="AN103" s="28">
        <f>FNO_BHAVCOPY!CH101</f>
        <v>-1.0030090270812437</v>
      </c>
      <c r="AO103" s="28">
        <f>FNO_BHAVCOPY!CI101</f>
        <v>-5.4976303317535544</v>
      </c>
      <c r="AP103" s="28">
        <f>FNO_BHAVCOPY!CJ101</f>
        <v>7.7630234933605724</v>
      </c>
      <c r="AQ103" s="28">
        <f>FNO_BHAVCOPY!CK101</f>
        <v>5.7235421166306688</v>
      </c>
      <c r="AR103" s="28">
        <f>FNO_BHAVCOPY!CL101</f>
        <v>0.8714596949891068</v>
      </c>
      <c r="AS103" s="28">
        <f>FNO_BHAVCOPY!CM101</f>
        <v>10.071942446043165</v>
      </c>
      <c r="AT103" s="28">
        <f>FNO_BHAVCOPY!CN101</f>
        <v>-1.5348288075560803</v>
      </c>
      <c r="AU103" s="28">
        <f>FNO_BHAVCOPY!CO101</f>
        <v>-8.9247311827956999</v>
      </c>
      <c r="AV103" s="29">
        <f>FNO_BHAVCOPY!BK101</f>
        <v>403500</v>
      </c>
      <c r="AW103" s="29">
        <f>FNO_BHAVCOPY!BL101</f>
        <v>398625</v>
      </c>
      <c r="AX103" s="29">
        <f>FNO_BHAVCOPY!BM101</f>
        <v>388875</v>
      </c>
      <c r="AY103" s="29">
        <f>FNO_BHAVCOPY!BN101</f>
        <v>411750</v>
      </c>
      <c r="AZ103" s="29">
        <f>FNO_BHAVCOPY!BO101</f>
        <v>380625</v>
      </c>
      <c r="BA103" s="29">
        <f>FNO_BHAVCOPY!BP101</f>
        <v>402000</v>
      </c>
      <c r="BB103" s="29">
        <f>FNO_BHAVCOPY!BQ101</f>
        <v>370125</v>
      </c>
      <c r="BC103" s="29">
        <f>FNO_BHAVCOPY!BR101</f>
        <v>373875</v>
      </c>
      <c r="BD103" s="29">
        <f>FNO_BHAVCOPY!BS101</f>
        <v>395625</v>
      </c>
      <c r="BE103" s="29">
        <f>FNO_BHAVCOPY!BT101</f>
        <v>367125</v>
      </c>
      <c r="BF103" s="29">
        <f>FNO_BHAVCOPY!BU101</f>
        <v>347250</v>
      </c>
      <c r="BG103" s="29">
        <f>FNO_BHAVCOPY!BV101</f>
        <v>344250</v>
      </c>
      <c r="BH103" s="29">
        <f>FNO_BHAVCOPY!BW101</f>
        <v>312750</v>
      </c>
      <c r="BI103" s="29">
        <f>FNO_BHAVCOPY!BX101</f>
        <v>317625</v>
      </c>
      <c r="BJ103" s="22">
        <f>CASHBC!EJ101</f>
        <v>6.5772599999999999</v>
      </c>
      <c r="BK103" s="22">
        <f>CASHBC!EK101</f>
        <v>13.96991</v>
      </c>
      <c r="BL103" s="22">
        <f>CASHBC!EL101</f>
        <v>14.420529999999999</v>
      </c>
      <c r="BM103" s="22">
        <f>CASHBC!EM101</f>
        <v>10.409840000000001</v>
      </c>
      <c r="BN103" s="22">
        <f>CASHBC!EN101</f>
        <v>9.4500100000000007</v>
      </c>
      <c r="BO103" s="22">
        <f>CASHBC!EO101</f>
        <v>8.6493300000000009</v>
      </c>
      <c r="BP103" s="22">
        <f>CASHBC!EP101</f>
        <v>3.7837499999999999</v>
      </c>
      <c r="BQ103" s="22">
        <f>CASHBC!EQ101</f>
        <v>3.4991300000000001</v>
      </c>
      <c r="BR103" s="22">
        <f>CASHBC!ER101</f>
        <v>5.2565900000000001</v>
      </c>
      <c r="BS103" s="22">
        <f>CASHBC!ES101</f>
        <v>4.7593199999999998</v>
      </c>
      <c r="BT103" s="22">
        <f>CASHBC!ET101</f>
        <v>4.5269000000000004</v>
      </c>
      <c r="BU103" s="22">
        <f>CASHBC!EU101</f>
        <v>5.06393</v>
      </c>
      <c r="BV103" s="22">
        <f>CASHBC!EV101</f>
        <v>2.1055199999999998</v>
      </c>
      <c r="BW103" s="22">
        <f>CASHBC!EW101</f>
        <v>2.59795</v>
      </c>
      <c r="BX103" s="22">
        <f>VLOOKUP($A103,CASHBC!$FG:$FU,2,0)</f>
        <v>80.532621470000009</v>
      </c>
      <c r="BY103" s="22">
        <f>VLOOKUP($A103,CASHBC!$FG:$FU,3,0)</f>
        <v>169.818607845</v>
      </c>
      <c r="BZ103" s="22">
        <f>VLOOKUP($A103,CASHBC!$FG:$FU,4,0)</f>
        <v>170.54026824000002</v>
      </c>
      <c r="CA103" s="22">
        <f>VLOOKUP($A103,CASHBC!$FG:$FU,5,0)</f>
        <v>116.90692604500001</v>
      </c>
      <c r="CB103" s="22">
        <f>VLOOKUP($A103,CASHBC!$FG:$FU,6,0)</f>
        <v>107.05244184</v>
      </c>
      <c r="CC103" s="22">
        <f>VLOOKUP($A103,CASHBC!$FG:$FU,7,0)</f>
        <v>101.27235214</v>
      </c>
      <c r="CD103" s="22">
        <f>VLOOKUP($A103,CASHBC!$FG:$FU,8,0)</f>
        <v>40.017406155000003</v>
      </c>
      <c r="CE103" s="22">
        <f>VLOOKUP($A103,CASHBC!$FG:$FU,9,0)</f>
        <v>36.556638794999998</v>
      </c>
      <c r="CF103" s="22">
        <f>VLOOKUP($A103,CASHBC!$FG:$FU,10,0)</f>
        <v>57.899815449999998</v>
      </c>
      <c r="CG103" s="22">
        <f>VLOOKUP($A103,CASHBC!$FG:$FU,11,0)</f>
        <v>53.675460310000005</v>
      </c>
      <c r="CH103" s="22">
        <f>VLOOKUP($A103,CASHBC!$FG:$FU,12,0)</f>
        <v>48.820403785000003</v>
      </c>
      <c r="CI103" s="22">
        <f>VLOOKUP($A103,CASHBC!$FG:$FU,13,0)</f>
        <v>55.57072616</v>
      </c>
      <c r="CJ103" s="22">
        <f>VLOOKUP($A103,CASHBC!$FG:$FU,14,0)</f>
        <v>22.774320955</v>
      </c>
      <c r="CK103" s="22">
        <f>VLOOKUP($A103,CASHBC!$FG:$FU,15,0)</f>
        <v>29.148164925</v>
      </c>
      <c r="CL103" s="30">
        <f>VLOOKUP($A103,CASHBC!$GE:$GS,2,0)</f>
        <v>32915</v>
      </c>
      <c r="CM103" s="30">
        <f>VLOOKUP($A103,CASHBC!$GE:$GS,3,0)</f>
        <v>63181</v>
      </c>
      <c r="CN103" s="30">
        <f>VLOOKUP($A103,CASHBC!$GE:$GS,4,0)</f>
        <v>66827</v>
      </c>
      <c r="CO103" s="30">
        <f>VLOOKUP($A103,CASHBC!$GE:$GS,5,0)</f>
        <v>35616</v>
      </c>
      <c r="CP103" s="30">
        <f>VLOOKUP($A103,CASHBC!$GE:$GS,6,0)</f>
        <v>36041</v>
      </c>
      <c r="CQ103" s="30">
        <f>VLOOKUP($A103,CASHBC!$GE:$GS,7,0)</f>
        <v>44064</v>
      </c>
      <c r="CR103" s="30">
        <f>VLOOKUP($A103,CASHBC!$GE:$GS,8,0)</f>
        <v>32157</v>
      </c>
      <c r="CS103" s="30">
        <f>VLOOKUP($A103,CASHBC!$GE:$GS,9,0)</f>
        <v>22009</v>
      </c>
      <c r="CT103" s="30">
        <f>VLOOKUP($A103,CASHBC!$GE:$GS,10,0)</f>
        <v>27737</v>
      </c>
      <c r="CU103" s="30">
        <f>VLOOKUP($A103,CASHBC!$GE:$GS,11,0)</f>
        <v>23501</v>
      </c>
      <c r="CV103" s="30">
        <f>VLOOKUP($A103,CASHBC!$GE:$GS,12,0)</f>
        <v>31609</v>
      </c>
      <c r="CW103" s="30">
        <f>VLOOKUP($A103,CASHBC!$GE:$GS,13,0)</f>
        <v>28642</v>
      </c>
      <c r="CX103" s="30">
        <f>VLOOKUP($A103,CASHBC!$GE:$GS,14,0)</f>
        <v>13579</v>
      </c>
      <c r="CY103" s="30">
        <f>VLOOKUP($A103,CASHBC!$GE:$GS,15,0)</f>
        <v>24620</v>
      </c>
      <c r="CZ103" s="30">
        <f t="shared" si="15"/>
        <v>19.982561142336323</v>
      </c>
      <c r="DA103" s="30">
        <f t="shared" si="14"/>
        <v>22.110935249521219</v>
      </c>
      <c r="DB103" s="30">
        <f t="shared" si="14"/>
        <v>21.578897750909064</v>
      </c>
      <c r="DC103" s="30">
        <f t="shared" si="14"/>
        <v>29.227987421383652</v>
      </c>
      <c r="DD103" s="30">
        <f t="shared" si="14"/>
        <v>26.220165922144229</v>
      </c>
      <c r="DE103" s="30">
        <f t="shared" si="14"/>
        <v>19.629016884531595</v>
      </c>
      <c r="DF103" s="30">
        <f t="shared" si="14"/>
        <v>11.766489411325683</v>
      </c>
      <c r="DG103" s="30">
        <f t="shared" si="14"/>
        <v>15.898632377663683</v>
      </c>
      <c r="DH103" s="30">
        <f t="shared" si="13"/>
        <v>18.951544867866026</v>
      </c>
      <c r="DI103" s="30">
        <f t="shared" si="13"/>
        <v>20.251563763244118</v>
      </c>
      <c r="DJ103" s="30">
        <f t="shared" si="13"/>
        <v>14.321553987788288</v>
      </c>
      <c r="DK103" s="30">
        <f t="shared" si="13"/>
        <v>17.680085189581732</v>
      </c>
      <c r="DL103" s="30">
        <f t="shared" si="13"/>
        <v>15.505707342219603</v>
      </c>
      <c r="DM103" s="30">
        <f t="shared" si="13"/>
        <v>10.552193338748983</v>
      </c>
      <c r="DN103" s="3">
        <f>VLOOKUP($A103,DELIEVERY!$DX:$EM,2,0)</f>
        <v>30.46</v>
      </c>
      <c r="DO103" s="3">
        <f>VLOOKUP($A103,DELIEVERY!$DX:$EM,3,0)</f>
        <v>11.5</v>
      </c>
      <c r="DP103" s="3">
        <f>VLOOKUP($A103,DELIEVERY!$DX:$EM,4,0)</f>
        <v>10.5</v>
      </c>
      <c r="DQ103" s="3">
        <f>VLOOKUP($A103,DELIEVERY!$DX:$EM,5,0)</f>
        <v>5.52</v>
      </c>
      <c r="DR103" s="3">
        <f>VLOOKUP($A103,DELIEVERY!$DX:$EM,6,0)</f>
        <v>4.62</v>
      </c>
      <c r="DS103" s="3">
        <f>VLOOKUP($A103,DELIEVERY!$DX:$EM,7,0)</f>
        <v>12.69</v>
      </c>
      <c r="DT103" s="3">
        <f>VLOOKUP($A103,DELIEVERY!$DX:$EM,8,0)</f>
        <v>34.82</v>
      </c>
      <c r="DU103" s="3">
        <f>VLOOKUP($A103,DELIEVERY!$DX:$EM,9,0)</f>
        <v>37.49</v>
      </c>
      <c r="DV103" s="3">
        <f>VLOOKUP($A103,DELIEVERY!$DX:$EM,10,0)</f>
        <v>40.35</v>
      </c>
      <c r="DW103" s="3">
        <f>VLOOKUP($A103,DELIEVERY!$DX:$EM,11,0)</f>
        <v>20.75</v>
      </c>
      <c r="DX103" s="3">
        <f>VLOOKUP($A103,DELIEVERY!$DX:$EM,12,0)</f>
        <v>31.78</v>
      </c>
      <c r="DY103" s="3">
        <f>VLOOKUP($A103,DELIEVERY!$DX:$EM,13,0)</f>
        <v>42.72</v>
      </c>
      <c r="DZ103" s="3">
        <f>VLOOKUP($A103,DELIEVERY!$DX:$EM,14,0)</f>
        <v>23.01</v>
      </c>
      <c r="EA103" s="3">
        <f>VLOOKUP($A103,DELIEVERY!$DX:$EM,15,0)</f>
        <v>31.34</v>
      </c>
      <c r="EB103" s="3">
        <f>CASHBC!HU101</f>
        <v>52.549999999999955</v>
      </c>
      <c r="EC103" s="22">
        <f>CASHBC!HV101</f>
        <v>85.25</v>
      </c>
      <c r="ED103" s="22">
        <f>CASHBC!HW101</f>
        <v>79.150000000000091</v>
      </c>
      <c r="EE103" s="22">
        <f>CASHBC!HX101</f>
        <v>95.5</v>
      </c>
      <c r="EF103" s="3">
        <f>CASHBC!HY101</f>
        <v>113.75</v>
      </c>
      <c r="EG103" s="22">
        <f>CASHBC!HZ101</f>
        <v>136.65000000000009</v>
      </c>
      <c r="EH103" s="22">
        <f>CASHBC!IA101</f>
        <v>79.600000000000023</v>
      </c>
      <c r="EI103" s="22">
        <f>CASHBC!IB101</f>
        <v>46.5</v>
      </c>
      <c r="EJ103" s="22">
        <f>CASHBC!IC101</f>
        <v>56.900000000000091</v>
      </c>
      <c r="EK103" s="22">
        <f>CASHBC!ID101</f>
        <v>63.5</v>
      </c>
      <c r="EL103" s="3">
        <f>CASHBC!IE101</f>
        <v>60.799999999999955</v>
      </c>
      <c r="EM103" s="22">
        <f>CASHBC!IF101</f>
        <v>59.599999999999909</v>
      </c>
      <c r="EN103" s="22">
        <f>CASHBC!IG101</f>
        <v>48.650000000000091</v>
      </c>
      <c r="EO103" s="22">
        <f>CASHBC!IH101</f>
        <v>47.5</v>
      </c>
      <c r="EP103" s="22">
        <f>VLOOKUP($A103,FNO_STOCKOPS!$EJ:$EY,2,0)</f>
        <v>0.45454545454545453</v>
      </c>
      <c r="EQ103" s="22">
        <f>VLOOKUP($A103,FNO_STOCKOPS!$EJ:$EY,3,0)</f>
        <v>0.5</v>
      </c>
      <c r="ER103" s="22">
        <f>VLOOKUP($A103,FNO_STOCKOPS!$EJ:$EY,4,0)</f>
        <v>0.5</v>
      </c>
      <c r="ES103" s="22">
        <f>VLOOKUP($A103,FNO_STOCKOPS!$EJ:$EY,5,0)</f>
        <v>0.55555555555555558</v>
      </c>
      <c r="ET103" s="22">
        <f>VLOOKUP($A103,FNO_STOCKOPS!$EJ:$EY,6,0)</f>
        <v>0.5</v>
      </c>
      <c r="EU103" s="22">
        <f>VLOOKUP($A103,FNO_STOCKOPS!$EJ:$EY,7,0)</f>
        <v>0.5</v>
      </c>
      <c r="EV103" s="22">
        <f>VLOOKUP($A103,FNO_STOCKOPS!$EJ:$EY,8,0)</f>
        <v>1</v>
      </c>
      <c r="EW103" s="22">
        <f>VLOOKUP($A103,FNO_STOCKOPS!$EJ:$EY,9,0)</f>
        <v>0.42857142857142855</v>
      </c>
      <c r="EX103" s="22">
        <f>VLOOKUP($A103,FNO_STOCKOPS!$EJ:$EY,10,0)</f>
        <v>0.5</v>
      </c>
      <c r="EY103" s="22">
        <f>VLOOKUP($A103,FNO_STOCKOPS!$EJ:$EY,11,0)</f>
        <v>0.6</v>
      </c>
      <c r="EZ103" s="22">
        <f>VLOOKUP($A103,FNO_STOCKOPS!$EJ:$EY,12,0)</f>
        <v>0.6</v>
      </c>
      <c r="FA103" s="22">
        <f>VLOOKUP($A103,FNO_STOCKOPS!$EJ:$EY,13,0)</f>
        <v>0.75</v>
      </c>
      <c r="FB103" s="22">
        <f>VLOOKUP($A103,FNO_STOCKOPS!$EJ:$EY,14,0)</f>
        <v>0.75</v>
      </c>
      <c r="FC103" s="22">
        <f>VLOOKUP($A103,FNO_STOCKOPS!$EJ:$EY,15,0)</f>
        <v>0.75</v>
      </c>
    </row>
    <row r="104" spans="1:159" x14ac:dyDescent="0.25">
      <c r="A104" s="3" t="s">
        <v>110</v>
      </c>
      <c r="B104" s="18">
        <v>76.8</v>
      </c>
      <c r="C104" s="18">
        <v>81.55</v>
      </c>
      <c r="D104" s="18">
        <v>75.95</v>
      </c>
      <c r="E104" s="18">
        <v>80.599999999999994</v>
      </c>
      <c r="F104" s="18">
        <v>6.9</v>
      </c>
      <c r="G104" s="18">
        <v>139.69999999999999</v>
      </c>
      <c r="H104" s="18">
        <v>61.55</v>
      </c>
      <c r="I104" s="21" t="str">
        <f>VLOOKUP($A104,CASHBC!$HT:$IL,19,0)</f>
        <v/>
      </c>
      <c r="J104" s="22">
        <f>VLOOKUP($A104,CASHBC!$A:$C,3,0)</f>
        <v>65.117159999999998</v>
      </c>
      <c r="K104" s="22">
        <f>VLOOKUP($A104,CASHBC!$EZ:$FD,2,0)</f>
        <v>37.970366666666671</v>
      </c>
      <c r="L104" s="22">
        <f>VLOOKUP($A104,CASHBC!$EZ:$FD,3,0)</f>
        <v>50.640279999999997</v>
      </c>
      <c r="M104" s="22">
        <f>VLOOKUP($A104,CASHBC!$EZ:$FD,4,0)</f>
        <v>68.358501250000003</v>
      </c>
      <c r="N104" s="22">
        <f>VLOOKUP($A104,CASHBC!$EZ:$FD,5,0)</f>
        <v>62.173117692307706</v>
      </c>
      <c r="O104" s="22" t="str">
        <f t="shared" si="9"/>
        <v/>
      </c>
      <c r="P104" s="22">
        <f>VLOOKUP($A104,CASHBC!$A:$D,4,0)</f>
        <v>51.296428444999997</v>
      </c>
      <c r="Q104" s="22">
        <f>VLOOKUP($A104,CASHBC!$FX:$GB,2,0)</f>
        <v>28.244553318333335</v>
      </c>
      <c r="R104" s="22">
        <f>VLOOKUP($A104,CASHBC!$FX:$GB,3,0)</f>
        <v>38.154806342000001</v>
      </c>
      <c r="S104" s="22">
        <f>VLOOKUP($A104,CASHBC!$FX:$GB,4,0)</f>
        <v>51.890357006875007</v>
      </c>
      <c r="T104" s="22">
        <f>VLOOKUP($A104,CASHBC!$FX:$GB,5,0)</f>
        <v>48.363793709615379</v>
      </c>
      <c r="U104" s="22" t="str">
        <f t="shared" si="10"/>
        <v/>
      </c>
      <c r="V104" s="24">
        <f>VLOOKUP($A104,CASHBC!$A:$E,5,0)</f>
        <v>32470</v>
      </c>
      <c r="W104" s="24">
        <f>VLOOKUP($A104,CASHBC!$GV:$GZ,2,0)</f>
        <v>16150.333333333334</v>
      </c>
      <c r="X104" s="24">
        <f>VLOOKUP($A104,CASHBC!$GV:$GZ,3,0)</f>
        <v>19133.599999999999</v>
      </c>
      <c r="Y104" s="24">
        <f>VLOOKUP($A104,CASHBC!$GV:$GZ,4,0)</f>
        <v>22413.625</v>
      </c>
      <c r="Z104" s="24">
        <f>VLOOKUP($A104,CASHBC!$GV:$GZ,5,0)</f>
        <v>24134.461538461539</v>
      </c>
      <c r="AA104" s="24" t="str">
        <f t="shared" si="11"/>
        <v/>
      </c>
      <c r="AB104" s="27">
        <f>VLOOKUP(A104,DELIEVERY!A:E,5,0)</f>
        <v>45.35</v>
      </c>
      <c r="AC104" s="22">
        <f>VLOOKUP(A104,DELIEVERY!DP:DV,3,0)</f>
        <v>30.595850623863697</v>
      </c>
      <c r="AD104" s="22">
        <f>VLOOKUP(A104,DELIEVERY!DP:DV,4,0)</f>
        <v>24.645673365155169</v>
      </c>
      <c r="AE104" s="22">
        <f>VLOOKUP(A104,DELIEVERY!DP:DV,5,0)</f>
        <v>21.452187338586509</v>
      </c>
      <c r="AF104" s="22">
        <f>VLOOKUP(A104,DELIEVERY!DP:DV,6,0)</f>
        <v>25.267300474272499</v>
      </c>
      <c r="AG104" s="3">
        <f t="shared" si="12"/>
        <v>45.35</v>
      </c>
      <c r="AH104" s="28">
        <f>FNO_BHAVCOPY!CB102</f>
        <v>0.60620756547041699</v>
      </c>
      <c r="AI104" s="28">
        <f>FNO_BHAVCOPY!CC102</f>
        <v>-7.8847442483806125</v>
      </c>
      <c r="AJ104" s="28">
        <f>FNO_BHAVCOPY!CD102</f>
        <v>7.957559681697612</v>
      </c>
      <c r="AK104" s="28">
        <f>FNO_BHAVCOPY!CE102</f>
        <v>7.2393822393822388E-2</v>
      </c>
      <c r="AL104" s="28">
        <f>FNO_BHAVCOPY!CF102</f>
        <v>-0.33670033670033667</v>
      </c>
      <c r="AM104" s="28">
        <f>FNO_BHAVCOPY!CG102</f>
        <v>-0.97642295784710642</v>
      </c>
      <c r="AN104" s="28">
        <f>FNO_BHAVCOPY!CH102</f>
        <v>1.4986705342035291</v>
      </c>
      <c r="AO104" s="28">
        <f>FNO_BHAVCOPY!CI102</f>
        <v>4.2853541719183266</v>
      </c>
      <c r="AP104" s="28">
        <f>FNO_BHAVCOPY!CJ102</f>
        <v>4.1480703596744553</v>
      </c>
      <c r="AQ104" s="28">
        <f>FNO_BHAVCOPY!CK102</f>
        <v>-1.1932555123216602</v>
      </c>
      <c r="AR104" s="28">
        <f>FNO_BHAVCOPY!CL102</f>
        <v>-2.8967254408060454</v>
      </c>
      <c r="AS104" s="28">
        <f>FNO_BHAVCOPY!CM102</f>
        <v>-1.1946241911398707</v>
      </c>
      <c r="AT104" s="28">
        <f>FNO_BHAVCOPY!CN102</f>
        <v>2.2652074319165183</v>
      </c>
      <c r="AU104" s="28">
        <f>FNO_BHAVCOPY!CO102</f>
        <v>-3.035538005923001</v>
      </c>
      <c r="AV104" s="29">
        <f>FNO_BHAVCOPY!BK102</f>
        <v>24894000</v>
      </c>
      <c r="AW104" s="29">
        <f>FNO_BHAVCOPY!BL102</f>
        <v>24744000</v>
      </c>
      <c r="AX104" s="29">
        <f>FNO_BHAVCOPY!BM102</f>
        <v>26862000</v>
      </c>
      <c r="AY104" s="29">
        <f>FNO_BHAVCOPY!BN102</f>
        <v>24882000</v>
      </c>
      <c r="AZ104" s="29">
        <f>FNO_BHAVCOPY!BO102</f>
        <v>24864000</v>
      </c>
      <c r="BA104" s="29">
        <f>FNO_BHAVCOPY!BP102</f>
        <v>24948000</v>
      </c>
      <c r="BB104" s="29">
        <f>FNO_BHAVCOPY!BQ102</f>
        <v>25194000</v>
      </c>
      <c r="BC104" s="29">
        <f>FNO_BHAVCOPY!BR102</f>
        <v>24822000</v>
      </c>
      <c r="BD104" s="29">
        <f>FNO_BHAVCOPY!BS102</f>
        <v>23802000</v>
      </c>
      <c r="BE104" s="29">
        <f>FNO_BHAVCOPY!BT102</f>
        <v>22854000</v>
      </c>
      <c r="BF104" s="29">
        <f>FNO_BHAVCOPY!BU102</f>
        <v>23130000</v>
      </c>
      <c r="BG104" s="29">
        <f>FNO_BHAVCOPY!BV102</f>
        <v>23820000</v>
      </c>
      <c r="BH104" s="29">
        <f>FNO_BHAVCOPY!BW102</f>
        <v>24108000</v>
      </c>
      <c r="BI104" s="29">
        <f>FNO_BHAVCOPY!BX102</f>
        <v>23574000</v>
      </c>
      <c r="BJ104" s="22">
        <f>CASHBC!EJ102</f>
        <v>65.117159999999998</v>
      </c>
      <c r="BK104" s="22">
        <f>CASHBC!EK102</f>
        <v>29.135840000000002</v>
      </c>
      <c r="BL104" s="22">
        <f>CASHBC!EL102</f>
        <v>62.63749</v>
      </c>
      <c r="BM104" s="22">
        <f>CASHBC!EM102</f>
        <v>22.13777</v>
      </c>
      <c r="BN104" s="22">
        <f>CASHBC!EN102</f>
        <v>67.397530000000003</v>
      </c>
      <c r="BO104" s="22">
        <f>CASHBC!EO102</f>
        <v>71.892769999999999</v>
      </c>
      <c r="BP104" s="22">
        <f>CASHBC!EP102</f>
        <v>87.127899999999997</v>
      </c>
      <c r="BQ104" s="22">
        <f>CASHBC!EQ102</f>
        <v>68.471810000000005</v>
      </c>
      <c r="BR104" s="22">
        <f>CASHBC!ER102</f>
        <v>138.0669</v>
      </c>
      <c r="BS104" s="22">
        <f>CASHBC!ES102</f>
        <v>56.967559999999999</v>
      </c>
      <c r="BT104" s="22">
        <f>CASHBC!ET102</f>
        <v>40.120899999999999</v>
      </c>
      <c r="BU104" s="22">
        <f>CASHBC!EU102</f>
        <v>60.261420000000001</v>
      </c>
      <c r="BV104" s="22">
        <f>CASHBC!EV102</f>
        <v>60.511899999999997</v>
      </c>
      <c r="BW104" s="22">
        <f>CASHBC!EW102</f>
        <v>43.520740000000004</v>
      </c>
      <c r="BX104" s="22">
        <f>VLOOKUP($A104,CASHBC!$FG:$FU,2,0)</f>
        <v>51.296428444999997</v>
      </c>
      <c r="BY104" s="22">
        <f>VLOOKUP($A104,CASHBC!$FG:$FU,3,0)</f>
        <v>21.922624625000001</v>
      </c>
      <c r="BZ104" s="22">
        <f>VLOOKUP($A104,CASHBC!$FG:$FU,4,0)</f>
        <v>46.303471435000006</v>
      </c>
      <c r="CA104" s="22">
        <f>VLOOKUP($A104,CASHBC!$FG:$FU,5,0)</f>
        <v>16.507563895000001</v>
      </c>
      <c r="CB104" s="22">
        <f>VLOOKUP($A104,CASHBC!$FG:$FU,6,0)</f>
        <v>51.117282265</v>
      </c>
      <c r="CC104" s="22">
        <f>VLOOKUP($A104,CASHBC!$FG:$FU,7,0)</f>
        <v>54.923089489999995</v>
      </c>
      <c r="CD104" s="22">
        <f>VLOOKUP($A104,CASHBC!$FG:$FU,8,0)</f>
        <v>63.950877070000004</v>
      </c>
      <c r="CE104" s="22">
        <f>VLOOKUP($A104,CASHBC!$FG:$FU,9,0)</f>
        <v>51.053633599999998</v>
      </c>
      <c r="CF104" s="22">
        <f>VLOOKUP($A104,CASHBC!$FG:$FU,10,0)</f>
        <v>109.344313675</v>
      </c>
      <c r="CG104" s="22">
        <f>VLOOKUP($A104,CASHBC!$FG:$FU,11,0)</f>
        <v>46.271269414999999</v>
      </c>
      <c r="CH104" s="22">
        <f>VLOOKUP($A104,CASHBC!$FG:$FU,12,0)</f>
        <v>32.582806980000001</v>
      </c>
      <c r="CI104" s="22">
        <f>VLOOKUP($A104,CASHBC!$FG:$FU,13,0)</f>
        <v>50.839973669999999</v>
      </c>
      <c r="CJ104" s="22">
        <f>VLOOKUP($A104,CASHBC!$FG:$FU,14,0)</f>
        <v>49.799489744999995</v>
      </c>
      <c r="CK104" s="22">
        <f>VLOOKUP($A104,CASHBC!$FG:$FU,15,0)</f>
        <v>34.112922359999999</v>
      </c>
      <c r="CL104" s="30">
        <f>VLOOKUP($A104,CASHBC!$GE:$GS,2,0)</f>
        <v>32470</v>
      </c>
      <c r="CM104" s="30">
        <f>VLOOKUP($A104,CASHBC!$GE:$GS,3,0)</f>
        <v>17277</v>
      </c>
      <c r="CN104" s="30">
        <f>VLOOKUP($A104,CASHBC!$GE:$GS,4,0)</f>
        <v>17885</v>
      </c>
      <c r="CO104" s="30">
        <f>VLOOKUP($A104,CASHBC!$GE:$GS,5,0)</f>
        <v>13289</v>
      </c>
      <c r="CP104" s="30">
        <f>VLOOKUP($A104,CASHBC!$GE:$GS,6,0)</f>
        <v>24186</v>
      </c>
      <c r="CQ104" s="30">
        <f>VLOOKUP($A104,CASHBC!$GE:$GS,7,0)</f>
        <v>23031</v>
      </c>
      <c r="CR104" s="30">
        <f>VLOOKUP($A104,CASHBC!$GE:$GS,8,0)</f>
        <v>22274</v>
      </c>
      <c r="CS104" s="30">
        <f>VLOOKUP($A104,CASHBC!$GE:$GS,9,0)</f>
        <v>24813</v>
      </c>
      <c r="CT104" s="30">
        <f>VLOOKUP($A104,CASHBC!$GE:$GS,10,0)</f>
        <v>36554</v>
      </c>
      <c r="CU104" s="30">
        <f>VLOOKUP($A104,CASHBC!$GE:$GS,11,0)</f>
        <v>36234</v>
      </c>
      <c r="CV104" s="30">
        <f>VLOOKUP($A104,CASHBC!$GE:$GS,12,0)</f>
        <v>18533</v>
      </c>
      <c r="CW104" s="30">
        <f>VLOOKUP($A104,CASHBC!$GE:$GS,13,0)</f>
        <v>32198</v>
      </c>
      <c r="CX104" s="30">
        <f>VLOOKUP($A104,CASHBC!$GE:$GS,14,0)</f>
        <v>27617</v>
      </c>
      <c r="CY104" s="30">
        <f>VLOOKUP($A104,CASHBC!$GE:$GS,15,0)</f>
        <v>19857</v>
      </c>
      <c r="CZ104" s="30">
        <f t="shared" si="15"/>
        <v>200.54561133353863</v>
      </c>
      <c r="DA104" s="30">
        <f t="shared" si="14"/>
        <v>168.6394628697112</v>
      </c>
      <c r="DB104" s="30">
        <f t="shared" si="14"/>
        <v>350.22359519150126</v>
      </c>
      <c r="DC104" s="30">
        <f t="shared" si="14"/>
        <v>166.58717736473776</v>
      </c>
      <c r="DD104" s="30">
        <f t="shared" si="14"/>
        <v>278.66340031423135</v>
      </c>
      <c r="DE104" s="30">
        <f t="shared" si="14"/>
        <v>312.15652815770051</v>
      </c>
      <c r="DF104" s="30">
        <f t="shared" si="14"/>
        <v>391.16413755948639</v>
      </c>
      <c r="DG104" s="30">
        <f t="shared" si="14"/>
        <v>275.95135614395684</v>
      </c>
      <c r="DH104" s="30">
        <f t="shared" si="13"/>
        <v>377.70668052743889</v>
      </c>
      <c r="DI104" s="30">
        <f t="shared" si="13"/>
        <v>157.22128387702156</v>
      </c>
      <c r="DJ104" s="30">
        <f t="shared" si="13"/>
        <v>216.48356984837855</v>
      </c>
      <c r="DK104" s="30">
        <f t="shared" si="13"/>
        <v>187.15889185663704</v>
      </c>
      <c r="DL104" s="30">
        <f t="shared" si="13"/>
        <v>219.11105478509612</v>
      </c>
      <c r="DM104" s="30">
        <f t="shared" si="13"/>
        <v>219.17077101274111</v>
      </c>
      <c r="DN104" s="3">
        <f>VLOOKUP($A104,DELIEVERY!$DX:$EM,2,0)</f>
        <v>45.35</v>
      </c>
      <c r="DO104" s="3">
        <f>VLOOKUP($A104,DELIEVERY!$DX:$EM,3,0)</f>
        <v>41.11</v>
      </c>
      <c r="DP104" s="3">
        <f>VLOOKUP($A104,DELIEVERY!$DX:$EM,4,0)</f>
        <v>24.5</v>
      </c>
      <c r="DQ104" s="3">
        <f>VLOOKUP($A104,DELIEVERY!$DX:$EM,5,0)</f>
        <v>34</v>
      </c>
      <c r="DR104" s="3">
        <f>VLOOKUP($A104,DELIEVERY!$DX:$EM,6,0)</f>
        <v>19.53</v>
      </c>
      <c r="DS104" s="3">
        <f>VLOOKUP($A104,DELIEVERY!$DX:$EM,7,0)</f>
        <v>20.010000000000002</v>
      </c>
      <c r="DT104" s="3">
        <f>VLOOKUP($A104,DELIEVERY!$DX:$EM,8,0)</f>
        <v>15.19</v>
      </c>
      <c r="DU104" s="3">
        <f>VLOOKUP($A104,DELIEVERY!$DX:$EM,9,0)</f>
        <v>19.78</v>
      </c>
      <c r="DV104" s="3">
        <f>VLOOKUP($A104,DELIEVERY!$DX:$EM,10,0)</f>
        <v>20.37</v>
      </c>
      <c r="DW104" s="3">
        <f>VLOOKUP($A104,DELIEVERY!$DX:$EM,11,0)</f>
        <v>43.85</v>
      </c>
      <c r="DX104" s="3">
        <f>VLOOKUP($A104,DELIEVERY!$DX:$EM,12,0)</f>
        <v>31.95</v>
      </c>
      <c r="DY104" s="3">
        <f>VLOOKUP($A104,DELIEVERY!$DX:$EM,13,0)</f>
        <v>38.11</v>
      </c>
      <c r="DZ104" s="3">
        <f>VLOOKUP($A104,DELIEVERY!$DX:$EM,14,0)</f>
        <v>20.02</v>
      </c>
      <c r="EA104" s="3">
        <f>VLOOKUP($A104,DELIEVERY!$DX:$EM,15,0)</f>
        <v>32.24</v>
      </c>
      <c r="EB104" s="3">
        <f>CASHBC!HU102</f>
        <v>5.5999999999999943</v>
      </c>
      <c r="EC104" s="22">
        <f>CASHBC!HV102</f>
        <v>3</v>
      </c>
      <c r="ED104" s="22">
        <f>CASHBC!HW102</f>
        <v>3.5500000000000114</v>
      </c>
      <c r="EE104" s="22">
        <f>CASHBC!HX102</f>
        <v>2.0499999999999972</v>
      </c>
      <c r="EF104" s="3">
        <f>CASHBC!HY102</f>
        <v>4.5</v>
      </c>
      <c r="EG104" s="22">
        <f>CASHBC!HZ102</f>
        <v>3.8999999999999915</v>
      </c>
      <c r="EH104" s="22">
        <f>CASHBC!IA102</f>
        <v>2.9000000000000057</v>
      </c>
      <c r="EI104" s="22">
        <f>CASHBC!IB102</f>
        <v>2.25</v>
      </c>
      <c r="EJ104" s="22">
        <f>CASHBC!IC102</f>
        <v>5.5499999999999972</v>
      </c>
      <c r="EK104" s="22">
        <f>CASHBC!ID102</f>
        <v>3.6500000000000057</v>
      </c>
      <c r="EL104" s="3">
        <f>CASHBC!IE102</f>
        <v>3.3499999999999943</v>
      </c>
      <c r="EM104" s="22">
        <f>CASHBC!IF102</f>
        <v>4.5499999999999972</v>
      </c>
      <c r="EN104" s="22">
        <f>CASHBC!IG102</f>
        <v>7.7999999999999972</v>
      </c>
      <c r="EO104" s="22">
        <f>CASHBC!IH102</f>
        <v>3.7000000000000028</v>
      </c>
      <c r="EP104" s="22">
        <f>VLOOKUP($A104,FNO_STOCKOPS!$EJ:$EY,2,0)</f>
        <v>0.40381282495667242</v>
      </c>
      <c r="EQ104" s="22">
        <f>VLOOKUP($A104,FNO_STOCKOPS!$EJ:$EY,3,0)</f>
        <v>0.46205357142857145</v>
      </c>
      <c r="ER104" s="22">
        <f>VLOOKUP($A104,FNO_STOCKOPS!$EJ:$EY,4,0)</f>
        <v>0.49036402569593146</v>
      </c>
      <c r="ES104" s="22">
        <f>VLOOKUP($A104,FNO_STOCKOPS!$EJ:$EY,5,0)</f>
        <v>0.46850393700787402</v>
      </c>
      <c r="ET104" s="22">
        <f>VLOOKUP($A104,FNO_STOCKOPS!$EJ:$EY,6,0)</f>
        <v>0.44990176817288802</v>
      </c>
      <c r="EU104" s="22">
        <f>VLOOKUP($A104,FNO_STOCKOPS!$EJ:$EY,7,0)</f>
        <v>0.46153846153846156</v>
      </c>
      <c r="EV104" s="22">
        <f>VLOOKUP($A104,FNO_STOCKOPS!$EJ:$EY,8,0)</f>
        <v>0.46561886051080548</v>
      </c>
      <c r="EW104" s="22">
        <f>VLOOKUP($A104,FNO_STOCKOPS!$EJ:$EY,9,0)</f>
        <v>0.45841784989858014</v>
      </c>
      <c r="EX104" s="22">
        <f>VLOOKUP($A104,FNO_STOCKOPS!$EJ:$EY,10,0)</f>
        <v>0.44181459566074949</v>
      </c>
      <c r="EY104" s="22">
        <f>VLOOKUP($A104,FNO_STOCKOPS!$EJ:$EY,11,0)</f>
        <v>0.44492440604751621</v>
      </c>
      <c r="EZ104" s="22">
        <f>VLOOKUP($A104,FNO_STOCKOPS!$EJ:$EY,12,0)</f>
        <v>0.45253863134657835</v>
      </c>
      <c r="FA104" s="22">
        <f>VLOOKUP($A104,FNO_STOCKOPS!$EJ:$EY,13,0)</f>
        <v>0.49292452830188677</v>
      </c>
      <c r="FB104" s="22">
        <f>VLOOKUP($A104,FNO_STOCKOPS!$EJ:$EY,14,0)</f>
        <v>0.42494226327944573</v>
      </c>
      <c r="FC104" s="22">
        <f>VLOOKUP($A104,FNO_STOCKOPS!$EJ:$EY,15,0)</f>
        <v>0.33737864077669905</v>
      </c>
    </row>
    <row r="105" spans="1:159" x14ac:dyDescent="0.25">
      <c r="A105" s="3" t="s">
        <v>111</v>
      </c>
      <c r="B105" s="17">
        <v>91.35</v>
      </c>
      <c r="C105" s="17">
        <v>97</v>
      </c>
      <c r="D105" s="17">
        <v>90.4</v>
      </c>
      <c r="E105" s="18">
        <v>95.95</v>
      </c>
      <c r="F105" s="18">
        <v>6.37</v>
      </c>
      <c r="G105" s="18">
        <v>145.85</v>
      </c>
      <c r="H105" s="18">
        <v>73.2</v>
      </c>
      <c r="I105" s="21" t="str">
        <f>VLOOKUP($A105,CASHBC!$HT:$IL,19,0)</f>
        <v/>
      </c>
      <c r="J105" s="22">
        <f>VLOOKUP($A105,CASHBC!$A:$C,3,0)</f>
        <v>151.51439999999999</v>
      </c>
      <c r="K105" s="22">
        <f>VLOOKUP($A105,CASHBC!$EZ:$FD,2,0)</f>
        <v>213.47823666666667</v>
      </c>
      <c r="L105" s="22">
        <f>VLOOKUP($A105,CASHBC!$EZ:$FD,3,0)</f>
        <v>176.542428</v>
      </c>
      <c r="M105" s="22">
        <f>VLOOKUP($A105,CASHBC!$EZ:$FD,4,0)</f>
        <v>164.1750825</v>
      </c>
      <c r="N105" s="22">
        <f>VLOOKUP($A105,CASHBC!$EZ:$FD,5,0)</f>
        <v>181.46444692307693</v>
      </c>
      <c r="O105" s="22" t="str">
        <f t="shared" si="9"/>
        <v/>
      </c>
      <c r="P105" s="22">
        <f>VLOOKUP($A105,CASHBC!$A:$D,4,0)</f>
        <v>141.462456965</v>
      </c>
      <c r="Q105" s="22">
        <f>VLOOKUP($A105,CASHBC!$FX:$GB,2,0)</f>
        <v>195.35711901833335</v>
      </c>
      <c r="R105" s="22">
        <f>VLOOKUP($A105,CASHBC!$FX:$GB,3,0)</f>
        <v>163.53983018299999</v>
      </c>
      <c r="S105" s="22">
        <f>VLOOKUP($A105,CASHBC!$FX:$GB,4,0)</f>
        <v>154.57738425687501</v>
      </c>
      <c r="T105" s="22">
        <f>VLOOKUP($A105,CASHBC!$FX:$GB,5,0)</f>
        <v>168.22753070423079</v>
      </c>
      <c r="U105" s="22" t="str">
        <f t="shared" si="10"/>
        <v/>
      </c>
      <c r="V105" s="24">
        <f>VLOOKUP($A105,CASHBC!$A:$E,5,0)</f>
        <v>78530</v>
      </c>
      <c r="W105" s="24">
        <f>VLOOKUP($A105,CASHBC!$GV:$GZ,2,0)</f>
        <v>98388.333333333328</v>
      </c>
      <c r="X105" s="24">
        <f>VLOOKUP($A105,CASHBC!$GV:$GZ,3,0)</f>
        <v>92527.2</v>
      </c>
      <c r="Y105" s="24">
        <f>VLOOKUP($A105,CASHBC!$GV:$GZ,4,0)</f>
        <v>98260</v>
      </c>
      <c r="Z105" s="24">
        <f>VLOOKUP($A105,CASHBC!$GV:$GZ,5,0)</f>
        <v>96428.846153846156</v>
      </c>
      <c r="AA105" s="24">
        <f t="shared" si="11"/>
        <v>78530</v>
      </c>
      <c r="AB105" s="27">
        <f>VLOOKUP(A105,DELIEVERY!A:E,5,0)</f>
        <v>42.47</v>
      </c>
      <c r="AC105" s="22">
        <f>VLOOKUP(A105,DELIEVERY!DP:DV,3,0)</f>
        <v>54.76165400216987</v>
      </c>
      <c r="AD105" s="22">
        <f>VLOOKUP(A105,DELIEVERY!DP:DV,4,0)</f>
        <v>54.101195436147506</v>
      </c>
      <c r="AE105" s="22">
        <f>VLOOKUP(A105,DELIEVERY!DP:DV,5,0)</f>
        <v>52.399223706800939</v>
      </c>
      <c r="AF105" s="22">
        <f>VLOOKUP(A105,DELIEVERY!DP:DV,6,0)</f>
        <v>52.412302793909014</v>
      </c>
      <c r="AG105" s="3" t="str">
        <f t="shared" si="12"/>
        <v/>
      </c>
      <c r="AH105" s="28">
        <f>FNO_BHAVCOPY!CB103</f>
        <v>-2.0837976376197904</v>
      </c>
      <c r="AI105" s="28">
        <f>FNO_BHAVCOPY!CC103</f>
        <v>1.2295544275239707</v>
      </c>
      <c r="AJ105" s="28">
        <f>FNO_BHAVCOPY!CD103</f>
        <v>-5.4904051172707895</v>
      </c>
      <c r="AK105" s="28">
        <f>FNO_BHAVCOPY!CE103</f>
        <v>11.5736885928393</v>
      </c>
      <c r="AL105" s="28">
        <f>FNO_BHAVCOPY!CF103</f>
        <v>-3.044631530388652</v>
      </c>
      <c r="AM105" s="28">
        <f>FNO_BHAVCOPY!CG103</f>
        <v>0.76699593259732712</v>
      </c>
      <c r="AN105" s="28">
        <f>FNO_BHAVCOPY!CH103</f>
        <v>4.5057080398348308</v>
      </c>
      <c r="AO105" s="28">
        <f>FNO_BHAVCOPY!CI103</f>
        <v>-6.0686976574827044E-2</v>
      </c>
      <c r="AP105" s="28">
        <f>FNO_BHAVCOPY!CJ103</f>
        <v>1.5030183565356658</v>
      </c>
      <c r="AQ105" s="28">
        <f>FNO_BHAVCOPY!CK103</f>
        <v>-1.3370608970463109</v>
      </c>
      <c r="AR105" s="28">
        <f>FNO_BHAVCOPY!CL103</f>
        <v>-6.3623947188709309</v>
      </c>
      <c r="AS105" s="28">
        <f>FNO_BHAVCOPY!CM103</f>
        <v>-6.8193869975607164</v>
      </c>
      <c r="AT105" s="28">
        <f>FNO_BHAVCOPY!CN103</f>
        <v>-3.5297728667894415</v>
      </c>
      <c r="AU105" s="28">
        <f>FNO_BHAVCOPY!CO103</f>
        <v>0.60730828615542976</v>
      </c>
      <c r="AV105" s="29">
        <f>FNO_BHAVCOPY!BK103</f>
        <v>42177600</v>
      </c>
      <c r="AW105" s="29">
        <f>FNO_BHAVCOPY!BL103</f>
        <v>43075200</v>
      </c>
      <c r="AX105" s="29">
        <f>FNO_BHAVCOPY!BM103</f>
        <v>42552000</v>
      </c>
      <c r="AY105" s="29">
        <f>FNO_BHAVCOPY!BN103</f>
        <v>45024000</v>
      </c>
      <c r="AZ105" s="29">
        <f>FNO_BHAVCOPY!BO103</f>
        <v>40353600</v>
      </c>
      <c r="BA105" s="29">
        <f>FNO_BHAVCOPY!BP103</f>
        <v>41620800</v>
      </c>
      <c r="BB105" s="29">
        <f>FNO_BHAVCOPY!BQ103</f>
        <v>41304000</v>
      </c>
      <c r="BC105" s="29">
        <f>FNO_BHAVCOPY!BR103</f>
        <v>39523200</v>
      </c>
      <c r="BD105" s="29">
        <f>FNO_BHAVCOPY!BS103</f>
        <v>39547200</v>
      </c>
      <c r="BE105" s="29">
        <f>FNO_BHAVCOPY!BT103</f>
        <v>38961600</v>
      </c>
      <c r="BF105" s="29">
        <f>FNO_BHAVCOPY!BU103</f>
        <v>39489600</v>
      </c>
      <c r="BG105" s="29">
        <f>FNO_BHAVCOPY!BV103</f>
        <v>42172800</v>
      </c>
      <c r="BH105" s="29">
        <f>FNO_BHAVCOPY!BW103</f>
        <v>45259200</v>
      </c>
      <c r="BI105" s="29">
        <f>FNO_BHAVCOPY!BX103</f>
        <v>46915200</v>
      </c>
      <c r="BJ105" s="22">
        <f>CASHBC!EJ103</f>
        <v>151.51439999999999</v>
      </c>
      <c r="BK105" s="22">
        <f>CASHBC!EK103</f>
        <v>215.52046999999999</v>
      </c>
      <c r="BL105" s="22">
        <f>CASHBC!EL103</f>
        <v>198.15466000000001</v>
      </c>
      <c r="BM105" s="22">
        <f>CASHBC!EM103</f>
        <v>226.75958</v>
      </c>
      <c r="BN105" s="22">
        <f>CASHBC!EN103</f>
        <v>101.49014</v>
      </c>
      <c r="BO105" s="22">
        <f>CASHBC!EO103</f>
        <v>140.78729000000001</v>
      </c>
      <c r="BP105" s="22">
        <f>CASHBC!EP103</f>
        <v>103.44379000000001</v>
      </c>
      <c r="BQ105" s="22">
        <f>CASHBC!EQ103</f>
        <v>150.85297</v>
      </c>
      <c r="BR105" s="22">
        <f>CASHBC!ER103</f>
        <v>176.39176</v>
      </c>
      <c r="BS105" s="22">
        <f>CASHBC!ES103</f>
        <v>169.69677999999999</v>
      </c>
      <c r="BT105" s="22">
        <f>CASHBC!ET103</f>
        <v>208.76392000000001</v>
      </c>
      <c r="BU105" s="22">
        <f>CASHBC!EU103</f>
        <v>241.28026</v>
      </c>
      <c r="BV105" s="22">
        <f>CASHBC!EV103</f>
        <v>332.67122000000001</v>
      </c>
      <c r="BW105" s="22">
        <f>CASHBC!EW103</f>
        <v>93.224969999999999</v>
      </c>
      <c r="BX105" s="22">
        <f>VLOOKUP($A105,CASHBC!$FG:$FU,2,0)</f>
        <v>141.462456965</v>
      </c>
      <c r="BY105" s="22">
        <f>VLOOKUP($A105,CASHBC!$FG:$FU,3,0)</f>
        <v>196.69397947000002</v>
      </c>
      <c r="BZ105" s="22">
        <f>VLOOKUP($A105,CASHBC!$FG:$FU,4,0)</f>
        <v>178.73685660000001</v>
      </c>
      <c r="CA105" s="22">
        <f>VLOOKUP($A105,CASHBC!$FG:$FU,5,0)</f>
        <v>210.64052098499999</v>
      </c>
      <c r="CB105" s="22">
        <f>VLOOKUP($A105,CASHBC!$FG:$FU,6,0)</f>
        <v>95.502049099999994</v>
      </c>
      <c r="CC105" s="22">
        <f>VLOOKUP($A105,CASHBC!$FG:$FU,7,0)</f>
        <v>136.12574476</v>
      </c>
      <c r="CD105" s="22">
        <f>VLOOKUP($A105,CASHBC!$FG:$FU,8,0)</f>
        <v>100.83197326</v>
      </c>
      <c r="CE105" s="22">
        <f>VLOOKUP($A105,CASHBC!$FG:$FU,9,0)</f>
        <v>147.00368881</v>
      </c>
      <c r="CF105" s="22">
        <f>VLOOKUP($A105,CASHBC!$FG:$FU,10,0)</f>
        <v>171.08426107</v>
      </c>
      <c r="CG105" s="22">
        <f>VLOOKUP($A105,CASHBC!$FG:$FU,11,0)</f>
        <v>164.93865461999999</v>
      </c>
      <c r="CH105" s="22">
        <f>VLOOKUP($A105,CASHBC!$FG:$FU,12,0)</f>
        <v>194.39235345999998</v>
      </c>
      <c r="CI105" s="22">
        <f>VLOOKUP($A105,CASHBC!$FG:$FU,13,0)</f>
        <v>221.28078078000001</v>
      </c>
      <c r="CJ105" s="22">
        <f>VLOOKUP($A105,CASHBC!$FG:$FU,14,0)</f>
        <v>288.69874213000003</v>
      </c>
      <c r="CK105" s="22">
        <f>VLOOKUP($A105,CASHBC!$FG:$FU,15,0)</f>
        <v>81.028294110000004</v>
      </c>
      <c r="CL105" s="30">
        <f>VLOOKUP($A105,CASHBC!$GE:$GS,2,0)</f>
        <v>78530</v>
      </c>
      <c r="CM105" s="30">
        <f>VLOOKUP($A105,CASHBC!$GE:$GS,3,0)</f>
        <v>120864</v>
      </c>
      <c r="CN105" s="30">
        <f>VLOOKUP($A105,CASHBC!$GE:$GS,4,0)</f>
        <v>92160</v>
      </c>
      <c r="CO105" s="30">
        <f>VLOOKUP($A105,CASHBC!$GE:$GS,5,0)</f>
        <v>82141</v>
      </c>
      <c r="CP105" s="30">
        <f>VLOOKUP($A105,CASHBC!$GE:$GS,6,0)</f>
        <v>78598</v>
      </c>
      <c r="CQ105" s="30">
        <f>VLOOKUP($A105,CASHBC!$GE:$GS,7,0)</f>
        <v>88873</v>
      </c>
      <c r="CR105" s="30">
        <f>VLOOKUP($A105,CASHBC!$GE:$GS,8,0)</f>
        <v>96944</v>
      </c>
      <c r="CS105" s="30">
        <f>VLOOKUP($A105,CASHBC!$GE:$GS,9,0)</f>
        <v>103452</v>
      </c>
      <c r="CT105" s="30">
        <f>VLOOKUP($A105,CASHBC!$GE:$GS,10,0)</f>
        <v>123048</v>
      </c>
      <c r="CU105" s="30">
        <f>VLOOKUP($A105,CASHBC!$GE:$GS,11,0)</f>
        <v>95895</v>
      </c>
      <c r="CV105" s="30">
        <f>VLOOKUP($A105,CASHBC!$GE:$GS,12,0)</f>
        <v>112700</v>
      </c>
      <c r="CW105" s="30">
        <f>VLOOKUP($A105,CASHBC!$GE:$GS,13,0)</f>
        <v>134175</v>
      </c>
      <c r="CX105" s="30">
        <f>VLOOKUP($A105,CASHBC!$GE:$GS,14,0)</f>
        <v>77992</v>
      </c>
      <c r="CY105" s="30">
        <f>VLOOKUP($A105,CASHBC!$GE:$GS,15,0)</f>
        <v>46733</v>
      </c>
      <c r="CZ105" s="30">
        <f t="shared" si="15"/>
        <v>192.93824016299504</v>
      </c>
      <c r="DA105" s="30">
        <f t="shared" si="14"/>
        <v>178.3165127746889</v>
      </c>
      <c r="DB105" s="30">
        <f t="shared" si="14"/>
        <v>215.01156684027777</v>
      </c>
      <c r="DC105" s="30">
        <f t="shared" si="14"/>
        <v>276.06138225733798</v>
      </c>
      <c r="DD105" s="30">
        <f t="shared" si="14"/>
        <v>129.12560116033487</v>
      </c>
      <c r="DE105" s="30">
        <f t="shared" si="14"/>
        <v>158.41401775567383</v>
      </c>
      <c r="DF105" s="30">
        <f t="shared" si="14"/>
        <v>106.70468517907247</v>
      </c>
      <c r="DG105" s="30">
        <f t="shared" si="14"/>
        <v>145.81928817229246</v>
      </c>
      <c r="DH105" s="30">
        <f t="shared" si="13"/>
        <v>143.35199271828881</v>
      </c>
      <c r="DI105" s="30">
        <f t="shared" si="13"/>
        <v>176.96103029355021</v>
      </c>
      <c r="DJ105" s="30">
        <f t="shared" si="13"/>
        <v>185.23861579414375</v>
      </c>
      <c r="DK105" s="30">
        <f t="shared" si="13"/>
        <v>179.82504937581518</v>
      </c>
      <c r="DL105" s="30">
        <f t="shared" si="13"/>
        <v>426.54531233972716</v>
      </c>
      <c r="DM105" s="30">
        <f t="shared" si="13"/>
        <v>199.48424025848971</v>
      </c>
      <c r="DN105" s="3">
        <f>VLOOKUP($A105,DELIEVERY!$DX:$EM,2,0)</f>
        <v>42.47</v>
      </c>
      <c r="DO105" s="3">
        <f>VLOOKUP($A105,DELIEVERY!$DX:$EM,3,0)</f>
        <v>58.4</v>
      </c>
      <c r="DP105" s="3">
        <f>VLOOKUP($A105,DELIEVERY!$DX:$EM,4,0)</f>
        <v>48.74</v>
      </c>
      <c r="DQ105" s="3">
        <f>VLOOKUP($A105,DELIEVERY!$DX:$EM,5,0)</f>
        <v>56.57</v>
      </c>
      <c r="DR105" s="3">
        <f>VLOOKUP($A105,DELIEVERY!$DX:$EM,6,0)</f>
        <v>44.26</v>
      </c>
      <c r="DS105" s="3">
        <f>VLOOKUP($A105,DELIEVERY!$DX:$EM,7,0)</f>
        <v>58.19</v>
      </c>
      <c r="DT105" s="3">
        <f>VLOOKUP($A105,DELIEVERY!$DX:$EM,8,0)</f>
        <v>46.9</v>
      </c>
      <c r="DU105" s="3">
        <f>VLOOKUP($A105,DELIEVERY!$DX:$EM,9,0)</f>
        <v>53.94</v>
      </c>
      <c r="DV105" s="3">
        <f>VLOOKUP($A105,DELIEVERY!$DX:$EM,10,0)</f>
        <v>45.79</v>
      </c>
      <c r="DW105" s="3">
        <f>VLOOKUP($A105,DELIEVERY!$DX:$EM,11,0)</f>
        <v>44.07</v>
      </c>
      <c r="DX105" s="3">
        <f>VLOOKUP($A105,DELIEVERY!$DX:$EM,12,0)</f>
        <v>47.73</v>
      </c>
      <c r="DY105" s="3">
        <f>VLOOKUP($A105,DELIEVERY!$DX:$EM,13,0)</f>
        <v>49.63</v>
      </c>
      <c r="DZ105" s="3">
        <f>VLOOKUP($A105,DELIEVERY!$DX:$EM,14,0)</f>
        <v>68.53</v>
      </c>
      <c r="EA105" s="3">
        <f>VLOOKUP($A105,DELIEVERY!$DX:$EM,15,0)</f>
        <v>27.96</v>
      </c>
      <c r="EB105" s="3">
        <f>CASHBC!HU103</f>
        <v>6.5999999999999943</v>
      </c>
      <c r="EC105" s="22">
        <f>CASHBC!HV103</f>
        <v>2.5999999999999943</v>
      </c>
      <c r="ED105" s="22">
        <f>CASHBC!HW103</f>
        <v>4.25</v>
      </c>
      <c r="EE105" s="22">
        <f>CASHBC!HX103</f>
        <v>2.5</v>
      </c>
      <c r="EF105" s="3">
        <f>CASHBC!HY103</f>
        <v>4.3999999999999915</v>
      </c>
      <c r="EG105" s="22">
        <f>CASHBC!HZ103</f>
        <v>3.1500000000000057</v>
      </c>
      <c r="EH105" s="22">
        <f>CASHBC!IA103</f>
        <v>3.75</v>
      </c>
      <c r="EI105" s="22">
        <f>CASHBC!IB103</f>
        <v>2.8500000000000085</v>
      </c>
      <c r="EJ105" s="22">
        <f>CASHBC!IC103</f>
        <v>5.8999999999999915</v>
      </c>
      <c r="EK105" s="22">
        <f>CASHBC!ID103</f>
        <v>6</v>
      </c>
      <c r="EL105" s="3">
        <f>CASHBC!IE103</f>
        <v>9.2999999999999972</v>
      </c>
      <c r="EM105" s="22">
        <f>CASHBC!IF103</f>
        <v>5.5</v>
      </c>
      <c r="EN105" s="22">
        <f>CASHBC!IG103</f>
        <v>4.4000000000000057</v>
      </c>
      <c r="EO105" s="22">
        <f>CASHBC!IH103</f>
        <v>3.0499999999999972</v>
      </c>
      <c r="EP105" s="22">
        <f>VLOOKUP($A105,FNO_STOCKOPS!$EJ:$EY,2,0)</f>
        <v>0.48656429942418428</v>
      </c>
      <c r="EQ105" s="22">
        <f>VLOOKUP($A105,FNO_STOCKOPS!$EJ:$EY,3,0)</f>
        <v>0.50731261425959784</v>
      </c>
      <c r="ER105" s="22">
        <f>VLOOKUP($A105,FNO_STOCKOPS!$EJ:$EY,4,0)</f>
        <v>0.546692607003891</v>
      </c>
      <c r="ES105" s="22">
        <f>VLOOKUP($A105,FNO_STOCKOPS!$EJ:$EY,5,0)</f>
        <v>0.55335221907459864</v>
      </c>
      <c r="ET105" s="22">
        <f>VLOOKUP($A105,FNO_STOCKOPS!$EJ:$EY,6,0)</f>
        <v>0.48513902205177373</v>
      </c>
      <c r="EU105" s="22">
        <f>VLOOKUP($A105,FNO_STOCKOPS!$EJ:$EY,7,0)</f>
        <v>0.48775894538606401</v>
      </c>
      <c r="EV105" s="22">
        <f>VLOOKUP($A105,FNO_STOCKOPS!$EJ:$EY,8,0)</f>
        <v>0.49246231155778897</v>
      </c>
      <c r="EW105" s="22">
        <f>VLOOKUP($A105,FNO_STOCKOPS!$EJ:$EY,9,0)</f>
        <v>0.51531151003167897</v>
      </c>
      <c r="EX105" s="22">
        <f>VLOOKUP($A105,FNO_STOCKOPS!$EJ:$EY,10,0)</f>
        <v>0.58038768529076401</v>
      </c>
      <c r="EY105" s="22">
        <f>VLOOKUP($A105,FNO_STOCKOPS!$EJ:$EY,11,0)</f>
        <v>0.50838709677419358</v>
      </c>
      <c r="EZ105" s="22">
        <f>VLOOKUP($A105,FNO_STOCKOPS!$EJ:$EY,12,0)</f>
        <v>0.50712250712250717</v>
      </c>
      <c r="FA105" s="22">
        <f>VLOOKUP($A105,FNO_STOCKOPS!$EJ:$EY,13,0)</f>
        <v>0.44461778471138846</v>
      </c>
      <c r="FB105" s="22">
        <f>VLOOKUP($A105,FNO_STOCKOPS!$EJ:$EY,14,0)</f>
        <v>0.4889705882352941</v>
      </c>
      <c r="FC105" s="22">
        <f>VLOOKUP($A105,FNO_STOCKOPS!$EJ:$EY,15,0)</f>
        <v>0.52941176470588236</v>
      </c>
    </row>
    <row r="106" spans="1:159" x14ac:dyDescent="0.25">
      <c r="A106" s="3" t="s">
        <v>112</v>
      </c>
      <c r="B106" s="18">
        <v>72.599999999999994</v>
      </c>
      <c r="C106" s="18">
        <v>81.05</v>
      </c>
      <c r="D106" s="18">
        <v>71.5</v>
      </c>
      <c r="E106" s="18">
        <v>79.75</v>
      </c>
      <c r="F106" s="18">
        <v>13.12</v>
      </c>
      <c r="G106" s="18">
        <v>178.9</v>
      </c>
      <c r="H106" s="18">
        <v>50</v>
      </c>
      <c r="I106" s="21" t="str">
        <f>VLOOKUP($A106,CASHBC!$HT:$IL,19,0)</f>
        <v/>
      </c>
      <c r="J106" s="22">
        <f>VLOOKUP($A106,CASHBC!$A:$C,3,0)</f>
        <v>542.95138999999995</v>
      </c>
      <c r="K106" s="22">
        <f>VLOOKUP($A106,CASHBC!$EZ:$FD,2,0)</f>
        <v>183.91868666666664</v>
      </c>
      <c r="L106" s="22">
        <f>VLOOKUP($A106,CASHBC!$EZ:$FD,3,0)</f>
        <v>249.94551999999999</v>
      </c>
      <c r="M106" s="22">
        <f>VLOOKUP($A106,CASHBC!$EZ:$FD,4,0)</f>
        <v>302.65883249999996</v>
      </c>
      <c r="N106" s="22">
        <f>VLOOKUP($A106,CASHBC!$EZ:$FD,5,0)</f>
        <v>265.38852846153844</v>
      </c>
      <c r="O106" s="22">
        <f t="shared" si="9"/>
        <v>542.95138999999995</v>
      </c>
      <c r="P106" s="22">
        <f>VLOOKUP($A106,CASHBC!$A:$D,4,0)</f>
        <v>411.858651775</v>
      </c>
      <c r="Q106" s="22">
        <f>VLOOKUP($A106,CASHBC!$FX:$GB,2,0)</f>
        <v>126.72139076000001</v>
      </c>
      <c r="R106" s="22">
        <f>VLOOKUP($A106,CASHBC!$FX:$GB,3,0)</f>
        <v>170.977384169</v>
      </c>
      <c r="S106" s="22">
        <f>VLOOKUP($A106,CASHBC!$FX:$GB,4,0)</f>
        <v>204.24916204500002</v>
      </c>
      <c r="T106" s="22">
        <f>VLOOKUP($A106,CASHBC!$FX:$GB,5,0)</f>
        <v>185.42744355384613</v>
      </c>
      <c r="U106" s="22">
        <f t="shared" si="10"/>
        <v>411.858651775</v>
      </c>
      <c r="V106" s="24">
        <f>VLOOKUP($A106,CASHBC!$A:$E,5,0)</f>
        <v>180146</v>
      </c>
      <c r="W106" s="24">
        <f>VLOOKUP($A106,CASHBC!$GV:$GZ,2,0)</f>
        <v>75415</v>
      </c>
      <c r="X106" s="24">
        <f>VLOOKUP($A106,CASHBC!$GV:$GZ,3,0)</f>
        <v>96853.8</v>
      </c>
      <c r="Y106" s="24">
        <f>VLOOKUP($A106,CASHBC!$GV:$GZ,4,0)</f>
        <v>122006.75</v>
      </c>
      <c r="Z106" s="24">
        <f>VLOOKUP($A106,CASHBC!$GV:$GZ,5,0)</f>
        <v>110409.84615384616</v>
      </c>
      <c r="AA106" s="24" t="str">
        <f t="shared" si="11"/>
        <v/>
      </c>
      <c r="AB106" s="27">
        <f>VLOOKUP(A106,DELIEVERY!A:E,5,0)</f>
        <v>40.1</v>
      </c>
      <c r="AC106" s="22">
        <f>VLOOKUP(A106,DELIEVERY!DP:DV,3,0)</f>
        <v>31.421193634012827</v>
      </c>
      <c r="AD106" s="22">
        <f>VLOOKUP(A106,DELIEVERY!DP:DV,4,0)</f>
        <v>28.776610198894542</v>
      </c>
      <c r="AE106" s="22">
        <f>VLOOKUP(A106,DELIEVERY!DP:DV,5,0)</f>
        <v>29.021873994045755</v>
      </c>
      <c r="AF106" s="22">
        <f>VLOOKUP(A106,DELIEVERY!DP:DV,6,0)</f>
        <v>30.082269772445414</v>
      </c>
      <c r="AG106" s="3">
        <f t="shared" si="12"/>
        <v>40.1</v>
      </c>
      <c r="AH106" s="28">
        <f>FNO_BHAVCOPY!CB104</f>
        <v>-36.070381231671554</v>
      </c>
      <c r="AI106" s="28">
        <f>FNO_BHAVCOPY!CC104</f>
        <v>-17.533252720677147</v>
      </c>
      <c r="AJ106" s="28">
        <f>FNO_BHAVCOPY!CD104</f>
        <v>-24.405850091407679</v>
      </c>
      <c r="AK106" s="28">
        <f>FNO_BHAVCOPY!CE104</f>
        <v>-8.2214765100671148</v>
      </c>
      <c r="AL106" s="28">
        <f>FNO_BHAVCOPY!CF104</f>
        <v>-1.6501650165016499</v>
      </c>
      <c r="AM106" s="28">
        <f>FNO_BHAVCOPY!CG104</f>
        <v>-23.725613593455002</v>
      </c>
      <c r="AN106" s="28">
        <f>FNO_BHAVCOPY!CH104</f>
        <v>5.1621442753143612</v>
      </c>
      <c r="AO106" s="28">
        <f>FNO_BHAVCOPY!CI104</f>
        <v>1.2056262558606832</v>
      </c>
      <c r="AP106" s="28">
        <f>FNO_BHAVCOPY!CJ104</f>
        <v>-2.9258777633289985</v>
      </c>
      <c r="AQ106" s="28">
        <f>FNO_BHAVCOPY!CK104</f>
        <v>0.58862001308044476</v>
      </c>
      <c r="AR106" s="28">
        <f>FNO_BHAVCOPY!CL104</f>
        <v>-0.7142857142857143</v>
      </c>
      <c r="AS106" s="28">
        <f>FNO_BHAVCOPY!CM104</f>
        <v>-1.2187299550994226</v>
      </c>
      <c r="AT106" s="28">
        <f>FNO_BHAVCOPY!CN104</f>
        <v>-1.949685534591195</v>
      </c>
      <c r="AU106" s="28">
        <f>FNO_BHAVCOPY!CO104</f>
        <v>-1.6697588126159555</v>
      </c>
      <c r="AV106" s="29">
        <f>FNO_BHAVCOPY!BK104</f>
        <v>1481964</v>
      </c>
      <c r="AW106" s="29">
        <f>FNO_BHAVCOPY!BL104</f>
        <v>2318118</v>
      </c>
      <c r="AX106" s="29">
        <f>FNO_BHAVCOPY!BM104</f>
        <v>2810973</v>
      </c>
      <c r="AY106" s="29">
        <f>FNO_BHAVCOPY!BN104</f>
        <v>3718506</v>
      </c>
      <c r="AZ106" s="29">
        <f>FNO_BHAVCOPY!BO104</f>
        <v>4051608</v>
      </c>
      <c r="BA106" s="29">
        <f>FNO_BHAVCOPY!BP104</f>
        <v>4119588</v>
      </c>
      <c r="BB106" s="29">
        <f>FNO_BHAVCOPY!BQ104</f>
        <v>5401011</v>
      </c>
      <c r="BC106" s="29">
        <f>FNO_BHAVCOPY!BR104</f>
        <v>5135889</v>
      </c>
      <c r="BD106" s="29">
        <f>FNO_BHAVCOPY!BS104</f>
        <v>5074707</v>
      </c>
      <c r="BE106" s="29">
        <f>FNO_BHAVCOPY!BT104</f>
        <v>5227662</v>
      </c>
      <c r="BF106" s="29">
        <f>FNO_BHAVCOPY!BU104</f>
        <v>5197071</v>
      </c>
      <c r="BG106" s="29">
        <f>FNO_BHAVCOPY!BV104</f>
        <v>5234460</v>
      </c>
      <c r="BH106" s="29">
        <f>FNO_BHAVCOPY!BW104</f>
        <v>5299041</v>
      </c>
      <c r="BI106" s="29">
        <f>FNO_BHAVCOPY!BX104</f>
        <v>5404410</v>
      </c>
      <c r="BJ106" s="22">
        <f>CASHBC!EJ104</f>
        <v>38.742319999999999</v>
      </c>
      <c r="BK106" s="22">
        <f>CASHBC!EK104</f>
        <v>16.79158</v>
      </c>
      <c r="BL106" s="22">
        <f>CASHBC!EL104</f>
        <v>26.855499999999999</v>
      </c>
      <c r="BM106" s="22">
        <f>CASHBC!EM104</f>
        <v>13.488</v>
      </c>
      <c r="BN106" s="22">
        <f>CASHBC!EN104</f>
        <v>23.470870000000001</v>
      </c>
      <c r="BO106" s="22">
        <f>CASHBC!EO104</f>
        <v>48.813110000000002</v>
      </c>
      <c r="BP106" s="22">
        <f>CASHBC!EP104</f>
        <v>68.99409</v>
      </c>
      <c r="BQ106" s="22">
        <f>CASHBC!EQ104</f>
        <v>20.870999999999999</v>
      </c>
      <c r="BR106" s="22">
        <f>CASHBC!ER104</f>
        <v>15.086819999999999</v>
      </c>
      <c r="BS106" s="22">
        <f>CASHBC!ES104</f>
        <v>13.88644</v>
      </c>
      <c r="BT106" s="22">
        <f>CASHBC!ET104</f>
        <v>30.1129</v>
      </c>
      <c r="BU106" s="22">
        <f>CASHBC!EU104</f>
        <v>34.742519999999999</v>
      </c>
      <c r="BV106" s="22">
        <f>CASHBC!EV104</f>
        <v>49.333770000000001</v>
      </c>
      <c r="BW106" s="22">
        <f>CASHBC!EW104</f>
        <v>45.737189999999998</v>
      </c>
      <c r="BX106" s="22">
        <f>VLOOKUP($A106,CASHBC!$FG:$FU,2,0)</f>
        <v>411.858651775</v>
      </c>
      <c r="BY106" s="22">
        <f>VLOOKUP($A106,CASHBC!$FG:$FU,3,0)</f>
        <v>125.916908495</v>
      </c>
      <c r="BZ106" s="22">
        <f>VLOOKUP($A106,CASHBC!$FG:$FU,4,0)</f>
        <v>139.63825846500001</v>
      </c>
      <c r="CA106" s="22">
        <f>VLOOKUP($A106,CASHBC!$FG:$FU,5,0)</f>
        <v>114.60900532000001</v>
      </c>
      <c r="CB106" s="22">
        <f>VLOOKUP($A106,CASHBC!$FG:$FU,6,0)</f>
        <v>216.18159984000002</v>
      </c>
      <c r="CC106" s="22">
        <f>VLOOKUP($A106,CASHBC!$FG:$FU,7,0)</f>
        <v>258.54114872500003</v>
      </c>
      <c r="CD106" s="22">
        <f>VLOOKUP($A106,CASHBC!$FG:$FU,8,0)</f>
        <v>470.20730084499996</v>
      </c>
      <c r="CE106" s="22">
        <f>VLOOKUP($A106,CASHBC!$FG:$FU,9,0)</f>
        <v>191.71891511999999</v>
      </c>
      <c r="CF106" s="22">
        <f>VLOOKUP($A106,CASHBC!$FG:$FU,10,0)</f>
        <v>117.18015955</v>
      </c>
      <c r="CG106" s="22">
        <f>VLOOKUP($A106,CASHBC!$FG:$FU,11,0)</f>
        <v>111.08289133499999</v>
      </c>
      <c r="CH106" s="22">
        <f>VLOOKUP($A106,CASHBC!$FG:$FU,12,0)</f>
        <v>183.68581446500002</v>
      </c>
      <c r="CI106" s="22">
        <f>VLOOKUP($A106,CASHBC!$FG:$FU,13,0)</f>
        <v>167.55877411500001</v>
      </c>
      <c r="CJ106" s="22">
        <f>VLOOKUP($A106,CASHBC!$FG:$FU,14,0)</f>
        <v>166.49791942499999</v>
      </c>
      <c r="CK106" s="22">
        <f>VLOOKUP($A106,CASHBC!$FG:$FU,15,0)</f>
        <v>147.73807049999999</v>
      </c>
      <c r="CL106" s="30">
        <f>VLOOKUP($A106,CASHBC!$GE:$GS,2,0)</f>
        <v>180146</v>
      </c>
      <c r="CM106" s="30">
        <f>VLOOKUP($A106,CASHBC!$GE:$GS,3,0)</f>
        <v>80081</v>
      </c>
      <c r="CN106" s="30">
        <f>VLOOKUP($A106,CASHBC!$GE:$GS,4,0)</f>
        <v>75155</v>
      </c>
      <c r="CO106" s="30">
        <f>VLOOKUP($A106,CASHBC!$GE:$GS,5,0)</f>
        <v>71009</v>
      </c>
      <c r="CP106" s="30">
        <f>VLOOKUP($A106,CASHBC!$GE:$GS,6,0)</f>
        <v>114031</v>
      </c>
      <c r="CQ106" s="30">
        <f>VLOOKUP($A106,CASHBC!$GE:$GS,7,0)</f>
        <v>143993</v>
      </c>
      <c r="CR106" s="30">
        <f>VLOOKUP($A106,CASHBC!$GE:$GS,8,0)</f>
        <v>276257</v>
      </c>
      <c r="CS106" s="30">
        <f>VLOOKUP($A106,CASHBC!$GE:$GS,9,0)</f>
        <v>136412</v>
      </c>
      <c r="CT106" s="30">
        <f>VLOOKUP($A106,CASHBC!$GE:$GS,10,0)</f>
        <v>79116</v>
      </c>
      <c r="CU106" s="30">
        <f>VLOOKUP($A106,CASHBC!$GE:$GS,11,0)</f>
        <v>65140</v>
      </c>
      <c r="CV106" s="30">
        <f>VLOOKUP($A106,CASHBC!$GE:$GS,12,0)</f>
        <v>97729</v>
      </c>
      <c r="CW106" s="30">
        <f>VLOOKUP($A106,CASHBC!$GE:$GS,13,0)</f>
        <v>102756</v>
      </c>
      <c r="CX106" s="30">
        <f>VLOOKUP($A106,CASHBC!$GE:$GS,14,0)</f>
        <v>107552</v>
      </c>
      <c r="CY106" s="30">
        <f>VLOOKUP($A106,CASHBC!$GE:$GS,15,0)</f>
        <v>86097</v>
      </c>
      <c r="CZ106" s="30">
        <f t="shared" si="15"/>
        <v>21.506067300966993</v>
      </c>
      <c r="DA106" s="30">
        <f t="shared" si="14"/>
        <v>20.968244652289556</v>
      </c>
      <c r="DB106" s="30">
        <f t="shared" si="14"/>
        <v>35.733484132792228</v>
      </c>
      <c r="DC106" s="30">
        <f t="shared" si="14"/>
        <v>18.994775310171949</v>
      </c>
      <c r="DD106" s="30">
        <f t="shared" si="14"/>
        <v>20.5828853557366</v>
      </c>
      <c r="DE106" s="30">
        <f t="shared" si="14"/>
        <v>33.899640954768635</v>
      </c>
      <c r="DF106" s="30">
        <f t="shared" si="14"/>
        <v>24.974603358466936</v>
      </c>
      <c r="DG106" s="30">
        <f t="shared" si="14"/>
        <v>15.299973609359879</v>
      </c>
      <c r="DH106" s="30">
        <f t="shared" si="13"/>
        <v>19.069240103139691</v>
      </c>
      <c r="DI106" s="30">
        <f t="shared" si="13"/>
        <v>21.317838501688669</v>
      </c>
      <c r="DJ106" s="30">
        <f t="shared" si="13"/>
        <v>30.812655404230064</v>
      </c>
      <c r="DK106" s="30">
        <f t="shared" si="13"/>
        <v>33.8106971855658</v>
      </c>
      <c r="DL106" s="30">
        <f t="shared" si="13"/>
        <v>45.869690940196371</v>
      </c>
      <c r="DM106" s="30">
        <f t="shared" si="13"/>
        <v>53.122861423742982</v>
      </c>
      <c r="DN106" s="3">
        <f>VLOOKUP($A106,DELIEVERY!$DX:$EM,2,0)</f>
        <v>40.1</v>
      </c>
      <c r="DO106" s="3">
        <f>VLOOKUP($A106,DELIEVERY!$DX:$EM,3,0)</f>
        <v>32.869999999999997</v>
      </c>
      <c r="DP106" s="3">
        <f>VLOOKUP($A106,DELIEVERY!$DX:$EM,4,0)</f>
        <v>31.6</v>
      </c>
      <c r="DQ106" s="3">
        <f>VLOOKUP($A106,DELIEVERY!$DX:$EM,5,0)</f>
        <v>29.64</v>
      </c>
      <c r="DR106" s="3">
        <f>VLOOKUP($A106,DELIEVERY!$DX:$EM,6,0)</f>
        <v>29.4</v>
      </c>
      <c r="DS106" s="3">
        <f>VLOOKUP($A106,DELIEVERY!$DX:$EM,7,0)</f>
        <v>24.44</v>
      </c>
      <c r="DT106" s="3">
        <f>VLOOKUP($A106,DELIEVERY!$DX:$EM,8,0)</f>
        <v>26.49</v>
      </c>
      <c r="DU106" s="3">
        <f>VLOOKUP($A106,DELIEVERY!$DX:$EM,9,0)</f>
        <v>33.020000000000003</v>
      </c>
      <c r="DV106" s="3">
        <f>VLOOKUP($A106,DELIEVERY!$DX:$EM,10,0)</f>
        <v>35.840000000000003</v>
      </c>
      <c r="DW106" s="3">
        <f>VLOOKUP($A106,DELIEVERY!$DX:$EM,11,0)</f>
        <v>34.770000000000003</v>
      </c>
      <c r="DX106" s="3">
        <f>VLOOKUP($A106,DELIEVERY!$DX:$EM,12,0)</f>
        <v>50.77</v>
      </c>
      <c r="DY106" s="3">
        <f>VLOOKUP($A106,DELIEVERY!$DX:$EM,13,0)</f>
        <v>25.88</v>
      </c>
      <c r="DZ106" s="3">
        <f>VLOOKUP($A106,DELIEVERY!$DX:$EM,14,0)</f>
        <v>23.45</v>
      </c>
      <c r="EA106" s="3">
        <f>VLOOKUP($A106,DELIEVERY!$DX:$EM,15,0)</f>
        <v>26.12</v>
      </c>
      <c r="EB106" s="3">
        <f>CASHBC!HU104</f>
        <v>8.5</v>
      </c>
      <c r="EC106" s="22">
        <f>CASHBC!HV104</f>
        <v>4.6000000000000085</v>
      </c>
      <c r="ED106" s="22">
        <f>CASHBC!HW104</f>
        <v>4.8499999999999943</v>
      </c>
      <c r="EE106" s="22">
        <f>CASHBC!HX104</f>
        <v>2.6000000000000085</v>
      </c>
      <c r="EF106" s="3">
        <f>CASHBC!HY104</f>
        <v>5.0999999999999943</v>
      </c>
      <c r="EG106" s="22">
        <f>CASHBC!HZ104</f>
        <v>6.6500000000000057</v>
      </c>
      <c r="EH106" s="22">
        <f>CASHBC!IA104</f>
        <v>12.650000000000006</v>
      </c>
      <c r="EI106" s="22">
        <f>CASHBC!IB104</f>
        <v>3.75</v>
      </c>
      <c r="EJ106" s="22">
        <f>CASHBC!IC104</f>
        <v>3.8500000000000085</v>
      </c>
      <c r="EK106" s="22">
        <f>CASHBC!ID104</f>
        <v>3.7000000000000028</v>
      </c>
      <c r="EL106" s="3">
        <f>CASHBC!IE104</f>
        <v>3.3499999999999943</v>
      </c>
      <c r="EM106" s="22">
        <f>CASHBC!IF104</f>
        <v>4.5499999999999972</v>
      </c>
      <c r="EN106" s="22">
        <f>CASHBC!IG104</f>
        <v>5.4000000000000057</v>
      </c>
      <c r="EO106" s="22">
        <f>CASHBC!IH104</f>
        <v>2.4000000000000057</v>
      </c>
      <c r="EP106" s="22">
        <f>VLOOKUP($A106,FNO_STOCKOPS!$EJ:$EY,2,0)</f>
        <v>1.1103397880891488</v>
      </c>
      <c r="EQ106" s="22">
        <f>VLOOKUP($A106,FNO_STOCKOPS!$EJ:$EY,3,0)</f>
        <v>0.88163001293661059</v>
      </c>
      <c r="ER106" s="22">
        <f>VLOOKUP($A106,FNO_STOCKOPS!$EJ:$EY,4,0)</f>
        <v>0.84244186046511627</v>
      </c>
      <c r="ES106" s="22">
        <f>VLOOKUP($A106,FNO_STOCKOPS!$EJ:$EY,5,0)</f>
        <v>0.83824792442026907</v>
      </c>
      <c r="ET106" s="22">
        <f>VLOOKUP($A106,FNO_STOCKOPS!$EJ:$EY,6,0)</f>
        <v>0.84201633342720361</v>
      </c>
      <c r="EU106" s="22">
        <f>VLOOKUP($A106,FNO_STOCKOPS!$EJ:$EY,7,0)</f>
        <v>0.84399999999999997</v>
      </c>
      <c r="EV106" s="22">
        <f>VLOOKUP($A106,FNO_STOCKOPS!$EJ:$EY,8,0)</f>
        <v>0.9011715229798738</v>
      </c>
      <c r="EW106" s="22">
        <f>VLOOKUP($A106,FNO_STOCKOPS!$EJ:$EY,9,0)</f>
        <v>0.84989278055754114</v>
      </c>
      <c r="EX106" s="22">
        <f>VLOOKUP($A106,FNO_STOCKOPS!$EJ:$EY,10,0)</f>
        <v>0.77325581395348841</v>
      </c>
      <c r="EY106" s="22">
        <f>VLOOKUP($A106,FNO_STOCKOPS!$EJ:$EY,11,0)</f>
        <v>0.84294871794871795</v>
      </c>
      <c r="EZ106" s="22">
        <f>VLOOKUP($A106,FNO_STOCKOPS!$EJ:$EY,12,0)</f>
        <v>0.83976992604765821</v>
      </c>
      <c r="FA106" s="22">
        <f>VLOOKUP($A106,FNO_STOCKOPS!$EJ:$EY,13,0)</f>
        <v>0.78955823293172689</v>
      </c>
      <c r="FB106" s="22">
        <f>VLOOKUP($A106,FNO_STOCKOPS!$EJ:$EY,14,0)</f>
        <v>0.77967549103330491</v>
      </c>
      <c r="FC106" s="22">
        <f>VLOOKUP($A106,FNO_STOCKOPS!$EJ:$EY,15,0)</f>
        <v>0.84751434034416828</v>
      </c>
    </row>
    <row r="107" spans="1:159" x14ac:dyDescent="0.25">
      <c r="A107" s="3" t="s">
        <v>113</v>
      </c>
      <c r="B107" s="17">
        <v>18300</v>
      </c>
      <c r="C107" s="17">
        <v>18632.599999999999</v>
      </c>
      <c r="D107" s="17">
        <v>17965.099999999999</v>
      </c>
      <c r="E107" s="17">
        <v>18244</v>
      </c>
      <c r="F107" s="18">
        <v>1.39</v>
      </c>
      <c r="G107" s="17">
        <v>26882.6</v>
      </c>
      <c r="H107" s="17">
        <v>16254</v>
      </c>
      <c r="I107" s="21" t="str">
        <f>VLOOKUP($A107,CASHBC!$HT:$IL,19,0)</f>
        <v/>
      </c>
      <c r="J107" s="22">
        <f>VLOOKUP($A107,CASHBC!$A:$C,3,0)</f>
        <v>0.49883</v>
      </c>
      <c r="K107" s="22">
        <f>VLOOKUP($A107,CASHBC!$EZ:$FD,2,0)</f>
        <v>0.33329000000000003</v>
      </c>
      <c r="L107" s="22">
        <f>VLOOKUP($A107,CASHBC!$EZ:$FD,3,0)</f>
        <v>0.35289800000000004</v>
      </c>
      <c r="M107" s="22">
        <f>VLOOKUP($A107,CASHBC!$EZ:$FD,4,0)</f>
        <v>0.39395750000000002</v>
      </c>
      <c r="N107" s="22">
        <f>VLOOKUP($A107,CASHBC!$EZ:$FD,5,0)</f>
        <v>0.38367230769230765</v>
      </c>
      <c r="O107" s="22">
        <f t="shared" si="9"/>
        <v>0.49883</v>
      </c>
      <c r="P107" s="22">
        <f>VLOOKUP($A107,CASHBC!$A:$D,4,0)</f>
        <v>90.492219974999998</v>
      </c>
      <c r="Q107" s="22">
        <f>VLOOKUP($A107,CASHBC!$FX:$GB,2,0)</f>
        <v>61.102526838333326</v>
      </c>
      <c r="R107" s="22">
        <f>VLOOKUP($A107,CASHBC!$FX:$GB,3,0)</f>
        <v>64.006660061999995</v>
      </c>
      <c r="S107" s="22">
        <f>VLOOKUP($A107,CASHBC!$FX:$GB,4,0)</f>
        <v>69.782410586249995</v>
      </c>
      <c r="T107" s="22">
        <f>VLOOKUP($A107,CASHBC!$FX:$GB,5,0)</f>
        <v>66.912054561153838</v>
      </c>
      <c r="U107" s="22">
        <f t="shared" si="10"/>
        <v>90.492219974999998</v>
      </c>
      <c r="V107" s="24">
        <f>VLOOKUP($A107,CASHBC!$A:$E,5,0)</f>
        <v>8771</v>
      </c>
      <c r="W107" s="24">
        <f>VLOOKUP($A107,CASHBC!$GV:$GZ,2,0)</f>
        <v>9108</v>
      </c>
      <c r="X107" s="24">
        <f>VLOOKUP($A107,CASHBC!$GV:$GZ,3,0)</f>
        <v>9518.6</v>
      </c>
      <c r="Y107" s="24">
        <f>VLOOKUP($A107,CASHBC!$GV:$GZ,4,0)</f>
        <v>10703.75</v>
      </c>
      <c r="Z107" s="24">
        <f>VLOOKUP($A107,CASHBC!$GV:$GZ,5,0)</f>
        <v>11205.76923076923</v>
      </c>
      <c r="AA107" s="24">
        <f t="shared" si="11"/>
        <v>8771</v>
      </c>
      <c r="AB107" s="27">
        <f>VLOOKUP(A107,DELIEVERY!A:E,5,0)</f>
        <v>59.7</v>
      </c>
      <c r="AC107" s="22">
        <f>VLOOKUP(A107,DELIEVERY!DP:DV,3,0)</f>
        <v>40.929320811705523</v>
      </c>
      <c r="AD107" s="22">
        <f>VLOOKUP(A107,DELIEVERY!DP:DV,4,0)</f>
        <v>42.303441787712032</v>
      </c>
      <c r="AE107" s="22">
        <f>VLOOKUP(A107,DELIEVERY!DP:DV,5,0)</f>
        <v>47.357582988012666</v>
      </c>
      <c r="AF107" s="22">
        <f>VLOOKUP(A107,DELIEVERY!DP:DV,6,0)</f>
        <v>49.931030887736732</v>
      </c>
      <c r="AG107" s="3">
        <f t="shared" si="12"/>
        <v>59.7</v>
      </c>
      <c r="AH107" s="28">
        <f>FNO_BHAVCOPY!CB105</f>
        <v>-9.9930817126604662E-2</v>
      </c>
      <c r="AI107" s="28">
        <f>FNO_BHAVCOPY!CC105</f>
        <v>-0.26832260042931616</v>
      </c>
      <c r="AJ107" s="28">
        <f>FNO_BHAVCOPY!CD105</f>
        <v>-6.514728015480542</v>
      </c>
      <c r="AK107" s="28">
        <f>FNO_BHAVCOPY!CE105</f>
        <v>-0.44238316089903673</v>
      </c>
      <c r="AL107" s="28">
        <f>FNO_BHAVCOPY!CF105</f>
        <v>1.4844315713251268</v>
      </c>
      <c r="AM107" s="28">
        <f>FNO_BHAVCOPY!CG105</f>
        <v>0.66331365259858599</v>
      </c>
      <c r="AN107" s="28">
        <f>FNO_BHAVCOPY!CH105</f>
        <v>5.3767570473922728</v>
      </c>
      <c r="AO107" s="28">
        <f>FNO_BHAVCOPY!CI105</f>
        <v>0.43199876571781226</v>
      </c>
      <c r="AP107" s="28">
        <f>FNO_BHAVCOPY!CJ105</f>
        <v>0.45722256664600125</v>
      </c>
      <c r="AQ107" s="28">
        <f>FNO_BHAVCOPY!CK105</f>
        <v>-0.17019959771004178</v>
      </c>
      <c r="AR107" s="28">
        <f>FNO_BHAVCOPY!CL105</f>
        <v>0.80324417063089759</v>
      </c>
      <c r="AS107" s="28">
        <f>FNO_BHAVCOPY!CM105</f>
        <v>-1.2780044653168066</v>
      </c>
      <c r="AT107" s="28">
        <f>FNO_BHAVCOPY!CN105</f>
        <v>0.90111085217121112</v>
      </c>
      <c r="AU107" s="28">
        <f>FNO_BHAVCOPY!CO105</f>
        <v>-2.2031451796702877</v>
      </c>
      <c r="AV107" s="29">
        <f>FNO_BHAVCOPY!BK105</f>
        <v>53283600</v>
      </c>
      <c r="AW107" s="29">
        <f>FNO_BHAVCOPY!BL105</f>
        <v>53336900</v>
      </c>
      <c r="AX107" s="29">
        <f>FNO_BHAVCOPY!BM105</f>
        <v>53480400</v>
      </c>
      <c r="AY107" s="29">
        <f>FNO_BHAVCOPY!BN105</f>
        <v>57207300</v>
      </c>
      <c r="AZ107" s="29">
        <f>FNO_BHAVCOPY!BO105</f>
        <v>57461500</v>
      </c>
      <c r="BA107" s="29">
        <f>FNO_BHAVCOPY!BP105</f>
        <v>56621000</v>
      </c>
      <c r="BB107" s="29">
        <f>FNO_BHAVCOPY!BQ105</f>
        <v>56247900</v>
      </c>
      <c r="BC107" s="29">
        <f>FNO_BHAVCOPY!BR105</f>
        <v>53377900</v>
      </c>
      <c r="BD107" s="29">
        <f>FNO_BHAVCOPY!BS105</f>
        <v>53148300</v>
      </c>
      <c r="BE107" s="29">
        <f>FNO_BHAVCOPY!BT105</f>
        <v>52906400</v>
      </c>
      <c r="BF107" s="29">
        <f>FNO_BHAVCOPY!BU105</f>
        <v>52996600</v>
      </c>
      <c r="BG107" s="29">
        <f>FNO_BHAVCOPY!BV105</f>
        <v>52574300</v>
      </c>
      <c r="BH107" s="29">
        <f>FNO_BHAVCOPY!BW105</f>
        <v>53254900</v>
      </c>
      <c r="BI107" s="29">
        <f>FNO_BHAVCOPY!BX105</f>
        <v>52779300</v>
      </c>
      <c r="BJ107" s="22">
        <f>CASHBC!EJ105</f>
        <v>542.95138999999995</v>
      </c>
      <c r="BK107" s="22">
        <f>CASHBC!EK105</f>
        <v>180.28576000000001</v>
      </c>
      <c r="BL107" s="22">
        <f>CASHBC!EL105</f>
        <v>204.23140000000001</v>
      </c>
      <c r="BM107" s="22">
        <f>CASHBC!EM105</f>
        <v>167.2389</v>
      </c>
      <c r="BN107" s="22">
        <f>CASHBC!EN105</f>
        <v>315.88405999999998</v>
      </c>
      <c r="BO107" s="22">
        <f>CASHBC!EO105</f>
        <v>382.08748000000003</v>
      </c>
      <c r="BP107" s="22">
        <f>CASHBC!EP105</f>
        <v>738.47573</v>
      </c>
      <c r="BQ107" s="22">
        <f>CASHBC!EQ105</f>
        <v>276.07650999999998</v>
      </c>
      <c r="BR107" s="22">
        <f>CASHBC!ER105</f>
        <v>156.99082000000001</v>
      </c>
      <c r="BS107" s="22">
        <f>CASHBC!ES105</f>
        <v>145.65447</v>
      </c>
      <c r="BT107" s="22">
        <f>CASHBC!ET105</f>
        <v>244.73642000000001</v>
      </c>
      <c r="BU107" s="22">
        <f>CASHBC!EU105</f>
        <v>223.11691999999999</v>
      </c>
      <c r="BV107" s="22">
        <f>CASHBC!EV105</f>
        <v>223.16547</v>
      </c>
      <c r="BW107" s="22">
        <f>CASHBC!EW105</f>
        <v>192.10693000000001</v>
      </c>
      <c r="BX107" s="22">
        <f>VLOOKUP($A107,CASHBC!$FG:$FU,2,0)</f>
        <v>90.492219974999998</v>
      </c>
      <c r="BY107" s="22">
        <f>VLOOKUP($A107,CASHBC!$FG:$FU,3,0)</f>
        <v>30.734886119999999</v>
      </c>
      <c r="BZ107" s="22">
        <f>VLOOKUP($A107,CASHBC!$FG:$FU,4,0)</f>
        <v>77.506668329999997</v>
      </c>
      <c r="CA107" s="22">
        <f>VLOOKUP($A107,CASHBC!$FG:$FU,5,0)</f>
        <v>75.066026065000003</v>
      </c>
      <c r="CB107" s="22">
        <f>VLOOKUP($A107,CASHBC!$FG:$FU,6,0)</f>
        <v>74.632221204999993</v>
      </c>
      <c r="CC107" s="22">
        <f>VLOOKUP($A107,CASHBC!$FG:$FU,7,0)</f>
        <v>62.093498589999996</v>
      </c>
      <c r="CD107" s="22">
        <f>VLOOKUP($A107,CASHBC!$FG:$FU,8,0)</f>
        <v>32.030104715</v>
      </c>
      <c r="CE107" s="22">
        <f>VLOOKUP($A107,CASHBC!$FG:$FU,9,0)</f>
        <v>75.448627465000001</v>
      </c>
      <c r="CF107" s="22">
        <f>VLOOKUP($A107,CASHBC!$FG:$FU,10,0)</f>
        <v>130.74725219999999</v>
      </c>
      <c r="CG107" s="22">
        <f>VLOOKUP($A107,CASHBC!$FG:$FU,11,0)</f>
        <v>66.617721095000007</v>
      </c>
      <c r="CH107" s="22">
        <f>VLOOKUP($A107,CASHBC!$FG:$FU,12,0)</f>
        <v>93.662187395000004</v>
      </c>
      <c r="CI107" s="22">
        <f>VLOOKUP($A107,CASHBC!$FG:$FU,13,0)</f>
        <v>72.105756034999999</v>
      </c>
      <c r="CJ107" s="22">
        <f>VLOOKUP($A107,CASHBC!$FG:$FU,14,0)</f>
        <v>35.101414134999999</v>
      </c>
      <c r="CK107" s="22">
        <f>VLOOKUP($A107,CASHBC!$FG:$FU,15,0)</f>
        <v>44.110345944999999</v>
      </c>
      <c r="CL107" s="30">
        <f>VLOOKUP($A107,CASHBC!$GE:$GS,2,0)</f>
        <v>8771</v>
      </c>
      <c r="CM107" s="30">
        <f>VLOOKUP($A107,CASHBC!$GE:$GS,3,0)</f>
        <v>6242</v>
      </c>
      <c r="CN107" s="30">
        <f>VLOOKUP($A107,CASHBC!$GE:$GS,4,0)</f>
        <v>8035</v>
      </c>
      <c r="CO107" s="30">
        <f>VLOOKUP($A107,CASHBC!$GE:$GS,5,0)</f>
        <v>13047</v>
      </c>
      <c r="CP107" s="30">
        <f>VLOOKUP($A107,CASHBC!$GE:$GS,6,0)</f>
        <v>7253</v>
      </c>
      <c r="CQ107" s="30">
        <f>VLOOKUP($A107,CASHBC!$GE:$GS,7,0)</f>
        <v>13016</v>
      </c>
      <c r="CR107" s="30">
        <f>VLOOKUP($A107,CASHBC!$GE:$GS,8,0)</f>
        <v>8534</v>
      </c>
      <c r="CS107" s="30">
        <f>VLOOKUP($A107,CASHBC!$GE:$GS,9,0)</f>
        <v>15933</v>
      </c>
      <c r="CT107" s="30">
        <f>VLOOKUP($A107,CASHBC!$GE:$GS,10,0)</f>
        <v>13570</v>
      </c>
      <c r="CU107" s="30">
        <f>VLOOKUP($A107,CASHBC!$GE:$GS,11,0)</f>
        <v>11781</v>
      </c>
      <c r="CV107" s="30">
        <f>VLOOKUP($A107,CASHBC!$GE:$GS,12,0)</f>
        <v>13203</v>
      </c>
      <c r="CW107" s="30">
        <f>VLOOKUP($A107,CASHBC!$GE:$GS,13,0)</f>
        <v>17439</v>
      </c>
      <c r="CX107" s="30">
        <f>VLOOKUP($A107,CASHBC!$GE:$GS,14,0)</f>
        <v>7448</v>
      </c>
      <c r="CY107" s="30">
        <f>VLOOKUP($A107,CASHBC!$GE:$GS,15,0)</f>
        <v>10174</v>
      </c>
      <c r="CZ107" s="30">
        <f t="shared" si="15"/>
        <v>6190.3020180139083</v>
      </c>
      <c r="DA107" s="30">
        <f t="shared" si="14"/>
        <v>2888.2691445049668</v>
      </c>
      <c r="DB107" s="30">
        <f t="shared" si="14"/>
        <v>2541.7722464219041</v>
      </c>
      <c r="DC107" s="30">
        <f t="shared" si="14"/>
        <v>1281.8188089215912</v>
      </c>
      <c r="DD107" s="30">
        <f t="shared" si="14"/>
        <v>4355.2193575072379</v>
      </c>
      <c r="DE107" s="30">
        <f t="shared" si="14"/>
        <v>2935.5215119852492</v>
      </c>
      <c r="DF107" s="30">
        <f t="shared" si="14"/>
        <v>8653.3364190297634</v>
      </c>
      <c r="DG107" s="30">
        <f t="shared" si="14"/>
        <v>1732.734011171782</v>
      </c>
      <c r="DH107" s="30">
        <f t="shared" si="13"/>
        <v>1156.8962417096539</v>
      </c>
      <c r="DI107" s="30">
        <f t="shared" si="13"/>
        <v>1236.3506493506495</v>
      </c>
      <c r="DJ107" s="30">
        <f t="shared" si="13"/>
        <v>1853.6425054911765</v>
      </c>
      <c r="DK107" s="30">
        <f t="shared" si="13"/>
        <v>1279.4134984804175</v>
      </c>
      <c r="DL107" s="30">
        <f t="shared" si="13"/>
        <v>2996.3140440386683</v>
      </c>
      <c r="DM107" s="30">
        <f t="shared" si="13"/>
        <v>1888.2143699626499</v>
      </c>
      <c r="DN107" s="3">
        <f>VLOOKUP($A107,DELIEVERY!$DX:$EM,2,0)</f>
        <v>59.7</v>
      </c>
      <c r="DO107" s="3">
        <f>VLOOKUP($A107,DELIEVERY!$DX:$EM,3,0)</f>
        <v>24.3</v>
      </c>
      <c r="DP107" s="3">
        <f>VLOOKUP($A107,DELIEVERY!$DX:$EM,4,0)</f>
        <v>59.64</v>
      </c>
      <c r="DQ107" s="3">
        <f>VLOOKUP($A107,DELIEVERY!$DX:$EM,5,0)</f>
        <v>28.16</v>
      </c>
      <c r="DR107" s="3">
        <f>VLOOKUP($A107,DELIEVERY!$DX:$EM,6,0)</f>
        <v>60.25</v>
      </c>
      <c r="DS107" s="3">
        <f>VLOOKUP($A107,DELIEVERY!$DX:$EM,7,0)</f>
        <v>24.36</v>
      </c>
      <c r="DT107" s="3">
        <f>VLOOKUP($A107,DELIEVERY!$DX:$EM,8,0)</f>
        <v>27.71</v>
      </c>
      <c r="DU107" s="3">
        <f>VLOOKUP($A107,DELIEVERY!$DX:$EM,9,0)</f>
        <v>28.96</v>
      </c>
      <c r="DV107" s="3">
        <f>VLOOKUP($A107,DELIEVERY!$DX:$EM,10,0)</f>
        <v>73.959999999999994</v>
      </c>
      <c r="DW107" s="3">
        <f>VLOOKUP($A107,DELIEVERY!$DX:$EM,11,0)</f>
        <v>44.67</v>
      </c>
      <c r="DX107" s="3">
        <f>VLOOKUP($A107,DELIEVERY!$DX:$EM,12,0)</f>
        <v>73.900000000000006</v>
      </c>
      <c r="DY107" s="3">
        <f>VLOOKUP($A107,DELIEVERY!$DX:$EM,13,0)</f>
        <v>46.66</v>
      </c>
      <c r="DZ107" s="3">
        <f>VLOOKUP($A107,DELIEVERY!$DX:$EM,14,0)</f>
        <v>43.24</v>
      </c>
      <c r="EA107" s="3">
        <f>VLOOKUP($A107,DELIEVERY!$DX:$EM,15,0)</f>
        <v>48.74</v>
      </c>
      <c r="EB107" s="3">
        <f>CASHBC!HU105</f>
        <v>9.5499999999999972</v>
      </c>
      <c r="EC107" s="22">
        <f>CASHBC!HV105</f>
        <v>2.25</v>
      </c>
      <c r="ED107" s="22">
        <f>CASHBC!HW105</f>
        <v>2.6000000000000085</v>
      </c>
      <c r="EE107" s="22">
        <f>CASHBC!HX105</f>
        <v>1.8499999999999943</v>
      </c>
      <c r="EF107" s="3">
        <f>CASHBC!HY105</f>
        <v>2.9000000000000057</v>
      </c>
      <c r="EG107" s="22">
        <f>CASHBC!HZ105</f>
        <v>2.5</v>
      </c>
      <c r="EH107" s="22">
        <f>CASHBC!IA105</f>
        <v>5.5499999999999972</v>
      </c>
      <c r="EI107" s="22">
        <f>CASHBC!IB105</f>
        <v>3.5499999999999972</v>
      </c>
      <c r="EJ107" s="22">
        <f>CASHBC!IC105</f>
        <v>1.8500000000000085</v>
      </c>
      <c r="EK107" s="22">
        <f>CASHBC!ID105</f>
        <v>2.6499999999999915</v>
      </c>
      <c r="EL107" s="3">
        <f>CASHBC!IE105</f>
        <v>3.0999999999999943</v>
      </c>
      <c r="EM107" s="22">
        <f>CASHBC!IF105</f>
        <v>2.9500000000000028</v>
      </c>
      <c r="EN107" s="22">
        <f>CASHBC!IG105</f>
        <v>6.1499999999999915</v>
      </c>
      <c r="EO107" s="22">
        <f>CASHBC!IH105</f>
        <v>1.6500000000000057</v>
      </c>
      <c r="EP107" s="22">
        <f>VLOOKUP($A107,FNO_STOCKOPS!$EJ:$EY,2,0)</f>
        <v>0.2</v>
      </c>
      <c r="EQ107" s="22">
        <f>VLOOKUP($A107,FNO_STOCKOPS!$EJ:$EY,3,0)</f>
        <v>0.25</v>
      </c>
      <c r="ER107" s="22">
        <f>VLOOKUP($A107,FNO_STOCKOPS!$EJ:$EY,4,0)</f>
        <v>0.33333333333333331</v>
      </c>
      <c r="ES107" s="22">
        <f>VLOOKUP($A107,FNO_STOCKOPS!$EJ:$EY,5,0)</f>
        <v>0.33333333333333331</v>
      </c>
      <c r="ET107" s="22">
        <f>VLOOKUP($A107,FNO_STOCKOPS!$EJ:$EY,6,0)</f>
        <v>0.33333333333333331</v>
      </c>
      <c r="EU107" s="22">
        <f>VLOOKUP($A107,FNO_STOCKOPS!$EJ:$EY,7,0)</f>
        <v>0.25</v>
      </c>
      <c r="EV107" s="22">
        <f>VLOOKUP($A107,FNO_STOCKOPS!$EJ:$EY,8,0)</f>
        <v>0.33333333333333331</v>
      </c>
      <c r="EW107" s="22">
        <f>VLOOKUP($A107,FNO_STOCKOPS!$EJ:$EY,9,0)</f>
        <v>0.33333333333333331</v>
      </c>
      <c r="EX107" s="22">
        <f>VLOOKUP($A107,FNO_STOCKOPS!$EJ:$EY,10,0)</f>
        <v>0.33333333333333331</v>
      </c>
      <c r="EY107" s="22">
        <f>VLOOKUP($A107,FNO_STOCKOPS!$EJ:$EY,11,0)</f>
        <v>1</v>
      </c>
      <c r="EZ107" s="22">
        <f>VLOOKUP($A107,FNO_STOCKOPS!$EJ:$EY,12,0)</f>
        <v>1</v>
      </c>
      <c r="FA107" s="22">
        <f>VLOOKUP($A107,FNO_STOCKOPS!$EJ:$EY,13,0)</f>
        <v>1</v>
      </c>
      <c r="FB107" s="22">
        <f>VLOOKUP($A107,FNO_STOCKOPS!$EJ:$EY,14,0)</f>
        <v>1</v>
      </c>
      <c r="FC107" s="22" t="e">
        <f>VLOOKUP($A107,FNO_STOCKOPS!$EJ:$EY,15,0)</f>
        <v>#DIV/0!</v>
      </c>
    </row>
    <row r="108" spans="1:159" x14ac:dyDescent="0.25">
      <c r="A108" s="3" t="s">
        <v>114</v>
      </c>
      <c r="B108" s="17">
        <v>963.1</v>
      </c>
      <c r="C108" s="17">
        <v>997.5</v>
      </c>
      <c r="D108" s="17">
        <v>960.6</v>
      </c>
      <c r="E108" s="17">
        <v>982.15</v>
      </c>
      <c r="F108" s="18">
        <v>2.89</v>
      </c>
      <c r="G108" s="17">
        <v>2352.94</v>
      </c>
      <c r="H108" s="17">
        <v>606.85</v>
      </c>
      <c r="I108" s="21" t="str">
        <f>VLOOKUP($A108,CASHBC!$HT:$IL,19,0)</f>
        <v/>
      </c>
      <c r="J108" s="22">
        <f>VLOOKUP($A108,CASHBC!$A:$C,3,0)</f>
        <v>19.380210000000002</v>
      </c>
      <c r="K108" s="22">
        <f>VLOOKUP($A108,CASHBC!$EZ:$FD,2,0)</f>
        <v>23.165316666666669</v>
      </c>
      <c r="L108" s="22">
        <f>VLOOKUP($A108,CASHBC!$EZ:$FD,3,0)</f>
        <v>22.463548000000003</v>
      </c>
      <c r="M108" s="22">
        <f>VLOOKUP($A108,CASHBC!$EZ:$FD,4,0)</f>
        <v>21.195793750000004</v>
      </c>
      <c r="N108" s="22">
        <f>VLOOKUP($A108,CASHBC!$EZ:$FD,5,0)</f>
        <v>21.204751538461544</v>
      </c>
      <c r="O108" s="22" t="str">
        <f t="shared" si="9"/>
        <v/>
      </c>
      <c r="P108" s="22">
        <f>VLOOKUP($A108,CASHBC!$A:$D,4,0)</f>
        <v>190.15258155999999</v>
      </c>
      <c r="Q108" s="22">
        <f>VLOOKUP($A108,CASHBC!$FX:$GB,2,0)</f>
        <v>213.53136175499995</v>
      </c>
      <c r="R108" s="22">
        <f>VLOOKUP($A108,CASHBC!$FX:$GB,3,0)</f>
        <v>201.39414101699998</v>
      </c>
      <c r="S108" s="22">
        <f>VLOOKUP($A108,CASHBC!$FX:$GB,4,0)</f>
        <v>187.30698498625</v>
      </c>
      <c r="T108" s="22">
        <f>VLOOKUP($A108,CASHBC!$FX:$GB,5,0)</f>
        <v>190.76142404846152</v>
      </c>
      <c r="U108" s="22" t="str">
        <f t="shared" si="10"/>
        <v/>
      </c>
      <c r="V108" s="24">
        <f>VLOOKUP($A108,CASHBC!$A:$E,5,0)</f>
        <v>57065</v>
      </c>
      <c r="W108" s="24">
        <f>VLOOKUP($A108,CASHBC!$GV:$GZ,2,0)</f>
        <v>71835.333333333328</v>
      </c>
      <c r="X108" s="24">
        <f>VLOOKUP($A108,CASHBC!$GV:$GZ,3,0)</f>
        <v>68299.600000000006</v>
      </c>
      <c r="Y108" s="24">
        <f>VLOOKUP($A108,CASHBC!$GV:$GZ,4,0)</f>
        <v>65097.5</v>
      </c>
      <c r="Z108" s="24">
        <f>VLOOKUP($A108,CASHBC!$GV:$GZ,5,0)</f>
        <v>68738</v>
      </c>
      <c r="AA108" s="24">
        <f t="shared" si="11"/>
        <v>57065</v>
      </c>
      <c r="AB108" s="27">
        <f>VLOOKUP(A108,DELIEVERY!A:E,5,0)</f>
        <v>14.03</v>
      </c>
      <c r="AC108" s="22">
        <f>VLOOKUP(A108,DELIEVERY!DP:DV,3,0)</f>
        <v>17.738472529694178</v>
      </c>
      <c r="AD108" s="22">
        <f>VLOOKUP(A108,DELIEVERY!DP:DV,4,0)</f>
        <v>16.165905759855924</v>
      </c>
      <c r="AE108" s="22">
        <f>VLOOKUP(A108,DELIEVERY!DP:DV,5,0)</f>
        <v>15.602299630793492</v>
      </c>
      <c r="AF108" s="22">
        <f>VLOOKUP(A108,DELIEVERY!DP:DV,6,0)</f>
        <v>15.792295028795614</v>
      </c>
      <c r="AG108" s="3" t="str">
        <f t="shared" si="12"/>
        <v/>
      </c>
      <c r="AH108" s="28">
        <f>FNO_BHAVCOPY!CB106</f>
        <v>-3.0556636823666796</v>
      </c>
      <c r="AI108" s="28">
        <f>FNO_BHAVCOPY!CC106</f>
        <v>0.31237797735259665</v>
      </c>
      <c r="AJ108" s="28">
        <f>FNO_BHAVCOPY!CD106</f>
        <v>0.39200313602508818</v>
      </c>
      <c r="AK108" s="28">
        <f>FNO_BHAVCOPY!CE106</f>
        <v>0.65101597948313283</v>
      </c>
      <c r="AL108" s="28">
        <f>FNO_BHAVCOPY!CF106</f>
        <v>0.17786561264822134</v>
      </c>
      <c r="AM108" s="28">
        <f>FNO_BHAVCOPY!CG106</f>
        <v>1.7903842285254477</v>
      </c>
      <c r="AN108" s="28">
        <f>FNO_BHAVCOPY!CH106</f>
        <v>0.34315704481227294</v>
      </c>
      <c r="AO108" s="28">
        <f>FNO_BHAVCOPY!CI106</f>
        <v>-4.2520293776575189</v>
      </c>
      <c r="AP108" s="28">
        <f>FNO_BHAVCOPY!CJ106</f>
        <v>1.0744285993358078</v>
      </c>
      <c r="AQ108" s="28">
        <f>FNO_BHAVCOPY!CK106</f>
        <v>1.3061547595487828</v>
      </c>
      <c r="AR108" s="28">
        <f>FNO_BHAVCOPY!CL106</f>
        <v>-1.2507328512800469</v>
      </c>
      <c r="AS108" s="28">
        <f>FNO_BHAVCOPY!CM106</f>
        <v>-2.9216467463479412</v>
      </c>
      <c r="AT108" s="28">
        <f>FNO_BHAVCOPY!CN106</f>
        <v>0.97701149425287359</v>
      </c>
      <c r="AU108" s="28">
        <f>FNO_BHAVCOPY!CO106</f>
        <v>3.8328861632809505E-2</v>
      </c>
      <c r="AV108" s="29">
        <f>FNO_BHAVCOPY!BK106</f>
        <v>124525</v>
      </c>
      <c r="AW108" s="29">
        <f>FNO_BHAVCOPY!BL106</f>
        <v>128450</v>
      </c>
      <c r="AX108" s="29">
        <f>FNO_BHAVCOPY!BM106</f>
        <v>128050</v>
      </c>
      <c r="AY108" s="29">
        <f>FNO_BHAVCOPY!BN106</f>
        <v>127550</v>
      </c>
      <c r="AZ108" s="29">
        <f>FNO_BHAVCOPY!BO106</f>
        <v>126725</v>
      </c>
      <c r="BA108" s="29">
        <f>FNO_BHAVCOPY!BP106</f>
        <v>126500</v>
      </c>
      <c r="BB108" s="29">
        <f>FNO_BHAVCOPY!BQ106</f>
        <v>124275</v>
      </c>
      <c r="BC108" s="29">
        <f>FNO_BHAVCOPY!BR106</f>
        <v>123850</v>
      </c>
      <c r="BD108" s="29">
        <f>FNO_BHAVCOPY!BS106</f>
        <v>129350</v>
      </c>
      <c r="BE108" s="29">
        <f>FNO_BHAVCOPY!BT106</f>
        <v>127975</v>
      </c>
      <c r="BF108" s="29">
        <f>FNO_BHAVCOPY!BU106</f>
        <v>126325</v>
      </c>
      <c r="BG108" s="29">
        <f>FNO_BHAVCOPY!BV106</f>
        <v>127925</v>
      </c>
      <c r="BH108" s="29">
        <f>FNO_BHAVCOPY!BW106</f>
        <v>131775</v>
      </c>
      <c r="BI108" s="29">
        <f>FNO_BHAVCOPY!BX106</f>
        <v>130500</v>
      </c>
      <c r="BJ108" s="22">
        <f>CASHBC!EJ106</f>
        <v>0.49883</v>
      </c>
      <c r="BK108" s="22">
        <f>CASHBC!EK106</f>
        <v>0.16958000000000001</v>
      </c>
      <c r="BL108" s="22">
        <f>CASHBC!EL106</f>
        <v>0.42634</v>
      </c>
      <c r="BM108" s="22">
        <f>CASHBC!EM106</f>
        <v>0.40394999999999998</v>
      </c>
      <c r="BN108" s="22">
        <f>CASHBC!EN106</f>
        <v>0.42063</v>
      </c>
      <c r="BO108" s="22">
        <f>CASHBC!EO106</f>
        <v>0.34399000000000002</v>
      </c>
      <c r="BP108" s="22">
        <f>CASHBC!EP106</f>
        <v>0.18415999999999999</v>
      </c>
      <c r="BQ108" s="22">
        <f>CASHBC!EQ106</f>
        <v>0.43256</v>
      </c>
      <c r="BR108" s="22">
        <f>CASHBC!ER106</f>
        <v>0.77044999999999997</v>
      </c>
      <c r="BS108" s="22">
        <f>CASHBC!ES106</f>
        <v>0.38724999999999998</v>
      </c>
      <c r="BT108" s="22">
        <f>CASHBC!ET106</f>
        <v>0.55328999999999995</v>
      </c>
      <c r="BU108" s="22">
        <f>CASHBC!EU106</f>
        <v>0.42727999999999999</v>
      </c>
      <c r="BV108" s="22">
        <f>CASHBC!EV106</f>
        <v>0.21051</v>
      </c>
      <c r="BW108" s="22">
        <f>CASHBC!EW106</f>
        <v>0.25774999999999998</v>
      </c>
      <c r="BX108" s="22">
        <f>VLOOKUP($A108,CASHBC!$FG:$FU,2,0)</f>
        <v>190.15258155999999</v>
      </c>
      <c r="BY108" s="22">
        <f>VLOOKUP($A108,CASHBC!$FG:$FU,3,0)</f>
        <v>155.68107090999999</v>
      </c>
      <c r="BZ108" s="22">
        <f>VLOOKUP($A108,CASHBC!$FG:$FU,4,0)</f>
        <v>224.58388880999999</v>
      </c>
      <c r="CA108" s="22">
        <f>VLOOKUP($A108,CASHBC!$FG:$FU,5,0)</f>
        <v>260.32912554499995</v>
      </c>
      <c r="CB108" s="22">
        <f>VLOOKUP($A108,CASHBC!$FG:$FU,6,0)</f>
        <v>213.40101207500001</v>
      </c>
      <c r="CC108" s="22">
        <f>VLOOKUP($A108,CASHBC!$FG:$FU,7,0)</f>
        <v>152.97560774499999</v>
      </c>
      <c r="CD108" s="22">
        <f>VLOOKUP($A108,CASHBC!$FG:$FU,8,0)</f>
        <v>132.56107660000001</v>
      </c>
      <c r="CE108" s="22">
        <f>VLOOKUP($A108,CASHBC!$FG:$FU,9,0)</f>
        <v>154.50794536500001</v>
      </c>
      <c r="CF108" s="22">
        <f>VLOOKUP($A108,CASHBC!$FG:$FU,10,0)</f>
        <v>204.41615284000002</v>
      </c>
      <c r="CG108" s="22">
        <f>VLOOKUP($A108,CASHBC!$FG:$FU,11,0)</f>
        <v>289.215642995</v>
      </c>
      <c r="CH108" s="22">
        <f>VLOOKUP($A108,CASHBC!$FG:$FU,12,0)</f>
        <v>237.01021914</v>
      </c>
      <c r="CI108" s="22">
        <f>VLOOKUP($A108,CASHBC!$FG:$FU,13,0)</f>
        <v>223.59073162499999</v>
      </c>
      <c r="CJ108" s="22">
        <f>VLOOKUP($A108,CASHBC!$FG:$FU,14,0)</f>
        <v>95.898130550000005</v>
      </c>
      <c r="CK108" s="22">
        <f>VLOOKUP($A108,CASHBC!$FG:$FU,15,0)</f>
        <v>135.72790842999999</v>
      </c>
      <c r="CL108" s="30">
        <f>VLOOKUP($A108,CASHBC!$GE:$GS,2,0)</f>
        <v>57065</v>
      </c>
      <c r="CM108" s="30">
        <f>VLOOKUP($A108,CASHBC!$GE:$GS,3,0)</f>
        <v>52952</v>
      </c>
      <c r="CN108" s="30">
        <f>VLOOKUP($A108,CASHBC!$GE:$GS,4,0)</f>
        <v>74529</v>
      </c>
      <c r="CO108" s="30">
        <f>VLOOKUP($A108,CASHBC!$GE:$GS,5,0)</f>
        <v>88025</v>
      </c>
      <c r="CP108" s="30">
        <f>VLOOKUP($A108,CASHBC!$GE:$GS,6,0)</f>
        <v>72376</v>
      </c>
      <c r="CQ108" s="30">
        <f>VLOOKUP($A108,CASHBC!$GE:$GS,7,0)</f>
        <v>53616</v>
      </c>
      <c r="CR108" s="30">
        <f>VLOOKUP($A108,CASHBC!$GE:$GS,8,0)</f>
        <v>45960</v>
      </c>
      <c r="CS108" s="30">
        <f>VLOOKUP($A108,CASHBC!$GE:$GS,9,0)</f>
        <v>63300</v>
      </c>
      <c r="CT108" s="30">
        <f>VLOOKUP($A108,CASHBC!$GE:$GS,10,0)</f>
        <v>70022</v>
      </c>
      <c r="CU108" s="30">
        <f>VLOOKUP($A108,CASHBC!$GE:$GS,11,0)</f>
        <v>110060</v>
      </c>
      <c r="CV108" s="30">
        <f>VLOOKUP($A108,CASHBC!$GE:$GS,12,0)</f>
        <v>99275</v>
      </c>
      <c r="CW108" s="30">
        <f>VLOOKUP($A108,CASHBC!$GE:$GS,13,0)</f>
        <v>83779</v>
      </c>
      <c r="CX108" s="30">
        <f>VLOOKUP($A108,CASHBC!$GE:$GS,14,0)</f>
        <v>34541</v>
      </c>
      <c r="CY108" s="30">
        <f>VLOOKUP($A108,CASHBC!$GE:$GS,15,0)</f>
        <v>45159</v>
      </c>
      <c r="CZ108" s="30">
        <f t="shared" si="15"/>
        <v>0.87414352054674505</v>
      </c>
      <c r="DA108" s="30">
        <f t="shared" si="14"/>
        <v>0.32025230397340992</v>
      </c>
      <c r="DB108" s="30">
        <f t="shared" si="14"/>
        <v>0.57204578083698954</v>
      </c>
      <c r="DC108" s="30">
        <f t="shared" si="14"/>
        <v>0.45890372053393924</v>
      </c>
      <c r="DD108" s="30">
        <f t="shared" si="14"/>
        <v>0.58117331712169784</v>
      </c>
      <c r="DE108" s="30">
        <f t="shared" si="14"/>
        <v>0.64158087138167708</v>
      </c>
      <c r="DF108" s="30">
        <f t="shared" si="14"/>
        <v>0.40069625761531763</v>
      </c>
      <c r="DG108" s="30">
        <f t="shared" si="14"/>
        <v>0.68334913112164297</v>
      </c>
      <c r="DH108" s="30">
        <f t="shared" si="13"/>
        <v>1.100297049498729</v>
      </c>
      <c r="DI108" s="30">
        <f t="shared" si="13"/>
        <v>0.35185353443576228</v>
      </c>
      <c r="DJ108" s="30">
        <f t="shared" si="13"/>
        <v>0.55733064719214298</v>
      </c>
      <c r="DK108" s="30">
        <f t="shared" si="13"/>
        <v>0.51000847467742505</v>
      </c>
      <c r="DL108" s="30">
        <f t="shared" si="13"/>
        <v>0.60944963955878528</v>
      </c>
      <c r="DM108" s="30">
        <f t="shared" si="13"/>
        <v>0.57076108859806451</v>
      </c>
      <c r="DN108" s="3">
        <f>VLOOKUP($A108,DELIEVERY!$DX:$EM,2,0)</f>
        <v>14.03</v>
      </c>
      <c r="DO108" s="3">
        <f>VLOOKUP($A108,DELIEVERY!$DX:$EM,3,0)</f>
        <v>16.04</v>
      </c>
      <c r="DP108" s="3">
        <f>VLOOKUP($A108,DELIEVERY!$DX:$EM,4,0)</f>
        <v>19.46</v>
      </c>
      <c r="DQ108" s="3">
        <f>VLOOKUP($A108,DELIEVERY!$DX:$EM,5,0)</f>
        <v>17.239999999999998</v>
      </c>
      <c r="DR108" s="3">
        <f>VLOOKUP($A108,DELIEVERY!$DX:$EM,6,0)</f>
        <v>15.38</v>
      </c>
      <c r="DS108" s="3">
        <f>VLOOKUP($A108,DELIEVERY!$DX:$EM,7,0)</f>
        <v>11.1</v>
      </c>
      <c r="DT108" s="3">
        <f>VLOOKUP($A108,DELIEVERY!$DX:$EM,8,0)</f>
        <v>11.32</v>
      </c>
      <c r="DU108" s="3">
        <f>VLOOKUP($A108,DELIEVERY!$DX:$EM,9,0)</f>
        <v>18.93</v>
      </c>
      <c r="DV108" s="3">
        <f>VLOOKUP($A108,DELIEVERY!$DX:$EM,10,0)</f>
        <v>13.14</v>
      </c>
      <c r="DW108" s="3">
        <f>VLOOKUP($A108,DELIEVERY!$DX:$EM,11,0)</f>
        <v>14.44</v>
      </c>
      <c r="DX108" s="3">
        <f>VLOOKUP($A108,DELIEVERY!$DX:$EM,12,0)</f>
        <v>27.13</v>
      </c>
      <c r="DY108" s="3">
        <f>VLOOKUP($A108,DELIEVERY!$DX:$EM,13,0)</f>
        <v>10</v>
      </c>
      <c r="DZ108" s="3">
        <f>VLOOKUP($A108,DELIEVERY!$DX:$EM,14,0)</f>
        <v>11.91</v>
      </c>
      <c r="EA108" s="3">
        <f>VLOOKUP($A108,DELIEVERY!$DX:$EM,15,0)</f>
        <v>12.6</v>
      </c>
      <c r="EB108" s="3">
        <f>CASHBC!HU106</f>
        <v>667.5</v>
      </c>
      <c r="EC108" s="22">
        <f>CASHBC!HV106</f>
        <v>450</v>
      </c>
      <c r="ED108" s="22">
        <f>CASHBC!HW106</f>
        <v>794.54999999999927</v>
      </c>
      <c r="EE108" s="22">
        <f>CASHBC!HX106</f>
        <v>1064.0999999999985</v>
      </c>
      <c r="EF108" s="3">
        <f>CASHBC!HY106</f>
        <v>510</v>
      </c>
      <c r="EG108" s="22">
        <f>CASHBC!HZ106</f>
        <v>864.65000000000146</v>
      </c>
      <c r="EH108" s="22">
        <f>CASHBC!IA106</f>
        <v>484.15000000000146</v>
      </c>
      <c r="EI108" s="22">
        <f>CASHBC!IB106</f>
        <v>993.59999999999854</v>
      </c>
      <c r="EJ108" s="22">
        <f>CASHBC!IC106</f>
        <v>650</v>
      </c>
      <c r="EK108" s="22">
        <f>CASHBC!ID106</f>
        <v>747.90000000000146</v>
      </c>
      <c r="EL108" s="3">
        <f>CASHBC!IE106</f>
        <v>446.15000000000146</v>
      </c>
      <c r="EM108" s="22">
        <f>CASHBC!IF106</f>
        <v>555</v>
      </c>
      <c r="EN108" s="22">
        <f>CASHBC!IG106</f>
        <v>894.79999999999927</v>
      </c>
      <c r="EO108" s="22">
        <f>CASHBC!IH106</f>
        <v>488</v>
      </c>
      <c r="EP108" s="22">
        <f>VLOOKUP($A108,FNO_STOCKOPS!$EJ:$EY,2,0)</f>
        <v>0.71808510638297873</v>
      </c>
      <c r="EQ108" s="22">
        <f>VLOOKUP($A108,FNO_STOCKOPS!$EJ:$EY,3,0)</f>
        <v>0.47935548841893255</v>
      </c>
      <c r="ER108" s="22">
        <f>VLOOKUP($A108,FNO_STOCKOPS!$EJ:$EY,4,0)</f>
        <v>0.38934056007226742</v>
      </c>
      <c r="ES108" s="22">
        <f>VLOOKUP($A108,FNO_STOCKOPS!$EJ:$EY,5,0)</f>
        <v>0.37833468067906223</v>
      </c>
      <c r="ET108" s="22">
        <f>VLOOKUP($A108,FNO_STOCKOPS!$EJ:$EY,6,0)</f>
        <v>0.32654446707399865</v>
      </c>
      <c r="EU108" s="22">
        <f>VLOOKUP($A108,FNO_STOCKOPS!$EJ:$EY,7,0)</f>
        <v>0.38669760247486468</v>
      </c>
      <c r="EV108" s="22">
        <f>VLOOKUP($A108,FNO_STOCKOPS!$EJ:$EY,8,0)</f>
        <v>0.41081081081081083</v>
      </c>
      <c r="EW108" s="22">
        <f>VLOOKUP($A108,FNO_STOCKOPS!$EJ:$EY,9,0)</f>
        <v>0.43691588785046731</v>
      </c>
      <c r="EX108" s="22">
        <f>VLOOKUP($A108,FNO_STOCKOPS!$EJ:$EY,10,0)</f>
        <v>0.44611059044048734</v>
      </c>
      <c r="EY108" s="22">
        <f>VLOOKUP($A108,FNO_STOCKOPS!$EJ:$EY,11,0)</f>
        <v>0.45115810674723061</v>
      </c>
      <c r="EZ108" s="22">
        <f>VLOOKUP($A108,FNO_STOCKOPS!$EJ:$EY,12,0)</f>
        <v>0.62982689747003995</v>
      </c>
      <c r="FA108" s="22">
        <f>VLOOKUP($A108,FNO_STOCKOPS!$EJ:$EY,13,0)</f>
        <v>0.3272425249169435</v>
      </c>
      <c r="FB108" s="22">
        <f>VLOOKUP($A108,FNO_STOCKOPS!$EJ:$EY,14,0)</f>
        <v>0.38213399503722084</v>
      </c>
      <c r="FC108" s="22">
        <f>VLOOKUP($A108,FNO_STOCKOPS!$EJ:$EY,15,0)</f>
        <v>0.48220064724919093</v>
      </c>
    </row>
    <row r="109" spans="1:159" x14ac:dyDescent="0.25">
      <c r="A109" s="3" t="s">
        <v>115</v>
      </c>
      <c r="B109" s="18">
        <v>237.9</v>
      </c>
      <c r="C109" s="18">
        <v>245</v>
      </c>
      <c r="D109" s="18">
        <v>236</v>
      </c>
      <c r="E109" s="18">
        <v>242.3</v>
      </c>
      <c r="F109" s="18">
        <v>2.89</v>
      </c>
      <c r="G109" s="17">
        <v>299</v>
      </c>
      <c r="H109" s="18">
        <v>170.4</v>
      </c>
      <c r="I109" s="21" t="str">
        <f>VLOOKUP($A109,CASHBC!$HT:$IL,19,0)</f>
        <v/>
      </c>
      <c r="J109" s="22">
        <f>VLOOKUP($A109,CASHBC!$A:$C,3,0)</f>
        <v>34.757800000000003</v>
      </c>
      <c r="K109" s="22">
        <f>VLOOKUP($A109,CASHBC!$EZ:$FD,2,0)</f>
        <v>30.992850000000001</v>
      </c>
      <c r="L109" s="22">
        <f>VLOOKUP($A109,CASHBC!$EZ:$FD,3,0)</f>
        <v>29.647431999999998</v>
      </c>
      <c r="M109" s="22">
        <f>VLOOKUP($A109,CASHBC!$EZ:$FD,4,0)</f>
        <v>34.375652500000001</v>
      </c>
      <c r="N109" s="22">
        <f>VLOOKUP($A109,CASHBC!$EZ:$FD,5,0)</f>
        <v>36.383136923076925</v>
      </c>
      <c r="O109" s="22" t="str">
        <f t="shared" si="9"/>
        <v/>
      </c>
      <c r="P109" s="22">
        <f>VLOOKUP($A109,CASHBC!$A:$D,4,0)</f>
        <v>83.421282125000005</v>
      </c>
      <c r="Q109" s="22">
        <f>VLOOKUP($A109,CASHBC!$FX:$GB,2,0)</f>
        <v>70.531364464999996</v>
      </c>
      <c r="R109" s="22">
        <f>VLOOKUP($A109,CASHBC!$FX:$GB,3,0)</f>
        <v>66.762566688999996</v>
      </c>
      <c r="S109" s="22">
        <f>VLOOKUP($A109,CASHBC!$FX:$GB,4,0)</f>
        <v>76.667650581874994</v>
      </c>
      <c r="T109" s="22">
        <f>VLOOKUP($A109,CASHBC!$FX:$GB,5,0)</f>
        <v>80.042495614999993</v>
      </c>
      <c r="U109" s="22">
        <f t="shared" si="10"/>
        <v>83.421282125000005</v>
      </c>
      <c r="V109" s="24">
        <f>VLOOKUP($A109,CASHBC!$A:$E,5,0)</f>
        <v>56667</v>
      </c>
      <c r="W109" s="24">
        <f>VLOOKUP($A109,CASHBC!$GV:$GZ,2,0)</f>
        <v>45221.666666666664</v>
      </c>
      <c r="X109" s="24">
        <f>VLOOKUP($A109,CASHBC!$GV:$GZ,3,0)</f>
        <v>38158.800000000003</v>
      </c>
      <c r="Y109" s="24">
        <f>VLOOKUP($A109,CASHBC!$GV:$GZ,4,0)</f>
        <v>46428.25</v>
      </c>
      <c r="Z109" s="24">
        <f>VLOOKUP($A109,CASHBC!$GV:$GZ,5,0)</f>
        <v>52828.230769230766</v>
      </c>
      <c r="AA109" s="24" t="str">
        <f t="shared" si="11"/>
        <v/>
      </c>
      <c r="AB109" s="27">
        <f>VLOOKUP(A109,DELIEVERY!A:E,5,0)</f>
        <v>40.06</v>
      </c>
      <c r="AC109" s="22">
        <f>VLOOKUP(A109,DELIEVERY!DP:DV,3,0)</f>
        <v>44.802828179187564</v>
      </c>
      <c r="AD109" s="22">
        <f>VLOOKUP(A109,DELIEVERY!DP:DV,4,0)</f>
        <v>47.795856315649871</v>
      </c>
      <c r="AE109" s="22">
        <f>VLOOKUP(A109,DELIEVERY!DP:DV,5,0)</f>
        <v>46.30024113724096</v>
      </c>
      <c r="AF109" s="22">
        <f>VLOOKUP(A109,DELIEVERY!DP:DV,6,0)</f>
        <v>47.571884422026621</v>
      </c>
      <c r="AG109" s="3" t="str">
        <f t="shared" si="12"/>
        <v/>
      </c>
      <c r="AH109" s="28">
        <f>FNO_BHAVCOPY!CB107</f>
        <v>-4.2993470617780005</v>
      </c>
      <c r="AI109" s="28">
        <f>FNO_BHAVCOPY!CC107</f>
        <v>-10.274898602974313</v>
      </c>
      <c r="AJ109" s="28">
        <f>FNO_BHAVCOPY!CD107</f>
        <v>-0.24276209314871428</v>
      </c>
      <c r="AK109" s="28">
        <f>FNO_BHAVCOPY!CE107</f>
        <v>2.74364896073903</v>
      </c>
      <c r="AL109" s="28">
        <f>FNO_BHAVCOPY!CF107</f>
        <v>4.1265871489034245</v>
      </c>
      <c r="AM109" s="28">
        <f>FNO_BHAVCOPY!CG107</f>
        <v>1.0694147384794868</v>
      </c>
      <c r="AN109" s="28">
        <f>FNO_BHAVCOPY!CH107</f>
        <v>-2.1778411792677126</v>
      </c>
      <c r="AO109" s="28">
        <f>FNO_BHAVCOPY!CI107</f>
        <v>3.0074451410658307</v>
      </c>
      <c r="AP109" s="28">
        <f>FNO_BHAVCOPY!CJ107</f>
        <v>4.0252725975746459</v>
      </c>
      <c r="AQ109" s="28">
        <f>FNO_BHAVCOPY!CK107</f>
        <v>2.5070510811657787</v>
      </c>
      <c r="AR109" s="28">
        <f>FNO_BHAVCOPY!CL107</f>
        <v>2.0140664961636827</v>
      </c>
      <c r="AS109" s="28">
        <f>FNO_BHAVCOPY!CM107</f>
        <v>3.8857522417801396</v>
      </c>
      <c r="AT109" s="28">
        <f>FNO_BHAVCOPY!CN107</f>
        <v>2.9636384361107946</v>
      </c>
      <c r="AU109" s="28">
        <f>FNO_BHAVCOPY!CO107</f>
        <v>-0.98194130925507905</v>
      </c>
      <c r="AV109" s="29">
        <f>FNO_BHAVCOPY!BK107</f>
        <v>2943843</v>
      </c>
      <c r="AW109" s="29">
        <f>FNO_BHAVCOPY!BL107</f>
        <v>3076095</v>
      </c>
      <c r="AX109" s="29">
        <f>FNO_BHAVCOPY!BM107</f>
        <v>3428355</v>
      </c>
      <c r="AY109" s="29">
        <f>FNO_BHAVCOPY!BN107</f>
        <v>3436698</v>
      </c>
      <c r="AZ109" s="29">
        <f>FNO_BHAVCOPY!BO107</f>
        <v>3344925</v>
      </c>
      <c r="BA109" s="29">
        <f>FNO_BHAVCOPY!BP107</f>
        <v>3212364</v>
      </c>
      <c r="BB109" s="29">
        <f>FNO_BHAVCOPY!BQ107</f>
        <v>3178374</v>
      </c>
      <c r="BC109" s="29">
        <f>FNO_BHAVCOPY!BR107</f>
        <v>3249135</v>
      </c>
      <c r="BD109" s="29">
        <f>FNO_BHAVCOPY!BS107</f>
        <v>3154272</v>
      </c>
      <c r="BE109" s="29">
        <f>FNO_BHAVCOPY!BT107</f>
        <v>3032217</v>
      </c>
      <c r="BF109" s="29">
        <f>FNO_BHAVCOPY!BU107</f>
        <v>2958057</v>
      </c>
      <c r="BG109" s="29">
        <f>FNO_BHAVCOPY!BV107</f>
        <v>2899656</v>
      </c>
      <c r="BH109" s="29">
        <f>FNO_BHAVCOPY!BW107</f>
        <v>2791197</v>
      </c>
      <c r="BI109" s="29">
        <f>FNO_BHAVCOPY!BX107</f>
        <v>2710857</v>
      </c>
      <c r="BJ109" s="22">
        <f>CASHBC!EJ107</f>
        <v>19.380210000000002</v>
      </c>
      <c r="BK109" s="22">
        <f>CASHBC!EK107</f>
        <v>16.383759999999999</v>
      </c>
      <c r="BL109" s="22">
        <f>CASHBC!EL107</f>
        <v>24.47231</v>
      </c>
      <c r="BM109" s="22">
        <f>CASHBC!EM107</f>
        <v>28.639880000000002</v>
      </c>
      <c r="BN109" s="22">
        <f>CASHBC!EN107</f>
        <v>25.17127</v>
      </c>
      <c r="BO109" s="22">
        <f>CASHBC!EO107</f>
        <v>17.65052</v>
      </c>
      <c r="BP109" s="22">
        <f>CASHBC!EP107</f>
        <v>15.996449999999999</v>
      </c>
      <c r="BQ109" s="22">
        <f>CASHBC!EQ107</f>
        <v>18.432490000000001</v>
      </c>
      <c r="BR109" s="22">
        <f>CASHBC!ER107</f>
        <v>22.819669999999999</v>
      </c>
      <c r="BS109" s="22">
        <f>CASHBC!ES107</f>
        <v>32.217120000000001</v>
      </c>
      <c r="BT109" s="22">
        <f>CASHBC!ET107</f>
        <v>26.091059999999999</v>
      </c>
      <c r="BU109" s="22">
        <f>CASHBC!EU107</f>
        <v>23.205670000000001</v>
      </c>
      <c r="BV109" s="22">
        <f>CASHBC!EV107</f>
        <v>10.3527</v>
      </c>
      <c r="BW109" s="22">
        <f>CASHBC!EW107</f>
        <v>14.228870000000001</v>
      </c>
      <c r="BX109" s="22">
        <f>VLOOKUP($A109,CASHBC!$FG:$FU,2,0)</f>
        <v>83.421282125000005</v>
      </c>
      <c r="BY109" s="22">
        <f>VLOOKUP($A109,CASHBC!$FG:$FU,3,0)</f>
        <v>76.386547714999992</v>
      </c>
      <c r="BZ109" s="22">
        <f>VLOOKUP($A109,CASHBC!$FG:$FU,4,0)</f>
        <v>72.167154854999993</v>
      </c>
      <c r="CA109" s="22">
        <f>VLOOKUP($A109,CASHBC!$FG:$FU,5,0)</f>
        <v>63.040390825000003</v>
      </c>
      <c r="CB109" s="22">
        <f>VLOOKUP($A109,CASHBC!$FG:$FU,6,0)</f>
        <v>55.058668854999993</v>
      </c>
      <c r="CC109" s="22">
        <f>VLOOKUP($A109,CASHBC!$FG:$FU,7,0)</f>
        <v>67.160071195</v>
      </c>
      <c r="CD109" s="22">
        <f>VLOOKUP($A109,CASHBC!$FG:$FU,8,0)</f>
        <v>141.85935775499999</v>
      </c>
      <c r="CE109" s="22">
        <f>VLOOKUP($A109,CASHBC!$FG:$FU,9,0)</f>
        <v>43.124165614999995</v>
      </c>
      <c r="CF109" s="22">
        <f>VLOOKUP($A109,CASHBC!$FG:$FU,10,0)</f>
        <v>94.544847840000003</v>
      </c>
      <c r="CG109" s="22">
        <f>VLOOKUP($A109,CASHBC!$FG:$FU,11,0)</f>
        <v>106.671069315</v>
      </c>
      <c r="CH109" s="22">
        <f>VLOOKUP($A109,CASHBC!$FG:$FU,12,0)</f>
        <v>107.73462742999999</v>
      </c>
      <c r="CI109" s="22">
        <f>VLOOKUP($A109,CASHBC!$FG:$FU,13,0)</f>
        <v>87.524477450000006</v>
      </c>
      <c r="CJ109" s="22">
        <f>VLOOKUP($A109,CASHBC!$FG:$FU,14,0)</f>
        <v>34.743895389999999</v>
      </c>
      <c r="CK109" s="22">
        <f>VLOOKUP($A109,CASHBC!$FG:$FU,15,0)</f>
        <v>90.537168754999996</v>
      </c>
      <c r="CL109" s="30">
        <f>VLOOKUP($A109,CASHBC!$GE:$GS,2,0)</f>
        <v>56667</v>
      </c>
      <c r="CM109" s="30">
        <f>VLOOKUP($A109,CASHBC!$GE:$GS,3,0)</f>
        <v>44263</v>
      </c>
      <c r="CN109" s="30">
        <f>VLOOKUP($A109,CASHBC!$GE:$GS,4,0)</f>
        <v>40726</v>
      </c>
      <c r="CO109" s="30">
        <f>VLOOKUP($A109,CASHBC!$GE:$GS,5,0)</f>
        <v>50676</v>
      </c>
      <c r="CP109" s="30">
        <f>VLOOKUP($A109,CASHBC!$GE:$GS,6,0)</f>
        <v>21241</v>
      </c>
      <c r="CQ109" s="30">
        <f>VLOOKUP($A109,CASHBC!$GE:$GS,7,0)</f>
        <v>33888</v>
      </c>
      <c r="CR109" s="30">
        <f>VLOOKUP($A109,CASHBC!$GE:$GS,8,0)</f>
        <v>84866</v>
      </c>
      <c r="CS109" s="30">
        <f>VLOOKUP($A109,CASHBC!$GE:$GS,9,0)</f>
        <v>48343</v>
      </c>
      <c r="CT109" s="30">
        <f>VLOOKUP($A109,CASHBC!$GE:$GS,10,0)</f>
        <v>47423</v>
      </c>
      <c r="CU109" s="30">
        <f>VLOOKUP($A109,CASHBC!$GE:$GS,11,0)</f>
        <v>62600</v>
      </c>
      <c r="CV109" s="30">
        <f>VLOOKUP($A109,CASHBC!$GE:$GS,12,0)</f>
        <v>61490</v>
      </c>
      <c r="CW109" s="30">
        <f>VLOOKUP($A109,CASHBC!$GE:$GS,13,0)</f>
        <v>78990</v>
      </c>
      <c r="CX109" s="30">
        <f>VLOOKUP($A109,CASHBC!$GE:$GS,14,0)</f>
        <v>27468</v>
      </c>
      <c r="CY109" s="30">
        <f>VLOOKUP($A109,CASHBC!$GE:$GS,15,0)</f>
        <v>84793</v>
      </c>
      <c r="CZ109" s="30">
        <f t="shared" si="15"/>
        <v>34.200169410768176</v>
      </c>
      <c r="DA109" s="30">
        <f t="shared" si="14"/>
        <v>37.014571990149783</v>
      </c>
      <c r="DB109" s="30">
        <f t="shared" si="14"/>
        <v>60.090138977557338</v>
      </c>
      <c r="DC109" s="30">
        <f t="shared" si="14"/>
        <v>56.515668166390405</v>
      </c>
      <c r="DD109" s="30">
        <f t="shared" si="14"/>
        <v>118.50322489524974</v>
      </c>
      <c r="DE109" s="30">
        <f t="shared" si="14"/>
        <v>52.084867799811143</v>
      </c>
      <c r="DF109" s="30">
        <f t="shared" si="14"/>
        <v>18.84906794240332</v>
      </c>
      <c r="DG109" s="30">
        <f t="shared" si="14"/>
        <v>38.128560494797597</v>
      </c>
      <c r="DH109" s="30">
        <f t="shared" si="13"/>
        <v>48.119414630031841</v>
      </c>
      <c r="DI109" s="30">
        <f t="shared" si="13"/>
        <v>51.465047923322686</v>
      </c>
      <c r="DJ109" s="30">
        <f t="shared" si="13"/>
        <v>42.431387217433723</v>
      </c>
      <c r="DK109" s="30">
        <f t="shared" si="13"/>
        <v>29.377984555006968</v>
      </c>
      <c r="DL109" s="30">
        <f t="shared" si="13"/>
        <v>37.690039318479691</v>
      </c>
      <c r="DM109" s="30">
        <f t="shared" si="13"/>
        <v>16.780713030556768</v>
      </c>
      <c r="DN109" s="3">
        <f>VLOOKUP($A109,DELIEVERY!$DX:$EM,2,0)</f>
        <v>40.06</v>
      </c>
      <c r="DO109" s="3">
        <f>VLOOKUP($A109,DELIEVERY!$DX:$EM,3,0)</f>
        <v>34.6</v>
      </c>
      <c r="DP109" s="3">
        <f>VLOOKUP($A109,DELIEVERY!$DX:$EM,4,0)</f>
        <v>48.11</v>
      </c>
      <c r="DQ109" s="3">
        <f>VLOOKUP($A109,DELIEVERY!$DX:$EM,5,0)</f>
        <v>52.91</v>
      </c>
      <c r="DR109" s="3">
        <f>VLOOKUP($A109,DELIEVERY!$DX:$EM,6,0)</f>
        <v>56.28</v>
      </c>
      <c r="DS109" s="3">
        <f>VLOOKUP($A109,DELIEVERY!$DX:$EM,7,0)</f>
        <v>49.95</v>
      </c>
      <c r="DT109" s="3">
        <f>VLOOKUP($A109,DELIEVERY!$DX:$EM,8,0)</f>
        <v>39.33</v>
      </c>
      <c r="DU109" s="3">
        <f>VLOOKUP($A109,DELIEVERY!$DX:$EM,9,0)</f>
        <v>53.2</v>
      </c>
      <c r="DV109" s="3">
        <f>VLOOKUP($A109,DELIEVERY!$DX:$EM,10,0)</f>
        <v>48.24</v>
      </c>
      <c r="DW109" s="3">
        <f>VLOOKUP($A109,DELIEVERY!$DX:$EM,11,0)</f>
        <v>49.38</v>
      </c>
      <c r="DX109" s="3">
        <f>VLOOKUP($A109,DELIEVERY!$DX:$EM,12,0)</f>
        <v>55.09</v>
      </c>
      <c r="DY109" s="3">
        <f>VLOOKUP($A109,DELIEVERY!$DX:$EM,13,0)</f>
        <v>42.11</v>
      </c>
      <c r="DZ109" s="3">
        <f>VLOOKUP($A109,DELIEVERY!$DX:$EM,14,0)</f>
        <v>46.39</v>
      </c>
      <c r="EA109" s="3">
        <f>VLOOKUP($A109,DELIEVERY!$DX:$EM,15,0)</f>
        <v>50.53</v>
      </c>
      <c r="EB109" s="3">
        <f>CASHBC!HU107</f>
        <v>36.899999999999977</v>
      </c>
      <c r="EC109" s="22">
        <f>CASHBC!HV107</f>
        <v>35.150000000000091</v>
      </c>
      <c r="ED109" s="22">
        <f>CASHBC!HW107</f>
        <v>49.5</v>
      </c>
      <c r="EE109" s="22">
        <f>CASHBC!HX107</f>
        <v>62.600000000000023</v>
      </c>
      <c r="EF109" s="3">
        <f>CASHBC!HY107</f>
        <v>69.350000000000023</v>
      </c>
      <c r="EG109" s="22">
        <f>CASHBC!HZ107</f>
        <v>39.100000000000023</v>
      </c>
      <c r="EH109" s="22">
        <f>CASHBC!IA107</f>
        <v>39.150000000000091</v>
      </c>
      <c r="EI109" s="22">
        <f>CASHBC!IB107</f>
        <v>44.850000000000023</v>
      </c>
      <c r="EJ109" s="22">
        <f>CASHBC!IC107</f>
        <v>47.549999999999955</v>
      </c>
      <c r="EK109" s="22">
        <f>CASHBC!ID107</f>
        <v>86.75</v>
      </c>
      <c r="EL109" s="3">
        <f>CASHBC!IE107</f>
        <v>53.700000000000045</v>
      </c>
      <c r="EM109" s="22">
        <f>CASHBC!IF107</f>
        <v>79.700000000000045</v>
      </c>
      <c r="EN109" s="22">
        <f>CASHBC!IG107</f>
        <v>58.549999999999955</v>
      </c>
      <c r="EO109" s="22">
        <f>CASHBC!IH107</f>
        <v>34</v>
      </c>
      <c r="EP109" s="22">
        <f>VLOOKUP($A109,FNO_STOCKOPS!$EJ:$EY,2,0)</f>
        <v>0.73417721518987344</v>
      </c>
      <c r="EQ109" s="22">
        <f>VLOOKUP($A109,FNO_STOCKOPS!$EJ:$EY,3,0)</f>
        <v>0.61538461538461542</v>
      </c>
      <c r="ER109" s="22">
        <f>VLOOKUP($A109,FNO_STOCKOPS!$EJ:$EY,4,0)</f>
        <v>0.46666666666666667</v>
      </c>
      <c r="ES109" s="22">
        <f>VLOOKUP($A109,FNO_STOCKOPS!$EJ:$EY,5,0)</f>
        <v>0.44891640866873067</v>
      </c>
      <c r="ET109" s="22">
        <f>VLOOKUP($A109,FNO_STOCKOPS!$EJ:$EY,6,0)</f>
        <v>0.43518518518518517</v>
      </c>
      <c r="EU109" s="22">
        <f>VLOOKUP($A109,FNO_STOCKOPS!$EJ:$EY,7,0)</f>
        <v>0.39142091152815012</v>
      </c>
      <c r="EV109" s="22">
        <f>VLOOKUP($A109,FNO_STOCKOPS!$EJ:$EY,8,0)</f>
        <v>0.32867132867132864</v>
      </c>
      <c r="EW109" s="22">
        <f>VLOOKUP($A109,FNO_STOCKOPS!$EJ:$EY,9,0)</f>
        <v>0.47422680412371132</v>
      </c>
      <c r="EX109" s="22">
        <f>VLOOKUP($A109,FNO_STOCKOPS!$EJ:$EY,10,0)</f>
        <v>0.53403141361256545</v>
      </c>
      <c r="EY109" s="22">
        <f>VLOOKUP($A109,FNO_STOCKOPS!$EJ:$EY,11,0)</f>
        <v>0.52747252747252749</v>
      </c>
      <c r="EZ109" s="22">
        <f>VLOOKUP($A109,FNO_STOCKOPS!$EJ:$EY,12,0)</f>
        <v>0.61111111111111116</v>
      </c>
      <c r="FA109" s="22">
        <f>VLOOKUP($A109,FNO_STOCKOPS!$EJ:$EY,13,0)</f>
        <v>0.7109375</v>
      </c>
      <c r="FB109" s="22">
        <f>VLOOKUP($A109,FNO_STOCKOPS!$EJ:$EY,14,0)</f>
        <v>0.73684210526315785</v>
      </c>
      <c r="FC109" s="22">
        <f>VLOOKUP($A109,FNO_STOCKOPS!$EJ:$EY,15,0)</f>
        <v>0.82653061224489799</v>
      </c>
    </row>
    <row r="110" spans="1:159" x14ac:dyDescent="0.25">
      <c r="A110" s="3" t="s">
        <v>116</v>
      </c>
      <c r="B110" s="17">
        <v>95.85</v>
      </c>
      <c r="C110" s="17">
        <v>96.6</v>
      </c>
      <c r="D110" s="18">
        <v>93.1</v>
      </c>
      <c r="E110" s="18">
        <v>95.5</v>
      </c>
      <c r="F110" s="18">
        <v>0.69</v>
      </c>
      <c r="G110" s="18">
        <v>138.75</v>
      </c>
      <c r="H110" s="18">
        <v>78.5</v>
      </c>
      <c r="I110" s="21" t="str">
        <f>VLOOKUP($A110,CASHBC!$HT:$IL,19,0)</f>
        <v/>
      </c>
      <c r="J110" s="22">
        <f>VLOOKUP($A110,CASHBC!$A:$C,3,0)</f>
        <v>70.034719999999993</v>
      </c>
      <c r="K110" s="22">
        <f>VLOOKUP($A110,CASHBC!$EZ:$FD,2,0)</f>
        <v>68.717649999999992</v>
      </c>
      <c r="L110" s="22">
        <f>VLOOKUP($A110,CASHBC!$EZ:$FD,3,0)</f>
        <v>68.243539999999982</v>
      </c>
      <c r="M110" s="22">
        <f>VLOOKUP($A110,CASHBC!$EZ:$FD,4,0)</f>
        <v>61.342131249999994</v>
      </c>
      <c r="N110" s="22">
        <f>VLOOKUP($A110,CASHBC!$EZ:$FD,5,0)</f>
        <v>62.241419999999998</v>
      </c>
      <c r="O110" s="22">
        <f t="shared" si="9"/>
        <v>70.034719999999993</v>
      </c>
      <c r="P110" s="22">
        <f>VLOOKUP($A110,CASHBC!$A:$D,4,0)</f>
        <v>66.509672764999991</v>
      </c>
      <c r="Q110" s="22">
        <f>VLOOKUP($A110,CASHBC!$FX:$GB,2,0)</f>
        <v>64.360634133333335</v>
      </c>
      <c r="R110" s="22">
        <f>VLOOKUP($A110,CASHBC!$FX:$GB,3,0)</f>
        <v>63.467923869000003</v>
      </c>
      <c r="S110" s="22">
        <f>VLOOKUP($A110,CASHBC!$FX:$GB,4,0)</f>
        <v>56.298209874375004</v>
      </c>
      <c r="T110" s="22">
        <f>VLOOKUP($A110,CASHBC!$FX:$GB,5,0)</f>
        <v>56.994780340000005</v>
      </c>
      <c r="U110" s="22">
        <f t="shared" si="10"/>
        <v>66.509672764999991</v>
      </c>
      <c r="V110" s="24">
        <f>VLOOKUP($A110,CASHBC!$A:$E,5,0)</f>
        <v>50276</v>
      </c>
      <c r="W110" s="24">
        <f>VLOOKUP($A110,CASHBC!$GV:$GZ,2,0)</f>
        <v>35831.333333333336</v>
      </c>
      <c r="X110" s="24">
        <f>VLOOKUP($A110,CASHBC!$GV:$GZ,3,0)</f>
        <v>35463</v>
      </c>
      <c r="Y110" s="24">
        <f>VLOOKUP($A110,CASHBC!$GV:$GZ,4,0)</f>
        <v>34411.75</v>
      </c>
      <c r="Z110" s="24">
        <f>VLOOKUP($A110,CASHBC!$GV:$GZ,5,0)</f>
        <v>42719.692307692305</v>
      </c>
      <c r="AA110" s="24" t="str">
        <f t="shared" si="11"/>
        <v/>
      </c>
      <c r="AB110" s="27">
        <f>VLOOKUP(A110,DELIEVERY!A:E,5,0)</f>
        <v>16.260000000000002</v>
      </c>
      <c r="AC110" s="22">
        <f>VLOOKUP(A110,DELIEVERY!DP:DV,3,0)</f>
        <v>23.426334670447353</v>
      </c>
      <c r="AD110" s="22">
        <f>VLOOKUP(A110,DELIEVERY!DP:DV,4,0)</f>
        <v>28.703554944541271</v>
      </c>
      <c r="AE110" s="22">
        <f>VLOOKUP(A110,DELIEVERY!DP:DV,5,0)</f>
        <v>29.387893170079579</v>
      </c>
      <c r="AF110" s="22">
        <f>VLOOKUP(A110,DELIEVERY!DP:DV,6,0)</f>
        <v>30.351391281042307</v>
      </c>
      <c r="AG110" s="3" t="str">
        <f t="shared" si="12"/>
        <v/>
      </c>
      <c r="AH110" s="28">
        <f>FNO_BHAVCOPY!CB108</f>
        <v>2.0913032389696506</v>
      </c>
      <c r="AI110" s="28">
        <f>FNO_BHAVCOPY!CC108</f>
        <v>-1.9504876219054765</v>
      </c>
      <c r="AJ110" s="28">
        <f>FNO_BHAVCOPY!CD108</f>
        <v>-1.1372064276885043</v>
      </c>
      <c r="AK110" s="28">
        <f>FNO_BHAVCOPY!CE108</f>
        <v>3.0310748853795211</v>
      </c>
      <c r="AL110" s="28">
        <f>FNO_BHAVCOPY!CF108</f>
        <v>1.6835016835016834</v>
      </c>
      <c r="AM110" s="28">
        <f>FNO_BHAVCOPY!CG108</f>
        <v>0.46838407494145201</v>
      </c>
      <c r="AN110" s="28">
        <f>FNO_BHAVCOPY!CH108</f>
        <v>9.737292975442605</v>
      </c>
      <c r="AO110" s="28">
        <f>FNO_BHAVCOPY!CI108</f>
        <v>1.1554015020219526</v>
      </c>
      <c r="AP110" s="28">
        <f>FNO_BHAVCOPY!CJ108</f>
        <v>-0.74541284403669728</v>
      </c>
      <c r="AQ110" s="28">
        <f>FNO_BHAVCOPY!CK108</f>
        <v>4.6190761847630473</v>
      </c>
      <c r="AR110" s="28">
        <f>FNO_BHAVCOPY!CL108</f>
        <v>2.2385771235817233</v>
      </c>
      <c r="AS110" s="28">
        <f>FNO_BHAVCOPY!CM108</f>
        <v>1.90625</v>
      </c>
      <c r="AT110" s="28">
        <f>FNO_BHAVCOPY!CN108</f>
        <v>-1.143033673154155</v>
      </c>
      <c r="AU110" s="28">
        <f>FNO_BHAVCOPY!CO108</f>
        <v>-2.5880228708997892</v>
      </c>
      <c r="AV110" s="29">
        <f>FNO_BHAVCOPY!BK108</f>
        <v>12009000</v>
      </c>
      <c r="AW110" s="29">
        <f>FNO_BHAVCOPY!BL108</f>
        <v>11763000</v>
      </c>
      <c r="AX110" s="29">
        <f>FNO_BHAVCOPY!BM108</f>
        <v>11997000</v>
      </c>
      <c r="AY110" s="29">
        <f>FNO_BHAVCOPY!BN108</f>
        <v>12135000</v>
      </c>
      <c r="AZ110" s="29">
        <f>FNO_BHAVCOPY!BO108</f>
        <v>11778000</v>
      </c>
      <c r="BA110" s="29">
        <f>FNO_BHAVCOPY!BP108</f>
        <v>11583000</v>
      </c>
      <c r="BB110" s="29">
        <f>FNO_BHAVCOPY!BQ108</f>
        <v>11529000</v>
      </c>
      <c r="BC110" s="29">
        <f>FNO_BHAVCOPY!BR108</f>
        <v>10506000</v>
      </c>
      <c r="BD110" s="29">
        <f>FNO_BHAVCOPY!BS108</f>
        <v>10386000</v>
      </c>
      <c r="BE110" s="29">
        <f>FNO_BHAVCOPY!BT108</f>
        <v>10464000</v>
      </c>
      <c r="BF110" s="29">
        <f>FNO_BHAVCOPY!BU108</f>
        <v>10002000</v>
      </c>
      <c r="BG110" s="29">
        <f>FNO_BHAVCOPY!BV108</f>
        <v>9783000</v>
      </c>
      <c r="BH110" s="29">
        <f>FNO_BHAVCOPY!BW108</f>
        <v>9600000</v>
      </c>
      <c r="BI110" s="29">
        <f>FNO_BHAVCOPY!BX108</f>
        <v>9711000</v>
      </c>
      <c r="BJ110" s="22">
        <f>CASHBC!EJ108</f>
        <v>34.757800000000003</v>
      </c>
      <c r="BK110" s="22">
        <f>CASHBC!EK108</f>
        <v>32.695590000000003</v>
      </c>
      <c r="BL110" s="22">
        <f>CASHBC!EL108</f>
        <v>32.329740000000001</v>
      </c>
      <c r="BM110" s="22">
        <f>CASHBC!EM108</f>
        <v>27.953220000000002</v>
      </c>
      <c r="BN110" s="22">
        <f>CASHBC!EN108</f>
        <v>25.145489999999999</v>
      </c>
      <c r="BO110" s="22">
        <f>CASHBC!EO108</f>
        <v>30.113119999999999</v>
      </c>
      <c r="BP110" s="22">
        <f>CASHBC!EP108</f>
        <v>63.695270000000001</v>
      </c>
      <c r="BQ110" s="22">
        <f>CASHBC!EQ108</f>
        <v>20.147189999999998</v>
      </c>
      <c r="BR110" s="22">
        <f>CASHBC!ER108</f>
        <v>42.925600000000003</v>
      </c>
      <c r="BS110" s="22">
        <f>CASHBC!ES108</f>
        <v>50.097479999999997</v>
      </c>
      <c r="BT110" s="22">
        <f>CASHBC!ET108</f>
        <v>50.492139999999999</v>
      </c>
      <c r="BU110" s="22">
        <f>CASHBC!EU108</f>
        <v>40.725470000000001</v>
      </c>
      <c r="BV110" s="22">
        <f>CASHBC!EV108</f>
        <v>15.833259999999999</v>
      </c>
      <c r="BW110" s="22">
        <f>CASHBC!EW108</f>
        <v>40.827210000000001</v>
      </c>
      <c r="BX110" s="22">
        <f>VLOOKUP($A110,CASHBC!$FG:$FU,2,0)</f>
        <v>66.509672764999991</v>
      </c>
      <c r="BY110" s="22">
        <f>VLOOKUP($A110,CASHBC!$FG:$FU,3,0)</f>
        <v>125.38978011500001</v>
      </c>
      <c r="BZ110" s="22">
        <f>VLOOKUP($A110,CASHBC!$FG:$FU,4,0)</f>
        <v>35.124635345000002</v>
      </c>
      <c r="CA110" s="22">
        <f>VLOOKUP($A110,CASHBC!$FG:$FU,5,0)</f>
        <v>32.567486939999995</v>
      </c>
      <c r="CB110" s="22">
        <f>VLOOKUP($A110,CASHBC!$FG:$FU,6,0)</f>
        <v>73.862242385000002</v>
      </c>
      <c r="CC110" s="22">
        <f>VLOOKUP($A110,CASHBC!$FG:$FU,7,0)</f>
        <v>50.395474560000004</v>
      </c>
      <c r="CD110" s="22">
        <f>VLOOKUP($A110,CASHBC!$FG:$FU,8,0)</f>
        <v>40.852501010000005</v>
      </c>
      <c r="CE110" s="22">
        <f>VLOOKUP($A110,CASHBC!$FG:$FU,9,0)</f>
        <v>30.27653218</v>
      </c>
      <c r="CF110" s="22">
        <f>VLOOKUP($A110,CASHBC!$FG:$FU,10,0)</f>
        <v>61.917026460000002</v>
      </c>
      <c r="CG110" s="22">
        <f>VLOOKUP($A110,CASHBC!$FG:$FU,11,0)</f>
        <v>106.14027487</v>
      </c>
      <c r="CH110" s="22">
        <f>VLOOKUP($A110,CASHBC!$FG:$FU,12,0)</f>
        <v>44.490882599999999</v>
      </c>
      <c r="CI110" s="22">
        <f>VLOOKUP($A110,CASHBC!$FG:$FU,13,0)</f>
        <v>70.983248845000006</v>
      </c>
      <c r="CJ110" s="22">
        <f>VLOOKUP($A110,CASHBC!$FG:$FU,14,0)</f>
        <v>30.521490499999999</v>
      </c>
      <c r="CK110" s="22">
        <f>VLOOKUP($A110,CASHBC!$FG:$FU,15,0)</f>
        <v>38.410568610000006</v>
      </c>
      <c r="CL110" s="30">
        <f>VLOOKUP($A110,CASHBC!$GE:$GS,2,0)</f>
        <v>50276</v>
      </c>
      <c r="CM110" s="30">
        <f>VLOOKUP($A110,CASHBC!$GE:$GS,3,0)</f>
        <v>65752</v>
      </c>
      <c r="CN110" s="30">
        <f>VLOOKUP($A110,CASHBC!$GE:$GS,4,0)</f>
        <v>18274</v>
      </c>
      <c r="CO110" s="30">
        <f>VLOOKUP($A110,CASHBC!$GE:$GS,5,0)</f>
        <v>23468</v>
      </c>
      <c r="CP110" s="30">
        <f>VLOOKUP($A110,CASHBC!$GE:$GS,6,0)</f>
        <v>41040</v>
      </c>
      <c r="CQ110" s="30">
        <f>VLOOKUP($A110,CASHBC!$GE:$GS,7,0)</f>
        <v>28781</v>
      </c>
      <c r="CR110" s="30">
        <f>VLOOKUP($A110,CASHBC!$GE:$GS,8,0)</f>
        <v>40134</v>
      </c>
      <c r="CS110" s="30">
        <f>VLOOKUP($A110,CASHBC!$GE:$GS,9,0)</f>
        <v>24187</v>
      </c>
      <c r="CT110" s="30">
        <f>VLOOKUP($A110,CASHBC!$GE:$GS,10,0)</f>
        <v>33658</v>
      </c>
      <c r="CU110" s="30">
        <f>VLOOKUP($A110,CASHBC!$GE:$GS,11,0)</f>
        <v>81150</v>
      </c>
      <c r="CV110" s="30">
        <f>VLOOKUP($A110,CASHBC!$GE:$GS,12,0)</f>
        <v>57439</v>
      </c>
      <c r="CW110" s="30">
        <f>VLOOKUP($A110,CASHBC!$GE:$GS,13,0)</f>
        <v>62875</v>
      </c>
      <c r="CX110" s="30">
        <f>VLOOKUP($A110,CASHBC!$GE:$GS,14,0)</f>
        <v>36093</v>
      </c>
      <c r="CY110" s="30">
        <f>VLOOKUP($A110,CASHBC!$GE:$GS,15,0)</f>
        <v>42505</v>
      </c>
      <c r="CZ110" s="30">
        <f t="shared" si="15"/>
        <v>69.133980428037248</v>
      </c>
      <c r="DA110" s="30">
        <f t="shared" si="14"/>
        <v>49.725620513444468</v>
      </c>
      <c r="DB110" s="30">
        <f t="shared" si="14"/>
        <v>176.91660282368392</v>
      </c>
      <c r="DC110" s="30">
        <f t="shared" si="14"/>
        <v>119.11206749616498</v>
      </c>
      <c r="DD110" s="30">
        <f t="shared" si="14"/>
        <v>61.270687134502921</v>
      </c>
      <c r="DE110" s="30">
        <f t="shared" si="14"/>
        <v>104.62847017129356</v>
      </c>
      <c r="DF110" s="30">
        <f t="shared" si="14"/>
        <v>158.70650819753826</v>
      </c>
      <c r="DG110" s="30">
        <f t="shared" si="14"/>
        <v>83.297597883160364</v>
      </c>
      <c r="DH110" s="30">
        <f t="shared" si="13"/>
        <v>127.53461287063998</v>
      </c>
      <c r="DI110" s="30">
        <f t="shared" si="13"/>
        <v>61.734417744916811</v>
      </c>
      <c r="DJ110" s="30">
        <f t="shared" si="13"/>
        <v>87.905673845296747</v>
      </c>
      <c r="DK110" s="30">
        <f t="shared" si="13"/>
        <v>64.772119284294234</v>
      </c>
      <c r="DL110" s="30">
        <f t="shared" si="13"/>
        <v>43.867952234505303</v>
      </c>
      <c r="DM110" s="30">
        <f t="shared" si="13"/>
        <v>96.052723209034241</v>
      </c>
      <c r="DN110" s="3">
        <f>VLOOKUP($A110,DELIEVERY!$DX:$EM,2,0)</f>
        <v>16.260000000000002</v>
      </c>
      <c r="DO110" s="3">
        <f>VLOOKUP($A110,DELIEVERY!$DX:$EM,3,0)</f>
        <v>18.16</v>
      </c>
      <c r="DP110" s="3">
        <f>VLOOKUP($A110,DELIEVERY!$DX:$EM,4,0)</f>
        <v>28.63</v>
      </c>
      <c r="DQ110" s="3">
        <f>VLOOKUP($A110,DELIEVERY!$DX:$EM,5,0)</f>
        <v>37.35</v>
      </c>
      <c r="DR110" s="3">
        <f>VLOOKUP($A110,DELIEVERY!$DX:$EM,6,0)</f>
        <v>39.700000000000003</v>
      </c>
      <c r="DS110" s="3">
        <f>VLOOKUP($A110,DELIEVERY!$DX:$EM,7,0)</f>
        <v>32.5</v>
      </c>
      <c r="DT110" s="3">
        <f>VLOOKUP($A110,DELIEVERY!$DX:$EM,8,0)</f>
        <v>32.4</v>
      </c>
      <c r="DU110" s="3">
        <f>VLOOKUP($A110,DELIEVERY!$DX:$EM,9,0)</f>
        <v>29.57</v>
      </c>
      <c r="DV110" s="3">
        <f>VLOOKUP($A110,DELIEVERY!$DX:$EM,10,0)</f>
        <v>30.64</v>
      </c>
      <c r="DW110" s="3">
        <f>VLOOKUP($A110,DELIEVERY!$DX:$EM,11,0)</f>
        <v>29.45</v>
      </c>
      <c r="DX110" s="3">
        <f>VLOOKUP($A110,DELIEVERY!$DX:$EM,12,0)</f>
        <v>36.53</v>
      </c>
      <c r="DY110" s="3">
        <f>VLOOKUP($A110,DELIEVERY!$DX:$EM,13,0)</f>
        <v>37.799999999999997</v>
      </c>
      <c r="DZ110" s="3">
        <f>VLOOKUP($A110,DELIEVERY!$DX:$EM,14,0)</f>
        <v>18.309999999999999</v>
      </c>
      <c r="EA110" s="3">
        <f>VLOOKUP($A110,DELIEVERY!$DX:$EM,15,0)</f>
        <v>32.47</v>
      </c>
      <c r="EB110" s="3">
        <f>CASHBC!HU108</f>
        <v>9</v>
      </c>
      <c r="EC110" s="22">
        <f>CASHBC!HV108</f>
        <v>11.699999999999989</v>
      </c>
      <c r="ED110" s="22">
        <f>CASHBC!HW108</f>
        <v>9.1999999999999886</v>
      </c>
      <c r="EE110" s="22">
        <f>CASHBC!HX108</f>
        <v>8.4499999999999886</v>
      </c>
      <c r="EF110" s="3">
        <f>CASHBC!HY108</f>
        <v>7.1999999999999886</v>
      </c>
      <c r="EG110" s="22">
        <f>CASHBC!HZ108</f>
        <v>7.5500000000000114</v>
      </c>
      <c r="EH110" s="22">
        <f>CASHBC!IA108</f>
        <v>17.150000000000006</v>
      </c>
      <c r="EI110" s="22">
        <f>CASHBC!IB108</f>
        <v>7.1500000000000057</v>
      </c>
      <c r="EJ110" s="22">
        <f>CASHBC!IC108</f>
        <v>15.599999999999994</v>
      </c>
      <c r="EK110" s="22">
        <f>CASHBC!ID108</f>
        <v>12.349999999999994</v>
      </c>
      <c r="EL110" s="3">
        <f>CASHBC!IE108</f>
        <v>17.150000000000006</v>
      </c>
      <c r="EM110" s="22">
        <f>CASHBC!IF108</f>
        <v>13.75</v>
      </c>
      <c r="EN110" s="22">
        <f>CASHBC!IG108</f>
        <v>7</v>
      </c>
      <c r="EO110" s="22">
        <f>CASHBC!IH108</f>
        <v>10.949999999999989</v>
      </c>
      <c r="EP110" s="22">
        <f>VLOOKUP($A110,FNO_STOCKOPS!$EJ:$EY,2,0)</f>
        <v>0.56531531531531531</v>
      </c>
      <c r="EQ110" s="22">
        <f>VLOOKUP($A110,FNO_STOCKOPS!$EJ:$EY,3,0)</f>
        <v>0.52631578947368418</v>
      </c>
      <c r="ER110" s="22">
        <f>VLOOKUP($A110,FNO_STOCKOPS!$EJ:$EY,4,0)</f>
        <v>0.498</v>
      </c>
      <c r="ES110" s="22">
        <f>VLOOKUP($A110,FNO_STOCKOPS!$EJ:$EY,5,0)</f>
        <v>0.48063380281690143</v>
      </c>
      <c r="ET110" s="22">
        <f>VLOOKUP($A110,FNO_STOCKOPS!$EJ:$EY,6,0)</f>
        <v>0.43961352657004832</v>
      </c>
      <c r="EU110" s="22">
        <f>VLOOKUP($A110,FNO_STOCKOPS!$EJ:$EY,7,0)</f>
        <v>0.47424511545293074</v>
      </c>
      <c r="EV110" s="22">
        <f>VLOOKUP($A110,FNO_STOCKOPS!$EJ:$EY,8,0)</f>
        <v>0.39101497504159732</v>
      </c>
      <c r="EW110" s="22">
        <f>VLOOKUP($A110,FNO_STOCKOPS!$EJ:$EY,9,0)</f>
        <v>0.38522012578616355</v>
      </c>
      <c r="EX110" s="22">
        <f>VLOOKUP($A110,FNO_STOCKOPS!$EJ:$EY,10,0)</f>
        <v>0.34453781512605042</v>
      </c>
      <c r="EY110" s="22">
        <f>VLOOKUP($A110,FNO_STOCKOPS!$EJ:$EY,11,0)</f>
        <v>0.40892857142857142</v>
      </c>
      <c r="EZ110" s="22">
        <f>VLOOKUP($A110,FNO_STOCKOPS!$EJ:$EY,12,0)</f>
        <v>0.4</v>
      </c>
      <c r="FA110" s="22">
        <f>VLOOKUP($A110,FNO_STOCKOPS!$EJ:$EY,13,0)</f>
        <v>0.48450704225352115</v>
      </c>
      <c r="FB110" s="22">
        <f>VLOOKUP($A110,FNO_STOCKOPS!$EJ:$EY,14,0)</f>
        <v>0.56040268456375841</v>
      </c>
      <c r="FC110" s="22">
        <f>VLOOKUP($A110,FNO_STOCKOPS!$EJ:$EY,15,0)</f>
        <v>0.54804270462633453</v>
      </c>
    </row>
    <row r="111" spans="1:159" x14ac:dyDescent="0.25">
      <c r="A111" s="3" t="s">
        <v>117</v>
      </c>
      <c r="B111" s="17">
        <v>1540</v>
      </c>
      <c r="C111" s="17">
        <v>1542.65</v>
      </c>
      <c r="D111" s="17">
        <v>1506.45</v>
      </c>
      <c r="E111" s="17">
        <v>1523</v>
      </c>
      <c r="F111" s="18">
        <v>0.34</v>
      </c>
      <c r="G111" s="17">
        <v>1709.9</v>
      </c>
      <c r="H111" s="17">
        <v>1095</v>
      </c>
      <c r="I111" s="21" t="str">
        <f>VLOOKUP($A111,CASHBC!$HT:$IL,19,0)</f>
        <v>NR4/7</v>
      </c>
      <c r="J111" s="22">
        <f>VLOOKUP($A111,CASHBC!$A:$C,3,0)</f>
        <v>8.1481899999999996</v>
      </c>
      <c r="K111" s="22">
        <f>VLOOKUP($A111,CASHBC!$EZ:$FD,2,0)</f>
        <v>7.5561033333333327</v>
      </c>
      <c r="L111" s="22">
        <f>VLOOKUP($A111,CASHBC!$EZ:$FD,3,0)</f>
        <v>9.7972999999999999</v>
      </c>
      <c r="M111" s="22">
        <f>VLOOKUP($A111,CASHBC!$EZ:$FD,4,0)</f>
        <v>10.034861250000001</v>
      </c>
      <c r="N111" s="22">
        <f>VLOOKUP($A111,CASHBC!$EZ:$FD,5,0)</f>
        <v>10.109929230769231</v>
      </c>
      <c r="O111" s="22" t="str">
        <f t="shared" si="9"/>
        <v/>
      </c>
      <c r="P111" s="22">
        <f>VLOOKUP($A111,CASHBC!$A:$D,4,0)</f>
        <v>124.13811405</v>
      </c>
      <c r="Q111" s="22">
        <f>VLOOKUP($A111,CASHBC!$FX:$GB,2,0)</f>
        <v>116.24547106833332</v>
      </c>
      <c r="R111" s="22">
        <f>VLOOKUP($A111,CASHBC!$FX:$GB,3,0)</f>
        <v>151.55731676600001</v>
      </c>
      <c r="S111" s="22">
        <f>VLOOKUP($A111,CASHBC!$FX:$GB,4,0)</f>
        <v>152.61196844937501</v>
      </c>
      <c r="T111" s="22">
        <f>VLOOKUP($A111,CASHBC!$FX:$GB,5,0)</f>
        <v>150.36861955807692</v>
      </c>
      <c r="U111" s="22" t="str">
        <f t="shared" si="10"/>
        <v/>
      </c>
      <c r="V111" s="24">
        <f>VLOOKUP($A111,CASHBC!$A:$E,5,0)</f>
        <v>51178</v>
      </c>
      <c r="W111" s="24">
        <f>VLOOKUP($A111,CASHBC!$GV:$GZ,2,0)</f>
        <v>42369</v>
      </c>
      <c r="X111" s="24">
        <f>VLOOKUP($A111,CASHBC!$GV:$GZ,3,0)</f>
        <v>44936.4</v>
      </c>
      <c r="Y111" s="24">
        <f>VLOOKUP($A111,CASHBC!$GV:$GZ,4,0)</f>
        <v>43903</v>
      </c>
      <c r="Z111" s="24">
        <f>VLOOKUP($A111,CASHBC!$GV:$GZ,5,0)</f>
        <v>47204.384615384617</v>
      </c>
      <c r="AA111" s="24" t="str">
        <f t="shared" si="11"/>
        <v/>
      </c>
      <c r="AB111" s="27">
        <f>VLOOKUP(A111,DELIEVERY!A:E,5,0)</f>
        <v>31.89</v>
      </c>
      <c r="AC111" s="22">
        <f>VLOOKUP(A111,DELIEVERY!DP:DV,3,0)</f>
        <v>26.502372695626626</v>
      </c>
      <c r="AD111" s="22">
        <f>VLOOKUP(A111,DELIEVERY!DP:DV,4,0)</f>
        <v>22.597879007481652</v>
      </c>
      <c r="AE111" s="22">
        <f>VLOOKUP(A111,DELIEVERY!DP:DV,5,0)</f>
        <v>23.367388363242192</v>
      </c>
      <c r="AF111" s="22">
        <f>VLOOKUP(A111,DELIEVERY!DP:DV,6,0)</f>
        <v>27.196911064126752</v>
      </c>
      <c r="AG111" s="3">
        <f t="shared" si="12"/>
        <v>31.89</v>
      </c>
      <c r="AH111" s="28">
        <f>FNO_BHAVCOPY!CB109</f>
        <v>-3.7365637263265654</v>
      </c>
      <c r="AI111" s="28">
        <f>FNO_BHAVCOPY!CC109</f>
        <v>-7.1304072254793223</v>
      </c>
      <c r="AJ111" s="28">
        <f>FNO_BHAVCOPY!CD109</f>
        <v>0.71816150654324928</v>
      </c>
      <c r="AK111" s="28">
        <f>FNO_BHAVCOPY!CE109</f>
        <v>-0.80734525882539177</v>
      </c>
      <c r="AL111" s="28">
        <f>FNO_BHAVCOPY!CF109</f>
        <v>-2.0012410797393732</v>
      </c>
      <c r="AM111" s="28">
        <f>FNO_BHAVCOPY!CG109</f>
        <v>0.655840099937539</v>
      </c>
      <c r="AN111" s="28">
        <f>FNO_BHAVCOPY!CH109</f>
        <v>3.641365916815019</v>
      </c>
      <c r="AO111" s="28">
        <f>FNO_BHAVCOPY!CI109</f>
        <v>1.3283043620859298</v>
      </c>
      <c r="AP111" s="28">
        <f>FNO_BHAVCOPY!CJ109</f>
        <v>2.815714044849098</v>
      </c>
      <c r="AQ111" s="28">
        <f>FNO_BHAVCOPY!CK109</f>
        <v>-0.71978573819886171</v>
      </c>
      <c r="AR111" s="28">
        <f>FNO_BHAVCOPY!CL109</f>
        <v>4.5319335083114609</v>
      </c>
      <c r="AS111" s="28">
        <f>FNO_BHAVCOPY!CM109</f>
        <v>3.7016875340228634</v>
      </c>
      <c r="AT111" s="28">
        <f>FNO_BHAVCOPY!CN109</f>
        <v>1.249311041704942</v>
      </c>
      <c r="AU111" s="28">
        <f>FNO_BHAVCOPY!CO109</f>
        <v>-0.94631483166515018</v>
      </c>
      <c r="AV111" s="29">
        <f>FNO_BHAVCOPY!BK109</f>
        <v>34980400</v>
      </c>
      <c r="AW111" s="29">
        <f>FNO_BHAVCOPY!BL109</f>
        <v>36338200</v>
      </c>
      <c r="AX111" s="29">
        <f>FNO_BHAVCOPY!BM109</f>
        <v>39128200</v>
      </c>
      <c r="AY111" s="29">
        <f>FNO_BHAVCOPY!BN109</f>
        <v>38849200</v>
      </c>
      <c r="AZ111" s="29">
        <f>FNO_BHAVCOPY!BO109</f>
        <v>39165400</v>
      </c>
      <c r="BA111" s="29">
        <f>FNO_BHAVCOPY!BP109</f>
        <v>39965200</v>
      </c>
      <c r="BB111" s="29">
        <f>FNO_BHAVCOPY!BQ109</f>
        <v>39704800</v>
      </c>
      <c r="BC111" s="29">
        <f>FNO_BHAVCOPY!BR109</f>
        <v>38309800</v>
      </c>
      <c r="BD111" s="29">
        <f>FNO_BHAVCOPY!BS109</f>
        <v>37807600</v>
      </c>
      <c r="BE111" s="29">
        <f>FNO_BHAVCOPY!BT109</f>
        <v>36772200</v>
      </c>
      <c r="BF111" s="29">
        <f>FNO_BHAVCOPY!BU109</f>
        <v>37038800</v>
      </c>
      <c r="BG111" s="29">
        <f>FNO_BHAVCOPY!BV109</f>
        <v>35433000</v>
      </c>
      <c r="BH111" s="29">
        <f>FNO_BHAVCOPY!BW109</f>
        <v>34168200</v>
      </c>
      <c r="BI111" s="29">
        <f>FNO_BHAVCOPY!BX109</f>
        <v>33746600</v>
      </c>
      <c r="BJ111" s="22">
        <f>CASHBC!EJ109</f>
        <v>70.034719999999993</v>
      </c>
      <c r="BK111" s="22">
        <f>CASHBC!EK109</f>
        <v>132.12772000000001</v>
      </c>
      <c r="BL111" s="22">
        <f>CASHBC!EL109</f>
        <v>38.422669999999997</v>
      </c>
      <c r="BM111" s="22">
        <f>CASHBC!EM109</f>
        <v>35.602559999999997</v>
      </c>
      <c r="BN111" s="22">
        <f>CASHBC!EN109</f>
        <v>79.88485</v>
      </c>
      <c r="BO111" s="22">
        <f>CASHBC!EO109</f>
        <v>55.179900000000004</v>
      </c>
      <c r="BP111" s="22">
        <f>CASHBC!EP109</f>
        <v>47.244810000000001</v>
      </c>
      <c r="BQ111" s="22">
        <f>CASHBC!EQ109</f>
        <v>34.657040000000002</v>
      </c>
      <c r="BR111" s="22">
        <f>CASHBC!ER109</f>
        <v>67.617500000000007</v>
      </c>
      <c r="BS111" s="22">
        <f>CASHBC!ES109</f>
        <v>112.22829</v>
      </c>
      <c r="BT111" s="22">
        <f>CASHBC!ET109</f>
        <v>49.949420000000003</v>
      </c>
      <c r="BU111" s="22">
        <f>CASHBC!EU109</f>
        <v>79.445390000000003</v>
      </c>
      <c r="BV111" s="22">
        <f>CASHBC!EV109</f>
        <v>34.534840000000003</v>
      </c>
      <c r="BW111" s="22">
        <f>CASHBC!EW109</f>
        <v>42.243470000000002</v>
      </c>
      <c r="BX111" s="22">
        <f>VLOOKUP($A111,CASHBC!$FG:$FU,2,0)</f>
        <v>124.13811405</v>
      </c>
      <c r="BY111" s="22">
        <f>VLOOKUP($A111,CASHBC!$FG:$FU,3,0)</f>
        <v>87.157686595000001</v>
      </c>
      <c r="BZ111" s="22">
        <f>VLOOKUP($A111,CASHBC!$FG:$FU,4,0)</f>
        <v>120.0395489</v>
      </c>
      <c r="CA111" s="22">
        <f>VLOOKUP($A111,CASHBC!$FG:$FU,5,0)</f>
        <v>141.53917770999999</v>
      </c>
      <c r="CB111" s="22">
        <f>VLOOKUP($A111,CASHBC!$FG:$FU,6,0)</f>
        <v>191.971420585</v>
      </c>
      <c r="CC111" s="22">
        <f>VLOOKUP($A111,CASHBC!$FG:$FU,7,0)</f>
        <v>217.07875004000002</v>
      </c>
      <c r="CD111" s="22">
        <f>VLOOKUP($A111,CASHBC!$FG:$FU,8,0)</f>
        <v>215.12439920500003</v>
      </c>
      <c r="CE111" s="22">
        <f>VLOOKUP($A111,CASHBC!$FG:$FU,9,0)</f>
        <v>157.12690849500001</v>
      </c>
      <c r="CF111" s="22">
        <f>VLOOKUP($A111,CASHBC!$FG:$FU,10,0)</f>
        <v>90.857856064999993</v>
      </c>
      <c r="CG111" s="22">
        <f>VLOOKUP($A111,CASHBC!$FG:$FU,11,0)</f>
        <v>112.429082295</v>
      </c>
      <c r="CH111" s="22">
        <f>VLOOKUP($A111,CASHBC!$FG:$FU,12,0)</f>
        <v>152.16145242000002</v>
      </c>
      <c r="CI111" s="22">
        <f>VLOOKUP($A111,CASHBC!$FG:$FU,13,0)</f>
        <v>248.27998178499999</v>
      </c>
      <c r="CJ111" s="22">
        <f>VLOOKUP($A111,CASHBC!$FG:$FU,14,0)</f>
        <v>139.903014735</v>
      </c>
      <c r="CK111" s="22">
        <f>VLOOKUP($A111,CASHBC!$FG:$FU,15,0)</f>
        <v>81.122775425</v>
      </c>
      <c r="CL111" s="30">
        <f>VLOOKUP($A111,CASHBC!$GE:$GS,2,0)</f>
        <v>51178</v>
      </c>
      <c r="CM111" s="30">
        <f>VLOOKUP($A111,CASHBC!$GE:$GS,3,0)</f>
        <v>47411</v>
      </c>
      <c r="CN111" s="30">
        <f>VLOOKUP($A111,CASHBC!$GE:$GS,4,0)</f>
        <v>37823</v>
      </c>
      <c r="CO111" s="30">
        <f>VLOOKUP($A111,CASHBC!$GE:$GS,5,0)</f>
        <v>41873</v>
      </c>
      <c r="CP111" s="30">
        <f>VLOOKUP($A111,CASHBC!$GE:$GS,6,0)</f>
        <v>45179</v>
      </c>
      <c r="CQ111" s="30">
        <f>VLOOKUP($A111,CASHBC!$GE:$GS,7,0)</f>
        <v>52396</v>
      </c>
      <c r="CR111" s="30">
        <f>VLOOKUP($A111,CASHBC!$GE:$GS,8,0)</f>
        <v>54506</v>
      </c>
      <c r="CS111" s="30">
        <f>VLOOKUP($A111,CASHBC!$GE:$GS,9,0)</f>
        <v>36045</v>
      </c>
      <c r="CT111" s="30">
        <f>VLOOKUP($A111,CASHBC!$GE:$GS,10,0)</f>
        <v>35991</v>
      </c>
      <c r="CU111" s="30">
        <f>VLOOKUP($A111,CASHBC!$GE:$GS,11,0)</f>
        <v>39434</v>
      </c>
      <c r="CV111" s="30">
        <f>VLOOKUP($A111,CASHBC!$GE:$GS,12,0)</f>
        <v>53931</v>
      </c>
      <c r="CW111" s="30">
        <f>VLOOKUP($A111,CASHBC!$GE:$GS,13,0)</f>
        <v>80561</v>
      </c>
      <c r="CX111" s="30">
        <f>VLOOKUP($A111,CASHBC!$GE:$GS,14,0)</f>
        <v>46950</v>
      </c>
      <c r="CY111" s="30">
        <f>VLOOKUP($A111,CASHBC!$GE:$GS,15,0)</f>
        <v>41557</v>
      </c>
      <c r="CZ111" s="30">
        <f t="shared" si="15"/>
        <v>136.84536324201804</v>
      </c>
      <c r="DA111" s="30">
        <f t="shared" si="14"/>
        <v>278.68579021746007</v>
      </c>
      <c r="DB111" s="30">
        <f t="shared" si="14"/>
        <v>101.58546387118949</v>
      </c>
      <c r="DC111" s="30">
        <f t="shared" si="14"/>
        <v>85.025099706254622</v>
      </c>
      <c r="DD111" s="30">
        <f t="shared" si="14"/>
        <v>176.8185440138117</v>
      </c>
      <c r="DE111" s="30">
        <f t="shared" si="14"/>
        <v>105.31319184670586</v>
      </c>
      <c r="DF111" s="30">
        <f t="shared" si="14"/>
        <v>86.678182218471363</v>
      </c>
      <c r="DG111" s="30">
        <f t="shared" si="14"/>
        <v>96.149368844499932</v>
      </c>
      <c r="DH111" s="30">
        <f t="shared" si="13"/>
        <v>187.87335722819594</v>
      </c>
      <c r="DI111" s="30">
        <f t="shared" si="13"/>
        <v>284.59778363848454</v>
      </c>
      <c r="DJ111" s="30">
        <f t="shared" si="13"/>
        <v>92.617270215645917</v>
      </c>
      <c r="DK111" s="30">
        <f t="shared" si="13"/>
        <v>98.615198421072222</v>
      </c>
      <c r="DL111" s="30">
        <f t="shared" si="13"/>
        <v>73.556634717784888</v>
      </c>
      <c r="DM111" s="30">
        <f t="shared" si="13"/>
        <v>101.65187573693963</v>
      </c>
      <c r="DN111" s="3">
        <f>VLOOKUP($A111,DELIEVERY!$DX:$EM,2,0)</f>
        <v>31.89</v>
      </c>
      <c r="DO111" s="3">
        <f>VLOOKUP($A111,DELIEVERY!$DX:$EM,3,0)</f>
        <v>36.53</v>
      </c>
      <c r="DP111" s="3">
        <f>VLOOKUP($A111,DELIEVERY!$DX:$EM,4,0)</f>
        <v>20.39</v>
      </c>
      <c r="DQ111" s="3">
        <f>VLOOKUP($A111,DELIEVERY!$DX:$EM,5,0)</f>
        <v>25.42</v>
      </c>
      <c r="DR111" s="3">
        <f>VLOOKUP($A111,DELIEVERY!$DX:$EM,6,0)</f>
        <v>20.260000000000002</v>
      </c>
      <c r="DS111" s="3">
        <f>VLOOKUP($A111,DELIEVERY!$DX:$EM,7,0)</f>
        <v>18.309999999999999</v>
      </c>
      <c r="DT111" s="3">
        <f>VLOOKUP($A111,DELIEVERY!$DX:$EM,8,0)</f>
        <v>22.1</v>
      </c>
      <c r="DU111" s="3">
        <f>VLOOKUP($A111,DELIEVERY!$DX:$EM,9,0)</f>
        <v>22.44</v>
      </c>
      <c r="DV111" s="3">
        <f>VLOOKUP($A111,DELIEVERY!$DX:$EM,10,0)</f>
        <v>34.01</v>
      </c>
      <c r="DW111" s="3">
        <f>VLOOKUP($A111,DELIEVERY!$DX:$EM,11,0)</f>
        <v>35.380000000000003</v>
      </c>
      <c r="DX111" s="3">
        <f>VLOOKUP($A111,DELIEVERY!$DX:$EM,12,0)</f>
        <v>35.49</v>
      </c>
      <c r="DY111" s="3">
        <f>VLOOKUP($A111,DELIEVERY!$DX:$EM,13,0)</f>
        <v>35.78</v>
      </c>
      <c r="DZ111" s="3">
        <f>VLOOKUP($A111,DELIEVERY!$DX:$EM,14,0)</f>
        <v>21.69</v>
      </c>
      <c r="EA111" s="3">
        <f>VLOOKUP($A111,DELIEVERY!$DX:$EM,15,0)</f>
        <v>38.71</v>
      </c>
      <c r="EB111" s="3">
        <f>CASHBC!HU109</f>
        <v>3.5</v>
      </c>
      <c r="EC111" s="22">
        <f>CASHBC!HV109</f>
        <v>6</v>
      </c>
      <c r="ED111" s="22">
        <f>CASHBC!HW109</f>
        <v>2.6499999999999915</v>
      </c>
      <c r="EE111" s="22">
        <f>CASHBC!HX109</f>
        <v>2.4500000000000028</v>
      </c>
      <c r="EF111" s="3">
        <f>CASHBC!HY109</f>
        <v>4.75</v>
      </c>
      <c r="EG111" s="22">
        <f>CASHBC!HZ109</f>
        <v>4.9000000000000057</v>
      </c>
      <c r="EH111" s="22">
        <f>CASHBC!IA109</f>
        <v>2.4000000000000057</v>
      </c>
      <c r="EI111" s="22">
        <f>CASHBC!IB109</f>
        <v>2.5</v>
      </c>
      <c r="EJ111" s="22">
        <f>CASHBC!IC109</f>
        <v>6.2999999999999972</v>
      </c>
      <c r="EK111" s="22">
        <f>CASHBC!ID109</f>
        <v>6.6499999999999915</v>
      </c>
      <c r="EL111" s="3">
        <f>CASHBC!IE109</f>
        <v>4.2000000000000028</v>
      </c>
      <c r="EM111" s="22">
        <f>CASHBC!IF109</f>
        <v>5.0999999999999943</v>
      </c>
      <c r="EN111" s="22">
        <f>CASHBC!IG109</f>
        <v>4.5500000000000114</v>
      </c>
      <c r="EO111" s="22">
        <f>CASHBC!IH109</f>
        <v>3.75</v>
      </c>
      <c r="EP111" s="22">
        <f>VLOOKUP($A111,FNO_STOCKOPS!$EJ:$EY,2,0)</f>
        <v>1.0212765957446808</v>
      </c>
      <c r="EQ111" s="22">
        <f>VLOOKUP($A111,FNO_STOCKOPS!$EJ:$EY,3,0)</f>
        <v>0.87347931873479323</v>
      </c>
      <c r="ER111" s="22">
        <f>VLOOKUP($A111,FNO_STOCKOPS!$EJ:$EY,4,0)</f>
        <v>0.75247524752475248</v>
      </c>
      <c r="ES111" s="22">
        <f>VLOOKUP($A111,FNO_STOCKOPS!$EJ:$EY,5,0)</f>
        <v>0.74856046065259119</v>
      </c>
      <c r="ET111" s="22">
        <f>VLOOKUP($A111,FNO_STOCKOPS!$EJ:$EY,6,0)</f>
        <v>0.75449101796407181</v>
      </c>
      <c r="EU111" s="22">
        <f>VLOOKUP($A111,FNO_STOCKOPS!$EJ:$EY,7,0)</f>
        <v>0.69679849340866296</v>
      </c>
      <c r="EV111" s="22">
        <f>VLOOKUP($A111,FNO_STOCKOPS!$EJ:$EY,8,0)</f>
        <v>0.58620689655172409</v>
      </c>
      <c r="EW111" s="22">
        <f>VLOOKUP($A111,FNO_STOCKOPS!$EJ:$EY,9,0)</f>
        <v>0.90322580645161288</v>
      </c>
      <c r="EX111" s="22">
        <f>VLOOKUP($A111,FNO_STOCKOPS!$EJ:$EY,10,0)</f>
        <v>0.95622895622895621</v>
      </c>
      <c r="EY111" s="22">
        <f>VLOOKUP($A111,FNO_STOCKOPS!$EJ:$EY,11,0)</f>
        <v>0.93602693602693599</v>
      </c>
      <c r="EZ111" s="22">
        <f>VLOOKUP($A111,FNO_STOCKOPS!$EJ:$EY,12,0)</f>
        <v>0.95683453237410077</v>
      </c>
      <c r="FA111" s="22">
        <f>VLOOKUP($A111,FNO_STOCKOPS!$EJ:$EY,13,0)</f>
        <v>0.95038167938931295</v>
      </c>
      <c r="FB111" s="22">
        <f>VLOOKUP($A111,FNO_STOCKOPS!$EJ:$EY,14,0)</f>
        <v>0.97584541062801933</v>
      </c>
      <c r="FC111" s="22">
        <f>VLOOKUP($A111,FNO_STOCKOPS!$EJ:$EY,15,0)</f>
        <v>1.2025316455696202</v>
      </c>
    </row>
    <row r="112" spans="1:159" x14ac:dyDescent="0.25">
      <c r="A112" s="3" t="s">
        <v>118</v>
      </c>
      <c r="B112" s="17">
        <v>32.700000000000003</v>
      </c>
      <c r="C112" s="17">
        <v>33.700000000000003</v>
      </c>
      <c r="D112" s="17">
        <v>32.1</v>
      </c>
      <c r="E112" s="17">
        <v>32.4</v>
      </c>
      <c r="F112" s="19">
        <v>0.31</v>
      </c>
      <c r="G112" s="20">
        <v>91.2</v>
      </c>
      <c r="H112" s="20">
        <v>28.05</v>
      </c>
      <c r="I112" s="21" t="str">
        <f>VLOOKUP($A112,CASHBC!$HT:$IL,19,0)</f>
        <v/>
      </c>
      <c r="J112" s="22">
        <f>VLOOKUP($A112,CASHBC!$A:$C,3,0)</f>
        <v>314.67000999999999</v>
      </c>
      <c r="K112" s="22">
        <f>VLOOKUP($A112,CASHBC!$EZ:$FD,2,0)</f>
        <v>141.50044</v>
      </c>
      <c r="L112" s="22">
        <f>VLOOKUP($A112,CASHBC!$EZ:$FD,3,0)</f>
        <v>152.38909600000002</v>
      </c>
      <c r="M112" s="22">
        <f>VLOOKUP($A112,CASHBC!$EZ:$FD,4,0)</f>
        <v>197.57330375000001</v>
      </c>
      <c r="N112" s="22">
        <f>VLOOKUP($A112,CASHBC!$EZ:$FD,5,0)</f>
        <v>206.12016461538462</v>
      </c>
      <c r="O112" s="22">
        <f t="shared" si="9"/>
        <v>314.67000999999999</v>
      </c>
      <c r="P112" s="22">
        <f>VLOOKUP($A112,CASHBC!$A:$D,4,0)</f>
        <v>103.47165747000001</v>
      </c>
      <c r="Q112" s="22">
        <f>VLOOKUP($A112,CASHBC!$FX:$GB,2,0)</f>
        <v>44.349499651666662</v>
      </c>
      <c r="R112" s="22">
        <f>VLOOKUP($A112,CASHBC!$FX:$GB,3,0)</f>
        <v>47.561090295999996</v>
      </c>
      <c r="S112" s="22">
        <f>VLOOKUP($A112,CASHBC!$FX:$GB,4,0)</f>
        <v>62.491495529375001</v>
      </c>
      <c r="T112" s="22">
        <f>VLOOKUP($A112,CASHBC!$FX:$GB,5,0)</f>
        <v>64.974322756923073</v>
      </c>
      <c r="U112" s="23">
        <f t="shared" si="10"/>
        <v>103.47165747000001</v>
      </c>
      <c r="V112" s="24">
        <f>VLOOKUP($A112,CASHBC!$A:$E,5,0)</f>
        <v>57094</v>
      </c>
      <c r="W112" s="24">
        <f>VLOOKUP($A112,CASHBC!$GV:$GZ,2,0)</f>
        <v>25346.666666666668</v>
      </c>
      <c r="X112" s="24">
        <f>VLOOKUP($A112,CASHBC!$GV:$GZ,3,0)</f>
        <v>26785.8</v>
      </c>
      <c r="Y112" s="24">
        <f>VLOOKUP($A112,CASHBC!$GV:$GZ,4,0)</f>
        <v>34107.5</v>
      </c>
      <c r="Z112" s="24">
        <f>VLOOKUP($A112,CASHBC!$GV:$GZ,5,0)</f>
        <v>36768.538461538461</v>
      </c>
      <c r="AA112" s="25" t="str">
        <f t="shared" si="11"/>
        <v/>
      </c>
      <c r="AB112" s="27">
        <f>VLOOKUP(A112,DELIEVERY!A:E,5,0)</f>
        <v>16.8</v>
      </c>
      <c r="AC112" s="22">
        <f>VLOOKUP(A112,DELIEVERY!DP:DV,3,0)</f>
        <v>24.012533105904122</v>
      </c>
      <c r="AD112" s="22">
        <f>VLOOKUP(A112,DELIEVERY!DP:DV,4,0)</f>
        <v>21.557065999000347</v>
      </c>
      <c r="AE112" s="22">
        <f>VLOOKUP(A112,DELIEVERY!DP:DV,5,0)</f>
        <v>20.285170359206489</v>
      </c>
      <c r="AF112" s="22">
        <f>VLOOKUP(A112,DELIEVERY!DP:DV,6,0)</f>
        <v>19.382315574887173</v>
      </c>
      <c r="AG112" s="4" t="str">
        <f t="shared" si="12"/>
        <v/>
      </c>
      <c r="AH112" s="28">
        <f>FNO_BHAVCOPY!CB110</f>
        <v>-1.5510375183399707</v>
      </c>
      <c r="AI112" s="28">
        <f>FNO_BHAVCOPY!CC110</f>
        <v>-5.0736171906088341</v>
      </c>
      <c r="AJ112" s="28">
        <f>FNO_BHAVCOPY!CD110</f>
        <v>1.3102197137673857</v>
      </c>
      <c r="AK112" s="28">
        <f>FNO_BHAVCOPY!CE110</f>
        <v>2.2464962901896124</v>
      </c>
      <c r="AL112" s="28">
        <f>FNO_BHAVCOPY!CF110</f>
        <v>-0.10294420424130121</v>
      </c>
      <c r="AM112" s="28">
        <f>FNO_BHAVCOPY!CG110</f>
        <v>0.1030502885408079</v>
      </c>
      <c r="AN112" s="28">
        <f>FNO_BHAVCOPY!CH110</f>
        <v>4.8854301772589714</v>
      </c>
      <c r="AO112" s="28">
        <f>FNO_BHAVCOPY!CI110</f>
        <v>3.6290322580645165</v>
      </c>
      <c r="AP112" s="28">
        <f>FNO_BHAVCOPY!CJ110</f>
        <v>0.9041591320072333</v>
      </c>
      <c r="AQ112" s="28">
        <f>FNO_BHAVCOPY!CK110</f>
        <v>-1.6888888888888887</v>
      </c>
      <c r="AR112" s="28">
        <f>FNO_BHAVCOPY!CL110</f>
        <v>-1.0118785745710515</v>
      </c>
      <c r="AS112" s="28">
        <f>FNO_BHAVCOPY!CM110</f>
        <v>-8.365248941745616</v>
      </c>
      <c r="AT112" s="28">
        <f>FNO_BHAVCOPY!CN110</f>
        <v>-0.52135552436334465</v>
      </c>
      <c r="AU112" s="28">
        <f>FNO_BHAVCOPY!CO110</f>
        <v>0.72712583316501722</v>
      </c>
      <c r="AV112" s="29">
        <f>FNO_BHAVCOPY!BK110</f>
        <v>2348500</v>
      </c>
      <c r="AW112" s="29">
        <f>FNO_BHAVCOPY!BL110</f>
        <v>2385500</v>
      </c>
      <c r="AX112" s="29">
        <f>FNO_BHAVCOPY!BM110</f>
        <v>2513000</v>
      </c>
      <c r="AY112" s="29">
        <f>FNO_BHAVCOPY!BN110</f>
        <v>2480500</v>
      </c>
      <c r="AZ112" s="29">
        <f>FNO_BHAVCOPY!BO110</f>
        <v>2426000</v>
      </c>
      <c r="BA112" s="29">
        <f>FNO_BHAVCOPY!BP110</f>
        <v>2428500</v>
      </c>
      <c r="BB112" s="29">
        <f>FNO_BHAVCOPY!BQ110</f>
        <v>2426000</v>
      </c>
      <c r="BC112" s="29">
        <f>FNO_BHAVCOPY!BR110</f>
        <v>2313000</v>
      </c>
      <c r="BD112" s="29">
        <f>FNO_BHAVCOPY!BS110</f>
        <v>2232000</v>
      </c>
      <c r="BE112" s="29">
        <f>FNO_BHAVCOPY!BT110</f>
        <v>2212000</v>
      </c>
      <c r="BF112" s="29">
        <f>FNO_BHAVCOPY!BU110</f>
        <v>2250000</v>
      </c>
      <c r="BG112" s="29">
        <f>FNO_BHAVCOPY!BV110</f>
        <v>2273000</v>
      </c>
      <c r="BH112" s="29">
        <f>FNO_BHAVCOPY!BW110</f>
        <v>2480500</v>
      </c>
      <c r="BI112" s="29">
        <f>FNO_BHAVCOPY!BX110</f>
        <v>2493500</v>
      </c>
      <c r="BJ112" s="22">
        <f>CASHBC!EJ110</f>
        <v>8.1481899999999996</v>
      </c>
      <c r="BK112" s="22">
        <f>CASHBC!EK110</f>
        <v>5.7105899999999998</v>
      </c>
      <c r="BL112" s="22">
        <f>CASHBC!EL110</f>
        <v>7.7362500000000001</v>
      </c>
      <c r="BM112" s="22">
        <f>CASHBC!EM110</f>
        <v>9.2214700000000001</v>
      </c>
      <c r="BN112" s="22">
        <f>CASHBC!EN110</f>
        <v>12.41873</v>
      </c>
      <c r="BO112" s="22">
        <f>CASHBC!EO110</f>
        <v>13.899459999999999</v>
      </c>
      <c r="BP112" s="22">
        <f>CASHBC!EP110</f>
        <v>14.311769999999999</v>
      </c>
      <c r="BQ112" s="22">
        <f>CASHBC!EQ110</f>
        <v>10.79429</v>
      </c>
      <c r="BR112" s="22">
        <f>CASHBC!ER110</f>
        <v>6.1863299999999999</v>
      </c>
      <c r="BS112" s="22">
        <f>CASHBC!ES110</f>
        <v>7.6195000000000004</v>
      </c>
      <c r="BT112" s="22">
        <f>CASHBC!ET110</f>
        <v>10.280430000000001</v>
      </c>
      <c r="BU112" s="22">
        <f>CASHBC!EU110</f>
        <v>17.060279999999999</v>
      </c>
      <c r="BV112" s="22">
        <f>CASHBC!EV110</f>
        <v>10.166069999999999</v>
      </c>
      <c r="BW112" s="22">
        <f>CASHBC!EW110</f>
        <v>6.0239099999999999</v>
      </c>
      <c r="BX112" s="22">
        <f>VLOOKUP($A112,CASHBC!$FG:$FU,2,0)</f>
        <v>103.47165747000001</v>
      </c>
      <c r="BY112" s="22">
        <f>VLOOKUP($A112,CASHBC!$FG:$FU,3,0)</f>
        <v>59.839661854999996</v>
      </c>
      <c r="BZ112" s="22">
        <f>VLOOKUP($A112,CASHBC!$FG:$FU,4,0)</f>
        <v>36.652964335</v>
      </c>
      <c r="CA112" s="22">
        <f>VLOOKUP($A112,CASHBC!$FG:$FU,5,0)</f>
        <v>36.555872764999997</v>
      </c>
      <c r="CB112" s="22">
        <f>VLOOKUP($A112,CASHBC!$FG:$FU,6,0)</f>
        <v>43.920067525</v>
      </c>
      <c r="CC112" s="22">
        <f>VLOOKUP($A112,CASHBC!$FG:$FU,7,0)</f>
        <v>60.836885000000002</v>
      </c>
      <c r="CD112" s="22">
        <f>VLOOKUP($A112,CASHBC!$FG:$FU,8,0)</f>
        <v>57.911780164999996</v>
      </c>
      <c r="CE112" s="22">
        <f>VLOOKUP($A112,CASHBC!$FG:$FU,9,0)</f>
        <v>68.771612924999999</v>
      </c>
      <c r="CF112" s="22">
        <f>VLOOKUP($A112,CASHBC!$FG:$FU,10,0)</f>
        <v>135.44311966500001</v>
      </c>
      <c r="CG112" s="22">
        <f>VLOOKUP($A112,CASHBC!$FG:$FU,11,0)</f>
        <v>89.342664124999999</v>
      </c>
      <c r="CH112" s="22">
        <f>VLOOKUP($A112,CASHBC!$FG:$FU,12,0)</f>
        <v>62.134500779999996</v>
      </c>
      <c r="CI112" s="22">
        <f>VLOOKUP($A112,CASHBC!$FG:$FU,13,0)</f>
        <v>70.144748220000011</v>
      </c>
      <c r="CJ112" s="22">
        <f>VLOOKUP($A112,CASHBC!$FG:$FU,14,0)</f>
        <v>51.360033860000001</v>
      </c>
      <c r="CK112" s="22">
        <f>VLOOKUP($A112,CASHBC!$FG:$FU,15,0)</f>
        <v>71.752284620000012</v>
      </c>
      <c r="CL112" s="30">
        <f>VLOOKUP($A112,CASHBC!$GE:$GS,2,0)</f>
        <v>57094</v>
      </c>
      <c r="CM112" s="30">
        <f>VLOOKUP($A112,CASHBC!$GE:$GS,3,0)</f>
        <v>33890</v>
      </c>
      <c r="CN112" s="30">
        <f>VLOOKUP($A112,CASHBC!$GE:$GS,4,0)</f>
        <v>20413</v>
      </c>
      <c r="CO112" s="30">
        <f>VLOOKUP($A112,CASHBC!$GE:$GS,5,0)</f>
        <v>21737</v>
      </c>
      <c r="CP112" s="30">
        <f>VLOOKUP($A112,CASHBC!$GE:$GS,6,0)</f>
        <v>27294</v>
      </c>
      <c r="CQ112" s="30">
        <f>VLOOKUP($A112,CASHBC!$GE:$GS,7,0)</f>
        <v>30595</v>
      </c>
      <c r="CR112" s="30">
        <f>VLOOKUP($A112,CASHBC!$GE:$GS,8,0)</f>
        <v>30838</v>
      </c>
      <c r="CS112" s="30">
        <f>VLOOKUP($A112,CASHBC!$GE:$GS,9,0)</f>
        <v>40092</v>
      </c>
      <c r="CT112" s="30">
        <f>VLOOKUP($A112,CASHBC!$GE:$GS,10,0)</f>
        <v>68001</v>
      </c>
      <c r="CU112" s="30">
        <f>VLOOKUP($A112,CASHBC!$GE:$GS,11,0)</f>
        <v>45690</v>
      </c>
      <c r="CV112" s="30">
        <f>VLOOKUP($A112,CASHBC!$GE:$GS,12,0)</f>
        <v>40554</v>
      </c>
      <c r="CW112" s="30">
        <f>VLOOKUP($A112,CASHBC!$GE:$GS,13,0)</f>
        <v>44456</v>
      </c>
      <c r="CX112" s="30">
        <f>VLOOKUP($A112,CASHBC!$GE:$GS,14,0)</f>
        <v>30506</v>
      </c>
      <c r="CY112" s="30">
        <f>VLOOKUP($A112,CASHBC!$GE:$GS,15,0)</f>
        <v>43925</v>
      </c>
      <c r="CZ112" s="30">
        <f t="shared" si="15"/>
        <v>14.271534662136125</v>
      </c>
      <c r="DA112" s="30">
        <f t="shared" si="14"/>
        <v>16.850368840365888</v>
      </c>
      <c r="DB112" s="30">
        <f t="shared" si="14"/>
        <v>37.898643021603881</v>
      </c>
      <c r="DC112" s="30">
        <f t="shared" si="14"/>
        <v>42.422919446105723</v>
      </c>
      <c r="DD112" s="30">
        <f t="shared" si="14"/>
        <v>45.499853447644171</v>
      </c>
      <c r="DE112" s="30">
        <f t="shared" si="14"/>
        <v>45.430495178950807</v>
      </c>
      <c r="DF112" s="30">
        <f t="shared" si="14"/>
        <v>46.409527206693035</v>
      </c>
      <c r="DG112" s="30">
        <f t="shared" si="14"/>
        <v>26.923800259403375</v>
      </c>
      <c r="DH112" s="30">
        <f t="shared" si="13"/>
        <v>9.0974103322009956</v>
      </c>
      <c r="DI112" s="30">
        <f t="shared" si="13"/>
        <v>16.676515648938498</v>
      </c>
      <c r="DJ112" s="30">
        <f t="shared" si="13"/>
        <v>25.349977807367956</v>
      </c>
      <c r="DK112" s="30">
        <f t="shared" si="13"/>
        <v>38.375652330394097</v>
      </c>
      <c r="DL112" s="30">
        <f t="shared" si="13"/>
        <v>33.324821346620332</v>
      </c>
      <c r="DM112" s="30">
        <f t="shared" si="13"/>
        <v>13.714080819578827</v>
      </c>
      <c r="DN112" s="3">
        <f>VLOOKUP($A112,DELIEVERY!$DX:$EM,2,0)</f>
        <v>16.8</v>
      </c>
      <c r="DO112" s="3">
        <f>VLOOKUP($A112,DELIEVERY!$DX:$EM,3,0)</f>
        <v>25.44</v>
      </c>
      <c r="DP112" s="3">
        <f>VLOOKUP($A112,DELIEVERY!$DX:$EM,4,0)</f>
        <v>23.44</v>
      </c>
      <c r="DQ112" s="3">
        <f>VLOOKUP($A112,DELIEVERY!$DX:$EM,5,0)</f>
        <v>22.33</v>
      </c>
      <c r="DR112" s="3">
        <f>VLOOKUP($A112,DELIEVERY!$DX:$EM,6,0)</f>
        <v>26.58</v>
      </c>
      <c r="DS112" s="3">
        <f>VLOOKUP($A112,DELIEVERY!$DX:$EM,7,0)</f>
        <v>12.46</v>
      </c>
      <c r="DT112" s="3">
        <f>VLOOKUP($A112,DELIEVERY!$DX:$EM,8,0)</f>
        <v>16.97</v>
      </c>
      <c r="DU112" s="3">
        <f>VLOOKUP($A112,DELIEVERY!$DX:$EM,9,0)</f>
        <v>28.91</v>
      </c>
      <c r="DV112" s="3">
        <f>VLOOKUP($A112,DELIEVERY!$DX:$EM,10,0)</f>
        <v>14.87</v>
      </c>
      <c r="DW112" s="3">
        <f>VLOOKUP($A112,DELIEVERY!$DX:$EM,11,0)</f>
        <v>17.8</v>
      </c>
      <c r="DX112" s="3">
        <f>VLOOKUP($A112,DELIEVERY!$DX:$EM,12,0)</f>
        <v>20.76</v>
      </c>
      <c r="DY112" s="3">
        <f>VLOOKUP($A112,DELIEVERY!$DX:$EM,13,0)</f>
        <v>19.87</v>
      </c>
      <c r="DZ112" s="3">
        <f>VLOOKUP($A112,DELIEVERY!$DX:$EM,14,0)</f>
        <v>17.3</v>
      </c>
      <c r="EA112" s="3">
        <f>VLOOKUP($A112,DELIEVERY!$DX:$EM,15,0)</f>
        <v>14.95</v>
      </c>
      <c r="EB112" s="3">
        <f>CASHBC!HU110</f>
        <v>36.200000000000045</v>
      </c>
      <c r="EC112" s="22">
        <f>CASHBC!HV110</f>
        <v>58.049999999999955</v>
      </c>
      <c r="ED112" s="22">
        <f>CASHBC!HW110</f>
        <v>48.200000000000045</v>
      </c>
      <c r="EE112" s="22">
        <f>CASHBC!HX110</f>
        <v>52.849999999999909</v>
      </c>
      <c r="EF112" s="3">
        <f>CASHBC!HY110</f>
        <v>76.649999999999864</v>
      </c>
      <c r="EG112" s="22">
        <f>CASHBC!HZ110</f>
        <v>52.849999999999909</v>
      </c>
      <c r="EH112" s="22">
        <f>CASHBC!IA110</f>
        <v>89.900000000000091</v>
      </c>
      <c r="EI112" s="22">
        <f>CASHBC!IB110</f>
        <v>61.850000000000136</v>
      </c>
      <c r="EJ112" s="22">
        <f>CASHBC!IC110</f>
        <v>52.900000000000091</v>
      </c>
      <c r="EK112" s="22">
        <f>CASHBC!ID110</f>
        <v>61.549999999999955</v>
      </c>
      <c r="EL112" s="3">
        <f>CASHBC!IE110</f>
        <v>28.550000000000182</v>
      </c>
      <c r="EM112" s="22">
        <f>CASHBC!IF110</f>
        <v>90.400000000000091</v>
      </c>
      <c r="EN112" s="22">
        <f>CASHBC!IG110</f>
        <v>92.950000000000045</v>
      </c>
      <c r="EO112" s="22">
        <f>CASHBC!IH110</f>
        <v>49.849999999999909</v>
      </c>
      <c r="EP112" s="22">
        <f>VLOOKUP($A112,FNO_STOCKOPS!$EJ:$EY,2,0)</f>
        <v>0.45276497695852536</v>
      </c>
      <c r="EQ112" s="22">
        <f>VLOOKUP($A112,FNO_STOCKOPS!$EJ:$EY,3,0)</f>
        <v>0.45052893590541382</v>
      </c>
      <c r="ER112" s="22">
        <f>VLOOKUP($A112,FNO_STOCKOPS!$EJ:$EY,4,0)</f>
        <v>0.41429475015812778</v>
      </c>
      <c r="ES112" s="22">
        <f>VLOOKUP($A112,FNO_STOCKOPS!$EJ:$EY,5,0)</f>
        <v>0.40952380952380951</v>
      </c>
      <c r="ET112" s="22">
        <f>VLOOKUP($A112,FNO_STOCKOPS!$EJ:$EY,6,0)</f>
        <v>0.35431088735053495</v>
      </c>
      <c r="EU112" s="22">
        <f>VLOOKUP($A112,FNO_STOCKOPS!$EJ:$EY,7,0)</f>
        <v>0.38205128205128203</v>
      </c>
      <c r="EV112" s="22">
        <f>VLOOKUP($A112,FNO_STOCKOPS!$EJ:$EY,8,0)</f>
        <v>0.3860103626943005</v>
      </c>
      <c r="EW112" s="22">
        <f>VLOOKUP($A112,FNO_STOCKOPS!$EJ:$EY,9,0)</f>
        <v>0.39737704918032785</v>
      </c>
      <c r="EX112" s="22">
        <f>VLOOKUP($A112,FNO_STOCKOPS!$EJ:$EY,10,0)</f>
        <v>0.41196236559139787</v>
      </c>
      <c r="EY112" s="22">
        <f>VLOOKUP($A112,FNO_STOCKOPS!$EJ:$EY,11,0)</f>
        <v>0.45255474452554745</v>
      </c>
      <c r="EZ112" s="22">
        <f>VLOOKUP($A112,FNO_STOCKOPS!$EJ:$EY,12,0)</f>
        <v>0.46369203849518809</v>
      </c>
      <c r="FA112" s="22">
        <f>VLOOKUP($A112,FNO_STOCKOPS!$EJ:$EY,13,0)</f>
        <v>0.48981481481481481</v>
      </c>
      <c r="FB112" s="22">
        <f>VLOOKUP($A112,FNO_STOCKOPS!$EJ:$EY,14,0)</f>
        <v>0.50662878787878785</v>
      </c>
      <c r="FC112" s="22">
        <f>VLOOKUP($A112,FNO_STOCKOPS!$EJ:$EY,15,0)</f>
        <v>0.52052052052052056</v>
      </c>
    </row>
    <row r="113" spans="1:159" x14ac:dyDescent="0.25">
      <c r="A113" s="3" t="s">
        <v>119</v>
      </c>
      <c r="B113" s="18">
        <v>159.6</v>
      </c>
      <c r="C113" s="18">
        <v>163.44999999999999</v>
      </c>
      <c r="D113" s="18">
        <v>157.19999999999999</v>
      </c>
      <c r="E113" s="18">
        <v>162.9</v>
      </c>
      <c r="F113" s="18">
        <v>3.07</v>
      </c>
      <c r="G113" s="18">
        <v>216.25</v>
      </c>
      <c r="H113" s="18">
        <v>122.15</v>
      </c>
      <c r="I113" s="21" t="str">
        <f>VLOOKUP($A113,CASHBC!$HT:$IL,19,0)</f>
        <v/>
      </c>
      <c r="J113" s="22">
        <f>VLOOKUP($A113,CASHBC!$A:$C,3,0)</f>
        <v>105.20617</v>
      </c>
      <c r="K113" s="22">
        <f>VLOOKUP($A113,CASHBC!$EZ:$FD,2,0)</f>
        <v>94.511439999999993</v>
      </c>
      <c r="L113" s="22">
        <f>VLOOKUP($A113,CASHBC!$EZ:$FD,3,0)</f>
        <v>130.12779999999998</v>
      </c>
      <c r="M113" s="22">
        <f>VLOOKUP($A113,CASHBC!$EZ:$FD,4,0)</f>
        <v>121.96728499999999</v>
      </c>
      <c r="N113" s="22">
        <f>VLOOKUP($A113,CASHBC!$EZ:$FD,5,0)</f>
        <v>120.68281076923076</v>
      </c>
      <c r="O113" s="22" t="str">
        <f t="shared" si="9"/>
        <v/>
      </c>
      <c r="P113" s="22">
        <f>VLOOKUP($A113,CASHBC!$A:$D,4,0)</f>
        <v>169.49395362999999</v>
      </c>
      <c r="Q113" s="22">
        <f>VLOOKUP($A113,CASHBC!$FX:$GB,2,0)</f>
        <v>149.61936069999999</v>
      </c>
      <c r="R113" s="22">
        <f>VLOOKUP($A113,CASHBC!$FX:$GB,3,0)</f>
        <v>206.56362848700002</v>
      </c>
      <c r="S113" s="22">
        <f>VLOOKUP($A113,CASHBC!$FX:$GB,4,0)</f>
        <v>195.20037854937499</v>
      </c>
      <c r="T113" s="22">
        <f>VLOOKUP($A113,CASHBC!$FX:$GB,5,0)</f>
        <v>194.71011507461532</v>
      </c>
      <c r="U113" s="22" t="str">
        <f t="shared" si="10"/>
        <v/>
      </c>
      <c r="V113" s="24">
        <f>VLOOKUP($A113,CASHBC!$A:$E,5,0)</f>
        <v>71609</v>
      </c>
      <c r="W113" s="24">
        <f>VLOOKUP($A113,CASHBC!$GV:$GZ,2,0)</f>
        <v>62367.666666666664</v>
      </c>
      <c r="X113" s="24">
        <f>VLOOKUP($A113,CASHBC!$GV:$GZ,3,0)</f>
        <v>68357.2</v>
      </c>
      <c r="Y113" s="24">
        <f>VLOOKUP($A113,CASHBC!$GV:$GZ,4,0)</f>
        <v>78878.25</v>
      </c>
      <c r="Z113" s="24">
        <f>VLOOKUP($A113,CASHBC!$GV:$GZ,5,0)</f>
        <v>76718.692307692312</v>
      </c>
      <c r="AA113" s="24" t="str">
        <f t="shared" si="11"/>
        <v/>
      </c>
      <c r="AB113" s="27">
        <f>VLOOKUP(A113,DELIEVERY!A:E,5,0)</f>
        <v>51.17</v>
      </c>
      <c r="AC113" s="22">
        <f>VLOOKUP(A113,DELIEVERY!DP:DV,3,0)</f>
        <v>65.521062846995036</v>
      </c>
      <c r="AD113" s="22">
        <f>VLOOKUP(A113,DELIEVERY!DP:DV,4,0)</f>
        <v>70.151066874257467</v>
      </c>
      <c r="AE113" s="22">
        <f>VLOOKUP(A113,DELIEVERY!DP:DV,5,0)</f>
        <v>68.055461552661441</v>
      </c>
      <c r="AF113" s="22">
        <f>VLOOKUP(A113,DELIEVERY!DP:DV,6,0)</f>
        <v>62.317783144363929</v>
      </c>
      <c r="AG113" s="3" t="str">
        <f t="shared" si="12"/>
        <v/>
      </c>
      <c r="AH113" s="28">
        <f>FNO_BHAVCOPY!CB111</f>
        <v>-13.383262780853142</v>
      </c>
      <c r="AI113" s="28">
        <f>FNO_BHAVCOPY!CC111</f>
        <v>-0.83952211817888278</v>
      </c>
      <c r="AJ113" s="28">
        <f>FNO_BHAVCOPY!CD111</f>
        <v>-0.97521982414068742</v>
      </c>
      <c r="AK113" s="28">
        <f>FNO_BHAVCOPY!CE111</f>
        <v>2.6082677165354329</v>
      </c>
      <c r="AL113" s="28">
        <f>FNO_BHAVCOPY!CF111</f>
        <v>-0.47346938775510206</v>
      </c>
      <c r="AM113" s="28">
        <f>FNO_BHAVCOPY!CG111</f>
        <v>3.4453639587907445</v>
      </c>
      <c r="AN113" s="28">
        <f>FNO_BHAVCOPY!CH111</f>
        <v>-0.2526954177897574</v>
      </c>
      <c r="AO113" s="28">
        <f>FNO_BHAVCOPY!CI111</f>
        <v>-2.86368843069874</v>
      </c>
      <c r="AP113" s="28">
        <f>FNO_BHAVCOPY!CJ111</f>
        <v>1.8160613128957015</v>
      </c>
      <c r="AQ113" s="28">
        <f>FNO_BHAVCOPY!CK111</f>
        <v>-1.5096816540859863</v>
      </c>
      <c r="AR113" s="28">
        <f>FNO_BHAVCOPY!CL111</f>
        <v>3.3406817025606239</v>
      </c>
      <c r="AS113" s="28">
        <f>FNO_BHAVCOPY!CM111</f>
        <v>0.99332077410515496</v>
      </c>
      <c r="AT113" s="28">
        <f>FNO_BHAVCOPY!CN111</f>
        <v>-0.34135518006485749</v>
      </c>
      <c r="AU113" s="28">
        <f>FNO_BHAVCOPY!CO111</f>
        <v>3.0606860158311346</v>
      </c>
      <c r="AV113" s="29">
        <f>FNO_BHAVCOPY!BK111</f>
        <v>44156000</v>
      </c>
      <c r="AW113" s="29">
        <f>FNO_BHAVCOPY!BL111</f>
        <v>50978600</v>
      </c>
      <c r="AX113" s="29">
        <f>FNO_BHAVCOPY!BM111</f>
        <v>51410200</v>
      </c>
      <c r="AY113" s="29">
        <f>FNO_BHAVCOPY!BN111</f>
        <v>51916500</v>
      </c>
      <c r="AZ113" s="29">
        <f>FNO_BHAVCOPY!BO111</f>
        <v>50596800</v>
      </c>
      <c r="BA113" s="29">
        <f>FNO_BHAVCOPY!BP111</f>
        <v>50837500</v>
      </c>
      <c r="BB113" s="29">
        <f>FNO_BHAVCOPY!BQ111</f>
        <v>49144300</v>
      </c>
      <c r="BC113" s="29">
        <f>FNO_BHAVCOPY!BR111</f>
        <v>49268800</v>
      </c>
      <c r="BD113" s="29">
        <f>FNO_BHAVCOPY!BS111</f>
        <v>50721300</v>
      </c>
      <c r="BE113" s="29">
        <f>FNO_BHAVCOPY!BT111</f>
        <v>49816600</v>
      </c>
      <c r="BF113" s="29">
        <f>FNO_BHAVCOPY!BU111</f>
        <v>50580200</v>
      </c>
      <c r="BG113" s="29">
        <f>FNO_BHAVCOPY!BV111</f>
        <v>48945100</v>
      </c>
      <c r="BH113" s="29">
        <f>FNO_BHAVCOPY!BW111</f>
        <v>48463700</v>
      </c>
      <c r="BI113" s="29">
        <f>FNO_BHAVCOPY!BX111</f>
        <v>48629700</v>
      </c>
      <c r="BJ113" s="22">
        <f>CASHBC!EJ111</f>
        <v>314.67000999999999</v>
      </c>
      <c r="BK113" s="22">
        <f>CASHBC!EK111</f>
        <v>187.19199</v>
      </c>
      <c r="BL113" s="22">
        <f>CASHBC!EL111</f>
        <v>117.8017</v>
      </c>
      <c r="BM113" s="22">
        <f>CASHBC!EM111</f>
        <v>119.50763000000001</v>
      </c>
      <c r="BN113" s="22">
        <f>CASHBC!EN111</f>
        <v>143.51047</v>
      </c>
      <c r="BO113" s="22">
        <f>CASHBC!EO111</f>
        <v>193.93369000000001</v>
      </c>
      <c r="BP113" s="22">
        <f>CASHBC!EP111</f>
        <v>187.93922000000001</v>
      </c>
      <c r="BQ113" s="22">
        <f>CASHBC!EQ111</f>
        <v>218.5822</v>
      </c>
      <c r="BR113" s="22">
        <f>CASHBC!ER111</f>
        <v>412.11953</v>
      </c>
      <c r="BS113" s="22">
        <f>CASHBC!ES111</f>
        <v>282.08947999999998</v>
      </c>
      <c r="BT113" s="22">
        <f>CASHBC!ET111</f>
        <v>199.94398000000001</v>
      </c>
      <c r="BU113" s="22">
        <f>CASHBC!EU111</f>
        <v>220.95563000000001</v>
      </c>
      <c r="BV113" s="22">
        <f>CASHBC!EV111</f>
        <v>165.84316000000001</v>
      </c>
      <c r="BW113" s="22">
        <f>CASHBC!EW111</f>
        <v>230.14346</v>
      </c>
      <c r="BX113" s="22">
        <f>VLOOKUP($A113,CASHBC!$FG:$FU,2,0)</f>
        <v>169.49395362999999</v>
      </c>
      <c r="BY113" s="22">
        <f>VLOOKUP($A113,CASHBC!$FG:$FU,3,0)</f>
        <v>129.33501101500002</v>
      </c>
      <c r="BZ113" s="22">
        <f>VLOOKUP($A113,CASHBC!$FG:$FU,4,0)</f>
        <v>232.07531751999997</v>
      </c>
      <c r="CA113" s="22">
        <f>VLOOKUP($A113,CASHBC!$FG:$FU,5,0)</f>
        <v>87.447753564999999</v>
      </c>
      <c r="CB113" s="22">
        <f>VLOOKUP($A113,CASHBC!$FG:$FU,6,0)</f>
        <v>295.87570677500003</v>
      </c>
      <c r="CC113" s="22">
        <f>VLOOKUP($A113,CASHBC!$FG:$FU,7,0)</f>
        <v>288.08435356000001</v>
      </c>
      <c r="CD113" s="22">
        <f>VLOOKUP($A113,CASHBC!$FG:$FU,8,0)</f>
        <v>177.175383305</v>
      </c>
      <c r="CE113" s="22">
        <f>VLOOKUP($A113,CASHBC!$FG:$FU,9,0)</f>
        <v>128.018297335</v>
      </c>
      <c r="CF113" s="22">
        <f>VLOOKUP($A113,CASHBC!$FG:$FU,10,0)</f>
        <v>223.59120531999997</v>
      </c>
      <c r="CG113" s="22">
        <f>VLOOKUP($A113,CASHBC!$FG:$FU,11,0)</f>
        <v>176.65823778499998</v>
      </c>
      <c r="CH113" s="22">
        <f>VLOOKUP($A113,CASHBC!$FG:$FU,12,0)</f>
        <v>287.006133245</v>
      </c>
      <c r="CI113" s="22">
        <f>VLOOKUP($A113,CASHBC!$FG:$FU,13,0)</f>
        <v>228.95052271999998</v>
      </c>
      <c r="CJ113" s="22">
        <f>VLOOKUP($A113,CASHBC!$FG:$FU,14,0)</f>
        <v>134.62709882999999</v>
      </c>
      <c r="CK113" s="22">
        <f>VLOOKUP($A113,CASHBC!$FG:$FU,15,0)</f>
        <v>142.38647499500001</v>
      </c>
      <c r="CL113" s="30">
        <f>VLOOKUP($A113,CASHBC!$GE:$GS,2,0)</f>
        <v>71609</v>
      </c>
      <c r="CM113" s="30">
        <f>VLOOKUP($A113,CASHBC!$GE:$GS,3,0)</f>
        <v>75614</v>
      </c>
      <c r="CN113" s="30">
        <f>VLOOKUP($A113,CASHBC!$GE:$GS,4,0)</f>
        <v>65090</v>
      </c>
      <c r="CO113" s="30">
        <f>VLOOKUP($A113,CASHBC!$GE:$GS,5,0)</f>
        <v>46399</v>
      </c>
      <c r="CP113" s="30">
        <f>VLOOKUP($A113,CASHBC!$GE:$GS,6,0)</f>
        <v>73949</v>
      </c>
      <c r="CQ113" s="30">
        <f>VLOOKUP($A113,CASHBC!$GE:$GS,7,0)</f>
        <v>80734</v>
      </c>
      <c r="CR113" s="30">
        <f>VLOOKUP($A113,CASHBC!$GE:$GS,8,0)</f>
        <v>106178</v>
      </c>
      <c r="CS113" s="30">
        <f>VLOOKUP($A113,CASHBC!$GE:$GS,9,0)</f>
        <v>62008</v>
      </c>
      <c r="CT113" s="30">
        <f>VLOOKUP($A113,CASHBC!$GE:$GS,10,0)</f>
        <v>121054</v>
      </c>
      <c r="CU113" s="30">
        <f>VLOOKUP($A113,CASHBC!$GE:$GS,11,0)</f>
        <v>65663</v>
      </c>
      <c r="CV113" s="30">
        <f>VLOOKUP($A113,CASHBC!$GE:$GS,12,0)</f>
        <v>86146</v>
      </c>
      <c r="CW113" s="30">
        <f>VLOOKUP($A113,CASHBC!$GE:$GS,13,0)</f>
        <v>104254</v>
      </c>
      <c r="CX113" s="30">
        <f>VLOOKUP($A113,CASHBC!$GE:$GS,14,0)</f>
        <v>63147</v>
      </c>
      <c r="CY113" s="30">
        <f>VLOOKUP($A113,CASHBC!$GE:$GS,15,0)</f>
        <v>47107</v>
      </c>
      <c r="CZ113" s="30">
        <f t="shared" si="15"/>
        <v>439.4280188244494</v>
      </c>
      <c r="DA113" s="30">
        <f t="shared" si="14"/>
        <v>247.56260745364614</v>
      </c>
      <c r="DB113" s="30">
        <f t="shared" si="14"/>
        <v>180.98279305576892</v>
      </c>
      <c r="DC113" s="30">
        <f t="shared" si="14"/>
        <v>257.56509838574112</v>
      </c>
      <c r="DD113" s="30">
        <f t="shared" si="14"/>
        <v>194.06681631935521</v>
      </c>
      <c r="DE113" s="30">
        <f t="shared" si="14"/>
        <v>240.21315678648403</v>
      </c>
      <c r="DF113" s="30">
        <f t="shared" si="14"/>
        <v>177.00391794910436</v>
      </c>
      <c r="DG113" s="30">
        <f t="shared" si="14"/>
        <v>352.50645078054447</v>
      </c>
      <c r="DH113" s="30">
        <f t="shared" si="13"/>
        <v>340.44271977795034</v>
      </c>
      <c r="DI113" s="30">
        <f t="shared" si="13"/>
        <v>429.60187624689701</v>
      </c>
      <c r="DJ113" s="30">
        <f t="shared" si="13"/>
        <v>232.09897151347712</v>
      </c>
      <c r="DK113" s="30">
        <f t="shared" si="13"/>
        <v>211.93971454332691</v>
      </c>
      <c r="DL113" s="30">
        <f t="shared" si="13"/>
        <v>262.63030706130144</v>
      </c>
      <c r="DM113" s="30">
        <f t="shared" si="13"/>
        <v>488.55469463137115</v>
      </c>
      <c r="DN113" s="3">
        <f>VLOOKUP($A113,DELIEVERY!$DX:$EM,2,0)</f>
        <v>51.17</v>
      </c>
      <c r="DO113" s="3">
        <f>VLOOKUP($A113,DELIEVERY!$DX:$EM,3,0)</f>
        <v>56.9</v>
      </c>
      <c r="DP113" s="3">
        <f>VLOOKUP($A113,DELIEVERY!$DX:$EM,4,0)</f>
        <v>76.27</v>
      </c>
      <c r="DQ113" s="3">
        <f>VLOOKUP($A113,DELIEVERY!$DX:$EM,5,0)</f>
        <v>49.57</v>
      </c>
      <c r="DR113" s="3">
        <f>VLOOKUP($A113,DELIEVERY!$DX:$EM,6,0)</f>
        <v>73.13</v>
      </c>
      <c r="DS113" s="3">
        <f>VLOOKUP($A113,DELIEVERY!$DX:$EM,7,0)</f>
        <v>74.34</v>
      </c>
      <c r="DT113" s="3">
        <f>VLOOKUP($A113,DELIEVERY!$DX:$EM,8,0)</f>
        <v>64.14</v>
      </c>
      <c r="DU113" s="3">
        <f>VLOOKUP($A113,DELIEVERY!$DX:$EM,9,0)</f>
        <v>60.12</v>
      </c>
      <c r="DV113" s="3">
        <f>VLOOKUP($A113,DELIEVERY!$DX:$EM,10,0)</f>
        <v>65.790000000000006</v>
      </c>
      <c r="DW113" s="3">
        <f>VLOOKUP($A113,DELIEVERY!$DX:$EM,11,0)</f>
        <v>41.34</v>
      </c>
      <c r="DX113" s="3">
        <f>VLOOKUP($A113,DELIEVERY!$DX:$EM,12,0)</f>
        <v>55.73</v>
      </c>
      <c r="DY113" s="3">
        <f>VLOOKUP($A113,DELIEVERY!$DX:$EM,13,0)</f>
        <v>63.81</v>
      </c>
      <c r="DZ113" s="3">
        <f>VLOOKUP($A113,DELIEVERY!$DX:$EM,14,0)</f>
        <v>51.62</v>
      </c>
      <c r="EA113" s="3">
        <f>VLOOKUP($A113,DELIEVERY!$DX:$EM,15,0)</f>
        <v>44.41</v>
      </c>
      <c r="EB113" s="3">
        <f>CASHBC!HU111</f>
        <v>1.6000000000000014</v>
      </c>
      <c r="EC113" s="22">
        <f>CASHBC!HV111</f>
        <v>1.3999999999999986</v>
      </c>
      <c r="ED113" s="22">
        <f>CASHBC!HW111</f>
        <v>0.65000000000000213</v>
      </c>
      <c r="EE113" s="22">
        <f>CASHBC!HX111</f>
        <v>0.59999999999999787</v>
      </c>
      <c r="EF113" s="3">
        <f>CASHBC!HY111</f>
        <v>0.95000000000000284</v>
      </c>
      <c r="EG113" s="22">
        <f>CASHBC!HZ111</f>
        <v>0.75</v>
      </c>
      <c r="EH113" s="22">
        <f>CASHBC!IA111</f>
        <v>1.0500000000000007</v>
      </c>
      <c r="EI113" s="22">
        <f>CASHBC!IB111</f>
        <v>1.4000000000000021</v>
      </c>
      <c r="EJ113" s="22">
        <f>CASHBC!IC111</f>
        <v>2.5</v>
      </c>
      <c r="EK113" s="22">
        <f>CASHBC!ID111</f>
        <v>1.75</v>
      </c>
      <c r="EL113" s="3">
        <f>CASHBC!IE111</f>
        <v>0.94999999999999929</v>
      </c>
      <c r="EM113" s="22">
        <f>CASHBC!IF111</f>
        <v>2</v>
      </c>
      <c r="EN113" s="22">
        <f>CASHBC!IG111</f>
        <v>1.4499999999999993</v>
      </c>
      <c r="EO113" s="22">
        <f>CASHBC!IH111</f>
        <v>1.2999999999999972</v>
      </c>
      <c r="EP113" s="22">
        <f>VLOOKUP($A113,FNO_STOCKOPS!$EJ:$EY,2,0)</f>
        <v>0.73840445269016697</v>
      </c>
      <c r="EQ113" s="22">
        <f>VLOOKUP($A113,FNO_STOCKOPS!$EJ:$EY,3,0)</f>
        <v>0.61904761904761907</v>
      </c>
      <c r="ER113" s="22">
        <f>VLOOKUP($A113,FNO_STOCKOPS!$EJ:$EY,4,0)</f>
        <v>0.70938628158844763</v>
      </c>
      <c r="ES113" s="22">
        <f>VLOOKUP($A113,FNO_STOCKOPS!$EJ:$EY,5,0)</f>
        <v>0.66498316498316501</v>
      </c>
      <c r="ET113" s="22">
        <f>VLOOKUP($A113,FNO_STOCKOPS!$EJ:$EY,6,0)</f>
        <v>0.55271565495207664</v>
      </c>
      <c r="EU113" s="22">
        <f>VLOOKUP($A113,FNO_STOCKOPS!$EJ:$EY,7,0)</f>
        <v>0.57654723127035834</v>
      </c>
      <c r="EV113" s="22">
        <f>VLOOKUP($A113,FNO_STOCKOPS!$EJ:$EY,8,0)</f>
        <v>0.46328671328671328</v>
      </c>
      <c r="EW113" s="22">
        <f>VLOOKUP($A113,FNO_STOCKOPS!$EJ:$EY,9,0)</f>
        <v>0.49709864603481624</v>
      </c>
      <c r="EX113" s="22">
        <f>VLOOKUP($A113,FNO_STOCKOPS!$EJ:$EY,10,0)</f>
        <v>0.56871035940803383</v>
      </c>
      <c r="EY113" s="22">
        <f>VLOOKUP($A113,FNO_STOCKOPS!$EJ:$EY,11,0)</f>
        <v>0.5826271186440678</v>
      </c>
      <c r="EZ113" s="22">
        <f>VLOOKUP($A113,FNO_STOCKOPS!$EJ:$EY,12,0)</f>
        <v>0.41336116910229648</v>
      </c>
      <c r="FA113" s="22">
        <f>VLOOKUP($A113,FNO_STOCKOPS!$EJ:$EY,13,0)</f>
        <v>0.2810077519379845</v>
      </c>
      <c r="FB113" s="22">
        <f>VLOOKUP($A113,FNO_STOCKOPS!$EJ:$EY,14,0)</f>
        <v>0.28719008264462809</v>
      </c>
      <c r="FC113" s="22">
        <f>VLOOKUP($A113,FNO_STOCKOPS!$EJ:$EY,15,0)</f>
        <v>0.34605597964376589</v>
      </c>
    </row>
    <row r="114" spans="1:159" x14ac:dyDescent="0.25">
      <c r="A114" s="3" t="s">
        <v>120</v>
      </c>
      <c r="B114" s="17">
        <v>1030</v>
      </c>
      <c r="C114" s="17">
        <v>1059.95</v>
      </c>
      <c r="D114" s="17">
        <v>1000.55</v>
      </c>
      <c r="E114" s="17">
        <v>1005.05</v>
      </c>
      <c r="F114" s="18">
        <v>-0.42</v>
      </c>
      <c r="G114" s="17">
        <v>2125</v>
      </c>
      <c r="H114" s="18">
        <v>923.75</v>
      </c>
      <c r="I114" s="21" t="str">
        <f>VLOOKUP($A114,CASHBC!$HT:$IL,19,0)</f>
        <v/>
      </c>
      <c r="J114" s="22">
        <f>VLOOKUP($A114,CASHBC!$A:$C,3,0)</f>
        <v>16.442350000000001</v>
      </c>
      <c r="K114" s="22">
        <f>VLOOKUP($A114,CASHBC!$EZ:$FD,2,0)</f>
        <v>19.72373</v>
      </c>
      <c r="L114" s="22">
        <f>VLOOKUP($A114,CASHBC!$EZ:$FD,3,0)</f>
        <v>18.179311999999999</v>
      </c>
      <c r="M114" s="22">
        <f>VLOOKUP($A114,CASHBC!$EZ:$FD,4,0)</f>
        <v>18.079517499999998</v>
      </c>
      <c r="N114" s="22">
        <f>VLOOKUP($A114,CASHBC!$EZ:$FD,5,0)</f>
        <v>19.008119230769232</v>
      </c>
      <c r="O114" s="22" t="str">
        <f t="shared" si="9"/>
        <v/>
      </c>
      <c r="P114" s="22">
        <f>VLOOKUP($A114,CASHBC!$A:$D,4,0)</f>
        <v>169.30950394000001</v>
      </c>
      <c r="Q114" s="22">
        <f>VLOOKUP($A114,CASHBC!$FX:$GB,2,0)</f>
        <v>193.4964634866667</v>
      </c>
      <c r="R114" s="22">
        <f>VLOOKUP($A114,CASHBC!$FX:$GB,3,0)</f>
        <v>178.09312376500003</v>
      </c>
      <c r="S114" s="22">
        <f>VLOOKUP($A114,CASHBC!$FX:$GB,4,0)</f>
        <v>182.55354830375001</v>
      </c>
      <c r="T114" s="22">
        <f>VLOOKUP($A114,CASHBC!$FX:$GB,5,0)</f>
        <v>197.83575616307692</v>
      </c>
      <c r="U114" s="22" t="str">
        <f t="shared" si="10"/>
        <v/>
      </c>
      <c r="V114" s="24">
        <f>VLOOKUP($A114,CASHBC!$A:$E,5,0)</f>
        <v>82889</v>
      </c>
      <c r="W114" s="24">
        <f>VLOOKUP($A114,CASHBC!$GV:$GZ,2,0)</f>
        <v>71538</v>
      </c>
      <c r="X114" s="24">
        <f>VLOOKUP($A114,CASHBC!$GV:$GZ,3,0)</f>
        <v>71684.800000000003</v>
      </c>
      <c r="Y114" s="24">
        <f>VLOOKUP($A114,CASHBC!$GV:$GZ,4,0)</f>
        <v>73009.625</v>
      </c>
      <c r="Z114" s="24">
        <f>VLOOKUP($A114,CASHBC!$GV:$GZ,5,0)</f>
        <v>82619.61538461539</v>
      </c>
      <c r="AA114" s="24" t="str">
        <f t="shared" si="11"/>
        <v/>
      </c>
      <c r="AB114" s="27">
        <f>VLOOKUP(A114,DELIEVERY!A:E,5,0)</f>
        <v>25.71</v>
      </c>
      <c r="AC114" s="22">
        <f>VLOOKUP(A114,DELIEVERY!DP:DV,3,0)</f>
        <v>11.416687749561907</v>
      </c>
      <c r="AD114" s="22">
        <f>VLOOKUP(A114,DELIEVERY!DP:DV,4,0)</f>
        <v>14.095626941217578</v>
      </c>
      <c r="AE114" s="22">
        <f>VLOOKUP(A114,DELIEVERY!DP:DV,5,0)</f>
        <v>16.517967086234464</v>
      </c>
      <c r="AF114" s="22">
        <f>VLOOKUP(A114,DELIEVERY!DP:DV,6,0)</f>
        <v>17.632032141730527</v>
      </c>
      <c r="AG114" s="3">
        <f t="shared" si="12"/>
        <v>25.71</v>
      </c>
      <c r="AH114" s="28">
        <f>FNO_BHAVCOPY!CB112</f>
        <v>-1.6207984335907755</v>
      </c>
      <c r="AI114" s="28">
        <f>FNO_BHAVCOPY!CC112</f>
        <v>-1.9727020686713588</v>
      </c>
      <c r="AJ114" s="28">
        <f>FNO_BHAVCOPY!CD112</f>
        <v>-6.5284560948868737</v>
      </c>
      <c r="AK114" s="28">
        <f>FNO_BHAVCOPY!CE112</f>
        <v>2.0858770858770859</v>
      </c>
      <c r="AL114" s="28">
        <f>FNO_BHAVCOPY!CF112</f>
        <v>-3.7697052775873887</v>
      </c>
      <c r="AM114" s="28">
        <f>FNO_BHAVCOPY!CG112</f>
        <v>2.9951593384429205</v>
      </c>
      <c r="AN114" s="28">
        <f>FNO_BHAVCOPY!CH112</f>
        <v>5.0757656034756806</v>
      </c>
      <c r="AO114" s="28">
        <f>FNO_BHAVCOPY!CI112</f>
        <v>-1.0277923439958048</v>
      </c>
      <c r="AP114" s="28">
        <f>FNO_BHAVCOPY!CJ112</f>
        <v>0.37898726181703335</v>
      </c>
      <c r="AQ114" s="28">
        <f>FNO_BHAVCOPY!CK112</f>
        <v>-4.1956631366616239</v>
      </c>
      <c r="AR114" s="28">
        <f>FNO_BHAVCOPY!CL112</f>
        <v>-0.24147298520977964</v>
      </c>
      <c r="AS114" s="28">
        <f>FNO_BHAVCOPY!CM112</f>
        <v>-0.86774386594853392</v>
      </c>
      <c r="AT114" s="28">
        <f>FNO_BHAVCOPY!CN112</f>
        <v>0.15984015984015984</v>
      </c>
      <c r="AU114" s="28">
        <f>FNO_BHAVCOPY!CO112</f>
        <v>4.9486265464457961</v>
      </c>
      <c r="AV114" s="29">
        <f>FNO_BHAVCOPY!BK112</f>
        <v>36176000</v>
      </c>
      <c r="AW114" s="29">
        <f>FNO_BHAVCOPY!BL112</f>
        <v>36772000</v>
      </c>
      <c r="AX114" s="29">
        <f>FNO_BHAVCOPY!BM112</f>
        <v>37512000</v>
      </c>
      <c r="AY114" s="29">
        <f>FNO_BHAVCOPY!BN112</f>
        <v>40132000</v>
      </c>
      <c r="AZ114" s="29">
        <f>FNO_BHAVCOPY!BO112</f>
        <v>39312000</v>
      </c>
      <c r="BA114" s="29">
        <f>FNO_BHAVCOPY!BP112</f>
        <v>40852000</v>
      </c>
      <c r="BB114" s="29">
        <f>FNO_BHAVCOPY!BQ112</f>
        <v>39664000</v>
      </c>
      <c r="BC114" s="29">
        <f>FNO_BHAVCOPY!BR112</f>
        <v>37748000</v>
      </c>
      <c r="BD114" s="29">
        <f>FNO_BHAVCOPY!BS112</f>
        <v>38140000</v>
      </c>
      <c r="BE114" s="29">
        <f>FNO_BHAVCOPY!BT112</f>
        <v>37996000</v>
      </c>
      <c r="BF114" s="29">
        <f>FNO_BHAVCOPY!BU112</f>
        <v>39660000</v>
      </c>
      <c r="BG114" s="29">
        <f>FNO_BHAVCOPY!BV112</f>
        <v>39756000</v>
      </c>
      <c r="BH114" s="29">
        <f>FNO_BHAVCOPY!BW112</f>
        <v>40104000</v>
      </c>
      <c r="BI114" s="29">
        <f>FNO_BHAVCOPY!BX112</f>
        <v>40040000</v>
      </c>
      <c r="BJ114" s="22">
        <f>CASHBC!EJ112</f>
        <v>105.20617</v>
      </c>
      <c r="BK114" s="22">
        <f>CASHBC!EK112</f>
        <v>81.615120000000005</v>
      </c>
      <c r="BL114" s="22">
        <f>CASHBC!EL112</f>
        <v>147.00792999999999</v>
      </c>
      <c r="BM114" s="22">
        <f>CASHBC!EM112</f>
        <v>54.911270000000002</v>
      </c>
      <c r="BN114" s="22">
        <f>CASHBC!EN112</f>
        <v>186.38041999999999</v>
      </c>
      <c r="BO114" s="22">
        <f>CASHBC!EO112</f>
        <v>180.72425999999999</v>
      </c>
      <c r="BP114" s="22">
        <f>CASHBC!EP112</f>
        <v>110.82647</v>
      </c>
      <c r="BQ114" s="22">
        <f>CASHBC!EQ112</f>
        <v>78.276910000000001</v>
      </c>
      <c r="BR114" s="22">
        <f>CASHBC!ER112</f>
        <v>135.99590000000001</v>
      </c>
      <c r="BS114" s="22">
        <f>CASHBC!ES112</f>
        <v>104.26696</v>
      </c>
      <c r="BT114" s="22">
        <f>CASHBC!ET112</f>
        <v>175.22308000000001</v>
      </c>
      <c r="BU114" s="22">
        <f>CASHBC!EU112</f>
        <v>142.03444999999999</v>
      </c>
      <c r="BV114" s="22">
        <f>CASHBC!EV112</f>
        <v>83.819699999999997</v>
      </c>
      <c r="BW114" s="22">
        <f>CASHBC!EW112</f>
        <v>87.794070000000005</v>
      </c>
      <c r="BX114" s="22">
        <f>VLOOKUP($A114,CASHBC!$FG:$FU,2,0)</f>
        <v>169.30950394000001</v>
      </c>
      <c r="BY114" s="22">
        <f>VLOOKUP($A114,CASHBC!$FG:$FU,3,0)</f>
        <v>235.31059484000002</v>
      </c>
      <c r="BZ114" s="22">
        <f>VLOOKUP($A114,CASHBC!$FG:$FU,4,0)</f>
        <v>91.594490089999994</v>
      </c>
      <c r="CA114" s="22">
        <f>VLOOKUP($A114,CASHBC!$FG:$FU,5,0)</f>
        <v>253.58430553000002</v>
      </c>
      <c r="CB114" s="22">
        <f>VLOOKUP($A114,CASHBC!$FG:$FU,6,0)</f>
        <v>141.276086405</v>
      </c>
      <c r="CC114" s="22">
        <f>VLOOKUP($A114,CASHBC!$FG:$FU,7,0)</f>
        <v>168.70014196</v>
      </c>
      <c r="CD114" s="22">
        <f>VLOOKUP($A114,CASHBC!$FG:$FU,8,0)</f>
        <v>157.58003363</v>
      </c>
      <c r="CE114" s="22">
        <f>VLOOKUP($A114,CASHBC!$FG:$FU,9,0)</f>
        <v>195.37888039500001</v>
      </c>
      <c r="CF114" s="22">
        <f>VLOOKUP($A114,CASHBC!$FG:$FU,10,0)</f>
        <v>217.00385358000003</v>
      </c>
      <c r="CG114" s="22">
        <f>VLOOKUP($A114,CASHBC!$FG:$FU,11,0)</f>
        <v>271.14183486999997</v>
      </c>
      <c r="CH114" s="22">
        <f>VLOOKUP($A114,CASHBC!$FG:$FU,12,0)</f>
        <v>248.55585984000001</v>
      </c>
      <c r="CI114" s="22">
        <f>VLOOKUP($A114,CASHBC!$FG:$FU,13,0)</f>
        <v>235.04670555999999</v>
      </c>
      <c r="CJ114" s="22">
        <f>VLOOKUP($A114,CASHBC!$FG:$FU,14,0)</f>
        <v>151.59693094000002</v>
      </c>
      <c r="CK114" s="22">
        <f>VLOOKUP($A114,CASHBC!$FG:$FU,15,0)</f>
        <v>205.09511247999998</v>
      </c>
      <c r="CL114" s="30">
        <f>VLOOKUP($A114,CASHBC!$GE:$GS,2,0)</f>
        <v>82889</v>
      </c>
      <c r="CM114" s="30">
        <f>VLOOKUP($A114,CASHBC!$GE:$GS,3,0)</f>
        <v>81344</v>
      </c>
      <c r="CN114" s="30">
        <f>VLOOKUP($A114,CASHBC!$GE:$GS,4,0)</f>
        <v>36844</v>
      </c>
      <c r="CO114" s="30">
        <f>VLOOKUP($A114,CASHBC!$GE:$GS,5,0)</f>
        <v>96426</v>
      </c>
      <c r="CP114" s="30">
        <f>VLOOKUP($A114,CASHBC!$GE:$GS,6,0)</f>
        <v>58165</v>
      </c>
      <c r="CQ114" s="30">
        <f>VLOOKUP($A114,CASHBC!$GE:$GS,7,0)</f>
        <v>85645</v>
      </c>
      <c r="CR114" s="30">
        <f>VLOOKUP($A114,CASHBC!$GE:$GS,8,0)</f>
        <v>68874</v>
      </c>
      <c r="CS114" s="30">
        <f>VLOOKUP($A114,CASHBC!$GE:$GS,9,0)</f>
        <v>81055</v>
      </c>
      <c r="CT114" s="30">
        <f>VLOOKUP($A114,CASHBC!$GE:$GS,10,0)</f>
        <v>75724</v>
      </c>
      <c r="CU114" s="30">
        <f>VLOOKUP($A114,CASHBC!$GE:$GS,11,0)</f>
        <v>98858</v>
      </c>
      <c r="CV114" s="30">
        <f>VLOOKUP($A114,CASHBC!$GE:$GS,12,0)</f>
        <v>93963</v>
      </c>
      <c r="CW114" s="30">
        <f>VLOOKUP($A114,CASHBC!$GE:$GS,13,0)</f>
        <v>106231</v>
      </c>
      <c r="CX114" s="30">
        <f>VLOOKUP($A114,CASHBC!$GE:$GS,14,0)</f>
        <v>89589</v>
      </c>
      <c r="CY114" s="30">
        <f>VLOOKUP($A114,CASHBC!$GE:$GS,15,0)</f>
        <v>101337</v>
      </c>
      <c r="CZ114" s="30">
        <f t="shared" si="15"/>
        <v>126.92416364053132</v>
      </c>
      <c r="DA114" s="30">
        <f t="shared" si="14"/>
        <v>100.33330055074744</v>
      </c>
      <c r="DB114" s="30">
        <f t="shared" si="14"/>
        <v>399.00100423406792</v>
      </c>
      <c r="DC114" s="30">
        <f t="shared" si="14"/>
        <v>56.946539315122479</v>
      </c>
      <c r="DD114" s="30">
        <f t="shared" si="14"/>
        <v>320.43397232012376</v>
      </c>
      <c r="DE114" s="30">
        <f t="shared" si="14"/>
        <v>211.01554089555725</v>
      </c>
      <c r="DF114" s="30">
        <f t="shared" si="14"/>
        <v>160.91191160670209</v>
      </c>
      <c r="DG114" s="30">
        <f t="shared" si="14"/>
        <v>96.572586515329093</v>
      </c>
      <c r="DH114" s="30">
        <f t="shared" si="13"/>
        <v>179.59418414241193</v>
      </c>
      <c r="DI114" s="30">
        <f t="shared" si="13"/>
        <v>105.47144388921483</v>
      </c>
      <c r="DJ114" s="30">
        <f t="shared" si="13"/>
        <v>186.48093398465355</v>
      </c>
      <c r="DK114" s="30">
        <f t="shared" si="13"/>
        <v>133.70339166533307</v>
      </c>
      <c r="DL114" s="30">
        <f t="shared" si="13"/>
        <v>93.560258513880044</v>
      </c>
      <c r="DM114" s="30">
        <f t="shared" si="13"/>
        <v>86.63575002220314</v>
      </c>
      <c r="DN114" s="3">
        <f>VLOOKUP($A114,DELIEVERY!$DX:$EM,2,0)</f>
        <v>25.71</v>
      </c>
      <c r="DO114" s="3">
        <f>VLOOKUP($A114,DELIEVERY!$DX:$EM,3,0)</f>
        <v>17.37</v>
      </c>
      <c r="DP114" s="3">
        <f>VLOOKUP($A114,DELIEVERY!$DX:$EM,4,0)</f>
        <v>10.52</v>
      </c>
      <c r="DQ114" s="3">
        <f>VLOOKUP($A114,DELIEVERY!$DX:$EM,5,0)</f>
        <v>6.51</v>
      </c>
      <c r="DR114" s="3">
        <f>VLOOKUP($A114,DELIEVERY!$DX:$EM,6,0)</f>
        <v>13.46</v>
      </c>
      <c r="DS114" s="3">
        <f>VLOOKUP($A114,DELIEVERY!$DX:$EM,7,0)</f>
        <v>23.89</v>
      </c>
      <c r="DT114" s="3">
        <f>VLOOKUP($A114,DELIEVERY!$DX:$EM,8,0)</f>
        <v>26.12</v>
      </c>
      <c r="DU114" s="3">
        <f>VLOOKUP($A114,DELIEVERY!$DX:$EM,9,0)</f>
        <v>15.93</v>
      </c>
      <c r="DV114" s="3">
        <f>VLOOKUP($A114,DELIEVERY!$DX:$EM,10,0)</f>
        <v>20.69</v>
      </c>
      <c r="DW114" s="3">
        <f>VLOOKUP($A114,DELIEVERY!$DX:$EM,11,0)</f>
        <v>14.83</v>
      </c>
      <c r="DX114" s="3">
        <f>VLOOKUP($A114,DELIEVERY!$DX:$EM,12,0)</f>
        <v>9.16</v>
      </c>
      <c r="DY114" s="3">
        <f>VLOOKUP($A114,DELIEVERY!$DX:$EM,13,0)</f>
        <v>20.61</v>
      </c>
      <c r="DZ114" s="3">
        <f>VLOOKUP($A114,DELIEVERY!$DX:$EM,14,0)</f>
        <v>36.19</v>
      </c>
      <c r="EA114" s="3">
        <f>VLOOKUP($A114,DELIEVERY!$DX:$EM,15,0)</f>
        <v>20.78</v>
      </c>
      <c r="EB114" s="3">
        <f>CASHBC!HU112</f>
        <v>6.25</v>
      </c>
      <c r="EC114" s="22">
        <f>CASHBC!HV112</f>
        <v>4.5999999999999943</v>
      </c>
      <c r="ED114" s="22">
        <f>CASHBC!HW112</f>
        <v>3.5999999999999943</v>
      </c>
      <c r="EE114" s="22">
        <f>CASHBC!HX112</f>
        <v>3.8499999999999943</v>
      </c>
      <c r="EF114" s="3">
        <f>CASHBC!HY112</f>
        <v>4.3499999999999943</v>
      </c>
      <c r="EG114" s="22">
        <f>CASHBC!HZ112</f>
        <v>4.3000000000000114</v>
      </c>
      <c r="EH114" s="22">
        <f>CASHBC!IA112</f>
        <v>6.1500000000000057</v>
      </c>
      <c r="EI114" s="22">
        <f>CASHBC!IB112</f>
        <v>3.8499999999999943</v>
      </c>
      <c r="EJ114" s="22">
        <f>CASHBC!IC112</f>
        <v>7.0499999999999829</v>
      </c>
      <c r="EK114" s="22">
        <f>CASHBC!ID112</f>
        <v>9</v>
      </c>
      <c r="EL114" s="3">
        <f>CASHBC!IE112</f>
        <v>9.1999999999999886</v>
      </c>
      <c r="EM114" s="22">
        <f>CASHBC!IF112</f>
        <v>5.4500000000000171</v>
      </c>
      <c r="EN114" s="22">
        <f>CASHBC!IG112</f>
        <v>7.6500000000000057</v>
      </c>
      <c r="EO114" s="22">
        <f>CASHBC!IH112</f>
        <v>8.3499999999999943</v>
      </c>
      <c r="EP114" s="22">
        <f>VLOOKUP($A114,FNO_STOCKOPS!$EJ:$EY,2,0)</f>
        <v>1.2396514161220045</v>
      </c>
      <c r="EQ114" s="22">
        <f>VLOOKUP($A114,FNO_STOCKOPS!$EJ:$EY,3,0)</f>
        <v>1.2028112449799198</v>
      </c>
      <c r="ER114" s="22">
        <f>VLOOKUP($A114,FNO_STOCKOPS!$EJ:$EY,4,0)</f>
        <v>1.1640625</v>
      </c>
      <c r="ES114" s="22">
        <f>VLOOKUP($A114,FNO_STOCKOPS!$EJ:$EY,5,0)</f>
        <v>1.1985559566787003</v>
      </c>
      <c r="ET114" s="22">
        <f>VLOOKUP($A114,FNO_STOCKOPS!$EJ:$EY,6,0)</f>
        <v>1.0216606498194947</v>
      </c>
      <c r="EU114" s="22">
        <f>VLOOKUP($A114,FNO_STOCKOPS!$EJ:$EY,7,0)</f>
        <v>1.0875912408759123</v>
      </c>
      <c r="EV114" s="22">
        <f>VLOOKUP($A114,FNO_STOCKOPS!$EJ:$EY,8,0)</f>
        <v>1.171259842519685</v>
      </c>
      <c r="EW114" s="22">
        <f>VLOOKUP($A114,FNO_STOCKOPS!$EJ:$EY,9,0)</f>
        <v>1.244258872651357</v>
      </c>
      <c r="EX114" s="22">
        <f>VLOOKUP($A114,FNO_STOCKOPS!$EJ:$EY,10,0)</f>
        <v>1.1617977528089887</v>
      </c>
      <c r="EY114" s="22">
        <f>VLOOKUP($A114,FNO_STOCKOPS!$EJ:$EY,11,0)</f>
        <v>1.1854460093896713</v>
      </c>
      <c r="EZ114" s="22">
        <f>VLOOKUP($A114,FNO_STOCKOPS!$EJ:$EY,12,0)</f>
        <v>1.1559888579387188</v>
      </c>
      <c r="FA114" s="22">
        <f>VLOOKUP($A114,FNO_STOCKOPS!$EJ:$EY,13,0)</f>
        <v>0.9701986754966887</v>
      </c>
      <c r="FB114" s="22">
        <f>VLOOKUP($A114,FNO_STOCKOPS!$EJ:$EY,14,0)</f>
        <v>0.94377510040160639</v>
      </c>
      <c r="FC114" s="22">
        <f>VLOOKUP($A114,FNO_STOCKOPS!$EJ:$EY,15,0)</f>
        <v>0.92233009708737868</v>
      </c>
    </row>
    <row r="115" spans="1:159" x14ac:dyDescent="0.25">
      <c r="A115" s="3" t="s">
        <v>121</v>
      </c>
      <c r="B115" s="17">
        <v>555</v>
      </c>
      <c r="C115" s="17">
        <v>577.29999999999995</v>
      </c>
      <c r="D115" s="18">
        <v>546.75</v>
      </c>
      <c r="E115" s="17">
        <v>554.85</v>
      </c>
      <c r="F115" s="18">
        <v>1.28</v>
      </c>
      <c r="G115" s="17">
        <v>884.25</v>
      </c>
      <c r="H115" s="18">
        <v>455</v>
      </c>
      <c r="I115" s="21" t="str">
        <f>VLOOKUP($A115,CASHBC!$HT:$IL,19,0)</f>
        <v/>
      </c>
      <c r="J115" s="22">
        <f>VLOOKUP($A115,CASHBC!$A:$C,3,0)</f>
        <v>6.0437200000000004</v>
      </c>
      <c r="K115" s="22">
        <f>VLOOKUP($A115,CASHBC!$EZ:$FD,2,0)</f>
        <v>6.5516766666666664</v>
      </c>
      <c r="L115" s="22">
        <f>VLOOKUP($A115,CASHBC!$EZ:$FD,3,0)</f>
        <v>6.197654</v>
      </c>
      <c r="M115" s="22">
        <f>VLOOKUP($A115,CASHBC!$EZ:$FD,4,0)</f>
        <v>5.8614499999999996</v>
      </c>
      <c r="N115" s="22">
        <f>VLOOKUP($A115,CASHBC!$EZ:$FD,5,0)</f>
        <v>8.4922261538461541</v>
      </c>
      <c r="O115" s="22" t="str">
        <f t="shared" si="9"/>
        <v/>
      </c>
      <c r="P115" s="22">
        <f>VLOOKUP($A115,CASHBC!$A:$D,4,0)</f>
        <v>33.977581694999998</v>
      </c>
      <c r="Q115" s="22">
        <f>VLOOKUP($A115,CASHBC!$FX:$GB,2,0)</f>
        <v>35.102626791666665</v>
      </c>
      <c r="R115" s="22">
        <f>VLOOKUP($A115,CASHBC!$FX:$GB,3,0)</f>
        <v>33.814888875999998</v>
      </c>
      <c r="S115" s="22">
        <f>VLOOKUP($A115,CASHBC!$FX:$GB,4,0)</f>
        <v>32.083933705625</v>
      </c>
      <c r="T115" s="22">
        <f>VLOOKUP($A115,CASHBC!$FX:$GB,5,0)</f>
        <v>44.986536803846157</v>
      </c>
      <c r="U115" s="22" t="str">
        <f t="shared" si="10"/>
        <v/>
      </c>
      <c r="V115" s="24">
        <f>VLOOKUP($A115,CASHBC!$A:$E,5,0)</f>
        <v>14319</v>
      </c>
      <c r="W115" s="24">
        <f>VLOOKUP($A115,CASHBC!$GV:$GZ,2,0)</f>
        <v>21480</v>
      </c>
      <c r="X115" s="24">
        <f>VLOOKUP($A115,CASHBC!$GV:$GZ,3,0)</f>
        <v>21641</v>
      </c>
      <c r="Y115" s="24">
        <f>VLOOKUP($A115,CASHBC!$GV:$GZ,4,0)</f>
        <v>19521.125</v>
      </c>
      <c r="Z115" s="24">
        <f>VLOOKUP($A115,CASHBC!$GV:$GZ,5,0)</f>
        <v>24005.461538461539</v>
      </c>
      <c r="AA115" s="24">
        <f t="shared" si="11"/>
        <v>14319</v>
      </c>
      <c r="AB115" s="27">
        <f>VLOOKUP(A115,DELIEVERY!A:E,5,0)</f>
        <v>30.19</v>
      </c>
      <c r="AC115" s="22">
        <f>VLOOKUP(A115,DELIEVERY!DP:DV,3,0)</f>
        <v>31.944596370496509</v>
      </c>
      <c r="AD115" s="22">
        <f>VLOOKUP(A115,DELIEVERY!DP:DV,4,0)</f>
        <v>29.151578968429021</v>
      </c>
      <c r="AE115" s="22">
        <f>VLOOKUP(A115,DELIEVERY!DP:DV,5,0)</f>
        <v>29.010995572767829</v>
      </c>
      <c r="AF115" s="22">
        <f>VLOOKUP(A115,DELIEVERY!DP:DV,6,0)</f>
        <v>24.877304075564492</v>
      </c>
      <c r="AG115" s="3" t="str">
        <f t="shared" si="12"/>
        <v/>
      </c>
      <c r="AH115" s="28">
        <f>FNO_BHAVCOPY!CB113</f>
        <v>-14.300903774587987</v>
      </c>
      <c r="AI115" s="28">
        <f>FNO_BHAVCOPY!CC113</f>
        <v>-0.68637803590285107</v>
      </c>
      <c r="AJ115" s="28">
        <f>FNO_BHAVCOPY!CD113</f>
        <v>-5.0150451354062184</v>
      </c>
      <c r="AK115" s="28">
        <f>FNO_BHAVCOPY!CE113</f>
        <v>0.75795856493178371</v>
      </c>
      <c r="AL115" s="28">
        <f>FNO_BHAVCOPY!CF113</f>
        <v>-0.35246727089627394</v>
      </c>
      <c r="AM115" s="28">
        <f>FNO_BHAVCOPY!CG113</f>
        <v>8.7027914614121507</v>
      </c>
      <c r="AN115" s="28">
        <f>FNO_BHAVCOPY!CH113</f>
        <v>-1.6684607104413347</v>
      </c>
      <c r="AO115" s="28">
        <f>FNO_BHAVCOPY!CI113</f>
        <v>-0.50870147255689424</v>
      </c>
      <c r="AP115" s="28">
        <f>FNO_BHAVCOPY!CJ113</f>
        <v>2.8925619834710745</v>
      </c>
      <c r="AQ115" s="28">
        <f>FNO_BHAVCOPY!CK113</f>
        <v>0.74937552039966693</v>
      </c>
      <c r="AR115" s="28">
        <f>FNO_BHAVCOPY!CL113</f>
        <v>8.6550060313630883</v>
      </c>
      <c r="AS115" s="28">
        <f>FNO_BHAVCOPY!CM113</f>
        <v>15.138888888888888</v>
      </c>
      <c r="AT115" s="28">
        <f>FNO_BHAVCOPY!CN113</f>
        <v>8.8435374149659864</v>
      </c>
      <c r="AU115" s="28">
        <f>FNO_BHAVCOPY!CO113</f>
        <v>12.5</v>
      </c>
      <c r="AV115" s="29">
        <f>FNO_BHAVCOPY!BK113</f>
        <v>1289600</v>
      </c>
      <c r="AW115" s="29">
        <f>FNO_BHAVCOPY!BL113</f>
        <v>1504800</v>
      </c>
      <c r="AX115" s="29">
        <f>FNO_BHAVCOPY!BM113</f>
        <v>1515200</v>
      </c>
      <c r="AY115" s="29">
        <f>FNO_BHAVCOPY!BN113</f>
        <v>1595200</v>
      </c>
      <c r="AZ115" s="29">
        <f>FNO_BHAVCOPY!BO113</f>
        <v>1583200</v>
      </c>
      <c r="BA115" s="29">
        <f>FNO_BHAVCOPY!BP113</f>
        <v>1588800</v>
      </c>
      <c r="BB115" s="29">
        <f>FNO_BHAVCOPY!BQ113</f>
        <v>1461600</v>
      </c>
      <c r="BC115" s="29">
        <f>FNO_BHAVCOPY!BR113</f>
        <v>1486400</v>
      </c>
      <c r="BD115" s="29">
        <f>FNO_BHAVCOPY!BS113</f>
        <v>1494000</v>
      </c>
      <c r="BE115" s="29">
        <f>FNO_BHAVCOPY!BT113</f>
        <v>1452000</v>
      </c>
      <c r="BF115" s="29">
        <f>FNO_BHAVCOPY!BU113</f>
        <v>1441200</v>
      </c>
      <c r="BG115" s="29">
        <f>FNO_BHAVCOPY!BV113</f>
        <v>1326400</v>
      </c>
      <c r="BH115" s="29">
        <f>FNO_BHAVCOPY!BW113</f>
        <v>1152000</v>
      </c>
      <c r="BI115" s="29">
        <f>FNO_BHAVCOPY!BX113</f>
        <v>1058400</v>
      </c>
      <c r="BJ115" s="22">
        <f>CASHBC!EJ113</f>
        <v>16.442350000000001</v>
      </c>
      <c r="BK115" s="22">
        <f>CASHBC!EK113</f>
        <v>23.24999</v>
      </c>
      <c r="BL115" s="22">
        <f>CASHBC!EL113</f>
        <v>9.4649599999999996</v>
      </c>
      <c r="BM115" s="22">
        <f>CASHBC!EM113</f>
        <v>26.456240000000001</v>
      </c>
      <c r="BN115" s="22">
        <f>CASHBC!EN113</f>
        <v>14.58234</v>
      </c>
      <c r="BO115" s="22">
        <f>CASHBC!EO113</f>
        <v>17.14303</v>
      </c>
      <c r="BP115" s="22">
        <f>CASHBC!EP113</f>
        <v>15.845179999999999</v>
      </c>
      <c r="BQ115" s="22">
        <f>CASHBC!EQ113</f>
        <v>18.936879999999999</v>
      </c>
      <c r="BR115" s="22">
        <f>CASHBC!ER113</f>
        <v>18.957519999999999</v>
      </c>
      <c r="BS115" s="22">
        <f>CASHBC!ES113</f>
        <v>22.158259999999999</v>
      </c>
      <c r="BT115" s="22">
        <f>CASHBC!ET113</f>
        <v>22.307289999999998</v>
      </c>
      <c r="BU115" s="22">
        <f>CASHBC!EU113</f>
        <v>22.67773</v>
      </c>
      <c r="BV115" s="22">
        <f>CASHBC!EV113</f>
        <v>15.145659999999999</v>
      </c>
      <c r="BW115" s="22">
        <f>CASHBC!EW113</f>
        <v>20.18047</v>
      </c>
      <c r="BX115" s="22">
        <f>VLOOKUP($A115,CASHBC!$FG:$FU,2,0)</f>
        <v>33.977581694999998</v>
      </c>
      <c r="BY115" s="22">
        <f>VLOOKUP($A115,CASHBC!$FG:$FU,3,0)</f>
        <v>33.150744250000002</v>
      </c>
      <c r="BZ115" s="22">
        <f>VLOOKUP($A115,CASHBC!$FG:$FU,4,0)</f>
        <v>28.95122473</v>
      </c>
      <c r="CA115" s="22">
        <f>VLOOKUP($A115,CASHBC!$FG:$FU,5,0)</f>
        <v>43.205911395000001</v>
      </c>
      <c r="CB115" s="22">
        <f>VLOOKUP($A115,CASHBC!$FG:$FU,6,0)</f>
        <v>40.316892535000001</v>
      </c>
      <c r="CC115" s="22">
        <f>VLOOKUP($A115,CASHBC!$FG:$FU,7,0)</f>
        <v>23.449671469999998</v>
      </c>
      <c r="CD115" s="22">
        <f>VLOOKUP($A115,CASHBC!$FG:$FU,8,0)</f>
        <v>31.190175450000002</v>
      </c>
      <c r="CE115" s="22">
        <f>VLOOKUP($A115,CASHBC!$FG:$FU,9,0)</f>
        <v>27.708494214999998</v>
      </c>
      <c r="CF115" s="22">
        <f>VLOOKUP($A115,CASHBC!$FG:$FU,10,0)</f>
        <v>28.698355599999999</v>
      </c>
      <c r="CG115" s="22">
        <f>VLOOKUP($A115,CASHBC!$FG:$FU,11,0)</f>
        <v>56.705999775000002</v>
      </c>
      <c r="CH115" s="22">
        <f>VLOOKUP($A115,CASHBC!$FG:$FU,12,0)</f>
        <v>73.054176325</v>
      </c>
      <c r="CI115" s="22">
        <f>VLOOKUP($A115,CASHBC!$FG:$FU,13,0)</f>
        <v>85.202718855000001</v>
      </c>
      <c r="CJ115" s="22">
        <f>VLOOKUP($A115,CASHBC!$FG:$FU,14,0)</f>
        <v>70.416302439999995</v>
      </c>
      <c r="CK115" s="22">
        <f>VLOOKUP($A115,CASHBC!$FG:$FU,15,0)</f>
        <v>42.774311410000003</v>
      </c>
      <c r="CL115" s="30">
        <f>VLOOKUP($A115,CASHBC!$GE:$GS,2,0)</f>
        <v>14319</v>
      </c>
      <c r="CM115" s="30">
        <f>VLOOKUP($A115,CASHBC!$GE:$GS,3,0)</f>
        <v>29900</v>
      </c>
      <c r="CN115" s="30">
        <f>VLOOKUP($A115,CASHBC!$GE:$GS,4,0)</f>
        <v>11517</v>
      </c>
      <c r="CO115" s="30">
        <f>VLOOKUP($A115,CASHBC!$GE:$GS,5,0)</f>
        <v>23023</v>
      </c>
      <c r="CP115" s="30">
        <f>VLOOKUP($A115,CASHBC!$GE:$GS,6,0)</f>
        <v>30759</v>
      </c>
      <c r="CQ115" s="30">
        <f>VLOOKUP($A115,CASHBC!$GE:$GS,7,0)</f>
        <v>13006</v>
      </c>
      <c r="CR115" s="30">
        <f>VLOOKUP($A115,CASHBC!$GE:$GS,8,0)</f>
        <v>19705</v>
      </c>
      <c r="CS115" s="30">
        <f>VLOOKUP($A115,CASHBC!$GE:$GS,9,0)</f>
        <v>14857</v>
      </c>
      <c r="CT115" s="30">
        <f>VLOOKUP($A115,CASHBC!$GE:$GS,10,0)</f>
        <v>13402</v>
      </c>
      <c r="CU115" s="30">
        <f>VLOOKUP($A115,CASHBC!$GE:$GS,11,0)</f>
        <v>30613</v>
      </c>
      <c r="CV115" s="30">
        <f>VLOOKUP($A115,CASHBC!$GE:$GS,12,0)</f>
        <v>30017</v>
      </c>
      <c r="CW115" s="30">
        <f>VLOOKUP($A115,CASHBC!$GE:$GS,13,0)</f>
        <v>35867</v>
      </c>
      <c r="CX115" s="30">
        <f>VLOOKUP($A115,CASHBC!$GE:$GS,14,0)</f>
        <v>39147</v>
      </c>
      <c r="CY115" s="30">
        <f>VLOOKUP($A115,CASHBC!$GE:$GS,15,0)</f>
        <v>20258</v>
      </c>
      <c r="CZ115" s="30">
        <f t="shared" si="15"/>
        <v>114.82889866610797</v>
      </c>
      <c r="DA115" s="30">
        <f t="shared" si="14"/>
        <v>77.75916387959866</v>
      </c>
      <c r="DB115" s="30">
        <f t="shared" si="14"/>
        <v>82.182512807154637</v>
      </c>
      <c r="DC115" s="30">
        <f t="shared" si="14"/>
        <v>114.91221821656605</v>
      </c>
      <c r="DD115" s="30">
        <f t="shared" si="14"/>
        <v>47.408368282453921</v>
      </c>
      <c r="DE115" s="30">
        <f t="shared" si="14"/>
        <v>131.80862678763648</v>
      </c>
      <c r="DF115" s="30">
        <f t="shared" si="14"/>
        <v>80.411976655671154</v>
      </c>
      <c r="DG115" s="30">
        <f t="shared" si="14"/>
        <v>127.46099481725786</v>
      </c>
      <c r="DH115" s="30">
        <f t="shared" si="13"/>
        <v>141.45291747500372</v>
      </c>
      <c r="DI115" s="30">
        <f t="shared" si="13"/>
        <v>72.381863914023455</v>
      </c>
      <c r="DJ115" s="30">
        <f t="shared" si="13"/>
        <v>74.315521204650693</v>
      </c>
      <c r="DK115" s="30">
        <f t="shared" si="13"/>
        <v>63.227284133047092</v>
      </c>
      <c r="DL115" s="30">
        <f t="shared" si="13"/>
        <v>38.689197128771042</v>
      </c>
      <c r="DM115" s="30">
        <f t="shared" si="13"/>
        <v>99.617286997729295</v>
      </c>
      <c r="DN115" s="3">
        <f>VLOOKUP($A115,DELIEVERY!$DX:$EM,2,0)</f>
        <v>30.19</v>
      </c>
      <c r="DO115" s="3">
        <f>VLOOKUP($A115,DELIEVERY!$DX:$EM,3,0)</f>
        <v>24.87</v>
      </c>
      <c r="DP115" s="3">
        <f>VLOOKUP($A115,DELIEVERY!$DX:$EM,4,0)</f>
        <v>36.72</v>
      </c>
      <c r="DQ115" s="3">
        <f>VLOOKUP($A115,DELIEVERY!$DX:$EM,5,0)</f>
        <v>34.08</v>
      </c>
      <c r="DR115" s="3">
        <f>VLOOKUP($A115,DELIEVERY!$DX:$EM,6,0)</f>
        <v>24.98</v>
      </c>
      <c r="DS115" s="3">
        <f>VLOOKUP($A115,DELIEVERY!$DX:$EM,7,0)</f>
        <v>23.13</v>
      </c>
      <c r="DT115" s="3">
        <f>VLOOKUP($A115,DELIEVERY!$DX:$EM,8,0)</f>
        <v>20.69</v>
      </c>
      <c r="DU115" s="3">
        <f>VLOOKUP($A115,DELIEVERY!$DX:$EM,9,0)</f>
        <v>40.96</v>
      </c>
      <c r="DV115" s="3">
        <f>VLOOKUP($A115,DELIEVERY!$DX:$EM,10,0)</f>
        <v>25.48</v>
      </c>
      <c r="DW115" s="3">
        <f>VLOOKUP($A115,DELIEVERY!$DX:$EM,11,0)</f>
        <v>28.23</v>
      </c>
      <c r="DX115" s="3">
        <f>VLOOKUP($A115,DELIEVERY!$DX:$EM,12,0)</f>
        <v>21.68</v>
      </c>
      <c r="DY115" s="3">
        <f>VLOOKUP($A115,DELIEVERY!$DX:$EM,13,0)</f>
        <v>13.39</v>
      </c>
      <c r="DZ115" s="3">
        <f>VLOOKUP($A115,DELIEVERY!$DX:$EM,14,0)</f>
        <v>16.96</v>
      </c>
      <c r="EA115" s="3">
        <f>VLOOKUP($A115,DELIEVERY!$DX:$EM,15,0)</f>
        <v>37.71</v>
      </c>
      <c r="EB115" s="3">
        <f>CASHBC!HU113</f>
        <v>59.400000000000091</v>
      </c>
      <c r="EC115" s="22">
        <f>CASHBC!HV113</f>
        <v>80.549999999999955</v>
      </c>
      <c r="ED115" s="22">
        <f>CASHBC!HW113</f>
        <v>28</v>
      </c>
      <c r="EE115" s="22">
        <f>CASHBC!HX113</f>
        <v>61.25</v>
      </c>
      <c r="EF115" s="3">
        <f>CASHBC!HY113</f>
        <v>39.399999999999977</v>
      </c>
      <c r="EG115" s="22">
        <f>CASHBC!HZ113</f>
        <v>47</v>
      </c>
      <c r="EH115" s="22">
        <f>CASHBC!IA113</f>
        <v>40</v>
      </c>
      <c r="EI115" s="22">
        <f>CASHBC!IB113</f>
        <v>81.849999999999909</v>
      </c>
      <c r="EJ115" s="22">
        <f>CASHBC!IC113</f>
        <v>125</v>
      </c>
      <c r="EK115" s="22">
        <f>CASHBC!ID113</f>
        <v>76.200000000000045</v>
      </c>
      <c r="EL115" s="3">
        <f>CASHBC!IE113</f>
        <v>155.70000000000005</v>
      </c>
      <c r="EM115" s="22">
        <f>CASHBC!IF113</f>
        <v>130.34999999999991</v>
      </c>
      <c r="EN115" s="22">
        <f>CASHBC!IG113</f>
        <v>40</v>
      </c>
      <c r="EO115" s="22">
        <f>CASHBC!IH113</f>
        <v>116.60000000000002</v>
      </c>
      <c r="EP115" s="22">
        <f>VLOOKUP($A115,FNO_STOCKOPS!$EJ:$EY,2,0)</f>
        <v>0.38461538461538464</v>
      </c>
      <c r="EQ115" s="22">
        <f>VLOOKUP($A115,FNO_STOCKOPS!$EJ:$EY,3,0)</f>
        <v>0.33333333333333331</v>
      </c>
      <c r="ER115" s="22">
        <f>VLOOKUP($A115,FNO_STOCKOPS!$EJ:$EY,4,0)</f>
        <v>0.21428571428571427</v>
      </c>
      <c r="ES115" s="22">
        <f>VLOOKUP($A115,FNO_STOCKOPS!$EJ:$EY,5,0)</f>
        <v>0.21428571428571427</v>
      </c>
      <c r="ET115" s="22">
        <f>VLOOKUP($A115,FNO_STOCKOPS!$EJ:$EY,6,0)</f>
        <v>0.17647058823529413</v>
      </c>
      <c r="EU115" s="22">
        <f>VLOOKUP($A115,FNO_STOCKOPS!$EJ:$EY,7,0)</f>
        <v>0.1875</v>
      </c>
      <c r="EV115" s="22">
        <f>VLOOKUP($A115,FNO_STOCKOPS!$EJ:$EY,8,0)</f>
        <v>0.1875</v>
      </c>
      <c r="EW115" s="22">
        <f>VLOOKUP($A115,FNO_STOCKOPS!$EJ:$EY,9,0)</f>
        <v>0.21428571428571427</v>
      </c>
      <c r="EX115" s="22">
        <f>VLOOKUP($A115,FNO_STOCKOPS!$EJ:$EY,10,0)</f>
        <v>0.21428571428571427</v>
      </c>
      <c r="EY115" s="22">
        <f>VLOOKUP($A115,FNO_STOCKOPS!$EJ:$EY,11,0)</f>
        <v>0.25</v>
      </c>
      <c r="EZ115" s="22">
        <f>VLOOKUP($A115,FNO_STOCKOPS!$EJ:$EY,12,0)</f>
        <v>0.23076923076923078</v>
      </c>
      <c r="FA115" s="22">
        <f>VLOOKUP($A115,FNO_STOCKOPS!$EJ:$EY,13,0)</f>
        <v>0.23076923076923078</v>
      </c>
      <c r="FB115" s="22">
        <f>VLOOKUP($A115,FNO_STOCKOPS!$EJ:$EY,14,0)</f>
        <v>0.23076923076923078</v>
      </c>
      <c r="FC115" s="22">
        <f>VLOOKUP($A115,FNO_STOCKOPS!$EJ:$EY,15,0)</f>
        <v>0.6</v>
      </c>
    </row>
    <row r="116" spans="1:159" x14ac:dyDescent="0.25">
      <c r="A116" s="3" t="s">
        <v>122</v>
      </c>
      <c r="B116" s="17">
        <v>130</v>
      </c>
      <c r="C116" s="17">
        <v>136.5</v>
      </c>
      <c r="D116" s="17">
        <v>130</v>
      </c>
      <c r="E116" s="18">
        <v>131.69999999999999</v>
      </c>
      <c r="F116" s="18">
        <v>4.6500000000000004</v>
      </c>
      <c r="G116" s="18">
        <v>716.4</v>
      </c>
      <c r="H116" s="18">
        <v>101.55</v>
      </c>
      <c r="I116" s="21" t="str">
        <f>VLOOKUP($A116,CASHBC!$HT:$IL,19,0)</f>
        <v>Only NR4</v>
      </c>
      <c r="J116" s="22">
        <f>VLOOKUP($A116,CASHBC!$A:$C,3,0)</f>
        <v>408.09289999999999</v>
      </c>
      <c r="K116" s="22">
        <f>VLOOKUP($A116,CASHBC!$EZ:$FD,2,0)</f>
        <v>501.66472999999996</v>
      </c>
      <c r="L116" s="22">
        <f>VLOOKUP($A116,CASHBC!$EZ:$FD,3,0)</f>
        <v>508.77452400000004</v>
      </c>
      <c r="M116" s="22">
        <f>VLOOKUP($A116,CASHBC!$EZ:$FD,4,0)</f>
        <v>431.25936250000001</v>
      </c>
      <c r="N116" s="22">
        <f>VLOOKUP($A116,CASHBC!$EZ:$FD,5,0)</f>
        <v>370.18108230769224</v>
      </c>
      <c r="O116" s="22" t="str">
        <f t="shared" si="9"/>
        <v/>
      </c>
      <c r="P116" s="22">
        <f>VLOOKUP($A116,CASHBC!$A:$D,4,0)</f>
        <v>545.17639281999993</v>
      </c>
      <c r="Q116" s="22">
        <f>VLOOKUP($A116,CASHBC!$FX:$GB,2,0)</f>
        <v>604.57490525666663</v>
      </c>
      <c r="R116" s="22">
        <f>VLOOKUP($A116,CASHBC!$FX:$GB,3,0)</f>
        <v>587.84401224099997</v>
      </c>
      <c r="S116" s="22">
        <f>VLOOKUP($A116,CASHBC!$FX:$GB,4,0)</f>
        <v>494.12508996000003</v>
      </c>
      <c r="T116" s="22">
        <f>VLOOKUP($A116,CASHBC!$FX:$GB,5,0)</f>
        <v>433.04388516115375</v>
      </c>
      <c r="U116" s="22" t="str">
        <f t="shared" si="10"/>
        <v/>
      </c>
      <c r="V116" s="24">
        <f>VLOOKUP($A116,CASHBC!$A:$E,5,0)</f>
        <v>224608</v>
      </c>
      <c r="W116" s="24">
        <f>VLOOKUP($A116,CASHBC!$GV:$GZ,2,0)</f>
        <v>251174.33333333334</v>
      </c>
      <c r="X116" s="24">
        <f>VLOOKUP($A116,CASHBC!$GV:$GZ,3,0)</f>
        <v>256821.2</v>
      </c>
      <c r="Y116" s="24">
        <f>VLOOKUP($A116,CASHBC!$GV:$GZ,4,0)</f>
        <v>236097.125</v>
      </c>
      <c r="Z116" s="24">
        <f>VLOOKUP($A116,CASHBC!$GV:$GZ,5,0)</f>
        <v>219964.84615384616</v>
      </c>
      <c r="AA116" s="24" t="str">
        <f t="shared" si="11"/>
        <v/>
      </c>
      <c r="AB116" s="27">
        <f>VLOOKUP(A116,DELIEVERY!A:E,5,0)</f>
        <v>18.47</v>
      </c>
      <c r="AC116" s="22">
        <f>VLOOKUP(A116,DELIEVERY!DP:DV,3,0)</f>
        <v>15.321655162004314</v>
      </c>
      <c r="AD116" s="22">
        <f>VLOOKUP(A116,DELIEVERY!DP:DV,4,0)</f>
        <v>15.535880094499385</v>
      </c>
      <c r="AE116" s="22">
        <f>VLOOKUP(A116,DELIEVERY!DP:DV,5,0)</f>
        <v>17.322733776011646</v>
      </c>
      <c r="AF116" s="22">
        <f>VLOOKUP(A116,DELIEVERY!DP:DV,6,0)</f>
        <v>16.328569730531072</v>
      </c>
      <c r="AG116" s="3">
        <f t="shared" si="12"/>
        <v>18.47</v>
      </c>
      <c r="AH116" s="28">
        <f>FNO_BHAVCOPY!CB114</f>
        <v>-15.632183908045977</v>
      </c>
      <c r="AI116" s="28">
        <f>FNO_BHAVCOPY!CC114</f>
        <v>5.1995163240628779</v>
      </c>
      <c r="AJ116" s="28">
        <f>FNO_BHAVCOPY!CD114</f>
        <v>-8.2130965593784691</v>
      </c>
      <c r="AK116" s="28">
        <f>FNO_BHAVCOPY!CE114</f>
        <v>3.8018433179723505</v>
      </c>
      <c r="AL116" s="28">
        <f>FNO_BHAVCOPY!CF114</f>
        <v>-4.6153846153846159</v>
      </c>
      <c r="AM116" s="28">
        <f>FNO_BHAVCOPY!CG114</f>
        <v>4.9596309111880048</v>
      </c>
      <c r="AN116" s="28">
        <f>FNO_BHAVCOPY!CH114</f>
        <v>4.9636803874092008</v>
      </c>
      <c r="AO116" s="28">
        <f>FNO_BHAVCOPY!CI114</f>
        <v>-2.5943396226415096</v>
      </c>
      <c r="AP116" s="28">
        <f>FNO_BHAVCOPY!CJ114</f>
        <v>5.7356608478802995</v>
      </c>
      <c r="AQ116" s="28">
        <f>FNO_BHAVCOPY!CK114</f>
        <v>-7.7100115074798623</v>
      </c>
      <c r="AR116" s="28">
        <f>FNO_BHAVCOPY!CL114</f>
        <v>8.8972431077694232</v>
      </c>
      <c r="AS116" s="28">
        <f>FNO_BHAVCOPY!CM114</f>
        <v>10.37344398340249</v>
      </c>
      <c r="AT116" s="28">
        <f>FNO_BHAVCOPY!CN114</f>
        <v>15.865384615384615</v>
      </c>
      <c r="AU116" s="28">
        <f>FNO_BHAVCOPY!CO114</f>
        <v>-16.688918558077436</v>
      </c>
      <c r="AV116" s="29">
        <f>FNO_BHAVCOPY!BK114</f>
        <v>587200</v>
      </c>
      <c r="AW116" s="29">
        <f>FNO_BHAVCOPY!BL114</f>
        <v>696000</v>
      </c>
      <c r="AX116" s="29">
        <f>FNO_BHAVCOPY!BM114</f>
        <v>661600</v>
      </c>
      <c r="AY116" s="29">
        <f>FNO_BHAVCOPY!BN114</f>
        <v>720800</v>
      </c>
      <c r="AZ116" s="29">
        <f>FNO_BHAVCOPY!BO114</f>
        <v>694400</v>
      </c>
      <c r="BA116" s="29">
        <f>FNO_BHAVCOPY!BP114</f>
        <v>728000</v>
      </c>
      <c r="BB116" s="29">
        <f>FNO_BHAVCOPY!BQ114</f>
        <v>693600</v>
      </c>
      <c r="BC116" s="29">
        <f>FNO_BHAVCOPY!BR114</f>
        <v>660800</v>
      </c>
      <c r="BD116" s="29">
        <f>FNO_BHAVCOPY!BS114</f>
        <v>678400</v>
      </c>
      <c r="BE116" s="29">
        <f>FNO_BHAVCOPY!BT114</f>
        <v>641600</v>
      </c>
      <c r="BF116" s="29">
        <f>FNO_BHAVCOPY!BU114</f>
        <v>695200</v>
      </c>
      <c r="BG116" s="29">
        <f>FNO_BHAVCOPY!BV114</f>
        <v>638400</v>
      </c>
      <c r="BH116" s="29">
        <f>FNO_BHAVCOPY!BW114</f>
        <v>578400</v>
      </c>
      <c r="BI116" s="29">
        <f>FNO_BHAVCOPY!BX114</f>
        <v>499200</v>
      </c>
      <c r="BJ116" s="22">
        <f>CASHBC!EJ114</f>
        <v>6.0437200000000004</v>
      </c>
      <c r="BK116" s="22">
        <f>CASHBC!EK114</f>
        <v>6.10792</v>
      </c>
      <c r="BL116" s="22">
        <f>CASHBC!EL114</f>
        <v>5.4057300000000001</v>
      </c>
      <c r="BM116" s="22">
        <f>CASHBC!EM114</f>
        <v>8.1413799999999998</v>
      </c>
      <c r="BN116" s="22">
        <f>CASHBC!EN114</f>
        <v>7.2235399999999998</v>
      </c>
      <c r="BO116" s="22">
        <f>CASHBC!EO114</f>
        <v>4.1097000000000001</v>
      </c>
      <c r="BP116" s="22">
        <f>CASHBC!EP114</f>
        <v>5.6187699999999996</v>
      </c>
      <c r="BQ116" s="22">
        <f>CASHBC!EQ114</f>
        <v>5.0834799999999998</v>
      </c>
      <c r="BR116" s="22">
        <f>CASHBC!ER114</f>
        <v>5.2010800000000001</v>
      </c>
      <c r="BS116" s="22">
        <f>CASHBC!ES114</f>
        <v>10.40269</v>
      </c>
      <c r="BT116" s="22">
        <f>CASHBC!ET114</f>
        <v>14.10534</v>
      </c>
      <c r="BU116" s="22">
        <f>CASHBC!EU114</f>
        <v>16.21621</v>
      </c>
      <c r="BV116" s="22">
        <f>CASHBC!EV114</f>
        <v>13.957039999999999</v>
      </c>
      <c r="BW116" s="22">
        <f>CASHBC!EW114</f>
        <v>8.82606</v>
      </c>
      <c r="BX116" s="22">
        <f>VLOOKUP($A116,CASHBC!$FG:$FU,2,0)</f>
        <v>545.17639281999993</v>
      </c>
      <c r="BY116" s="22">
        <f>VLOOKUP($A116,CASHBC!$FG:$FU,3,0)</f>
        <v>490.80315354499999</v>
      </c>
      <c r="BZ116" s="22">
        <f>VLOOKUP($A116,CASHBC!$FG:$FU,4,0)</f>
        <v>730.46375274499997</v>
      </c>
      <c r="CA116" s="22">
        <f>VLOOKUP($A116,CASHBC!$FG:$FU,5,0)</f>
        <v>592.45780948000004</v>
      </c>
      <c r="CB116" s="22">
        <f>VLOOKUP($A116,CASHBC!$FG:$FU,6,0)</f>
        <v>475.65485749999999</v>
      </c>
      <c r="CC116" s="22">
        <f>VLOOKUP($A116,CASHBC!$FG:$FU,7,0)</f>
        <v>649.84048793500006</v>
      </c>
      <c r="CD116" s="22">
        <f>VLOOKUP($A116,CASHBC!$FG:$FU,8,0)</f>
        <v>425.16926145500003</v>
      </c>
      <c r="CE116" s="22">
        <f>VLOOKUP($A116,CASHBC!$FG:$FU,9,0)</f>
        <v>258.80236828</v>
      </c>
      <c r="CF116" s="22">
        <f>VLOOKUP($A116,CASHBC!$FG:$FU,10,0)</f>
        <v>329.80902874000003</v>
      </c>
      <c r="CG116" s="22">
        <f>VLOOKUP($A116,CASHBC!$FG:$FU,11,0)</f>
        <v>455.21186333500003</v>
      </c>
      <c r="CH116" s="22">
        <f>VLOOKUP($A116,CASHBC!$FG:$FU,12,0)</f>
        <v>275.05654609999999</v>
      </c>
      <c r="CI116" s="22">
        <f>VLOOKUP($A116,CASHBC!$FG:$FU,13,0)</f>
        <v>347.79362506500001</v>
      </c>
      <c r="CJ116" s="22">
        <f>VLOOKUP($A116,CASHBC!$FG:$FU,14,0)</f>
        <v>258.40558184499997</v>
      </c>
      <c r="CK116" s="22">
        <f>VLOOKUP($A116,CASHBC!$FG:$FU,15,0)</f>
        <v>340.10217107</v>
      </c>
      <c r="CL116" s="30">
        <f>VLOOKUP($A116,CASHBC!$GE:$GS,2,0)</f>
        <v>224608</v>
      </c>
      <c r="CM116" s="30">
        <f>VLOOKUP($A116,CASHBC!$GE:$GS,3,0)</f>
        <v>185197</v>
      </c>
      <c r="CN116" s="30">
        <f>VLOOKUP($A116,CASHBC!$GE:$GS,4,0)</f>
        <v>303347</v>
      </c>
      <c r="CO116" s="30">
        <f>VLOOKUP($A116,CASHBC!$GE:$GS,5,0)</f>
        <v>264979</v>
      </c>
      <c r="CP116" s="30">
        <f>VLOOKUP($A116,CASHBC!$GE:$GS,6,0)</f>
        <v>238393</v>
      </c>
      <c r="CQ116" s="30">
        <f>VLOOKUP($A116,CASHBC!$GE:$GS,7,0)</f>
        <v>292190</v>
      </c>
      <c r="CR116" s="30">
        <f>VLOOKUP($A116,CASHBC!$GE:$GS,8,0)</f>
        <v>233525</v>
      </c>
      <c r="CS116" s="30">
        <f>VLOOKUP($A116,CASHBC!$GE:$GS,9,0)</f>
        <v>175636</v>
      </c>
      <c r="CT116" s="30">
        <f>VLOOKUP($A116,CASHBC!$GE:$GS,10,0)</f>
        <v>195510</v>
      </c>
      <c r="CU116" s="30">
        <f>VLOOKUP($A116,CASHBC!$GE:$GS,11,0)</f>
        <v>240837</v>
      </c>
      <c r="CV116" s="30">
        <f>VLOOKUP($A116,CASHBC!$GE:$GS,12,0)</f>
        <v>160775</v>
      </c>
      <c r="CW116" s="30">
        <f>VLOOKUP($A116,CASHBC!$GE:$GS,13,0)</f>
        <v>218664</v>
      </c>
      <c r="CX116" s="30">
        <f>VLOOKUP($A116,CASHBC!$GE:$GS,14,0)</f>
        <v>148092</v>
      </c>
      <c r="CY116" s="30">
        <f>VLOOKUP($A116,CASHBC!$GE:$GS,15,0)</f>
        <v>202398</v>
      </c>
      <c r="CZ116" s="30">
        <f t="shared" si="15"/>
        <v>2.6907857244621742</v>
      </c>
      <c r="DA116" s="30">
        <f t="shared" si="14"/>
        <v>3.2980663833647412</v>
      </c>
      <c r="DB116" s="30">
        <f t="shared" si="14"/>
        <v>1.7820285020125468</v>
      </c>
      <c r="DC116" s="30">
        <f t="shared" si="14"/>
        <v>3.0724623460727076</v>
      </c>
      <c r="DD116" s="30">
        <f t="shared" si="14"/>
        <v>3.0300973602412822</v>
      </c>
      <c r="DE116" s="30">
        <f t="shared" si="14"/>
        <v>1.4065163078818577</v>
      </c>
      <c r="DF116" s="30">
        <f t="shared" si="14"/>
        <v>2.4060678728187557</v>
      </c>
      <c r="DG116" s="30">
        <f t="shared" si="14"/>
        <v>2.8943269033683299</v>
      </c>
      <c r="DH116" s="30">
        <f t="shared" si="13"/>
        <v>2.6602629021533426</v>
      </c>
      <c r="DI116" s="30">
        <f t="shared" si="13"/>
        <v>4.3193902930197599</v>
      </c>
      <c r="DJ116" s="30">
        <f t="shared" si="13"/>
        <v>8.7733416264966575</v>
      </c>
      <c r="DK116" s="30">
        <f t="shared" si="13"/>
        <v>7.4160401346357894</v>
      </c>
      <c r="DL116" s="30">
        <f t="shared" si="13"/>
        <v>9.4245739135132212</v>
      </c>
      <c r="DM116" s="30">
        <f t="shared" si="13"/>
        <v>4.3607446713900337</v>
      </c>
      <c r="DN116" s="3">
        <f>VLOOKUP($A116,DELIEVERY!$DX:$EM,2,0)</f>
        <v>18.47</v>
      </c>
      <c r="DO116" s="3">
        <f>VLOOKUP($A116,DELIEVERY!$DX:$EM,3,0)</f>
        <v>13.05</v>
      </c>
      <c r="DP116" s="3">
        <f>VLOOKUP($A116,DELIEVERY!$DX:$EM,4,0)</f>
        <v>12.28</v>
      </c>
      <c r="DQ116" s="3">
        <f>VLOOKUP($A116,DELIEVERY!$DX:$EM,5,0)</f>
        <v>20.46</v>
      </c>
      <c r="DR116" s="3">
        <f>VLOOKUP($A116,DELIEVERY!$DX:$EM,6,0)</f>
        <v>13.04</v>
      </c>
      <c r="DS116" s="3">
        <f>VLOOKUP($A116,DELIEVERY!$DX:$EM,7,0)</f>
        <v>17.95</v>
      </c>
      <c r="DT116" s="3">
        <f>VLOOKUP($A116,DELIEVERY!$DX:$EM,8,0)</f>
        <v>17.510000000000002</v>
      </c>
      <c r="DU116" s="3">
        <f>VLOOKUP($A116,DELIEVERY!$DX:$EM,9,0)</f>
        <v>26.21</v>
      </c>
      <c r="DV116" s="3">
        <f>VLOOKUP($A116,DELIEVERY!$DX:$EM,10,0)</f>
        <v>26.26</v>
      </c>
      <c r="DW116" s="3">
        <f>VLOOKUP($A116,DELIEVERY!$DX:$EM,11,0)</f>
        <v>18.68</v>
      </c>
      <c r="DX116" s="3">
        <f>VLOOKUP($A116,DELIEVERY!$DX:$EM,12,0)</f>
        <v>10.44</v>
      </c>
      <c r="DY116" s="3">
        <f>VLOOKUP($A116,DELIEVERY!$DX:$EM,13,0)</f>
        <v>12.58</v>
      </c>
      <c r="DZ116" s="3">
        <f>VLOOKUP($A116,DELIEVERY!$DX:$EM,14,0)</f>
        <v>9.83</v>
      </c>
      <c r="EA116" s="3">
        <f>VLOOKUP($A116,DELIEVERY!$DX:$EM,15,0)</f>
        <v>14.81</v>
      </c>
      <c r="EB116" s="3">
        <f>CASHBC!HU114</f>
        <v>30.549999999999955</v>
      </c>
      <c r="EC116" s="22">
        <f>CASHBC!HV114</f>
        <v>17.299999999999955</v>
      </c>
      <c r="ED116" s="22">
        <f>CASHBC!HW114</f>
        <v>15</v>
      </c>
      <c r="EE116" s="22">
        <f>CASHBC!HX114</f>
        <v>33.75</v>
      </c>
      <c r="EF116" s="3">
        <f>CASHBC!HY114</f>
        <v>50.399999999999977</v>
      </c>
      <c r="EG116" s="22">
        <f>CASHBC!HZ114</f>
        <v>24.5</v>
      </c>
      <c r="EH116" s="22">
        <f>CASHBC!IA114</f>
        <v>23.699999999999932</v>
      </c>
      <c r="EI116" s="22">
        <f>CASHBC!IB114</f>
        <v>27.899999999999977</v>
      </c>
      <c r="EJ116" s="22">
        <f>CASHBC!IC114</f>
        <v>20.549999999999955</v>
      </c>
      <c r="EK116" s="22">
        <f>CASHBC!ID114</f>
        <v>32.399999999999977</v>
      </c>
      <c r="EL116" s="3">
        <f>CASHBC!IE114</f>
        <v>24.399999999999977</v>
      </c>
      <c r="EM116" s="22">
        <f>CASHBC!IF114</f>
        <v>38.100000000000023</v>
      </c>
      <c r="EN116" s="22">
        <f>CASHBC!IG114</f>
        <v>50.499999999999943</v>
      </c>
      <c r="EO116" s="22">
        <f>CASHBC!IH114</f>
        <v>42.550000000000011</v>
      </c>
      <c r="EP116" s="22">
        <f>VLOOKUP($A116,FNO_STOCKOPS!$EJ:$EY,2,0)</f>
        <v>0.92599042228994344</v>
      </c>
      <c r="EQ116" s="22">
        <f>VLOOKUP($A116,FNO_STOCKOPS!$EJ:$EY,3,0)</f>
        <v>0.73811141304347827</v>
      </c>
      <c r="ER116" s="22">
        <f>VLOOKUP($A116,FNO_STOCKOPS!$EJ:$EY,4,0)</f>
        <v>0.6116736152471709</v>
      </c>
      <c r="ES116" s="22">
        <f>VLOOKUP($A116,FNO_STOCKOPS!$EJ:$EY,5,0)</f>
        <v>0.60607921400061404</v>
      </c>
      <c r="ET116" s="22">
        <f>VLOOKUP($A116,FNO_STOCKOPS!$EJ:$EY,6,0)</f>
        <v>0.50142126208072768</v>
      </c>
      <c r="EU116" s="22">
        <f>VLOOKUP($A116,FNO_STOCKOPS!$EJ:$EY,7,0)</f>
        <v>0.51258840169731257</v>
      </c>
      <c r="EV116" s="22">
        <f>VLOOKUP($A116,FNO_STOCKOPS!$EJ:$EY,8,0)</f>
        <v>0.51503307276007215</v>
      </c>
      <c r="EW116" s="22">
        <f>VLOOKUP($A116,FNO_STOCKOPS!$EJ:$EY,9,0)</f>
        <v>0.51609724047306171</v>
      </c>
      <c r="EX116" s="22">
        <f>VLOOKUP($A116,FNO_STOCKOPS!$EJ:$EY,10,0)</f>
        <v>0.54651162790697672</v>
      </c>
      <c r="EY116" s="22">
        <f>VLOOKUP($A116,FNO_STOCKOPS!$EJ:$EY,11,0)</f>
        <v>0.54697102721685686</v>
      </c>
      <c r="EZ116" s="22">
        <f>VLOOKUP($A116,FNO_STOCKOPS!$EJ:$EY,12,0)</f>
        <v>0.67964071856287422</v>
      </c>
      <c r="FA116" s="22">
        <f>VLOOKUP($A116,FNO_STOCKOPS!$EJ:$EY,13,0)</f>
        <v>0.71073558648111335</v>
      </c>
      <c r="FB116" s="22">
        <f>VLOOKUP($A116,FNO_STOCKOPS!$EJ:$EY,14,0)</f>
        <v>0.67528592739930382</v>
      </c>
      <c r="FC116" s="22">
        <f>VLOOKUP($A116,FNO_STOCKOPS!$EJ:$EY,15,0)</f>
        <v>0.68761114404267931</v>
      </c>
    </row>
    <row r="117" spans="1:159" x14ac:dyDescent="0.25">
      <c r="A117" s="3" t="s">
        <v>123</v>
      </c>
      <c r="B117" s="18">
        <v>94.65</v>
      </c>
      <c r="C117" s="18">
        <v>96.25</v>
      </c>
      <c r="D117" s="18">
        <v>93.25</v>
      </c>
      <c r="E117" s="18">
        <v>95.5</v>
      </c>
      <c r="F117" s="18">
        <v>2.41</v>
      </c>
      <c r="G117" s="18">
        <v>169.55</v>
      </c>
      <c r="H117" s="18">
        <v>78.75</v>
      </c>
      <c r="I117" s="21" t="str">
        <f>VLOOKUP($A117,CASHBC!$HT:$IL,19,0)</f>
        <v/>
      </c>
      <c r="J117" s="22">
        <f>VLOOKUP($A117,CASHBC!$A:$C,3,0)</f>
        <v>86.382360000000006</v>
      </c>
      <c r="K117" s="22">
        <f>VLOOKUP($A117,CASHBC!$EZ:$FD,2,0)</f>
        <v>65.635296666666662</v>
      </c>
      <c r="L117" s="22">
        <f>VLOOKUP($A117,CASHBC!$EZ:$FD,3,0)</f>
        <v>59.779007999999997</v>
      </c>
      <c r="M117" s="22">
        <f>VLOOKUP($A117,CASHBC!$EZ:$FD,4,0)</f>
        <v>57.845102499999996</v>
      </c>
      <c r="N117" s="22">
        <f>VLOOKUP($A117,CASHBC!$EZ:$FD,5,0)</f>
        <v>61.881889230769225</v>
      </c>
      <c r="O117" s="22">
        <f t="shared" si="9"/>
        <v>86.382360000000006</v>
      </c>
      <c r="P117" s="22">
        <f>VLOOKUP($A117,CASHBC!$A:$D,4,0)</f>
        <v>82.279689520000005</v>
      </c>
      <c r="Q117" s="22">
        <f>VLOOKUP($A117,CASHBC!$FX:$GB,2,0)</f>
        <v>59.873717033333328</v>
      </c>
      <c r="R117" s="22">
        <f>VLOOKUP($A117,CASHBC!$FX:$GB,3,0)</f>
        <v>54.545554134</v>
      </c>
      <c r="S117" s="22">
        <f>VLOOKUP($A117,CASHBC!$FX:$GB,4,0)</f>
        <v>53.044742243750001</v>
      </c>
      <c r="T117" s="22">
        <f>VLOOKUP($A117,CASHBC!$FX:$GB,5,0)</f>
        <v>56.645385595384624</v>
      </c>
      <c r="U117" s="22">
        <f t="shared" si="10"/>
        <v>82.279689520000005</v>
      </c>
      <c r="V117" s="24">
        <f>VLOOKUP($A117,CASHBC!$A:$E,5,0)</f>
        <v>52964</v>
      </c>
      <c r="W117" s="24">
        <f>VLOOKUP($A117,CASHBC!$GV:$GZ,2,0)</f>
        <v>29570</v>
      </c>
      <c r="X117" s="24">
        <f>VLOOKUP($A117,CASHBC!$GV:$GZ,3,0)</f>
        <v>27260.6</v>
      </c>
      <c r="Y117" s="24">
        <f>VLOOKUP($A117,CASHBC!$GV:$GZ,4,0)</f>
        <v>26611.75</v>
      </c>
      <c r="Z117" s="24">
        <f>VLOOKUP($A117,CASHBC!$GV:$GZ,5,0)</f>
        <v>29274.461538461539</v>
      </c>
      <c r="AA117" s="24" t="str">
        <f t="shared" si="11"/>
        <v/>
      </c>
      <c r="AB117" s="27">
        <f>VLOOKUP(A117,DELIEVERY!A:E,5,0)</f>
        <v>41.95</v>
      </c>
      <c r="AC117" s="22">
        <f>VLOOKUP(A117,DELIEVERY!DP:DV,3,0)</f>
        <v>33.4738691666359</v>
      </c>
      <c r="AD117" s="22">
        <f>VLOOKUP(A117,DELIEVERY!DP:DV,4,0)</f>
        <v>33.600761658674564</v>
      </c>
      <c r="AE117" s="22">
        <f>VLOOKUP(A117,DELIEVERY!DP:DV,5,0)</f>
        <v>32.296169757845966</v>
      </c>
      <c r="AF117" s="22">
        <f>VLOOKUP(A117,DELIEVERY!DP:DV,6,0)</f>
        <v>30.612940860937368</v>
      </c>
      <c r="AG117" s="3">
        <f t="shared" si="12"/>
        <v>41.95</v>
      </c>
      <c r="AH117" s="28">
        <f>FNO_BHAVCOPY!CB115</f>
        <v>-2.8499195587221329</v>
      </c>
      <c r="AI117" s="28">
        <f>FNO_BHAVCOPY!CC115</f>
        <v>-6.0157684415163626</v>
      </c>
      <c r="AJ117" s="28">
        <f>FNO_BHAVCOPY!CD115</f>
        <v>-6.5078002726308881</v>
      </c>
      <c r="AK117" s="28">
        <f>FNO_BHAVCOPY!CE115</f>
        <v>8.2172321477353449</v>
      </c>
      <c r="AL117" s="28">
        <f>FNO_BHAVCOPY!CF115</f>
        <v>-2.4568322319334897</v>
      </c>
      <c r="AM117" s="28">
        <f>FNO_BHAVCOPY!CG115</f>
        <v>19.721814585593059</v>
      </c>
      <c r="AN117" s="28">
        <f>FNO_BHAVCOPY!CH115</f>
        <v>10.218002812939522</v>
      </c>
      <c r="AO117" s="28">
        <f>FNO_BHAVCOPY!CI115</f>
        <v>0.73675262113913287</v>
      </c>
      <c r="AP117" s="28">
        <f>FNO_BHAVCOPY!CJ115</f>
        <v>1.5685710174125775</v>
      </c>
      <c r="AQ117" s="28">
        <f>FNO_BHAVCOPY!CK115</f>
        <v>8.3495751149918149</v>
      </c>
      <c r="AR117" s="28">
        <f>FNO_BHAVCOPY!CL115</f>
        <v>7.3029948134515648</v>
      </c>
      <c r="AS117" s="28">
        <f>FNO_BHAVCOPY!CM115</f>
        <v>-4.7490039840637452</v>
      </c>
      <c r="AT117" s="28">
        <f>FNO_BHAVCOPY!CN115</f>
        <v>12.133666904932095</v>
      </c>
      <c r="AU117" s="28">
        <f>FNO_BHAVCOPY!CO115</f>
        <v>11.987192315389233</v>
      </c>
      <c r="AV117" s="29">
        <f>FNO_BHAVCOPY!BK115</f>
        <v>25362000</v>
      </c>
      <c r="AW117" s="29">
        <f>FNO_BHAVCOPY!BL115</f>
        <v>26106000</v>
      </c>
      <c r="AX117" s="29">
        <f>FNO_BHAVCOPY!BM115</f>
        <v>27777000</v>
      </c>
      <c r="AY117" s="29">
        <f>FNO_BHAVCOPY!BN115</f>
        <v>29710500</v>
      </c>
      <c r="AZ117" s="29">
        <f>FNO_BHAVCOPY!BO115</f>
        <v>27454500</v>
      </c>
      <c r="BA117" s="29">
        <f>FNO_BHAVCOPY!BP115</f>
        <v>28146000</v>
      </c>
      <c r="BB117" s="29">
        <f>FNO_BHAVCOPY!BQ115</f>
        <v>23509500</v>
      </c>
      <c r="BC117" s="29">
        <f>FNO_BHAVCOPY!BR115</f>
        <v>21330000</v>
      </c>
      <c r="BD117" s="29">
        <f>FNO_BHAVCOPY!BS115</f>
        <v>21174000</v>
      </c>
      <c r="BE117" s="29">
        <f>FNO_BHAVCOPY!BT115</f>
        <v>20847000</v>
      </c>
      <c r="BF117" s="29">
        <f>FNO_BHAVCOPY!BU115</f>
        <v>19240500</v>
      </c>
      <c r="BG117" s="29">
        <f>FNO_BHAVCOPY!BV115</f>
        <v>17931000</v>
      </c>
      <c r="BH117" s="29">
        <f>FNO_BHAVCOPY!BW115</f>
        <v>18825000</v>
      </c>
      <c r="BI117" s="29">
        <f>FNO_BHAVCOPY!BX115</f>
        <v>16788000</v>
      </c>
      <c r="BJ117" s="22">
        <f>CASHBC!EJ115</f>
        <v>408.09289999999999</v>
      </c>
      <c r="BK117" s="22">
        <f>CASHBC!EK115</f>
        <v>395.56385999999998</v>
      </c>
      <c r="BL117" s="22">
        <f>CASHBC!EL115</f>
        <v>587.33770000000004</v>
      </c>
      <c r="BM117" s="22">
        <f>CASHBC!EM115</f>
        <v>522.09262999999999</v>
      </c>
      <c r="BN117" s="22">
        <f>CASHBC!EN115</f>
        <v>445.03658999999999</v>
      </c>
      <c r="BO117" s="22">
        <f>CASHBC!EO115</f>
        <v>593.84184000000005</v>
      </c>
      <c r="BP117" s="22">
        <f>CASHBC!EP115</f>
        <v>404.95672999999999</v>
      </c>
      <c r="BQ117" s="22">
        <f>CASHBC!EQ115</f>
        <v>234.24141</v>
      </c>
      <c r="BR117" s="22">
        <f>CASHBC!ER115</f>
        <v>267.00414000000001</v>
      </c>
      <c r="BS117" s="22">
        <f>CASHBC!ES115</f>
        <v>352.82038999999997</v>
      </c>
      <c r="BT117" s="22">
        <f>CASHBC!ET115</f>
        <v>226.08798999999999</v>
      </c>
      <c r="BU117" s="22">
        <f>CASHBC!EU115</f>
        <v>281.86169999999998</v>
      </c>
      <c r="BV117" s="22">
        <f>CASHBC!EV115</f>
        <v>223.28194999999999</v>
      </c>
      <c r="BW117" s="22">
        <f>CASHBC!EW115</f>
        <v>278.22714000000002</v>
      </c>
      <c r="BX117" s="22">
        <f>VLOOKUP($A117,CASHBC!$FG:$FU,2,0)</f>
        <v>82.279689520000005</v>
      </c>
      <c r="BY117" s="22">
        <f>VLOOKUP($A117,CASHBC!$FG:$FU,3,0)</f>
        <v>92.734003099999995</v>
      </c>
      <c r="BZ117" s="22">
        <f>VLOOKUP($A117,CASHBC!$FG:$FU,4,0)</f>
        <v>38.066588795000001</v>
      </c>
      <c r="CA117" s="22">
        <f>VLOOKUP($A117,CASHBC!$FG:$FU,5,0)</f>
        <v>48.820559205000002</v>
      </c>
      <c r="CB117" s="22">
        <f>VLOOKUP($A117,CASHBC!$FG:$FU,6,0)</f>
        <v>54.649820154999993</v>
      </c>
      <c r="CC117" s="22">
        <f>VLOOKUP($A117,CASHBC!$FG:$FU,7,0)</f>
        <v>38.456799414999999</v>
      </c>
      <c r="CD117" s="22">
        <f>VLOOKUP($A117,CASHBC!$FG:$FU,8,0)</f>
        <v>47.712992810000003</v>
      </c>
      <c r="CE117" s="22">
        <f>VLOOKUP($A117,CASHBC!$FG:$FU,9,0)</f>
        <v>43.269432655000003</v>
      </c>
      <c r="CF117" s="22">
        <f>VLOOKUP($A117,CASHBC!$FG:$FU,10,0)</f>
        <v>60.647741814999996</v>
      </c>
      <c r="CG117" s="22">
        <f>VLOOKUP($A117,CASHBC!$FG:$FU,11,0)</f>
        <v>94.907906804999996</v>
      </c>
      <c r="CH117" s="22">
        <f>VLOOKUP($A117,CASHBC!$FG:$FU,12,0)</f>
        <v>43.270860995</v>
      </c>
      <c r="CI117" s="22">
        <f>VLOOKUP($A117,CASHBC!$FG:$FU,13,0)</f>
        <v>72.401766164999998</v>
      </c>
      <c r="CJ117" s="22">
        <f>VLOOKUP($A117,CASHBC!$FG:$FU,14,0)</f>
        <v>43.799063710000006</v>
      </c>
      <c r="CK117" s="22">
        <f>VLOOKUP($A117,CASHBC!$FG:$FU,15,0)</f>
        <v>57.652477114999996</v>
      </c>
      <c r="CL117" s="30">
        <f>VLOOKUP($A117,CASHBC!$GE:$GS,2,0)</f>
        <v>52964</v>
      </c>
      <c r="CM117" s="30">
        <f>VLOOKUP($A117,CASHBC!$GE:$GS,3,0)</f>
        <v>43622</v>
      </c>
      <c r="CN117" s="30">
        <f>VLOOKUP($A117,CASHBC!$GE:$GS,4,0)</f>
        <v>21971</v>
      </c>
      <c r="CO117" s="30">
        <f>VLOOKUP($A117,CASHBC!$GE:$GS,5,0)</f>
        <v>23117</v>
      </c>
      <c r="CP117" s="30">
        <f>VLOOKUP($A117,CASHBC!$GE:$GS,6,0)</f>
        <v>27387</v>
      </c>
      <c r="CQ117" s="30">
        <f>VLOOKUP($A117,CASHBC!$GE:$GS,7,0)</f>
        <v>20206</v>
      </c>
      <c r="CR117" s="30">
        <f>VLOOKUP($A117,CASHBC!$GE:$GS,8,0)</f>
        <v>21336</v>
      </c>
      <c r="CS117" s="30">
        <f>VLOOKUP($A117,CASHBC!$GE:$GS,9,0)</f>
        <v>19790</v>
      </c>
      <c r="CT117" s="30">
        <f>VLOOKUP($A117,CASHBC!$GE:$GS,10,0)</f>
        <v>35465</v>
      </c>
      <c r="CU117" s="30">
        <f>VLOOKUP($A117,CASHBC!$GE:$GS,11,0)</f>
        <v>45710</v>
      </c>
      <c r="CV117" s="30">
        <f>VLOOKUP($A117,CASHBC!$GE:$GS,12,0)</f>
        <v>25066</v>
      </c>
      <c r="CW117" s="30">
        <f>VLOOKUP($A117,CASHBC!$GE:$GS,13,0)</f>
        <v>46010</v>
      </c>
      <c r="CX117" s="30">
        <f>VLOOKUP($A117,CASHBC!$GE:$GS,14,0)</f>
        <v>17442</v>
      </c>
      <c r="CY117" s="30">
        <f>VLOOKUP($A117,CASHBC!$GE:$GS,15,0)</f>
        <v>33446</v>
      </c>
      <c r="CZ117" s="30">
        <f t="shared" si="15"/>
        <v>770.50996903557132</v>
      </c>
      <c r="DA117" s="30">
        <f t="shared" si="14"/>
        <v>906.79900050433264</v>
      </c>
      <c r="DB117" s="30">
        <f t="shared" si="14"/>
        <v>2673.2406353830052</v>
      </c>
      <c r="DC117" s="30">
        <f t="shared" si="14"/>
        <v>2258.4791711727298</v>
      </c>
      <c r="DD117" s="30">
        <f t="shared" si="14"/>
        <v>1624.992113046336</v>
      </c>
      <c r="DE117" s="30">
        <f t="shared" si="14"/>
        <v>2938.9381371869745</v>
      </c>
      <c r="DF117" s="30">
        <f t="shared" si="14"/>
        <v>1897.9974221972254</v>
      </c>
      <c r="DG117" s="30">
        <f t="shared" si="14"/>
        <v>1183.635219807984</v>
      </c>
      <c r="DH117" s="30">
        <f t="shared" si="13"/>
        <v>752.86660087410121</v>
      </c>
      <c r="DI117" s="30">
        <f t="shared" si="13"/>
        <v>771.86696565302987</v>
      </c>
      <c r="DJ117" s="30">
        <f t="shared" si="13"/>
        <v>901.97075720098928</v>
      </c>
      <c r="DK117" s="30">
        <f t="shared" si="13"/>
        <v>612.60965007607035</v>
      </c>
      <c r="DL117" s="30">
        <f t="shared" si="13"/>
        <v>1280.1396055498221</v>
      </c>
      <c r="DM117" s="30">
        <f t="shared" si="13"/>
        <v>831.86970041260554</v>
      </c>
      <c r="DN117" s="3">
        <f>VLOOKUP($A117,DELIEVERY!$DX:$EM,2,0)</f>
        <v>41.95</v>
      </c>
      <c r="DO117" s="3">
        <f>VLOOKUP($A117,DELIEVERY!$DX:$EM,3,0)</f>
        <v>32.299999999999997</v>
      </c>
      <c r="DP117" s="3">
        <f>VLOOKUP($A117,DELIEVERY!$DX:$EM,4,0)</f>
        <v>37.700000000000003</v>
      </c>
      <c r="DQ117" s="3">
        <f>VLOOKUP($A117,DELIEVERY!$DX:$EM,5,0)</f>
        <v>32.32</v>
      </c>
      <c r="DR117" s="3">
        <f>VLOOKUP($A117,DELIEVERY!$DX:$EM,6,0)</f>
        <v>32.97</v>
      </c>
      <c r="DS117" s="3">
        <f>VLOOKUP($A117,DELIEVERY!$DX:$EM,7,0)</f>
        <v>35.119999999999997</v>
      </c>
      <c r="DT117" s="3">
        <f>VLOOKUP($A117,DELIEVERY!$DX:$EM,8,0)</f>
        <v>25.01</v>
      </c>
      <c r="DU117" s="3">
        <f>VLOOKUP($A117,DELIEVERY!$DX:$EM,9,0)</f>
        <v>34.979999999999997</v>
      </c>
      <c r="DV117" s="3">
        <f>VLOOKUP($A117,DELIEVERY!$DX:$EM,10,0)</f>
        <v>30.22</v>
      </c>
      <c r="DW117" s="3">
        <f>VLOOKUP($A117,DELIEVERY!$DX:$EM,11,0)</f>
        <v>27.91</v>
      </c>
      <c r="DX117" s="3">
        <f>VLOOKUP($A117,DELIEVERY!$DX:$EM,12,0)</f>
        <v>30.9</v>
      </c>
      <c r="DY117" s="3">
        <f>VLOOKUP($A117,DELIEVERY!$DX:$EM,13,0)</f>
        <v>35.58</v>
      </c>
      <c r="DZ117" s="3">
        <f>VLOOKUP($A117,DELIEVERY!$DX:$EM,14,0)</f>
        <v>19.850000000000001</v>
      </c>
      <c r="EA117" s="3">
        <f>VLOOKUP($A117,DELIEVERY!$DX:$EM,15,0)</f>
        <v>24.76</v>
      </c>
      <c r="EB117" s="3">
        <f>CASHBC!HU115</f>
        <v>6.5</v>
      </c>
      <c r="EC117" s="22">
        <f>CASHBC!HV115</f>
        <v>9.1500000000000057</v>
      </c>
      <c r="ED117" s="22">
        <f>CASHBC!HW115</f>
        <v>6.7000000000000028</v>
      </c>
      <c r="EE117" s="22">
        <f>CASHBC!HX115</f>
        <v>10.399999999999991</v>
      </c>
      <c r="EF117" s="3">
        <f>CASHBC!HY115</f>
        <v>9</v>
      </c>
      <c r="EG117" s="22">
        <f>CASHBC!HZ115</f>
        <v>10.900000000000006</v>
      </c>
      <c r="EH117" s="22">
        <f>CASHBC!IA115</f>
        <v>7.5499999999999972</v>
      </c>
      <c r="EI117" s="22">
        <f>CASHBC!IB115</f>
        <v>5.9000000000000057</v>
      </c>
      <c r="EJ117" s="22">
        <f>CASHBC!IC115</f>
        <v>12.400000000000006</v>
      </c>
      <c r="EK117" s="22">
        <f>CASHBC!ID115</f>
        <v>11.050000000000011</v>
      </c>
      <c r="EL117" s="3">
        <f>CASHBC!IE115</f>
        <v>10.900000000000006</v>
      </c>
      <c r="EM117" s="22">
        <f>CASHBC!IF115</f>
        <v>9.5999999999999943</v>
      </c>
      <c r="EN117" s="22">
        <f>CASHBC!IG115</f>
        <v>7.7000000000000028</v>
      </c>
      <c r="EO117" s="22">
        <f>CASHBC!IH115</f>
        <v>10.700000000000003</v>
      </c>
      <c r="EP117" s="22">
        <f>VLOOKUP($A117,FNO_STOCKOPS!$EJ:$EY,2,0)</f>
        <v>0.6348448687350835</v>
      </c>
      <c r="EQ117" s="22">
        <f>VLOOKUP($A117,FNO_STOCKOPS!$EJ:$EY,3,0)</f>
        <v>0.62558139534883717</v>
      </c>
      <c r="ER117" s="22">
        <f>VLOOKUP($A117,FNO_STOCKOPS!$EJ:$EY,4,0)</f>
        <v>0.63076923076923075</v>
      </c>
      <c r="ES117" s="22">
        <f>VLOOKUP($A117,FNO_STOCKOPS!$EJ:$EY,5,0)</f>
        <v>0.55474452554744524</v>
      </c>
      <c r="ET117" s="22">
        <f>VLOOKUP($A117,FNO_STOCKOPS!$EJ:$EY,6,0)</f>
        <v>0.48946135831381732</v>
      </c>
      <c r="EU117" s="22">
        <f>VLOOKUP($A117,FNO_STOCKOPS!$EJ:$EY,7,0)</f>
        <v>0.50847457627118642</v>
      </c>
      <c r="EV117" s="22">
        <f>VLOOKUP($A117,FNO_STOCKOPS!$EJ:$EY,8,0)</f>
        <v>0.47641509433962265</v>
      </c>
      <c r="EW117" s="22">
        <f>VLOOKUP($A117,FNO_STOCKOPS!$EJ:$EY,9,0)</f>
        <v>0.53233830845771146</v>
      </c>
      <c r="EX117" s="22">
        <f>VLOOKUP($A117,FNO_STOCKOPS!$EJ:$EY,10,0)</f>
        <v>0.54068241469816269</v>
      </c>
      <c r="EY117" s="22">
        <f>VLOOKUP($A117,FNO_STOCKOPS!$EJ:$EY,11,0)</f>
        <v>0.56547619047619047</v>
      </c>
      <c r="EZ117" s="22">
        <f>VLOOKUP($A117,FNO_STOCKOPS!$EJ:$EY,12,0)</f>
        <v>0.48051948051948051</v>
      </c>
      <c r="FA117" s="22">
        <f>VLOOKUP($A117,FNO_STOCKOPS!$EJ:$EY,13,0)</f>
        <v>0.44780219780219782</v>
      </c>
      <c r="FB117" s="22">
        <f>VLOOKUP($A117,FNO_STOCKOPS!$EJ:$EY,14,0)</f>
        <v>0.46360153256704983</v>
      </c>
      <c r="FC117" s="22">
        <f>VLOOKUP($A117,FNO_STOCKOPS!$EJ:$EY,15,0)</f>
        <v>0.43852459016393441</v>
      </c>
    </row>
    <row r="118" spans="1:159" x14ac:dyDescent="0.25">
      <c r="A118" s="3" t="s">
        <v>124</v>
      </c>
      <c r="B118" s="17">
        <v>1453.95</v>
      </c>
      <c r="C118" s="17">
        <v>1494.95</v>
      </c>
      <c r="D118" s="17">
        <v>1438.05</v>
      </c>
      <c r="E118" s="17">
        <v>1464</v>
      </c>
      <c r="F118" s="18">
        <v>2.6</v>
      </c>
      <c r="G118" s="17">
        <v>1617.55</v>
      </c>
      <c r="H118" s="18">
        <v>875.65</v>
      </c>
      <c r="I118" s="21" t="str">
        <f>VLOOKUP($A118,CASHBC!$HT:$IL,19,0)</f>
        <v/>
      </c>
      <c r="J118" s="22">
        <f>VLOOKUP($A118,CASHBC!$A:$C,3,0)</f>
        <v>326.17901000000001</v>
      </c>
      <c r="K118" s="22">
        <f>VLOOKUP($A118,CASHBC!$EZ:$FD,2,0)</f>
        <v>265.81477666666666</v>
      </c>
      <c r="L118" s="22">
        <f>VLOOKUP($A118,CASHBC!$EZ:$FD,3,0)</f>
        <v>342.76830400000006</v>
      </c>
      <c r="M118" s="22">
        <f>VLOOKUP($A118,CASHBC!$EZ:$FD,4,0)</f>
        <v>351.43136375000006</v>
      </c>
      <c r="N118" s="22">
        <f>VLOOKUP($A118,CASHBC!$EZ:$FD,5,0)</f>
        <v>273.50067076923074</v>
      </c>
      <c r="O118" s="22" t="str">
        <f t="shared" si="9"/>
        <v/>
      </c>
      <c r="P118" s="22">
        <f>VLOOKUP($A118,CASHBC!$A:$D,4,0)</f>
        <v>4787.9255960050004</v>
      </c>
      <c r="Q118" s="22">
        <f>VLOOKUP($A118,CASHBC!$FX:$GB,2,0)</f>
        <v>3810.640498731666</v>
      </c>
      <c r="R118" s="22">
        <f>VLOOKUP($A118,CASHBC!$FX:$GB,3,0)</f>
        <v>4872.8885443629997</v>
      </c>
      <c r="S118" s="22">
        <f>VLOOKUP($A118,CASHBC!$FX:$GB,4,0)</f>
        <v>4814.6781512231246</v>
      </c>
      <c r="T118" s="22">
        <f>VLOOKUP($A118,CASHBC!$FX:$GB,5,0)</f>
        <v>3646.9962552334614</v>
      </c>
      <c r="U118" s="22" t="str">
        <f t="shared" si="10"/>
        <v/>
      </c>
      <c r="V118" s="24">
        <f>VLOOKUP($A118,CASHBC!$A:$E,5,0)</f>
        <v>663204</v>
      </c>
      <c r="W118" s="24">
        <f>VLOOKUP($A118,CASHBC!$GV:$GZ,2,0)</f>
        <v>576625.66666666663</v>
      </c>
      <c r="X118" s="24">
        <f>VLOOKUP($A118,CASHBC!$GV:$GZ,3,0)</f>
        <v>699468.4</v>
      </c>
      <c r="Y118" s="24">
        <f>VLOOKUP($A118,CASHBC!$GV:$GZ,4,0)</f>
        <v>703821.375</v>
      </c>
      <c r="Z118" s="24">
        <f>VLOOKUP($A118,CASHBC!$GV:$GZ,5,0)</f>
        <v>567398.69230769225</v>
      </c>
      <c r="AA118" s="24" t="str">
        <f t="shared" si="11"/>
        <v/>
      </c>
      <c r="AB118" s="27">
        <f>VLOOKUP(A118,DELIEVERY!A:E,5,0)</f>
        <v>28.47</v>
      </c>
      <c r="AC118" s="22">
        <f>VLOOKUP(A118,DELIEVERY!DP:DV,3,0)</f>
        <v>19.414557753517414</v>
      </c>
      <c r="AD118" s="22">
        <f>VLOOKUP(A118,DELIEVERY!DP:DV,4,0)</f>
        <v>20.235916562460222</v>
      </c>
      <c r="AE118" s="22">
        <f>VLOOKUP(A118,DELIEVERY!DP:DV,5,0)</f>
        <v>22.004877901282651</v>
      </c>
      <c r="AF118" s="22">
        <f>VLOOKUP(A118,DELIEVERY!DP:DV,6,0)</f>
        <v>24.424082976233006</v>
      </c>
      <c r="AG118" s="3">
        <f t="shared" si="12"/>
        <v>28.47</v>
      </c>
      <c r="AH118" s="28">
        <f>FNO_BHAVCOPY!CB116</f>
        <v>-1.0035842293906809</v>
      </c>
      <c r="AI118" s="28">
        <f>FNO_BHAVCOPY!CC116</f>
        <v>-6.5639651707970526</v>
      </c>
      <c r="AJ118" s="28">
        <f>FNO_BHAVCOPY!CD116</f>
        <v>0.92383956737269046</v>
      </c>
      <c r="AK118" s="28">
        <f>FNO_BHAVCOPY!CE116</f>
        <v>2.140391254315305</v>
      </c>
      <c r="AL118" s="28">
        <f>FNO_BHAVCOPY!CF116</f>
        <v>2.8159015617605299</v>
      </c>
      <c r="AM118" s="28">
        <f>FNO_BHAVCOPY!CG116</f>
        <v>4.1399704287826511</v>
      </c>
      <c r="AN118" s="28">
        <f>FNO_BHAVCOPY!CH116</f>
        <v>4.9663735126745987</v>
      </c>
      <c r="AO118" s="28">
        <f>FNO_BHAVCOPY!CI116</f>
        <v>-0.38649832517392424</v>
      </c>
      <c r="AP118" s="28">
        <f>FNO_BHAVCOPY!CJ116</f>
        <v>0.49197307094769555</v>
      </c>
      <c r="AQ118" s="28">
        <f>FNO_BHAVCOPY!CK116</f>
        <v>-1.3537675606641124</v>
      </c>
      <c r="AR118" s="28">
        <f>FNO_BHAVCOPY!CL116</f>
        <v>1.1105371900826446</v>
      </c>
      <c r="AS118" s="28">
        <f>FNO_BHAVCOPY!CM116</f>
        <v>-2.4930747922437675</v>
      </c>
      <c r="AT118" s="28">
        <f>FNO_BHAVCOPY!CN116</f>
        <v>3.1696544557027799</v>
      </c>
      <c r="AU118" s="28">
        <f>FNO_BHAVCOPY!CO116</f>
        <v>2.6673779674579885</v>
      </c>
      <c r="AV118" s="29">
        <f>FNO_BHAVCOPY!BK116</f>
        <v>24858000</v>
      </c>
      <c r="AW118" s="29">
        <f>FNO_BHAVCOPY!BL116</f>
        <v>25110000</v>
      </c>
      <c r="AX118" s="29">
        <f>FNO_BHAVCOPY!BM116</f>
        <v>26874000</v>
      </c>
      <c r="AY118" s="29">
        <f>FNO_BHAVCOPY!BN116</f>
        <v>26628000</v>
      </c>
      <c r="AZ118" s="29">
        <f>FNO_BHAVCOPY!BO116</f>
        <v>26070000</v>
      </c>
      <c r="BA118" s="29">
        <f>FNO_BHAVCOPY!BP116</f>
        <v>25356000</v>
      </c>
      <c r="BB118" s="29">
        <f>FNO_BHAVCOPY!BQ116</f>
        <v>24348000</v>
      </c>
      <c r="BC118" s="29">
        <f>FNO_BHAVCOPY!BR116</f>
        <v>23196000</v>
      </c>
      <c r="BD118" s="29">
        <f>FNO_BHAVCOPY!BS116</f>
        <v>23286000</v>
      </c>
      <c r="BE118" s="29">
        <f>FNO_BHAVCOPY!BT116</f>
        <v>23172000</v>
      </c>
      <c r="BF118" s="29">
        <f>FNO_BHAVCOPY!BU116</f>
        <v>23490000</v>
      </c>
      <c r="BG118" s="29">
        <f>FNO_BHAVCOPY!BV116</f>
        <v>23232000</v>
      </c>
      <c r="BH118" s="29">
        <f>FNO_BHAVCOPY!BW116</f>
        <v>23826000</v>
      </c>
      <c r="BI118" s="29">
        <f>FNO_BHAVCOPY!BX116</f>
        <v>23094000</v>
      </c>
      <c r="BJ118" s="22">
        <f>CASHBC!EJ116</f>
        <v>86.382360000000006</v>
      </c>
      <c r="BK118" s="22">
        <f>CASHBC!EK116</f>
        <v>99.650880000000001</v>
      </c>
      <c r="BL118" s="22">
        <f>CASHBC!EL116</f>
        <v>42.555399999999999</v>
      </c>
      <c r="BM118" s="22">
        <f>CASHBC!EM116</f>
        <v>54.69961</v>
      </c>
      <c r="BN118" s="22">
        <f>CASHBC!EN116</f>
        <v>60.35521</v>
      </c>
      <c r="BO118" s="22">
        <f>CASHBC!EO116</f>
        <v>41.633940000000003</v>
      </c>
      <c r="BP118" s="22">
        <f>CASHBC!EP116</f>
        <v>53.051290000000002</v>
      </c>
      <c r="BQ118" s="22">
        <f>CASHBC!EQ116</f>
        <v>47.563720000000004</v>
      </c>
      <c r="BR118" s="22">
        <f>CASHBC!ER116</f>
        <v>63.250770000000003</v>
      </c>
      <c r="BS118" s="22">
        <f>CASHBC!ES116</f>
        <v>99.168189999999996</v>
      </c>
      <c r="BT118" s="22">
        <f>CASHBC!ET116</f>
        <v>47.69706</v>
      </c>
      <c r="BU118" s="22">
        <f>CASHBC!EU116</f>
        <v>79.566149999999993</v>
      </c>
      <c r="BV118" s="22">
        <f>CASHBC!EV116</f>
        <v>50.0747</v>
      </c>
      <c r="BW118" s="22">
        <f>CASHBC!EW116</f>
        <v>65.197640000000007</v>
      </c>
      <c r="BX118" s="22">
        <f>VLOOKUP($A118,CASHBC!$FG:$FU,2,0)</f>
        <v>4787.9255960050004</v>
      </c>
      <c r="BY118" s="22">
        <f>VLOOKUP($A118,CASHBC!$FG:$FU,3,0)</f>
        <v>2462.2404116349999</v>
      </c>
      <c r="BZ118" s="22">
        <f>VLOOKUP($A118,CASHBC!$FG:$FU,4,0)</f>
        <v>5097.4111340649997</v>
      </c>
      <c r="CA118" s="22">
        <f>VLOOKUP($A118,CASHBC!$FG:$FU,5,0)</f>
        <v>3872.2699504949996</v>
      </c>
      <c r="CB118" s="22">
        <f>VLOOKUP($A118,CASHBC!$FG:$FU,6,0)</f>
        <v>8835.0296135649987</v>
      </c>
      <c r="CC118" s="22">
        <f>VLOOKUP($A118,CASHBC!$FG:$FU,7,0)</f>
        <v>4097.4916120550006</v>
      </c>
      <c r="CD118" s="22">
        <f>VLOOKUP($A118,CASHBC!$FG:$FU,8,0)</f>
        <v>8750.5942711400003</v>
      </c>
      <c r="CE118" s="22">
        <f>VLOOKUP($A118,CASHBC!$FG:$FU,9,0)</f>
        <v>3378.3478000150003</v>
      </c>
      <c r="CF118" s="22">
        <f>VLOOKUP($A118,CASHBC!$FG:$FU,10,0)</f>
        <v>2024.0404168150001</v>
      </c>
      <c r="CG118" s="22">
        <f>VLOOKUP($A118,CASHBC!$FG:$FU,11,0)</f>
        <v>1837.5116204999999</v>
      </c>
      <c r="CH118" s="22">
        <f>VLOOKUP($A118,CASHBC!$FG:$FU,12,0)</f>
        <v>2007.19555115</v>
      </c>
      <c r="CI118" s="22">
        <f>VLOOKUP($A118,CASHBC!$FG:$FU,13,0)</f>
        <v>1924.3981630599999</v>
      </c>
      <c r="CJ118" s="22">
        <f>VLOOKUP($A118,CASHBC!$FG:$FU,14,0)</f>
        <v>1289.6993488099999</v>
      </c>
      <c r="CK118" s="22">
        <f>VLOOKUP($A118,CASHBC!$FG:$FU,15,0)</f>
        <v>1834.7214247299999</v>
      </c>
      <c r="CL118" s="30">
        <f>VLOOKUP($A118,CASHBC!$GE:$GS,2,0)</f>
        <v>663204</v>
      </c>
      <c r="CM118" s="30">
        <f>VLOOKUP($A118,CASHBC!$GE:$GS,3,0)</f>
        <v>389293</v>
      </c>
      <c r="CN118" s="30">
        <f>VLOOKUP($A118,CASHBC!$GE:$GS,4,0)</f>
        <v>746066</v>
      </c>
      <c r="CO118" s="30">
        <f>VLOOKUP($A118,CASHBC!$GE:$GS,5,0)</f>
        <v>594518</v>
      </c>
      <c r="CP118" s="30">
        <f>VLOOKUP($A118,CASHBC!$GE:$GS,6,0)</f>
        <v>1154959</v>
      </c>
      <c r="CQ118" s="30">
        <f>VLOOKUP($A118,CASHBC!$GE:$GS,7,0)</f>
        <v>612506</v>
      </c>
      <c r="CR118" s="30">
        <f>VLOOKUP($A118,CASHBC!$GE:$GS,8,0)</f>
        <v>1194059</v>
      </c>
      <c r="CS118" s="30">
        <f>VLOOKUP($A118,CASHBC!$GE:$GS,9,0)</f>
        <v>573205</v>
      </c>
      <c r="CT118" s="30">
        <f>VLOOKUP($A118,CASHBC!$GE:$GS,10,0)</f>
        <v>365965</v>
      </c>
      <c r="CU118" s="30">
        <f>VLOOKUP($A118,CASHBC!$GE:$GS,11,0)</f>
        <v>322391</v>
      </c>
      <c r="CV118" s="30">
        <f>VLOOKUP($A118,CASHBC!$GE:$GS,12,0)</f>
        <v>387003</v>
      </c>
      <c r="CW118" s="30">
        <f>VLOOKUP($A118,CASHBC!$GE:$GS,13,0)</f>
        <v>404270</v>
      </c>
      <c r="CX118" s="30">
        <f>VLOOKUP($A118,CASHBC!$GE:$GS,14,0)</f>
        <v>263593</v>
      </c>
      <c r="CY118" s="30">
        <f>VLOOKUP($A118,CASHBC!$GE:$GS,15,0)</f>
        <v>368355</v>
      </c>
      <c r="CZ118" s="30">
        <f t="shared" si="15"/>
        <v>13.025005880543546</v>
      </c>
      <c r="DA118" s="30">
        <f t="shared" si="14"/>
        <v>25.597912112470556</v>
      </c>
      <c r="DB118" s="30">
        <f t="shared" si="14"/>
        <v>5.7039725707913238</v>
      </c>
      <c r="DC118" s="30">
        <f t="shared" si="14"/>
        <v>9.2006650765830464</v>
      </c>
      <c r="DD118" s="30">
        <f t="shared" si="14"/>
        <v>5.2257448099889254</v>
      </c>
      <c r="DE118" s="30">
        <f t="shared" si="14"/>
        <v>6.7973113732763437</v>
      </c>
      <c r="DF118" s="30">
        <f t="shared" si="14"/>
        <v>4.4429370742986736</v>
      </c>
      <c r="DG118" s="30">
        <f t="shared" si="14"/>
        <v>8.2978550431346552</v>
      </c>
      <c r="DH118" s="30">
        <f t="shared" si="13"/>
        <v>17.283283920593501</v>
      </c>
      <c r="DI118" s="30">
        <f t="shared" si="13"/>
        <v>30.760222835004697</v>
      </c>
      <c r="DJ118" s="30">
        <f t="shared" si="13"/>
        <v>12.32472616491345</v>
      </c>
      <c r="DK118" s="30">
        <f t="shared" si="13"/>
        <v>19.681438147772525</v>
      </c>
      <c r="DL118" s="30">
        <f t="shared" si="13"/>
        <v>18.996976399221527</v>
      </c>
      <c r="DM118" s="30">
        <f t="shared" si="13"/>
        <v>17.699675584694116</v>
      </c>
      <c r="DN118" s="3">
        <f>VLOOKUP($A118,DELIEVERY!$DX:$EM,2,0)</f>
        <v>28.47</v>
      </c>
      <c r="DO118" s="3">
        <f>VLOOKUP($A118,DELIEVERY!$DX:$EM,3,0)</f>
        <v>25.38</v>
      </c>
      <c r="DP118" s="3">
        <f>VLOOKUP($A118,DELIEVERY!$DX:$EM,4,0)</f>
        <v>19.8</v>
      </c>
      <c r="DQ118" s="3">
        <f>VLOOKUP($A118,DELIEVERY!$DX:$EM,5,0)</f>
        <v>15.08</v>
      </c>
      <c r="DR118" s="3">
        <f>VLOOKUP($A118,DELIEVERY!$DX:$EM,6,0)</f>
        <v>16.149999999999999</v>
      </c>
      <c r="DS118" s="3">
        <f>VLOOKUP($A118,DELIEVERY!$DX:$EM,7,0)</f>
        <v>30.85</v>
      </c>
      <c r="DT118" s="3">
        <f>VLOOKUP($A118,DELIEVERY!$DX:$EM,8,0)</f>
        <v>23.26</v>
      </c>
      <c r="DU118" s="3">
        <f>VLOOKUP($A118,DELIEVERY!$DX:$EM,9,0)</f>
        <v>29.15</v>
      </c>
      <c r="DV118" s="3">
        <f>VLOOKUP($A118,DELIEVERY!$DX:$EM,10,0)</f>
        <v>23.24</v>
      </c>
      <c r="DW118" s="3">
        <f>VLOOKUP($A118,DELIEVERY!$DX:$EM,11,0)</f>
        <v>36.26</v>
      </c>
      <c r="DX118" s="3">
        <f>VLOOKUP($A118,DELIEVERY!$DX:$EM,12,0)</f>
        <v>39.799999999999997</v>
      </c>
      <c r="DY118" s="3">
        <f>VLOOKUP($A118,DELIEVERY!$DX:$EM,13,0)</f>
        <v>32.92</v>
      </c>
      <c r="DZ118" s="3">
        <f>VLOOKUP($A118,DELIEVERY!$DX:$EM,14,0)</f>
        <v>25.74</v>
      </c>
      <c r="EA118" s="3">
        <f>VLOOKUP($A118,DELIEVERY!$DX:$EM,15,0)</f>
        <v>30.08</v>
      </c>
      <c r="EB118" s="3">
        <f>CASHBC!HU116</f>
        <v>3</v>
      </c>
      <c r="EC118" s="22">
        <f>CASHBC!HV116</f>
        <v>4.0499999999999972</v>
      </c>
      <c r="ED118" s="22">
        <f>CASHBC!HW116</f>
        <v>1.5</v>
      </c>
      <c r="EE118" s="22">
        <f>CASHBC!HX116</f>
        <v>2.7000000000000028</v>
      </c>
      <c r="EF118" s="3">
        <f>CASHBC!HY116</f>
        <v>4.3000000000000114</v>
      </c>
      <c r="EG118" s="22">
        <f>CASHBC!HZ116</f>
        <v>3.1500000000000057</v>
      </c>
      <c r="EH118" s="22">
        <f>CASHBC!IA116</f>
        <v>2.1500000000000057</v>
      </c>
      <c r="EI118" s="22">
        <f>CASHBC!IB116</f>
        <v>3.2999999999999972</v>
      </c>
      <c r="EJ118" s="22">
        <f>CASHBC!IC116</f>
        <v>4.5500000000000114</v>
      </c>
      <c r="EK118" s="22">
        <f>CASHBC!ID116</f>
        <v>6.5</v>
      </c>
      <c r="EL118" s="3">
        <f>CASHBC!IE116</f>
        <v>3.9499999999999886</v>
      </c>
      <c r="EM118" s="22">
        <f>CASHBC!IF116</f>
        <v>5.75</v>
      </c>
      <c r="EN118" s="22">
        <f>CASHBC!IG116</f>
        <v>4.6000000000000085</v>
      </c>
      <c r="EO118" s="22">
        <f>CASHBC!IH116</f>
        <v>3.1500000000000057</v>
      </c>
      <c r="EP118" s="22">
        <f>VLOOKUP($A118,FNO_STOCKOPS!$EJ:$EY,2,0)</f>
        <v>0.95827984595635429</v>
      </c>
      <c r="EQ118" s="22">
        <f>VLOOKUP($A118,FNO_STOCKOPS!$EJ:$EY,3,0)</f>
        <v>0.83789245759653552</v>
      </c>
      <c r="ER118" s="22">
        <f>VLOOKUP($A118,FNO_STOCKOPS!$EJ:$EY,4,0)</f>
        <v>0.87881453413627442</v>
      </c>
      <c r="ES118" s="22">
        <f>VLOOKUP($A118,FNO_STOCKOPS!$EJ:$EY,5,0)</f>
        <v>0.93674989653745344</v>
      </c>
      <c r="ET118" s="22">
        <f>VLOOKUP($A118,FNO_STOCKOPS!$EJ:$EY,6,0)</f>
        <v>1.0768689396309039</v>
      </c>
      <c r="EU118" s="22">
        <f>VLOOKUP($A118,FNO_STOCKOPS!$EJ:$EY,7,0)</f>
        <v>1.1127663260003464</v>
      </c>
      <c r="EV118" s="22">
        <f>VLOOKUP($A118,FNO_STOCKOPS!$EJ:$EY,8,0)</f>
        <v>1.1066376978672461</v>
      </c>
      <c r="EW118" s="22">
        <f>VLOOKUP($A118,FNO_STOCKOPS!$EJ:$EY,9,0)</f>
        <v>0.8191394987802173</v>
      </c>
      <c r="EX118" s="22">
        <f>VLOOKUP($A118,FNO_STOCKOPS!$EJ:$EY,10,0)</f>
        <v>0.84995159728944825</v>
      </c>
      <c r="EY118" s="22">
        <f>VLOOKUP($A118,FNO_STOCKOPS!$EJ:$EY,11,0)</f>
        <v>0.87469505433577288</v>
      </c>
      <c r="EZ118" s="22">
        <f>VLOOKUP($A118,FNO_STOCKOPS!$EJ:$EY,12,0)</f>
        <v>0.80923148651798893</v>
      </c>
      <c r="FA118" s="22">
        <f>VLOOKUP($A118,FNO_STOCKOPS!$EJ:$EY,13,0)</f>
        <v>0.80301381331100874</v>
      </c>
      <c r="FB118" s="22">
        <f>VLOOKUP($A118,FNO_STOCKOPS!$EJ:$EY,14,0)</f>
        <v>0.83951762523191098</v>
      </c>
      <c r="FC118" s="22">
        <f>VLOOKUP($A118,FNO_STOCKOPS!$EJ:$EY,15,0)</f>
        <v>1.0035728080339898</v>
      </c>
    </row>
    <row r="119" spans="1:159" x14ac:dyDescent="0.25">
      <c r="A119" s="3" t="s">
        <v>125</v>
      </c>
      <c r="B119" s="17">
        <v>30.6</v>
      </c>
      <c r="C119" s="17">
        <v>32.25</v>
      </c>
      <c r="D119" s="17">
        <v>30.6</v>
      </c>
      <c r="E119" s="17">
        <v>31.9</v>
      </c>
      <c r="F119" s="18">
        <v>5.63</v>
      </c>
      <c r="G119" s="17">
        <v>57.2</v>
      </c>
      <c r="H119" s="18">
        <v>20.149999999999999</v>
      </c>
      <c r="I119" s="21" t="str">
        <f>VLOOKUP($A119,CASHBC!$HT:$IL,19,0)</f>
        <v/>
      </c>
      <c r="J119" s="22">
        <f>VLOOKUP($A119,CASHBC!$A:$C,3,0)</f>
        <v>357.23601000000002</v>
      </c>
      <c r="K119" s="22">
        <f>VLOOKUP($A119,CASHBC!$EZ:$FD,2,0)</f>
        <v>238.06190000000001</v>
      </c>
      <c r="L119" s="22">
        <f>VLOOKUP($A119,CASHBC!$EZ:$FD,3,0)</f>
        <v>203.72805600000001</v>
      </c>
      <c r="M119" s="22">
        <f>VLOOKUP($A119,CASHBC!$EZ:$FD,4,0)</f>
        <v>198.85172250000002</v>
      </c>
      <c r="N119" s="22">
        <f>VLOOKUP($A119,CASHBC!$EZ:$FD,5,0)</f>
        <v>221.92622769230769</v>
      </c>
      <c r="O119" s="22">
        <f t="shared" si="9"/>
        <v>357.23601000000002</v>
      </c>
      <c r="P119" s="22">
        <f>VLOOKUP($A119,CASHBC!$A:$D,4,0)</f>
        <v>112.63625299500001</v>
      </c>
      <c r="Q119" s="22">
        <f>VLOOKUP($A119,CASHBC!$FX:$GB,2,0)</f>
        <v>67.801677924999993</v>
      </c>
      <c r="R119" s="22">
        <f>VLOOKUP($A119,CASHBC!$FX:$GB,3,0)</f>
        <v>56.907153605999994</v>
      </c>
      <c r="S119" s="22">
        <f>VLOOKUP($A119,CASHBC!$FX:$GB,4,0)</f>
        <v>54.728891293750003</v>
      </c>
      <c r="T119" s="22">
        <f>VLOOKUP($A119,CASHBC!$FX:$GB,5,0)</f>
        <v>60.177719338076926</v>
      </c>
      <c r="U119" s="22">
        <f t="shared" si="10"/>
        <v>112.63625299500001</v>
      </c>
      <c r="V119" s="24">
        <f>VLOOKUP($A119,CASHBC!$A:$E,5,0)</f>
        <v>78433</v>
      </c>
      <c r="W119" s="24">
        <f>VLOOKUP($A119,CASHBC!$GV:$GZ,2,0)</f>
        <v>49432.666666666664</v>
      </c>
      <c r="X119" s="24">
        <f>VLOOKUP($A119,CASHBC!$GV:$GZ,3,0)</f>
        <v>41219</v>
      </c>
      <c r="Y119" s="24">
        <f>VLOOKUP($A119,CASHBC!$GV:$GZ,4,0)</f>
        <v>45343</v>
      </c>
      <c r="Z119" s="24">
        <f>VLOOKUP($A119,CASHBC!$GV:$GZ,5,0)</f>
        <v>47472.230769230766</v>
      </c>
      <c r="AA119" s="24" t="str">
        <f t="shared" si="11"/>
        <v/>
      </c>
      <c r="AB119" s="27">
        <f>VLOOKUP(A119,DELIEVERY!A:E,5,0)</f>
        <v>17.36</v>
      </c>
      <c r="AC119" s="22">
        <f>VLOOKUP(A119,DELIEVERY!DP:DV,3,0)</f>
        <v>22.810981793670749</v>
      </c>
      <c r="AD119" s="22">
        <f>VLOOKUP(A119,DELIEVERY!DP:DV,4,0)</f>
        <v>21.556824750735363</v>
      </c>
      <c r="AE119" s="22">
        <f>VLOOKUP(A119,DELIEVERY!DP:DV,5,0)</f>
        <v>19.714239588746835</v>
      </c>
      <c r="AF119" s="22">
        <f>VLOOKUP(A119,DELIEVERY!DP:DV,6,0)</f>
        <v>18.850516423863876</v>
      </c>
      <c r="AG119" s="3" t="str">
        <f t="shared" si="12"/>
        <v/>
      </c>
      <c r="AH119" s="28">
        <f>FNO_BHAVCOPY!CB117</f>
        <v>-2.1143871781692445</v>
      </c>
      <c r="AI119" s="28">
        <f>FNO_BHAVCOPY!CC117</f>
        <v>-0.3874931635965882</v>
      </c>
      <c r="AJ119" s="28">
        <f>FNO_BHAVCOPY!CD117</f>
        <v>-7.7800551579082917</v>
      </c>
      <c r="AK119" s="28">
        <f>FNO_BHAVCOPY!CE117</f>
        <v>2.6786107805544539</v>
      </c>
      <c r="AL119" s="28">
        <f>FNO_BHAVCOPY!CF117</f>
        <v>3.6181168438238549</v>
      </c>
      <c r="AM119" s="28">
        <f>FNO_BHAVCOPY!CG117</f>
        <v>-2.7955962976938276</v>
      </c>
      <c r="AN119" s="28">
        <f>FNO_BHAVCOPY!CH117</f>
        <v>-0.98894578379447506</v>
      </c>
      <c r="AO119" s="28">
        <f>FNO_BHAVCOPY!CI117</f>
        <v>5.8652459168954447</v>
      </c>
      <c r="AP119" s="28">
        <f>FNO_BHAVCOPY!CJ117</f>
        <v>2.0841002743174721</v>
      </c>
      <c r="AQ119" s="28">
        <f>FNO_BHAVCOPY!CK117</f>
        <v>2.4939143135345665</v>
      </c>
      <c r="AR119" s="28">
        <f>FNO_BHAVCOPY!CL117</f>
        <v>3.5112695752963856</v>
      </c>
      <c r="AS119" s="28">
        <f>FNO_BHAVCOPY!CM117</f>
        <v>-2.8446576985691028</v>
      </c>
      <c r="AT119" s="28">
        <f>FNO_BHAVCOPY!CN117</f>
        <v>8.2077667524194528E-2</v>
      </c>
      <c r="AU119" s="28">
        <f>FNO_BHAVCOPY!CO117</f>
        <v>0.27762763500565085</v>
      </c>
      <c r="AV119" s="29">
        <f>FNO_BHAVCOPY!BK117</f>
        <v>41897000</v>
      </c>
      <c r="AW119" s="29">
        <f>FNO_BHAVCOPY!BL117</f>
        <v>42802000</v>
      </c>
      <c r="AX119" s="29">
        <f>FNO_BHAVCOPY!BM117</f>
        <v>42968500</v>
      </c>
      <c r="AY119" s="29">
        <f>FNO_BHAVCOPY!BN117</f>
        <v>46593500</v>
      </c>
      <c r="AZ119" s="29">
        <f>FNO_BHAVCOPY!BO117</f>
        <v>45378000</v>
      </c>
      <c r="BA119" s="29">
        <f>FNO_BHAVCOPY!BP117</f>
        <v>43793500</v>
      </c>
      <c r="BB119" s="29">
        <f>FNO_BHAVCOPY!BQ117</f>
        <v>45053000</v>
      </c>
      <c r="BC119" s="29">
        <f>FNO_BHAVCOPY!BR117</f>
        <v>45503000</v>
      </c>
      <c r="BD119" s="29">
        <f>FNO_BHAVCOPY!BS117</f>
        <v>42982000</v>
      </c>
      <c r="BE119" s="29">
        <f>FNO_BHAVCOPY!BT117</f>
        <v>42104500</v>
      </c>
      <c r="BF119" s="29">
        <f>FNO_BHAVCOPY!BU117</f>
        <v>41080000</v>
      </c>
      <c r="BG119" s="29">
        <f>FNO_BHAVCOPY!BV117</f>
        <v>39686500</v>
      </c>
      <c r="BH119" s="29">
        <f>FNO_BHAVCOPY!BW117</f>
        <v>40848500</v>
      </c>
      <c r="BI119" s="29">
        <f>FNO_BHAVCOPY!BX117</f>
        <v>40815000</v>
      </c>
      <c r="BJ119" s="22">
        <f>CASHBC!EJ117</f>
        <v>326.17901000000001</v>
      </c>
      <c r="BK119" s="22">
        <f>CASHBC!EK117</f>
        <v>171.41540000000001</v>
      </c>
      <c r="BL119" s="22">
        <f>CASHBC!EL117</f>
        <v>358.66381000000001</v>
      </c>
      <c r="BM119" s="22">
        <f>CASHBC!EM117</f>
        <v>267.36511999999999</v>
      </c>
      <c r="BN119" s="22">
        <f>CASHBC!EN117</f>
        <v>617.11387999999999</v>
      </c>
      <c r="BO119" s="22">
        <f>CASHBC!EO117</f>
        <v>299.28330999999997</v>
      </c>
      <c r="BP119" s="22">
        <f>CASHBC!EP117</f>
        <v>652.30894000000001</v>
      </c>
      <c r="BQ119" s="22">
        <f>CASHBC!EQ117</f>
        <v>280.57706000000002</v>
      </c>
      <c r="BR119" s="22">
        <f>CASHBC!ER117</f>
        <v>164.72338999999999</v>
      </c>
      <c r="BS119" s="22">
        <f>CASHBC!ES117</f>
        <v>152.09707</v>
      </c>
      <c r="BT119" s="22">
        <f>CASHBC!ET117</f>
        <v>171.23533</v>
      </c>
      <c r="BU119" s="22">
        <f>CASHBC!EU117</f>
        <v>161.47959</v>
      </c>
      <c r="BV119" s="22">
        <f>CASHBC!EV117</f>
        <v>108.22871000000001</v>
      </c>
      <c r="BW119" s="22">
        <f>CASHBC!EW117</f>
        <v>151.01711</v>
      </c>
      <c r="BX119" s="22">
        <f>VLOOKUP($A119,CASHBC!$FG:$FU,2,0)</f>
        <v>112.63625299500001</v>
      </c>
      <c r="BY119" s="22">
        <f>VLOOKUP($A119,CASHBC!$FG:$FU,3,0)</f>
        <v>138.76704832499999</v>
      </c>
      <c r="BZ119" s="22">
        <f>VLOOKUP($A119,CASHBC!$FG:$FU,4,0)</f>
        <v>31.549742705</v>
      </c>
      <c r="CA119" s="22">
        <f>VLOOKUP($A119,CASHBC!$FG:$FU,5,0)</f>
        <v>33.088242745000002</v>
      </c>
      <c r="CB119" s="22">
        <f>VLOOKUP($A119,CASHBC!$FG:$FU,6,0)</f>
        <v>41.19273647</v>
      </c>
      <c r="CC119" s="22">
        <f>VLOOKUP($A119,CASHBC!$FG:$FU,7,0)</f>
        <v>39.937997785</v>
      </c>
      <c r="CD119" s="22">
        <f>VLOOKUP($A119,CASHBC!$FG:$FU,8,0)</f>
        <v>50.566221035000005</v>
      </c>
      <c r="CE119" s="22">
        <f>VLOOKUP($A119,CASHBC!$FG:$FU,9,0)</f>
        <v>49.991855810000004</v>
      </c>
      <c r="CF119" s="22">
        <f>VLOOKUP($A119,CASHBC!$FG:$FU,10,0)</f>
        <v>52.737285475</v>
      </c>
      <c r="CG119" s="22">
        <f>VLOOKUP($A119,CASHBC!$FG:$FU,11,0)</f>
        <v>92.167212634999998</v>
      </c>
      <c r="CH119" s="22">
        <f>VLOOKUP($A119,CASHBC!$FG:$FU,12,0)</f>
        <v>50.476430919999999</v>
      </c>
      <c r="CI119" s="22">
        <f>VLOOKUP($A119,CASHBC!$FG:$FU,13,0)</f>
        <v>67.12159330499999</v>
      </c>
      <c r="CJ119" s="22">
        <f>VLOOKUP($A119,CASHBC!$FG:$FU,14,0)</f>
        <v>64.178751079999998</v>
      </c>
      <c r="CK119" s="22">
        <f>VLOOKUP($A119,CASHBC!$FG:$FU,15,0)</f>
        <v>70.535233104999989</v>
      </c>
      <c r="CL119" s="30">
        <f>VLOOKUP($A119,CASHBC!$GE:$GS,2,0)</f>
        <v>78433</v>
      </c>
      <c r="CM119" s="30">
        <f>VLOOKUP($A119,CASHBC!$GE:$GS,3,0)</f>
        <v>100213</v>
      </c>
      <c r="CN119" s="30">
        <f>VLOOKUP($A119,CASHBC!$GE:$GS,4,0)</f>
        <v>22317</v>
      </c>
      <c r="CO119" s="30">
        <f>VLOOKUP($A119,CASHBC!$GE:$GS,5,0)</f>
        <v>25768</v>
      </c>
      <c r="CP119" s="30">
        <f>VLOOKUP($A119,CASHBC!$GE:$GS,6,0)</f>
        <v>26232</v>
      </c>
      <c r="CQ119" s="30">
        <f>VLOOKUP($A119,CASHBC!$GE:$GS,7,0)</f>
        <v>31565</v>
      </c>
      <c r="CR119" s="30">
        <f>VLOOKUP($A119,CASHBC!$GE:$GS,8,0)</f>
        <v>60892</v>
      </c>
      <c r="CS119" s="30">
        <f>VLOOKUP($A119,CASHBC!$GE:$GS,9,0)</f>
        <v>48106</v>
      </c>
      <c r="CT119" s="30">
        <f>VLOOKUP($A119,CASHBC!$GE:$GS,10,0)</f>
        <v>47651</v>
      </c>
      <c r="CU119" s="30">
        <f>VLOOKUP($A119,CASHBC!$GE:$GS,11,0)</f>
        <v>66592</v>
      </c>
      <c r="CV119" s="30">
        <f>VLOOKUP($A119,CASHBC!$GE:$GS,12,0)</f>
        <v>45125</v>
      </c>
      <c r="CW119" s="30">
        <f>VLOOKUP($A119,CASHBC!$GE:$GS,13,0)</f>
        <v>46695</v>
      </c>
      <c r="CX119" s="30">
        <f>VLOOKUP($A119,CASHBC!$GE:$GS,14,0)</f>
        <v>45952</v>
      </c>
      <c r="CY119" s="30">
        <f>VLOOKUP($A119,CASHBC!$GE:$GS,15,0)</f>
        <v>50031</v>
      </c>
      <c r="CZ119" s="30">
        <f t="shared" si="15"/>
        <v>415.86960845562459</v>
      </c>
      <c r="DA119" s="30">
        <f t="shared" si="14"/>
        <v>171.05106123955974</v>
      </c>
      <c r="DB119" s="30">
        <f t="shared" si="14"/>
        <v>1607.1327239324282</v>
      </c>
      <c r="DC119" s="30">
        <f t="shared" si="14"/>
        <v>1037.5858429059299</v>
      </c>
      <c r="DD119" s="30">
        <f t="shared" si="14"/>
        <v>2352.5231777981089</v>
      </c>
      <c r="DE119" s="30">
        <f t="shared" si="14"/>
        <v>948.14924758434961</v>
      </c>
      <c r="DF119" s="30">
        <f t="shared" si="14"/>
        <v>1071.255567233791</v>
      </c>
      <c r="DG119" s="30">
        <f t="shared" si="14"/>
        <v>583.24753668981009</v>
      </c>
      <c r="DH119" s="30">
        <f t="shared" si="13"/>
        <v>345.68716291368492</v>
      </c>
      <c r="DI119" s="30">
        <f t="shared" si="13"/>
        <v>228.40141458433447</v>
      </c>
      <c r="DJ119" s="30">
        <f t="shared" si="13"/>
        <v>379.4688753462604</v>
      </c>
      <c r="DK119" s="30">
        <f t="shared" si="13"/>
        <v>345.81773209123037</v>
      </c>
      <c r="DL119" s="30">
        <f t="shared" si="13"/>
        <v>235.52557016016715</v>
      </c>
      <c r="DM119" s="30">
        <f t="shared" si="13"/>
        <v>301.84707481361556</v>
      </c>
      <c r="DN119" s="3">
        <f>VLOOKUP($A119,DELIEVERY!$DX:$EM,2,0)</f>
        <v>17.36</v>
      </c>
      <c r="DO119" s="3">
        <f>VLOOKUP($A119,DELIEVERY!$DX:$EM,3,0)</f>
        <v>23.07</v>
      </c>
      <c r="DP119" s="3">
        <f>VLOOKUP($A119,DELIEVERY!$DX:$EM,4,0)</f>
        <v>25.34</v>
      </c>
      <c r="DQ119" s="3">
        <f>VLOOKUP($A119,DELIEVERY!$DX:$EM,5,0)</f>
        <v>19.399999999999999</v>
      </c>
      <c r="DR119" s="3">
        <f>VLOOKUP($A119,DELIEVERY!$DX:$EM,6,0)</f>
        <v>22.46</v>
      </c>
      <c r="DS119" s="3">
        <f>VLOOKUP($A119,DELIEVERY!$DX:$EM,7,0)</f>
        <v>14.58</v>
      </c>
      <c r="DT119" s="3">
        <f>VLOOKUP($A119,DELIEVERY!$DX:$EM,8,0)</f>
        <v>11.52</v>
      </c>
      <c r="DU119" s="3">
        <f>VLOOKUP($A119,DELIEVERY!$DX:$EM,9,0)</f>
        <v>19.11</v>
      </c>
      <c r="DV119" s="3">
        <f>VLOOKUP($A119,DELIEVERY!$DX:$EM,10,0)</f>
        <v>18.8</v>
      </c>
      <c r="DW119" s="3">
        <f>VLOOKUP($A119,DELIEVERY!$DX:$EM,11,0)</f>
        <v>27.11</v>
      </c>
      <c r="DX119" s="3">
        <f>VLOOKUP($A119,DELIEVERY!$DX:$EM,12,0)</f>
        <v>14.74</v>
      </c>
      <c r="DY119" s="3">
        <f>VLOOKUP($A119,DELIEVERY!$DX:$EM,13,0)</f>
        <v>17.63</v>
      </c>
      <c r="DZ119" s="3">
        <f>VLOOKUP($A119,DELIEVERY!$DX:$EM,14,0)</f>
        <v>12.63</v>
      </c>
      <c r="EA119" s="3">
        <f>VLOOKUP($A119,DELIEVERY!$DX:$EM,15,0)</f>
        <v>13.22</v>
      </c>
      <c r="EB119" s="3">
        <f>CASHBC!HU117</f>
        <v>56.900000000000091</v>
      </c>
      <c r="EC119" s="22">
        <f>CASHBC!HV117</f>
        <v>33.650000000000091</v>
      </c>
      <c r="ED119" s="22">
        <f>CASHBC!HW117</f>
        <v>63.299999999999955</v>
      </c>
      <c r="EE119" s="22">
        <f>CASHBC!HX117</f>
        <v>52</v>
      </c>
      <c r="EF119" s="3">
        <f>CASHBC!HY117</f>
        <v>147.75</v>
      </c>
      <c r="EG119" s="22">
        <f>CASHBC!HZ117</f>
        <v>32.549999999999955</v>
      </c>
      <c r="EH119" s="22">
        <f>CASHBC!IA117</f>
        <v>84.900000000000091</v>
      </c>
      <c r="EI119" s="22">
        <f>CASHBC!IB117</f>
        <v>88</v>
      </c>
      <c r="EJ119" s="22">
        <f>CASHBC!IC117</f>
        <v>55</v>
      </c>
      <c r="EK119" s="22">
        <f>CASHBC!ID117</f>
        <v>37.349999999999909</v>
      </c>
      <c r="EL119" s="3">
        <f>CASHBC!IE117</f>
        <v>42.450000000000045</v>
      </c>
      <c r="EM119" s="22">
        <f>CASHBC!IF117</f>
        <v>93</v>
      </c>
      <c r="EN119" s="22">
        <f>CASHBC!IG117</f>
        <v>35</v>
      </c>
      <c r="EO119" s="22">
        <f>CASHBC!IH117</f>
        <v>39.799999999999955</v>
      </c>
      <c r="EP119" s="22">
        <f>VLOOKUP($A119,FNO_STOCKOPS!$EJ:$EY,2,0)</f>
        <v>0.88574793875147229</v>
      </c>
      <c r="EQ119" s="22">
        <f>VLOOKUP($A119,FNO_STOCKOPS!$EJ:$EY,3,0)</f>
        <v>0.71871275327771156</v>
      </c>
      <c r="ER119" s="22">
        <f>VLOOKUP($A119,FNO_STOCKOPS!$EJ:$EY,4,0)</f>
        <v>0.59418604651162787</v>
      </c>
      <c r="ES119" s="22">
        <f>VLOOKUP($A119,FNO_STOCKOPS!$EJ:$EY,5,0)</f>
        <v>0.59145527369826434</v>
      </c>
      <c r="ET119" s="22">
        <f>VLOOKUP($A119,FNO_STOCKOPS!$EJ:$EY,6,0)</f>
        <v>0.59560723514211888</v>
      </c>
      <c r="EU119" s="22">
        <f>VLOOKUP($A119,FNO_STOCKOPS!$EJ:$EY,7,0)</f>
        <v>0.62781456953642389</v>
      </c>
      <c r="EV119" s="22">
        <f>VLOOKUP($A119,FNO_STOCKOPS!$EJ:$EY,8,0)</f>
        <v>0.60776439089692103</v>
      </c>
      <c r="EW119" s="22">
        <f>VLOOKUP($A119,FNO_STOCKOPS!$EJ:$EY,9,0)</f>
        <v>0.59249329758713132</v>
      </c>
      <c r="EX119" s="22">
        <f>VLOOKUP($A119,FNO_STOCKOPS!$EJ:$EY,10,0)</f>
        <v>0.60671140939597312</v>
      </c>
      <c r="EY119" s="22">
        <f>VLOOKUP($A119,FNO_STOCKOPS!$EJ:$EY,11,0)</f>
        <v>0.6135057471264368</v>
      </c>
      <c r="EZ119" s="22">
        <f>VLOOKUP($A119,FNO_STOCKOPS!$EJ:$EY,12,0)</f>
        <v>0.60561299852289507</v>
      </c>
      <c r="FA119" s="22">
        <f>VLOOKUP($A119,FNO_STOCKOPS!$EJ:$EY,13,0)</f>
        <v>0.58958652373660025</v>
      </c>
      <c r="FB119" s="22">
        <f>VLOOKUP($A119,FNO_STOCKOPS!$EJ:$EY,14,0)</f>
        <v>0.55151515151515151</v>
      </c>
      <c r="FC119" s="22">
        <f>VLOOKUP($A119,FNO_STOCKOPS!$EJ:$EY,15,0)</f>
        <v>0.50977198697068404</v>
      </c>
    </row>
    <row r="120" spans="1:159" x14ac:dyDescent="0.25">
      <c r="A120" s="3" t="s">
        <v>126</v>
      </c>
      <c r="B120" s="17">
        <v>735.2</v>
      </c>
      <c r="C120" s="17">
        <v>741</v>
      </c>
      <c r="D120" s="17">
        <v>716.85</v>
      </c>
      <c r="E120" s="18">
        <v>726</v>
      </c>
      <c r="F120" s="18">
        <v>1.77</v>
      </c>
      <c r="G120" s="17">
        <v>1030</v>
      </c>
      <c r="H120" s="18">
        <v>519.4</v>
      </c>
      <c r="I120" s="21" t="e">
        <f>VLOOKUP($A120,CASHBC!$HT:$IL,19,0)</f>
        <v>#N/A</v>
      </c>
      <c r="J120" s="22" t="e">
        <f>VLOOKUP($A120,CASHBC!$A:$C,3,0)</f>
        <v>#N/A</v>
      </c>
      <c r="K120" s="22" t="e">
        <f>VLOOKUP($A120,CASHBC!$EZ:$FD,2,0)</f>
        <v>#N/A</v>
      </c>
      <c r="L120" s="22" t="e">
        <f>VLOOKUP($A120,CASHBC!$EZ:$FD,3,0)</f>
        <v>#N/A</v>
      </c>
      <c r="M120" s="22" t="e">
        <f>VLOOKUP($A120,CASHBC!$EZ:$FD,4,0)</f>
        <v>#N/A</v>
      </c>
      <c r="N120" s="22" t="e">
        <f>VLOOKUP($A120,CASHBC!$EZ:$FD,5,0)</f>
        <v>#N/A</v>
      </c>
      <c r="O120" s="22" t="e">
        <f t="shared" si="9"/>
        <v>#N/A</v>
      </c>
      <c r="P120" s="22" t="e">
        <f>VLOOKUP($A120,CASHBC!$A:$D,4,0)</f>
        <v>#N/A</v>
      </c>
      <c r="Q120" s="22" t="e">
        <f>VLOOKUP($A120,CASHBC!$FX:$GB,2,0)</f>
        <v>#N/A</v>
      </c>
      <c r="R120" s="22" t="e">
        <f>VLOOKUP($A120,CASHBC!$FX:$GB,3,0)</f>
        <v>#N/A</v>
      </c>
      <c r="S120" s="22" t="e">
        <f>VLOOKUP($A120,CASHBC!$FX:$GB,4,0)</f>
        <v>#N/A</v>
      </c>
      <c r="T120" s="22" t="e">
        <f>VLOOKUP($A120,CASHBC!$FX:$GB,5,0)</f>
        <v>#N/A</v>
      </c>
      <c r="U120" s="22" t="e">
        <f t="shared" si="10"/>
        <v>#N/A</v>
      </c>
      <c r="V120" s="24" t="e">
        <f>VLOOKUP($A120,CASHBC!$A:$E,5,0)</f>
        <v>#N/A</v>
      </c>
      <c r="W120" s="24" t="e">
        <f>VLOOKUP($A120,CASHBC!$GV:$GZ,2,0)</f>
        <v>#N/A</v>
      </c>
      <c r="X120" s="24" t="e">
        <f>VLOOKUP($A120,CASHBC!$GV:$GZ,3,0)</f>
        <v>#N/A</v>
      </c>
      <c r="Y120" s="24" t="e">
        <f>VLOOKUP($A120,CASHBC!$GV:$GZ,4,0)</f>
        <v>#N/A</v>
      </c>
      <c r="Z120" s="24" t="e">
        <f>VLOOKUP($A120,CASHBC!$GV:$GZ,5,0)</f>
        <v>#N/A</v>
      </c>
      <c r="AA120" s="24" t="e">
        <f t="shared" si="11"/>
        <v>#N/A</v>
      </c>
      <c r="AB120" s="27" t="e">
        <f>VLOOKUP(A120,DELIEVERY!A:E,5,0)</f>
        <v>#N/A</v>
      </c>
      <c r="AC120" s="22" t="e">
        <f>VLOOKUP(A120,DELIEVERY!DP:DV,3,0)</f>
        <v>#N/A</v>
      </c>
      <c r="AD120" s="22" t="e">
        <f>VLOOKUP(A120,DELIEVERY!DP:DV,4,0)</f>
        <v>#N/A</v>
      </c>
      <c r="AE120" s="22" t="e">
        <f>VLOOKUP(A120,DELIEVERY!DP:DV,5,0)</f>
        <v>#N/A</v>
      </c>
      <c r="AF120" s="22" t="e">
        <f>VLOOKUP(A120,DELIEVERY!DP:DV,6,0)</f>
        <v>#N/A</v>
      </c>
      <c r="AG120" s="3" t="e">
        <f t="shared" si="12"/>
        <v>#N/A</v>
      </c>
      <c r="AH120" s="28">
        <f>FNO_BHAVCOPY!CB118</f>
        <v>-13.85362210604929</v>
      </c>
      <c r="AI120" s="28">
        <f>FNO_BHAVCOPY!CC118</f>
        <v>-2.9358463211308443</v>
      </c>
      <c r="AJ120" s="28">
        <f>FNO_BHAVCOPY!CD118</f>
        <v>-14.976887519260401</v>
      </c>
      <c r="AK120" s="28">
        <f>FNO_BHAVCOPY!CE118</f>
        <v>-3.2498509242695288</v>
      </c>
      <c r="AL120" s="28">
        <f>FNO_BHAVCOPY!CF118</f>
        <v>4.6163443543356202</v>
      </c>
      <c r="AM120" s="28">
        <f>FNO_BHAVCOPY!CG118</f>
        <v>1.8100984439504604</v>
      </c>
      <c r="AN120" s="28">
        <f>FNO_BHAVCOPY!CH118</f>
        <v>2.2734654108476779</v>
      </c>
      <c r="AO120" s="28">
        <f>FNO_BHAVCOPY!CI118</f>
        <v>27.231404958677686</v>
      </c>
      <c r="AP120" s="28">
        <f>FNO_BHAVCOPY!CJ118</f>
        <v>16.908212560386474</v>
      </c>
      <c r="AQ120" s="28">
        <f>FNO_BHAVCOPY!CK118</f>
        <v>8.6044071353620151</v>
      </c>
      <c r="AR120" s="28">
        <f>FNO_BHAVCOPY!CL118</f>
        <v>0.42149631190727077</v>
      </c>
      <c r="AS120" s="28">
        <f>FNO_BHAVCOPY!CM118</f>
        <v>0</v>
      </c>
      <c r="AT120" s="28">
        <f>FNO_BHAVCOPY!CN118</f>
        <v>2.9842647856755291</v>
      </c>
      <c r="AU120" s="28">
        <f>FNO_BHAVCOPY!CO118</f>
        <v>-2.486772486772487</v>
      </c>
      <c r="AV120" s="29">
        <f>FNO_BHAVCOPY!BK118</f>
        <v>36219900</v>
      </c>
      <c r="AW120" s="29">
        <f>FNO_BHAVCOPY!BL118</f>
        <v>42044600</v>
      </c>
      <c r="AX120" s="29">
        <f>FNO_BHAVCOPY!BM118</f>
        <v>43316300</v>
      </c>
      <c r="AY120" s="29">
        <f>FNO_BHAVCOPY!BN118</f>
        <v>50946500</v>
      </c>
      <c r="AZ120" s="29">
        <f>FNO_BHAVCOPY!BO118</f>
        <v>52657800</v>
      </c>
      <c r="BA120" s="29">
        <f>FNO_BHAVCOPY!BP118</f>
        <v>50334200</v>
      </c>
      <c r="BB120" s="29">
        <f>FNO_BHAVCOPY!BQ118</f>
        <v>49439300</v>
      </c>
      <c r="BC120" s="29">
        <f>FNO_BHAVCOPY!BR118</f>
        <v>48340300</v>
      </c>
      <c r="BD120" s="29">
        <f>FNO_BHAVCOPY!BS118</f>
        <v>37994000</v>
      </c>
      <c r="BE120" s="29">
        <f>FNO_BHAVCOPY!BT118</f>
        <v>32499000</v>
      </c>
      <c r="BF120" s="29">
        <f>FNO_BHAVCOPY!BU118</f>
        <v>29924200</v>
      </c>
      <c r="BG120" s="29">
        <f>FNO_BHAVCOPY!BV118</f>
        <v>29798600</v>
      </c>
      <c r="BH120" s="29">
        <f>FNO_BHAVCOPY!BW118</f>
        <v>29798600</v>
      </c>
      <c r="BI120" s="29">
        <f>FNO_BHAVCOPY!BX118</f>
        <v>28935100</v>
      </c>
      <c r="BJ120" s="22">
        <f>CASHBC!EJ118</f>
        <v>357.23601000000002</v>
      </c>
      <c r="BK120" s="22">
        <f>CASHBC!EK118</f>
        <v>473.74952000000002</v>
      </c>
      <c r="BL120" s="22">
        <f>CASHBC!EL118</f>
        <v>117.29167</v>
      </c>
      <c r="BM120" s="22">
        <f>CASHBC!EM118</f>
        <v>123.14451</v>
      </c>
      <c r="BN120" s="22">
        <f>CASHBC!EN118</f>
        <v>155.94342</v>
      </c>
      <c r="BO120" s="22">
        <f>CASHBC!EO118</f>
        <v>148.51115999999999</v>
      </c>
      <c r="BP120" s="22">
        <f>CASHBC!EP118</f>
        <v>194.29715999999999</v>
      </c>
      <c r="BQ120" s="22">
        <f>CASHBC!EQ118</f>
        <v>190.26191</v>
      </c>
      <c r="BR120" s="22">
        <f>CASHBC!ER118</f>
        <v>187.61443</v>
      </c>
      <c r="BS120" s="22">
        <f>CASHBC!ES118</f>
        <v>335.57531999999998</v>
      </c>
      <c r="BT120" s="22">
        <f>CASHBC!ET118</f>
        <v>190.14841999999999</v>
      </c>
      <c r="BU120" s="22">
        <f>CASHBC!EU118</f>
        <v>252.14418000000001</v>
      </c>
      <c r="BV120" s="22">
        <f>CASHBC!EV118</f>
        <v>247.80282</v>
      </c>
      <c r="BW120" s="22">
        <f>CASHBC!EW118</f>
        <v>268.55644000000001</v>
      </c>
      <c r="BX120" s="22" t="e">
        <f>VLOOKUP($A120,CASHBC!$FG:$FU,2,0)</f>
        <v>#N/A</v>
      </c>
      <c r="BY120" s="22" t="e">
        <f>VLOOKUP($A120,CASHBC!$FG:$FU,3,0)</f>
        <v>#N/A</v>
      </c>
      <c r="BZ120" s="22" t="e">
        <f>VLOOKUP($A120,CASHBC!$FG:$FU,4,0)</f>
        <v>#N/A</v>
      </c>
      <c r="CA120" s="22" t="e">
        <f>VLOOKUP($A120,CASHBC!$FG:$FU,5,0)</f>
        <v>#N/A</v>
      </c>
      <c r="CB120" s="22" t="e">
        <f>VLOOKUP($A120,CASHBC!$FG:$FU,6,0)</f>
        <v>#N/A</v>
      </c>
      <c r="CC120" s="22" t="e">
        <f>VLOOKUP($A120,CASHBC!$FG:$FU,7,0)</f>
        <v>#N/A</v>
      </c>
      <c r="CD120" s="22" t="e">
        <f>VLOOKUP($A120,CASHBC!$FG:$FU,8,0)</f>
        <v>#N/A</v>
      </c>
      <c r="CE120" s="22" t="e">
        <f>VLOOKUP($A120,CASHBC!$FG:$FU,9,0)</f>
        <v>#N/A</v>
      </c>
      <c r="CF120" s="22" t="e">
        <f>VLOOKUP($A120,CASHBC!$FG:$FU,10,0)</f>
        <v>#N/A</v>
      </c>
      <c r="CG120" s="22" t="e">
        <f>VLOOKUP($A120,CASHBC!$FG:$FU,11,0)</f>
        <v>#N/A</v>
      </c>
      <c r="CH120" s="22" t="e">
        <f>VLOOKUP($A120,CASHBC!$FG:$FU,12,0)</f>
        <v>#N/A</v>
      </c>
      <c r="CI120" s="22" t="e">
        <f>VLOOKUP($A120,CASHBC!$FG:$FU,13,0)</f>
        <v>#N/A</v>
      </c>
      <c r="CJ120" s="22" t="e">
        <f>VLOOKUP($A120,CASHBC!$FG:$FU,14,0)</f>
        <v>#N/A</v>
      </c>
      <c r="CK120" s="22" t="e">
        <f>VLOOKUP($A120,CASHBC!$FG:$FU,15,0)</f>
        <v>#N/A</v>
      </c>
      <c r="CL120" s="30" t="e">
        <f>VLOOKUP($A120,CASHBC!$GE:$GS,2,0)</f>
        <v>#N/A</v>
      </c>
      <c r="CM120" s="30" t="e">
        <f>VLOOKUP($A120,CASHBC!$GE:$GS,3,0)</f>
        <v>#N/A</v>
      </c>
      <c r="CN120" s="30" t="e">
        <f>VLOOKUP($A120,CASHBC!$GE:$GS,4,0)</f>
        <v>#N/A</v>
      </c>
      <c r="CO120" s="30" t="e">
        <f>VLOOKUP($A120,CASHBC!$GE:$GS,5,0)</f>
        <v>#N/A</v>
      </c>
      <c r="CP120" s="30" t="e">
        <f>VLOOKUP($A120,CASHBC!$GE:$GS,6,0)</f>
        <v>#N/A</v>
      </c>
      <c r="CQ120" s="30" t="e">
        <f>VLOOKUP($A120,CASHBC!$GE:$GS,7,0)</f>
        <v>#N/A</v>
      </c>
      <c r="CR120" s="30" t="e">
        <f>VLOOKUP($A120,CASHBC!$GE:$GS,8,0)</f>
        <v>#N/A</v>
      </c>
      <c r="CS120" s="30" t="e">
        <f>VLOOKUP($A120,CASHBC!$GE:$GS,9,0)</f>
        <v>#N/A</v>
      </c>
      <c r="CT120" s="30" t="e">
        <f>VLOOKUP($A120,CASHBC!$GE:$GS,10,0)</f>
        <v>#N/A</v>
      </c>
      <c r="CU120" s="30" t="e">
        <f>VLOOKUP($A120,CASHBC!$GE:$GS,11,0)</f>
        <v>#N/A</v>
      </c>
      <c r="CV120" s="30" t="e">
        <f>VLOOKUP($A120,CASHBC!$GE:$GS,12,0)</f>
        <v>#N/A</v>
      </c>
      <c r="CW120" s="30" t="e">
        <f>VLOOKUP($A120,CASHBC!$GE:$GS,13,0)</f>
        <v>#N/A</v>
      </c>
      <c r="CX120" s="30" t="e">
        <f>VLOOKUP($A120,CASHBC!$GE:$GS,14,0)</f>
        <v>#N/A</v>
      </c>
      <c r="CY120" s="30" t="e">
        <f>VLOOKUP($A120,CASHBC!$GE:$GS,15,0)</f>
        <v>#N/A</v>
      </c>
      <c r="CZ120" s="30" t="e">
        <f t="shared" si="15"/>
        <v>#N/A</v>
      </c>
      <c r="DA120" s="30" t="e">
        <f t="shared" si="14"/>
        <v>#N/A</v>
      </c>
      <c r="DB120" s="30" t="e">
        <f t="shared" si="14"/>
        <v>#N/A</v>
      </c>
      <c r="DC120" s="30" t="e">
        <f t="shared" si="14"/>
        <v>#N/A</v>
      </c>
      <c r="DD120" s="30" t="e">
        <f t="shared" si="14"/>
        <v>#N/A</v>
      </c>
      <c r="DE120" s="30" t="e">
        <f t="shared" si="14"/>
        <v>#N/A</v>
      </c>
      <c r="DF120" s="30" t="e">
        <f t="shared" si="14"/>
        <v>#N/A</v>
      </c>
      <c r="DG120" s="30" t="e">
        <f t="shared" si="14"/>
        <v>#N/A</v>
      </c>
      <c r="DH120" s="30" t="e">
        <f t="shared" si="13"/>
        <v>#N/A</v>
      </c>
      <c r="DI120" s="30" t="e">
        <f t="shared" si="13"/>
        <v>#N/A</v>
      </c>
      <c r="DJ120" s="30" t="e">
        <f t="shared" si="13"/>
        <v>#N/A</v>
      </c>
      <c r="DK120" s="30" t="e">
        <f t="shared" si="13"/>
        <v>#N/A</v>
      </c>
      <c r="DL120" s="30" t="e">
        <f t="shared" si="13"/>
        <v>#N/A</v>
      </c>
      <c r="DM120" s="30" t="e">
        <f t="shared" si="13"/>
        <v>#N/A</v>
      </c>
      <c r="DN120" s="3" t="e">
        <f>VLOOKUP($A120,DELIEVERY!$DX:$EM,2,0)</f>
        <v>#N/A</v>
      </c>
      <c r="DO120" s="3" t="e">
        <f>VLOOKUP($A120,DELIEVERY!$DX:$EM,3,0)</f>
        <v>#N/A</v>
      </c>
      <c r="DP120" s="3" t="e">
        <f>VLOOKUP($A120,DELIEVERY!$DX:$EM,4,0)</f>
        <v>#N/A</v>
      </c>
      <c r="DQ120" s="3" t="e">
        <f>VLOOKUP($A120,DELIEVERY!$DX:$EM,5,0)</f>
        <v>#N/A</v>
      </c>
      <c r="DR120" s="3" t="e">
        <f>VLOOKUP($A120,DELIEVERY!$DX:$EM,6,0)</f>
        <v>#N/A</v>
      </c>
      <c r="DS120" s="3" t="e">
        <f>VLOOKUP($A120,DELIEVERY!$DX:$EM,7,0)</f>
        <v>#N/A</v>
      </c>
      <c r="DT120" s="3" t="e">
        <f>VLOOKUP($A120,DELIEVERY!$DX:$EM,8,0)</f>
        <v>#N/A</v>
      </c>
      <c r="DU120" s="3" t="e">
        <f>VLOOKUP($A120,DELIEVERY!$DX:$EM,9,0)</f>
        <v>#N/A</v>
      </c>
      <c r="DV120" s="3" t="e">
        <f>VLOOKUP($A120,DELIEVERY!$DX:$EM,10,0)</f>
        <v>#N/A</v>
      </c>
      <c r="DW120" s="3" t="e">
        <f>VLOOKUP($A120,DELIEVERY!$DX:$EM,11,0)</f>
        <v>#N/A</v>
      </c>
      <c r="DX120" s="3" t="e">
        <f>VLOOKUP($A120,DELIEVERY!$DX:$EM,12,0)</f>
        <v>#N/A</v>
      </c>
      <c r="DY120" s="3" t="e">
        <f>VLOOKUP($A120,DELIEVERY!$DX:$EM,13,0)</f>
        <v>#N/A</v>
      </c>
      <c r="DZ120" s="3" t="e">
        <f>VLOOKUP($A120,DELIEVERY!$DX:$EM,14,0)</f>
        <v>#N/A</v>
      </c>
      <c r="EA120" s="3" t="e">
        <f>VLOOKUP($A120,DELIEVERY!$DX:$EM,15,0)</f>
        <v>#N/A</v>
      </c>
      <c r="EB120" s="3">
        <f>CASHBC!HU118</f>
        <v>1.6499999999999986</v>
      </c>
      <c r="EC120" s="22">
        <f>CASHBC!HV118</f>
        <v>3.6999999999999993</v>
      </c>
      <c r="ED120" s="22">
        <f>CASHBC!HW118</f>
        <v>1.3000000000000007</v>
      </c>
      <c r="EE120" s="22">
        <f>CASHBC!HX118</f>
        <v>1.0500000000000007</v>
      </c>
      <c r="EF120" s="3">
        <f>CASHBC!HY118</f>
        <v>1.5500000000000007</v>
      </c>
      <c r="EG120" s="22">
        <f>CASHBC!HZ118</f>
        <v>0.94999999999999929</v>
      </c>
      <c r="EH120" s="22">
        <f>CASHBC!IA118</f>
        <v>1.1000000000000014</v>
      </c>
      <c r="EI120" s="22">
        <f>CASHBC!IB118</f>
        <v>1.3000000000000007</v>
      </c>
      <c r="EJ120" s="22">
        <f>CASHBC!IC118</f>
        <v>1.1999999999999993</v>
      </c>
      <c r="EK120" s="22">
        <f>CASHBC!ID118</f>
        <v>2.2999999999999972</v>
      </c>
      <c r="EL120" s="3">
        <f>CASHBC!IE118</f>
        <v>1.5</v>
      </c>
      <c r="EM120" s="22">
        <f>CASHBC!IF118</f>
        <v>1.3499999999999979</v>
      </c>
      <c r="EN120" s="22">
        <f>CASHBC!IG118</f>
        <v>1.6499999999999986</v>
      </c>
      <c r="EO120" s="22">
        <f>CASHBC!IH118</f>
        <v>1.25</v>
      </c>
      <c r="EP120" s="22" t="e">
        <f>VLOOKUP($A120,FNO_STOCKOPS!$EJ:$EY,2,0)</f>
        <v>#N/A</v>
      </c>
      <c r="EQ120" s="22" t="e">
        <f>VLOOKUP($A120,FNO_STOCKOPS!$EJ:$EY,3,0)</f>
        <v>#N/A</v>
      </c>
      <c r="ER120" s="22" t="e">
        <f>VLOOKUP($A120,FNO_STOCKOPS!$EJ:$EY,4,0)</f>
        <v>#N/A</v>
      </c>
      <c r="ES120" s="22" t="e">
        <f>VLOOKUP($A120,FNO_STOCKOPS!$EJ:$EY,5,0)</f>
        <v>#N/A</v>
      </c>
      <c r="ET120" s="22" t="e">
        <f>VLOOKUP($A120,FNO_STOCKOPS!$EJ:$EY,6,0)</f>
        <v>#N/A</v>
      </c>
      <c r="EU120" s="22" t="e">
        <f>VLOOKUP($A120,FNO_STOCKOPS!$EJ:$EY,7,0)</f>
        <v>#N/A</v>
      </c>
      <c r="EV120" s="22" t="e">
        <f>VLOOKUP($A120,FNO_STOCKOPS!$EJ:$EY,8,0)</f>
        <v>#N/A</v>
      </c>
      <c r="EW120" s="22" t="e">
        <f>VLOOKUP($A120,FNO_STOCKOPS!$EJ:$EY,9,0)</f>
        <v>#N/A</v>
      </c>
      <c r="EX120" s="22" t="e">
        <f>VLOOKUP($A120,FNO_STOCKOPS!$EJ:$EY,10,0)</f>
        <v>#N/A</v>
      </c>
      <c r="EY120" s="22" t="e">
        <f>VLOOKUP($A120,FNO_STOCKOPS!$EJ:$EY,11,0)</f>
        <v>#N/A</v>
      </c>
      <c r="EZ120" s="22" t="e">
        <f>VLOOKUP($A120,FNO_STOCKOPS!$EJ:$EY,12,0)</f>
        <v>#N/A</v>
      </c>
      <c r="FA120" s="22" t="e">
        <f>VLOOKUP($A120,FNO_STOCKOPS!$EJ:$EY,13,0)</f>
        <v>#N/A</v>
      </c>
      <c r="FB120" s="22" t="e">
        <f>VLOOKUP($A120,FNO_STOCKOPS!$EJ:$EY,14,0)</f>
        <v>#N/A</v>
      </c>
      <c r="FC120" s="22" t="e">
        <f>VLOOKUP($A120,FNO_STOCKOPS!$EJ:$EY,15,0)</f>
        <v>#N/A</v>
      </c>
    </row>
    <row r="121" spans="1:159" x14ac:dyDescent="0.25">
      <c r="A121" s="3" t="s">
        <v>127</v>
      </c>
      <c r="B121" s="17">
        <v>193.5</v>
      </c>
      <c r="C121" s="17">
        <v>195.9</v>
      </c>
      <c r="D121" s="17">
        <v>189.7</v>
      </c>
      <c r="E121" s="17">
        <v>190.2</v>
      </c>
      <c r="F121" s="18">
        <v>0.05</v>
      </c>
      <c r="G121" s="17">
        <v>373.8</v>
      </c>
      <c r="H121" s="17">
        <v>173.55</v>
      </c>
      <c r="I121" s="21" t="str">
        <f>VLOOKUP($A121,CASHBC!$HT:$IL,19,0)</f>
        <v/>
      </c>
      <c r="J121" s="22">
        <f>VLOOKUP($A121,CASHBC!$A:$C,3,0)</f>
        <v>630.69460000000004</v>
      </c>
      <c r="K121" s="22">
        <f>VLOOKUP($A121,CASHBC!$EZ:$FD,2,0)</f>
        <v>500.21296333333333</v>
      </c>
      <c r="L121" s="22">
        <f>VLOOKUP($A121,CASHBC!$EZ:$FD,3,0)</f>
        <v>532.33634400000005</v>
      </c>
      <c r="M121" s="22">
        <f>VLOOKUP($A121,CASHBC!$EZ:$FD,4,0)</f>
        <v>578.34650375000001</v>
      </c>
      <c r="N121" s="22">
        <f>VLOOKUP($A121,CASHBC!$EZ:$FD,5,0)</f>
        <v>615.50494000000003</v>
      </c>
      <c r="O121" s="22">
        <f t="shared" si="9"/>
        <v>630.69460000000004</v>
      </c>
      <c r="P121" s="22">
        <f>VLOOKUP($A121,CASHBC!$A:$D,4,0)</f>
        <v>1218.2653761200002</v>
      </c>
      <c r="Q121" s="22">
        <f>VLOOKUP($A121,CASHBC!$FX:$GB,2,0)</f>
        <v>923.25432259999991</v>
      </c>
      <c r="R121" s="22">
        <f>VLOOKUP($A121,CASHBC!$FX:$GB,3,0)</f>
        <v>981.29089796400001</v>
      </c>
      <c r="S121" s="22">
        <f>VLOOKUP($A121,CASHBC!$FX:$GB,4,0)</f>
        <v>1077.5675602568749</v>
      </c>
      <c r="T121" s="22">
        <f>VLOOKUP($A121,CASHBC!$FX:$GB,5,0)</f>
        <v>1149.8581667438464</v>
      </c>
      <c r="U121" s="22">
        <f t="shared" si="10"/>
        <v>1218.2653761200002</v>
      </c>
      <c r="V121" s="24">
        <f>VLOOKUP($A121,CASHBC!$A:$E,5,0)</f>
        <v>366664</v>
      </c>
      <c r="W121" s="24">
        <f>VLOOKUP($A121,CASHBC!$GV:$GZ,2,0)</f>
        <v>254619</v>
      </c>
      <c r="X121" s="24">
        <f>VLOOKUP($A121,CASHBC!$GV:$GZ,3,0)</f>
        <v>294823</v>
      </c>
      <c r="Y121" s="24">
        <f>VLOOKUP($A121,CASHBC!$GV:$GZ,4,0)</f>
        <v>320075</v>
      </c>
      <c r="Z121" s="24">
        <f>VLOOKUP($A121,CASHBC!$GV:$GZ,5,0)</f>
        <v>346004.61538461538</v>
      </c>
      <c r="AA121" s="24" t="str">
        <f t="shared" si="11"/>
        <v/>
      </c>
      <c r="AB121" s="27">
        <f>VLOOKUP(A121,DELIEVERY!A:E,5,0)</f>
        <v>26.74</v>
      </c>
      <c r="AC121" s="22">
        <f>VLOOKUP(A121,DELIEVERY!DP:DV,3,0)</f>
        <v>31.947831899785029</v>
      </c>
      <c r="AD121" s="22">
        <f>VLOOKUP(A121,DELIEVERY!DP:DV,4,0)</f>
        <v>29.583980837498483</v>
      </c>
      <c r="AE121" s="22">
        <f>VLOOKUP(A121,DELIEVERY!DP:DV,5,0)</f>
        <v>25.196360279717521</v>
      </c>
      <c r="AF121" s="22">
        <f>VLOOKUP(A121,DELIEVERY!DP:DV,6,0)</f>
        <v>22.505268226166908</v>
      </c>
      <c r="AG121" s="3" t="str">
        <f t="shared" si="12"/>
        <v/>
      </c>
      <c r="AH121" s="28">
        <f>FNO_BHAVCOPY!CB119</f>
        <v>3.9697780576105774</v>
      </c>
      <c r="AI121" s="28">
        <f>FNO_BHAVCOPY!CC119</f>
        <v>4.9042272126816382</v>
      </c>
      <c r="AJ121" s="28">
        <f>FNO_BHAVCOPY!CD119</f>
        <v>1.5051456538500219</v>
      </c>
      <c r="AK121" s="28">
        <f>FNO_BHAVCOPY!CE119</f>
        <v>-3.8918779599858242</v>
      </c>
      <c r="AL121" s="28">
        <f>FNO_BHAVCOPY!CF119</f>
        <v>4.3818940005380682</v>
      </c>
      <c r="AM121" s="28">
        <f>FNO_BHAVCOPY!CG119</f>
        <v>1.7450215561486349</v>
      </c>
      <c r="AN121" s="28">
        <f>FNO_BHAVCOPY!CH119</f>
        <v>-2.0445099879340392</v>
      </c>
      <c r="AO121" s="28">
        <f>FNO_BHAVCOPY!CI119</f>
        <v>-5.5015361226364305</v>
      </c>
      <c r="AP121" s="28">
        <f>FNO_BHAVCOPY!CJ119</f>
        <v>0.75310336024507774</v>
      </c>
      <c r="AQ121" s="28">
        <f>FNO_BHAVCOPY!CK119</f>
        <v>0.63585856963935905</v>
      </c>
      <c r="AR121" s="28">
        <f>FNO_BHAVCOPY!CL119</f>
        <v>0.59441124212566632</v>
      </c>
      <c r="AS121" s="28">
        <f>FNO_BHAVCOPY!CM119</f>
        <v>1.9698916230194023</v>
      </c>
      <c r="AT121" s="28">
        <f>FNO_BHAVCOPY!CN119</f>
        <v>4.8311347468747847</v>
      </c>
      <c r="AU121" s="28">
        <f>FNO_BHAVCOPY!CO119</f>
        <v>4.7002675536915177</v>
      </c>
      <c r="AV121" s="29">
        <f>FNO_BHAVCOPY!BK119</f>
        <v>99078000</v>
      </c>
      <c r="AW121" s="29">
        <f>FNO_BHAVCOPY!BL119</f>
        <v>95295000</v>
      </c>
      <c r="AX121" s="29">
        <f>FNO_BHAVCOPY!BM119</f>
        <v>90840000</v>
      </c>
      <c r="AY121" s="29">
        <f>FNO_BHAVCOPY!BN119</f>
        <v>89493000</v>
      </c>
      <c r="AZ121" s="29">
        <f>FNO_BHAVCOPY!BO119</f>
        <v>93117000</v>
      </c>
      <c r="BA121" s="29">
        <f>FNO_BHAVCOPY!BP119</f>
        <v>89208000</v>
      </c>
      <c r="BB121" s="29">
        <f>FNO_BHAVCOPY!BQ119</f>
        <v>87678000</v>
      </c>
      <c r="BC121" s="29">
        <f>FNO_BHAVCOPY!BR119</f>
        <v>89508000</v>
      </c>
      <c r="BD121" s="29">
        <f>FNO_BHAVCOPY!BS119</f>
        <v>94719000</v>
      </c>
      <c r="BE121" s="29">
        <f>FNO_BHAVCOPY!BT119</f>
        <v>94011000</v>
      </c>
      <c r="BF121" s="29">
        <f>FNO_BHAVCOPY!BU119</f>
        <v>93417000</v>
      </c>
      <c r="BG121" s="29">
        <f>FNO_BHAVCOPY!BV119</f>
        <v>92865000</v>
      </c>
      <c r="BH121" s="29">
        <f>FNO_BHAVCOPY!BW119</f>
        <v>91071000</v>
      </c>
      <c r="BI121" s="29">
        <f>FNO_BHAVCOPY!BX119</f>
        <v>86874000</v>
      </c>
      <c r="BJ121" s="22">
        <f>CASHBC!EJ119</f>
        <v>630.69460000000004</v>
      </c>
      <c r="BK121" s="22">
        <f>CASHBC!EK119</f>
        <v>574.70639000000006</v>
      </c>
      <c r="BL121" s="22">
        <f>CASHBC!EL119</f>
        <v>495.90249</v>
      </c>
      <c r="BM121" s="22">
        <f>CASHBC!EM119</f>
        <v>430.03001</v>
      </c>
      <c r="BN121" s="22">
        <f>CASHBC!EN119</f>
        <v>651.46846000000005</v>
      </c>
      <c r="BO121" s="22">
        <f>CASHBC!EO119</f>
        <v>509.57436999999999</v>
      </c>
      <c r="BP121" s="22">
        <f>CASHBC!EP119</f>
        <v>615.03791999999999</v>
      </c>
      <c r="BQ121" s="22">
        <f>CASHBC!EQ119</f>
        <v>530.43573000000004</v>
      </c>
      <c r="BR121" s="22">
        <f>CASHBC!ER119</f>
        <v>819.61666000000002</v>
      </c>
      <c r="BS121" s="22">
        <f>CASHBC!ES119</f>
        <v>898.58052999999995</v>
      </c>
      <c r="BT121" s="22">
        <f>CASHBC!ET119</f>
        <v>611.65997000000004</v>
      </c>
      <c r="BU121" s="22">
        <f>CASHBC!EU119</f>
        <v>721.90293999999994</v>
      </c>
      <c r="BV121" s="22">
        <f>CASHBC!EV119</f>
        <v>518.47573999999997</v>
      </c>
      <c r="BW121" s="22">
        <f>CASHBC!EW119</f>
        <v>624.17300999999998</v>
      </c>
      <c r="BX121" s="22">
        <f>VLOOKUP($A121,CASHBC!$FG:$FU,2,0)</f>
        <v>1218.2653761200002</v>
      </c>
      <c r="BY121" s="22">
        <f>VLOOKUP($A121,CASHBC!$FG:$FU,3,0)</f>
        <v>1078.219769925</v>
      </c>
      <c r="BZ121" s="22">
        <f>VLOOKUP($A121,CASHBC!$FG:$FU,4,0)</f>
        <v>909.38095515999998</v>
      </c>
      <c r="CA121" s="22">
        <f>VLOOKUP($A121,CASHBC!$FG:$FU,5,0)</f>
        <v>782.16224271499993</v>
      </c>
      <c r="CB121" s="22">
        <f>VLOOKUP($A121,CASHBC!$FG:$FU,6,0)</f>
        <v>1180.7842268950001</v>
      </c>
      <c r="CC121" s="22">
        <f>VLOOKUP($A121,CASHBC!$FG:$FU,7,0)</f>
        <v>955.90729512500002</v>
      </c>
      <c r="CD121" s="22">
        <f>VLOOKUP($A121,CASHBC!$FG:$FU,8,0)</f>
        <v>1142.0608394399999</v>
      </c>
      <c r="CE121" s="22">
        <f>VLOOKUP($A121,CASHBC!$FG:$FU,9,0)</f>
        <v>983.68778375499994</v>
      </c>
      <c r="CF121" s="22">
        <f>VLOOKUP($A121,CASHBC!$FG:$FU,10,0)</f>
        <v>1588.3373690399999</v>
      </c>
      <c r="CG121" s="22">
        <f>VLOOKUP($A121,CASHBC!$FG:$FU,11,0)</f>
        <v>1718.05196738</v>
      </c>
      <c r="CH121" s="22">
        <f>VLOOKUP($A121,CASHBC!$FG:$FU,12,0)</f>
        <v>1133.9405469399999</v>
      </c>
      <c r="CI121" s="22">
        <f>VLOOKUP($A121,CASHBC!$FG:$FU,13,0)</f>
        <v>1348.459609345</v>
      </c>
      <c r="CJ121" s="22">
        <f>VLOOKUP($A121,CASHBC!$FG:$FU,14,0)</f>
        <v>958.71039831000007</v>
      </c>
      <c r="CK121" s="22">
        <f>VLOOKUP($A121,CASHBC!$FG:$FU,15,0)</f>
        <v>1168.45316364</v>
      </c>
      <c r="CL121" s="30">
        <f>VLOOKUP($A121,CASHBC!$GE:$GS,2,0)</f>
        <v>366664</v>
      </c>
      <c r="CM121" s="30">
        <f>VLOOKUP($A121,CASHBC!$GE:$GS,3,0)</f>
        <v>310886</v>
      </c>
      <c r="CN121" s="30">
        <f>VLOOKUP($A121,CASHBC!$GE:$GS,4,0)</f>
        <v>224161</v>
      </c>
      <c r="CO121" s="30">
        <f>VLOOKUP($A121,CASHBC!$GE:$GS,5,0)</f>
        <v>228810</v>
      </c>
      <c r="CP121" s="30">
        <f>VLOOKUP($A121,CASHBC!$GE:$GS,6,0)</f>
        <v>416448</v>
      </c>
      <c r="CQ121" s="30">
        <f>VLOOKUP($A121,CASHBC!$GE:$GS,7,0)</f>
        <v>293810</v>
      </c>
      <c r="CR121" s="30">
        <f>VLOOKUP($A121,CASHBC!$GE:$GS,8,0)</f>
        <v>330480</v>
      </c>
      <c r="CS121" s="30">
        <f>VLOOKUP($A121,CASHBC!$GE:$GS,9,0)</f>
        <v>312425</v>
      </c>
      <c r="CT121" s="30">
        <f>VLOOKUP($A121,CASHBC!$GE:$GS,10,0)</f>
        <v>443580</v>
      </c>
      <c r="CU121" s="30">
        <f>VLOOKUP($A121,CASHBC!$GE:$GS,11,0)</f>
        <v>490326</v>
      </c>
      <c r="CV121" s="30">
        <f>VLOOKUP($A121,CASHBC!$GE:$GS,12,0)</f>
        <v>355374</v>
      </c>
      <c r="CW121" s="30">
        <f>VLOOKUP($A121,CASHBC!$GE:$GS,13,0)</f>
        <v>434961</v>
      </c>
      <c r="CX121" s="30">
        <f>VLOOKUP($A121,CASHBC!$GE:$GS,14,0)</f>
        <v>290728</v>
      </c>
      <c r="CY121" s="30">
        <f>VLOOKUP($A121,CASHBC!$GE:$GS,15,0)</f>
        <v>366071</v>
      </c>
      <c r="CZ121" s="30">
        <f t="shared" si="15"/>
        <v>172.00886915541204</v>
      </c>
      <c r="DA121" s="30">
        <f t="shared" si="14"/>
        <v>184.86081393179495</v>
      </c>
      <c r="DB121" s="30">
        <f t="shared" si="14"/>
        <v>221.22603396665789</v>
      </c>
      <c r="DC121" s="30">
        <f t="shared" si="14"/>
        <v>187.94196494908439</v>
      </c>
      <c r="DD121" s="30">
        <f t="shared" si="14"/>
        <v>156.43452723989552</v>
      </c>
      <c r="DE121" s="30">
        <f t="shared" si="14"/>
        <v>173.43670058881591</v>
      </c>
      <c r="DF121" s="30">
        <f t="shared" si="14"/>
        <v>186.10442992011619</v>
      </c>
      <c r="DG121" s="30">
        <f t="shared" si="14"/>
        <v>169.78018084340243</v>
      </c>
      <c r="DH121" s="30">
        <f t="shared" si="13"/>
        <v>184.77313224221109</v>
      </c>
      <c r="DI121" s="30">
        <f t="shared" si="13"/>
        <v>183.26185639758037</v>
      </c>
      <c r="DJ121" s="30">
        <f t="shared" si="13"/>
        <v>172.11725393529071</v>
      </c>
      <c r="DK121" s="30">
        <f t="shared" si="13"/>
        <v>165.9695788817848</v>
      </c>
      <c r="DL121" s="30">
        <f t="shared" si="13"/>
        <v>178.33705043889819</v>
      </c>
      <c r="DM121" s="30">
        <f t="shared" si="13"/>
        <v>170.50599747043606</v>
      </c>
      <c r="DN121" s="3">
        <f>VLOOKUP($A121,DELIEVERY!$DX:$EM,2,0)</f>
        <v>26.74</v>
      </c>
      <c r="DO121" s="3">
        <f>VLOOKUP($A121,DELIEVERY!$DX:$EM,3,0)</f>
        <v>34.03</v>
      </c>
      <c r="DP121" s="3">
        <f>VLOOKUP($A121,DELIEVERY!$DX:$EM,4,0)</f>
        <v>33.479999999999997</v>
      </c>
      <c r="DQ121" s="3">
        <f>VLOOKUP($A121,DELIEVERY!$DX:$EM,5,0)</f>
        <v>27.39</v>
      </c>
      <c r="DR121" s="3">
        <f>VLOOKUP($A121,DELIEVERY!$DX:$EM,6,0)</f>
        <v>32.96</v>
      </c>
      <c r="DS121" s="3">
        <f>VLOOKUP($A121,DELIEVERY!$DX:$EM,7,0)</f>
        <v>18.309999999999999</v>
      </c>
      <c r="DT121" s="3">
        <f>VLOOKUP($A121,DELIEVERY!$DX:$EM,8,0)</f>
        <v>17.829999999999998</v>
      </c>
      <c r="DU121" s="3">
        <f>VLOOKUP($A121,DELIEVERY!$DX:$EM,9,0)</f>
        <v>26.11</v>
      </c>
      <c r="DV121" s="3">
        <f>VLOOKUP($A121,DELIEVERY!$DX:$EM,10,0)</f>
        <v>15.88</v>
      </c>
      <c r="DW121" s="3">
        <f>VLOOKUP($A121,DELIEVERY!$DX:$EM,11,0)</f>
        <v>17.489999999999998</v>
      </c>
      <c r="DX121" s="3">
        <f>VLOOKUP($A121,DELIEVERY!$DX:$EM,12,0)</f>
        <v>17.86</v>
      </c>
      <c r="DY121" s="3">
        <f>VLOOKUP($A121,DELIEVERY!$DX:$EM,13,0)</f>
        <v>20.66</v>
      </c>
      <c r="DZ121" s="3">
        <f>VLOOKUP($A121,DELIEVERY!$DX:$EM,14,0)</f>
        <v>24.29</v>
      </c>
      <c r="EA121" s="3">
        <f>VLOOKUP($A121,DELIEVERY!$DX:$EM,15,0)</f>
        <v>14.98</v>
      </c>
      <c r="EB121" s="3">
        <f>CASHBC!HU119</f>
        <v>6.2000000000000171</v>
      </c>
      <c r="EC121" s="22">
        <f>CASHBC!HV119</f>
        <v>8.3000000000000114</v>
      </c>
      <c r="ED121" s="22">
        <f>CASHBC!HW119</f>
        <v>4.1500000000000057</v>
      </c>
      <c r="EE121" s="22">
        <f>CASHBC!HX119</f>
        <v>3</v>
      </c>
      <c r="EF121" s="3">
        <f>CASHBC!HY119</f>
        <v>5</v>
      </c>
      <c r="EG121" s="22">
        <f>CASHBC!HZ119</f>
        <v>4.75</v>
      </c>
      <c r="EH121" s="22">
        <f>CASHBC!IA119</f>
        <v>8.1500000000000057</v>
      </c>
      <c r="EI121" s="22">
        <f>CASHBC!IB119</f>
        <v>5.1999999999999886</v>
      </c>
      <c r="EJ121" s="22">
        <f>CASHBC!IC119</f>
        <v>7.2999999999999829</v>
      </c>
      <c r="EK121" s="22">
        <f>CASHBC!ID119</f>
        <v>11.699999999999989</v>
      </c>
      <c r="EL121" s="3">
        <f>CASHBC!IE119</f>
        <v>9.6500000000000057</v>
      </c>
      <c r="EM121" s="22">
        <f>CASHBC!IF119</f>
        <v>11.799999999999983</v>
      </c>
      <c r="EN121" s="22">
        <f>CASHBC!IG119</f>
        <v>5.5999999999999943</v>
      </c>
      <c r="EO121" s="22">
        <f>CASHBC!IH119</f>
        <v>6.4000000000000057</v>
      </c>
      <c r="EP121" s="22">
        <f>VLOOKUP($A121,FNO_STOCKOPS!$EJ:$EY,2,0)</f>
        <v>0.50824017517575204</v>
      </c>
      <c r="EQ121" s="22">
        <f>VLOOKUP($A121,FNO_STOCKOPS!$EJ:$EY,3,0)</f>
        <v>0.50398800599700155</v>
      </c>
      <c r="ER121" s="22">
        <f>VLOOKUP($A121,FNO_STOCKOPS!$EJ:$EY,4,0)</f>
        <v>0.47723302031011139</v>
      </c>
      <c r="ES121" s="22">
        <f>VLOOKUP($A121,FNO_STOCKOPS!$EJ:$EY,5,0)</f>
        <v>0.45966201322556943</v>
      </c>
      <c r="ET121" s="22">
        <f>VLOOKUP($A121,FNO_STOCKOPS!$EJ:$EY,6,0)</f>
        <v>0.47260403829746894</v>
      </c>
      <c r="EU121" s="22">
        <f>VLOOKUP($A121,FNO_STOCKOPS!$EJ:$EY,7,0)</f>
        <v>0.51828403565640191</v>
      </c>
      <c r="EV121" s="22">
        <f>VLOOKUP($A121,FNO_STOCKOPS!$EJ:$EY,8,0)</f>
        <v>0.53337329047022286</v>
      </c>
      <c r="EW121" s="22">
        <f>VLOOKUP($A121,FNO_STOCKOPS!$EJ:$EY,9,0)</f>
        <v>0.49423332447515278</v>
      </c>
      <c r="EX121" s="22">
        <f>VLOOKUP($A121,FNO_STOCKOPS!$EJ:$EY,10,0)</f>
        <v>0.55937997288854835</v>
      </c>
      <c r="EY121" s="22">
        <f>VLOOKUP($A121,FNO_STOCKOPS!$EJ:$EY,11,0)</f>
        <v>0.58841562846520123</v>
      </c>
      <c r="EZ121" s="22">
        <f>VLOOKUP($A121,FNO_STOCKOPS!$EJ:$EY,12,0)</f>
        <v>0.58388268532221177</v>
      </c>
      <c r="FA121" s="22">
        <f>VLOOKUP($A121,FNO_STOCKOPS!$EJ:$EY,13,0)</f>
        <v>0.54767596281540509</v>
      </c>
      <c r="FB121" s="22">
        <f>VLOOKUP($A121,FNO_STOCKOPS!$EJ:$EY,14,0)</f>
        <v>0.54434581799812365</v>
      </c>
      <c r="FC121" s="22">
        <f>VLOOKUP($A121,FNO_STOCKOPS!$EJ:$EY,15,0)</f>
        <v>0.55206749771967167</v>
      </c>
    </row>
    <row r="122" spans="1:159" x14ac:dyDescent="0.25">
      <c r="A122" s="3" t="s">
        <v>128</v>
      </c>
      <c r="B122" s="17">
        <v>19300</v>
      </c>
      <c r="C122" s="17">
        <v>19890</v>
      </c>
      <c r="D122" s="17">
        <v>19118.45</v>
      </c>
      <c r="E122" s="17">
        <v>19610</v>
      </c>
      <c r="F122" s="18">
        <v>2.29</v>
      </c>
      <c r="G122" s="17">
        <v>25355</v>
      </c>
      <c r="H122" s="17">
        <v>15410</v>
      </c>
      <c r="I122" s="21" t="str">
        <f>VLOOKUP($A122,CASHBC!$HT:$IL,19,0)</f>
        <v/>
      </c>
      <c r="J122" s="22">
        <f>VLOOKUP($A122,CASHBC!$A:$C,3,0)</f>
        <v>0.53649000000000002</v>
      </c>
      <c r="K122" s="22">
        <f>VLOOKUP($A122,CASHBC!$EZ:$FD,2,0)</f>
        <v>0.30919666666666662</v>
      </c>
      <c r="L122" s="22">
        <f>VLOOKUP($A122,CASHBC!$EZ:$FD,3,0)</f>
        <v>0.33816400000000002</v>
      </c>
      <c r="M122" s="22">
        <f>VLOOKUP($A122,CASHBC!$EZ:$FD,4,0)</f>
        <v>0.41400500000000001</v>
      </c>
      <c r="N122" s="22">
        <f>VLOOKUP($A122,CASHBC!$EZ:$FD,5,0)</f>
        <v>0.63390769230769228</v>
      </c>
      <c r="O122" s="22" t="str">
        <f t="shared" si="9"/>
        <v/>
      </c>
      <c r="P122" s="22">
        <f>VLOOKUP($A122,CASHBC!$A:$D,4,0)</f>
        <v>105.17128680499999</v>
      </c>
      <c r="Q122" s="22">
        <f>VLOOKUP($A122,CASHBC!$FX:$GB,2,0)</f>
        <v>58.967502608333326</v>
      </c>
      <c r="R122" s="22">
        <f>VLOOKUP($A122,CASHBC!$FX:$GB,3,0)</f>
        <v>64.024139809999994</v>
      </c>
      <c r="S122" s="22">
        <f>VLOOKUP($A122,CASHBC!$FX:$GB,4,0)</f>
        <v>78.412159814375002</v>
      </c>
      <c r="T122" s="22">
        <f>VLOOKUP($A122,CASHBC!$FX:$GB,5,0)</f>
        <v>116.35350911615384</v>
      </c>
      <c r="U122" s="22" t="str">
        <f t="shared" si="10"/>
        <v/>
      </c>
      <c r="V122" s="24">
        <f>VLOOKUP($A122,CASHBC!$A:$E,5,0)</f>
        <v>13061</v>
      </c>
      <c r="W122" s="24">
        <f>VLOOKUP($A122,CASHBC!$GV:$GZ,2,0)</f>
        <v>9888</v>
      </c>
      <c r="X122" s="24">
        <f>VLOOKUP($A122,CASHBC!$GV:$GZ,3,0)</f>
        <v>10733.4</v>
      </c>
      <c r="Y122" s="24">
        <f>VLOOKUP($A122,CASHBC!$GV:$GZ,4,0)</f>
        <v>12156.125</v>
      </c>
      <c r="Z122" s="24">
        <f>VLOOKUP($A122,CASHBC!$GV:$GZ,5,0)</f>
        <v>18724.76923076923</v>
      </c>
      <c r="AA122" s="24" t="str">
        <f t="shared" si="11"/>
        <v/>
      </c>
      <c r="AB122" s="27">
        <f>VLOOKUP(A122,DELIEVERY!A:E,5,0)</f>
        <v>29.59</v>
      </c>
      <c r="AC122" s="22">
        <f>VLOOKUP(A122,DELIEVERY!DP:DV,3,0)</f>
        <v>26.939703964035836</v>
      </c>
      <c r="AD122" s="22">
        <f>VLOOKUP(A122,DELIEVERY!DP:DV,4,0)</f>
        <v>27.141860162524694</v>
      </c>
      <c r="AE122" s="22">
        <f>VLOOKUP(A122,DELIEVERY!DP:DV,5,0)</f>
        <v>30.146073115058996</v>
      </c>
      <c r="AF122" s="22">
        <f>VLOOKUP(A122,DELIEVERY!DP:DV,6,0)</f>
        <v>34.738132220172801</v>
      </c>
      <c r="AG122" s="3" t="str">
        <f t="shared" si="12"/>
        <v/>
      </c>
      <c r="AH122" s="28">
        <f>FNO_BHAVCOPY!CB120</f>
        <v>3.5093938319744771</v>
      </c>
      <c r="AI122" s="28">
        <f>FNO_BHAVCOPY!CC120</f>
        <v>-0.52891396332863183</v>
      </c>
      <c r="AJ122" s="28">
        <f>FNO_BHAVCOPY!CD120</f>
        <v>-0.28129395218002812</v>
      </c>
      <c r="AK122" s="28">
        <f>FNO_BHAVCOPY!CE120</f>
        <v>-1.0782608695652174</v>
      </c>
      <c r="AL122" s="28">
        <f>FNO_BHAVCOPY!CF120</f>
        <v>-0.75940628236106311</v>
      </c>
      <c r="AM122" s="28">
        <f>FNO_BHAVCOPY!CG120</f>
        <v>-2.490743857287109</v>
      </c>
      <c r="AN122" s="28">
        <f>FNO_BHAVCOPY!CH120</f>
        <v>0.74601559850796884</v>
      </c>
      <c r="AO122" s="28">
        <f>FNO_BHAVCOPY!CI120</f>
        <v>0.54551653596999661</v>
      </c>
      <c r="AP122" s="28">
        <f>FNO_BHAVCOPY!CJ120</f>
        <v>1.6285516285516284</v>
      </c>
      <c r="AQ122" s="28">
        <f>FNO_BHAVCOPY!CK120</f>
        <v>-1.4007516228220021</v>
      </c>
      <c r="AR122" s="28">
        <f>FNO_BHAVCOPY!CL120</f>
        <v>3.5739561217268219</v>
      </c>
      <c r="AS122" s="28">
        <f>FNO_BHAVCOPY!CM120</f>
        <v>-12.017434620174345</v>
      </c>
      <c r="AT122" s="28">
        <f>FNO_BHAVCOPY!CN120</f>
        <v>2.5215448451962974</v>
      </c>
      <c r="AU122" s="28">
        <f>FNO_BHAVCOPY!CO120</f>
        <v>1.4572538860103628</v>
      </c>
      <c r="AV122" s="29">
        <f>FNO_BHAVCOPY!BK120</f>
        <v>146000</v>
      </c>
      <c r="AW122" s="29">
        <f>FNO_BHAVCOPY!BL120</f>
        <v>141050</v>
      </c>
      <c r="AX122" s="29">
        <f>FNO_BHAVCOPY!BM120</f>
        <v>141800</v>
      </c>
      <c r="AY122" s="29">
        <f>FNO_BHAVCOPY!BN120</f>
        <v>142200</v>
      </c>
      <c r="AZ122" s="29">
        <f>FNO_BHAVCOPY!BO120</f>
        <v>143750</v>
      </c>
      <c r="BA122" s="29">
        <f>FNO_BHAVCOPY!BP120</f>
        <v>144850</v>
      </c>
      <c r="BB122" s="29">
        <f>FNO_BHAVCOPY!BQ120</f>
        <v>148550</v>
      </c>
      <c r="BC122" s="29">
        <f>FNO_BHAVCOPY!BR120</f>
        <v>147450</v>
      </c>
      <c r="BD122" s="29">
        <f>FNO_BHAVCOPY!BS120</f>
        <v>146650</v>
      </c>
      <c r="BE122" s="29">
        <f>FNO_BHAVCOPY!BT120</f>
        <v>144300</v>
      </c>
      <c r="BF122" s="29">
        <f>FNO_BHAVCOPY!BU120</f>
        <v>146350</v>
      </c>
      <c r="BG122" s="29">
        <f>FNO_BHAVCOPY!BV120</f>
        <v>141300</v>
      </c>
      <c r="BH122" s="29">
        <f>FNO_BHAVCOPY!BW120</f>
        <v>160600</v>
      </c>
      <c r="BI122" s="29">
        <f>FNO_BHAVCOPY!BX120</f>
        <v>156650</v>
      </c>
      <c r="BJ122" s="22">
        <f>CASHBC!EJ120</f>
        <v>0.53649000000000002</v>
      </c>
      <c r="BK122" s="22">
        <f>CASHBC!EK120</f>
        <v>0.25467000000000001</v>
      </c>
      <c r="BL122" s="22">
        <f>CASHBC!EL120</f>
        <v>0.29420000000000002</v>
      </c>
      <c r="BM122" s="22">
        <f>CASHBC!EM120</f>
        <v>0.37872</v>
      </c>
      <c r="BN122" s="22">
        <f>CASHBC!EN120</f>
        <v>0.34410000000000002</v>
      </c>
      <c r="BO122" s="22">
        <f>CASHBC!EO120</f>
        <v>0.41913</v>
      </c>
      <c r="BP122" s="22">
        <f>CASHBC!EP120</f>
        <v>0.70879999999999999</v>
      </c>
      <c r="BQ122" s="22">
        <f>CASHBC!EQ120</f>
        <v>0.43173</v>
      </c>
      <c r="BR122" s="22">
        <f>CASHBC!ER120</f>
        <v>0.48069000000000001</v>
      </c>
      <c r="BS122" s="22">
        <f>CASHBC!ES120</f>
        <v>0.74780000000000002</v>
      </c>
      <c r="BT122" s="22">
        <f>CASHBC!ET120</f>
        <v>1.1262700000000001</v>
      </c>
      <c r="BU122" s="22">
        <f>CASHBC!EU120</f>
        <v>1.2580800000000001</v>
      </c>
      <c r="BV122" s="22">
        <f>CASHBC!EV120</f>
        <v>0.86675000000000002</v>
      </c>
      <c r="BW122" s="22">
        <f>CASHBC!EW120</f>
        <v>0.92986000000000002</v>
      </c>
      <c r="BX122" s="22">
        <f>VLOOKUP($A122,CASHBC!$FG:$FU,2,0)</f>
        <v>105.17128680499999</v>
      </c>
      <c r="BY122" s="22">
        <f>VLOOKUP($A122,CASHBC!$FG:$FU,3,0)</f>
        <v>48.601518325000001</v>
      </c>
      <c r="BZ122" s="22">
        <f>VLOOKUP($A122,CASHBC!$FG:$FU,4,0)</f>
        <v>56.260184304999996</v>
      </c>
      <c r="CA122" s="22">
        <f>VLOOKUP($A122,CASHBC!$FG:$FU,5,0)</f>
        <v>72.040805195000004</v>
      </c>
      <c r="CB122" s="22">
        <f>VLOOKUP($A122,CASHBC!$FG:$FU,6,0)</f>
        <v>64.063260270000001</v>
      </c>
      <c r="CC122" s="22">
        <f>VLOOKUP($A122,CASHBC!$FG:$FU,7,0)</f>
        <v>79.154930954999998</v>
      </c>
      <c r="CD122" s="22">
        <f>VLOOKUP($A122,CASHBC!$FG:$FU,8,0)</f>
        <v>134.727868575</v>
      </c>
      <c r="CE122" s="22">
        <f>VLOOKUP($A122,CASHBC!$FG:$FU,9,0)</f>
        <v>80.829946004999996</v>
      </c>
      <c r="CF122" s="22">
        <f>VLOOKUP($A122,CASHBC!$FG:$FU,10,0)</f>
        <v>91.618764885000004</v>
      </c>
      <c r="CG122" s="22">
        <f>VLOOKUP($A122,CASHBC!$FG:$FU,11,0)</f>
        <v>143.22193118499999</v>
      </c>
      <c r="CH122" s="22">
        <f>VLOOKUP($A122,CASHBC!$FG:$FU,12,0)</f>
        <v>210.55155035999999</v>
      </c>
      <c r="CI122" s="22">
        <f>VLOOKUP($A122,CASHBC!$FG:$FU,13,0)</f>
        <v>228.21567999999999</v>
      </c>
      <c r="CJ122" s="22">
        <f>VLOOKUP($A122,CASHBC!$FG:$FU,14,0)</f>
        <v>149.43938230000001</v>
      </c>
      <c r="CK122" s="22">
        <f>VLOOKUP($A122,CASHBC!$FG:$FU,15,0)</f>
        <v>153.86979615000001</v>
      </c>
      <c r="CL122" s="30">
        <f>VLOOKUP($A122,CASHBC!$GE:$GS,2,0)</f>
        <v>13061</v>
      </c>
      <c r="CM122" s="30">
        <f>VLOOKUP($A122,CASHBC!$GE:$GS,3,0)</f>
        <v>9257</v>
      </c>
      <c r="CN122" s="30">
        <f>VLOOKUP($A122,CASHBC!$GE:$GS,4,0)</f>
        <v>8415</v>
      </c>
      <c r="CO122" s="30">
        <f>VLOOKUP($A122,CASHBC!$GE:$GS,5,0)</f>
        <v>11992</v>
      </c>
      <c r="CP122" s="30">
        <f>VLOOKUP($A122,CASHBC!$GE:$GS,6,0)</f>
        <v>10648</v>
      </c>
      <c r="CQ122" s="30">
        <f>VLOOKUP($A122,CASHBC!$GE:$GS,7,0)</f>
        <v>13355</v>
      </c>
      <c r="CR122" s="30">
        <f>VLOOKUP($A122,CASHBC!$GE:$GS,8,0)</f>
        <v>18657</v>
      </c>
      <c r="CS122" s="30">
        <f>VLOOKUP($A122,CASHBC!$GE:$GS,9,0)</f>
        <v>11113</v>
      </c>
      <c r="CT122" s="30">
        <f>VLOOKUP($A122,CASHBC!$GE:$GS,10,0)</f>
        <v>13812</v>
      </c>
      <c r="CU122" s="30">
        <f>VLOOKUP($A122,CASHBC!$GE:$GS,11,0)</f>
        <v>21802</v>
      </c>
      <c r="CV122" s="30">
        <f>VLOOKUP($A122,CASHBC!$GE:$GS,12,0)</f>
        <v>30314</v>
      </c>
      <c r="CW122" s="30">
        <f>VLOOKUP($A122,CASHBC!$GE:$GS,13,0)</f>
        <v>37949</v>
      </c>
      <c r="CX122" s="30">
        <f>VLOOKUP($A122,CASHBC!$GE:$GS,14,0)</f>
        <v>27168</v>
      </c>
      <c r="CY122" s="30">
        <f>VLOOKUP($A122,CASHBC!$GE:$GS,15,0)</f>
        <v>28940</v>
      </c>
      <c r="CZ122" s="30">
        <f t="shared" si="15"/>
        <v>4.1075721613965239</v>
      </c>
      <c r="DA122" s="30">
        <f t="shared" si="14"/>
        <v>2.7511072701739225</v>
      </c>
      <c r="DB122" s="30">
        <f t="shared" si="14"/>
        <v>3.4961378490790258</v>
      </c>
      <c r="DC122" s="30">
        <f t="shared" si="14"/>
        <v>3.1581054036024017</v>
      </c>
      <c r="DD122" s="30">
        <f t="shared" si="14"/>
        <v>3.2315927873779118</v>
      </c>
      <c r="DE122" s="30">
        <f t="shared" si="14"/>
        <v>3.1383751403968554</v>
      </c>
      <c r="DF122" s="30">
        <f t="shared" si="14"/>
        <v>3.7991102535241463</v>
      </c>
      <c r="DG122" s="30">
        <f t="shared" si="14"/>
        <v>3.8849095653738863</v>
      </c>
      <c r="DH122" s="30">
        <f t="shared" si="13"/>
        <v>3.4802345786272806</v>
      </c>
      <c r="DI122" s="30">
        <f t="shared" si="13"/>
        <v>3.4299605540776077</v>
      </c>
      <c r="DJ122" s="30">
        <f t="shared" si="13"/>
        <v>3.7153460447318074</v>
      </c>
      <c r="DK122" s="30">
        <f t="shared" si="13"/>
        <v>3.3151861709135946</v>
      </c>
      <c r="DL122" s="30">
        <f t="shared" si="13"/>
        <v>3.1903342167255597</v>
      </c>
      <c r="DM122" s="30">
        <f t="shared" si="13"/>
        <v>3.2130615065653076</v>
      </c>
      <c r="DN122" s="3">
        <f>VLOOKUP($A122,DELIEVERY!$DX:$EM,2,0)</f>
        <v>29.59</v>
      </c>
      <c r="DO122" s="3">
        <f>VLOOKUP($A122,DELIEVERY!$DX:$EM,3,0)</f>
        <v>30.92</v>
      </c>
      <c r="DP122" s="3">
        <f>VLOOKUP($A122,DELIEVERY!$DX:$EM,4,0)</f>
        <v>21.67</v>
      </c>
      <c r="DQ122" s="3">
        <f>VLOOKUP($A122,DELIEVERY!$DX:$EM,5,0)</f>
        <v>28.36</v>
      </c>
      <c r="DR122" s="3">
        <f>VLOOKUP($A122,DELIEVERY!$DX:$EM,6,0)</f>
        <v>32.979999999999997</v>
      </c>
      <c r="DS122" s="3">
        <f>VLOOKUP($A122,DELIEVERY!$DX:$EM,7,0)</f>
        <v>22.8</v>
      </c>
      <c r="DT122" s="3">
        <f>VLOOKUP($A122,DELIEVERY!$DX:$EM,8,0)</f>
        <v>35.85</v>
      </c>
      <c r="DU122" s="3">
        <f>VLOOKUP($A122,DELIEVERY!$DX:$EM,9,0)</f>
        <v>36.9</v>
      </c>
      <c r="DV122" s="3">
        <f>VLOOKUP($A122,DELIEVERY!$DX:$EM,10,0)</f>
        <v>26.24</v>
      </c>
      <c r="DW122" s="3">
        <f>VLOOKUP($A122,DELIEVERY!$DX:$EM,11,0)</f>
        <v>27.89</v>
      </c>
      <c r="DX122" s="3">
        <f>VLOOKUP($A122,DELIEVERY!$DX:$EM,12,0)</f>
        <v>31.03</v>
      </c>
      <c r="DY122" s="3">
        <f>VLOOKUP($A122,DELIEVERY!$DX:$EM,13,0)</f>
        <v>40.11</v>
      </c>
      <c r="DZ122" s="3">
        <f>VLOOKUP($A122,DELIEVERY!$DX:$EM,14,0)</f>
        <v>26.86</v>
      </c>
      <c r="EA122" s="3">
        <f>VLOOKUP($A122,DELIEVERY!$DX:$EM,15,0)</f>
        <v>61.17</v>
      </c>
      <c r="EB122" s="3">
        <f>CASHBC!HU120</f>
        <v>771.54999999999927</v>
      </c>
      <c r="EC122" s="22">
        <f>CASHBC!HV120</f>
        <v>299.65000000000146</v>
      </c>
      <c r="ED122" s="22">
        <f>CASHBC!HW120</f>
        <v>594.90000000000146</v>
      </c>
      <c r="EE122" s="22">
        <f>CASHBC!HX120</f>
        <v>545</v>
      </c>
      <c r="EF122" s="3">
        <f>CASHBC!HY120</f>
        <v>544.75</v>
      </c>
      <c r="EG122" s="22">
        <f>CASHBC!HZ120</f>
        <v>573.95000000000073</v>
      </c>
      <c r="EH122" s="22">
        <f>CASHBC!IA120</f>
        <v>1008.0499999999993</v>
      </c>
      <c r="EI122" s="22">
        <f>CASHBC!IB120</f>
        <v>762.79999999999927</v>
      </c>
      <c r="EJ122" s="22">
        <f>CASHBC!IC120</f>
        <v>407.60000000000218</v>
      </c>
      <c r="EK122" s="22">
        <f>CASHBC!ID120</f>
        <v>946.29999999999927</v>
      </c>
      <c r="EL122" s="3">
        <f>CASHBC!IE120</f>
        <v>1797.7000000000007</v>
      </c>
      <c r="EM122" s="22">
        <f>CASHBC!IF120</f>
        <v>1179.2000000000007</v>
      </c>
      <c r="EN122" s="22">
        <f>CASHBC!IG120</f>
        <v>1579</v>
      </c>
      <c r="EO122" s="22">
        <f>CASHBC!IH120</f>
        <v>875</v>
      </c>
      <c r="EP122" s="22">
        <f>VLOOKUP($A122,FNO_STOCKOPS!$EJ:$EY,2,0)</f>
        <v>0.34482758620689657</v>
      </c>
      <c r="EQ122" s="22">
        <f>VLOOKUP($A122,FNO_STOCKOPS!$EJ:$EY,3,0)</f>
        <v>0.28813559322033899</v>
      </c>
      <c r="ER122" s="22">
        <f>VLOOKUP($A122,FNO_STOCKOPS!$EJ:$EY,4,0)</f>
        <v>0.28333333333333333</v>
      </c>
      <c r="ES122" s="22">
        <f>VLOOKUP($A122,FNO_STOCKOPS!$EJ:$EY,5,0)</f>
        <v>0.27419354838709675</v>
      </c>
      <c r="ET122" s="22">
        <f>VLOOKUP($A122,FNO_STOCKOPS!$EJ:$EY,6,0)</f>
        <v>0.29629629629629628</v>
      </c>
      <c r="EU122" s="22">
        <f>VLOOKUP($A122,FNO_STOCKOPS!$EJ:$EY,7,0)</f>
        <v>0.30188679245283018</v>
      </c>
      <c r="EV122" s="22">
        <f>VLOOKUP($A122,FNO_STOCKOPS!$EJ:$EY,8,0)</f>
        <v>0.32075471698113206</v>
      </c>
      <c r="EW122" s="22">
        <f>VLOOKUP($A122,FNO_STOCKOPS!$EJ:$EY,9,0)</f>
        <v>0.26923076923076922</v>
      </c>
      <c r="EX122" s="22">
        <f>VLOOKUP($A122,FNO_STOCKOPS!$EJ:$EY,10,0)</f>
        <v>0.27450980392156865</v>
      </c>
      <c r="EY122" s="22">
        <f>VLOOKUP($A122,FNO_STOCKOPS!$EJ:$EY,11,0)</f>
        <v>0.27272727272727271</v>
      </c>
      <c r="EZ122" s="22">
        <f>VLOOKUP($A122,FNO_STOCKOPS!$EJ:$EY,12,0)</f>
        <v>0.22222222222222221</v>
      </c>
      <c r="FA122" s="22">
        <f>VLOOKUP($A122,FNO_STOCKOPS!$EJ:$EY,13,0)</f>
        <v>0.14285714285714285</v>
      </c>
      <c r="FB122" s="22">
        <f>VLOOKUP($A122,FNO_STOCKOPS!$EJ:$EY,14,0)</f>
        <v>0.1111111111111111</v>
      </c>
      <c r="FC122" s="22">
        <f>VLOOKUP($A122,FNO_STOCKOPS!$EJ:$EY,15,0)</f>
        <v>0.17391304347826086</v>
      </c>
    </row>
    <row r="123" spans="1:159" x14ac:dyDescent="0.25">
      <c r="A123" s="3" t="s">
        <v>129</v>
      </c>
      <c r="B123" s="17">
        <v>1148</v>
      </c>
      <c r="C123" s="17">
        <v>1179</v>
      </c>
      <c r="D123" s="17">
        <v>1132.95</v>
      </c>
      <c r="E123" s="17">
        <v>1137</v>
      </c>
      <c r="F123" s="18">
        <v>0.87</v>
      </c>
      <c r="G123" s="17">
        <v>1717.45</v>
      </c>
      <c r="H123" s="17">
        <v>947.9</v>
      </c>
      <c r="I123" s="21" t="str">
        <f>VLOOKUP($A123,CASHBC!$HT:$IL,19,0)</f>
        <v/>
      </c>
      <c r="J123" s="22">
        <f>VLOOKUP($A123,CASHBC!$A:$C,3,0)</f>
        <v>6.0993300000000001</v>
      </c>
      <c r="K123" s="22">
        <f>VLOOKUP($A123,CASHBC!$EZ:$FD,2,0)</f>
        <v>4.4706599999999996</v>
      </c>
      <c r="L123" s="22">
        <f>VLOOKUP($A123,CASHBC!$EZ:$FD,3,0)</f>
        <v>6.3192899999999996</v>
      </c>
      <c r="M123" s="22">
        <f>VLOOKUP($A123,CASHBC!$EZ:$FD,4,0)</f>
        <v>5.4090199999999999</v>
      </c>
      <c r="N123" s="22">
        <f>VLOOKUP($A123,CASHBC!$EZ:$FD,5,0)</f>
        <v>5.6482676923076918</v>
      </c>
      <c r="O123" s="22" t="str">
        <f t="shared" si="9"/>
        <v/>
      </c>
      <c r="P123" s="22">
        <f>VLOOKUP($A123,CASHBC!$A:$D,4,0)</f>
        <v>70.507141774999994</v>
      </c>
      <c r="Q123" s="22">
        <f>VLOOKUP($A123,CASHBC!$FX:$GB,2,0)</f>
        <v>51.239615763333326</v>
      </c>
      <c r="R123" s="22">
        <f>VLOOKUP($A123,CASHBC!$FX:$GB,3,0)</f>
        <v>73.642772530000002</v>
      </c>
      <c r="S123" s="22">
        <f>VLOOKUP($A123,CASHBC!$FX:$GB,4,0)</f>
        <v>62.758002706875004</v>
      </c>
      <c r="T123" s="22">
        <f>VLOOKUP($A123,CASHBC!$FX:$GB,5,0)</f>
        <v>66.371226996538454</v>
      </c>
      <c r="U123" s="22" t="str">
        <f t="shared" si="10"/>
        <v/>
      </c>
      <c r="V123" s="24">
        <f>VLOOKUP($A123,CASHBC!$A:$E,5,0)</f>
        <v>33161</v>
      </c>
      <c r="W123" s="24">
        <f>VLOOKUP($A123,CASHBC!$GV:$GZ,2,0)</f>
        <v>24826.333333333332</v>
      </c>
      <c r="X123" s="24">
        <f>VLOOKUP($A123,CASHBC!$GV:$GZ,3,0)</f>
        <v>30401</v>
      </c>
      <c r="Y123" s="24">
        <f>VLOOKUP($A123,CASHBC!$GV:$GZ,4,0)</f>
        <v>27973.375</v>
      </c>
      <c r="Z123" s="24">
        <f>VLOOKUP($A123,CASHBC!$GV:$GZ,5,0)</f>
        <v>33596.076923076922</v>
      </c>
      <c r="AA123" s="24" t="str">
        <f t="shared" si="11"/>
        <v/>
      </c>
      <c r="AB123" s="27">
        <f>VLOOKUP(A123,DELIEVERY!A:E,5,0)</f>
        <v>35.61</v>
      </c>
      <c r="AC123" s="22">
        <f>VLOOKUP(A123,DELIEVERY!DP:DV,3,0)</f>
        <v>40.136728506902038</v>
      </c>
      <c r="AD123" s="22">
        <f>VLOOKUP(A123,DELIEVERY!DP:DV,4,0)</f>
        <v>31.412642876019298</v>
      </c>
      <c r="AE123" s="22">
        <f>VLOOKUP(A123,DELIEVERY!DP:DV,5,0)</f>
        <v>31.527245231113955</v>
      </c>
      <c r="AF123" s="22">
        <f>VLOOKUP(A123,DELIEVERY!DP:DV,6,0)</f>
        <v>35.269166257646319</v>
      </c>
      <c r="AG123" s="3" t="str">
        <f t="shared" si="12"/>
        <v/>
      </c>
      <c r="AH123" s="28">
        <f>FNO_BHAVCOPY!CB121</f>
        <v>2.1284682630178637</v>
      </c>
      <c r="AI123" s="28">
        <f>FNO_BHAVCOPY!CC121</f>
        <v>0.6118546845124283</v>
      </c>
      <c r="AJ123" s="28">
        <f>FNO_BHAVCOPY!CD121</f>
        <v>0.11485451761102604</v>
      </c>
      <c r="AK123" s="28">
        <f>FNO_BHAVCOPY!CE121</f>
        <v>3.9395145244727416</v>
      </c>
      <c r="AL123" s="28">
        <f>FNO_BHAVCOPY!CF121</f>
        <v>-2.217898832684825</v>
      </c>
      <c r="AM123" s="28">
        <f>FNO_BHAVCOPY!CG121</f>
        <v>2.1056813667063965</v>
      </c>
      <c r="AN123" s="28">
        <f>FNO_BHAVCOPY!CH121</f>
        <v>7.1519795657726686</v>
      </c>
      <c r="AO123" s="28">
        <f>FNO_BHAVCOPY!CI121</f>
        <v>1.4248704663212435</v>
      </c>
      <c r="AP123" s="28">
        <f>FNO_BHAVCOPY!CJ121</f>
        <v>0.82716586852416196</v>
      </c>
      <c r="AQ123" s="28">
        <f>FNO_BHAVCOPY!CK121</f>
        <v>-0.90595340811044001</v>
      </c>
      <c r="AR123" s="28">
        <f>FNO_BHAVCOPY!CL121</f>
        <v>0.21616947686986598</v>
      </c>
      <c r="AS123" s="28">
        <f>FNO_BHAVCOPY!CM121</f>
        <v>-6.6962484872932633</v>
      </c>
      <c r="AT123" s="28">
        <f>FNO_BHAVCOPY!CN121</f>
        <v>4.5109612141652615</v>
      </c>
      <c r="AU123" s="28">
        <f>FNO_BHAVCOPY!CO121</f>
        <v>-0.33613445378151263</v>
      </c>
      <c r="AV123" s="29">
        <f>FNO_BHAVCOPY!BK121</f>
        <v>1477850</v>
      </c>
      <c r="AW123" s="29">
        <f>FNO_BHAVCOPY!BL121</f>
        <v>1447050</v>
      </c>
      <c r="AX123" s="29">
        <f>FNO_BHAVCOPY!BM121</f>
        <v>1438250</v>
      </c>
      <c r="AY123" s="29">
        <f>FNO_BHAVCOPY!BN121</f>
        <v>1436600</v>
      </c>
      <c r="AZ123" s="29">
        <f>FNO_BHAVCOPY!BO121</f>
        <v>1382150</v>
      </c>
      <c r="BA123" s="29">
        <f>FNO_BHAVCOPY!BP121</f>
        <v>1413500</v>
      </c>
      <c r="BB123" s="29">
        <f>FNO_BHAVCOPY!BQ121</f>
        <v>1384350</v>
      </c>
      <c r="BC123" s="29">
        <f>FNO_BHAVCOPY!BR121</f>
        <v>1291950</v>
      </c>
      <c r="BD123" s="29">
        <f>FNO_BHAVCOPY!BS121</f>
        <v>1273800</v>
      </c>
      <c r="BE123" s="29">
        <f>FNO_BHAVCOPY!BT121</f>
        <v>1263350</v>
      </c>
      <c r="BF123" s="29">
        <f>FNO_BHAVCOPY!BU121</f>
        <v>1274900</v>
      </c>
      <c r="BG123" s="29">
        <f>FNO_BHAVCOPY!BV121</f>
        <v>1272150</v>
      </c>
      <c r="BH123" s="29">
        <f>FNO_BHAVCOPY!BW121</f>
        <v>1363450</v>
      </c>
      <c r="BI123" s="29">
        <f>FNO_BHAVCOPY!BX121</f>
        <v>1304600</v>
      </c>
      <c r="BJ123" s="22">
        <f>CASHBC!EJ121</f>
        <v>6.0993300000000001</v>
      </c>
      <c r="BK123" s="22">
        <f>CASHBC!EK121</f>
        <v>5.2569900000000001</v>
      </c>
      <c r="BL123" s="22">
        <f>CASHBC!EL121</f>
        <v>5.2977299999999996</v>
      </c>
      <c r="BM123" s="22">
        <f>CASHBC!EM121</f>
        <v>2.8572600000000001</v>
      </c>
      <c r="BN123" s="22">
        <f>CASHBC!EN121</f>
        <v>7.7370799999999997</v>
      </c>
      <c r="BO123" s="22">
        <f>CASHBC!EO121</f>
        <v>10.44739</v>
      </c>
      <c r="BP123" s="22">
        <f>CASHBC!EP121</f>
        <v>7.3128099999999998</v>
      </c>
      <c r="BQ123" s="22">
        <f>CASHBC!EQ121</f>
        <v>1.8218799999999999</v>
      </c>
      <c r="BR123" s="22">
        <f>CASHBC!ER121</f>
        <v>2.5410200000000001</v>
      </c>
      <c r="BS123" s="22">
        <f>CASHBC!ES121</f>
        <v>3.9012500000000001</v>
      </c>
      <c r="BT123" s="22">
        <f>CASHBC!ET121</f>
        <v>7.0922499999999999</v>
      </c>
      <c r="BU123" s="22">
        <f>CASHBC!EU121</f>
        <v>7.5682700000000001</v>
      </c>
      <c r="BV123" s="22">
        <f>CASHBC!EV121</f>
        <v>6.6462599999999998</v>
      </c>
      <c r="BW123" s="22">
        <f>CASHBC!EW121</f>
        <v>4.9472899999999997</v>
      </c>
      <c r="BX123" s="22">
        <f>VLOOKUP($A123,CASHBC!$FG:$FU,2,0)</f>
        <v>70.507141774999994</v>
      </c>
      <c r="BY123" s="22">
        <f>VLOOKUP($A123,CASHBC!$FG:$FU,3,0)</f>
        <v>59.376631904999996</v>
      </c>
      <c r="BZ123" s="22">
        <f>VLOOKUP($A123,CASHBC!$FG:$FU,4,0)</f>
        <v>61.317805440000001</v>
      </c>
      <c r="CA123" s="22">
        <f>VLOOKUP($A123,CASHBC!$FG:$FU,5,0)</f>
        <v>33.024409945000002</v>
      </c>
      <c r="CB123" s="22">
        <f>VLOOKUP($A123,CASHBC!$FG:$FU,6,0)</f>
        <v>91.00996112</v>
      </c>
      <c r="CC123" s="22">
        <f>VLOOKUP($A123,CASHBC!$FG:$FU,7,0)</f>
        <v>123.48505424000001</v>
      </c>
      <c r="CD123" s="22">
        <f>VLOOKUP($A123,CASHBC!$FG:$FU,8,0)</f>
        <v>82.474095785000003</v>
      </c>
      <c r="CE123" s="22">
        <f>VLOOKUP($A123,CASHBC!$FG:$FU,9,0)</f>
        <v>21.153918730000001</v>
      </c>
      <c r="CF123" s="22">
        <f>VLOOKUP($A123,CASHBC!$FG:$FU,10,0)</f>
        <v>30.222144489999998</v>
      </c>
      <c r="CG123" s="22">
        <f>VLOOKUP($A123,CASHBC!$FG:$FU,11,0)</f>
        <v>46.88979981</v>
      </c>
      <c r="CH123" s="22">
        <f>VLOOKUP($A123,CASHBC!$FG:$FU,12,0)</f>
        <v>85.877019634999996</v>
      </c>
      <c r="CI123" s="22">
        <f>VLOOKUP($A123,CASHBC!$FG:$FU,13,0)</f>
        <v>92.997318839999991</v>
      </c>
      <c r="CJ123" s="22">
        <f>VLOOKUP($A123,CASHBC!$FG:$FU,14,0)</f>
        <v>78.004390415000003</v>
      </c>
      <c r="CK123" s="22">
        <f>VLOOKUP($A123,CASHBC!$FG:$FU,15,0)</f>
        <v>56.993400600000001</v>
      </c>
      <c r="CL123" s="30">
        <f>VLOOKUP($A123,CASHBC!$GE:$GS,2,0)</f>
        <v>33161</v>
      </c>
      <c r="CM123" s="30">
        <f>VLOOKUP($A123,CASHBC!$GE:$GS,3,0)</f>
        <v>28560</v>
      </c>
      <c r="CN123" s="30">
        <f>VLOOKUP($A123,CASHBC!$GE:$GS,4,0)</f>
        <v>28945</v>
      </c>
      <c r="CO123" s="30">
        <f>VLOOKUP($A123,CASHBC!$GE:$GS,5,0)</f>
        <v>16974</v>
      </c>
      <c r="CP123" s="30">
        <f>VLOOKUP($A123,CASHBC!$GE:$GS,6,0)</f>
        <v>40329</v>
      </c>
      <c r="CQ123" s="30">
        <f>VLOOKUP($A123,CASHBC!$GE:$GS,7,0)</f>
        <v>37197</v>
      </c>
      <c r="CR123" s="30">
        <f>VLOOKUP($A123,CASHBC!$GE:$GS,8,0)</f>
        <v>32173</v>
      </c>
      <c r="CS123" s="30">
        <f>VLOOKUP($A123,CASHBC!$GE:$GS,9,0)</f>
        <v>17422</v>
      </c>
      <c r="CT123" s="30">
        <f>VLOOKUP($A123,CASHBC!$GE:$GS,10,0)</f>
        <v>22187</v>
      </c>
      <c r="CU123" s="30">
        <f>VLOOKUP($A123,CASHBC!$GE:$GS,11,0)</f>
        <v>27613</v>
      </c>
      <c r="CV123" s="30">
        <f>VLOOKUP($A123,CASHBC!$GE:$GS,12,0)</f>
        <v>49794</v>
      </c>
      <c r="CW123" s="30">
        <f>VLOOKUP($A123,CASHBC!$GE:$GS,13,0)</f>
        <v>51945</v>
      </c>
      <c r="CX123" s="30">
        <f>VLOOKUP($A123,CASHBC!$GE:$GS,14,0)</f>
        <v>46762</v>
      </c>
      <c r="CY123" s="30">
        <f>VLOOKUP($A123,CASHBC!$GE:$GS,15,0)</f>
        <v>36848</v>
      </c>
      <c r="CZ123" s="30">
        <f t="shared" si="15"/>
        <v>18.393082235155756</v>
      </c>
      <c r="DA123" s="30">
        <f t="shared" si="14"/>
        <v>18.406827731092438</v>
      </c>
      <c r="DB123" s="30">
        <f t="shared" si="14"/>
        <v>18.302746588357227</v>
      </c>
      <c r="DC123" s="30">
        <f t="shared" si="14"/>
        <v>16.83315659243549</v>
      </c>
      <c r="DD123" s="30">
        <f t="shared" si="14"/>
        <v>19.184904163257208</v>
      </c>
      <c r="DE123" s="30">
        <f t="shared" si="14"/>
        <v>28.086646772589187</v>
      </c>
      <c r="DF123" s="30">
        <f t="shared" si="14"/>
        <v>22.729649084636186</v>
      </c>
      <c r="DG123" s="30">
        <f t="shared" si="14"/>
        <v>10.45735277235679</v>
      </c>
      <c r="DH123" s="30">
        <f t="shared" si="13"/>
        <v>11.45274259701627</v>
      </c>
      <c r="DI123" s="30">
        <f t="shared" si="13"/>
        <v>14.128309129757724</v>
      </c>
      <c r="DJ123" s="30">
        <f t="shared" si="13"/>
        <v>14.243181909467005</v>
      </c>
      <c r="DK123" s="30">
        <f t="shared" si="13"/>
        <v>14.569775724323803</v>
      </c>
      <c r="DL123" s="30">
        <f t="shared" si="13"/>
        <v>14.212950686454814</v>
      </c>
      <c r="DM123" s="30">
        <f t="shared" si="13"/>
        <v>13.426210377768129</v>
      </c>
      <c r="DN123" s="3">
        <f>VLOOKUP($A123,DELIEVERY!$DX:$EM,2,0)</f>
        <v>35.61</v>
      </c>
      <c r="DO123" s="3">
        <f>VLOOKUP($A123,DELIEVERY!$DX:$EM,3,0)</f>
        <v>38.58</v>
      </c>
      <c r="DP123" s="3">
        <f>VLOOKUP($A123,DELIEVERY!$DX:$EM,4,0)</f>
        <v>36.369999999999997</v>
      </c>
      <c r="DQ123" s="3">
        <f>VLOOKUP($A123,DELIEVERY!$DX:$EM,5,0)</f>
        <v>49.98</v>
      </c>
      <c r="DR123" s="3">
        <f>VLOOKUP($A123,DELIEVERY!$DX:$EM,6,0)</f>
        <v>18.89</v>
      </c>
      <c r="DS123" s="3">
        <f>VLOOKUP($A123,DELIEVERY!$DX:$EM,7,0)</f>
        <v>29.49</v>
      </c>
      <c r="DT123" s="3">
        <f>VLOOKUP($A123,DELIEVERY!$DX:$EM,8,0)</f>
        <v>30.59</v>
      </c>
      <c r="DU123" s="3">
        <f>VLOOKUP($A123,DELIEVERY!$DX:$EM,9,0)</f>
        <v>39.22</v>
      </c>
      <c r="DV123" s="3">
        <f>VLOOKUP($A123,DELIEVERY!$DX:$EM,10,0)</f>
        <v>30.15</v>
      </c>
      <c r="DW123" s="3">
        <f>VLOOKUP($A123,DELIEVERY!$DX:$EM,11,0)</f>
        <v>42.72</v>
      </c>
      <c r="DX123" s="3">
        <f>VLOOKUP($A123,DELIEVERY!$DX:$EM,12,0)</f>
        <v>40</v>
      </c>
      <c r="DY123" s="3">
        <f>VLOOKUP($A123,DELIEVERY!$DX:$EM,13,0)</f>
        <v>41.27</v>
      </c>
      <c r="DZ123" s="3">
        <f>VLOOKUP($A123,DELIEVERY!$DX:$EM,14,0)</f>
        <v>37.53</v>
      </c>
      <c r="EA123" s="3">
        <f>VLOOKUP($A123,DELIEVERY!$DX:$EM,15,0)</f>
        <v>43.12</v>
      </c>
      <c r="EB123" s="3">
        <f>CASHBC!HU121</f>
        <v>46.049999999999955</v>
      </c>
      <c r="EC123" s="22">
        <f>CASHBC!HV121</f>
        <v>34.900000000000091</v>
      </c>
      <c r="ED123" s="22">
        <f>CASHBC!HW121</f>
        <v>53.75</v>
      </c>
      <c r="EE123" s="22">
        <f>CASHBC!HX121</f>
        <v>36.849999999999909</v>
      </c>
      <c r="EF123" s="3">
        <f>CASHBC!HY121</f>
        <v>68.700000000000045</v>
      </c>
      <c r="EG123" s="22">
        <f>CASHBC!HZ121</f>
        <v>64.650000000000091</v>
      </c>
      <c r="EH123" s="22">
        <f>CASHBC!IA121</f>
        <v>49.799999999999955</v>
      </c>
      <c r="EI123" s="22">
        <f>CASHBC!IB121</f>
        <v>22.900000000000091</v>
      </c>
      <c r="EJ123" s="22">
        <f>CASHBC!IC121</f>
        <v>41</v>
      </c>
      <c r="EK123" s="22">
        <f>CASHBC!ID121</f>
        <v>64.700000000000045</v>
      </c>
      <c r="EL123" s="3">
        <f>CASHBC!IE121</f>
        <v>56.549999999999955</v>
      </c>
      <c r="EM123" s="22">
        <f>CASHBC!IF121</f>
        <v>68.450000000000045</v>
      </c>
      <c r="EN123" s="22">
        <f>CASHBC!IG121</f>
        <v>80</v>
      </c>
      <c r="EO123" s="22">
        <f>CASHBC!IH121</f>
        <v>65</v>
      </c>
      <c r="EP123" s="22">
        <f>VLOOKUP($A123,FNO_STOCKOPS!$EJ:$EY,2,0)</f>
        <v>1</v>
      </c>
      <c r="EQ123" s="22">
        <f>VLOOKUP($A123,FNO_STOCKOPS!$EJ:$EY,3,0)</f>
        <v>0.9925373134328358</v>
      </c>
      <c r="ER123" s="22">
        <f>VLOOKUP($A123,FNO_STOCKOPS!$EJ:$EY,4,0)</f>
        <v>0.96923076923076923</v>
      </c>
      <c r="ES123" s="22">
        <f>VLOOKUP($A123,FNO_STOCKOPS!$EJ:$EY,5,0)</f>
        <v>0.8</v>
      </c>
      <c r="ET123" s="22">
        <f>VLOOKUP($A123,FNO_STOCKOPS!$EJ:$EY,6,0)</f>
        <v>0.7448275862068966</v>
      </c>
      <c r="EU123" s="22">
        <f>VLOOKUP($A123,FNO_STOCKOPS!$EJ:$EY,7,0)</f>
        <v>0.81060606060606055</v>
      </c>
      <c r="EV123" s="22">
        <f>VLOOKUP($A123,FNO_STOCKOPS!$EJ:$EY,8,0)</f>
        <v>0.79545454545454541</v>
      </c>
      <c r="EW123" s="22">
        <f>VLOOKUP($A123,FNO_STOCKOPS!$EJ:$EY,9,0)</f>
        <v>1.1573033707865168</v>
      </c>
      <c r="EX123" s="22">
        <f>VLOOKUP($A123,FNO_STOCKOPS!$EJ:$EY,10,0)</f>
        <v>1.1851851851851851</v>
      </c>
      <c r="EY123" s="22">
        <f>VLOOKUP($A123,FNO_STOCKOPS!$EJ:$EY,11,0)</f>
        <v>1.2179487179487178</v>
      </c>
      <c r="EZ123" s="22">
        <f>VLOOKUP($A123,FNO_STOCKOPS!$EJ:$EY,12,0)</f>
        <v>1.2328767123287672</v>
      </c>
      <c r="FA123" s="22">
        <f>VLOOKUP($A123,FNO_STOCKOPS!$EJ:$EY,13,0)</f>
        <v>1.2816901408450705</v>
      </c>
      <c r="FB123" s="22">
        <f>VLOOKUP($A123,FNO_STOCKOPS!$EJ:$EY,14,0)</f>
        <v>1.1176470588235294</v>
      </c>
      <c r="FC123" s="22">
        <f>VLOOKUP($A123,FNO_STOCKOPS!$EJ:$EY,15,0)</f>
        <v>1.2166666666666666</v>
      </c>
    </row>
    <row r="124" spans="1:159" x14ac:dyDescent="0.25">
      <c r="A124" s="3" t="s">
        <v>130</v>
      </c>
      <c r="B124" s="17">
        <v>3686.75</v>
      </c>
      <c r="C124" s="17">
        <v>3772</v>
      </c>
      <c r="D124" s="17">
        <v>3686.75</v>
      </c>
      <c r="E124" s="17">
        <v>3709.8</v>
      </c>
      <c r="F124" s="18">
        <v>1.21</v>
      </c>
      <c r="G124" s="17">
        <v>4260</v>
      </c>
      <c r="H124" s="17">
        <v>2335</v>
      </c>
      <c r="I124" s="21" t="str">
        <f>VLOOKUP($A124,CASHBC!$HT:$IL,19,0)</f>
        <v>ALL</v>
      </c>
      <c r="J124" s="22">
        <f>VLOOKUP($A124,CASHBC!$A:$C,3,0)</f>
        <v>2.0739200000000002</v>
      </c>
      <c r="K124" s="22">
        <f>VLOOKUP($A124,CASHBC!$EZ:$FD,2,0)</f>
        <v>3.9715399999999996</v>
      </c>
      <c r="L124" s="22">
        <f>VLOOKUP($A124,CASHBC!$EZ:$FD,3,0)</f>
        <v>3.9620199999999999</v>
      </c>
      <c r="M124" s="22">
        <f>VLOOKUP($A124,CASHBC!$EZ:$FD,4,0)</f>
        <v>3.2868174999999997</v>
      </c>
      <c r="N124" s="22">
        <f>VLOOKUP($A124,CASHBC!$EZ:$FD,5,0)</f>
        <v>3.540546153846154</v>
      </c>
      <c r="O124" s="22" t="str">
        <f t="shared" si="9"/>
        <v/>
      </c>
      <c r="P124" s="22">
        <f>VLOOKUP($A124,CASHBC!$A:$D,4,0)</f>
        <v>77.328012180000002</v>
      </c>
      <c r="Q124" s="22">
        <f>VLOOKUP($A124,CASHBC!$FX:$GB,2,0)</f>
        <v>145.89310559333333</v>
      </c>
      <c r="R124" s="22">
        <f>VLOOKUP($A124,CASHBC!$FX:$GB,3,0)</f>
        <v>144.27510683600002</v>
      </c>
      <c r="S124" s="22">
        <f>VLOOKUP($A124,CASHBC!$FX:$GB,4,0)</f>
        <v>117.283407298125</v>
      </c>
      <c r="T124" s="22">
        <f>VLOOKUP($A124,CASHBC!$FX:$GB,5,0)</f>
        <v>122.61037875961539</v>
      </c>
      <c r="U124" s="22" t="str">
        <f t="shared" si="10"/>
        <v/>
      </c>
      <c r="V124" s="24">
        <f>VLOOKUP($A124,CASHBC!$A:$E,5,0)</f>
        <v>23306</v>
      </c>
      <c r="W124" s="24">
        <f>VLOOKUP($A124,CASHBC!$GV:$GZ,2,0)</f>
        <v>35991.666666666664</v>
      </c>
      <c r="X124" s="24">
        <f>VLOOKUP($A124,CASHBC!$GV:$GZ,3,0)</f>
        <v>35712.6</v>
      </c>
      <c r="Y124" s="24">
        <f>VLOOKUP($A124,CASHBC!$GV:$GZ,4,0)</f>
        <v>30485.25</v>
      </c>
      <c r="Z124" s="24">
        <f>VLOOKUP($A124,CASHBC!$GV:$GZ,5,0)</f>
        <v>32390.538461538461</v>
      </c>
      <c r="AA124" s="24">
        <f t="shared" si="11"/>
        <v>23306</v>
      </c>
      <c r="AB124" s="27">
        <f>VLOOKUP(A124,DELIEVERY!A:E,5,0)</f>
        <v>20.52</v>
      </c>
      <c r="AC124" s="22">
        <f>VLOOKUP(A124,DELIEVERY!DP:DV,3,0)</f>
        <v>16.788198028976165</v>
      </c>
      <c r="AD124" s="22">
        <f>VLOOKUP(A124,DELIEVERY!DP:DV,4,0)</f>
        <v>17.349634782257535</v>
      </c>
      <c r="AE124" s="22">
        <f>VLOOKUP(A124,DELIEVERY!DP:DV,5,0)</f>
        <v>19.556531508062129</v>
      </c>
      <c r="AF124" s="22">
        <f>VLOOKUP(A124,DELIEVERY!DP:DV,6,0)</f>
        <v>25.501845651800785</v>
      </c>
      <c r="AG124" s="3" t="str">
        <f t="shared" si="12"/>
        <v/>
      </c>
      <c r="AH124" s="28">
        <f>FNO_BHAVCOPY!CB122</f>
        <v>-9.9480968858131487</v>
      </c>
      <c r="AI124" s="28">
        <f>FNO_BHAVCOPY!CC122</f>
        <v>-6.0544494108086138</v>
      </c>
      <c r="AJ124" s="28">
        <f>FNO_BHAVCOPY!CD122</f>
        <v>9.1352549889135251</v>
      </c>
      <c r="AK124" s="28">
        <f>FNO_BHAVCOPY!CE122</f>
        <v>6.8720379146919433</v>
      </c>
      <c r="AL124" s="28">
        <f>FNO_BHAVCOPY!CF122</f>
        <v>-2.042711234911792</v>
      </c>
      <c r="AM124" s="28">
        <f>FNO_BHAVCOPY!CG122</f>
        <v>3.0129124820659969</v>
      </c>
      <c r="AN124" s="28">
        <f>FNO_BHAVCOPY!CH122</f>
        <v>-2.5174825174825175</v>
      </c>
      <c r="AO124" s="28">
        <f>FNO_BHAVCOPY!CI122</f>
        <v>4.8899755501222497</v>
      </c>
      <c r="AP124" s="28">
        <f>FNO_BHAVCOPY!CJ122</f>
        <v>3.7018255578093311</v>
      </c>
      <c r="AQ124" s="28">
        <f>FNO_BHAVCOPY!CK122</f>
        <v>0.40733197556008144</v>
      </c>
      <c r="AR124" s="28">
        <f>FNO_BHAVCOPY!CL122</f>
        <v>-0.10172939979654119</v>
      </c>
      <c r="AS124" s="28">
        <f>FNO_BHAVCOPY!CM122</f>
        <v>1.5495867768595042</v>
      </c>
      <c r="AT124" s="28">
        <f>FNO_BHAVCOPY!CN122</f>
        <v>-1.1235955056179776</v>
      </c>
      <c r="AU124" s="28">
        <f>FNO_BHAVCOPY!CO122</f>
        <v>-4.3010752688172049</v>
      </c>
      <c r="AV124" s="29">
        <f>FNO_BHAVCOPY!BK122</f>
        <v>520500</v>
      </c>
      <c r="AW124" s="29">
        <f>FNO_BHAVCOPY!BL122</f>
        <v>578000</v>
      </c>
      <c r="AX124" s="29">
        <f>FNO_BHAVCOPY!BM122</f>
        <v>615250</v>
      </c>
      <c r="AY124" s="29">
        <f>FNO_BHAVCOPY!BN122</f>
        <v>563750</v>
      </c>
      <c r="AZ124" s="29">
        <f>FNO_BHAVCOPY!BO122</f>
        <v>527500</v>
      </c>
      <c r="BA124" s="29">
        <f>FNO_BHAVCOPY!BP122</f>
        <v>538500</v>
      </c>
      <c r="BB124" s="29">
        <f>FNO_BHAVCOPY!BQ122</f>
        <v>522750</v>
      </c>
      <c r="BC124" s="29">
        <f>FNO_BHAVCOPY!BR122</f>
        <v>536250</v>
      </c>
      <c r="BD124" s="29">
        <f>FNO_BHAVCOPY!BS122</f>
        <v>511250</v>
      </c>
      <c r="BE124" s="29">
        <f>FNO_BHAVCOPY!BT122</f>
        <v>493000</v>
      </c>
      <c r="BF124" s="29">
        <f>FNO_BHAVCOPY!BU122</f>
        <v>491000</v>
      </c>
      <c r="BG124" s="29">
        <f>FNO_BHAVCOPY!BV122</f>
        <v>491500</v>
      </c>
      <c r="BH124" s="29">
        <f>FNO_BHAVCOPY!BW122</f>
        <v>484000</v>
      </c>
      <c r="BI124" s="29">
        <f>FNO_BHAVCOPY!BX122</f>
        <v>489500</v>
      </c>
      <c r="BJ124" s="22">
        <f>CASHBC!EJ122</f>
        <v>2.0739200000000002</v>
      </c>
      <c r="BK124" s="22">
        <f>CASHBC!EK122</f>
        <v>2.5689700000000002</v>
      </c>
      <c r="BL124" s="22">
        <f>CASHBC!EL122</f>
        <v>6.38368</v>
      </c>
      <c r="BM124" s="22">
        <f>CASHBC!EM122</f>
        <v>2.96197</v>
      </c>
      <c r="BN124" s="22">
        <f>CASHBC!EN122</f>
        <v>2.7390699999999999</v>
      </c>
      <c r="BO124" s="22">
        <f>CASHBC!EO122</f>
        <v>5.1564100000000002</v>
      </c>
      <c r="BP124" s="22">
        <f>CASHBC!EP122</f>
        <v>2.4906600000000001</v>
      </c>
      <c r="BQ124" s="22">
        <f>CASHBC!EQ122</f>
        <v>2.08989</v>
      </c>
      <c r="BR124" s="22">
        <f>CASHBC!ER122</f>
        <v>1.9038900000000001</v>
      </c>
      <c r="BS124" s="22">
        <f>CASHBC!ES122</f>
        <v>3.2255799999999999</v>
      </c>
      <c r="BT124" s="22">
        <f>CASHBC!ET122</f>
        <v>3.8206799999999999</v>
      </c>
      <c r="BU124" s="22">
        <f>CASHBC!EU122</f>
        <v>3.9950999999999999</v>
      </c>
      <c r="BV124" s="22">
        <f>CASHBC!EV122</f>
        <v>4.2665600000000001</v>
      </c>
      <c r="BW124" s="22">
        <f>CASHBC!EW122</f>
        <v>4.4246400000000001</v>
      </c>
      <c r="BX124" s="22">
        <f>VLOOKUP($A124,CASHBC!$FG:$FU,2,0)</f>
        <v>77.328012180000002</v>
      </c>
      <c r="BY124" s="22">
        <f>VLOOKUP($A124,CASHBC!$FG:$FU,3,0)</f>
        <v>94.707800399999996</v>
      </c>
      <c r="BZ124" s="22">
        <f>VLOOKUP($A124,CASHBC!$FG:$FU,4,0)</f>
        <v>236.55525105500001</v>
      </c>
      <c r="CA124" s="22">
        <f>VLOOKUP($A124,CASHBC!$FG:$FU,5,0)</f>
        <v>106.416265325</v>
      </c>
      <c r="CB124" s="22">
        <f>VLOOKUP($A124,CASHBC!$FG:$FU,6,0)</f>
        <v>97.685866744999998</v>
      </c>
      <c r="CC124" s="22">
        <f>VLOOKUP($A124,CASHBC!$FG:$FU,7,0)</f>
        <v>186.010350655</v>
      </c>
      <c r="CD124" s="22">
        <f>VLOOKUP($A124,CASHBC!$FG:$FU,8,0)</f>
        <v>84.372782025000006</v>
      </c>
      <c r="CE124" s="22">
        <f>VLOOKUP($A124,CASHBC!$FG:$FU,9,0)</f>
        <v>68.718059650000001</v>
      </c>
      <c r="CF124" s="22">
        <f>VLOOKUP($A124,CASHBC!$FG:$FU,10,0)</f>
        <v>63.800882529999996</v>
      </c>
      <c r="CG124" s="22">
        <f>VLOOKUP($A124,CASHBC!$FG:$FU,11,0)</f>
        <v>109.980984505</v>
      </c>
      <c r="CH124" s="22">
        <f>VLOOKUP($A124,CASHBC!$FG:$FU,12,0)</f>
        <v>128.66827037499999</v>
      </c>
      <c r="CI124" s="22">
        <f>VLOOKUP($A124,CASHBC!$FG:$FU,13,0)</f>
        <v>135.66910418000001</v>
      </c>
      <c r="CJ124" s="22">
        <f>VLOOKUP($A124,CASHBC!$FG:$FU,14,0)</f>
        <v>141.88608578</v>
      </c>
      <c r="CK124" s="22">
        <f>VLOOKUP($A124,CASHBC!$FG:$FU,15,0)</f>
        <v>139.46322065000001</v>
      </c>
      <c r="CL124" s="30">
        <f>VLOOKUP($A124,CASHBC!$GE:$GS,2,0)</f>
        <v>23306</v>
      </c>
      <c r="CM124" s="30">
        <f>VLOOKUP($A124,CASHBC!$GE:$GS,3,0)</f>
        <v>25597</v>
      </c>
      <c r="CN124" s="30">
        <f>VLOOKUP($A124,CASHBC!$GE:$GS,4,0)</f>
        <v>52751</v>
      </c>
      <c r="CO124" s="30">
        <f>VLOOKUP($A124,CASHBC!$GE:$GS,5,0)</f>
        <v>29627</v>
      </c>
      <c r="CP124" s="30">
        <f>VLOOKUP($A124,CASHBC!$GE:$GS,6,0)</f>
        <v>27818</v>
      </c>
      <c r="CQ124" s="30">
        <f>VLOOKUP($A124,CASHBC!$GE:$GS,7,0)</f>
        <v>42770</v>
      </c>
      <c r="CR124" s="30">
        <f>VLOOKUP($A124,CASHBC!$GE:$GS,8,0)</f>
        <v>24179</v>
      </c>
      <c r="CS124" s="30">
        <f>VLOOKUP($A124,CASHBC!$GE:$GS,9,0)</f>
        <v>20389</v>
      </c>
      <c r="CT124" s="30">
        <f>VLOOKUP($A124,CASHBC!$GE:$GS,10,0)</f>
        <v>20751</v>
      </c>
      <c r="CU124" s="30">
        <f>VLOOKUP($A124,CASHBC!$GE:$GS,11,0)</f>
        <v>32126</v>
      </c>
      <c r="CV124" s="30">
        <f>VLOOKUP($A124,CASHBC!$GE:$GS,12,0)</f>
        <v>31544</v>
      </c>
      <c r="CW124" s="30">
        <f>VLOOKUP($A124,CASHBC!$GE:$GS,13,0)</f>
        <v>33465</v>
      </c>
      <c r="CX124" s="30">
        <f>VLOOKUP($A124,CASHBC!$GE:$GS,14,0)</f>
        <v>33491</v>
      </c>
      <c r="CY124" s="30">
        <f>VLOOKUP($A124,CASHBC!$GE:$GS,15,0)</f>
        <v>46569</v>
      </c>
      <c r="CZ124" s="30">
        <f t="shared" si="15"/>
        <v>8.8986527074573072</v>
      </c>
      <c r="DA124" s="30">
        <f t="shared" si="14"/>
        <v>10.036215181466579</v>
      </c>
      <c r="DB124" s="30">
        <f t="shared" si="14"/>
        <v>12.101533620215731</v>
      </c>
      <c r="DC124" s="30">
        <f t="shared" si="14"/>
        <v>9.9975360313227792</v>
      </c>
      <c r="DD124" s="30">
        <f t="shared" si="14"/>
        <v>9.8463944208785676</v>
      </c>
      <c r="DE124" s="30">
        <f t="shared" si="14"/>
        <v>12.056137479541736</v>
      </c>
      <c r="DF124" s="30">
        <f t="shared" si="14"/>
        <v>10.300922287935812</v>
      </c>
      <c r="DG124" s="30">
        <f t="shared" si="14"/>
        <v>10.250085830594928</v>
      </c>
      <c r="DH124" s="30">
        <f t="shared" si="13"/>
        <v>9.1749313286106702</v>
      </c>
      <c r="DI124" s="30">
        <f t="shared" si="13"/>
        <v>10.040403411566954</v>
      </c>
      <c r="DJ124" s="30">
        <f t="shared" si="13"/>
        <v>12.112224194775552</v>
      </c>
      <c r="DK124" s="30">
        <f t="shared" si="13"/>
        <v>11.938144329896907</v>
      </c>
      <c r="DL124" s="30">
        <f t="shared" si="13"/>
        <v>12.739422531426353</v>
      </c>
      <c r="DM124" s="30">
        <f t="shared" si="13"/>
        <v>9.5012562004767123</v>
      </c>
      <c r="DN124" s="3">
        <f>VLOOKUP($A124,DELIEVERY!$DX:$EM,2,0)</f>
        <v>20.52</v>
      </c>
      <c r="DO124" s="3">
        <f>VLOOKUP($A124,DELIEVERY!$DX:$EM,3,0)</f>
        <v>20.260000000000002</v>
      </c>
      <c r="DP124" s="3">
        <f>VLOOKUP($A124,DELIEVERY!$DX:$EM,4,0)</f>
        <v>11.99</v>
      </c>
      <c r="DQ124" s="3">
        <f>VLOOKUP($A124,DELIEVERY!$DX:$EM,5,0)</f>
        <v>24.12</v>
      </c>
      <c r="DR124" s="3">
        <f>VLOOKUP($A124,DELIEVERY!$DX:$EM,6,0)</f>
        <v>23.29</v>
      </c>
      <c r="DS124" s="3">
        <f>VLOOKUP($A124,DELIEVERY!$DX:$EM,7,0)</f>
        <v>15.49</v>
      </c>
      <c r="DT124" s="3">
        <f>VLOOKUP($A124,DELIEVERY!$DX:$EM,8,0)</f>
        <v>24.36</v>
      </c>
      <c r="DU124" s="3">
        <f>VLOOKUP($A124,DELIEVERY!$DX:$EM,9,0)</f>
        <v>25.66</v>
      </c>
      <c r="DV124" s="3">
        <f>VLOOKUP($A124,DELIEVERY!$DX:$EM,10,0)</f>
        <v>29.54</v>
      </c>
      <c r="DW124" s="3">
        <f>VLOOKUP($A124,DELIEVERY!$DX:$EM,11,0)</f>
        <v>43.75</v>
      </c>
      <c r="DX124" s="3">
        <f>VLOOKUP($A124,DELIEVERY!$DX:$EM,12,0)</f>
        <v>36.450000000000003</v>
      </c>
      <c r="DY124" s="3">
        <f>VLOOKUP($A124,DELIEVERY!$DX:$EM,13,0)</f>
        <v>33.119999999999997</v>
      </c>
      <c r="DZ124" s="3">
        <f>VLOOKUP($A124,DELIEVERY!$DX:$EM,14,0)</f>
        <v>27</v>
      </c>
      <c r="EA124" s="3">
        <f>VLOOKUP($A124,DELIEVERY!$DX:$EM,15,0)</f>
        <v>29.75</v>
      </c>
      <c r="EB124" s="3">
        <f>CASHBC!HU122</f>
        <v>85.25</v>
      </c>
      <c r="EC124" s="22">
        <f>CASHBC!HV122</f>
        <v>123.90000000000009</v>
      </c>
      <c r="ED124" s="22">
        <f>CASHBC!HW122</f>
        <v>161</v>
      </c>
      <c r="EE124" s="22">
        <f>CASHBC!HX122</f>
        <v>120.80000000000018</v>
      </c>
      <c r="EF124" s="3">
        <f>CASHBC!HY122</f>
        <v>190.80000000000018</v>
      </c>
      <c r="EG124" s="22">
        <f>CASHBC!HZ122</f>
        <v>236.15000000000009</v>
      </c>
      <c r="EH124" s="22">
        <f>CASHBC!IA122</f>
        <v>179.5</v>
      </c>
      <c r="EI124" s="22">
        <f>CASHBC!IB122</f>
        <v>91.199999999999818</v>
      </c>
      <c r="EJ124" s="22">
        <f>CASHBC!IC122</f>
        <v>130.55000000000018</v>
      </c>
      <c r="EK124" s="22">
        <f>CASHBC!ID122</f>
        <v>169.65000000000009</v>
      </c>
      <c r="EL124" s="3">
        <f>CASHBC!IE122</f>
        <v>192</v>
      </c>
      <c r="EM124" s="22">
        <f>CASHBC!IF122</f>
        <v>227.90000000000009</v>
      </c>
      <c r="EN124" s="22">
        <f>CASHBC!IG122</f>
        <v>245</v>
      </c>
      <c r="EO124" s="22">
        <f>CASHBC!IH122</f>
        <v>247.09999999999991</v>
      </c>
      <c r="EP124" s="22">
        <f>VLOOKUP($A124,FNO_STOCKOPS!$EJ:$EY,2,0)</f>
        <v>1.2438016528925619</v>
      </c>
      <c r="EQ124" s="22">
        <f>VLOOKUP($A124,FNO_STOCKOPS!$EJ:$EY,3,0)</f>
        <v>0.99609375</v>
      </c>
      <c r="ER124" s="22">
        <f>VLOOKUP($A124,FNO_STOCKOPS!$EJ:$EY,4,0)</f>
        <v>0.8651685393258427</v>
      </c>
      <c r="ES124" s="22">
        <f>VLOOKUP($A124,FNO_STOCKOPS!$EJ:$EY,5,0)</f>
        <v>0.60606060606060608</v>
      </c>
      <c r="ET124" s="22">
        <f>VLOOKUP($A124,FNO_STOCKOPS!$EJ:$EY,6,0)</f>
        <v>0.50545454545454549</v>
      </c>
      <c r="EU124" s="22">
        <f>VLOOKUP($A124,FNO_STOCKOPS!$EJ:$EY,7,0)</f>
        <v>0.59808612440191389</v>
      </c>
      <c r="EV124" s="22">
        <f>VLOOKUP($A124,FNO_STOCKOPS!$EJ:$EY,8,0)</f>
        <v>0.52348993288590606</v>
      </c>
      <c r="EW124" s="22">
        <f>VLOOKUP($A124,FNO_STOCKOPS!$EJ:$EY,9,0)</f>
        <v>0.54477611940298509</v>
      </c>
      <c r="EX124" s="22">
        <f>VLOOKUP($A124,FNO_STOCKOPS!$EJ:$EY,10,0)</f>
        <v>0.49612403100775193</v>
      </c>
      <c r="EY124" s="22">
        <f>VLOOKUP($A124,FNO_STOCKOPS!$EJ:$EY,11,0)</f>
        <v>0.47619047619047616</v>
      </c>
      <c r="EZ124" s="22">
        <f>VLOOKUP($A124,FNO_STOCKOPS!$EJ:$EY,12,0)</f>
        <v>0.50862068965517238</v>
      </c>
      <c r="FA124" s="22">
        <f>VLOOKUP($A124,FNO_STOCKOPS!$EJ:$EY,13,0)</f>
        <v>0.53921568627450978</v>
      </c>
      <c r="FB124" s="22">
        <f>VLOOKUP($A124,FNO_STOCKOPS!$EJ:$EY,14,0)</f>
        <v>0.54081632653061229</v>
      </c>
      <c r="FC124" s="22">
        <f>VLOOKUP($A124,FNO_STOCKOPS!$EJ:$EY,15,0)</f>
        <v>0.70175438596491224</v>
      </c>
    </row>
    <row r="125" spans="1:159" x14ac:dyDescent="0.25">
      <c r="A125" s="3" t="s">
        <v>131</v>
      </c>
      <c r="B125" s="18">
        <v>715.1</v>
      </c>
      <c r="C125" s="18">
        <v>799.55</v>
      </c>
      <c r="D125" s="18">
        <v>710</v>
      </c>
      <c r="E125" s="18">
        <v>790</v>
      </c>
      <c r="F125" s="18">
        <v>13.32</v>
      </c>
      <c r="G125" s="17">
        <v>1367</v>
      </c>
      <c r="H125" s="18">
        <v>440</v>
      </c>
      <c r="I125" s="21" t="str">
        <f>VLOOKUP($A125,CASHBC!$HT:$IL,19,0)</f>
        <v/>
      </c>
      <c r="J125" s="22">
        <f>VLOOKUP($A125,CASHBC!$A:$C,3,0)</f>
        <v>67.77</v>
      </c>
      <c r="K125" s="22">
        <f>VLOOKUP($A125,CASHBC!$EZ:$FD,2,0)</f>
        <v>51.596893333333334</v>
      </c>
      <c r="L125" s="22">
        <f>VLOOKUP($A125,CASHBC!$EZ:$FD,3,0)</f>
        <v>66.500399999999999</v>
      </c>
      <c r="M125" s="22">
        <f>VLOOKUP($A125,CASHBC!$EZ:$FD,4,0)</f>
        <v>71.777212500000005</v>
      </c>
      <c r="N125" s="22">
        <f>VLOOKUP($A125,CASHBC!$EZ:$FD,5,0)</f>
        <v>58.540577692307693</v>
      </c>
      <c r="O125" s="22" t="str">
        <f t="shared" si="9"/>
        <v/>
      </c>
      <c r="P125" s="22">
        <f>VLOOKUP($A125,CASHBC!$A:$D,4,0)</f>
        <v>512.17700113000001</v>
      </c>
      <c r="Q125" s="22">
        <f>VLOOKUP($A125,CASHBC!$FX:$GB,2,0)</f>
        <v>349.08891052666667</v>
      </c>
      <c r="R125" s="22">
        <f>VLOOKUP($A125,CASHBC!$FX:$GB,3,0)</f>
        <v>440.19849355400004</v>
      </c>
      <c r="S125" s="22">
        <f>VLOOKUP($A125,CASHBC!$FX:$GB,4,0)</f>
        <v>468.49276452187502</v>
      </c>
      <c r="T125" s="22">
        <f>VLOOKUP($A125,CASHBC!$FX:$GB,5,0)</f>
        <v>387.35519212076917</v>
      </c>
      <c r="U125" s="22">
        <f t="shared" si="10"/>
        <v>512.17700113000001</v>
      </c>
      <c r="V125" s="24">
        <f>VLOOKUP($A125,CASHBC!$A:$E,5,0)</f>
        <v>179631</v>
      </c>
      <c r="W125" s="24">
        <f>VLOOKUP($A125,CASHBC!$GV:$GZ,2,0)</f>
        <v>133351.33333333334</v>
      </c>
      <c r="X125" s="24">
        <f>VLOOKUP($A125,CASHBC!$GV:$GZ,3,0)</f>
        <v>183376.6</v>
      </c>
      <c r="Y125" s="24">
        <f>VLOOKUP($A125,CASHBC!$GV:$GZ,4,0)</f>
        <v>203240.25</v>
      </c>
      <c r="Z125" s="24">
        <f>VLOOKUP($A125,CASHBC!$GV:$GZ,5,0)</f>
        <v>167138.46153846153</v>
      </c>
      <c r="AA125" s="24" t="str">
        <f t="shared" si="11"/>
        <v/>
      </c>
      <c r="AB125" s="27">
        <f>VLOOKUP(A125,DELIEVERY!A:E,5,0)</f>
        <v>14.8</v>
      </c>
      <c r="AC125" s="22">
        <f>VLOOKUP(A125,DELIEVERY!DP:DV,3,0)</f>
        <v>13.120473403179055</v>
      </c>
      <c r="AD125" s="22">
        <f>VLOOKUP(A125,DELIEVERY!DP:DV,4,0)</f>
        <v>14.198525121653404</v>
      </c>
      <c r="AE125" s="22">
        <f>VLOOKUP(A125,DELIEVERY!DP:DV,5,0)</f>
        <v>15.677385075381689</v>
      </c>
      <c r="AF125" s="22">
        <f>VLOOKUP(A125,DELIEVERY!DP:DV,6,0)</f>
        <v>15.650013755744519</v>
      </c>
      <c r="AG125" s="3" t="str">
        <f t="shared" si="12"/>
        <v/>
      </c>
      <c r="AH125" s="28">
        <f>FNO_BHAVCOPY!CB123</f>
        <v>-6.2513709146742702</v>
      </c>
      <c r="AI125" s="28">
        <f>FNO_BHAVCOPY!CC123</f>
        <v>-5.001041883725776</v>
      </c>
      <c r="AJ125" s="28">
        <f>FNO_BHAVCOPY!CD123</f>
        <v>-7.4623987659082136</v>
      </c>
      <c r="AK125" s="28">
        <f>FNO_BHAVCOPY!CE123</f>
        <v>0.46493607129019759</v>
      </c>
      <c r="AL125" s="28">
        <f>FNO_BHAVCOPY!CF123</f>
        <v>28.728179551122196</v>
      </c>
      <c r="AM125" s="28">
        <f>FNO_BHAVCOPY!CG123</f>
        <v>-7.5397740373530091</v>
      </c>
      <c r="AN125" s="28">
        <f>FNO_BHAVCOPY!CH123</f>
        <v>-0.7324330510414282</v>
      </c>
      <c r="AO125" s="28">
        <f>FNO_BHAVCOPY!CI123</f>
        <v>2.7274864801316716</v>
      </c>
      <c r="AP125" s="28">
        <f>FNO_BHAVCOPY!CJ123</f>
        <v>2.6798647996137133</v>
      </c>
      <c r="AQ125" s="28">
        <f>FNO_BHAVCOPY!CK123</f>
        <v>14.199062586159361</v>
      </c>
      <c r="AR125" s="28">
        <f>FNO_BHAVCOPY!CL123</f>
        <v>4.5244956772334293</v>
      </c>
      <c r="AS125" s="28">
        <f>FNO_BHAVCOPY!CM123</f>
        <v>9.5674139564256393</v>
      </c>
      <c r="AT125" s="28">
        <f>FNO_BHAVCOPY!CN123</f>
        <v>3.8701213512627093</v>
      </c>
      <c r="AU125" s="28">
        <f>FNO_BHAVCOPY!CO123</f>
        <v>-1.3268608414239482</v>
      </c>
      <c r="AV125" s="29">
        <f>FNO_BHAVCOPY!BK123</f>
        <v>2564400</v>
      </c>
      <c r="AW125" s="29">
        <f>FNO_BHAVCOPY!BL123</f>
        <v>2735400</v>
      </c>
      <c r="AX125" s="29">
        <f>FNO_BHAVCOPY!BM123</f>
        <v>2879400</v>
      </c>
      <c r="AY125" s="29">
        <f>FNO_BHAVCOPY!BN123</f>
        <v>3111600</v>
      </c>
      <c r="AZ125" s="29">
        <f>FNO_BHAVCOPY!BO123</f>
        <v>3097200</v>
      </c>
      <c r="BA125" s="29">
        <f>FNO_BHAVCOPY!BP123</f>
        <v>2406000</v>
      </c>
      <c r="BB125" s="29">
        <f>FNO_BHAVCOPY!BQ123</f>
        <v>2602200</v>
      </c>
      <c r="BC125" s="29">
        <f>FNO_BHAVCOPY!BR123</f>
        <v>2621400</v>
      </c>
      <c r="BD125" s="29">
        <f>FNO_BHAVCOPY!BS123</f>
        <v>2551800</v>
      </c>
      <c r="BE125" s="29">
        <f>FNO_BHAVCOPY!BT123</f>
        <v>2485200</v>
      </c>
      <c r="BF125" s="29">
        <f>FNO_BHAVCOPY!BU123</f>
        <v>2176200</v>
      </c>
      <c r="BG125" s="29">
        <f>FNO_BHAVCOPY!BV123</f>
        <v>2082000</v>
      </c>
      <c r="BH125" s="29">
        <f>FNO_BHAVCOPY!BW123</f>
        <v>1900200</v>
      </c>
      <c r="BI125" s="29">
        <f>FNO_BHAVCOPY!BX123</f>
        <v>1829400</v>
      </c>
      <c r="BJ125" s="22">
        <f>CASHBC!EJ123</f>
        <v>67.77</v>
      </c>
      <c r="BK125" s="22">
        <f>CASHBC!EK123</f>
        <v>47.691409999999998</v>
      </c>
      <c r="BL125" s="22">
        <f>CASHBC!EL123</f>
        <v>48.043120000000002</v>
      </c>
      <c r="BM125" s="22">
        <f>CASHBC!EM123</f>
        <v>59.056150000000002</v>
      </c>
      <c r="BN125" s="22">
        <f>CASHBC!EN123</f>
        <v>128.6284</v>
      </c>
      <c r="BO125" s="22">
        <f>CASHBC!EO123</f>
        <v>49.082920000000001</v>
      </c>
      <c r="BP125" s="22">
        <f>CASHBC!EP123</f>
        <v>91.737480000000005</v>
      </c>
      <c r="BQ125" s="22">
        <f>CASHBC!EQ123</f>
        <v>73.999129999999994</v>
      </c>
      <c r="BR125" s="22">
        <f>CASHBC!ER123</f>
        <v>75.979089999999999</v>
      </c>
      <c r="BS125" s="22">
        <f>CASHBC!ES123</f>
        <v>44.595469999999999</v>
      </c>
      <c r="BT125" s="22">
        <f>CASHBC!ET123</f>
        <v>44.139699999999998</v>
      </c>
      <c r="BU125" s="22">
        <f>CASHBC!EU123</f>
        <v>33.122549999999997</v>
      </c>
      <c r="BV125" s="22">
        <f>CASHBC!EV123</f>
        <v>30.88428</v>
      </c>
      <c r="BW125" s="22">
        <f>CASHBC!EW123</f>
        <v>34.067810000000001</v>
      </c>
      <c r="BX125" s="22">
        <f>VLOOKUP($A125,CASHBC!$FG:$FU,2,0)</f>
        <v>512.17700113000001</v>
      </c>
      <c r="BY125" s="22">
        <f>VLOOKUP($A125,CASHBC!$FG:$FU,3,0)</f>
        <v>333.41459459499998</v>
      </c>
      <c r="BZ125" s="22">
        <f>VLOOKUP($A125,CASHBC!$FG:$FU,4,0)</f>
        <v>325.02536011999996</v>
      </c>
      <c r="CA125" s="22">
        <f>VLOOKUP($A125,CASHBC!$FG:$FU,5,0)</f>
        <v>388.826776865</v>
      </c>
      <c r="CB125" s="22">
        <f>VLOOKUP($A125,CASHBC!$FG:$FU,6,0)</f>
        <v>837.95165677499995</v>
      </c>
      <c r="CC125" s="22">
        <f>VLOOKUP($A125,CASHBC!$FG:$FU,7,0)</f>
        <v>315.77407941500002</v>
      </c>
      <c r="CD125" s="22">
        <f>VLOOKUP($A125,CASHBC!$FG:$FU,8,0)</f>
        <v>549.52157270500004</v>
      </c>
      <c r="CE125" s="22">
        <f>VLOOKUP($A125,CASHBC!$FG:$FU,9,0)</f>
        <v>449.34840338999999</v>
      </c>
      <c r="CF125" s="22">
        <f>VLOOKUP($A125,CASHBC!$FG:$FU,10,0)</f>
        <v>548.07967231000009</v>
      </c>
      <c r="CG125" s="22">
        <f>VLOOKUP($A125,CASHBC!$FG:$FU,11,0)</f>
        <v>339.27900542499998</v>
      </c>
      <c r="CH125" s="22">
        <f>VLOOKUP($A125,CASHBC!$FG:$FU,12,0)</f>
        <v>299.06535597999999</v>
      </c>
      <c r="CI125" s="22">
        <f>VLOOKUP($A125,CASHBC!$FG:$FU,13,0)</f>
        <v>224.715281785</v>
      </c>
      <c r="CJ125" s="22">
        <f>VLOOKUP($A125,CASHBC!$FG:$FU,14,0)</f>
        <v>201.699600465</v>
      </c>
      <c r="CK125" s="22">
        <f>VLOOKUP($A125,CASHBC!$FG:$FU,15,0)</f>
        <v>222.91613774000001</v>
      </c>
      <c r="CL125" s="30">
        <f>VLOOKUP($A125,CASHBC!$GE:$GS,2,0)</f>
        <v>179631</v>
      </c>
      <c r="CM125" s="30">
        <f>VLOOKUP($A125,CASHBC!$GE:$GS,3,0)</f>
        <v>116889</v>
      </c>
      <c r="CN125" s="30">
        <f>VLOOKUP($A125,CASHBC!$GE:$GS,4,0)</f>
        <v>109338</v>
      </c>
      <c r="CO125" s="30">
        <f>VLOOKUP($A125,CASHBC!$GE:$GS,5,0)</f>
        <v>173827</v>
      </c>
      <c r="CP125" s="30">
        <f>VLOOKUP($A125,CASHBC!$GE:$GS,6,0)</f>
        <v>356718</v>
      </c>
      <c r="CQ125" s="30">
        <f>VLOOKUP($A125,CASHBC!$GE:$GS,7,0)</f>
        <v>160111</v>
      </c>
      <c r="CR125" s="30">
        <f>VLOOKUP($A125,CASHBC!$GE:$GS,8,0)</f>
        <v>248391</v>
      </c>
      <c r="CS125" s="30">
        <f>VLOOKUP($A125,CASHBC!$GE:$GS,9,0)</f>
        <v>227133</v>
      </c>
      <c r="CT125" s="30">
        <f>VLOOKUP($A125,CASHBC!$GE:$GS,10,0)</f>
        <v>233515</v>
      </c>
      <c r="CU125" s="30">
        <f>VLOOKUP($A125,CASHBC!$GE:$GS,11,0)</f>
        <v>128204</v>
      </c>
      <c r="CV125" s="30">
        <f>VLOOKUP($A125,CASHBC!$GE:$GS,12,0)</f>
        <v>109187</v>
      </c>
      <c r="CW125" s="30">
        <f>VLOOKUP($A125,CASHBC!$GE:$GS,13,0)</f>
        <v>121115</v>
      </c>
      <c r="CX125" s="30">
        <f>VLOOKUP($A125,CASHBC!$GE:$GS,14,0)</f>
        <v>84454</v>
      </c>
      <c r="CY125" s="30">
        <f>VLOOKUP($A125,CASHBC!$GE:$GS,15,0)</f>
        <v>103918</v>
      </c>
      <c r="CZ125" s="30">
        <f t="shared" si="15"/>
        <v>37.727341049150759</v>
      </c>
      <c r="DA125" s="30">
        <f t="shared" si="14"/>
        <v>40.800597147721341</v>
      </c>
      <c r="DB125" s="30">
        <f t="shared" si="14"/>
        <v>43.940002560866311</v>
      </c>
      <c r="DC125" s="30">
        <f t="shared" si="14"/>
        <v>33.974094933468336</v>
      </c>
      <c r="DD125" s="30">
        <f t="shared" si="14"/>
        <v>36.05884760511104</v>
      </c>
      <c r="DE125" s="30">
        <f t="shared" si="14"/>
        <v>30.655557706840881</v>
      </c>
      <c r="DF125" s="30">
        <f t="shared" si="14"/>
        <v>36.932690797975773</v>
      </c>
      <c r="DG125" s="30">
        <f t="shared" si="14"/>
        <v>32.579647167078313</v>
      </c>
      <c r="DH125" s="30">
        <f t="shared" si="13"/>
        <v>32.537134659443723</v>
      </c>
      <c r="DI125" s="30">
        <f t="shared" si="13"/>
        <v>34.784772705999814</v>
      </c>
      <c r="DJ125" s="30">
        <f t="shared" si="13"/>
        <v>40.42578328921941</v>
      </c>
      <c r="DK125" s="30">
        <f t="shared" si="13"/>
        <v>27.348016348098909</v>
      </c>
      <c r="DL125" s="30">
        <f t="shared" si="13"/>
        <v>36.569351362872098</v>
      </c>
      <c r="DM125" s="30">
        <f t="shared" si="13"/>
        <v>32.783358032294693</v>
      </c>
      <c r="DN125" s="3">
        <f>VLOOKUP($A125,DELIEVERY!$DX:$EM,2,0)</f>
        <v>14.8</v>
      </c>
      <c r="DO125" s="3">
        <f>VLOOKUP($A125,DELIEVERY!$DX:$EM,3,0)</f>
        <v>9.93</v>
      </c>
      <c r="DP125" s="3">
        <f>VLOOKUP($A125,DELIEVERY!$DX:$EM,4,0)</f>
        <v>13.41</v>
      </c>
      <c r="DQ125" s="3">
        <f>VLOOKUP($A125,DELIEVERY!$DX:$EM,5,0)</f>
        <v>15.47</v>
      </c>
      <c r="DR125" s="3">
        <f>VLOOKUP($A125,DELIEVERY!$DX:$EM,6,0)</f>
        <v>15.98</v>
      </c>
      <c r="DS125" s="3">
        <f>VLOOKUP($A125,DELIEVERY!$DX:$EM,7,0)</f>
        <v>12.92</v>
      </c>
      <c r="DT125" s="3">
        <f>VLOOKUP($A125,DELIEVERY!$DX:$EM,8,0)</f>
        <v>16.43</v>
      </c>
      <c r="DU125" s="3">
        <f>VLOOKUP($A125,DELIEVERY!$DX:$EM,9,0)</f>
        <v>18.5</v>
      </c>
      <c r="DV125" s="3">
        <f>VLOOKUP($A125,DELIEVERY!$DX:$EM,10,0)</f>
        <v>18.489999999999998</v>
      </c>
      <c r="DW125" s="3">
        <f>VLOOKUP($A125,DELIEVERY!$DX:$EM,11,0)</f>
        <v>16.28</v>
      </c>
      <c r="DX125" s="3">
        <f>VLOOKUP($A125,DELIEVERY!$DX:$EM,12,0)</f>
        <v>11.76</v>
      </c>
      <c r="DY125" s="3">
        <f>VLOOKUP($A125,DELIEVERY!$DX:$EM,13,0)</f>
        <v>17.489999999999998</v>
      </c>
      <c r="DZ125" s="3">
        <f>VLOOKUP($A125,DELIEVERY!$DX:$EM,14,0)</f>
        <v>15.34</v>
      </c>
      <c r="EA125" s="3">
        <f>VLOOKUP($A125,DELIEVERY!$DX:$EM,15,0)</f>
        <v>17.89</v>
      </c>
      <c r="EB125" s="3">
        <f>CASHBC!HU123</f>
        <v>89.549999999999955</v>
      </c>
      <c r="EC125" s="22">
        <f>CASHBC!HV123</f>
        <v>34.449999999999932</v>
      </c>
      <c r="ED125" s="22">
        <f>CASHBC!HW123</f>
        <v>50.700000000000045</v>
      </c>
      <c r="EE125" s="22">
        <f>CASHBC!HX123</f>
        <v>48.899999999999977</v>
      </c>
      <c r="EF125" s="3">
        <f>CASHBC!HY123</f>
        <v>119.75</v>
      </c>
      <c r="EG125" s="22">
        <f>CASHBC!HZ123</f>
        <v>47</v>
      </c>
      <c r="EH125" s="22">
        <f>CASHBC!IA123</f>
        <v>56.899999999999977</v>
      </c>
      <c r="EI125" s="22">
        <f>CASHBC!IB123</f>
        <v>96.400000000000091</v>
      </c>
      <c r="EJ125" s="22">
        <f>CASHBC!IC123</f>
        <v>141</v>
      </c>
      <c r="EK125" s="22">
        <f>CASHBC!ID123</f>
        <v>112.5</v>
      </c>
      <c r="EL125" s="3">
        <f>CASHBC!IE123</f>
        <v>57</v>
      </c>
      <c r="EM125" s="22">
        <f>CASHBC!IF123</f>
        <v>66.450000000000045</v>
      </c>
      <c r="EN125" s="22">
        <f>CASHBC!IG123</f>
        <v>76.649999999999977</v>
      </c>
      <c r="EO125" s="22">
        <f>CASHBC!IH123</f>
        <v>72.650000000000091</v>
      </c>
      <c r="EP125" s="22">
        <f>VLOOKUP($A125,FNO_STOCKOPS!$EJ:$EY,2,0)</f>
        <v>0.93265993265993263</v>
      </c>
      <c r="EQ125" s="22">
        <f>VLOOKUP($A125,FNO_STOCKOPS!$EJ:$EY,3,0)</f>
        <v>0.78868552412645587</v>
      </c>
      <c r="ER125" s="22">
        <f>VLOOKUP($A125,FNO_STOCKOPS!$EJ:$EY,4,0)</f>
        <v>0.80524861878453036</v>
      </c>
      <c r="ES125" s="22">
        <f>VLOOKUP($A125,FNO_STOCKOPS!$EJ:$EY,5,0)</f>
        <v>0.82048040455120097</v>
      </c>
      <c r="ET125" s="22">
        <f>VLOOKUP($A125,FNO_STOCKOPS!$EJ:$EY,6,0)</f>
        <v>0.81489594742606786</v>
      </c>
      <c r="EU125" s="22">
        <f>VLOOKUP($A125,FNO_STOCKOPS!$EJ:$EY,7,0)</f>
        <v>0.54285714285714282</v>
      </c>
      <c r="EV125" s="22">
        <f>VLOOKUP($A125,FNO_STOCKOPS!$EJ:$EY,8,0)</f>
        <v>0.46530147895335611</v>
      </c>
      <c r="EW125" s="22">
        <f>VLOOKUP($A125,FNO_STOCKOPS!$EJ:$EY,9,0)</f>
        <v>0.50120481927710847</v>
      </c>
      <c r="EX125" s="22">
        <f>VLOOKUP($A125,FNO_STOCKOPS!$EJ:$EY,10,0)</f>
        <v>0.63745704467353947</v>
      </c>
      <c r="EY125" s="22">
        <f>VLOOKUP($A125,FNO_STOCKOPS!$EJ:$EY,11,0)</f>
        <v>0.75578406169665813</v>
      </c>
      <c r="EZ125" s="22">
        <f>VLOOKUP($A125,FNO_STOCKOPS!$EJ:$EY,12,0)</f>
        <v>0.76950354609929073</v>
      </c>
      <c r="FA125" s="22">
        <f>VLOOKUP($A125,FNO_STOCKOPS!$EJ:$EY,13,0)</f>
        <v>0.77777777777777779</v>
      </c>
      <c r="FB125" s="22">
        <f>VLOOKUP($A125,FNO_STOCKOPS!$EJ:$EY,14,0)</f>
        <v>0.80237154150197632</v>
      </c>
      <c r="FC125" s="22">
        <f>VLOOKUP($A125,FNO_STOCKOPS!$EJ:$EY,15,0)</f>
        <v>0.84297520661157022</v>
      </c>
    </row>
    <row r="126" spans="1:159" x14ac:dyDescent="0.25">
      <c r="A126" s="3" t="s">
        <v>132</v>
      </c>
      <c r="B126" s="18">
        <v>484</v>
      </c>
      <c r="C126" s="18">
        <v>485</v>
      </c>
      <c r="D126" s="18">
        <v>458.4</v>
      </c>
      <c r="E126" s="18">
        <v>466</v>
      </c>
      <c r="F126" s="18">
        <v>-2.44</v>
      </c>
      <c r="G126" s="18">
        <v>504.8</v>
      </c>
      <c r="H126" s="18">
        <v>312</v>
      </c>
      <c r="I126" s="21" t="str">
        <f>VLOOKUP($A126,CASHBC!$HT:$IL,19,0)</f>
        <v/>
      </c>
      <c r="J126" s="22">
        <f>VLOOKUP($A126,CASHBC!$A:$C,3,0)</f>
        <v>184.71937</v>
      </c>
      <c r="K126" s="22">
        <f>VLOOKUP($A126,CASHBC!$EZ:$FD,2,0)</f>
        <v>141.08670666666669</v>
      </c>
      <c r="L126" s="22">
        <f>VLOOKUP($A126,CASHBC!$EZ:$FD,3,0)</f>
        <v>158.93826800000002</v>
      </c>
      <c r="M126" s="22">
        <f>VLOOKUP($A126,CASHBC!$EZ:$FD,4,0)</f>
        <v>175.90290250000001</v>
      </c>
      <c r="N126" s="22">
        <f>VLOOKUP($A126,CASHBC!$EZ:$FD,5,0)</f>
        <v>209.47161230769234</v>
      </c>
      <c r="O126" s="22" t="str">
        <f t="shared" si="9"/>
        <v/>
      </c>
      <c r="P126" s="22">
        <f>VLOOKUP($A126,CASHBC!$A:$D,4,0)</f>
        <v>865.1674740950001</v>
      </c>
      <c r="Q126" s="22">
        <f>VLOOKUP($A126,CASHBC!$FX:$GB,2,0)</f>
        <v>686.42404853833341</v>
      </c>
      <c r="R126" s="22">
        <f>VLOOKUP($A126,CASHBC!$FX:$GB,3,0)</f>
        <v>772.52889880500004</v>
      </c>
      <c r="S126" s="22">
        <f>VLOOKUP($A126,CASHBC!$FX:$GB,4,0)</f>
        <v>846.65842700250005</v>
      </c>
      <c r="T126" s="22">
        <f>VLOOKUP($A126,CASHBC!$FX:$GB,5,0)</f>
        <v>990.20740691884623</v>
      </c>
      <c r="U126" s="22" t="str">
        <f t="shared" si="10"/>
        <v/>
      </c>
      <c r="V126" s="24">
        <f>VLOOKUP($A126,CASHBC!$A:$E,5,0)</f>
        <v>248711</v>
      </c>
      <c r="W126" s="24">
        <f>VLOOKUP($A126,CASHBC!$GV:$GZ,2,0)</f>
        <v>182292</v>
      </c>
      <c r="X126" s="24">
        <f>VLOOKUP($A126,CASHBC!$GV:$GZ,3,0)</f>
        <v>199416.4</v>
      </c>
      <c r="Y126" s="24">
        <f>VLOOKUP($A126,CASHBC!$GV:$GZ,4,0)</f>
        <v>218214.75</v>
      </c>
      <c r="Z126" s="24">
        <f>VLOOKUP($A126,CASHBC!$GV:$GZ,5,0)</f>
        <v>262396.46153846156</v>
      </c>
      <c r="AA126" s="24" t="str">
        <f t="shared" si="11"/>
        <v/>
      </c>
      <c r="AB126" s="27">
        <f>VLOOKUP(A126,DELIEVERY!A:E,5,0)</f>
        <v>31.17</v>
      </c>
      <c r="AC126" s="22">
        <f>VLOOKUP(A126,DELIEVERY!DP:DV,3,0)</f>
        <v>19.705298481699622</v>
      </c>
      <c r="AD126" s="22">
        <f>VLOOKUP(A126,DELIEVERY!DP:DV,4,0)</f>
        <v>20.912519318506728</v>
      </c>
      <c r="AE126" s="22">
        <f>VLOOKUP(A126,DELIEVERY!DP:DV,5,0)</f>
        <v>20.085699694466385</v>
      </c>
      <c r="AF126" s="22">
        <f>VLOOKUP(A126,DELIEVERY!DP:DV,6,0)</f>
        <v>18.81563198855482</v>
      </c>
      <c r="AG126" s="3">
        <f t="shared" si="12"/>
        <v>31.17</v>
      </c>
      <c r="AH126" s="28">
        <f>FNO_BHAVCOPY!CB124</f>
        <v>-4.3032317212926881</v>
      </c>
      <c r="AI126" s="28">
        <f>FNO_BHAVCOPY!CC124</f>
        <v>-1.6594821514101372</v>
      </c>
      <c r="AJ126" s="28">
        <f>FNO_BHAVCOPY!CD124</f>
        <v>-4.813881141385969</v>
      </c>
      <c r="AK126" s="28">
        <f>FNO_BHAVCOPY!CE124</f>
        <v>1.1529175596126195</v>
      </c>
      <c r="AL126" s="28">
        <f>FNO_BHAVCOPY!CF124</f>
        <v>2.0683353638276665</v>
      </c>
      <c r="AM126" s="28">
        <f>FNO_BHAVCOPY!CG124</f>
        <v>-2.8983169328386302</v>
      </c>
      <c r="AN126" s="28">
        <f>FNO_BHAVCOPY!CH124</f>
        <v>-0.50025413980364353</v>
      </c>
      <c r="AO126" s="28">
        <f>FNO_BHAVCOPY!CI124</f>
        <v>-1.5745543589878614</v>
      </c>
      <c r="AP126" s="28">
        <f>FNO_BHAVCOPY!CJ124</f>
        <v>-1.3378708370135606</v>
      </c>
      <c r="AQ126" s="28">
        <f>FNO_BHAVCOPY!CK124</f>
        <v>-2.2746890073622748</v>
      </c>
      <c r="AR126" s="28">
        <f>FNO_BHAVCOPY!CL124</f>
        <v>0.64901880621422736</v>
      </c>
      <c r="AS126" s="28">
        <f>FNO_BHAVCOPY!CM124</f>
        <v>0.69728547536343755</v>
      </c>
      <c r="AT126" s="28">
        <f>FNO_BHAVCOPY!CN124</f>
        <v>-1.2099336569990595</v>
      </c>
      <c r="AU126" s="28">
        <f>FNO_BHAVCOPY!CO124</f>
        <v>-4.1935562428463582</v>
      </c>
      <c r="AV126" s="29">
        <f>FNO_BHAVCOPY!BK124</f>
        <v>41752500</v>
      </c>
      <c r="AW126" s="29">
        <f>FNO_BHAVCOPY!BL124</f>
        <v>43630000</v>
      </c>
      <c r="AX126" s="29">
        <f>FNO_BHAVCOPY!BM124</f>
        <v>44366250</v>
      </c>
      <c r="AY126" s="29">
        <f>FNO_BHAVCOPY!BN124</f>
        <v>46610000</v>
      </c>
      <c r="AZ126" s="29">
        <f>FNO_BHAVCOPY!BO124</f>
        <v>46078750</v>
      </c>
      <c r="BA126" s="29">
        <f>FNO_BHAVCOPY!BP124</f>
        <v>45145000</v>
      </c>
      <c r="BB126" s="29">
        <f>FNO_BHAVCOPY!BQ124</f>
        <v>46492500</v>
      </c>
      <c r="BC126" s="29">
        <f>FNO_BHAVCOPY!BR124</f>
        <v>46726250</v>
      </c>
      <c r="BD126" s="29">
        <f>FNO_BHAVCOPY!BS124</f>
        <v>47473750</v>
      </c>
      <c r="BE126" s="29">
        <f>FNO_BHAVCOPY!BT124</f>
        <v>48117500</v>
      </c>
      <c r="BF126" s="29">
        <f>FNO_BHAVCOPY!BU124</f>
        <v>49237500</v>
      </c>
      <c r="BG126" s="29">
        <f>FNO_BHAVCOPY!BV124</f>
        <v>48920000</v>
      </c>
      <c r="BH126" s="29">
        <f>FNO_BHAVCOPY!BW124</f>
        <v>48581250</v>
      </c>
      <c r="BI126" s="29">
        <f>FNO_BHAVCOPY!BX124</f>
        <v>49176250</v>
      </c>
      <c r="BJ126" s="22">
        <f>CASHBC!EJ124</f>
        <v>184.71937</v>
      </c>
      <c r="BK126" s="22">
        <f>CASHBC!EK124</f>
        <v>101.66501</v>
      </c>
      <c r="BL126" s="22">
        <f>CASHBC!EL124</f>
        <v>128.47952000000001</v>
      </c>
      <c r="BM126" s="22">
        <f>CASHBC!EM124</f>
        <v>193.11559</v>
      </c>
      <c r="BN126" s="22">
        <f>CASHBC!EN124</f>
        <v>233.94286</v>
      </c>
      <c r="BO126" s="22">
        <f>CASHBC!EO124</f>
        <v>137.48836</v>
      </c>
      <c r="BP126" s="22">
        <f>CASHBC!EP124</f>
        <v>133.36593999999999</v>
      </c>
      <c r="BQ126" s="22">
        <f>CASHBC!EQ124</f>
        <v>300.22318000000001</v>
      </c>
      <c r="BR126" s="22">
        <f>CASHBC!ER124</f>
        <v>178.94275999999999</v>
      </c>
      <c r="BS126" s="22">
        <f>CASHBC!ES124</f>
        <v>197.74594999999999</v>
      </c>
      <c r="BT126" s="22">
        <f>CASHBC!ET124</f>
        <v>169.33112</v>
      </c>
      <c r="BU126" s="22">
        <f>CASHBC!EU124</f>
        <v>325.08976999999999</v>
      </c>
      <c r="BV126" s="22">
        <f>CASHBC!EV124</f>
        <v>305.10404</v>
      </c>
      <c r="BW126" s="22">
        <f>CASHBC!EW124</f>
        <v>318.63686000000001</v>
      </c>
      <c r="BX126" s="22">
        <f>VLOOKUP($A126,CASHBC!$FG:$FU,2,0)</f>
        <v>865.1674740950001</v>
      </c>
      <c r="BY126" s="22">
        <f>VLOOKUP($A126,CASHBC!$FG:$FU,3,0)</f>
        <v>486.39345408999998</v>
      </c>
      <c r="BZ126" s="22">
        <f>VLOOKUP($A126,CASHBC!$FG:$FU,4,0)</f>
        <v>615.49048519999997</v>
      </c>
      <c r="CA126" s="22">
        <f>VLOOKUP($A126,CASHBC!$FG:$FU,5,0)</f>
        <v>957.38820632500006</v>
      </c>
      <c r="CB126" s="22">
        <f>VLOOKUP($A126,CASHBC!$FG:$FU,6,0)</f>
        <v>1141.93539581</v>
      </c>
      <c r="CC126" s="22">
        <f>VLOOKUP($A126,CASHBC!$FG:$FU,7,0)</f>
        <v>661.43695260000004</v>
      </c>
      <c r="CD126" s="22">
        <f>VLOOKUP($A126,CASHBC!$FG:$FU,8,0)</f>
        <v>635.44731058999992</v>
      </c>
      <c r="CE126" s="22">
        <f>VLOOKUP($A126,CASHBC!$FG:$FU,9,0)</f>
        <v>1440.8188549049999</v>
      </c>
      <c r="CF126" s="22">
        <f>VLOOKUP($A126,CASHBC!$FG:$FU,10,0)</f>
        <v>834.35675649999996</v>
      </c>
      <c r="CG126" s="22">
        <f>VLOOKUP($A126,CASHBC!$FG:$FU,11,0)</f>
        <v>908.78934017500001</v>
      </c>
      <c r="CH126" s="22">
        <f>VLOOKUP($A126,CASHBC!$FG:$FU,12,0)</f>
        <v>778.23617608500001</v>
      </c>
      <c r="CI126" s="22">
        <f>VLOOKUP($A126,CASHBC!$FG:$FU,13,0)</f>
        <v>1525.92610401</v>
      </c>
      <c r="CJ126" s="22">
        <f>VLOOKUP($A126,CASHBC!$FG:$FU,14,0)</f>
        <v>1417.866666975</v>
      </c>
      <c r="CK126" s="22">
        <f>VLOOKUP($A126,CASHBC!$FG:$FU,15,0)</f>
        <v>1468.6105866799999</v>
      </c>
      <c r="CL126" s="30">
        <f>VLOOKUP($A126,CASHBC!$GE:$GS,2,0)</f>
        <v>248711</v>
      </c>
      <c r="CM126" s="30">
        <f>VLOOKUP($A126,CASHBC!$GE:$GS,3,0)</f>
        <v>121573</v>
      </c>
      <c r="CN126" s="30">
        <f>VLOOKUP($A126,CASHBC!$GE:$GS,4,0)</f>
        <v>168690</v>
      </c>
      <c r="CO126" s="30">
        <f>VLOOKUP($A126,CASHBC!$GE:$GS,5,0)</f>
        <v>256613</v>
      </c>
      <c r="CP126" s="30">
        <f>VLOOKUP($A126,CASHBC!$GE:$GS,6,0)</f>
        <v>270856</v>
      </c>
      <c r="CQ126" s="30">
        <f>VLOOKUP($A126,CASHBC!$GE:$GS,7,0)</f>
        <v>179350</v>
      </c>
      <c r="CR126" s="30">
        <f>VLOOKUP($A126,CASHBC!$GE:$GS,8,0)</f>
        <v>195298</v>
      </c>
      <c r="CS126" s="30">
        <f>VLOOKUP($A126,CASHBC!$GE:$GS,9,0)</f>
        <v>354530</v>
      </c>
      <c r="CT126" s="30">
        <f>VLOOKUP($A126,CASHBC!$GE:$GS,10,0)</f>
        <v>198808</v>
      </c>
      <c r="CU126" s="30">
        <f>VLOOKUP($A126,CASHBC!$GE:$GS,11,0)</f>
        <v>231383</v>
      </c>
      <c r="CV126" s="30">
        <f>VLOOKUP($A126,CASHBC!$GE:$GS,12,0)</f>
        <v>236715</v>
      </c>
      <c r="CW126" s="30">
        <f>VLOOKUP($A126,CASHBC!$GE:$GS,13,0)</f>
        <v>427523</v>
      </c>
      <c r="CX126" s="30">
        <f>VLOOKUP($A126,CASHBC!$GE:$GS,14,0)</f>
        <v>361403</v>
      </c>
      <c r="CY126" s="30">
        <f>VLOOKUP($A126,CASHBC!$GE:$GS,15,0)</f>
        <v>408412</v>
      </c>
      <c r="CZ126" s="30">
        <f t="shared" si="15"/>
        <v>74.270687665603859</v>
      </c>
      <c r="DA126" s="30">
        <f t="shared" si="14"/>
        <v>83.624661725876621</v>
      </c>
      <c r="DB126" s="30">
        <f t="shared" si="14"/>
        <v>76.163092062362921</v>
      </c>
      <c r="DC126" s="30">
        <f t="shared" si="14"/>
        <v>75.255575516439151</v>
      </c>
      <c r="DD126" s="30">
        <f t="shared" si="14"/>
        <v>86.371673509170918</v>
      </c>
      <c r="DE126" s="30">
        <f t="shared" si="14"/>
        <v>76.659247281851137</v>
      </c>
      <c r="DF126" s="30">
        <f t="shared" si="14"/>
        <v>68.288431013118412</v>
      </c>
      <c r="DG126" s="30">
        <f t="shared" si="14"/>
        <v>84.682024088229483</v>
      </c>
      <c r="DH126" s="30">
        <f t="shared" si="13"/>
        <v>90.007826646815019</v>
      </c>
      <c r="DI126" s="30">
        <f t="shared" si="13"/>
        <v>85.462609612633599</v>
      </c>
      <c r="DJ126" s="30">
        <f t="shared" si="13"/>
        <v>71.533751557780448</v>
      </c>
      <c r="DK126" s="30">
        <f t="shared" si="13"/>
        <v>76.040299586221096</v>
      </c>
      <c r="DL126" s="30">
        <f t="shared" si="13"/>
        <v>84.422110497145837</v>
      </c>
      <c r="DM126" s="30">
        <f t="shared" si="13"/>
        <v>78.018486234488705</v>
      </c>
      <c r="DN126" s="3">
        <f>VLOOKUP($A126,DELIEVERY!$DX:$EM,2,0)</f>
        <v>31.17</v>
      </c>
      <c r="DO126" s="3">
        <f>VLOOKUP($A126,DELIEVERY!$DX:$EM,3,0)</f>
        <v>23.22</v>
      </c>
      <c r="DP126" s="3">
        <f>VLOOKUP($A126,DELIEVERY!$DX:$EM,4,0)</f>
        <v>21.12</v>
      </c>
      <c r="DQ126" s="3">
        <f>VLOOKUP($A126,DELIEVERY!$DX:$EM,5,0)</f>
        <v>16.91</v>
      </c>
      <c r="DR126" s="3">
        <f>VLOOKUP($A126,DELIEVERY!$DX:$EM,6,0)</f>
        <v>17.22</v>
      </c>
      <c r="DS126" s="3">
        <f>VLOOKUP($A126,DELIEVERY!$DX:$EM,7,0)</f>
        <v>30.92</v>
      </c>
      <c r="DT126" s="3">
        <f>VLOOKUP($A126,DELIEVERY!$DX:$EM,8,0)</f>
        <v>19.77</v>
      </c>
      <c r="DU126" s="3">
        <f>VLOOKUP($A126,DELIEVERY!$DX:$EM,9,0)</f>
        <v>14.48</v>
      </c>
      <c r="DV126" s="3">
        <f>VLOOKUP($A126,DELIEVERY!$DX:$EM,10,0)</f>
        <v>26.05</v>
      </c>
      <c r="DW126" s="3">
        <f>VLOOKUP($A126,DELIEVERY!$DX:$EM,11,0)</f>
        <v>16.64</v>
      </c>
      <c r="DX126" s="3">
        <f>VLOOKUP($A126,DELIEVERY!$DX:$EM,12,0)</f>
        <v>15.14</v>
      </c>
      <c r="DY126" s="3">
        <f>VLOOKUP($A126,DELIEVERY!$DX:$EM,13,0)</f>
        <v>17.920000000000002</v>
      </c>
      <c r="DZ126" s="3">
        <f>VLOOKUP($A126,DELIEVERY!$DX:$EM,14,0)</f>
        <v>13.52</v>
      </c>
      <c r="EA126" s="3">
        <f>VLOOKUP($A126,DELIEVERY!$DX:$EM,15,0)</f>
        <v>22.5</v>
      </c>
      <c r="EB126" s="3">
        <f>CASHBC!HU124</f>
        <v>26.600000000000023</v>
      </c>
      <c r="EC126" s="22">
        <f>CASHBC!HV124</f>
        <v>11.800000000000011</v>
      </c>
      <c r="ED126" s="22">
        <f>CASHBC!HW124</f>
        <v>25.099999999999966</v>
      </c>
      <c r="EE126" s="22">
        <f>CASHBC!HX124</f>
        <v>17.800000000000011</v>
      </c>
      <c r="EF126" s="3">
        <f>CASHBC!HY124</f>
        <v>23.449999999999989</v>
      </c>
      <c r="EG126" s="22">
        <f>CASHBC!HZ124</f>
        <v>13.5</v>
      </c>
      <c r="EH126" s="22">
        <f>CASHBC!IA124</f>
        <v>13.399999999999977</v>
      </c>
      <c r="EI126" s="22">
        <f>CASHBC!IB124</f>
        <v>26.449999999999989</v>
      </c>
      <c r="EJ126" s="22">
        <f>CASHBC!IC124</f>
        <v>24.449999999999989</v>
      </c>
      <c r="EK126" s="22">
        <f>CASHBC!ID124</f>
        <v>28.5</v>
      </c>
      <c r="EL126" s="3">
        <f>CASHBC!IE124</f>
        <v>18.400000000000034</v>
      </c>
      <c r="EM126" s="22">
        <f>CASHBC!IF124</f>
        <v>44.399999999999977</v>
      </c>
      <c r="EN126" s="22">
        <f>CASHBC!IG124</f>
        <v>34.799999999999955</v>
      </c>
      <c r="EO126" s="22">
        <f>CASHBC!IH124</f>
        <v>30.5</v>
      </c>
      <c r="EP126" s="22">
        <f>VLOOKUP($A126,FNO_STOCKOPS!$EJ:$EY,2,0)</f>
        <v>0.87383361808384807</v>
      </c>
      <c r="EQ126" s="22">
        <f>VLOOKUP($A126,FNO_STOCKOPS!$EJ:$EY,3,0)</f>
        <v>0.85428571428571431</v>
      </c>
      <c r="ER126" s="22">
        <f>VLOOKUP($A126,FNO_STOCKOPS!$EJ:$EY,4,0)</f>
        <v>0.75911516229435305</v>
      </c>
      <c r="ES126" s="22">
        <f>VLOOKUP($A126,FNO_STOCKOPS!$EJ:$EY,5,0)</f>
        <v>0.72704376115017311</v>
      </c>
      <c r="ET126" s="22">
        <f>VLOOKUP($A126,FNO_STOCKOPS!$EJ:$EY,6,0)</f>
        <v>0.74120459979505859</v>
      </c>
      <c r="EU126" s="22">
        <f>VLOOKUP($A126,FNO_STOCKOPS!$EJ:$EY,7,0)</f>
        <v>0.77697495183044318</v>
      </c>
      <c r="EV126" s="22">
        <f>VLOOKUP($A126,FNO_STOCKOPS!$EJ:$EY,8,0)</f>
        <v>0.70185772541912095</v>
      </c>
      <c r="EW126" s="22">
        <f>VLOOKUP($A126,FNO_STOCKOPS!$EJ:$EY,9,0)</f>
        <v>0.64859576427255983</v>
      </c>
      <c r="EX126" s="22">
        <f>VLOOKUP($A126,FNO_STOCKOPS!$EJ:$EY,10,0)</f>
        <v>0.65229847636410987</v>
      </c>
      <c r="EY126" s="22">
        <f>VLOOKUP($A126,FNO_STOCKOPS!$EJ:$EY,11,0)</f>
        <v>0.62589651639344257</v>
      </c>
      <c r="EZ126" s="22">
        <f>VLOOKUP($A126,FNO_STOCKOPS!$EJ:$EY,12,0)</f>
        <v>0.6341592685835431</v>
      </c>
      <c r="FA126" s="22">
        <f>VLOOKUP($A126,FNO_STOCKOPS!$EJ:$EY,13,0)</f>
        <v>0.59240473403563532</v>
      </c>
      <c r="FB126" s="22">
        <f>VLOOKUP($A126,FNO_STOCKOPS!$EJ:$EY,14,0)</f>
        <v>0.63034909909909909</v>
      </c>
      <c r="FC126" s="22">
        <f>VLOOKUP($A126,FNO_STOCKOPS!$EJ:$EY,15,0)</f>
        <v>0.66729887782519359</v>
      </c>
    </row>
    <row r="127" spans="1:159" x14ac:dyDescent="0.25">
      <c r="A127" s="3" t="s">
        <v>133</v>
      </c>
      <c r="B127" s="17">
        <v>399</v>
      </c>
      <c r="C127" s="17">
        <v>401.85</v>
      </c>
      <c r="D127" s="17">
        <v>382</v>
      </c>
      <c r="E127" s="18">
        <v>384.95</v>
      </c>
      <c r="F127" s="18">
        <v>-2.12</v>
      </c>
      <c r="G127" s="18">
        <v>597</v>
      </c>
      <c r="H127" s="18">
        <v>259.55</v>
      </c>
      <c r="I127" s="21" t="str">
        <f>VLOOKUP($A127,CASHBC!$HT:$IL,19,0)</f>
        <v/>
      </c>
      <c r="J127" s="22">
        <f>VLOOKUP($A127,CASHBC!$A:$C,3,0)</f>
        <v>24.176449999999999</v>
      </c>
      <c r="K127" s="22">
        <f>VLOOKUP($A127,CASHBC!$EZ:$FD,2,0)</f>
        <v>23.467176666666671</v>
      </c>
      <c r="L127" s="22">
        <f>VLOOKUP($A127,CASHBC!$EZ:$FD,3,0)</f>
        <v>28.361940000000004</v>
      </c>
      <c r="M127" s="22">
        <f>VLOOKUP($A127,CASHBC!$EZ:$FD,4,0)</f>
        <v>25.971251250000005</v>
      </c>
      <c r="N127" s="22">
        <f>VLOOKUP($A127,CASHBC!$EZ:$FD,5,0)</f>
        <v>27.674814615384612</v>
      </c>
      <c r="O127" s="22" t="str">
        <f t="shared" si="9"/>
        <v/>
      </c>
      <c r="P127" s="22">
        <f>VLOOKUP($A127,CASHBC!$A:$D,4,0)</f>
        <v>94.158819414999996</v>
      </c>
      <c r="Q127" s="22">
        <f>VLOOKUP($A127,CASHBC!$FX:$GB,2,0)</f>
        <v>89.947790151666666</v>
      </c>
      <c r="R127" s="22">
        <f>VLOOKUP($A127,CASHBC!$FX:$GB,3,0)</f>
        <v>108.07793052000002</v>
      </c>
      <c r="S127" s="22">
        <f>VLOOKUP($A127,CASHBC!$FX:$GB,4,0)</f>
        <v>97.718697771875014</v>
      </c>
      <c r="T127" s="22">
        <f>VLOOKUP($A127,CASHBC!$FX:$GB,5,0)</f>
        <v>100.94584312846155</v>
      </c>
      <c r="U127" s="22" t="str">
        <f t="shared" si="10"/>
        <v/>
      </c>
      <c r="V127" s="24">
        <f>VLOOKUP($A127,CASHBC!$A:$E,5,0)</f>
        <v>39724</v>
      </c>
      <c r="W127" s="24">
        <f>VLOOKUP($A127,CASHBC!$GV:$GZ,2,0)</f>
        <v>33111.666666666664</v>
      </c>
      <c r="X127" s="24">
        <f>VLOOKUP($A127,CASHBC!$GV:$GZ,3,0)</f>
        <v>40588.400000000001</v>
      </c>
      <c r="Y127" s="24">
        <f>VLOOKUP($A127,CASHBC!$GV:$GZ,4,0)</f>
        <v>36956.125</v>
      </c>
      <c r="Z127" s="24">
        <f>VLOOKUP($A127,CASHBC!$GV:$GZ,5,0)</f>
        <v>39688.076923076922</v>
      </c>
      <c r="AA127" s="24" t="str">
        <f t="shared" si="11"/>
        <v/>
      </c>
      <c r="AB127" s="27">
        <f>VLOOKUP(A127,DELIEVERY!A:E,5,0)</f>
        <v>29.94</v>
      </c>
      <c r="AC127" s="22">
        <f>VLOOKUP(A127,DELIEVERY!DP:DV,3,0)</f>
        <v>16.035816267061243</v>
      </c>
      <c r="AD127" s="22">
        <f>VLOOKUP(A127,DELIEVERY!DP:DV,4,0)</f>
        <v>11.71190687237897</v>
      </c>
      <c r="AE127" s="22">
        <f>VLOOKUP(A127,DELIEVERY!DP:DV,5,0)</f>
        <v>14.525859627190661</v>
      </c>
      <c r="AF127" s="22">
        <f>VLOOKUP(A127,DELIEVERY!DP:DV,6,0)</f>
        <v>15.126102297009341</v>
      </c>
      <c r="AG127" s="3">
        <f t="shared" si="12"/>
        <v>29.94</v>
      </c>
      <c r="AH127" s="28">
        <f>FNO_BHAVCOPY!CB125</f>
        <v>-7.306338028169014</v>
      </c>
      <c r="AI127" s="28">
        <f>FNO_BHAVCOPY!CC125</f>
        <v>-3.6743923120407009</v>
      </c>
      <c r="AJ127" s="28">
        <f>FNO_BHAVCOPY!CD125</f>
        <v>-8.5078872510990422</v>
      </c>
      <c r="AK127" s="28">
        <f>FNO_BHAVCOPY!CE125</f>
        <v>19.167950693374422</v>
      </c>
      <c r="AL127" s="28">
        <f>FNO_BHAVCOPY!CF125</f>
        <v>2.0761245674740483</v>
      </c>
      <c r="AM127" s="28">
        <f>FNO_BHAVCOPY!CG125</f>
        <v>-0.157035175879397</v>
      </c>
      <c r="AN127" s="28">
        <f>FNO_BHAVCOPY!CH125</f>
        <v>3.8148027388327357</v>
      </c>
      <c r="AO127" s="28">
        <f>FNO_BHAVCOPY!CI125</f>
        <v>-15.788028555738606</v>
      </c>
      <c r="AP127" s="28">
        <f>FNO_BHAVCOPY!CJ125</f>
        <v>-1.2472885032537961</v>
      </c>
      <c r="AQ127" s="28">
        <f>FNO_BHAVCOPY!CK125</f>
        <v>-2.4596667548267654</v>
      </c>
      <c r="AR127" s="28">
        <f>FNO_BHAVCOPY!CL125</f>
        <v>6.7174710697149305</v>
      </c>
      <c r="AS127" s="28">
        <f>FNO_BHAVCOPY!CM125</f>
        <v>4.0528634361233484</v>
      </c>
      <c r="AT127" s="28">
        <f>FNO_BHAVCOPY!CN125</f>
        <v>1.7025089605734769</v>
      </c>
      <c r="AU127" s="28">
        <f>FNO_BHAVCOPY!CO125</f>
        <v>-3.9862345856036709</v>
      </c>
      <c r="AV127" s="29">
        <f>FNO_BHAVCOPY!BK125</f>
        <v>3790800</v>
      </c>
      <c r="AW127" s="29">
        <f>FNO_BHAVCOPY!BL125</f>
        <v>4089600</v>
      </c>
      <c r="AX127" s="29">
        <f>FNO_BHAVCOPY!BM125</f>
        <v>4245600</v>
      </c>
      <c r="AY127" s="29">
        <f>FNO_BHAVCOPY!BN125</f>
        <v>4640400</v>
      </c>
      <c r="AZ127" s="29">
        <f>FNO_BHAVCOPY!BO125</f>
        <v>3894000</v>
      </c>
      <c r="BA127" s="29">
        <f>FNO_BHAVCOPY!BP125</f>
        <v>3814800</v>
      </c>
      <c r="BB127" s="29">
        <f>FNO_BHAVCOPY!BQ125</f>
        <v>3820800</v>
      </c>
      <c r="BC127" s="29">
        <f>FNO_BHAVCOPY!BR125</f>
        <v>3680400</v>
      </c>
      <c r="BD127" s="29">
        <f>FNO_BHAVCOPY!BS125</f>
        <v>4370400</v>
      </c>
      <c r="BE127" s="29">
        <f>FNO_BHAVCOPY!BT125</f>
        <v>4425600</v>
      </c>
      <c r="BF127" s="29">
        <f>FNO_BHAVCOPY!BU125</f>
        <v>4537200</v>
      </c>
      <c r="BG127" s="29">
        <f>FNO_BHAVCOPY!BV125</f>
        <v>4251600</v>
      </c>
      <c r="BH127" s="29">
        <f>FNO_BHAVCOPY!BW125</f>
        <v>4086000</v>
      </c>
      <c r="BI127" s="29">
        <f>FNO_BHAVCOPY!BX125</f>
        <v>4017600</v>
      </c>
      <c r="BJ127" s="22">
        <f>CASHBC!EJ125</f>
        <v>24.176449999999999</v>
      </c>
      <c r="BK127" s="22">
        <f>CASHBC!EK125</f>
        <v>33.004240000000003</v>
      </c>
      <c r="BL127" s="22">
        <f>CASHBC!EL125</f>
        <v>20.06109</v>
      </c>
      <c r="BM127" s="22">
        <f>CASHBC!EM125</f>
        <v>17.336200000000002</v>
      </c>
      <c r="BN127" s="22">
        <f>CASHBC!EN125</f>
        <v>37.677950000000003</v>
      </c>
      <c r="BO127" s="22">
        <f>CASHBC!EO125</f>
        <v>33.730220000000003</v>
      </c>
      <c r="BP127" s="22">
        <f>CASHBC!EP125</f>
        <v>21.058409999999999</v>
      </c>
      <c r="BQ127" s="22">
        <f>CASHBC!EQ125</f>
        <v>28.116949999999999</v>
      </c>
      <c r="BR127" s="22">
        <f>CASHBC!ER125</f>
        <v>16.784949999999998</v>
      </c>
      <c r="BS127" s="22">
        <f>CASHBC!ES125</f>
        <v>16.010429999999999</v>
      </c>
      <c r="BT127" s="22">
        <f>CASHBC!ET125</f>
        <v>45.155819999999999</v>
      </c>
      <c r="BU127" s="22">
        <f>CASHBC!EU125</f>
        <v>25.761469999999999</v>
      </c>
      <c r="BV127" s="22">
        <f>CASHBC!EV125</f>
        <v>33.452889999999996</v>
      </c>
      <c r="BW127" s="22">
        <f>CASHBC!EW125</f>
        <v>31.621970000000001</v>
      </c>
      <c r="BX127" s="22">
        <f>VLOOKUP($A127,CASHBC!$FG:$FU,2,0)</f>
        <v>94.158819414999996</v>
      </c>
      <c r="BY127" s="22">
        <f>VLOOKUP($A127,CASHBC!$FG:$FU,3,0)</f>
        <v>127.77136217</v>
      </c>
      <c r="BZ127" s="22">
        <f>VLOOKUP($A127,CASHBC!$FG:$FU,4,0)</f>
        <v>76.152305889999994</v>
      </c>
      <c r="CA127" s="22">
        <f>VLOOKUP($A127,CASHBC!$FG:$FU,5,0)</f>
        <v>65.919702395000002</v>
      </c>
      <c r="CB127" s="22">
        <f>VLOOKUP($A127,CASHBC!$FG:$FU,6,0)</f>
        <v>142.62455411500002</v>
      </c>
      <c r="CC127" s="22">
        <f>VLOOKUP($A127,CASHBC!$FG:$FU,7,0)</f>
        <v>127.92172803</v>
      </c>
      <c r="CD127" s="22">
        <f>VLOOKUP($A127,CASHBC!$FG:$FU,8,0)</f>
        <v>77.044577599999997</v>
      </c>
      <c r="CE127" s="22">
        <f>VLOOKUP($A127,CASHBC!$FG:$FU,9,0)</f>
        <v>101.64370228999999</v>
      </c>
      <c r="CF127" s="22">
        <f>VLOOKUP($A127,CASHBC!$FG:$FU,10,0)</f>
        <v>62.671649685000006</v>
      </c>
      <c r="CG127" s="22">
        <f>VLOOKUP($A127,CASHBC!$FG:$FU,11,0)</f>
        <v>59.041449159999999</v>
      </c>
      <c r="CH127" s="22">
        <f>VLOOKUP($A127,CASHBC!$FG:$FU,12,0)</f>
        <v>161.48605720999998</v>
      </c>
      <c r="CI127" s="22">
        <f>VLOOKUP($A127,CASHBC!$FG:$FU,13,0)</f>
        <v>90.325492889999992</v>
      </c>
      <c r="CJ127" s="22">
        <f>VLOOKUP($A127,CASHBC!$FG:$FU,14,0)</f>
        <v>115.27576910499999</v>
      </c>
      <c r="CK127" s="22">
        <f>VLOOKUP($A127,CASHBC!$FG:$FU,15,0)</f>
        <v>104.41761013</v>
      </c>
      <c r="CL127" s="30">
        <f>VLOOKUP($A127,CASHBC!$GE:$GS,2,0)</f>
        <v>39724</v>
      </c>
      <c r="CM127" s="30">
        <f>VLOOKUP($A127,CASHBC!$GE:$GS,3,0)</f>
        <v>41657</v>
      </c>
      <c r="CN127" s="30">
        <f>VLOOKUP($A127,CASHBC!$GE:$GS,4,0)</f>
        <v>33724</v>
      </c>
      <c r="CO127" s="30">
        <f>VLOOKUP($A127,CASHBC!$GE:$GS,5,0)</f>
        <v>23954</v>
      </c>
      <c r="CP127" s="30">
        <f>VLOOKUP($A127,CASHBC!$GE:$GS,6,0)</f>
        <v>60994</v>
      </c>
      <c r="CQ127" s="30">
        <f>VLOOKUP($A127,CASHBC!$GE:$GS,7,0)</f>
        <v>42613</v>
      </c>
      <c r="CR127" s="30">
        <f>VLOOKUP($A127,CASHBC!$GE:$GS,8,0)</f>
        <v>29364</v>
      </c>
      <c r="CS127" s="30">
        <f>VLOOKUP($A127,CASHBC!$GE:$GS,9,0)</f>
        <v>40162</v>
      </c>
      <c r="CT127" s="30">
        <f>VLOOKUP($A127,CASHBC!$GE:$GS,10,0)</f>
        <v>23181</v>
      </c>
      <c r="CU127" s="30">
        <f>VLOOKUP($A127,CASHBC!$GE:$GS,11,0)</f>
        <v>23887</v>
      </c>
      <c r="CV127" s="30">
        <f>VLOOKUP($A127,CASHBC!$GE:$GS,12,0)</f>
        <v>49736</v>
      </c>
      <c r="CW127" s="30">
        <f>VLOOKUP($A127,CASHBC!$GE:$GS,13,0)</f>
        <v>54315</v>
      </c>
      <c r="CX127" s="30">
        <f>VLOOKUP($A127,CASHBC!$GE:$GS,14,0)</f>
        <v>44535</v>
      </c>
      <c r="CY127" s="30">
        <f>VLOOKUP($A127,CASHBC!$GE:$GS,15,0)</f>
        <v>47823</v>
      </c>
      <c r="CZ127" s="30">
        <f t="shared" si="15"/>
        <v>60.861066357869298</v>
      </c>
      <c r="DA127" s="30">
        <f t="shared" si="14"/>
        <v>79.228557025229861</v>
      </c>
      <c r="DB127" s="30">
        <f t="shared" si="14"/>
        <v>59.486092990155377</v>
      </c>
      <c r="DC127" s="30">
        <f t="shared" si="14"/>
        <v>72.372881355932208</v>
      </c>
      <c r="DD127" s="30">
        <f t="shared" si="14"/>
        <v>61.773207200708264</v>
      </c>
      <c r="DE127" s="30">
        <f t="shared" si="14"/>
        <v>79.154764977823675</v>
      </c>
      <c r="DF127" s="30">
        <f t="shared" si="14"/>
        <v>71.715059256232124</v>
      </c>
      <c r="DG127" s="30">
        <f t="shared" si="14"/>
        <v>70.008839201234991</v>
      </c>
      <c r="DH127" s="30">
        <f t="shared" si="13"/>
        <v>72.408222250981396</v>
      </c>
      <c r="DI127" s="30">
        <f t="shared" si="13"/>
        <v>67.025704358019013</v>
      </c>
      <c r="DJ127" s="30">
        <f t="shared" si="13"/>
        <v>90.791016567476277</v>
      </c>
      <c r="DK127" s="30">
        <f t="shared" si="13"/>
        <v>47.429752370431736</v>
      </c>
      <c r="DL127" s="30">
        <f t="shared" si="13"/>
        <v>75.115953744246099</v>
      </c>
      <c r="DM127" s="30">
        <f t="shared" si="13"/>
        <v>66.122932480187359</v>
      </c>
      <c r="DN127" s="3">
        <f>VLOOKUP($A127,DELIEVERY!$DX:$EM,2,0)</f>
        <v>29.94</v>
      </c>
      <c r="DO127" s="3">
        <f>VLOOKUP($A127,DELIEVERY!$DX:$EM,3,0)</f>
        <v>10.83</v>
      </c>
      <c r="DP127" s="3">
        <f>VLOOKUP($A127,DELIEVERY!$DX:$EM,4,0)</f>
        <v>28.79</v>
      </c>
      <c r="DQ127" s="3">
        <f>VLOOKUP($A127,DELIEVERY!$DX:$EM,5,0)</f>
        <v>11.19</v>
      </c>
      <c r="DR127" s="3">
        <f>VLOOKUP($A127,DELIEVERY!$DX:$EM,6,0)</f>
        <v>9.16</v>
      </c>
      <c r="DS127" s="3">
        <f>VLOOKUP($A127,DELIEVERY!$DX:$EM,7,0)</f>
        <v>5.54</v>
      </c>
      <c r="DT127" s="3">
        <f>VLOOKUP($A127,DELIEVERY!$DX:$EM,8,0)</f>
        <v>9.4600000000000009</v>
      </c>
      <c r="DU127" s="3">
        <f>VLOOKUP($A127,DELIEVERY!$DX:$EM,9,0)</f>
        <v>33.729999999999997</v>
      </c>
      <c r="DV127" s="3">
        <f>VLOOKUP($A127,DELIEVERY!$DX:$EM,10,0)</f>
        <v>12.48</v>
      </c>
      <c r="DW127" s="3">
        <f>VLOOKUP($A127,DELIEVERY!$DX:$EM,11,0)</f>
        <v>11.27</v>
      </c>
      <c r="DX127" s="3">
        <f>VLOOKUP($A127,DELIEVERY!$DX:$EM,12,0)</f>
        <v>10.33</v>
      </c>
      <c r="DY127" s="3">
        <f>VLOOKUP($A127,DELIEVERY!$DX:$EM,13,0)</f>
        <v>25.06</v>
      </c>
      <c r="DZ127" s="3">
        <f>VLOOKUP($A127,DELIEVERY!$DX:$EM,14,0)</f>
        <v>15.92</v>
      </c>
      <c r="EA127" s="3">
        <f>VLOOKUP($A127,DELIEVERY!$DX:$EM,15,0)</f>
        <v>18.940000000000001</v>
      </c>
      <c r="EB127" s="3">
        <f>CASHBC!HU125</f>
        <v>19.850000000000023</v>
      </c>
      <c r="EC127" s="22">
        <f>CASHBC!HV125</f>
        <v>19.399999999999977</v>
      </c>
      <c r="ED127" s="22">
        <f>CASHBC!HW125</f>
        <v>11</v>
      </c>
      <c r="EE127" s="22">
        <f>CASHBC!HX125</f>
        <v>9.5</v>
      </c>
      <c r="EF127" s="3">
        <f>CASHBC!HY125</f>
        <v>18.949999999999989</v>
      </c>
      <c r="EG127" s="22">
        <f>CASHBC!HZ125</f>
        <v>18.300000000000011</v>
      </c>
      <c r="EH127" s="22">
        <f>CASHBC!IA125</f>
        <v>24.899999999999977</v>
      </c>
      <c r="EI127" s="22">
        <f>CASHBC!IB125</f>
        <v>24.349999999999966</v>
      </c>
      <c r="EJ127" s="22">
        <f>CASHBC!IC125</f>
        <v>20.800000000000011</v>
      </c>
      <c r="EK127" s="22">
        <f>CASHBC!ID125</f>
        <v>13</v>
      </c>
      <c r="EL127" s="3">
        <f>CASHBC!IE125</f>
        <v>24.75</v>
      </c>
      <c r="EM127" s="22">
        <f>CASHBC!IF125</f>
        <v>16</v>
      </c>
      <c r="EN127" s="22">
        <f>CASHBC!IG125</f>
        <v>27.349999999999966</v>
      </c>
      <c r="EO127" s="22">
        <f>CASHBC!IH125</f>
        <v>25.949999999999989</v>
      </c>
      <c r="EP127" s="22">
        <f>VLOOKUP($A127,FNO_STOCKOPS!$EJ:$EY,2,0)</f>
        <v>0.55059523809523814</v>
      </c>
      <c r="EQ127" s="22">
        <f>VLOOKUP($A127,FNO_STOCKOPS!$EJ:$EY,3,0)</f>
        <v>0.42923433874709976</v>
      </c>
      <c r="ER127" s="22">
        <f>VLOOKUP($A127,FNO_STOCKOPS!$EJ:$EY,4,0)</f>
        <v>0.38150289017341038</v>
      </c>
      <c r="ES127" s="22">
        <f>VLOOKUP($A127,FNO_STOCKOPS!$EJ:$EY,5,0)</f>
        <v>0.39443535188216039</v>
      </c>
      <c r="ET127" s="22">
        <f>VLOOKUP($A127,FNO_STOCKOPS!$EJ:$EY,6,0)</f>
        <v>0.39530988274706869</v>
      </c>
      <c r="EU127" s="22">
        <f>VLOOKUP($A127,FNO_STOCKOPS!$EJ:$EY,7,0)</f>
        <v>0.50909090909090904</v>
      </c>
      <c r="EV127" s="22">
        <f>VLOOKUP($A127,FNO_STOCKOPS!$EJ:$EY,8,0)</f>
        <v>0.48987854251012147</v>
      </c>
      <c r="EW127" s="22">
        <f>VLOOKUP($A127,FNO_STOCKOPS!$EJ:$EY,9,0)</f>
        <v>0.40625</v>
      </c>
      <c r="EX127" s="22">
        <f>VLOOKUP($A127,FNO_STOCKOPS!$EJ:$EY,10,0)</f>
        <v>0.4375</v>
      </c>
      <c r="EY127" s="22">
        <f>VLOOKUP($A127,FNO_STOCKOPS!$EJ:$EY,11,0)</f>
        <v>0.43386243386243384</v>
      </c>
      <c r="EZ127" s="22">
        <f>VLOOKUP($A127,FNO_STOCKOPS!$EJ:$EY,12,0)</f>
        <v>0.375</v>
      </c>
      <c r="FA127" s="22">
        <f>VLOOKUP($A127,FNO_STOCKOPS!$EJ:$EY,13,0)</f>
        <v>0.42982456140350878</v>
      </c>
      <c r="FB127" s="22">
        <f>VLOOKUP($A127,FNO_STOCKOPS!$EJ:$EY,14,0)</f>
        <v>0.48717948717948717</v>
      </c>
      <c r="FC127" s="22">
        <f>VLOOKUP($A127,FNO_STOCKOPS!$EJ:$EY,15,0)</f>
        <v>0.37704918032786883</v>
      </c>
    </row>
    <row r="128" spans="1:159" x14ac:dyDescent="0.25">
      <c r="A128" s="3" t="s">
        <v>134</v>
      </c>
      <c r="B128" s="17">
        <v>290</v>
      </c>
      <c r="C128" s="17">
        <v>290</v>
      </c>
      <c r="D128" s="17">
        <v>281</v>
      </c>
      <c r="E128" s="18">
        <v>282.75</v>
      </c>
      <c r="F128" s="18">
        <v>-0.81</v>
      </c>
      <c r="G128" s="18">
        <v>779.8</v>
      </c>
      <c r="H128" s="18">
        <v>197</v>
      </c>
      <c r="I128" s="21" t="str">
        <f>VLOOKUP($A128,CASHBC!$HT:$IL,19,0)</f>
        <v/>
      </c>
      <c r="J128" s="22">
        <f>VLOOKUP($A128,CASHBC!$A:$C,3,0)</f>
        <v>19.81296</v>
      </c>
      <c r="K128" s="22">
        <f>VLOOKUP($A128,CASHBC!$EZ:$FD,2,0)</f>
        <v>29.313320000000001</v>
      </c>
      <c r="L128" s="22">
        <f>VLOOKUP($A128,CASHBC!$EZ:$FD,3,0)</f>
        <v>30.201324</v>
      </c>
      <c r="M128" s="22">
        <f>VLOOKUP($A128,CASHBC!$EZ:$FD,4,0)</f>
        <v>26.219517500000002</v>
      </c>
      <c r="N128" s="22">
        <f>VLOOKUP($A128,CASHBC!$EZ:$FD,5,0)</f>
        <v>28.28264153846154</v>
      </c>
      <c r="O128" s="22" t="str">
        <f t="shared" si="9"/>
        <v/>
      </c>
      <c r="P128" s="22">
        <f>VLOOKUP($A128,CASHBC!$A:$D,4,0)</f>
        <v>56.337378164999997</v>
      </c>
      <c r="Q128" s="22">
        <f>VLOOKUP($A128,CASHBC!$FX:$GB,2,0)</f>
        <v>83.751618851666663</v>
      </c>
      <c r="R128" s="22">
        <f>VLOOKUP($A128,CASHBC!$FX:$GB,3,0)</f>
        <v>83.798528122000008</v>
      </c>
      <c r="S128" s="22">
        <f>VLOOKUP($A128,CASHBC!$FX:$GB,4,0)</f>
        <v>70.818390288125002</v>
      </c>
      <c r="T128" s="22">
        <f>VLOOKUP($A128,CASHBC!$FX:$GB,5,0)</f>
        <v>73.84542617923077</v>
      </c>
      <c r="U128" s="22" t="str">
        <f t="shared" si="10"/>
        <v/>
      </c>
      <c r="V128" s="24">
        <f>VLOOKUP($A128,CASHBC!$A:$E,5,0)</f>
        <v>33894</v>
      </c>
      <c r="W128" s="24">
        <f>VLOOKUP($A128,CASHBC!$GV:$GZ,2,0)</f>
        <v>46264.666666666664</v>
      </c>
      <c r="X128" s="24">
        <f>VLOOKUP($A128,CASHBC!$GV:$GZ,3,0)</f>
        <v>49779.199999999997</v>
      </c>
      <c r="Y128" s="24">
        <f>VLOOKUP($A128,CASHBC!$GV:$GZ,4,0)</f>
        <v>40177</v>
      </c>
      <c r="Z128" s="24">
        <f>VLOOKUP($A128,CASHBC!$GV:$GZ,5,0)</f>
        <v>43139.384615384617</v>
      </c>
      <c r="AA128" s="24">
        <f t="shared" si="11"/>
        <v>33894</v>
      </c>
      <c r="AB128" s="27">
        <f>VLOOKUP(A128,DELIEVERY!A:E,5,0)</f>
        <v>28.26</v>
      </c>
      <c r="AC128" s="22">
        <f>VLOOKUP(A128,DELIEVERY!DP:DV,3,0)</f>
        <v>22.970660891817555</v>
      </c>
      <c r="AD128" s="22">
        <f>VLOOKUP(A128,DELIEVERY!DP:DV,4,0)</f>
        <v>24.386758673229028</v>
      </c>
      <c r="AE128" s="22">
        <f>VLOOKUP(A128,DELIEVERY!DP:DV,5,0)</f>
        <v>31.671978708227563</v>
      </c>
      <c r="AF128" s="22">
        <f>VLOOKUP(A128,DELIEVERY!DP:DV,6,0)</f>
        <v>30.732636930823077</v>
      </c>
      <c r="AG128" s="3" t="str">
        <f t="shared" si="12"/>
        <v/>
      </c>
      <c r="AH128" s="28">
        <f>FNO_BHAVCOPY!CB126</f>
        <v>-1.4492753623188406</v>
      </c>
      <c r="AI128" s="28">
        <f>FNO_BHAVCOPY!CC126</f>
        <v>-3.3274956217162872</v>
      </c>
      <c r="AJ128" s="28">
        <f>FNO_BHAVCOPY!CD126</f>
        <v>-3.274985883681536</v>
      </c>
      <c r="AK128" s="28">
        <f>FNO_BHAVCOPY!CE126</f>
        <v>18.22429906542056</v>
      </c>
      <c r="AL128" s="28">
        <f>FNO_BHAVCOPY!CF126</f>
        <v>15.85460170146945</v>
      </c>
      <c r="AM128" s="28">
        <f>FNO_BHAVCOPY!CG126</f>
        <v>-6.4399421128798844</v>
      </c>
      <c r="AN128" s="28">
        <f>FNO_BHAVCOPY!CH126</f>
        <v>-0.86083213773314204</v>
      </c>
      <c r="AO128" s="28">
        <f>FNO_BHAVCOPY!CI126</f>
        <v>-2.1754385964912282</v>
      </c>
      <c r="AP128" s="28">
        <f>FNO_BHAVCOPY!CJ126</f>
        <v>3.1114327062228653</v>
      </c>
      <c r="AQ128" s="28">
        <f>FNO_BHAVCOPY!CK126</f>
        <v>6.718146718146718</v>
      </c>
      <c r="AR128" s="28">
        <f>FNO_BHAVCOPY!CL126</f>
        <v>-2.7777777777777777</v>
      </c>
      <c r="AS128" s="28">
        <f>FNO_BHAVCOPY!CM126</f>
        <v>11.371237458193979</v>
      </c>
      <c r="AT128" s="28">
        <f>FNO_BHAVCOPY!CN126</f>
        <v>12.089971883786317</v>
      </c>
      <c r="AU128" s="28">
        <f>FNO_BHAVCOPY!CO126</f>
        <v>-3.0881017257039058</v>
      </c>
      <c r="AV128" s="29">
        <f>FNO_BHAVCOPY!BK126</f>
        <v>1468800</v>
      </c>
      <c r="AW128" s="29">
        <f>FNO_BHAVCOPY!BL126</f>
        <v>1490400</v>
      </c>
      <c r="AX128" s="29">
        <f>FNO_BHAVCOPY!BM126</f>
        <v>1541700</v>
      </c>
      <c r="AY128" s="29">
        <f>FNO_BHAVCOPY!BN126</f>
        <v>1593900</v>
      </c>
      <c r="AZ128" s="29">
        <f>FNO_BHAVCOPY!BO126</f>
        <v>1348200</v>
      </c>
      <c r="BA128" s="29">
        <f>FNO_BHAVCOPY!BP126</f>
        <v>1163700</v>
      </c>
      <c r="BB128" s="29">
        <f>FNO_BHAVCOPY!BQ126</f>
        <v>1243800</v>
      </c>
      <c r="BC128" s="29">
        <f>FNO_BHAVCOPY!BR126</f>
        <v>1254600</v>
      </c>
      <c r="BD128" s="29">
        <f>FNO_BHAVCOPY!BS126</f>
        <v>1282500</v>
      </c>
      <c r="BE128" s="29">
        <f>FNO_BHAVCOPY!BT126</f>
        <v>1243800</v>
      </c>
      <c r="BF128" s="29">
        <f>FNO_BHAVCOPY!BU126</f>
        <v>1165500</v>
      </c>
      <c r="BG128" s="29">
        <f>FNO_BHAVCOPY!BV126</f>
        <v>1198800</v>
      </c>
      <c r="BH128" s="29">
        <f>FNO_BHAVCOPY!BW126</f>
        <v>1076400</v>
      </c>
      <c r="BI128" s="29">
        <f>FNO_BHAVCOPY!BX126</f>
        <v>960300</v>
      </c>
      <c r="BJ128" s="22">
        <f>CASHBC!EJ126</f>
        <v>19.81296</v>
      </c>
      <c r="BK128" s="22">
        <f>CASHBC!EK126</f>
        <v>15.525639999999999</v>
      </c>
      <c r="BL128" s="22">
        <f>CASHBC!EL126</f>
        <v>44.689349999999997</v>
      </c>
      <c r="BM128" s="22">
        <f>CASHBC!EM126</f>
        <v>27.724969999999999</v>
      </c>
      <c r="BN128" s="22">
        <f>CASHBC!EN126</f>
        <v>41.758200000000002</v>
      </c>
      <c r="BO128" s="22">
        <f>CASHBC!EO126</f>
        <v>21.30846</v>
      </c>
      <c r="BP128" s="22">
        <f>CASHBC!EP126</f>
        <v>19.445530000000002</v>
      </c>
      <c r="BQ128" s="22">
        <f>CASHBC!EQ126</f>
        <v>14.65907</v>
      </c>
      <c r="BR128" s="22">
        <f>CASHBC!ER126</f>
        <v>24.644919999999999</v>
      </c>
      <c r="BS128" s="22">
        <f>CASHBC!ES126</f>
        <v>26.808509999999998</v>
      </c>
      <c r="BT128" s="22">
        <f>CASHBC!ET126</f>
        <v>61.639560000000003</v>
      </c>
      <c r="BU128" s="22">
        <f>CASHBC!EU126</f>
        <v>31.930409999999998</v>
      </c>
      <c r="BV128" s="22">
        <f>CASHBC!EV126</f>
        <v>23.275110000000002</v>
      </c>
      <c r="BW128" s="22">
        <f>CASHBC!EW126</f>
        <v>14.264609999999999</v>
      </c>
      <c r="BX128" s="22">
        <f>VLOOKUP($A128,CASHBC!$FG:$FU,2,0)</f>
        <v>56.337378164999997</v>
      </c>
      <c r="BY128" s="22">
        <f>VLOOKUP($A128,CASHBC!$FG:$FU,3,0)</f>
        <v>44.349495714999996</v>
      </c>
      <c r="BZ128" s="22">
        <f>VLOOKUP($A128,CASHBC!$FG:$FU,4,0)</f>
        <v>129.48701327500001</v>
      </c>
      <c r="CA128" s="22">
        <f>VLOOKUP($A128,CASHBC!$FG:$FU,5,0)</f>
        <v>77.418347564999991</v>
      </c>
      <c r="CB128" s="22">
        <f>VLOOKUP($A128,CASHBC!$FG:$FU,6,0)</f>
        <v>112.19864405999999</v>
      </c>
      <c r="CC128" s="22">
        <f>VLOOKUP($A128,CASHBC!$FG:$FU,7,0)</f>
        <v>55.539139995000006</v>
      </c>
      <c r="CD128" s="22">
        <f>VLOOKUP($A128,CASHBC!$FG:$FU,8,0)</f>
        <v>48.20770237</v>
      </c>
      <c r="CE128" s="22">
        <f>VLOOKUP($A128,CASHBC!$FG:$FU,9,0)</f>
        <v>36.607780525000003</v>
      </c>
      <c r="CF128" s="22">
        <f>VLOOKUP($A128,CASHBC!$FG:$FU,10,0)</f>
        <v>62.738998799999997</v>
      </c>
      <c r="CG128" s="22">
        <f>VLOOKUP($A128,CASHBC!$FG:$FU,11,0)</f>
        <v>68.7830017</v>
      </c>
      <c r="CH128" s="22">
        <f>VLOOKUP($A128,CASHBC!$FG:$FU,12,0)</f>
        <v>156.90360687999998</v>
      </c>
      <c r="CI128" s="22">
        <f>VLOOKUP($A128,CASHBC!$FG:$FU,13,0)</f>
        <v>78.669743910000008</v>
      </c>
      <c r="CJ128" s="22">
        <f>VLOOKUP($A128,CASHBC!$FG:$FU,14,0)</f>
        <v>55.698368229999993</v>
      </c>
      <c r="CK128" s="22">
        <f>VLOOKUP($A128,CASHBC!$FG:$FU,15,0)</f>
        <v>33.388697305000001</v>
      </c>
      <c r="CL128" s="30">
        <f>VLOOKUP($A128,CASHBC!$GE:$GS,2,0)</f>
        <v>33894</v>
      </c>
      <c r="CM128" s="30">
        <f>VLOOKUP($A128,CASHBC!$GE:$GS,3,0)</f>
        <v>26563</v>
      </c>
      <c r="CN128" s="30">
        <f>VLOOKUP($A128,CASHBC!$GE:$GS,4,0)</f>
        <v>60253</v>
      </c>
      <c r="CO128" s="30">
        <f>VLOOKUP($A128,CASHBC!$GE:$GS,5,0)</f>
        <v>51978</v>
      </c>
      <c r="CP128" s="30">
        <f>VLOOKUP($A128,CASHBC!$GE:$GS,6,0)</f>
        <v>69601</v>
      </c>
      <c r="CQ128" s="30">
        <f>VLOOKUP($A128,CASHBC!$GE:$GS,7,0)</f>
        <v>40501</v>
      </c>
      <c r="CR128" s="30">
        <f>VLOOKUP($A128,CASHBC!$GE:$GS,8,0)</f>
        <v>24585</v>
      </c>
      <c r="CS128" s="30">
        <f>VLOOKUP($A128,CASHBC!$GE:$GS,9,0)</f>
        <v>22157</v>
      </c>
      <c r="CT128" s="30">
        <f>VLOOKUP($A128,CASHBC!$GE:$GS,10,0)</f>
        <v>25778</v>
      </c>
      <c r="CU128" s="30">
        <f>VLOOKUP($A128,CASHBC!$GE:$GS,11,0)</f>
        <v>44342</v>
      </c>
      <c r="CV128" s="30">
        <f>VLOOKUP($A128,CASHBC!$GE:$GS,12,0)</f>
        <v>67607</v>
      </c>
      <c r="CW128" s="30">
        <f>VLOOKUP($A128,CASHBC!$GE:$GS,13,0)</f>
        <v>60132</v>
      </c>
      <c r="CX128" s="30">
        <f>VLOOKUP($A128,CASHBC!$GE:$GS,14,0)</f>
        <v>37774</v>
      </c>
      <c r="CY128" s="30">
        <f>VLOOKUP($A128,CASHBC!$GE:$GS,15,0)</f>
        <v>29541</v>
      </c>
      <c r="CZ128" s="30">
        <f t="shared" si="15"/>
        <v>58.455655868295274</v>
      </c>
      <c r="DA128" s="30">
        <f t="shared" si="14"/>
        <v>58.448368030719415</v>
      </c>
      <c r="DB128" s="30">
        <f t="shared" si="14"/>
        <v>74.169501933513686</v>
      </c>
      <c r="DC128" s="30">
        <f t="shared" si="14"/>
        <v>53.339816845588516</v>
      </c>
      <c r="DD128" s="30">
        <f t="shared" si="14"/>
        <v>59.996551773681418</v>
      </c>
      <c r="DE128" s="30">
        <f t="shared" si="14"/>
        <v>52.612182415249002</v>
      </c>
      <c r="DF128" s="30">
        <f t="shared" si="14"/>
        <v>79.095098637380516</v>
      </c>
      <c r="DG128" s="30">
        <f t="shared" si="14"/>
        <v>66.159994584104339</v>
      </c>
      <c r="DH128" s="30">
        <f t="shared" si="13"/>
        <v>95.604468926992013</v>
      </c>
      <c r="DI128" s="30">
        <f t="shared" si="13"/>
        <v>60.458504352532586</v>
      </c>
      <c r="DJ128" s="30">
        <f t="shared" si="13"/>
        <v>91.173340038753381</v>
      </c>
      <c r="DK128" s="30">
        <f t="shared" ref="DK128:DM147" si="16">BU128/CW128*100000</f>
        <v>53.100528836559569</v>
      </c>
      <c r="DL128" s="30">
        <f t="shared" si="16"/>
        <v>61.616746968814532</v>
      </c>
      <c r="DM128" s="30">
        <f t="shared" si="16"/>
        <v>48.287498730577838</v>
      </c>
      <c r="DN128" s="3">
        <f>VLOOKUP($A128,DELIEVERY!$DX:$EM,2,0)</f>
        <v>28.26</v>
      </c>
      <c r="DO128" s="3">
        <f>VLOOKUP($A128,DELIEVERY!$DX:$EM,3,0)</f>
        <v>27.52</v>
      </c>
      <c r="DP128" s="3">
        <f>VLOOKUP($A128,DELIEVERY!$DX:$EM,4,0)</f>
        <v>19.79</v>
      </c>
      <c r="DQ128" s="3">
        <f>VLOOKUP($A128,DELIEVERY!$DX:$EM,5,0)</f>
        <v>25.55</v>
      </c>
      <c r="DR128" s="3">
        <f>VLOOKUP($A128,DELIEVERY!$DX:$EM,6,0)</f>
        <v>26.04</v>
      </c>
      <c r="DS128" s="3">
        <f>VLOOKUP($A128,DELIEVERY!$DX:$EM,7,0)</f>
        <v>26.99</v>
      </c>
      <c r="DT128" s="3">
        <f>VLOOKUP($A128,DELIEVERY!$DX:$EM,8,0)</f>
        <v>60.57</v>
      </c>
      <c r="DU128" s="3">
        <f>VLOOKUP($A128,DELIEVERY!$DX:$EM,9,0)</f>
        <v>50.1</v>
      </c>
      <c r="DV128" s="3">
        <f>VLOOKUP($A128,DELIEVERY!$DX:$EM,10,0)</f>
        <v>42.55</v>
      </c>
      <c r="DW128" s="3">
        <f>VLOOKUP($A128,DELIEVERY!$DX:$EM,11,0)</f>
        <v>31.69</v>
      </c>
      <c r="DX128" s="3">
        <f>VLOOKUP($A128,DELIEVERY!$DX:$EM,12,0)</f>
        <v>19.72</v>
      </c>
      <c r="DY128" s="3">
        <f>VLOOKUP($A128,DELIEVERY!$DX:$EM,13,0)</f>
        <v>38.340000000000003</v>
      </c>
      <c r="DZ128" s="3">
        <f>VLOOKUP($A128,DELIEVERY!$DX:$EM,14,0)</f>
        <v>32.76</v>
      </c>
      <c r="EA128" s="3">
        <f>VLOOKUP($A128,DELIEVERY!$DX:$EM,15,0)</f>
        <v>42.36</v>
      </c>
      <c r="EB128" s="3">
        <f>CASHBC!HU126</f>
        <v>9</v>
      </c>
      <c r="EC128" s="22">
        <f>CASHBC!HV126</f>
        <v>6.75</v>
      </c>
      <c r="ED128" s="22">
        <f>CASHBC!HW126</f>
        <v>14.400000000000034</v>
      </c>
      <c r="EE128" s="22">
        <f>CASHBC!HX126</f>
        <v>8.8500000000000227</v>
      </c>
      <c r="EF128" s="3">
        <f>CASHBC!HY126</f>
        <v>17.650000000000006</v>
      </c>
      <c r="EG128" s="22">
        <f>CASHBC!HZ126</f>
        <v>12.449999999999989</v>
      </c>
      <c r="EH128" s="22">
        <f>CASHBC!IA126</f>
        <v>8.0999999999999943</v>
      </c>
      <c r="EI128" s="22">
        <f>CASHBC!IB126</f>
        <v>9.6999999999999886</v>
      </c>
      <c r="EJ128" s="22">
        <f>CASHBC!IC126</f>
        <v>9</v>
      </c>
      <c r="EK128" s="22">
        <f>CASHBC!ID126</f>
        <v>18.5</v>
      </c>
      <c r="EL128" s="3">
        <f>CASHBC!IE126</f>
        <v>19.5</v>
      </c>
      <c r="EM128" s="22">
        <f>CASHBC!IF126</f>
        <v>13</v>
      </c>
      <c r="EN128" s="22">
        <f>CASHBC!IG126</f>
        <v>15.599999999999994</v>
      </c>
      <c r="EO128" s="22">
        <f>CASHBC!IH126</f>
        <v>8.75</v>
      </c>
      <c r="EP128" s="22">
        <f>VLOOKUP($A128,FNO_STOCKOPS!$EJ:$EY,2,0)</f>
        <v>0.3923076923076923</v>
      </c>
      <c r="EQ128" s="22">
        <f>VLOOKUP($A128,FNO_STOCKOPS!$EJ:$EY,3,0)</f>
        <v>0.30232558139534882</v>
      </c>
      <c r="ER128" s="22">
        <f>VLOOKUP($A128,FNO_STOCKOPS!$EJ:$EY,4,0)</f>
        <v>0.275390625</v>
      </c>
      <c r="ES128" s="22">
        <f>VLOOKUP($A128,FNO_STOCKOPS!$EJ:$EY,5,0)</f>
        <v>0.21444201312910285</v>
      </c>
      <c r="ET128" s="22">
        <f>VLOOKUP($A128,FNO_STOCKOPS!$EJ:$EY,6,0)</f>
        <v>0.16812227074235808</v>
      </c>
      <c r="EU128" s="22">
        <f>VLOOKUP($A128,FNO_STOCKOPS!$EJ:$EY,7,0)</f>
        <v>0.14427860696517414</v>
      </c>
      <c r="EV128" s="22">
        <f>VLOOKUP($A128,FNO_STOCKOPS!$EJ:$EY,8,0)</f>
        <v>0.15932203389830507</v>
      </c>
      <c r="EW128" s="22">
        <f>VLOOKUP($A128,FNO_STOCKOPS!$EJ:$EY,9,0)</f>
        <v>0.14983713355048861</v>
      </c>
      <c r="EX128" s="22">
        <f>VLOOKUP($A128,FNO_STOCKOPS!$EJ:$EY,10,0)</f>
        <v>0.14018691588785046</v>
      </c>
      <c r="EY128" s="22">
        <f>VLOOKUP($A128,FNO_STOCKOPS!$EJ:$EY,11,0)</f>
        <v>0.12307692307692308</v>
      </c>
      <c r="EZ128" s="22">
        <f>VLOOKUP($A128,FNO_STOCKOPS!$EJ:$EY,12,0)</f>
        <v>5.9602649006622516E-2</v>
      </c>
      <c r="FA128" s="22">
        <f>VLOOKUP($A128,FNO_STOCKOPS!$EJ:$EY,13,0)</f>
        <v>5.7591623036649213E-2</v>
      </c>
      <c r="FB128" s="22">
        <f>VLOOKUP($A128,FNO_STOCKOPS!$EJ:$EY,14,0)</f>
        <v>6.3291139240506333E-2</v>
      </c>
      <c r="FC128" s="22">
        <f>VLOOKUP($A128,FNO_STOCKOPS!$EJ:$EY,15,0)</f>
        <v>8.2568807339449546E-2</v>
      </c>
    </row>
    <row r="129" spans="1:159" x14ac:dyDescent="0.25">
      <c r="A129" s="3" t="s">
        <v>135</v>
      </c>
      <c r="B129" s="17">
        <v>359.95</v>
      </c>
      <c r="C129" s="17">
        <v>361.4</v>
      </c>
      <c r="D129" s="17">
        <v>349.85</v>
      </c>
      <c r="E129" s="18">
        <v>350.75</v>
      </c>
      <c r="F129" s="18">
        <v>-0.92</v>
      </c>
      <c r="G129" s="18">
        <v>408</v>
      </c>
      <c r="H129" s="18">
        <v>195.1</v>
      </c>
      <c r="I129" s="21" t="str">
        <f>VLOOKUP($A129,CASHBC!$HT:$IL,19,0)</f>
        <v>Only NR4</v>
      </c>
      <c r="J129" s="22">
        <f>VLOOKUP($A129,CASHBC!$A:$C,3,0)</f>
        <v>47.602350000000001</v>
      </c>
      <c r="K129" s="22">
        <f>VLOOKUP($A129,CASHBC!$EZ:$FD,2,0)</f>
        <v>49.490596666666669</v>
      </c>
      <c r="L129" s="22">
        <f>VLOOKUP($A129,CASHBC!$EZ:$FD,3,0)</f>
        <v>48.067852000000002</v>
      </c>
      <c r="M129" s="22">
        <f>VLOOKUP($A129,CASHBC!$EZ:$FD,4,0)</f>
        <v>44.703755000000001</v>
      </c>
      <c r="N129" s="22">
        <f>VLOOKUP($A129,CASHBC!$EZ:$FD,5,0)</f>
        <v>50.723972307692307</v>
      </c>
      <c r="O129" s="22" t="str">
        <f t="shared" si="9"/>
        <v/>
      </c>
      <c r="P129" s="22">
        <f>VLOOKUP($A129,CASHBC!$A:$D,4,0)</f>
        <v>169.05108758499998</v>
      </c>
      <c r="Q129" s="22">
        <f>VLOOKUP($A129,CASHBC!$FX:$GB,2,0)</f>
        <v>171.25382752500002</v>
      </c>
      <c r="R129" s="22">
        <f>VLOOKUP($A129,CASHBC!$FX:$GB,3,0)</f>
        <v>163.60957539199998</v>
      </c>
      <c r="S129" s="22">
        <f>VLOOKUP($A129,CASHBC!$FX:$GB,4,0)</f>
        <v>149.31773288874999</v>
      </c>
      <c r="T129" s="22">
        <f>VLOOKUP($A129,CASHBC!$FX:$GB,5,0)</f>
        <v>165.31971860230772</v>
      </c>
      <c r="U129" s="22" t="str">
        <f t="shared" si="10"/>
        <v/>
      </c>
      <c r="V129" s="24">
        <f>VLOOKUP($A129,CASHBC!$A:$E,5,0)</f>
        <v>63824</v>
      </c>
      <c r="W129" s="24">
        <f>VLOOKUP($A129,CASHBC!$GV:$GZ,2,0)</f>
        <v>107284.33333333333</v>
      </c>
      <c r="X129" s="24">
        <f>VLOOKUP($A129,CASHBC!$GV:$GZ,3,0)</f>
        <v>106403</v>
      </c>
      <c r="Y129" s="24">
        <f>VLOOKUP($A129,CASHBC!$GV:$GZ,4,0)</f>
        <v>109393.25</v>
      </c>
      <c r="Z129" s="24">
        <f>VLOOKUP($A129,CASHBC!$GV:$GZ,5,0)</f>
        <v>130994.53846153847</v>
      </c>
      <c r="AA129" s="24">
        <f t="shared" si="11"/>
        <v>63824</v>
      </c>
      <c r="AB129" s="27">
        <f>VLOOKUP(A129,DELIEVERY!A:E,5,0)</f>
        <v>53.61</v>
      </c>
      <c r="AC129" s="22">
        <f>VLOOKUP(A129,DELIEVERY!DP:DV,3,0)</f>
        <v>57.171035655999027</v>
      </c>
      <c r="AD129" s="22">
        <f>VLOOKUP(A129,DELIEVERY!DP:DV,4,0)</f>
        <v>54.267259539702337</v>
      </c>
      <c r="AE129" s="22">
        <f>VLOOKUP(A129,DELIEVERY!DP:DV,5,0)</f>
        <v>54.891991176132741</v>
      </c>
      <c r="AF129" s="22">
        <f>VLOOKUP(A129,DELIEVERY!DP:DV,6,0)</f>
        <v>53.956865244295656</v>
      </c>
      <c r="AG129" s="3" t="str">
        <f t="shared" si="12"/>
        <v/>
      </c>
      <c r="AH129" s="28">
        <f>FNO_BHAVCOPY!CB127</f>
        <v>0.569313976658127</v>
      </c>
      <c r="AI129" s="28">
        <f>FNO_BHAVCOPY!CC127</f>
        <v>-8.3724569640062594</v>
      </c>
      <c r="AJ129" s="28">
        <f>FNO_BHAVCOPY!CD127</f>
        <v>6.4704248819772285</v>
      </c>
      <c r="AK129" s="28">
        <f>FNO_BHAVCOPY!CE127</f>
        <v>11.832298136645964</v>
      </c>
      <c r="AL129" s="28">
        <f>FNO_BHAVCOPY!CF127</f>
        <v>5.2287581699346406</v>
      </c>
      <c r="AM129" s="28">
        <f>FNO_BHAVCOPY!CG127</f>
        <v>2.2727272727272729</v>
      </c>
      <c r="AN129" s="28">
        <f>FNO_BHAVCOPY!CH127</f>
        <v>6.2877442273534632</v>
      </c>
      <c r="AO129" s="28">
        <f>FNO_BHAVCOPY!CI127</f>
        <v>1.0409188801148601</v>
      </c>
      <c r="AP129" s="28">
        <f>FNO_BHAVCOPY!CJ127</f>
        <v>-2.6894865525672369</v>
      </c>
      <c r="AQ129" s="28">
        <f>FNO_BHAVCOPY!CK127</f>
        <v>8.8179399467882931</v>
      </c>
      <c r="AR129" s="28">
        <f>FNO_BHAVCOPY!CL127</f>
        <v>1.0756819054936613</v>
      </c>
      <c r="AS129" s="28">
        <f>FNO_BHAVCOPY!CM127</f>
        <v>-1.9585687382297552</v>
      </c>
      <c r="AT129" s="28">
        <f>FNO_BHAVCOPY!CN127</f>
        <v>-1.1173184357541899</v>
      </c>
      <c r="AU129" s="28">
        <f>FNO_BHAVCOPY!CO127</f>
        <v>-3.2083633741888966</v>
      </c>
      <c r="AV129" s="29">
        <f>FNO_BHAVCOPY!BK127</f>
        <v>9539100</v>
      </c>
      <c r="AW129" s="29">
        <f>FNO_BHAVCOPY!BL127</f>
        <v>9485100</v>
      </c>
      <c r="AX129" s="29">
        <f>FNO_BHAVCOPY!BM127</f>
        <v>10351800</v>
      </c>
      <c r="AY129" s="29">
        <f>FNO_BHAVCOPY!BN127</f>
        <v>9722700</v>
      </c>
      <c r="AZ129" s="29">
        <f>FNO_BHAVCOPY!BO127</f>
        <v>8694000</v>
      </c>
      <c r="BA129" s="29">
        <f>FNO_BHAVCOPY!BP127</f>
        <v>8262000</v>
      </c>
      <c r="BB129" s="29">
        <f>FNO_BHAVCOPY!BQ127</f>
        <v>8078400</v>
      </c>
      <c r="BC129" s="29">
        <f>FNO_BHAVCOPY!BR127</f>
        <v>7600500</v>
      </c>
      <c r="BD129" s="29">
        <f>FNO_BHAVCOPY!BS127</f>
        <v>7522200</v>
      </c>
      <c r="BE129" s="29">
        <f>FNO_BHAVCOPY!BT127</f>
        <v>7730100</v>
      </c>
      <c r="BF129" s="29">
        <f>FNO_BHAVCOPY!BU127</f>
        <v>7103700</v>
      </c>
      <c r="BG129" s="29">
        <f>FNO_BHAVCOPY!BV127</f>
        <v>7028100</v>
      </c>
      <c r="BH129" s="29">
        <f>FNO_BHAVCOPY!BW127</f>
        <v>7168500</v>
      </c>
      <c r="BI129" s="29">
        <f>FNO_BHAVCOPY!BX127</f>
        <v>7249500</v>
      </c>
      <c r="BJ129" s="22">
        <f>CASHBC!EJ127</f>
        <v>47.602350000000001</v>
      </c>
      <c r="BK129" s="22">
        <f>CASHBC!EK127</f>
        <v>36.535200000000003</v>
      </c>
      <c r="BL129" s="22">
        <f>CASHBC!EL127</f>
        <v>37.672310000000003</v>
      </c>
      <c r="BM129" s="22">
        <f>CASHBC!EM127</f>
        <v>74.264279999999999</v>
      </c>
      <c r="BN129" s="22">
        <f>CASHBC!EN127</f>
        <v>54.388590000000001</v>
      </c>
      <c r="BO129" s="22">
        <f>CASHBC!EO127</f>
        <v>37.478879999999997</v>
      </c>
      <c r="BP129" s="22">
        <f>CASHBC!EP127</f>
        <v>46.451569999999997</v>
      </c>
      <c r="BQ129" s="22">
        <f>CASHBC!EQ127</f>
        <v>34.624769999999998</v>
      </c>
      <c r="BR129" s="22">
        <f>CASHBC!ER127</f>
        <v>36.214440000000003</v>
      </c>
      <c r="BS129" s="22">
        <f>CASHBC!ES127</f>
        <v>48.459290000000003</v>
      </c>
      <c r="BT129" s="22">
        <f>CASHBC!ET127</f>
        <v>82.111109999999996</v>
      </c>
      <c r="BU129" s="22">
        <f>CASHBC!EU127</f>
        <v>57.21837</v>
      </c>
      <c r="BV129" s="22">
        <f>CASHBC!EV127</f>
        <v>36.998750000000001</v>
      </c>
      <c r="BW129" s="22">
        <f>CASHBC!EW127</f>
        <v>76.994079999999997</v>
      </c>
      <c r="BX129" s="22">
        <f>VLOOKUP($A129,CASHBC!$FG:$FU,2,0)</f>
        <v>169.05108758499998</v>
      </c>
      <c r="BY129" s="22">
        <f>VLOOKUP($A129,CASHBC!$FG:$FU,3,0)</f>
        <v>128.70999813</v>
      </c>
      <c r="BZ129" s="22">
        <f>VLOOKUP($A129,CASHBC!$FG:$FU,4,0)</f>
        <v>130.07043880500001</v>
      </c>
      <c r="CA129" s="22">
        <f>VLOOKUP($A129,CASHBC!$FG:$FU,5,0)</f>
        <v>254.98104564000002</v>
      </c>
      <c r="CB129" s="22">
        <f>VLOOKUP($A129,CASHBC!$FG:$FU,6,0)</f>
        <v>179.3090219</v>
      </c>
      <c r="CC129" s="22">
        <f>VLOOKUP($A129,CASHBC!$FG:$FU,7,0)</f>
        <v>124.97737248499999</v>
      </c>
      <c r="CD129" s="22">
        <f>VLOOKUP($A129,CASHBC!$FG:$FU,8,0)</f>
        <v>149.24311931</v>
      </c>
      <c r="CE129" s="22">
        <f>VLOOKUP($A129,CASHBC!$FG:$FU,9,0)</f>
        <v>109.10052530499999</v>
      </c>
      <c r="CF129" s="22">
        <f>VLOOKUP($A129,CASHBC!$FG:$FU,10,0)</f>
        <v>118.150341535</v>
      </c>
      <c r="CG129" s="22">
        <f>VLOOKUP($A129,CASHBC!$FG:$FU,11,0)</f>
        <v>157.97603509999999</v>
      </c>
      <c r="CH129" s="22">
        <f>VLOOKUP($A129,CASHBC!$FG:$FU,12,0)</f>
        <v>265.49810853000002</v>
      </c>
      <c r="CI129" s="22">
        <f>VLOOKUP($A129,CASHBC!$FG:$FU,13,0)</f>
        <v>179.90358122000001</v>
      </c>
      <c r="CJ129" s="22">
        <f>VLOOKUP($A129,CASHBC!$FG:$FU,14,0)</f>
        <v>113.82332909000002</v>
      </c>
      <c r="CK129" s="22">
        <f>VLOOKUP($A129,CASHBC!$FG:$FU,15,0)</f>
        <v>237.41342478000001</v>
      </c>
      <c r="CL129" s="30">
        <f>VLOOKUP($A129,CASHBC!$GE:$GS,2,0)</f>
        <v>63824</v>
      </c>
      <c r="CM129" s="30">
        <f>VLOOKUP($A129,CASHBC!$GE:$GS,3,0)</f>
        <v>85376</v>
      </c>
      <c r="CN129" s="30">
        <f>VLOOKUP($A129,CASHBC!$GE:$GS,4,0)</f>
        <v>96506</v>
      </c>
      <c r="CO129" s="30">
        <f>VLOOKUP($A129,CASHBC!$GE:$GS,5,0)</f>
        <v>139971</v>
      </c>
      <c r="CP129" s="30">
        <f>VLOOKUP($A129,CASHBC!$GE:$GS,6,0)</f>
        <v>145139</v>
      </c>
      <c r="CQ129" s="30">
        <f>VLOOKUP($A129,CASHBC!$GE:$GS,7,0)</f>
        <v>65023</v>
      </c>
      <c r="CR129" s="30">
        <f>VLOOKUP($A129,CASHBC!$GE:$GS,8,0)</f>
        <v>112395</v>
      </c>
      <c r="CS129" s="30">
        <f>VLOOKUP($A129,CASHBC!$GE:$GS,9,0)</f>
        <v>104334</v>
      </c>
      <c r="CT129" s="30">
        <f>VLOOKUP($A129,CASHBC!$GE:$GS,10,0)</f>
        <v>126402</v>
      </c>
      <c r="CU129" s="30">
        <f>VLOOKUP($A129,CASHBC!$GE:$GS,11,0)</f>
        <v>154935</v>
      </c>
      <c r="CV129" s="30">
        <f>VLOOKUP($A129,CASHBC!$GE:$GS,12,0)</f>
        <v>212380</v>
      </c>
      <c r="CW129" s="30">
        <f>VLOOKUP($A129,CASHBC!$GE:$GS,13,0)</f>
        <v>181704</v>
      </c>
      <c r="CX129" s="30">
        <f>VLOOKUP($A129,CASHBC!$GE:$GS,14,0)</f>
        <v>127468</v>
      </c>
      <c r="CY129" s="30">
        <f>VLOOKUP($A129,CASHBC!$GE:$GS,15,0)</f>
        <v>151296</v>
      </c>
      <c r="CZ129" s="30">
        <f t="shared" si="15"/>
        <v>74.583777262471799</v>
      </c>
      <c r="DA129" s="30">
        <f t="shared" si="14"/>
        <v>42.793290854572717</v>
      </c>
      <c r="DB129" s="30">
        <f t="shared" si="14"/>
        <v>39.036236088947838</v>
      </c>
      <c r="DC129" s="30">
        <f t="shared" si="14"/>
        <v>53.056904644533518</v>
      </c>
      <c r="DD129" s="30">
        <f t="shared" si="14"/>
        <v>37.473449589703662</v>
      </c>
      <c r="DE129" s="30">
        <f t="shared" si="14"/>
        <v>57.639419897574697</v>
      </c>
      <c r="DF129" s="30">
        <f t="shared" si="14"/>
        <v>41.328858045286708</v>
      </c>
      <c r="DG129" s="30">
        <f t="shared" si="14"/>
        <v>33.186468457070561</v>
      </c>
      <c r="DH129" s="30">
        <f t="shared" si="14"/>
        <v>28.650211230834959</v>
      </c>
      <c r="DI129" s="30">
        <f t="shared" si="14"/>
        <v>31.277174298899542</v>
      </c>
      <c r="DJ129" s="30">
        <f t="shared" si="14"/>
        <v>38.662355212355209</v>
      </c>
      <c r="DK129" s="30">
        <f t="shared" si="16"/>
        <v>31.489879144102495</v>
      </c>
      <c r="DL129" s="30">
        <f t="shared" si="16"/>
        <v>29.025912385853704</v>
      </c>
      <c r="DM129" s="30">
        <f t="shared" si="16"/>
        <v>50.889699661590527</v>
      </c>
      <c r="DN129" s="3">
        <f>VLOOKUP($A129,DELIEVERY!$DX:$EM,2,0)</f>
        <v>53.61</v>
      </c>
      <c r="DO129" s="3">
        <f>VLOOKUP($A129,DELIEVERY!$DX:$EM,3,0)</f>
        <v>59.39</v>
      </c>
      <c r="DP129" s="3">
        <f>VLOOKUP($A129,DELIEVERY!$DX:$EM,4,0)</f>
        <v>53.39</v>
      </c>
      <c r="DQ129" s="3">
        <f>VLOOKUP($A129,DELIEVERY!$DX:$EM,5,0)</f>
        <v>58</v>
      </c>
      <c r="DR129" s="3">
        <f>VLOOKUP($A129,DELIEVERY!$DX:$EM,6,0)</f>
        <v>58.17</v>
      </c>
      <c r="DS129" s="3">
        <f>VLOOKUP($A129,DELIEVERY!$DX:$EM,7,0)</f>
        <v>37.1</v>
      </c>
      <c r="DT129" s="3">
        <f>VLOOKUP($A129,DELIEVERY!$DX:$EM,8,0)</f>
        <v>57.44</v>
      </c>
      <c r="DU129" s="3">
        <f>VLOOKUP($A129,DELIEVERY!$DX:$EM,9,0)</f>
        <v>64.47</v>
      </c>
      <c r="DV129" s="3">
        <f>VLOOKUP($A129,DELIEVERY!$DX:$EM,10,0)</f>
        <v>46.61</v>
      </c>
      <c r="DW129" s="3">
        <f>VLOOKUP($A129,DELIEVERY!$DX:$EM,11,0)</f>
        <v>55.99</v>
      </c>
      <c r="DX129" s="3">
        <f>VLOOKUP($A129,DELIEVERY!$DX:$EM,12,0)</f>
        <v>54.39</v>
      </c>
      <c r="DY129" s="3">
        <f>VLOOKUP($A129,DELIEVERY!$DX:$EM,13,0)</f>
        <v>50.33</v>
      </c>
      <c r="DZ129" s="3">
        <f>VLOOKUP($A129,DELIEVERY!$DX:$EM,14,0)</f>
        <v>57.86</v>
      </c>
      <c r="EA129" s="3">
        <f>VLOOKUP($A129,DELIEVERY!$DX:$EM,15,0)</f>
        <v>48.69</v>
      </c>
      <c r="EB129" s="3">
        <f>CASHBC!HU127</f>
        <v>11.549999999999955</v>
      </c>
      <c r="EC129" s="22">
        <f>CASHBC!HV127</f>
        <v>13</v>
      </c>
      <c r="ED129" s="22">
        <f>CASHBC!HW127</f>
        <v>15.150000000000034</v>
      </c>
      <c r="EE129" s="22">
        <f>CASHBC!HX127</f>
        <v>20.100000000000023</v>
      </c>
      <c r="EF129" s="3">
        <f>CASHBC!HY127</f>
        <v>13.850000000000023</v>
      </c>
      <c r="EG129" s="22">
        <f>CASHBC!HZ127</f>
        <v>14.5</v>
      </c>
      <c r="EH129" s="22">
        <f>CASHBC!IA127</f>
        <v>25.449999999999989</v>
      </c>
      <c r="EI129" s="22">
        <f>CASHBC!IB127</f>
        <v>9</v>
      </c>
      <c r="EJ129" s="22">
        <f>CASHBC!IC127</f>
        <v>11.700000000000045</v>
      </c>
      <c r="EK129" s="22">
        <f>CASHBC!ID127</f>
        <v>19.549999999999955</v>
      </c>
      <c r="EL129" s="3">
        <f>CASHBC!IE127</f>
        <v>18.050000000000011</v>
      </c>
      <c r="EM129" s="22">
        <f>CASHBC!IF127</f>
        <v>17.75</v>
      </c>
      <c r="EN129" s="22">
        <f>CASHBC!IG127</f>
        <v>13.899999999999977</v>
      </c>
      <c r="EO129" s="22">
        <f>CASHBC!IH127</f>
        <v>18.800000000000011</v>
      </c>
      <c r="EP129" s="22">
        <f>VLOOKUP($A129,FNO_STOCKOPS!$EJ:$EY,2,0)</f>
        <v>1.2411924119241193</v>
      </c>
      <c r="EQ129" s="22">
        <f>VLOOKUP($A129,FNO_STOCKOPS!$EJ:$EY,3,0)</f>
        <v>1.1017811704834606</v>
      </c>
      <c r="ER129" s="22">
        <f>VLOOKUP($A129,FNO_STOCKOPS!$EJ:$EY,4,0)</f>
        <v>1.0563725490196079</v>
      </c>
      <c r="ES129" s="22">
        <f>VLOOKUP($A129,FNO_STOCKOPS!$EJ:$EY,5,0)</f>
        <v>0.97658079625292737</v>
      </c>
      <c r="ET129" s="22">
        <f>VLOOKUP($A129,FNO_STOCKOPS!$EJ:$EY,6,0)</f>
        <v>0.84924623115577891</v>
      </c>
      <c r="EU129" s="22">
        <f>VLOOKUP($A129,FNO_STOCKOPS!$EJ:$EY,7,0)</f>
        <v>0.87792207792207788</v>
      </c>
      <c r="EV129" s="22">
        <f>VLOOKUP($A129,FNO_STOCKOPS!$EJ:$EY,8,0)</f>
        <v>0.86501377410468316</v>
      </c>
      <c r="EW129" s="22">
        <f>VLOOKUP($A129,FNO_STOCKOPS!$EJ:$EY,9,0)</f>
        <v>0.7944444444444444</v>
      </c>
      <c r="EX129" s="22">
        <f>VLOOKUP($A129,FNO_STOCKOPS!$EJ:$EY,10,0)</f>
        <v>0.7983425414364641</v>
      </c>
      <c r="EY129" s="22">
        <f>VLOOKUP($A129,FNO_STOCKOPS!$EJ:$EY,11,0)</f>
        <v>0.79942693409742116</v>
      </c>
      <c r="EZ129" s="22">
        <f>VLOOKUP($A129,FNO_STOCKOPS!$EJ:$EY,12,0)</f>
        <v>0.79300291545189505</v>
      </c>
      <c r="FA129" s="22">
        <f>VLOOKUP($A129,FNO_STOCKOPS!$EJ:$EY,13,0)</f>
        <v>0.80792682926829273</v>
      </c>
      <c r="FB129" s="22">
        <f>VLOOKUP($A129,FNO_STOCKOPS!$EJ:$EY,14,0)</f>
        <v>0.84775086505190311</v>
      </c>
      <c r="FC129" s="22">
        <f>VLOOKUP($A129,FNO_STOCKOPS!$EJ:$EY,15,0)</f>
        <v>0.89097744360902253</v>
      </c>
    </row>
    <row r="130" spans="1:159" x14ac:dyDescent="0.25">
      <c r="A130" s="3" t="s">
        <v>136</v>
      </c>
      <c r="B130" s="18">
        <v>85.95</v>
      </c>
      <c r="C130" s="18">
        <v>93.75</v>
      </c>
      <c r="D130" s="18">
        <v>85.95</v>
      </c>
      <c r="E130" s="18">
        <v>93.75</v>
      </c>
      <c r="F130" s="18">
        <v>19.96</v>
      </c>
      <c r="G130" s="18">
        <v>218.65</v>
      </c>
      <c r="H130" s="18">
        <v>63.5</v>
      </c>
      <c r="I130" s="21" t="str">
        <f>VLOOKUP($A130,CASHBC!$HT:$IL,19,0)</f>
        <v/>
      </c>
      <c r="J130" s="22">
        <f>VLOOKUP($A130,CASHBC!$A:$C,3,0)</f>
        <v>1706.45234</v>
      </c>
      <c r="K130" s="22">
        <f>VLOOKUP($A130,CASHBC!$EZ:$FD,2,0)</f>
        <v>344.81965333333329</v>
      </c>
      <c r="L130" s="22">
        <f>VLOOKUP($A130,CASHBC!$EZ:$FD,3,0)</f>
        <v>387.74550199999999</v>
      </c>
      <c r="M130" s="22">
        <f>VLOOKUP($A130,CASHBC!$EZ:$FD,4,0)</f>
        <v>542.59996750000005</v>
      </c>
      <c r="N130" s="22">
        <f>VLOOKUP($A130,CASHBC!$EZ:$FD,5,0)</f>
        <v>618.88297538461541</v>
      </c>
      <c r="O130" s="22">
        <f t="shared" si="9"/>
        <v>1706.45234</v>
      </c>
      <c r="P130" s="22">
        <f>VLOOKUP($A130,CASHBC!$A:$D,4,0)</f>
        <v>1523.39021886</v>
      </c>
      <c r="Q130" s="22">
        <f>VLOOKUP($A130,CASHBC!$FX:$GB,2,0)</f>
        <v>265.29027644000001</v>
      </c>
      <c r="R130" s="22">
        <f>VLOOKUP($A130,CASHBC!$FX:$GB,3,0)</f>
        <v>297.178965624</v>
      </c>
      <c r="S130" s="22">
        <f>VLOOKUP($A130,CASHBC!$FX:$GB,4,0)</f>
        <v>420.12871386500001</v>
      </c>
      <c r="T130" s="22">
        <f>VLOOKUP($A130,CASHBC!$FX:$GB,5,0)</f>
        <v>471.2360011365385</v>
      </c>
      <c r="U130" s="22">
        <f t="shared" si="10"/>
        <v>1523.39021886</v>
      </c>
      <c r="V130" s="24">
        <f>VLOOKUP($A130,CASHBC!$A:$E,5,0)</f>
        <v>519684</v>
      </c>
      <c r="W130" s="24">
        <f>VLOOKUP($A130,CASHBC!$GV:$GZ,2,0)</f>
        <v>111600</v>
      </c>
      <c r="X130" s="24">
        <f>VLOOKUP($A130,CASHBC!$GV:$GZ,3,0)</f>
        <v>125207.8</v>
      </c>
      <c r="Y130" s="24">
        <f>VLOOKUP($A130,CASHBC!$GV:$GZ,4,0)</f>
        <v>179172.125</v>
      </c>
      <c r="Z130" s="24">
        <f>VLOOKUP($A130,CASHBC!$GV:$GZ,5,0)</f>
        <v>204361.07692307694</v>
      </c>
      <c r="AA130" s="24" t="str">
        <f t="shared" si="11"/>
        <v/>
      </c>
      <c r="AB130" s="27">
        <f>VLOOKUP(A130,DELIEVERY!A:E,5,0)</f>
        <v>18.28</v>
      </c>
      <c r="AC130" s="22">
        <f>VLOOKUP(A130,DELIEVERY!DP:DV,3,0)</f>
        <v>17.027694361118009</v>
      </c>
      <c r="AD130" s="22">
        <f>VLOOKUP(A130,DELIEVERY!DP:DV,4,0)</f>
        <v>15.02780501629133</v>
      </c>
      <c r="AE130" s="22">
        <f>VLOOKUP(A130,DELIEVERY!DP:DV,5,0)</f>
        <v>15.060744083070739</v>
      </c>
      <c r="AF130" s="22">
        <f>VLOOKUP(A130,DELIEVERY!DP:DV,6,0)</f>
        <v>14.978487644193223</v>
      </c>
      <c r="AG130" s="3">
        <f t="shared" si="12"/>
        <v>18.28</v>
      </c>
      <c r="AH130" s="28">
        <f>FNO_BHAVCOPY!CB128</f>
        <v>11.806770635222517</v>
      </c>
      <c r="AI130" s="28">
        <f>FNO_BHAVCOPY!CC128</f>
        <v>0.71253447747471654</v>
      </c>
      <c r="AJ130" s="28">
        <f>FNO_BHAVCOPY!CD128</f>
        <v>-6.8113665571897757</v>
      </c>
      <c r="AK130" s="28">
        <f>FNO_BHAVCOPY!CE128</f>
        <v>-2.6211499687130639</v>
      </c>
      <c r="AL130" s="28">
        <f>FNO_BHAVCOPY!CF128</f>
        <v>1.5605140516876148</v>
      </c>
      <c r="AM130" s="28">
        <f>FNO_BHAVCOPY!CG128</f>
        <v>1.6435799899519128</v>
      </c>
      <c r="AN130" s="28">
        <f>FNO_BHAVCOPY!CH128</f>
        <v>3.1997629805199614</v>
      </c>
      <c r="AO130" s="28">
        <f>FNO_BHAVCOPY!CI128</f>
        <v>1.3816925734024179</v>
      </c>
      <c r="AP130" s="28">
        <f>FNO_BHAVCOPY!CJ128</f>
        <v>-3.3318815331010452</v>
      </c>
      <c r="AQ130" s="28">
        <f>FNO_BHAVCOPY!CK128</f>
        <v>2.7446300715990453</v>
      </c>
      <c r="AR130" s="28">
        <f>FNO_BHAVCOPY!CL128</f>
        <v>1.9077297256213421</v>
      </c>
      <c r="AS130" s="28">
        <f>FNO_BHAVCOPY!CM128</f>
        <v>-0.43136067806871498</v>
      </c>
      <c r="AT130" s="28">
        <f>FNO_BHAVCOPY!CN128</f>
        <v>-6.4760421827447097</v>
      </c>
      <c r="AU130" s="28">
        <f>FNO_BHAVCOPY!CO128</f>
        <v>7.5266362252663628</v>
      </c>
      <c r="AV130" s="29">
        <f>FNO_BHAVCOPY!BK128</f>
        <v>63197100</v>
      </c>
      <c r="AW130" s="29">
        <f>FNO_BHAVCOPY!BL128</f>
        <v>56523500</v>
      </c>
      <c r="AX130" s="29">
        <f>FNO_BHAVCOPY!BM128</f>
        <v>56123600</v>
      </c>
      <c r="AY130" s="29">
        <f>FNO_BHAVCOPY!BN128</f>
        <v>60225800</v>
      </c>
      <c r="AZ130" s="29">
        <f>FNO_BHAVCOPY!BO128</f>
        <v>61846900</v>
      </c>
      <c r="BA130" s="29">
        <f>FNO_BHAVCOPY!BP128</f>
        <v>60896600</v>
      </c>
      <c r="BB130" s="29">
        <f>FNO_BHAVCOPY!BQ128</f>
        <v>59911900</v>
      </c>
      <c r="BC130" s="29">
        <f>FNO_BHAVCOPY!BR128</f>
        <v>58054300</v>
      </c>
      <c r="BD130" s="29">
        <f>FNO_BHAVCOPY!BS128</f>
        <v>57263100</v>
      </c>
      <c r="BE130" s="29">
        <f>FNO_BHAVCOPY!BT128</f>
        <v>59236800</v>
      </c>
      <c r="BF130" s="29">
        <f>FNO_BHAVCOPY!BU128</f>
        <v>57654400</v>
      </c>
      <c r="BG130" s="29">
        <f>FNO_BHAVCOPY!BV128</f>
        <v>56575100</v>
      </c>
      <c r="BH130" s="29">
        <f>FNO_BHAVCOPY!BW128</f>
        <v>56820200</v>
      </c>
      <c r="BI130" s="29">
        <f>FNO_BHAVCOPY!BX128</f>
        <v>60754700</v>
      </c>
      <c r="BJ130" s="22">
        <f>CASHBC!EJ128</f>
        <v>1706.45234</v>
      </c>
      <c r="BK130" s="22">
        <f>CASHBC!EK128</f>
        <v>407.85025000000002</v>
      </c>
      <c r="BL130" s="22">
        <f>CASHBC!EL128</f>
        <v>348.25466</v>
      </c>
      <c r="BM130" s="22">
        <f>CASHBC!EM128</f>
        <v>278.35404999999997</v>
      </c>
      <c r="BN130" s="22">
        <f>CASHBC!EN128</f>
        <v>400.54235</v>
      </c>
      <c r="BO130" s="22">
        <f>CASHBC!EO128</f>
        <v>503.72620000000001</v>
      </c>
      <c r="BP130" s="22">
        <f>CASHBC!EP128</f>
        <v>565.29908999999998</v>
      </c>
      <c r="BQ130" s="22">
        <f>CASHBC!EQ128</f>
        <v>582.49559999999997</v>
      </c>
      <c r="BR130" s="22">
        <f>CASHBC!ER128</f>
        <v>1254.27754</v>
      </c>
      <c r="BS130" s="22">
        <f>CASHBC!ES128</f>
        <v>583.36226999999997</v>
      </c>
      <c r="BT130" s="22">
        <f>CASHBC!ET128</f>
        <v>479.10556000000003</v>
      </c>
      <c r="BU130" s="22">
        <f>CASHBC!EU128</f>
        <v>811.26342999999997</v>
      </c>
      <c r="BV130" s="22">
        <f>CASHBC!EV128</f>
        <v>704.14017999999999</v>
      </c>
      <c r="BW130" s="22">
        <f>CASHBC!EW128</f>
        <v>1126.8074999999999</v>
      </c>
      <c r="BX130" s="22">
        <f>VLOOKUP($A130,CASHBC!$FG:$FU,2,0)</f>
        <v>1523.39021886</v>
      </c>
      <c r="BY130" s="22">
        <f>VLOOKUP($A130,CASHBC!$FG:$FU,3,0)</f>
        <v>318.41015979499997</v>
      </c>
      <c r="BZ130" s="22">
        <f>VLOOKUP($A130,CASHBC!$FG:$FU,4,0)</f>
        <v>267.57371566500001</v>
      </c>
      <c r="CA130" s="22">
        <f>VLOOKUP($A130,CASHBC!$FG:$FU,5,0)</f>
        <v>209.88695385999998</v>
      </c>
      <c r="CB130" s="22">
        <f>VLOOKUP($A130,CASHBC!$FG:$FU,6,0)</f>
        <v>302.434354085</v>
      </c>
      <c r="CC130" s="22">
        <f>VLOOKUP($A130,CASHBC!$FG:$FU,7,0)</f>
        <v>387.58964471500002</v>
      </c>
      <c r="CD130" s="22">
        <f>VLOOKUP($A130,CASHBC!$FG:$FU,8,0)</f>
        <v>420.26652300000001</v>
      </c>
      <c r="CE130" s="22">
        <f>VLOOKUP($A130,CASHBC!$FG:$FU,9,0)</f>
        <v>439.62125252499999</v>
      </c>
      <c r="CF130" s="22">
        <f>VLOOKUP($A130,CASHBC!$FG:$FU,10,0)</f>
        <v>1015.247107275</v>
      </c>
      <c r="CG130" s="22">
        <f>VLOOKUP($A130,CASHBC!$FG:$FU,11,0)</f>
        <v>444.00936161000004</v>
      </c>
      <c r="CH130" s="22">
        <f>VLOOKUP($A130,CASHBC!$FG:$FU,12,0)</f>
        <v>353.04295633999999</v>
      </c>
      <c r="CI130" s="22">
        <f>VLOOKUP($A130,CASHBC!$FG:$FU,13,0)</f>
        <v>611.90556795500004</v>
      </c>
      <c r="CJ130" s="22">
        <f>VLOOKUP($A130,CASHBC!$FG:$FU,14,0)</f>
        <v>524.33811730499997</v>
      </c>
      <c r="CK130" s="22">
        <f>VLOOKUP($A130,CASHBC!$FG:$FU,15,0)</f>
        <v>831.742300645</v>
      </c>
      <c r="CL130" s="30">
        <f>VLOOKUP($A130,CASHBC!$GE:$GS,2,0)</f>
        <v>519684</v>
      </c>
      <c r="CM130" s="30">
        <f>VLOOKUP($A130,CASHBC!$GE:$GS,3,0)</f>
        <v>133880</v>
      </c>
      <c r="CN130" s="30">
        <f>VLOOKUP($A130,CASHBC!$GE:$GS,4,0)</f>
        <v>107365</v>
      </c>
      <c r="CO130" s="30">
        <f>VLOOKUP($A130,CASHBC!$GE:$GS,5,0)</f>
        <v>93555</v>
      </c>
      <c r="CP130" s="30">
        <f>VLOOKUP($A130,CASHBC!$GE:$GS,6,0)</f>
        <v>129250</v>
      </c>
      <c r="CQ130" s="30">
        <f>VLOOKUP($A130,CASHBC!$GE:$GS,7,0)</f>
        <v>161989</v>
      </c>
      <c r="CR130" s="30">
        <f>VLOOKUP($A130,CASHBC!$GE:$GS,8,0)</f>
        <v>183754</v>
      </c>
      <c r="CS130" s="30">
        <f>VLOOKUP($A130,CASHBC!$GE:$GS,9,0)</f>
        <v>223568</v>
      </c>
      <c r="CT130" s="30">
        <f>VLOOKUP($A130,CASHBC!$GE:$GS,10,0)</f>
        <v>400016</v>
      </c>
      <c r="CU130" s="30">
        <f>VLOOKUP($A130,CASHBC!$GE:$GS,11,0)</f>
        <v>186796</v>
      </c>
      <c r="CV130" s="30">
        <f>VLOOKUP($A130,CASHBC!$GE:$GS,12,0)</f>
        <v>152202</v>
      </c>
      <c r="CW130" s="30">
        <f>VLOOKUP($A130,CASHBC!$GE:$GS,13,0)</f>
        <v>277572</v>
      </c>
      <c r="CX130" s="30">
        <f>VLOOKUP($A130,CASHBC!$GE:$GS,14,0)</f>
        <v>256322</v>
      </c>
      <c r="CY130" s="30">
        <f>VLOOKUP($A130,CASHBC!$GE:$GS,15,0)</f>
        <v>350425</v>
      </c>
      <c r="CZ130" s="30">
        <f t="shared" si="15"/>
        <v>328.36345548448674</v>
      </c>
      <c r="DA130" s="30">
        <f t="shared" si="14"/>
        <v>304.63866895727517</v>
      </c>
      <c r="DB130" s="30">
        <f t="shared" si="14"/>
        <v>324.36516555674569</v>
      </c>
      <c r="DC130" s="30">
        <f t="shared" si="14"/>
        <v>297.52984875207096</v>
      </c>
      <c r="DD130" s="30">
        <f t="shared" si="14"/>
        <v>309.89736943907155</v>
      </c>
      <c r="DE130" s="30">
        <f t="shared" si="14"/>
        <v>310.96321355153748</v>
      </c>
      <c r="DF130" s="30">
        <f t="shared" si="14"/>
        <v>307.63906636046016</v>
      </c>
      <c r="DG130" s="30">
        <f t="shared" si="14"/>
        <v>260.54515852000287</v>
      </c>
      <c r="DH130" s="30">
        <f t="shared" si="14"/>
        <v>313.55684272629094</v>
      </c>
      <c r="DI130" s="30">
        <f t="shared" si="14"/>
        <v>312.29912310756117</v>
      </c>
      <c r="DJ130" s="30">
        <f t="shared" si="14"/>
        <v>314.78269667941288</v>
      </c>
      <c r="DK130" s="30">
        <f t="shared" si="16"/>
        <v>292.27134941564708</v>
      </c>
      <c r="DL130" s="30">
        <f t="shared" si="16"/>
        <v>274.70922511528465</v>
      </c>
      <c r="DM130" s="30">
        <f t="shared" si="16"/>
        <v>321.55454091460365</v>
      </c>
      <c r="DN130" s="3">
        <f>VLOOKUP($A130,DELIEVERY!$DX:$EM,2,0)</f>
        <v>18.28</v>
      </c>
      <c r="DO130" s="3">
        <f>VLOOKUP($A130,DELIEVERY!$DX:$EM,3,0)</f>
        <v>20.13</v>
      </c>
      <c r="DP130" s="3">
        <f>VLOOKUP($A130,DELIEVERY!$DX:$EM,4,0)</f>
        <v>16.47</v>
      </c>
      <c r="DQ130" s="3">
        <f>VLOOKUP($A130,DELIEVERY!$DX:$EM,5,0)</f>
        <v>13.18</v>
      </c>
      <c r="DR130" s="3">
        <f>VLOOKUP($A130,DELIEVERY!$DX:$EM,6,0)</f>
        <v>12.75</v>
      </c>
      <c r="DS130" s="3">
        <f>VLOOKUP($A130,DELIEVERY!$DX:$EM,7,0)</f>
        <v>12.73</v>
      </c>
      <c r="DT130" s="3">
        <f>VLOOKUP($A130,DELIEVERY!$DX:$EM,8,0)</f>
        <v>13.51</v>
      </c>
      <c r="DU130" s="3">
        <f>VLOOKUP($A130,DELIEVERY!$DX:$EM,9,0)</f>
        <v>23.99</v>
      </c>
      <c r="DV130" s="3">
        <f>VLOOKUP($A130,DELIEVERY!$DX:$EM,10,0)</f>
        <v>11.67</v>
      </c>
      <c r="DW130" s="3">
        <f>VLOOKUP($A130,DELIEVERY!$DX:$EM,11,0)</f>
        <v>16.43</v>
      </c>
      <c r="DX130" s="3">
        <f>VLOOKUP($A130,DELIEVERY!$DX:$EM,12,0)</f>
        <v>12.21</v>
      </c>
      <c r="DY130" s="3">
        <f>VLOOKUP($A130,DELIEVERY!$DX:$EM,13,0)</f>
        <v>18.32</v>
      </c>
      <c r="DZ130" s="3">
        <f>VLOOKUP($A130,DELIEVERY!$DX:$EM,14,0)</f>
        <v>13.4</v>
      </c>
      <c r="EA130" s="3">
        <f>VLOOKUP($A130,DELIEVERY!$DX:$EM,15,0)</f>
        <v>13.67</v>
      </c>
      <c r="EB130" s="3">
        <f>CASHBC!HU128</f>
        <v>7.7999999999999972</v>
      </c>
      <c r="EC130" s="22">
        <f>CASHBC!HV128</f>
        <v>2.75</v>
      </c>
      <c r="ED130" s="22">
        <f>CASHBC!HW128</f>
        <v>3</v>
      </c>
      <c r="EE130" s="22">
        <f>CASHBC!HX128</f>
        <v>1.4000000000000057</v>
      </c>
      <c r="EF130" s="3">
        <f>CASHBC!HY128</f>
        <v>2.9000000000000057</v>
      </c>
      <c r="EG130" s="22">
        <f>CASHBC!HZ128</f>
        <v>3.25</v>
      </c>
      <c r="EH130" s="22">
        <f>CASHBC!IA128</f>
        <v>4</v>
      </c>
      <c r="EI130" s="22">
        <f>CASHBC!IB128</f>
        <v>4</v>
      </c>
      <c r="EJ130" s="22">
        <f>CASHBC!IC128</f>
        <v>7.9000000000000057</v>
      </c>
      <c r="EK130" s="22">
        <f>CASHBC!ID128</f>
        <v>3.5999999999999943</v>
      </c>
      <c r="EL130" s="3">
        <f>CASHBC!IE128</f>
        <v>4.4000000000000057</v>
      </c>
      <c r="EM130" s="22">
        <f>CASHBC!IF128</f>
        <v>6.75</v>
      </c>
      <c r="EN130" s="22">
        <f>CASHBC!IG128</f>
        <v>4.8999999999999915</v>
      </c>
      <c r="EO130" s="22">
        <f>CASHBC!IH128</f>
        <v>7.1500000000000057</v>
      </c>
      <c r="EP130" s="22">
        <f>VLOOKUP($A130,FNO_STOCKOPS!$EJ:$EY,2,0)</f>
        <v>0.9206586826347305</v>
      </c>
      <c r="EQ130" s="22">
        <f>VLOOKUP($A130,FNO_STOCKOPS!$EJ:$EY,3,0)</f>
        <v>0.60296242774566478</v>
      </c>
      <c r="ER130" s="22">
        <f>VLOOKUP($A130,FNO_STOCKOPS!$EJ:$EY,4,0)</f>
        <v>0.60614434330299094</v>
      </c>
      <c r="ES130" s="22">
        <f>VLOOKUP($A130,FNO_STOCKOPS!$EJ:$EY,5,0)</f>
        <v>0.59555754323196186</v>
      </c>
      <c r="ET130" s="22">
        <f>VLOOKUP($A130,FNO_STOCKOPS!$EJ:$EY,6,0)</f>
        <v>0.60924683072334074</v>
      </c>
      <c r="EU130" s="22">
        <f>VLOOKUP($A130,FNO_STOCKOPS!$EJ:$EY,7,0)</f>
        <v>0.63157894736842102</v>
      </c>
      <c r="EV130" s="22">
        <f>VLOOKUP($A130,FNO_STOCKOPS!$EJ:$EY,8,0)</f>
        <v>0.60690647482014393</v>
      </c>
      <c r="EW130" s="22">
        <f>VLOOKUP($A130,FNO_STOCKOPS!$EJ:$EY,9,0)</f>
        <v>0.62411242603550299</v>
      </c>
      <c r="EX130" s="22">
        <f>VLOOKUP($A130,FNO_STOCKOPS!$EJ:$EY,10,0)</f>
        <v>0.71373097235166205</v>
      </c>
      <c r="EY130" s="22">
        <f>VLOOKUP($A130,FNO_STOCKOPS!$EJ:$EY,11,0)</f>
        <v>0.66403026134800547</v>
      </c>
      <c r="EZ130" s="22">
        <f>VLOOKUP($A130,FNO_STOCKOPS!$EJ:$EY,12,0)</f>
        <v>0.6593252927809824</v>
      </c>
      <c r="FA130" s="22">
        <f>VLOOKUP($A130,FNO_STOCKOPS!$EJ:$EY,13,0)</f>
        <v>0.65062611806797854</v>
      </c>
      <c r="FB130" s="22">
        <f>VLOOKUP($A130,FNO_STOCKOPS!$EJ:$EY,14,0)</f>
        <v>0.67126351099515469</v>
      </c>
      <c r="FC130" s="22">
        <f>VLOOKUP($A130,FNO_STOCKOPS!$EJ:$EY,15,0)</f>
        <v>0.65562649640861936</v>
      </c>
    </row>
    <row r="131" spans="1:159" x14ac:dyDescent="0.25">
      <c r="A131" s="3" t="s">
        <v>137</v>
      </c>
      <c r="B131" s="17">
        <v>31.4</v>
      </c>
      <c r="C131" s="17">
        <v>32.15</v>
      </c>
      <c r="D131" s="17">
        <v>31.05</v>
      </c>
      <c r="E131" s="18">
        <v>32.1</v>
      </c>
      <c r="F131" s="18">
        <v>3.22</v>
      </c>
      <c r="G131" s="18">
        <v>74.150000000000006</v>
      </c>
      <c r="H131" s="18">
        <v>29.95</v>
      </c>
      <c r="I131" s="21" t="str">
        <f>VLOOKUP($A131,CASHBC!$HT:$IL,19,0)</f>
        <v/>
      </c>
      <c r="J131" s="22">
        <f>VLOOKUP($A131,CASHBC!$A:$C,3,0)</f>
        <v>325.96006</v>
      </c>
      <c r="K131" s="22">
        <f>VLOOKUP($A131,CASHBC!$EZ:$FD,2,0)</f>
        <v>117.63211333333334</v>
      </c>
      <c r="L131" s="22">
        <f>VLOOKUP($A131,CASHBC!$EZ:$FD,3,0)</f>
        <v>114.64178000000001</v>
      </c>
      <c r="M131" s="22">
        <f>VLOOKUP($A131,CASHBC!$EZ:$FD,4,0)</f>
        <v>131.51520375000001</v>
      </c>
      <c r="N131" s="22">
        <f>VLOOKUP($A131,CASHBC!$EZ:$FD,5,0)</f>
        <v>112.66384615384615</v>
      </c>
      <c r="O131" s="22">
        <f t="shared" si="9"/>
        <v>325.96006</v>
      </c>
      <c r="P131" s="22">
        <f>VLOOKUP($A131,CASHBC!$A:$D,4,0)</f>
        <v>102.48836180000001</v>
      </c>
      <c r="Q131" s="22">
        <f>VLOOKUP($A131,CASHBC!$FX:$GB,2,0)</f>
        <v>36.576352806666669</v>
      </c>
      <c r="R131" s="22">
        <f>VLOOKUP($A131,CASHBC!$FX:$GB,3,0)</f>
        <v>36.143863656000001</v>
      </c>
      <c r="S131" s="22">
        <f>VLOOKUP($A131,CASHBC!$FX:$GB,4,0)</f>
        <v>42.438384882499996</v>
      </c>
      <c r="T131" s="22">
        <f>VLOOKUP($A131,CASHBC!$FX:$GB,5,0)</f>
        <v>37.394040024615386</v>
      </c>
      <c r="U131" s="22">
        <f t="shared" si="10"/>
        <v>102.48836180000001</v>
      </c>
      <c r="V131" s="24">
        <f>VLOOKUP($A131,CASHBC!$A:$E,5,0)</f>
        <v>46265</v>
      </c>
      <c r="W131" s="24">
        <f>VLOOKUP($A131,CASHBC!$GV:$GZ,2,0)</f>
        <v>25351</v>
      </c>
      <c r="X131" s="24">
        <f>VLOOKUP($A131,CASHBC!$GV:$GZ,3,0)</f>
        <v>26593.8</v>
      </c>
      <c r="Y131" s="24">
        <f>VLOOKUP($A131,CASHBC!$GV:$GZ,4,0)</f>
        <v>29445.875</v>
      </c>
      <c r="Z131" s="24">
        <f>VLOOKUP($A131,CASHBC!$GV:$GZ,5,0)</f>
        <v>25623.692307692309</v>
      </c>
      <c r="AA131" s="24" t="str">
        <f t="shared" si="11"/>
        <v/>
      </c>
      <c r="AB131" s="27">
        <f>VLOOKUP(A131,DELIEVERY!A:E,5,0)</f>
        <v>42.15</v>
      </c>
      <c r="AC131" s="22">
        <f>VLOOKUP(A131,DELIEVERY!DP:DV,3,0)</f>
        <v>40.386698258191061</v>
      </c>
      <c r="AD131" s="22">
        <f>VLOOKUP(A131,DELIEVERY!DP:DV,4,0)</f>
        <v>40.449769708739694</v>
      </c>
      <c r="AE131" s="22">
        <f>VLOOKUP(A131,DELIEVERY!DP:DV,5,0)</f>
        <v>37.963832185447991</v>
      </c>
      <c r="AF131" s="22">
        <f>VLOOKUP(A131,DELIEVERY!DP:DV,6,0)</f>
        <v>36.97689382301332</v>
      </c>
      <c r="AG131" s="3">
        <f t="shared" si="12"/>
        <v>42.15</v>
      </c>
      <c r="AH131" s="28">
        <f>FNO_BHAVCOPY!CB129</f>
        <v>5.3417124901806758</v>
      </c>
      <c r="AI131" s="28">
        <f>FNO_BHAVCOPY!CC129</f>
        <v>0.75985436124742756</v>
      </c>
      <c r="AJ131" s="28">
        <f>FNO_BHAVCOPY!CD129</f>
        <v>-4.1426403641881642</v>
      </c>
      <c r="AK131" s="28">
        <f>FNO_BHAVCOPY!CE129</f>
        <v>14.568845618915161</v>
      </c>
      <c r="AL131" s="28">
        <f>FNO_BHAVCOPY!CF129</f>
        <v>1.9858156028368796</v>
      </c>
      <c r="AM131" s="28">
        <f>FNO_BHAVCOPY!CG129</f>
        <v>1.5484335613971911</v>
      </c>
      <c r="AN131" s="28">
        <f>FNO_BHAVCOPY!CH129</f>
        <v>1.0553129548762736</v>
      </c>
      <c r="AO131" s="28">
        <f>FNO_BHAVCOPY!CI129</f>
        <v>1.4771048744460855</v>
      </c>
      <c r="AP131" s="28">
        <f>FNO_BHAVCOPY!CJ129</f>
        <v>6.7192118226600979</v>
      </c>
      <c r="AQ131" s="28">
        <f>FNO_BHAVCOPY!CK129</f>
        <v>1.3378594249201279</v>
      </c>
      <c r="AR131" s="28">
        <f>FNO_BHAVCOPY!CL129</f>
        <v>5.5649241146711637</v>
      </c>
      <c r="AS131" s="28">
        <f>FNO_BHAVCOPY!CM129</f>
        <v>2.2854678740836567</v>
      </c>
      <c r="AT131" s="28">
        <f>FNO_BHAVCOPY!CN129</f>
        <v>1.0017421602787455</v>
      </c>
      <c r="AU131" s="28">
        <f>FNO_BHAVCOPY!CO129</f>
        <v>-0.88495575221238942</v>
      </c>
      <c r="AV131" s="29">
        <f>FNO_BHAVCOPY!BK129</f>
        <v>60345000</v>
      </c>
      <c r="AW131" s="29">
        <f>FNO_BHAVCOPY!BL129</f>
        <v>57285000</v>
      </c>
      <c r="AX131" s="29">
        <f>FNO_BHAVCOPY!BM129</f>
        <v>56853000</v>
      </c>
      <c r="AY131" s="29">
        <f>FNO_BHAVCOPY!BN129</f>
        <v>59310000</v>
      </c>
      <c r="AZ131" s="29">
        <f>FNO_BHAVCOPY!BO129</f>
        <v>51768000</v>
      </c>
      <c r="BA131" s="29">
        <f>FNO_BHAVCOPY!BP129</f>
        <v>50760000</v>
      </c>
      <c r="BB131" s="29">
        <f>FNO_BHAVCOPY!BQ129</f>
        <v>49986000</v>
      </c>
      <c r="BC131" s="29">
        <f>FNO_BHAVCOPY!BR129</f>
        <v>49464000</v>
      </c>
      <c r="BD131" s="29">
        <f>FNO_BHAVCOPY!BS129</f>
        <v>48744000</v>
      </c>
      <c r="BE131" s="29">
        <f>FNO_BHAVCOPY!BT129</f>
        <v>45675000</v>
      </c>
      <c r="BF131" s="29">
        <f>FNO_BHAVCOPY!BU129</f>
        <v>45072000</v>
      </c>
      <c r="BG131" s="29">
        <f>FNO_BHAVCOPY!BV129</f>
        <v>42696000</v>
      </c>
      <c r="BH131" s="29">
        <f>FNO_BHAVCOPY!BW129</f>
        <v>41742000</v>
      </c>
      <c r="BI131" s="29">
        <f>FNO_BHAVCOPY!BX129</f>
        <v>41328000</v>
      </c>
      <c r="BJ131" s="22">
        <f>CASHBC!EJ129</f>
        <v>325.96006</v>
      </c>
      <c r="BK131" s="22">
        <f>CASHBC!EK129</f>
        <v>143.36257000000001</v>
      </c>
      <c r="BL131" s="22">
        <f>CASHBC!EL129</f>
        <v>106.19659</v>
      </c>
      <c r="BM131" s="22">
        <f>CASHBC!EM129</f>
        <v>103.33718</v>
      </c>
      <c r="BN131" s="22">
        <f>CASHBC!EN129</f>
        <v>139.96811</v>
      </c>
      <c r="BO131" s="22">
        <f>CASHBC!EO129</f>
        <v>80.344449999999995</v>
      </c>
      <c r="BP131" s="22">
        <f>CASHBC!EP129</f>
        <v>116.00503999999999</v>
      </c>
      <c r="BQ131" s="22">
        <f>CASHBC!EQ129</f>
        <v>116.55141999999999</v>
      </c>
      <c r="BR131" s="22">
        <f>CASHBC!ER129</f>
        <v>246.35626999999999</v>
      </c>
      <c r="BS131" s="22">
        <f>CASHBC!ES129</f>
        <v>118.38672</v>
      </c>
      <c r="BT131" s="22">
        <f>CASHBC!ET129</f>
        <v>94.528409999999994</v>
      </c>
      <c r="BU131" s="22">
        <f>CASHBC!EU129</f>
        <v>82.434529999999995</v>
      </c>
      <c r="BV131" s="22">
        <f>CASHBC!EV129</f>
        <v>49.718649999999997</v>
      </c>
      <c r="BW131" s="22">
        <f>CASHBC!EW129</f>
        <v>67.440060000000003</v>
      </c>
      <c r="BX131" s="22">
        <f>VLOOKUP($A131,CASHBC!$FG:$FU,2,0)</f>
        <v>102.48836180000001</v>
      </c>
      <c r="BY131" s="22">
        <f>VLOOKUP($A131,CASHBC!$FG:$FU,3,0)</f>
        <v>44.810588924999998</v>
      </c>
      <c r="BZ131" s="22">
        <f>VLOOKUP($A131,CASHBC!$FG:$FU,4,0)</f>
        <v>32.763455125</v>
      </c>
      <c r="CA131" s="22">
        <f>VLOOKUP($A131,CASHBC!$FG:$FU,5,0)</f>
        <v>32.155014369999996</v>
      </c>
      <c r="CB131" s="22">
        <f>VLOOKUP($A131,CASHBC!$FG:$FU,6,0)</f>
        <v>44.472182400000001</v>
      </c>
      <c r="CC131" s="22">
        <f>VLOOKUP($A131,CASHBC!$FG:$FU,7,0)</f>
        <v>26.518077460000001</v>
      </c>
      <c r="CD131" s="22">
        <f>VLOOKUP($A131,CASHBC!$FG:$FU,8,0)</f>
        <v>37.761200119999998</v>
      </c>
      <c r="CE131" s="22">
        <f>VLOOKUP($A131,CASHBC!$FG:$FU,9,0)</f>
        <v>38.116626685</v>
      </c>
      <c r="CF131" s="22">
        <f>VLOOKUP($A131,CASHBC!$FG:$FU,10,0)</f>
        <v>82.909933975000001</v>
      </c>
      <c r="CG131" s="22">
        <f>VLOOKUP($A131,CASHBC!$FG:$FU,11,0)</f>
        <v>41.556566385000004</v>
      </c>
      <c r="CH131" s="22">
        <f>VLOOKUP($A131,CASHBC!$FG:$FU,12,0)</f>
        <v>33.060615394999999</v>
      </c>
      <c r="CI131" s="22">
        <f>VLOOKUP($A131,CASHBC!$FG:$FU,13,0)</f>
        <v>29.759931949999999</v>
      </c>
      <c r="CJ131" s="22">
        <f>VLOOKUP($A131,CASHBC!$FG:$FU,14,0)</f>
        <v>17.791474969999999</v>
      </c>
      <c r="CK131" s="22">
        <f>VLOOKUP($A131,CASHBC!$FG:$FU,15,0)</f>
        <v>24.44685256</v>
      </c>
      <c r="CL131" s="30">
        <f>VLOOKUP($A131,CASHBC!$GE:$GS,2,0)</f>
        <v>46265</v>
      </c>
      <c r="CM131" s="30">
        <f>VLOOKUP($A131,CASHBC!$GE:$GS,3,0)</f>
        <v>29318</v>
      </c>
      <c r="CN131" s="30">
        <f>VLOOKUP($A131,CASHBC!$GE:$GS,4,0)</f>
        <v>21662</v>
      </c>
      <c r="CO131" s="30">
        <f>VLOOKUP($A131,CASHBC!$GE:$GS,5,0)</f>
        <v>25073</v>
      </c>
      <c r="CP131" s="30">
        <f>VLOOKUP($A131,CASHBC!$GE:$GS,6,0)</f>
        <v>36360</v>
      </c>
      <c r="CQ131" s="30">
        <f>VLOOKUP($A131,CASHBC!$GE:$GS,7,0)</f>
        <v>20556</v>
      </c>
      <c r="CR131" s="30">
        <f>VLOOKUP($A131,CASHBC!$GE:$GS,8,0)</f>
        <v>23484</v>
      </c>
      <c r="CS131" s="30">
        <f>VLOOKUP($A131,CASHBC!$GE:$GS,9,0)</f>
        <v>22511</v>
      </c>
      <c r="CT131" s="30">
        <f>VLOOKUP($A131,CASHBC!$GE:$GS,10,0)</f>
        <v>56603</v>
      </c>
      <c r="CU131" s="30">
        <f>VLOOKUP($A131,CASHBC!$GE:$GS,11,0)</f>
        <v>23396</v>
      </c>
      <c r="CV131" s="30">
        <f>VLOOKUP($A131,CASHBC!$GE:$GS,12,0)</f>
        <v>17814</v>
      </c>
      <c r="CW131" s="30">
        <f>VLOOKUP($A131,CASHBC!$GE:$GS,13,0)</f>
        <v>21597</v>
      </c>
      <c r="CX131" s="30">
        <f>VLOOKUP($A131,CASHBC!$GE:$GS,14,0)</f>
        <v>13889</v>
      </c>
      <c r="CY131" s="30">
        <f>VLOOKUP($A131,CASHBC!$GE:$GS,15,0)</f>
        <v>20845</v>
      </c>
      <c r="CZ131" s="30">
        <f t="shared" si="15"/>
        <v>704.55000540365279</v>
      </c>
      <c r="DA131" s="30">
        <f t="shared" si="14"/>
        <v>488.99164335902861</v>
      </c>
      <c r="DB131" s="30">
        <f t="shared" si="14"/>
        <v>490.24369864278464</v>
      </c>
      <c r="DC131" s="30">
        <f t="shared" si="14"/>
        <v>412.14525585290949</v>
      </c>
      <c r="DD131" s="30">
        <f t="shared" si="14"/>
        <v>384.95079757975799</v>
      </c>
      <c r="DE131" s="30">
        <f t="shared" ref="DE131:DJ147" si="17">BO131/CQ131*100000</f>
        <v>390.85644094181743</v>
      </c>
      <c r="DF131" s="30">
        <f t="shared" si="17"/>
        <v>493.97479134730025</v>
      </c>
      <c r="DG131" s="30">
        <f t="shared" si="17"/>
        <v>517.7531873306383</v>
      </c>
      <c r="DH131" s="30">
        <f t="shared" si="17"/>
        <v>435.23535854990013</v>
      </c>
      <c r="DI131" s="30">
        <f t="shared" si="17"/>
        <v>506.01265173533938</v>
      </c>
      <c r="DJ131" s="30">
        <f t="shared" si="17"/>
        <v>530.64112495789823</v>
      </c>
      <c r="DK131" s="30">
        <f t="shared" si="16"/>
        <v>381.69435569755058</v>
      </c>
      <c r="DL131" s="30">
        <f t="shared" si="16"/>
        <v>357.97141622867014</v>
      </c>
      <c r="DM131" s="30">
        <f t="shared" si="16"/>
        <v>323.53111057807627</v>
      </c>
      <c r="DN131" s="3">
        <f>VLOOKUP($A131,DELIEVERY!$DX:$EM,2,0)</f>
        <v>42.15</v>
      </c>
      <c r="DO131" s="3">
        <f>VLOOKUP($A131,DELIEVERY!$DX:$EM,3,0)</f>
        <v>41.88</v>
      </c>
      <c r="DP131" s="3">
        <f>VLOOKUP($A131,DELIEVERY!$DX:$EM,4,0)</f>
        <v>38.159999999999997</v>
      </c>
      <c r="DQ131" s="3">
        <f>VLOOKUP($A131,DELIEVERY!$DX:$EM,5,0)</f>
        <v>40.6</v>
      </c>
      <c r="DR131" s="3">
        <f>VLOOKUP($A131,DELIEVERY!$DX:$EM,6,0)</f>
        <v>45.77</v>
      </c>
      <c r="DS131" s="3">
        <f>VLOOKUP($A131,DELIEVERY!$DX:$EM,7,0)</f>
        <v>31.46</v>
      </c>
      <c r="DT131" s="3">
        <f>VLOOKUP($A131,DELIEVERY!$DX:$EM,8,0)</f>
        <v>23.78</v>
      </c>
      <c r="DU131" s="3">
        <f>VLOOKUP($A131,DELIEVERY!$DX:$EM,9,0)</f>
        <v>34.9</v>
      </c>
      <c r="DV131" s="3">
        <f>VLOOKUP($A131,DELIEVERY!$DX:$EM,10,0)</f>
        <v>40.31</v>
      </c>
      <c r="DW131" s="3">
        <f>VLOOKUP($A131,DELIEVERY!$DX:$EM,11,0)</f>
        <v>40.47</v>
      </c>
      <c r="DX131" s="3">
        <f>VLOOKUP($A131,DELIEVERY!$DX:$EM,12,0)</f>
        <v>38.08</v>
      </c>
      <c r="DY131" s="3">
        <f>VLOOKUP($A131,DELIEVERY!$DX:$EM,13,0)</f>
        <v>34.54</v>
      </c>
      <c r="DZ131" s="3">
        <f>VLOOKUP($A131,DELIEVERY!$DX:$EM,14,0)</f>
        <v>23.07</v>
      </c>
      <c r="EA131" s="3">
        <f>VLOOKUP($A131,DELIEVERY!$DX:$EM,15,0)</f>
        <v>27.13</v>
      </c>
      <c r="EB131" s="3">
        <f>CASHBC!HU129</f>
        <v>1.0999999999999979</v>
      </c>
      <c r="EC131" s="22">
        <f>CASHBC!HV129</f>
        <v>0.5</v>
      </c>
      <c r="ED131" s="22">
        <f>CASHBC!HW129</f>
        <v>0.94999999999999929</v>
      </c>
      <c r="EE131" s="22">
        <f>CASHBC!HX129</f>
        <v>1.25</v>
      </c>
      <c r="EF131" s="3">
        <f>CASHBC!HY129</f>
        <v>1.8000000000000007</v>
      </c>
      <c r="EG131" s="22">
        <f>CASHBC!HZ129</f>
        <v>1</v>
      </c>
      <c r="EH131" s="22">
        <f>CASHBC!IA129</f>
        <v>1.5999999999999979</v>
      </c>
      <c r="EI131" s="22">
        <f>CASHBC!IB129</f>
        <v>1</v>
      </c>
      <c r="EJ131" s="22">
        <f>CASHBC!IC129</f>
        <v>1.4499999999999957</v>
      </c>
      <c r="EK131" s="22">
        <f>CASHBC!ID129</f>
        <v>2.25</v>
      </c>
      <c r="EL131" s="3">
        <f>CASHBC!IE129</f>
        <v>1</v>
      </c>
      <c r="EM131" s="22">
        <f>CASHBC!IF129</f>
        <v>2.9500000000000028</v>
      </c>
      <c r="EN131" s="22">
        <f>CASHBC!IG129</f>
        <v>1.8999999999999986</v>
      </c>
      <c r="EO131" s="22">
        <f>CASHBC!IH129</f>
        <v>1.3999999999999986</v>
      </c>
      <c r="EP131" s="22">
        <f>VLOOKUP($A131,FNO_STOCKOPS!$EJ:$EY,2,0)</f>
        <v>0.43522561863173215</v>
      </c>
      <c r="EQ131" s="22">
        <f>VLOOKUP($A131,FNO_STOCKOPS!$EJ:$EY,3,0)</f>
        <v>0.42131979695431471</v>
      </c>
      <c r="ER131" s="22">
        <f>VLOOKUP($A131,FNO_STOCKOPS!$EJ:$EY,4,0)</f>
        <v>0.39233576642335766</v>
      </c>
      <c r="ES131" s="22">
        <f>VLOOKUP($A131,FNO_STOCKOPS!$EJ:$EY,5,0)</f>
        <v>0.34274952919020718</v>
      </c>
      <c r="ET131" s="22">
        <f>VLOOKUP($A131,FNO_STOCKOPS!$EJ:$EY,6,0)</f>
        <v>0.31395348837209303</v>
      </c>
      <c r="EU131" s="22">
        <f>VLOOKUP($A131,FNO_STOCKOPS!$EJ:$EY,7,0)</f>
        <v>0.27385892116182575</v>
      </c>
      <c r="EV131" s="22">
        <f>VLOOKUP($A131,FNO_STOCKOPS!$EJ:$EY,8,0)</f>
        <v>0.26050420168067229</v>
      </c>
      <c r="EW131" s="22">
        <f>VLOOKUP($A131,FNO_STOCKOPS!$EJ:$EY,9,0)</f>
        <v>0.25732217573221755</v>
      </c>
      <c r="EX131" s="22">
        <f>VLOOKUP($A131,FNO_STOCKOPS!$EJ:$EY,10,0)</f>
        <v>0.24074074074074073</v>
      </c>
      <c r="EY131" s="22">
        <f>VLOOKUP($A131,FNO_STOCKOPS!$EJ:$EY,11,0)</f>
        <v>0.19607843137254902</v>
      </c>
      <c r="EZ131" s="22">
        <f>VLOOKUP($A131,FNO_STOCKOPS!$EJ:$EY,12,0)</f>
        <v>0.18428184281842819</v>
      </c>
      <c r="FA131" s="22">
        <f>VLOOKUP($A131,FNO_STOCKOPS!$EJ:$EY,13,0)</f>
        <v>0.19701492537313434</v>
      </c>
      <c r="FB131" s="22">
        <f>VLOOKUP($A131,FNO_STOCKOPS!$EJ:$EY,14,0)</f>
        <v>0.17125382262996941</v>
      </c>
      <c r="FC131" s="22">
        <f>VLOOKUP($A131,FNO_STOCKOPS!$EJ:$EY,15,0)</f>
        <v>0.16612377850162866</v>
      </c>
    </row>
    <row r="132" spans="1:159" x14ac:dyDescent="0.25">
      <c r="A132" s="3" t="s">
        <v>138</v>
      </c>
      <c r="B132" s="17">
        <v>289.95</v>
      </c>
      <c r="C132" s="17">
        <v>304.5</v>
      </c>
      <c r="D132" s="17">
        <v>288.7</v>
      </c>
      <c r="E132" s="17">
        <v>297.55</v>
      </c>
      <c r="F132" s="18">
        <v>5.27</v>
      </c>
      <c r="G132" s="17">
        <v>561.65</v>
      </c>
      <c r="H132" s="17">
        <v>250.85</v>
      </c>
      <c r="I132" s="21" t="str">
        <f>VLOOKUP($A132,CASHBC!$HT:$IL,19,0)</f>
        <v/>
      </c>
      <c r="J132" s="22">
        <f>VLOOKUP($A132,CASHBC!$A:$C,3,0)</f>
        <v>236.36081999999999</v>
      </c>
      <c r="K132" s="22">
        <f>VLOOKUP($A132,CASHBC!$EZ:$FD,2,0)</f>
        <v>136.11880666666667</v>
      </c>
      <c r="L132" s="22">
        <f>VLOOKUP($A132,CASHBC!$EZ:$FD,3,0)</f>
        <v>137.37521999999998</v>
      </c>
      <c r="M132" s="22">
        <f>VLOOKUP($A132,CASHBC!$EZ:$FD,4,0)</f>
        <v>140.45529875</v>
      </c>
      <c r="N132" s="22">
        <f>VLOOKUP($A132,CASHBC!$EZ:$FD,5,0)</f>
        <v>151.89558307692306</v>
      </c>
      <c r="O132" s="22">
        <f t="shared" si="9"/>
        <v>236.36081999999999</v>
      </c>
      <c r="P132" s="22">
        <f>VLOOKUP($A132,CASHBC!$A:$D,4,0)</f>
        <v>702.65871665500003</v>
      </c>
      <c r="Q132" s="22">
        <f>VLOOKUP($A132,CASHBC!$FX:$GB,2,0)</f>
        <v>377.440790655</v>
      </c>
      <c r="R132" s="22">
        <f>VLOOKUP($A132,CASHBC!$FX:$GB,3,0)</f>
        <v>378.13812638600001</v>
      </c>
      <c r="S132" s="22">
        <f>VLOOKUP($A132,CASHBC!$FX:$GB,4,0)</f>
        <v>385.06803727062504</v>
      </c>
      <c r="T132" s="22">
        <f>VLOOKUP($A132,CASHBC!$FX:$GB,5,0)</f>
        <v>424.56295900884618</v>
      </c>
      <c r="U132" s="22">
        <f t="shared" si="10"/>
        <v>702.65871665500003</v>
      </c>
      <c r="V132" s="24">
        <f>VLOOKUP($A132,CASHBC!$A:$E,5,0)</f>
        <v>239510</v>
      </c>
      <c r="W132" s="24">
        <f>VLOOKUP($A132,CASHBC!$GV:$GZ,2,0)</f>
        <v>149142</v>
      </c>
      <c r="X132" s="24">
        <f>VLOOKUP($A132,CASHBC!$GV:$GZ,3,0)</f>
        <v>150111.20000000001</v>
      </c>
      <c r="Y132" s="24">
        <f>VLOOKUP($A132,CASHBC!$GV:$GZ,4,0)</f>
        <v>165586.5</v>
      </c>
      <c r="Z132" s="24">
        <f>VLOOKUP($A132,CASHBC!$GV:$GZ,5,0)</f>
        <v>167495.30769230769</v>
      </c>
      <c r="AA132" s="24" t="str">
        <f t="shared" si="11"/>
        <v/>
      </c>
      <c r="AB132" s="27">
        <f>VLOOKUP(A132,DELIEVERY!A:E,5,0)</f>
        <v>20.399999999999999</v>
      </c>
      <c r="AC132" s="22">
        <f>VLOOKUP(A132,DELIEVERY!DP:DV,3,0)</f>
        <v>16.078630525754928</v>
      </c>
      <c r="AD132" s="22">
        <f>VLOOKUP(A132,DELIEVERY!DP:DV,4,0)</f>
        <v>14.581880196442997</v>
      </c>
      <c r="AE132" s="22">
        <f>VLOOKUP(A132,DELIEVERY!DP:DV,5,0)</f>
        <v>16.583738888669018</v>
      </c>
      <c r="AF132" s="22">
        <f>VLOOKUP(A132,DELIEVERY!DP:DV,6,0)</f>
        <v>15.048921916795697</v>
      </c>
      <c r="AG132" s="3">
        <f t="shared" si="12"/>
        <v>20.399999999999999</v>
      </c>
      <c r="AH132" s="28">
        <f>FNO_BHAVCOPY!CB130</f>
        <v>-15.990091097970275</v>
      </c>
      <c r="AI132" s="28">
        <f>FNO_BHAVCOPY!CC130</f>
        <v>-7.6253044954602505</v>
      </c>
      <c r="AJ132" s="28">
        <f>FNO_BHAVCOPY!CD130</f>
        <v>-5.6221262365891045</v>
      </c>
      <c r="AK132" s="28">
        <f>FNO_BHAVCOPY!CE130</f>
        <v>0.68036753875289324</v>
      </c>
      <c r="AL132" s="28">
        <f>FNO_BHAVCOPY!CF130</f>
        <v>8.1550599302078588</v>
      </c>
      <c r="AM132" s="28">
        <f>FNO_BHAVCOPY!CG130</f>
        <v>8.6727122835943948</v>
      </c>
      <c r="AN132" s="28">
        <f>FNO_BHAVCOPY!CH130</f>
        <v>5.0307385920858945</v>
      </c>
      <c r="AO132" s="28">
        <f>FNO_BHAVCOPY!CI130</f>
        <v>15.965458379355358</v>
      </c>
      <c r="AP132" s="28">
        <f>FNO_BHAVCOPY!CJ130</f>
        <v>6.8906300311258999</v>
      </c>
      <c r="AQ132" s="28">
        <f>FNO_BHAVCOPY!CK130</f>
        <v>-0.33162173727000427</v>
      </c>
      <c r="AR132" s="28">
        <f>FNO_BHAVCOPY!CL130</f>
        <v>-0.19218449711723257</v>
      </c>
      <c r="AS132" s="28">
        <f>FNO_BHAVCOPY!CM130</f>
        <v>-3.1937984496124034</v>
      </c>
      <c r="AT132" s="28">
        <f>FNO_BHAVCOPY!CN130</f>
        <v>3.7311032486330014</v>
      </c>
      <c r="AU132" s="28">
        <f>FNO_BHAVCOPY!CO130</f>
        <v>1.116652211621856</v>
      </c>
      <c r="AV132" s="29">
        <f>FNO_BHAVCOPY!BK130</f>
        <v>15769500</v>
      </c>
      <c r="AW132" s="29">
        <f>FNO_BHAVCOPY!BL130</f>
        <v>18771000</v>
      </c>
      <c r="AX132" s="29">
        <f>FNO_BHAVCOPY!BM130</f>
        <v>20320500</v>
      </c>
      <c r="AY132" s="29">
        <f>FNO_BHAVCOPY!BN130</f>
        <v>21531000</v>
      </c>
      <c r="AZ132" s="29">
        <f>FNO_BHAVCOPY!BO130</f>
        <v>21385500</v>
      </c>
      <c r="BA132" s="29">
        <f>FNO_BHAVCOPY!BP130</f>
        <v>19773000</v>
      </c>
      <c r="BB132" s="29">
        <f>FNO_BHAVCOPY!BQ130</f>
        <v>18195000</v>
      </c>
      <c r="BC132" s="29">
        <f>FNO_BHAVCOPY!BR130</f>
        <v>17323500</v>
      </c>
      <c r="BD132" s="29">
        <f>FNO_BHAVCOPY!BS130</f>
        <v>14938500</v>
      </c>
      <c r="BE132" s="29">
        <f>FNO_BHAVCOPY!BT130</f>
        <v>13975500</v>
      </c>
      <c r="BF132" s="29">
        <f>FNO_BHAVCOPY!BU130</f>
        <v>14022000</v>
      </c>
      <c r="BG132" s="29">
        <f>FNO_BHAVCOPY!BV130</f>
        <v>14049000</v>
      </c>
      <c r="BH132" s="29">
        <f>FNO_BHAVCOPY!BW130</f>
        <v>14512500</v>
      </c>
      <c r="BI132" s="29">
        <f>FNO_BHAVCOPY!BX130</f>
        <v>13990500</v>
      </c>
      <c r="BJ132" s="22">
        <f>CASHBC!EJ130</f>
        <v>236.36081999999999</v>
      </c>
      <c r="BK132" s="22">
        <f>CASHBC!EK130</f>
        <v>198.76696000000001</v>
      </c>
      <c r="BL132" s="22">
        <f>CASHBC!EL130</f>
        <v>85.481340000000003</v>
      </c>
      <c r="BM132" s="22">
        <f>CASHBC!EM130</f>
        <v>124.10812</v>
      </c>
      <c r="BN132" s="22">
        <f>CASHBC!EN130</f>
        <v>123.83846</v>
      </c>
      <c r="BO132" s="22">
        <f>CASHBC!EO130</f>
        <v>154.68122</v>
      </c>
      <c r="BP132" s="22">
        <f>CASHBC!EP130</f>
        <v>147.89857000000001</v>
      </c>
      <c r="BQ132" s="22">
        <f>CASHBC!EQ130</f>
        <v>169.25416999999999</v>
      </c>
      <c r="BR132" s="22">
        <f>CASHBC!ER130</f>
        <v>119.61355</v>
      </c>
      <c r="BS132" s="22">
        <f>CASHBC!ES130</f>
        <v>174.92884000000001</v>
      </c>
      <c r="BT132" s="22">
        <f>CASHBC!ET130</f>
        <v>172.48805999999999</v>
      </c>
      <c r="BU132" s="22">
        <f>CASHBC!EU130</f>
        <v>209.91943000000001</v>
      </c>
      <c r="BV132" s="22">
        <f>CASHBC!EV130</f>
        <v>155.10597999999999</v>
      </c>
      <c r="BW132" s="22">
        <f>CASHBC!EW130</f>
        <v>138.55788000000001</v>
      </c>
      <c r="BX132" s="22">
        <f>VLOOKUP($A132,CASHBC!$FG:$FU,2,0)</f>
        <v>702.65871665500003</v>
      </c>
      <c r="BY132" s="22">
        <f>VLOOKUP($A132,CASHBC!$FG:$FU,3,0)</f>
        <v>560.06798562500001</v>
      </c>
      <c r="BZ132" s="22">
        <f>VLOOKUP($A132,CASHBC!$FG:$FU,4,0)</f>
        <v>232.93810540000001</v>
      </c>
      <c r="CA132" s="22">
        <f>VLOOKUP($A132,CASHBC!$FG:$FU,5,0)</f>
        <v>339.31628094000001</v>
      </c>
      <c r="CB132" s="22">
        <f>VLOOKUP($A132,CASHBC!$FG:$FU,6,0)</f>
        <v>334.055682725</v>
      </c>
      <c r="CC132" s="22">
        <f>VLOOKUP($A132,CASHBC!$FG:$FU,7,0)</f>
        <v>424.31257724</v>
      </c>
      <c r="CD132" s="22">
        <f>VLOOKUP($A132,CASHBC!$FG:$FU,8,0)</f>
        <v>392.60756218500001</v>
      </c>
      <c r="CE132" s="22">
        <f>VLOOKUP($A132,CASHBC!$FG:$FU,9,0)</f>
        <v>451.231790445</v>
      </c>
      <c r="CF132" s="22">
        <f>VLOOKUP($A132,CASHBC!$FG:$FU,10,0)</f>
        <v>346.01431360500004</v>
      </c>
      <c r="CG132" s="22">
        <f>VLOOKUP($A132,CASHBC!$FG:$FU,11,0)</f>
        <v>509.67702728</v>
      </c>
      <c r="CH132" s="22">
        <f>VLOOKUP($A132,CASHBC!$FG:$FU,12,0)</f>
        <v>492.87197721000001</v>
      </c>
      <c r="CI132" s="22">
        <f>VLOOKUP($A132,CASHBC!$FG:$FU,13,0)</f>
        <v>607.25282894500003</v>
      </c>
      <c r="CJ132" s="22">
        <f>VLOOKUP($A132,CASHBC!$FG:$FU,14,0)</f>
        <v>435.97672812500002</v>
      </c>
      <c r="CK132" s="22">
        <f>VLOOKUP($A132,CASHBC!$FG:$FU,15,0)</f>
        <v>392.99560739000003</v>
      </c>
      <c r="CL132" s="30">
        <f>VLOOKUP($A132,CASHBC!$GE:$GS,2,0)</f>
        <v>239510</v>
      </c>
      <c r="CM132" s="30">
        <f>VLOOKUP($A132,CASHBC!$GE:$GS,3,0)</f>
        <v>215401</v>
      </c>
      <c r="CN132" s="30">
        <f>VLOOKUP($A132,CASHBC!$GE:$GS,4,0)</f>
        <v>77655</v>
      </c>
      <c r="CO132" s="30">
        <f>VLOOKUP($A132,CASHBC!$GE:$GS,5,0)</f>
        <v>154370</v>
      </c>
      <c r="CP132" s="30">
        <f>VLOOKUP($A132,CASHBC!$GE:$GS,6,0)</f>
        <v>120833</v>
      </c>
      <c r="CQ132" s="30">
        <f>VLOOKUP($A132,CASHBC!$GE:$GS,7,0)</f>
        <v>182297</v>
      </c>
      <c r="CR132" s="30">
        <f>VLOOKUP($A132,CASHBC!$GE:$GS,8,0)</f>
        <v>158776</v>
      </c>
      <c r="CS132" s="30">
        <f>VLOOKUP($A132,CASHBC!$GE:$GS,9,0)</f>
        <v>286180</v>
      </c>
      <c r="CT132" s="30">
        <f>VLOOKUP($A132,CASHBC!$GE:$GS,10,0)</f>
        <v>129180</v>
      </c>
      <c r="CU132" s="30">
        <f>VLOOKUP($A132,CASHBC!$GE:$GS,11,0)</f>
        <v>156395</v>
      </c>
      <c r="CV132" s="30">
        <f>VLOOKUP($A132,CASHBC!$GE:$GS,12,0)</f>
        <v>159950</v>
      </c>
      <c r="CW132" s="30">
        <f>VLOOKUP($A132,CASHBC!$GE:$GS,13,0)</f>
        <v>216185</v>
      </c>
      <c r="CX132" s="30">
        <f>VLOOKUP($A132,CASHBC!$GE:$GS,14,0)</f>
        <v>169856</v>
      </c>
      <c r="CY132" s="30">
        <f>VLOOKUP($A132,CASHBC!$GE:$GS,15,0)</f>
        <v>150361</v>
      </c>
      <c r="CZ132" s="30">
        <f t="shared" si="15"/>
        <v>98.685157195941713</v>
      </c>
      <c r="DA132" s="30">
        <f t="shared" si="15"/>
        <v>92.27764030807657</v>
      </c>
      <c r="DB132" s="30">
        <f t="shared" si="15"/>
        <v>110.07834653274098</v>
      </c>
      <c r="DC132" s="30">
        <f t="shared" si="15"/>
        <v>80.396527822763488</v>
      </c>
      <c r="DD132" s="30">
        <f t="shared" si="15"/>
        <v>102.4872841028527</v>
      </c>
      <c r="DE132" s="30">
        <f t="shared" si="17"/>
        <v>84.851215324443075</v>
      </c>
      <c r="DF132" s="30">
        <f t="shared" si="17"/>
        <v>93.149197611729733</v>
      </c>
      <c r="DG132" s="30">
        <f t="shared" si="17"/>
        <v>59.142557131875037</v>
      </c>
      <c r="DH132" s="30">
        <f t="shared" si="17"/>
        <v>92.594480569747645</v>
      </c>
      <c r="DI132" s="30">
        <f t="shared" si="17"/>
        <v>111.85066018734615</v>
      </c>
      <c r="DJ132" s="30">
        <f t="shared" si="17"/>
        <v>107.83873710534542</v>
      </c>
      <c r="DK132" s="30">
        <f t="shared" si="16"/>
        <v>97.101755440941787</v>
      </c>
      <c r="DL132" s="30">
        <f t="shared" si="16"/>
        <v>91.316161925395619</v>
      </c>
      <c r="DM132" s="30">
        <f t="shared" si="16"/>
        <v>92.150145316937255</v>
      </c>
      <c r="DN132" s="3">
        <f>VLOOKUP($A132,DELIEVERY!$DX:$EM,2,0)</f>
        <v>20.399999999999999</v>
      </c>
      <c r="DO132" s="3">
        <f>VLOOKUP($A132,DELIEVERY!$DX:$EM,3,0)</f>
        <v>16.559999999999999</v>
      </c>
      <c r="DP132" s="3">
        <f>VLOOKUP($A132,DELIEVERY!$DX:$EM,4,0)</f>
        <v>13.49</v>
      </c>
      <c r="DQ132" s="3">
        <f>VLOOKUP($A132,DELIEVERY!$DX:$EM,5,0)</f>
        <v>17.09</v>
      </c>
      <c r="DR132" s="3">
        <f>VLOOKUP($A132,DELIEVERY!$DX:$EM,6,0)</f>
        <v>10.220000000000001</v>
      </c>
      <c r="DS132" s="3">
        <f>VLOOKUP($A132,DELIEVERY!$DX:$EM,7,0)</f>
        <v>14.12</v>
      </c>
      <c r="DT132" s="3">
        <f>VLOOKUP($A132,DELIEVERY!$DX:$EM,8,0)</f>
        <v>10.6</v>
      </c>
      <c r="DU132" s="3">
        <f>VLOOKUP($A132,DELIEVERY!$DX:$EM,9,0)</f>
        <v>28.35</v>
      </c>
      <c r="DV132" s="3">
        <f>VLOOKUP($A132,DELIEVERY!$DX:$EM,10,0)</f>
        <v>18.829999999999998</v>
      </c>
      <c r="DW132" s="3">
        <f>VLOOKUP($A132,DELIEVERY!$DX:$EM,11,0)</f>
        <v>14.1</v>
      </c>
      <c r="DX132" s="3">
        <f>VLOOKUP($A132,DELIEVERY!$DX:$EM,12,0)</f>
        <v>11.36</v>
      </c>
      <c r="DY132" s="3">
        <f>VLOOKUP($A132,DELIEVERY!$DX:$EM,13,0)</f>
        <v>13.12</v>
      </c>
      <c r="DZ132" s="3">
        <f>VLOOKUP($A132,DELIEVERY!$DX:$EM,14,0)</f>
        <v>11.04</v>
      </c>
      <c r="EA132" s="3">
        <f>VLOOKUP($A132,DELIEVERY!$DX:$EM,15,0)</f>
        <v>15.8</v>
      </c>
      <c r="EB132" s="3">
        <f>CASHBC!HU130</f>
        <v>15.800000000000011</v>
      </c>
      <c r="EC132" s="22">
        <f>CASHBC!HV130</f>
        <v>14.899999999999977</v>
      </c>
      <c r="ED132" s="22">
        <f>CASHBC!HW130</f>
        <v>5.8499999999999659</v>
      </c>
      <c r="EE132" s="22">
        <f>CASHBC!HX130</f>
        <v>6.3999999999999773</v>
      </c>
      <c r="EF132" s="3">
        <f>CASHBC!HY130</f>
        <v>9.4000000000000341</v>
      </c>
      <c r="EG132" s="22">
        <f>CASHBC!HZ130</f>
        <v>10</v>
      </c>
      <c r="EH132" s="22">
        <f>CASHBC!IA130</f>
        <v>10.699999999999989</v>
      </c>
      <c r="EI132" s="22">
        <f>CASHBC!IB130</f>
        <v>17.75</v>
      </c>
      <c r="EJ132" s="22">
        <f>CASHBC!IC130</f>
        <v>9.8999999999999773</v>
      </c>
      <c r="EK132" s="22">
        <f>CASHBC!ID130</f>
        <v>14.199999999999989</v>
      </c>
      <c r="EL132" s="3">
        <f>CASHBC!IE130</f>
        <v>15.899999999999977</v>
      </c>
      <c r="EM132" s="22">
        <f>CASHBC!IF130</f>
        <v>13.75</v>
      </c>
      <c r="EN132" s="22">
        <f>CASHBC!IG130</f>
        <v>18.149999999999977</v>
      </c>
      <c r="EO132" s="22">
        <f>CASHBC!IH130</f>
        <v>11.950000000000045</v>
      </c>
      <c r="EP132" s="22">
        <f>VLOOKUP($A132,FNO_STOCKOPS!$EJ:$EY,2,0)</f>
        <v>0.73965041398344067</v>
      </c>
      <c r="EQ132" s="22">
        <f>VLOOKUP($A132,FNO_STOCKOPS!$EJ:$EY,3,0)</f>
        <v>0.54109589041095896</v>
      </c>
      <c r="ER132" s="22">
        <f>VLOOKUP($A132,FNO_STOCKOPS!$EJ:$EY,4,0)</f>
        <v>0.53292215369228202</v>
      </c>
      <c r="ES132" s="22">
        <f>VLOOKUP($A132,FNO_STOCKOPS!$EJ:$EY,5,0)</f>
        <v>0.52317880794701987</v>
      </c>
      <c r="ET132" s="22">
        <f>VLOOKUP($A132,FNO_STOCKOPS!$EJ:$EY,6,0)</f>
        <v>0.51437174924719409</v>
      </c>
      <c r="EU132" s="22">
        <f>VLOOKUP($A132,FNO_STOCKOPS!$EJ:$EY,7,0)</f>
        <v>0.50053276505061273</v>
      </c>
      <c r="EV132" s="22">
        <f>VLOOKUP($A132,FNO_STOCKOPS!$EJ:$EY,8,0)</f>
        <v>0.57836257309941519</v>
      </c>
      <c r="EW132" s="22">
        <f>VLOOKUP($A132,FNO_STOCKOPS!$EJ:$EY,9,0)</f>
        <v>0.52453371592539455</v>
      </c>
      <c r="EX132" s="22">
        <f>VLOOKUP($A132,FNO_STOCKOPS!$EJ:$EY,10,0)</f>
        <v>0.5574410317325641</v>
      </c>
      <c r="EY132" s="22">
        <f>VLOOKUP($A132,FNO_STOCKOPS!$EJ:$EY,11,0)</f>
        <v>0.63773506922917955</v>
      </c>
      <c r="EZ132" s="22">
        <f>VLOOKUP($A132,FNO_STOCKOPS!$EJ:$EY,12,0)</f>
        <v>0.62868492577879986</v>
      </c>
      <c r="FA132" s="22">
        <f>VLOOKUP($A132,FNO_STOCKOPS!$EJ:$EY,13,0)</f>
        <v>0.59944098043431515</v>
      </c>
      <c r="FB132" s="22">
        <f>VLOOKUP($A132,FNO_STOCKOPS!$EJ:$EY,14,0)</f>
        <v>0.58907983467478786</v>
      </c>
      <c r="FC132" s="22">
        <f>VLOOKUP($A132,FNO_STOCKOPS!$EJ:$EY,15,0)</f>
        <v>0.66938110749185664</v>
      </c>
    </row>
    <row r="133" spans="1:159" x14ac:dyDescent="0.25">
      <c r="A133" s="3" t="s">
        <v>139</v>
      </c>
      <c r="B133" s="17">
        <v>1980</v>
      </c>
      <c r="C133" s="17">
        <v>2032</v>
      </c>
      <c r="D133" s="17">
        <v>1942.2</v>
      </c>
      <c r="E133" s="17">
        <v>2019.55</v>
      </c>
      <c r="F133" s="18">
        <v>5.98</v>
      </c>
      <c r="G133" s="17">
        <v>2296.1999999999998</v>
      </c>
      <c r="H133" s="17">
        <v>1506.05</v>
      </c>
      <c r="I133" s="21" t="str">
        <f>VLOOKUP($A133,CASHBC!$HT:$IL,19,0)</f>
        <v/>
      </c>
      <c r="J133" s="22">
        <f>VLOOKUP($A133,CASHBC!$A:$C,3,0)</f>
        <v>59.159500000000001</v>
      </c>
      <c r="K133" s="22">
        <f>VLOOKUP($A133,CASHBC!$EZ:$FD,2,0)</f>
        <v>34.316126666666662</v>
      </c>
      <c r="L133" s="22">
        <f>VLOOKUP($A133,CASHBC!$EZ:$FD,3,0)</f>
        <v>38.432823999999997</v>
      </c>
      <c r="M133" s="22">
        <f>VLOOKUP($A133,CASHBC!$EZ:$FD,4,0)</f>
        <v>39.266437499999995</v>
      </c>
      <c r="N133" s="22">
        <f>VLOOKUP($A133,CASHBC!$EZ:$FD,5,0)</f>
        <v>46.626219999999996</v>
      </c>
      <c r="O133" s="22">
        <f t="shared" ref="O133:O147" si="18">IF(J133=MAX(J133:N133),J133,"")</f>
        <v>59.159500000000001</v>
      </c>
      <c r="P133" s="22">
        <f>VLOOKUP($A133,CASHBC!$A:$D,4,0)</f>
        <v>1176.970699775</v>
      </c>
      <c r="Q133" s="22">
        <f>VLOOKUP($A133,CASHBC!$FX:$GB,2,0)</f>
        <v>640.0002532200001</v>
      </c>
      <c r="R133" s="22">
        <f>VLOOKUP($A133,CASHBC!$FX:$GB,3,0)</f>
        <v>711.92823977000012</v>
      </c>
      <c r="S133" s="22">
        <f>VLOOKUP($A133,CASHBC!$FX:$GB,4,0)</f>
        <v>714.63588244312496</v>
      </c>
      <c r="T133" s="22">
        <f>VLOOKUP($A133,CASHBC!$FX:$GB,5,0)</f>
        <v>837.93137483730766</v>
      </c>
      <c r="U133" s="22">
        <f t="shared" ref="U133:U147" si="19">IF(P133=MAX(P133:T133),P133,"")</f>
        <v>1176.970699775</v>
      </c>
      <c r="V133" s="24">
        <f>VLOOKUP($A133,CASHBC!$A:$E,5,0)</f>
        <v>241064</v>
      </c>
      <c r="W133" s="24">
        <f>VLOOKUP($A133,CASHBC!$GV:$GZ,2,0)</f>
        <v>138829.66666666666</v>
      </c>
      <c r="X133" s="24">
        <f>VLOOKUP($A133,CASHBC!$GV:$GZ,3,0)</f>
        <v>163370.79999999999</v>
      </c>
      <c r="Y133" s="24">
        <f>VLOOKUP($A133,CASHBC!$GV:$GZ,4,0)</f>
        <v>165554.375</v>
      </c>
      <c r="Z133" s="24">
        <f>VLOOKUP($A133,CASHBC!$GV:$GZ,5,0)</f>
        <v>189153.76923076922</v>
      </c>
      <c r="AA133" s="24" t="str">
        <f t="shared" ref="AA133:AA147" si="20">IF(V133=MIN(V133:Z133),V133,"")</f>
        <v/>
      </c>
      <c r="AB133" s="27">
        <f>VLOOKUP(A133,DELIEVERY!A:E,5,0)</f>
        <v>44.57</v>
      </c>
      <c r="AC133" s="22">
        <f>VLOOKUP(A133,DELIEVERY!DP:DV,3,0)</f>
        <v>40.390795853222748</v>
      </c>
      <c r="AD133" s="22">
        <f>VLOOKUP(A133,DELIEVERY!DP:DV,4,0)</f>
        <v>38.243002908139147</v>
      </c>
      <c r="AE133" s="22">
        <f>VLOOKUP(A133,DELIEVERY!DP:DV,5,0)</f>
        <v>40.53225162073845</v>
      </c>
      <c r="AF133" s="22">
        <f>VLOOKUP(A133,DELIEVERY!DP:DV,6,0)</f>
        <v>39.794819309821811</v>
      </c>
      <c r="AG133" s="3">
        <f t="shared" ref="AG133:AG147" si="21">IF(AB133=MAX(AB133:AF133),AB133,"")</f>
        <v>44.57</v>
      </c>
      <c r="AH133" s="28">
        <f>FNO_BHAVCOPY!CB131</f>
        <v>0.72088626605650474</v>
      </c>
      <c r="AI133" s="28">
        <f>FNO_BHAVCOPY!CC131</f>
        <v>-7.593717345872518</v>
      </c>
      <c r="AJ133" s="28">
        <f>FNO_BHAVCOPY!CD131</f>
        <v>-5.2219321148825062E-2</v>
      </c>
      <c r="AK133" s="28">
        <f>FNO_BHAVCOPY!CE131</f>
        <v>-1.0767268794291895</v>
      </c>
      <c r="AL133" s="28">
        <f>FNO_BHAVCOPY!CF131</f>
        <v>-1.8365924000887397</v>
      </c>
      <c r="AM133" s="28">
        <f>FNO_BHAVCOPY!CG131</f>
        <v>-0.43702570089771703</v>
      </c>
      <c r="AN133" s="28">
        <f>FNO_BHAVCOPY!CH131</f>
        <v>-0.2455185004485434</v>
      </c>
      <c r="AO133" s="28">
        <f>FNO_BHAVCOPY!CI131</f>
        <v>1.2363972404123449</v>
      </c>
      <c r="AP133" s="28">
        <f>FNO_BHAVCOPY!CJ131</f>
        <v>0.66238973536487566</v>
      </c>
      <c r="AQ133" s="28">
        <f>FNO_BHAVCOPY!CK131</f>
        <v>4.6533271288971619E-2</v>
      </c>
      <c r="AR133" s="28">
        <f>FNO_BHAVCOPY!CL131</f>
        <v>1.9649869109947644</v>
      </c>
      <c r="AS133" s="28">
        <f>FNO_BHAVCOPY!CM131</f>
        <v>-0.54673262171309556</v>
      </c>
      <c r="AT133" s="28">
        <f>FNO_BHAVCOPY!CN131</f>
        <v>0.25448613376835238</v>
      </c>
      <c r="AU133" s="28">
        <f>FNO_BHAVCOPY!CO131</f>
        <v>-1.6730025824872079</v>
      </c>
      <c r="AV133" s="29">
        <f>FNO_BHAVCOPY!BK131</f>
        <v>14251250</v>
      </c>
      <c r="AW133" s="29">
        <f>FNO_BHAVCOPY!BL131</f>
        <v>14149250</v>
      </c>
      <c r="AX133" s="29">
        <f>FNO_BHAVCOPY!BM131</f>
        <v>15312000</v>
      </c>
      <c r="AY133" s="29">
        <f>FNO_BHAVCOPY!BN131</f>
        <v>15320000</v>
      </c>
      <c r="AZ133" s="29">
        <f>FNO_BHAVCOPY!BO131</f>
        <v>15486750</v>
      </c>
      <c r="BA133" s="29">
        <f>FNO_BHAVCOPY!BP131</f>
        <v>15776500</v>
      </c>
      <c r="BB133" s="29">
        <f>FNO_BHAVCOPY!BQ131</f>
        <v>15845750</v>
      </c>
      <c r="BC133" s="29">
        <f>FNO_BHAVCOPY!BR131</f>
        <v>15884750</v>
      </c>
      <c r="BD133" s="29">
        <f>FNO_BHAVCOPY!BS131</f>
        <v>15690750</v>
      </c>
      <c r="BE133" s="29">
        <f>FNO_BHAVCOPY!BT131</f>
        <v>15587500</v>
      </c>
      <c r="BF133" s="29">
        <f>FNO_BHAVCOPY!BU131</f>
        <v>15580250</v>
      </c>
      <c r="BG133" s="29">
        <f>FNO_BHAVCOPY!BV131</f>
        <v>15280000</v>
      </c>
      <c r="BH133" s="29">
        <f>FNO_BHAVCOPY!BW131</f>
        <v>15364000</v>
      </c>
      <c r="BI133" s="29">
        <f>FNO_BHAVCOPY!BX131</f>
        <v>15325000</v>
      </c>
      <c r="BJ133" s="22">
        <f>CASHBC!EJ131</f>
        <v>59.159500000000001</v>
      </c>
      <c r="BK133" s="22">
        <f>CASHBC!EK131</f>
        <v>42.415790000000001</v>
      </c>
      <c r="BL133" s="22">
        <f>CASHBC!EL131</f>
        <v>26.785119999999999</v>
      </c>
      <c r="BM133" s="22">
        <f>CASHBC!EM131</f>
        <v>33.74747</v>
      </c>
      <c r="BN133" s="22">
        <f>CASHBC!EN131</f>
        <v>29.871500000000001</v>
      </c>
      <c r="BO133" s="22">
        <f>CASHBC!EO131</f>
        <v>59.344239999999999</v>
      </c>
      <c r="BP133" s="22">
        <f>CASHBC!EP131</f>
        <v>38.298389999999998</v>
      </c>
      <c r="BQ133" s="22">
        <f>CASHBC!EQ131</f>
        <v>51.226059999999997</v>
      </c>
      <c r="BR133" s="22">
        <f>CASHBC!ER131</f>
        <v>32.442929999999997</v>
      </c>
      <c r="BS133" s="22">
        <f>CASHBC!ES131</f>
        <v>98.958250000000007</v>
      </c>
      <c r="BT133" s="22">
        <f>CASHBC!ET131</f>
        <v>62.455829999999999</v>
      </c>
      <c r="BU133" s="22">
        <f>CASHBC!EU131</f>
        <v>47.61401</v>
      </c>
      <c r="BV133" s="22">
        <f>CASHBC!EV131</f>
        <v>29.904779999999999</v>
      </c>
      <c r="BW133" s="22">
        <f>CASHBC!EW131</f>
        <v>53.07649</v>
      </c>
      <c r="BX133" s="22">
        <f>VLOOKUP($A133,CASHBC!$FG:$FU,2,0)</f>
        <v>1176.970699775</v>
      </c>
      <c r="BY133" s="22">
        <f>VLOOKUP($A133,CASHBC!$FG:$FU,3,0)</f>
        <v>798.64900663500009</v>
      </c>
      <c r="BZ133" s="22">
        <f>VLOOKUP($A133,CASHBC!$FG:$FU,4,0)</f>
        <v>495.80953897000001</v>
      </c>
      <c r="CA133" s="22">
        <f>VLOOKUP($A133,CASHBC!$FG:$FU,5,0)</f>
        <v>625.54221405500004</v>
      </c>
      <c r="CB133" s="22">
        <f>VLOOKUP($A133,CASHBC!$FG:$FU,6,0)</f>
        <v>545.31690623999998</v>
      </c>
      <c r="CC133" s="22">
        <f>VLOOKUP($A133,CASHBC!$FG:$FU,7,0)</f>
        <v>1094.3235329500001</v>
      </c>
      <c r="CD133" s="22">
        <f>VLOOKUP($A133,CASHBC!$FG:$FU,8,0)</f>
        <v>672.02795576000005</v>
      </c>
      <c r="CE133" s="22">
        <f>VLOOKUP($A133,CASHBC!$FG:$FU,9,0)</f>
        <v>896.37435085499988</v>
      </c>
      <c r="CF133" s="22">
        <f>VLOOKUP($A133,CASHBC!$FG:$FU,10,0)</f>
        <v>589.04355408000004</v>
      </c>
      <c r="CG133" s="22">
        <f>VLOOKUP($A133,CASHBC!$FG:$FU,11,0)</f>
        <v>1796.40257271</v>
      </c>
      <c r="CH133" s="22">
        <f>VLOOKUP($A133,CASHBC!$FG:$FU,12,0)</f>
        <v>1074.5755665250001</v>
      </c>
      <c r="CI133" s="22">
        <f>VLOOKUP($A133,CASHBC!$FG:$FU,13,0)</f>
        <v>844.71765430000005</v>
      </c>
      <c r="CJ133" s="22">
        <f>VLOOKUP($A133,CASHBC!$FG:$FU,14,0)</f>
        <v>526.63816626000005</v>
      </c>
      <c r="CK133" s="22">
        <f>VLOOKUP($A133,CASHBC!$FG:$FU,15,0)</f>
        <v>933.68685354500008</v>
      </c>
      <c r="CL133" s="30">
        <f>VLOOKUP($A133,CASHBC!$GE:$GS,2,0)</f>
        <v>241064</v>
      </c>
      <c r="CM133" s="30">
        <f>VLOOKUP($A133,CASHBC!$GE:$GS,3,0)</f>
        <v>158389</v>
      </c>
      <c r="CN133" s="30">
        <f>VLOOKUP($A133,CASHBC!$GE:$GS,4,0)</f>
        <v>117278</v>
      </c>
      <c r="CO133" s="30">
        <f>VLOOKUP($A133,CASHBC!$GE:$GS,5,0)</f>
        <v>140822</v>
      </c>
      <c r="CP133" s="30">
        <f>VLOOKUP($A133,CASHBC!$GE:$GS,6,0)</f>
        <v>142967</v>
      </c>
      <c r="CQ133" s="30">
        <f>VLOOKUP($A133,CASHBC!$GE:$GS,7,0)</f>
        <v>257398</v>
      </c>
      <c r="CR133" s="30">
        <f>VLOOKUP($A133,CASHBC!$GE:$GS,8,0)</f>
        <v>180947</v>
      </c>
      <c r="CS133" s="30">
        <f>VLOOKUP($A133,CASHBC!$GE:$GS,9,0)</f>
        <v>190349</v>
      </c>
      <c r="CT133" s="30">
        <f>VLOOKUP($A133,CASHBC!$GE:$GS,10,0)</f>
        <v>136285</v>
      </c>
      <c r="CU133" s="30">
        <f>VLOOKUP($A133,CASHBC!$GE:$GS,11,0)</f>
        <v>363192</v>
      </c>
      <c r="CV133" s="30">
        <f>VLOOKUP($A133,CASHBC!$GE:$GS,12,0)</f>
        <v>284814</v>
      </c>
      <c r="CW133" s="30">
        <f>VLOOKUP($A133,CASHBC!$GE:$GS,13,0)</f>
        <v>196087</v>
      </c>
      <c r="CX133" s="30">
        <f>VLOOKUP($A133,CASHBC!$GE:$GS,14,0)</f>
        <v>105582</v>
      </c>
      <c r="CY133" s="30">
        <f>VLOOKUP($A133,CASHBC!$GE:$GS,15,0)</f>
        <v>184889</v>
      </c>
      <c r="CZ133" s="30">
        <f t="shared" si="15"/>
        <v>24.540993263199812</v>
      </c>
      <c r="DA133" s="30">
        <f t="shared" si="15"/>
        <v>26.779504889859776</v>
      </c>
      <c r="DB133" s="30">
        <f t="shared" si="15"/>
        <v>22.838997936526884</v>
      </c>
      <c r="DC133" s="30">
        <f t="shared" si="15"/>
        <v>23.964629106247603</v>
      </c>
      <c r="DD133" s="30">
        <f t="shared" si="15"/>
        <v>20.8939825274364</v>
      </c>
      <c r="DE133" s="30">
        <f t="shared" si="17"/>
        <v>23.055439436203855</v>
      </c>
      <c r="DF133" s="30">
        <f t="shared" si="17"/>
        <v>21.16552913284</v>
      </c>
      <c r="DG133" s="30">
        <f t="shared" si="17"/>
        <v>26.911651755459708</v>
      </c>
      <c r="DH133" s="30">
        <f t="shared" si="17"/>
        <v>23.805209670910223</v>
      </c>
      <c r="DI133" s="30">
        <f t="shared" si="17"/>
        <v>27.246814357144434</v>
      </c>
      <c r="DJ133" s="30">
        <f t="shared" si="17"/>
        <v>21.9286376371948</v>
      </c>
      <c r="DK133" s="30">
        <f t="shared" si="16"/>
        <v>24.282083972930383</v>
      </c>
      <c r="DL133" s="30">
        <f t="shared" si="16"/>
        <v>28.323748366198782</v>
      </c>
      <c r="DM133" s="30">
        <f t="shared" si="16"/>
        <v>28.707218925950166</v>
      </c>
      <c r="DN133" s="3">
        <f>VLOOKUP($A133,DELIEVERY!$DX:$EM,2,0)</f>
        <v>44.57</v>
      </c>
      <c r="DO133" s="3">
        <f>VLOOKUP($A133,DELIEVERY!$DX:$EM,3,0)</f>
        <v>40.200000000000003</v>
      </c>
      <c r="DP133" s="3">
        <f>VLOOKUP($A133,DELIEVERY!$DX:$EM,4,0)</f>
        <v>41.8</v>
      </c>
      <c r="DQ133" s="3">
        <f>VLOOKUP($A133,DELIEVERY!$DX:$EM,5,0)</f>
        <v>39.51</v>
      </c>
      <c r="DR133" s="3">
        <f>VLOOKUP($A133,DELIEVERY!$DX:$EM,6,0)</f>
        <v>36.94</v>
      </c>
      <c r="DS133" s="3">
        <f>VLOOKUP($A133,DELIEVERY!$DX:$EM,7,0)</f>
        <v>35.17</v>
      </c>
      <c r="DT133" s="3">
        <f>VLOOKUP($A133,DELIEVERY!$DX:$EM,8,0)</f>
        <v>39.65</v>
      </c>
      <c r="DU133" s="3">
        <f>VLOOKUP($A133,DELIEVERY!$DX:$EM,9,0)</f>
        <v>47.97</v>
      </c>
      <c r="DV133" s="3">
        <f>VLOOKUP($A133,DELIEVERY!$DX:$EM,10,0)</f>
        <v>43.39</v>
      </c>
      <c r="DW133" s="3">
        <f>VLOOKUP($A133,DELIEVERY!$DX:$EM,11,0)</f>
        <v>32.51</v>
      </c>
      <c r="DX133" s="3">
        <f>VLOOKUP($A133,DELIEVERY!$DX:$EM,12,0)</f>
        <v>33.78</v>
      </c>
      <c r="DY133" s="3">
        <f>VLOOKUP($A133,DELIEVERY!$DX:$EM,13,0)</f>
        <v>44.87</v>
      </c>
      <c r="DZ133" s="3">
        <f>VLOOKUP($A133,DELIEVERY!$DX:$EM,14,0)</f>
        <v>41.54</v>
      </c>
      <c r="EA133" s="3">
        <f>VLOOKUP($A133,DELIEVERY!$DX:$EM,15,0)</f>
        <v>50.54</v>
      </c>
      <c r="EB133" s="3">
        <f>CASHBC!HU131</f>
        <v>89.799999999999955</v>
      </c>
      <c r="EC133" s="22">
        <f>CASHBC!HV131</f>
        <v>62.5</v>
      </c>
      <c r="ED133" s="22">
        <f>CASHBC!HW131</f>
        <v>35.400000000000091</v>
      </c>
      <c r="EE133" s="22">
        <f>CASHBC!HX131</f>
        <v>50</v>
      </c>
      <c r="EF133" s="3">
        <f>CASHBC!HY131</f>
        <v>44.150000000000091</v>
      </c>
      <c r="EG133" s="22">
        <f>CASHBC!HZ131</f>
        <v>139.15000000000009</v>
      </c>
      <c r="EH133" s="22">
        <f>CASHBC!IA131</f>
        <v>70.849999999999909</v>
      </c>
      <c r="EI133" s="22">
        <f>CASHBC!IB131</f>
        <v>66.899999999999864</v>
      </c>
      <c r="EJ133" s="22">
        <f>CASHBC!IC131</f>
        <v>27.5</v>
      </c>
      <c r="EK133" s="22">
        <f>CASHBC!ID131</f>
        <v>98.950000000000045</v>
      </c>
      <c r="EL133" s="3">
        <f>CASHBC!IE131</f>
        <v>89.850000000000136</v>
      </c>
      <c r="EM133" s="22">
        <f>CASHBC!IF131</f>
        <v>84.200000000000045</v>
      </c>
      <c r="EN133" s="22">
        <f>CASHBC!IG131</f>
        <v>41</v>
      </c>
      <c r="EO133" s="22">
        <f>CASHBC!IH131</f>
        <v>47.599999999999909</v>
      </c>
      <c r="EP133" s="22">
        <f>VLOOKUP($A133,FNO_STOCKOPS!$EJ:$EY,2,0)</f>
        <v>1.9131973355537053</v>
      </c>
      <c r="EQ133" s="22">
        <f>VLOOKUP($A133,FNO_STOCKOPS!$EJ:$EY,3,0)</f>
        <v>1.5147117296222663</v>
      </c>
      <c r="ER133" s="22">
        <f>VLOOKUP($A133,FNO_STOCKOPS!$EJ:$EY,4,0)</f>
        <v>1.3943382618103137</v>
      </c>
      <c r="ES133" s="22">
        <f>VLOOKUP($A133,FNO_STOCKOPS!$EJ:$EY,5,0)</f>
        <v>1.2516339869281046</v>
      </c>
      <c r="ET133" s="22">
        <f>VLOOKUP($A133,FNO_STOCKOPS!$EJ:$EY,6,0)</f>
        <v>1.2563582462162584</v>
      </c>
      <c r="EU133" s="22">
        <f>VLOOKUP($A133,FNO_STOCKOPS!$EJ:$EY,7,0)</f>
        <v>1.4240161766993311</v>
      </c>
      <c r="EV133" s="22">
        <f>VLOOKUP($A133,FNO_STOCKOPS!$EJ:$EY,8,0)</f>
        <v>1.1945022288261515</v>
      </c>
      <c r="EW133" s="22">
        <f>VLOOKUP($A133,FNO_STOCKOPS!$EJ:$EY,9,0)</f>
        <v>1.0679131152048391</v>
      </c>
      <c r="EX133" s="22">
        <f>VLOOKUP($A133,FNO_STOCKOPS!$EJ:$EY,10,0)</f>
        <v>1.3348962773515203</v>
      </c>
      <c r="EY133" s="22">
        <f>VLOOKUP($A133,FNO_STOCKOPS!$EJ:$EY,11,0)</f>
        <v>1.3291873963515755</v>
      </c>
      <c r="EZ133" s="22">
        <f>VLOOKUP($A133,FNO_STOCKOPS!$EJ:$EY,12,0)</f>
        <v>1.4284550638066793</v>
      </c>
      <c r="FA133" s="22">
        <f>VLOOKUP($A133,FNO_STOCKOPS!$EJ:$EY,13,0)</f>
        <v>1.237758945386064</v>
      </c>
      <c r="FB133" s="22">
        <f>VLOOKUP($A133,FNO_STOCKOPS!$EJ:$EY,14,0)</f>
        <v>1.3107507193303689</v>
      </c>
      <c r="FC133" s="22">
        <f>VLOOKUP($A133,FNO_STOCKOPS!$EJ:$EY,15,0)</f>
        <v>1.3574504737295434</v>
      </c>
    </row>
    <row r="134" spans="1:159" x14ac:dyDescent="0.25">
      <c r="A134" s="3" t="s">
        <v>140</v>
      </c>
      <c r="B134" s="18">
        <v>541</v>
      </c>
      <c r="C134" s="18">
        <v>552.9</v>
      </c>
      <c r="D134" s="18">
        <v>532.35</v>
      </c>
      <c r="E134" s="18">
        <v>545.95000000000005</v>
      </c>
      <c r="F134" s="18">
        <v>3.26</v>
      </c>
      <c r="G134" s="17">
        <v>846.5</v>
      </c>
      <c r="H134" s="18">
        <v>471.4</v>
      </c>
      <c r="I134" s="21" t="str">
        <f>VLOOKUP($A134,CASHBC!$HT:$IL,19,0)</f>
        <v/>
      </c>
      <c r="J134" s="22">
        <f>VLOOKUP($A134,CASHBC!$A:$C,3,0)</f>
        <v>89.32244</v>
      </c>
      <c r="K134" s="22">
        <f>VLOOKUP($A134,CASHBC!$EZ:$FD,2,0)</f>
        <v>51.224963333333335</v>
      </c>
      <c r="L134" s="22">
        <f>VLOOKUP($A134,CASHBC!$EZ:$FD,3,0)</f>
        <v>52.563738000000001</v>
      </c>
      <c r="M134" s="22">
        <f>VLOOKUP($A134,CASHBC!$EZ:$FD,4,0)</f>
        <v>45.062222499999997</v>
      </c>
      <c r="N134" s="22">
        <f>VLOOKUP($A134,CASHBC!$EZ:$FD,5,0)</f>
        <v>53.805899999999994</v>
      </c>
      <c r="O134" s="22">
        <f t="shared" si="18"/>
        <v>89.32244</v>
      </c>
      <c r="P134" s="22">
        <f>VLOOKUP($A134,CASHBC!$A:$D,4,0)</f>
        <v>484.79562328999998</v>
      </c>
      <c r="Q134" s="22">
        <f>VLOOKUP($A134,CASHBC!$FX:$GB,2,0)</f>
        <v>268.10990300333333</v>
      </c>
      <c r="R134" s="22">
        <f>VLOOKUP($A134,CASHBC!$FX:$GB,3,0)</f>
        <v>273.69580983899999</v>
      </c>
      <c r="S134" s="22">
        <f>VLOOKUP($A134,CASHBC!$FX:$GB,4,0)</f>
        <v>234.447643728125</v>
      </c>
      <c r="T134" s="22">
        <f>VLOOKUP($A134,CASHBC!$FX:$GB,5,0)</f>
        <v>281.13964057999999</v>
      </c>
      <c r="U134" s="22">
        <f t="shared" si="19"/>
        <v>484.79562328999998</v>
      </c>
      <c r="V134" s="24">
        <f>VLOOKUP($A134,CASHBC!$A:$E,5,0)</f>
        <v>149585</v>
      </c>
      <c r="W134" s="24">
        <f>VLOOKUP($A134,CASHBC!$GV:$GZ,2,0)</f>
        <v>99220.333333333328</v>
      </c>
      <c r="X134" s="24">
        <f>VLOOKUP($A134,CASHBC!$GV:$GZ,3,0)</f>
        <v>102477.8</v>
      </c>
      <c r="Y134" s="24">
        <f>VLOOKUP($A134,CASHBC!$GV:$GZ,4,0)</f>
        <v>93154.375</v>
      </c>
      <c r="Z134" s="24">
        <f>VLOOKUP($A134,CASHBC!$GV:$GZ,5,0)</f>
        <v>114110.53846153847</v>
      </c>
      <c r="AA134" s="24" t="str">
        <f t="shared" si="20"/>
        <v/>
      </c>
      <c r="AB134" s="27">
        <f>VLOOKUP(A134,DELIEVERY!A:E,5,0)</f>
        <v>44.73</v>
      </c>
      <c r="AC134" s="22">
        <f>VLOOKUP(A134,DELIEVERY!DP:DV,3,0)</f>
        <v>45.9458666279182</v>
      </c>
      <c r="AD134" s="22">
        <f>VLOOKUP(A134,DELIEVERY!DP:DV,4,0)</f>
        <v>44.098819608301071</v>
      </c>
      <c r="AE134" s="22">
        <f>VLOOKUP(A134,DELIEVERY!DP:DV,5,0)</f>
        <v>44.279740086055455</v>
      </c>
      <c r="AF134" s="22">
        <f>VLOOKUP(A134,DELIEVERY!DP:DV,6,0)</f>
        <v>47.12136801697612</v>
      </c>
      <c r="AG134" s="3" t="str">
        <f t="shared" si="21"/>
        <v/>
      </c>
      <c r="AH134" s="28">
        <f>FNO_BHAVCOPY!CB132</f>
        <v>8.1689468660515434</v>
      </c>
      <c r="AI134" s="28">
        <f>FNO_BHAVCOPY!CC132</f>
        <v>2.3528453960758773</v>
      </c>
      <c r="AJ134" s="28">
        <f>FNO_BHAVCOPY!CD132</f>
        <v>0.95339853702638289</v>
      </c>
      <c r="AK134" s="28">
        <f>FNO_BHAVCOPY!CE132</f>
        <v>2.3727387463188894</v>
      </c>
      <c r="AL134" s="28">
        <f>FNO_BHAVCOPY!CF132</f>
        <v>-0.26015441423296409</v>
      </c>
      <c r="AM134" s="28">
        <f>FNO_BHAVCOPY!CG132</f>
        <v>4.7192196150804113</v>
      </c>
      <c r="AN134" s="28">
        <f>FNO_BHAVCOPY!CH132</f>
        <v>0.39703546850185284</v>
      </c>
      <c r="AO134" s="28">
        <f>FNO_BHAVCOPY!CI132</f>
        <v>-2.1750388399792855</v>
      </c>
      <c r="AP134" s="28">
        <f>FNO_BHAVCOPY!CJ132</f>
        <v>-0.89812676417757253</v>
      </c>
      <c r="AQ134" s="28">
        <f>FNO_BHAVCOPY!CK132</f>
        <v>8.5716939078751864</v>
      </c>
      <c r="AR134" s="28">
        <f>FNO_BHAVCOPY!CL132</f>
        <v>6.2142434405208125</v>
      </c>
      <c r="AS134" s="28">
        <f>FNO_BHAVCOPY!CM132</f>
        <v>6.9094857368473012E-2</v>
      </c>
      <c r="AT134" s="28">
        <f>FNO_BHAVCOPY!CN132</f>
        <v>2.654777586381599</v>
      </c>
      <c r="AU134" s="28">
        <f>FNO_BHAVCOPY!CO132</f>
        <v>2.2270561425315929</v>
      </c>
      <c r="AV134" s="29">
        <f>FNO_BHAVCOPY!BK132</f>
        <v>16318800</v>
      </c>
      <c r="AW134" s="29">
        <f>FNO_BHAVCOPY!BL132</f>
        <v>15086400</v>
      </c>
      <c r="AX134" s="29">
        <f>FNO_BHAVCOPY!BM132</f>
        <v>14739600</v>
      </c>
      <c r="AY134" s="29">
        <f>FNO_BHAVCOPY!BN132</f>
        <v>14600400</v>
      </c>
      <c r="AZ134" s="29">
        <f>FNO_BHAVCOPY!BO132</f>
        <v>14262000</v>
      </c>
      <c r="BA134" s="29">
        <f>FNO_BHAVCOPY!BP132</f>
        <v>14299200</v>
      </c>
      <c r="BB134" s="29">
        <f>FNO_BHAVCOPY!BQ132</f>
        <v>13654800</v>
      </c>
      <c r="BC134" s="29">
        <f>FNO_BHAVCOPY!BR132</f>
        <v>13600800</v>
      </c>
      <c r="BD134" s="29">
        <f>FNO_BHAVCOPY!BS132</f>
        <v>13903200</v>
      </c>
      <c r="BE134" s="29">
        <f>FNO_BHAVCOPY!BT132</f>
        <v>14029200</v>
      </c>
      <c r="BF134" s="29">
        <f>FNO_BHAVCOPY!BU132</f>
        <v>12921600</v>
      </c>
      <c r="BG134" s="29">
        <f>FNO_BHAVCOPY!BV132</f>
        <v>12165600</v>
      </c>
      <c r="BH134" s="29">
        <f>FNO_BHAVCOPY!BW132</f>
        <v>12157200</v>
      </c>
      <c r="BI134" s="29">
        <f>FNO_BHAVCOPY!BX132</f>
        <v>11842800</v>
      </c>
      <c r="BJ134" s="22">
        <f>CASHBC!EJ132</f>
        <v>89.32244</v>
      </c>
      <c r="BK134" s="22">
        <f>CASHBC!EK132</f>
        <v>63.620060000000002</v>
      </c>
      <c r="BL134" s="22">
        <f>CASHBC!EL132</f>
        <v>49.72775</v>
      </c>
      <c r="BM134" s="22">
        <f>CASHBC!EM132</f>
        <v>40.327080000000002</v>
      </c>
      <c r="BN134" s="22">
        <f>CASHBC!EN132</f>
        <v>48.179319999999997</v>
      </c>
      <c r="BO134" s="22">
        <f>CASHBC!EO132</f>
        <v>60.964480000000002</v>
      </c>
      <c r="BP134" s="22">
        <f>CASHBC!EP132</f>
        <v>22.685030000000001</v>
      </c>
      <c r="BQ134" s="22">
        <f>CASHBC!EQ132</f>
        <v>29.503070000000001</v>
      </c>
      <c r="BR134" s="22">
        <f>CASHBC!ER132</f>
        <v>45.490989999999996</v>
      </c>
      <c r="BS134" s="22">
        <f>CASHBC!ES132</f>
        <v>108.39905</v>
      </c>
      <c r="BT134" s="22">
        <f>CASHBC!ET132</f>
        <v>70.014939999999996</v>
      </c>
      <c r="BU134" s="22">
        <f>CASHBC!EU132</f>
        <v>63.162999999999997</v>
      </c>
      <c r="BV134" s="22">
        <f>CASHBC!EV132</f>
        <v>38.226469999999999</v>
      </c>
      <c r="BW134" s="22">
        <f>CASHBC!EW132</f>
        <v>59.175460000000001</v>
      </c>
      <c r="BX134" s="22">
        <f>VLOOKUP($A134,CASHBC!$FG:$FU,2,0)</f>
        <v>484.79562328999998</v>
      </c>
      <c r="BY134" s="22">
        <f>VLOOKUP($A134,CASHBC!$FG:$FU,3,0)</f>
        <v>337.212192405</v>
      </c>
      <c r="BZ134" s="22">
        <f>VLOOKUP($A134,CASHBC!$FG:$FU,4,0)</f>
        <v>260.21324799499996</v>
      </c>
      <c r="CA134" s="22">
        <f>VLOOKUP($A134,CASHBC!$FG:$FU,5,0)</f>
        <v>206.90426861</v>
      </c>
      <c r="CB134" s="22">
        <f>VLOOKUP($A134,CASHBC!$FG:$FU,6,0)</f>
        <v>248.54031499499999</v>
      </c>
      <c r="CC134" s="22">
        <f>VLOOKUP($A134,CASHBC!$FG:$FU,7,0)</f>
        <v>315.60902519000001</v>
      </c>
      <c r="CD134" s="22">
        <f>VLOOKUP($A134,CASHBC!$FG:$FU,8,0)</f>
        <v>117.374797305</v>
      </c>
      <c r="CE134" s="22">
        <f>VLOOKUP($A134,CASHBC!$FG:$FU,9,0)</f>
        <v>151.3638756</v>
      </c>
      <c r="CF134" s="22">
        <f>VLOOKUP($A134,CASHBC!$FG:$FU,10,0)</f>
        <v>238.36342772500001</v>
      </c>
      <c r="CG134" s="22">
        <f>VLOOKUP($A134,CASHBC!$FG:$FU,11,0)</f>
        <v>550.75057858999992</v>
      </c>
      <c r="CH134" s="22">
        <f>VLOOKUP($A134,CASHBC!$FG:$FU,12,0)</f>
        <v>361.23542706999996</v>
      </c>
      <c r="CI134" s="22">
        <f>VLOOKUP($A134,CASHBC!$FG:$FU,13,0)</f>
        <v>340.55589904999999</v>
      </c>
      <c r="CJ134" s="22">
        <f>VLOOKUP($A134,CASHBC!$FG:$FU,14,0)</f>
        <v>202.19613316500002</v>
      </c>
      <c r="CK134" s="22">
        <f>VLOOKUP($A134,CASHBC!$FG:$FU,15,0)</f>
        <v>324.49613984000001</v>
      </c>
      <c r="CL134" s="30">
        <f>VLOOKUP($A134,CASHBC!$GE:$GS,2,0)</f>
        <v>149585</v>
      </c>
      <c r="CM134" s="30">
        <f>VLOOKUP($A134,CASHBC!$GE:$GS,3,0)</f>
        <v>113270</v>
      </c>
      <c r="CN134" s="30">
        <f>VLOOKUP($A134,CASHBC!$GE:$GS,4,0)</f>
        <v>92473</v>
      </c>
      <c r="CO134" s="30">
        <f>VLOOKUP($A134,CASHBC!$GE:$GS,5,0)</f>
        <v>91918</v>
      </c>
      <c r="CP134" s="30">
        <f>VLOOKUP($A134,CASHBC!$GE:$GS,6,0)</f>
        <v>105289</v>
      </c>
      <c r="CQ134" s="30">
        <f>VLOOKUP($A134,CASHBC!$GE:$GS,7,0)</f>
        <v>109439</v>
      </c>
      <c r="CR134" s="30">
        <f>VLOOKUP($A134,CASHBC!$GE:$GS,8,0)</f>
        <v>61020</v>
      </c>
      <c r="CS134" s="30">
        <f>VLOOKUP($A134,CASHBC!$GE:$GS,9,0)</f>
        <v>76480</v>
      </c>
      <c r="CT134" s="30">
        <f>VLOOKUP($A134,CASHBC!$GE:$GS,10,0)</f>
        <v>95346</v>
      </c>
      <c r="CU134" s="30">
        <f>VLOOKUP($A134,CASHBC!$GE:$GS,11,0)</f>
        <v>220131</v>
      </c>
      <c r="CV134" s="30">
        <f>VLOOKUP($A134,CASHBC!$GE:$GS,12,0)</f>
        <v>220623</v>
      </c>
      <c r="CW134" s="30">
        <f>VLOOKUP($A134,CASHBC!$GE:$GS,13,0)</f>
        <v>119521</v>
      </c>
      <c r="CX134" s="30">
        <f>VLOOKUP($A134,CASHBC!$GE:$GS,14,0)</f>
        <v>77923</v>
      </c>
      <c r="CY134" s="30">
        <f>VLOOKUP($A134,CASHBC!$GE:$GS,15,0)</f>
        <v>100004</v>
      </c>
      <c r="CZ134" s="30">
        <f t="shared" si="15"/>
        <v>59.713500685229135</v>
      </c>
      <c r="DA134" s="30">
        <f t="shared" si="15"/>
        <v>56.166734351549401</v>
      </c>
      <c r="DB134" s="30">
        <f t="shared" si="15"/>
        <v>53.775426340661596</v>
      </c>
      <c r="DC134" s="30">
        <f t="shared" si="15"/>
        <v>43.872886703366049</v>
      </c>
      <c r="DD134" s="30">
        <f t="shared" si="15"/>
        <v>45.759120136006608</v>
      </c>
      <c r="DE134" s="30">
        <f t="shared" si="17"/>
        <v>55.706356965981051</v>
      </c>
      <c r="DF134" s="30">
        <f t="shared" si="17"/>
        <v>37.17638479187152</v>
      </c>
      <c r="DG134" s="30">
        <f t="shared" si="17"/>
        <v>38.576189853556492</v>
      </c>
      <c r="DH134" s="30">
        <f t="shared" si="17"/>
        <v>47.711482390451614</v>
      </c>
      <c r="DI134" s="30">
        <f t="shared" si="17"/>
        <v>49.242973502141915</v>
      </c>
      <c r="DJ134" s="30">
        <f t="shared" si="17"/>
        <v>31.735104680835629</v>
      </c>
      <c r="DK134" s="30">
        <f t="shared" si="16"/>
        <v>52.846780063754487</v>
      </c>
      <c r="DL134" s="30">
        <f t="shared" si="16"/>
        <v>49.056722662115163</v>
      </c>
      <c r="DM134" s="30">
        <f t="shared" si="16"/>
        <v>59.173093076276956</v>
      </c>
      <c r="DN134" s="3">
        <f>VLOOKUP($A134,DELIEVERY!$DX:$EM,2,0)</f>
        <v>44.73</v>
      </c>
      <c r="DO134" s="3">
        <f>VLOOKUP($A134,DELIEVERY!$DX:$EM,3,0)</f>
        <v>44.54</v>
      </c>
      <c r="DP134" s="3">
        <f>VLOOKUP($A134,DELIEVERY!$DX:$EM,4,0)</f>
        <v>43.68</v>
      </c>
      <c r="DQ134" s="3">
        <f>VLOOKUP($A134,DELIEVERY!$DX:$EM,5,0)</f>
        <v>50.97</v>
      </c>
      <c r="DR134" s="3">
        <f>VLOOKUP($A134,DELIEVERY!$DX:$EM,6,0)</f>
        <v>43.59</v>
      </c>
      <c r="DS134" s="3">
        <f>VLOOKUP($A134,DELIEVERY!$DX:$EM,7,0)</f>
        <v>39.840000000000003</v>
      </c>
      <c r="DT134" s="3">
        <f>VLOOKUP($A134,DELIEVERY!$DX:$EM,8,0)</f>
        <v>44.88</v>
      </c>
      <c r="DU134" s="3">
        <f>VLOOKUP($A134,DELIEVERY!$DX:$EM,9,0)</f>
        <v>49.74</v>
      </c>
      <c r="DV134" s="3">
        <f>VLOOKUP($A134,DELIEVERY!$DX:$EM,10,0)</f>
        <v>41.49</v>
      </c>
      <c r="DW134" s="3">
        <f>VLOOKUP($A134,DELIEVERY!$DX:$EM,11,0)</f>
        <v>53.55</v>
      </c>
      <c r="DX134" s="3">
        <f>VLOOKUP($A134,DELIEVERY!$DX:$EM,12,0)</f>
        <v>43.21</v>
      </c>
      <c r="DY134" s="3">
        <f>VLOOKUP($A134,DELIEVERY!$DX:$EM,13,0)</f>
        <v>63.73</v>
      </c>
      <c r="DZ134" s="3">
        <f>VLOOKUP($A134,DELIEVERY!$DX:$EM,14,0)</f>
        <v>46.37</v>
      </c>
      <c r="EA134" s="3">
        <f>VLOOKUP($A134,DELIEVERY!$DX:$EM,15,0)</f>
        <v>40.04</v>
      </c>
      <c r="EB134" s="3">
        <f>CASHBC!HU132</f>
        <v>20.549999999999955</v>
      </c>
      <c r="EC134" s="22">
        <f>CASHBC!HV132</f>
        <v>14.799999999999955</v>
      </c>
      <c r="ED134" s="22">
        <f>CASHBC!HW132</f>
        <v>12.950000000000045</v>
      </c>
      <c r="EE134" s="22">
        <f>CASHBC!HX132</f>
        <v>12.5</v>
      </c>
      <c r="EF134" s="3">
        <f>CASHBC!HY132</f>
        <v>30.5</v>
      </c>
      <c r="EG134" s="22">
        <f>CASHBC!HZ132</f>
        <v>18.550000000000011</v>
      </c>
      <c r="EH134" s="22">
        <f>CASHBC!IA132</f>
        <v>14.849999999999966</v>
      </c>
      <c r="EI134" s="22">
        <f>CASHBC!IB132</f>
        <v>14.100000000000023</v>
      </c>
      <c r="EJ134" s="22">
        <f>CASHBC!IC132</f>
        <v>19.899999999999977</v>
      </c>
      <c r="EK134" s="22">
        <f>CASHBC!ID132</f>
        <v>32</v>
      </c>
      <c r="EL134" s="3">
        <f>CASHBC!IE132</f>
        <v>21.649999999999977</v>
      </c>
      <c r="EM134" s="22">
        <f>CASHBC!IF132</f>
        <v>20.600000000000023</v>
      </c>
      <c r="EN134" s="22">
        <f>CASHBC!IG132</f>
        <v>29.25</v>
      </c>
      <c r="EO134" s="22">
        <f>CASHBC!IH132</f>
        <v>45.150000000000091</v>
      </c>
      <c r="EP134" s="22">
        <f>VLOOKUP($A134,FNO_STOCKOPS!$EJ:$EY,2,0)</f>
        <v>0.73353474320241696</v>
      </c>
      <c r="EQ134" s="22">
        <f>VLOOKUP($A134,FNO_STOCKOPS!$EJ:$EY,3,0)</f>
        <v>0.56101556101556105</v>
      </c>
      <c r="ER134" s="22">
        <f>VLOOKUP($A134,FNO_STOCKOPS!$EJ:$EY,4,0)</f>
        <v>0.51686417502278947</v>
      </c>
      <c r="ES134" s="22">
        <f>VLOOKUP($A134,FNO_STOCKOPS!$EJ:$EY,5,0)</f>
        <v>0.50176991150442474</v>
      </c>
      <c r="ET134" s="22">
        <f>VLOOKUP($A134,FNO_STOCKOPS!$EJ:$EY,6,0)</f>
        <v>0.46744574290484142</v>
      </c>
      <c r="EU134" s="22">
        <f>VLOOKUP($A134,FNO_STOCKOPS!$EJ:$EY,7,0)</f>
        <v>0.65809523809523807</v>
      </c>
      <c r="EV134" s="22">
        <f>VLOOKUP($A134,FNO_STOCKOPS!$EJ:$EY,8,0)</f>
        <v>0.50621118012422361</v>
      </c>
      <c r="EW134" s="22">
        <f>VLOOKUP($A134,FNO_STOCKOPS!$EJ:$EY,9,0)</f>
        <v>0.54605263157894735</v>
      </c>
      <c r="EX134" s="22">
        <f>VLOOKUP($A134,FNO_STOCKOPS!$EJ:$EY,10,0)</f>
        <v>0.59143518518518523</v>
      </c>
      <c r="EY134" s="22">
        <f>VLOOKUP($A134,FNO_STOCKOPS!$EJ:$EY,11,0)</f>
        <v>0.58934911242603549</v>
      </c>
      <c r="EZ134" s="22">
        <f>VLOOKUP($A134,FNO_STOCKOPS!$EJ:$EY,12,0)</f>
        <v>0.71230502599653378</v>
      </c>
      <c r="FA134" s="22">
        <f>VLOOKUP($A134,FNO_STOCKOPS!$EJ:$EY,13,0)</f>
        <v>0.74637681159420288</v>
      </c>
      <c r="FB134" s="22">
        <f>VLOOKUP($A134,FNO_STOCKOPS!$EJ:$EY,14,0)</f>
        <v>0.80055401662049863</v>
      </c>
      <c r="FC134" s="22">
        <f>VLOOKUP($A134,FNO_STOCKOPS!$EJ:$EY,15,0)</f>
        <v>0.75919732441471577</v>
      </c>
    </row>
    <row r="135" spans="1:159" x14ac:dyDescent="0.25">
      <c r="A135" s="3" t="s">
        <v>141</v>
      </c>
      <c r="B135" s="17">
        <v>935.2</v>
      </c>
      <c r="C135" s="17">
        <v>978.95</v>
      </c>
      <c r="D135" s="17">
        <v>929</v>
      </c>
      <c r="E135" s="17">
        <v>967.8</v>
      </c>
      <c r="F135" s="18">
        <v>4.58</v>
      </c>
      <c r="G135" s="17">
        <v>1389.95</v>
      </c>
      <c r="H135" s="17">
        <v>720.9</v>
      </c>
      <c r="I135" s="21" t="str">
        <f>VLOOKUP($A135,CASHBC!$HT:$IL,19,0)</f>
        <v/>
      </c>
      <c r="J135" s="22">
        <f>VLOOKUP($A135,CASHBC!$A:$C,3,0)</f>
        <v>43.364280000000001</v>
      </c>
      <c r="K135" s="22">
        <f>VLOOKUP($A135,CASHBC!$EZ:$FD,2,0)</f>
        <v>29.597359999999998</v>
      </c>
      <c r="L135" s="22">
        <f>VLOOKUP($A135,CASHBC!$EZ:$FD,3,0)</f>
        <v>41.162996000000007</v>
      </c>
      <c r="M135" s="22">
        <f>VLOOKUP($A135,CASHBC!$EZ:$FD,4,0)</f>
        <v>37.0445925</v>
      </c>
      <c r="N135" s="22">
        <f>VLOOKUP($A135,CASHBC!$EZ:$FD,5,0)</f>
        <v>46.218575384615391</v>
      </c>
      <c r="O135" s="22" t="str">
        <f t="shared" si="18"/>
        <v/>
      </c>
      <c r="P135" s="22">
        <f>VLOOKUP($A135,CASHBC!$A:$D,4,0)</f>
        <v>418.11519568</v>
      </c>
      <c r="Q135" s="22">
        <f>VLOOKUP($A135,CASHBC!$FX:$GB,2,0)</f>
        <v>274.09647820000004</v>
      </c>
      <c r="R135" s="22">
        <f>VLOOKUP($A135,CASHBC!$FX:$GB,3,0)</f>
        <v>379.05653078300003</v>
      </c>
      <c r="S135" s="22">
        <f>VLOOKUP($A135,CASHBC!$FX:$GB,4,0)</f>
        <v>344.52648017749999</v>
      </c>
      <c r="T135" s="22">
        <f>VLOOKUP($A135,CASHBC!$FX:$GB,5,0)</f>
        <v>438.98797689999998</v>
      </c>
      <c r="U135" s="22" t="str">
        <f t="shared" si="19"/>
        <v/>
      </c>
      <c r="V135" s="24">
        <f>VLOOKUP($A135,CASHBC!$A:$E,5,0)</f>
        <v>144907</v>
      </c>
      <c r="W135" s="24">
        <f>VLOOKUP($A135,CASHBC!$GV:$GZ,2,0)</f>
        <v>92593</v>
      </c>
      <c r="X135" s="24">
        <f>VLOOKUP($A135,CASHBC!$GV:$GZ,3,0)</f>
        <v>123098.6</v>
      </c>
      <c r="Y135" s="24">
        <f>VLOOKUP($A135,CASHBC!$GV:$GZ,4,0)</f>
        <v>119231.25</v>
      </c>
      <c r="Z135" s="24">
        <f>VLOOKUP($A135,CASHBC!$GV:$GZ,5,0)</f>
        <v>150347.61538461538</v>
      </c>
      <c r="AA135" s="24" t="str">
        <f t="shared" si="20"/>
        <v/>
      </c>
      <c r="AB135" s="27">
        <f>VLOOKUP(A135,DELIEVERY!A:E,5,0)</f>
        <v>24.27</v>
      </c>
      <c r="AC135" s="22">
        <f>VLOOKUP(A135,DELIEVERY!DP:DV,3,0)</f>
        <v>30.655853540090511</v>
      </c>
      <c r="AD135" s="22">
        <f>VLOOKUP(A135,DELIEVERY!DP:DV,4,0)</f>
        <v>24.631224607654893</v>
      </c>
      <c r="AE135" s="22">
        <f>VLOOKUP(A135,DELIEVERY!DP:DV,5,0)</f>
        <v>24.108478180722329</v>
      </c>
      <c r="AF135" s="22">
        <f>VLOOKUP(A135,DELIEVERY!DP:DV,6,0)</f>
        <v>23.496580162874242</v>
      </c>
      <c r="AG135" s="3" t="str">
        <f t="shared" si="21"/>
        <v/>
      </c>
      <c r="AH135" s="28">
        <f>FNO_BHAVCOPY!CB133</f>
        <v>1.9172443674176778</v>
      </c>
      <c r="AI135" s="28">
        <f>FNO_BHAVCOPY!CC133</f>
        <v>-3.1676106565974407</v>
      </c>
      <c r="AJ135" s="28">
        <f>FNO_BHAVCOPY!CD133</f>
        <v>-2.0043169904409499</v>
      </c>
      <c r="AK135" s="28">
        <f>FNO_BHAVCOPY!CE133</f>
        <v>-0.41965199590583413</v>
      </c>
      <c r="AL135" s="28">
        <f>FNO_BHAVCOPY!CF133</f>
        <v>-0.6609049313675649</v>
      </c>
      <c r="AM135" s="28">
        <f>FNO_BHAVCOPY!CG133</f>
        <v>3.0382399161864853</v>
      </c>
      <c r="AN135" s="28">
        <f>FNO_BHAVCOPY!CH133</f>
        <v>2.4031756249329472</v>
      </c>
      <c r="AO135" s="28">
        <f>FNO_BHAVCOPY!CI133</f>
        <v>1.9914651493598861</v>
      </c>
      <c r="AP135" s="28">
        <f>FNO_BHAVCOPY!CJ133</f>
        <v>2.4781341107871722</v>
      </c>
      <c r="AQ135" s="28">
        <f>FNO_BHAVCOPY!CK133</f>
        <v>-2.1612726275370271</v>
      </c>
      <c r="AR135" s="28">
        <f>FNO_BHAVCOPY!CL133</f>
        <v>6.0870577281191807</v>
      </c>
      <c r="AS135" s="28">
        <f>FNO_BHAVCOPY!CM133</f>
        <v>3.6804633763726322</v>
      </c>
      <c r="AT135" s="28">
        <f>FNO_BHAVCOPY!CN133</f>
        <v>-1.9405987457105669</v>
      </c>
      <c r="AU135" s="28">
        <f>FNO_BHAVCOPY!CO133</f>
        <v>4.9813664596273295</v>
      </c>
      <c r="AV135" s="29">
        <f>FNO_BHAVCOPY!BK133</f>
        <v>7056750</v>
      </c>
      <c r="AW135" s="29">
        <f>FNO_BHAVCOPY!BL133</f>
        <v>6924000</v>
      </c>
      <c r="AX135" s="29">
        <f>FNO_BHAVCOPY!BM133</f>
        <v>7150500</v>
      </c>
      <c r="AY135" s="29">
        <f>FNO_BHAVCOPY!BN133</f>
        <v>7296750</v>
      </c>
      <c r="AZ135" s="29">
        <f>FNO_BHAVCOPY!BO133</f>
        <v>7327500</v>
      </c>
      <c r="BA135" s="29">
        <f>FNO_BHAVCOPY!BP133</f>
        <v>7376250</v>
      </c>
      <c r="BB135" s="29">
        <f>FNO_BHAVCOPY!BQ133</f>
        <v>7158750</v>
      </c>
      <c r="BC135" s="29">
        <f>FNO_BHAVCOPY!BR133</f>
        <v>6990750</v>
      </c>
      <c r="BD135" s="29">
        <f>FNO_BHAVCOPY!BS133</f>
        <v>6854250</v>
      </c>
      <c r="BE135" s="29">
        <f>FNO_BHAVCOPY!BT133</f>
        <v>6688500</v>
      </c>
      <c r="BF135" s="29">
        <f>FNO_BHAVCOPY!BU133</f>
        <v>6836250</v>
      </c>
      <c r="BG135" s="29">
        <f>FNO_BHAVCOPY!BV133</f>
        <v>6444000</v>
      </c>
      <c r="BH135" s="29">
        <f>FNO_BHAVCOPY!BW133</f>
        <v>6215250</v>
      </c>
      <c r="BI135" s="29">
        <f>FNO_BHAVCOPY!BX133</f>
        <v>6338250</v>
      </c>
      <c r="BJ135" s="22">
        <f>CASHBC!EJ133</f>
        <v>43.364280000000001</v>
      </c>
      <c r="BK135" s="22">
        <f>CASHBC!EK133</f>
        <v>25.149360000000001</v>
      </c>
      <c r="BL135" s="22">
        <f>CASHBC!EL133</f>
        <v>25.481829999999999</v>
      </c>
      <c r="BM135" s="22">
        <f>CASHBC!EM133</f>
        <v>38.160890000000002</v>
      </c>
      <c r="BN135" s="22">
        <f>CASHBC!EN133</f>
        <v>46.93092</v>
      </c>
      <c r="BO135" s="22">
        <f>CASHBC!EO133</f>
        <v>70.091980000000007</v>
      </c>
      <c r="BP135" s="22">
        <f>CASHBC!EP133</f>
        <v>27.792719999999999</v>
      </c>
      <c r="BQ135" s="22">
        <f>CASHBC!EQ133</f>
        <v>37.175730000000001</v>
      </c>
      <c r="BR135" s="22">
        <f>CASHBC!ER133</f>
        <v>25.573309999999999</v>
      </c>
      <c r="BS135" s="22">
        <f>CASHBC!ES133</f>
        <v>57.616849999999999</v>
      </c>
      <c r="BT135" s="22">
        <f>CASHBC!ET133</f>
        <v>62.518810000000002</v>
      </c>
      <c r="BU135" s="22">
        <f>CASHBC!EU133</f>
        <v>55.027439999999999</v>
      </c>
      <c r="BV135" s="22">
        <f>CASHBC!EV133</f>
        <v>43.992759999999997</v>
      </c>
      <c r="BW135" s="22">
        <f>CASHBC!EW133</f>
        <v>85.328879999999998</v>
      </c>
      <c r="BX135" s="22">
        <f>VLOOKUP($A135,CASHBC!$FG:$FU,2,0)</f>
        <v>418.11519568</v>
      </c>
      <c r="BY135" s="22">
        <f>VLOOKUP($A135,CASHBC!$FG:$FU,3,0)</f>
        <v>232.21587335000001</v>
      </c>
      <c r="BZ135" s="22">
        <f>VLOOKUP($A135,CASHBC!$FG:$FU,4,0)</f>
        <v>236.40913480500001</v>
      </c>
      <c r="CA135" s="22">
        <f>VLOOKUP($A135,CASHBC!$FG:$FU,5,0)</f>
        <v>353.664426445</v>
      </c>
      <c r="CB135" s="22">
        <f>VLOOKUP($A135,CASHBC!$FG:$FU,6,0)</f>
        <v>428.79921015500003</v>
      </c>
      <c r="CC135" s="22">
        <f>VLOOKUP($A135,CASHBC!$FG:$FU,7,0)</f>
        <v>644.19400916000006</v>
      </c>
      <c r="CD135" s="22">
        <f>VLOOKUP($A135,CASHBC!$FG:$FU,8,0)</f>
        <v>261.55850621000002</v>
      </c>
      <c r="CE135" s="22">
        <f>VLOOKUP($A135,CASHBC!$FG:$FU,9,0)</f>
        <v>351.07545290999997</v>
      </c>
      <c r="CF135" s="22">
        <f>VLOOKUP($A135,CASHBC!$FG:$FU,10,0)</f>
        <v>248.295228385</v>
      </c>
      <c r="CG135" s="22">
        <f>VLOOKUP($A135,CASHBC!$FG:$FU,11,0)</f>
        <v>563.77974571000004</v>
      </c>
      <c r="CH135" s="22">
        <f>VLOOKUP($A135,CASHBC!$FG:$FU,12,0)</f>
        <v>598.13139523000007</v>
      </c>
      <c r="CI135" s="22">
        <f>VLOOKUP($A135,CASHBC!$FG:$FU,13,0)</f>
        <v>532.98151087999997</v>
      </c>
      <c r="CJ135" s="22">
        <f>VLOOKUP($A135,CASHBC!$FG:$FU,14,0)</f>
        <v>424.93212905000001</v>
      </c>
      <c r="CK135" s="22">
        <f>VLOOKUP($A135,CASHBC!$FG:$FU,15,0)</f>
        <v>830.80707741000003</v>
      </c>
      <c r="CL135" s="30">
        <f>VLOOKUP($A135,CASHBC!$GE:$GS,2,0)</f>
        <v>144907</v>
      </c>
      <c r="CM135" s="30">
        <f>VLOOKUP($A135,CASHBC!$GE:$GS,3,0)</f>
        <v>92465</v>
      </c>
      <c r="CN135" s="30">
        <f>VLOOKUP($A135,CASHBC!$GE:$GS,4,0)</f>
        <v>75730</v>
      </c>
      <c r="CO135" s="30">
        <f>VLOOKUP($A135,CASHBC!$GE:$GS,5,0)</f>
        <v>109584</v>
      </c>
      <c r="CP135" s="30">
        <f>VLOOKUP($A135,CASHBC!$GE:$GS,6,0)</f>
        <v>118616</v>
      </c>
      <c r="CQ135" s="30">
        <f>VLOOKUP($A135,CASHBC!$GE:$GS,7,0)</f>
        <v>219098</v>
      </c>
      <c r="CR135" s="30">
        <f>VLOOKUP($A135,CASHBC!$GE:$GS,8,0)</f>
        <v>103594</v>
      </c>
      <c r="CS135" s="30">
        <f>VLOOKUP($A135,CASHBC!$GE:$GS,9,0)</f>
        <v>148398</v>
      </c>
      <c r="CT135" s="30">
        <f>VLOOKUP($A135,CASHBC!$GE:$GS,10,0)</f>
        <v>86365</v>
      </c>
      <c r="CU135" s="30">
        <f>VLOOKUP($A135,CASHBC!$GE:$GS,11,0)</f>
        <v>198539</v>
      </c>
      <c r="CV135" s="30">
        <f>VLOOKUP($A135,CASHBC!$GE:$GS,12,0)</f>
        <v>177638</v>
      </c>
      <c r="CW135" s="30">
        <f>VLOOKUP($A135,CASHBC!$GE:$GS,13,0)</f>
        <v>220952</v>
      </c>
      <c r="CX135" s="30">
        <f>VLOOKUP($A135,CASHBC!$GE:$GS,14,0)</f>
        <v>160561</v>
      </c>
      <c r="CY135" s="30">
        <f>VLOOKUP($A135,CASHBC!$GE:$GS,15,0)</f>
        <v>242979</v>
      </c>
      <c r="CZ135" s="30">
        <f t="shared" si="15"/>
        <v>29.925593656621142</v>
      </c>
      <c r="DA135" s="30">
        <f t="shared" si="15"/>
        <v>27.198788730871144</v>
      </c>
      <c r="DB135" s="30">
        <f t="shared" si="15"/>
        <v>33.648263567938727</v>
      </c>
      <c r="DC135" s="30">
        <f t="shared" si="15"/>
        <v>34.823414002044096</v>
      </c>
      <c r="DD135" s="30">
        <f t="shared" si="15"/>
        <v>39.565421191070342</v>
      </c>
      <c r="DE135" s="30">
        <f t="shared" si="17"/>
        <v>31.991154643127739</v>
      </c>
      <c r="DF135" s="30">
        <f t="shared" si="17"/>
        <v>26.828503581288494</v>
      </c>
      <c r="DG135" s="30">
        <f t="shared" si="17"/>
        <v>25.05136861682772</v>
      </c>
      <c r="DH135" s="30">
        <f t="shared" si="17"/>
        <v>29.610733514733976</v>
      </c>
      <c r="DI135" s="30">
        <f t="shared" si="17"/>
        <v>29.02041916197825</v>
      </c>
      <c r="DJ135" s="30">
        <f t="shared" si="17"/>
        <v>35.194502302435289</v>
      </c>
      <c r="DK135" s="30">
        <f t="shared" si="16"/>
        <v>24.904703283971177</v>
      </c>
      <c r="DL135" s="30">
        <f t="shared" si="16"/>
        <v>27.399405833297003</v>
      </c>
      <c r="DM135" s="30">
        <f t="shared" si="16"/>
        <v>35.11780030372995</v>
      </c>
      <c r="DN135" s="3">
        <f>VLOOKUP($A135,DELIEVERY!$DX:$EM,2,0)</f>
        <v>24.27</v>
      </c>
      <c r="DO135" s="3">
        <f>VLOOKUP($A135,DELIEVERY!$DX:$EM,3,0)</f>
        <v>32.94</v>
      </c>
      <c r="DP135" s="3">
        <f>VLOOKUP($A135,DELIEVERY!$DX:$EM,4,0)</f>
        <v>32.49</v>
      </c>
      <c r="DQ135" s="3">
        <f>VLOOKUP($A135,DELIEVERY!$DX:$EM,5,0)</f>
        <v>27.93</v>
      </c>
      <c r="DR135" s="3">
        <f>VLOOKUP($A135,DELIEVERY!$DX:$EM,6,0)</f>
        <v>15.37</v>
      </c>
      <c r="DS135" s="3">
        <f>VLOOKUP($A135,DELIEVERY!$DX:$EM,7,0)</f>
        <v>23.2</v>
      </c>
      <c r="DT135" s="3">
        <f>VLOOKUP($A135,DELIEVERY!$DX:$EM,8,0)</f>
        <v>22.81</v>
      </c>
      <c r="DU135" s="3">
        <f>VLOOKUP($A135,DELIEVERY!$DX:$EM,9,0)</f>
        <v>28.06</v>
      </c>
      <c r="DV135" s="3">
        <f>VLOOKUP($A135,DELIEVERY!$DX:$EM,10,0)</f>
        <v>15.57</v>
      </c>
      <c r="DW135" s="3">
        <f>VLOOKUP($A135,DELIEVERY!$DX:$EM,11,0)</f>
        <v>17.739999999999998</v>
      </c>
      <c r="DX135" s="3">
        <f>VLOOKUP($A135,DELIEVERY!$DX:$EM,12,0)</f>
        <v>19.71</v>
      </c>
      <c r="DY135" s="3">
        <f>VLOOKUP($A135,DELIEVERY!$DX:$EM,13,0)</f>
        <v>37.35</v>
      </c>
      <c r="DZ135" s="3">
        <f>VLOOKUP($A135,DELIEVERY!$DX:$EM,14,0)</f>
        <v>16.600000000000001</v>
      </c>
      <c r="EA135" s="3">
        <f>VLOOKUP($A135,DELIEVERY!$DX:$EM,15,0)</f>
        <v>22.66</v>
      </c>
      <c r="EB135" s="3">
        <f>CASHBC!HU133</f>
        <v>49.950000000000045</v>
      </c>
      <c r="EC135" s="22">
        <f>CASHBC!HV133</f>
        <v>15.600000000000023</v>
      </c>
      <c r="ED135" s="22">
        <f>CASHBC!HW133</f>
        <v>23</v>
      </c>
      <c r="EE135" s="22">
        <f>CASHBC!HX133</f>
        <v>25.950000000000045</v>
      </c>
      <c r="EF135" s="3">
        <f>CASHBC!HY133</f>
        <v>33.799999999999955</v>
      </c>
      <c r="EG135" s="22">
        <f>CASHBC!HZ133</f>
        <v>30.5</v>
      </c>
      <c r="EH135" s="22">
        <f>CASHBC!IA133</f>
        <v>32.700000000000045</v>
      </c>
      <c r="EI135" s="22">
        <f>CASHBC!IB133</f>
        <v>29.75</v>
      </c>
      <c r="EJ135" s="22">
        <f>CASHBC!IC133</f>
        <v>25.200000000000045</v>
      </c>
      <c r="EK135" s="22">
        <f>CASHBC!ID133</f>
        <v>61.400000000000091</v>
      </c>
      <c r="EL135" s="3">
        <f>CASHBC!IE133</f>
        <v>84</v>
      </c>
      <c r="EM135" s="22">
        <f>CASHBC!IF133</f>
        <v>52.799999999999955</v>
      </c>
      <c r="EN135" s="22">
        <f>CASHBC!IG133</f>
        <v>71.299999999999955</v>
      </c>
      <c r="EO135" s="22">
        <f>CASHBC!IH133</f>
        <v>126.64999999999998</v>
      </c>
      <c r="EP135" s="22">
        <f>VLOOKUP($A135,FNO_STOCKOPS!$EJ:$EY,2,0)</f>
        <v>0.88607594936708856</v>
      </c>
      <c r="EQ135" s="22">
        <f>VLOOKUP($A135,FNO_STOCKOPS!$EJ:$EY,3,0)</f>
        <v>0.71088435374149661</v>
      </c>
      <c r="ER135" s="22">
        <f>VLOOKUP($A135,FNO_STOCKOPS!$EJ:$EY,4,0)</f>
        <v>0.77493438320209973</v>
      </c>
      <c r="ES135" s="22">
        <f>VLOOKUP($A135,FNO_STOCKOPS!$EJ:$EY,5,0)</f>
        <v>0.76244075829383884</v>
      </c>
      <c r="ET135" s="22">
        <f>VLOOKUP($A135,FNO_STOCKOPS!$EJ:$EY,6,0)</f>
        <v>0.74487112046291426</v>
      </c>
      <c r="EU135" s="22">
        <f>VLOOKUP($A135,FNO_STOCKOPS!$EJ:$EY,7,0)</f>
        <v>0.875</v>
      </c>
      <c r="EV135" s="22">
        <f>VLOOKUP($A135,FNO_STOCKOPS!$EJ:$EY,8,0)</f>
        <v>0.96390658174097665</v>
      </c>
      <c r="EW135" s="22">
        <f>VLOOKUP($A135,FNO_STOCKOPS!$EJ:$EY,9,0)</f>
        <v>0.93846153846153846</v>
      </c>
      <c r="EX135" s="22">
        <f>VLOOKUP($A135,FNO_STOCKOPS!$EJ:$EY,10,0)</f>
        <v>1.1005509641873279</v>
      </c>
      <c r="EY135" s="22">
        <f>VLOOKUP($A135,FNO_STOCKOPS!$EJ:$EY,11,0)</f>
        <v>1.0634812286689419</v>
      </c>
      <c r="EZ135" s="22">
        <f>VLOOKUP($A135,FNO_STOCKOPS!$EJ:$EY,12,0)</f>
        <v>1.2697126013264555</v>
      </c>
      <c r="FA135" s="22">
        <f>VLOOKUP($A135,FNO_STOCKOPS!$EJ:$EY,13,0)</f>
        <v>1.1440677966101696</v>
      </c>
      <c r="FB135" s="22">
        <f>VLOOKUP($A135,FNO_STOCKOPS!$EJ:$EY,14,0)</f>
        <v>1.034046692607004</v>
      </c>
      <c r="FC135" s="22">
        <f>VLOOKUP($A135,FNO_STOCKOPS!$EJ:$EY,15,0)</f>
        <v>1.1956043956043956</v>
      </c>
    </row>
    <row r="136" spans="1:159" x14ac:dyDescent="0.25">
      <c r="A136" s="3" t="s">
        <v>142</v>
      </c>
      <c r="B136" s="17">
        <v>2460.1</v>
      </c>
      <c r="C136" s="17">
        <v>2472</v>
      </c>
      <c r="D136" s="17">
        <v>2320.4499999999998</v>
      </c>
      <c r="E136" s="17">
        <v>2347</v>
      </c>
      <c r="F136" s="18">
        <v>-3.03</v>
      </c>
      <c r="G136" s="17">
        <v>2699</v>
      </c>
      <c r="H136" s="17">
        <v>1452</v>
      </c>
      <c r="I136" s="21" t="str">
        <f>VLOOKUP($A136,CASHBC!$HT:$IL,19,0)</f>
        <v/>
      </c>
      <c r="J136" s="22">
        <f>VLOOKUP($A136,CASHBC!$A:$C,3,0)</f>
        <v>7.1147299999999998</v>
      </c>
      <c r="K136" s="22">
        <f>VLOOKUP($A136,CASHBC!$EZ:$FD,2,0)</f>
        <v>6.7046899999999994</v>
      </c>
      <c r="L136" s="22">
        <f>VLOOKUP($A136,CASHBC!$EZ:$FD,3,0)</f>
        <v>7.086246</v>
      </c>
      <c r="M136" s="22">
        <f>VLOOKUP($A136,CASHBC!$EZ:$FD,4,0)</f>
        <v>7.8619374999999998</v>
      </c>
      <c r="N136" s="22">
        <f>VLOOKUP($A136,CASHBC!$EZ:$FD,5,0)</f>
        <v>9.3031553846153834</v>
      </c>
      <c r="O136" s="22" t="str">
        <f t="shared" si="18"/>
        <v/>
      </c>
      <c r="P136" s="22">
        <f>VLOOKUP($A136,CASHBC!$A:$D,4,0)</f>
        <v>167.77911667500001</v>
      </c>
      <c r="Q136" s="22">
        <f>VLOOKUP($A136,CASHBC!$FX:$GB,2,0)</f>
        <v>165.78810324000003</v>
      </c>
      <c r="R136" s="22">
        <f>VLOOKUP($A136,CASHBC!$FX:$GB,3,0)</f>
        <v>174.76601498500003</v>
      </c>
      <c r="S136" s="22">
        <f>VLOOKUP($A136,CASHBC!$FX:$GB,4,0)</f>
        <v>191.21421947562501</v>
      </c>
      <c r="T136" s="22">
        <f>VLOOKUP($A136,CASHBC!$FX:$GB,5,0)</f>
        <v>224.76816041538461</v>
      </c>
      <c r="U136" s="22" t="str">
        <f t="shared" si="19"/>
        <v/>
      </c>
      <c r="V136" s="24">
        <f>VLOOKUP($A136,CASHBC!$A:$E,5,0)</f>
        <v>68066</v>
      </c>
      <c r="W136" s="24">
        <f>VLOOKUP($A136,CASHBC!$GV:$GZ,2,0)</f>
        <v>36437.666666666664</v>
      </c>
      <c r="X136" s="24">
        <f>VLOOKUP($A136,CASHBC!$GV:$GZ,3,0)</f>
        <v>42320.6</v>
      </c>
      <c r="Y136" s="24">
        <f>VLOOKUP($A136,CASHBC!$GV:$GZ,4,0)</f>
        <v>54460.5</v>
      </c>
      <c r="Z136" s="24">
        <f>VLOOKUP($A136,CASHBC!$GV:$GZ,5,0)</f>
        <v>74512.846153846156</v>
      </c>
      <c r="AA136" s="24" t="str">
        <f t="shared" si="20"/>
        <v/>
      </c>
      <c r="AB136" s="27">
        <f>VLOOKUP(A136,DELIEVERY!A:E,5,0)</f>
        <v>40.61</v>
      </c>
      <c r="AC136" s="22">
        <f>VLOOKUP(A136,DELIEVERY!DP:DV,3,0)</f>
        <v>22.217383155174463</v>
      </c>
      <c r="AD136" s="22">
        <f>VLOOKUP(A136,DELIEVERY!DP:DV,4,0)</f>
        <v>19.437259163737753</v>
      </c>
      <c r="AE136" s="22">
        <f>VLOOKUP(A136,DELIEVERY!DP:DV,5,0)</f>
        <v>22.563363038691161</v>
      </c>
      <c r="AF136" s="22">
        <f>VLOOKUP(A136,DELIEVERY!DP:DV,6,0)</f>
        <v>31.776960372915656</v>
      </c>
      <c r="AG136" s="3">
        <f t="shared" si="21"/>
        <v>40.61</v>
      </c>
      <c r="AH136" s="28">
        <f>FNO_BHAVCOPY!CB134</f>
        <v>-1.9466073414905452</v>
      </c>
      <c r="AI136" s="28">
        <f>FNO_BHAVCOPY!CC134</f>
        <v>-5.96234309623431</v>
      </c>
      <c r="AJ136" s="28">
        <f>FNO_BHAVCOPY!CD134</f>
        <v>10.392609699769054</v>
      </c>
      <c r="AK136" s="28">
        <f>FNO_BHAVCOPY!CE134</f>
        <v>7.1782178217821775</v>
      </c>
      <c r="AL136" s="28">
        <f>FNO_BHAVCOPY!CF134</f>
        <v>-3.522388059701492</v>
      </c>
      <c r="AM136" s="28">
        <f>FNO_BHAVCOPY!CG134</f>
        <v>6.552162849872774</v>
      </c>
      <c r="AN136" s="28">
        <f>FNO_BHAVCOPY!CH134</f>
        <v>3.4210526315789478</v>
      </c>
      <c r="AO136" s="28">
        <f>FNO_BHAVCOPY!CI134</f>
        <v>-5.2369077306733169</v>
      </c>
      <c r="AP136" s="28">
        <f>FNO_BHAVCOPY!CJ134</f>
        <v>-3.4897713598074609</v>
      </c>
      <c r="AQ136" s="28">
        <f>FNO_BHAVCOPY!CK134</f>
        <v>10.139165009940358</v>
      </c>
      <c r="AR136" s="28">
        <f>FNO_BHAVCOPY!CL134</f>
        <v>24.813895781637719</v>
      </c>
      <c r="AS136" s="28">
        <f>FNO_BHAVCOPY!CM134</f>
        <v>9.4117647058823533</v>
      </c>
      <c r="AT136" s="28">
        <f>FNO_BHAVCOPY!CN134</f>
        <v>17.055084745762709</v>
      </c>
      <c r="AU136" s="28">
        <f>FNO_BHAVCOPY!CO134</f>
        <v>2.2751895991332609</v>
      </c>
      <c r="AV136" s="29">
        <f>FNO_BHAVCOPY!BK134</f>
        <v>881500</v>
      </c>
      <c r="AW136" s="29">
        <f>FNO_BHAVCOPY!BL134</f>
        <v>899000</v>
      </c>
      <c r="AX136" s="29">
        <f>FNO_BHAVCOPY!BM134</f>
        <v>956000</v>
      </c>
      <c r="AY136" s="29">
        <f>FNO_BHAVCOPY!BN134</f>
        <v>866000</v>
      </c>
      <c r="AZ136" s="29">
        <f>FNO_BHAVCOPY!BO134</f>
        <v>808000</v>
      </c>
      <c r="BA136" s="29">
        <f>FNO_BHAVCOPY!BP134</f>
        <v>837500</v>
      </c>
      <c r="BB136" s="29">
        <f>FNO_BHAVCOPY!BQ134</f>
        <v>786000</v>
      </c>
      <c r="BC136" s="29">
        <f>FNO_BHAVCOPY!BR134</f>
        <v>760000</v>
      </c>
      <c r="BD136" s="29">
        <f>FNO_BHAVCOPY!BS134</f>
        <v>802000</v>
      </c>
      <c r="BE136" s="29">
        <f>FNO_BHAVCOPY!BT134</f>
        <v>831000</v>
      </c>
      <c r="BF136" s="29">
        <f>FNO_BHAVCOPY!BU134</f>
        <v>754500</v>
      </c>
      <c r="BG136" s="29">
        <f>FNO_BHAVCOPY!BV134</f>
        <v>604500</v>
      </c>
      <c r="BH136" s="29">
        <f>FNO_BHAVCOPY!BW134</f>
        <v>552500</v>
      </c>
      <c r="BI136" s="29">
        <f>FNO_BHAVCOPY!BX134</f>
        <v>472000</v>
      </c>
      <c r="BJ136" s="22">
        <f>CASHBC!EJ134</f>
        <v>7.1147299999999998</v>
      </c>
      <c r="BK136" s="22">
        <f>CASHBC!EK134</f>
        <v>4.31182</v>
      </c>
      <c r="BL136" s="22">
        <f>CASHBC!EL134</f>
        <v>6.9356400000000002</v>
      </c>
      <c r="BM136" s="22">
        <f>CASHBC!EM134</f>
        <v>8.8666099999999997</v>
      </c>
      <c r="BN136" s="22">
        <f>CASHBC!EN134</f>
        <v>6.7669699999999997</v>
      </c>
      <c r="BO136" s="22">
        <f>CASHBC!EO134</f>
        <v>8.5501900000000006</v>
      </c>
      <c r="BP136" s="22">
        <f>CASHBC!EP134</f>
        <v>8.4198199999999996</v>
      </c>
      <c r="BQ136" s="22">
        <f>CASHBC!EQ134</f>
        <v>10.93085</v>
      </c>
      <c r="BR136" s="22">
        <f>CASHBC!ER134</f>
        <v>8.1135999999999999</v>
      </c>
      <c r="BS136" s="22">
        <f>CASHBC!ES134</f>
        <v>12.193149999999999</v>
      </c>
      <c r="BT136" s="22">
        <f>CASHBC!ET134</f>
        <v>9.8613700000000009</v>
      </c>
      <c r="BU136" s="22">
        <f>CASHBC!EU134</f>
        <v>10.349869999999999</v>
      </c>
      <c r="BV136" s="22">
        <f>CASHBC!EV134</f>
        <v>12.26493</v>
      </c>
      <c r="BW136" s="22">
        <f>CASHBC!EW134</f>
        <v>13.376200000000001</v>
      </c>
      <c r="BX136" s="22">
        <f>VLOOKUP($A136,CASHBC!$FG:$FU,2,0)</f>
        <v>167.77911667500001</v>
      </c>
      <c r="BY136" s="22">
        <f>VLOOKUP($A136,CASHBC!$FG:$FU,3,0)</f>
        <v>105.20123843500001</v>
      </c>
      <c r="BZ136" s="22">
        <f>VLOOKUP($A136,CASHBC!$FG:$FU,4,0)</f>
        <v>173.08029159500001</v>
      </c>
      <c r="CA136" s="22">
        <f>VLOOKUP($A136,CASHBC!$FG:$FU,5,0)</f>
        <v>219.08277969000002</v>
      </c>
      <c r="CB136" s="22">
        <f>VLOOKUP($A136,CASHBC!$FG:$FU,6,0)</f>
        <v>164.62838129000002</v>
      </c>
      <c r="CC136" s="22">
        <f>VLOOKUP($A136,CASHBC!$FG:$FU,7,0)</f>
        <v>211.837383915</v>
      </c>
      <c r="CD136" s="22">
        <f>VLOOKUP($A136,CASHBC!$FG:$FU,8,0)</f>
        <v>203.63489727499999</v>
      </c>
      <c r="CE136" s="22">
        <f>VLOOKUP($A136,CASHBC!$FG:$FU,9,0)</f>
        <v>262.41024715500004</v>
      </c>
      <c r="CF136" s="22">
        <f>VLOOKUP($A136,CASHBC!$FG:$FU,10,0)</f>
        <v>189.83853644999999</v>
      </c>
      <c r="CG136" s="22">
        <f>VLOOKUP($A136,CASHBC!$FG:$FU,11,0)</f>
        <v>279.21903976499999</v>
      </c>
      <c r="CH136" s="22">
        <f>VLOOKUP($A136,CASHBC!$FG:$FU,12,0)</f>
        <v>226.42342077500001</v>
      </c>
      <c r="CI136" s="22">
        <f>VLOOKUP($A136,CASHBC!$FG:$FU,13,0)</f>
        <v>245.63425795500001</v>
      </c>
      <c r="CJ136" s="22">
        <f>VLOOKUP($A136,CASHBC!$FG:$FU,14,0)</f>
        <v>302.43437882500001</v>
      </c>
      <c r="CK136" s="22">
        <f>VLOOKUP($A136,CASHBC!$FG:$FU,15,0)</f>
        <v>338.56123227500001</v>
      </c>
      <c r="CL136" s="30">
        <f>VLOOKUP($A136,CASHBC!$GE:$GS,2,0)</f>
        <v>68066</v>
      </c>
      <c r="CM136" s="30">
        <f>VLOOKUP($A136,CASHBC!$GE:$GS,3,0)</f>
        <v>30617</v>
      </c>
      <c r="CN136" s="30">
        <f>VLOOKUP($A136,CASHBC!$GE:$GS,4,0)</f>
        <v>41532</v>
      </c>
      <c r="CO136" s="30">
        <f>VLOOKUP($A136,CASHBC!$GE:$GS,5,0)</f>
        <v>37164</v>
      </c>
      <c r="CP136" s="30">
        <f>VLOOKUP($A136,CASHBC!$GE:$GS,6,0)</f>
        <v>43176</v>
      </c>
      <c r="CQ136" s="30">
        <f>VLOOKUP($A136,CASHBC!$GE:$GS,7,0)</f>
        <v>59114</v>
      </c>
      <c r="CR136" s="30">
        <f>VLOOKUP($A136,CASHBC!$GE:$GS,8,0)</f>
        <v>74223</v>
      </c>
      <c r="CS136" s="30">
        <f>VLOOKUP($A136,CASHBC!$GE:$GS,9,0)</f>
        <v>81266</v>
      </c>
      <c r="CT136" s="30">
        <f>VLOOKUP($A136,CASHBC!$GE:$GS,10,0)</f>
        <v>68592</v>
      </c>
      <c r="CU136" s="30">
        <f>VLOOKUP($A136,CASHBC!$GE:$GS,11,0)</f>
        <v>117811</v>
      </c>
      <c r="CV136" s="30">
        <f>VLOOKUP($A136,CASHBC!$GE:$GS,12,0)</f>
        <v>67798</v>
      </c>
      <c r="CW136" s="30">
        <f>VLOOKUP($A136,CASHBC!$GE:$GS,13,0)</f>
        <v>88767</v>
      </c>
      <c r="CX136" s="30">
        <f>VLOOKUP($A136,CASHBC!$GE:$GS,14,0)</f>
        <v>128175</v>
      </c>
      <c r="CY136" s="30">
        <f>VLOOKUP($A136,CASHBC!$GE:$GS,15,0)</f>
        <v>130432</v>
      </c>
      <c r="CZ136" s="30">
        <f t="shared" si="15"/>
        <v>10.452692974465959</v>
      </c>
      <c r="DA136" s="30">
        <f t="shared" si="15"/>
        <v>14.083091093183524</v>
      </c>
      <c r="DB136" s="30">
        <f t="shared" si="15"/>
        <v>16.699508812481941</v>
      </c>
      <c r="DC136" s="30">
        <f t="shared" si="15"/>
        <v>23.858061564955332</v>
      </c>
      <c r="DD136" s="30">
        <f t="shared" si="15"/>
        <v>15.67298962386511</v>
      </c>
      <c r="DE136" s="30">
        <f t="shared" si="17"/>
        <v>14.463900260513585</v>
      </c>
      <c r="DF136" s="30">
        <f t="shared" si="17"/>
        <v>11.343949988548024</v>
      </c>
      <c r="DG136" s="30">
        <f t="shared" si="17"/>
        <v>13.45070509192036</v>
      </c>
      <c r="DH136" s="30">
        <f t="shared" si="17"/>
        <v>11.828784697923957</v>
      </c>
      <c r="DI136" s="30">
        <f t="shared" si="17"/>
        <v>10.349755116245511</v>
      </c>
      <c r="DJ136" s="30">
        <f t="shared" si="17"/>
        <v>14.545222572937254</v>
      </c>
      <c r="DK136" s="30">
        <f t="shared" si="16"/>
        <v>11.659591965482667</v>
      </c>
      <c r="DL136" s="30">
        <f t="shared" si="16"/>
        <v>9.5688940901111756</v>
      </c>
      <c r="DM136" s="30">
        <f t="shared" si="16"/>
        <v>10.255305446516193</v>
      </c>
      <c r="DN136" s="3">
        <f>VLOOKUP($A136,DELIEVERY!$DX:$EM,2,0)</f>
        <v>40.61</v>
      </c>
      <c r="DO136" s="3">
        <f>VLOOKUP($A136,DELIEVERY!$DX:$EM,3,0)</f>
        <v>42.41</v>
      </c>
      <c r="DP136" s="3">
        <f>VLOOKUP($A136,DELIEVERY!$DX:$EM,4,0)</f>
        <v>20.58</v>
      </c>
      <c r="DQ136" s="3">
        <f>VLOOKUP($A136,DELIEVERY!$DX:$EM,5,0)</f>
        <v>13.68</v>
      </c>
      <c r="DR136" s="3">
        <f>VLOOKUP($A136,DELIEVERY!$DX:$EM,6,0)</f>
        <v>18.11</v>
      </c>
      <c r="DS136" s="3">
        <f>VLOOKUP($A136,DELIEVERY!$DX:$EM,7,0)</f>
        <v>13.94</v>
      </c>
      <c r="DT136" s="3">
        <f>VLOOKUP($A136,DELIEVERY!$DX:$EM,8,0)</f>
        <v>27.14</v>
      </c>
      <c r="DU136" s="3">
        <f>VLOOKUP($A136,DELIEVERY!$DX:$EM,9,0)</f>
        <v>28.33</v>
      </c>
      <c r="DV136" s="3">
        <f>VLOOKUP($A136,DELIEVERY!$DX:$EM,10,0)</f>
        <v>23.69</v>
      </c>
      <c r="DW136" s="3">
        <f>VLOOKUP($A136,DELIEVERY!$DX:$EM,11,0)</f>
        <v>47.13</v>
      </c>
      <c r="DX136" s="3">
        <f>VLOOKUP($A136,DELIEVERY!$DX:$EM,12,0)</f>
        <v>43.11</v>
      </c>
      <c r="DY136" s="3">
        <f>VLOOKUP($A136,DELIEVERY!$DX:$EM,13,0)</f>
        <v>43.69</v>
      </c>
      <c r="DZ136" s="3">
        <f>VLOOKUP($A136,DELIEVERY!$DX:$EM,14,0)</f>
        <v>40.159999999999997</v>
      </c>
      <c r="EA136" s="3">
        <f>VLOOKUP($A136,DELIEVERY!$DX:$EM,15,0)</f>
        <v>35.840000000000003</v>
      </c>
      <c r="EB136" s="3">
        <f>CASHBC!HU134</f>
        <v>151.55000000000018</v>
      </c>
      <c r="EC136" s="22">
        <f>CASHBC!HV134</f>
        <v>138.34999999999991</v>
      </c>
      <c r="ED136" s="22">
        <f>CASHBC!HW134</f>
        <v>115</v>
      </c>
      <c r="EE136" s="22">
        <f>CASHBC!HX134</f>
        <v>102.34999999999991</v>
      </c>
      <c r="EF136" s="3">
        <f>CASHBC!HY134</f>
        <v>126.34999999999991</v>
      </c>
      <c r="EG136" s="22">
        <f>CASHBC!HZ134</f>
        <v>146</v>
      </c>
      <c r="EH136" s="22">
        <f>CASHBC!IA134</f>
        <v>100</v>
      </c>
      <c r="EI136" s="22">
        <f>CASHBC!IB134</f>
        <v>200</v>
      </c>
      <c r="EJ136" s="22">
        <f>CASHBC!IC134</f>
        <v>139.09999999999991</v>
      </c>
      <c r="EK136" s="22">
        <f>CASHBC!ID134</f>
        <v>178.90000000000009</v>
      </c>
      <c r="EL136" s="3">
        <f>CASHBC!IE134</f>
        <v>111.65000000000009</v>
      </c>
      <c r="EM136" s="22">
        <f>CASHBC!IF134</f>
        <v>218.79999999999973</v>
      </c>
      <c r="EN136" s="22">
        <f>CASHBC!IG134</f>
        <v>248</v>
      </c>
      <c r="EO136" s="22">
        <f>CASHBC!IH134</f>
        <v>274</v>
      </c>
      <c r="EP136" s="22">
        <f>VLOOKUP($A136,FNO_STOCKOPS!$EJ:$EY,2,0)</f>
        <v>0.56647398843930641</v>
      </c>
      <c r="EQ136" s="22">
        <f>VLOOKUP($A136,FNO_STOCKOPS!$EJ:$EY,3,0)</f>
        <v>0.51063829787234039</v>
      </c>
      <c r="ER136" s="22">
        <f>VLOOKUP($A136,FNO_STOCKOPS!$EJ:$EY,4,0)</f>
        <v>0.49735449735449733</v>
      </c>
      <c r="ES136" s="22">
        <f>VLOOKUP($A136,FNO_STOCKOPS!$EJ:$EY,5,0)</f>
        <v>0.49431818181818182</v>
      </c>
      <c r="ET136" s="22">
        <f>VLOOKUP($A136,FNO_STOCKOPS!$EJ:$EY,6,0)</f>
        <v>0.44654088050314467</v>
      </c>
      <c r="EU136" s="22">
        <f>VLOOKUP($A136,FNO_STOCKOPS!$EJ:$EY,7,0)</f>
        <v>0.47826086956521741</v>
      </c>
      <c r="EV136" s="22">
        <f>VLOOKUP($A136,FNO_STOCKOPS!$EJ:$EY,8,0)</f>
        <v>0.49342105263157893</v>
      </c>
      <c r="EW136" s="22">
        <f>VLOOKUP($A136,FNO_STOCKOPS!$EJ:$EY,9,0)</f>
        <v>0.45783132530120479</v>
      </c>
      <c r="EX136" s="22">
        <f>VLOOKUP($A136,FNO_STOCKOPS!$EJ:$EY,10,0)</f>
        <v>0.3971631205673759</v>
      </c>
      <c r="EY136" s="22">
        <f>VLOOKUP($A136,FNO_STOCKOPS!$EJ:$EY,11,0)</f>
        <v>0.43801652892561982</v>
      </c>
      <c r="EZ136" s="22">
        <f>VLOOKUP($A136,FNO_STOCKOPS!$EJ:$EY,12,0)</f>
        <v>0.47272727272727272</v>
      </c>
      <c r="FA136" s="22">
        <f>VLOOKUP($A136,FNO_STOCKOPS!$EJ:$EY,13,0)</f>
        <v>0.50485436893203883</v>
      </c>
      <c r="FB136" s="22">
        <f>VLOOKUP($A136,FNO_STOCKOPS!$EJ:$EY,14,0)</f>
        <v>0.52577319587628868</v>
      </c>
      <c r="FC136" s="22">
        <f>VLOOKUP($A136,FNO_STOCKOPS!$EJ:$EY,15,0)</f>
        <v>0.61643835616438358</v>
      </c>
    </row>
    <row r="137" spans="1:159" x14ac:dyDescent="0.25">
      <c r="A137" s="3" t="s">
        <v>143</v>
      </c>
      <c r="B137" s="18">
        <v>326</v>
      </c>
      <c r="C137" s="18">
        <v>335.65</v>
      </c>
      <c r="D137" s="18">
        <v>325</v>
      </c>
      <c r="E137" s="18">
        <v>331.8</v>
      </c>
      <c r="F137" s="18">
        <v>2.87</v>
      </c>
      <c r="G137" s="18">
        <v>335.65</v>
      </c>
      <c r="H137" s="18">
        <v>231.05</v>
      </c>
      <c r="I137" s="21" t="str">
        <f>VLOOKUP($A137,CASHBC!$HT:$IL,19,0)</f>
        <v/>
      </c>
      <c r="J137" s="22">
        <f>VLOOKUP($A137,CASHBC!$A:$C,3,0)</f>
        <v>15.55954</v>
      </c>
      <c r="K137" s="22">
        <f>VLOOKUP($A137,CASHBC!$EZ:$FD,2,0)</f>
        <v>10.017150000000001</v>
      </c>
      <c r="L137" s="22">
        <f>VLOOKUP($A137,CASHBC!$EZ:$FD,3,0)</f>
        <v>10.516184000000001</v>
      </c>
      <c r="M137" s="22">
        <f>VLOOKUP($A137,CASHBC!$EZ:$FD,4,0)</f>
        <v>12.50722625</v>
      </c>
      <c r="N137" s="22">
        <f>VLOOKUP($A137,CASHBC!$EZ:$FD,5,0)</f>
        <v>13.750023846153848</v>
      </c>
      <c r="O137" s="22">
        <f t="shared" si="18"/>
        <v>15.55954</v>
      </c>
      <c r="P137" s="22">
        <f>VLOOKUP($A137,CASHBC!$A:$D,4,0)</f>
        <v>51.493869369999999</v>
      </c>
      <c r="Q137" s="22">
        <f>VLOOKUP($A137,CASHBC!$FX:$GB,2,0)</f>
        <v>31.605158509999999</v>
      </c>
      <c r="R137" s="22">
        <f>VLOOKUP($A137,CASHBC!$FX:$GB,3,0)</f>
        <v>32.620567106000003</v>
      </c>
      <c r="S137" s="22">
        <f>VLOOKUP($A137,CASHBC!$FX:$GB,4,0)</f>
        <v>38.099286880000008</v>
      </c>
      <c r="T137" s="22">
        <f>VLOOKUP($A137,CASHBC!$FX:$GB,5,0)</f>
        <v>41.599201350384618</v>
      </c>
      <c r="U137" s="22">
        <f t="shared" si="19"/>
        <v>51.493869369999999</v>
      </c>
      <c r="V137" s="24">
        <f>VLOOKUP($A137,CASHBC!$A:$E,5,0)</f>
        <v>20676</v>
      </c>
      <c r="W137" s="24">
        <f>VLOOKUP($A137,CASHBC!$GV:$GZ,2,0)</f>
        <v>15849</v>
      </c>
      <c r="X137" s="24">
        <f>VLOOKUP($A137,CASHBC!$GV:$GZ,3,0)</f>
        <v>15046.6</v>
      </c>
      <c r="Y137" s="24">
        <f>VLOOKUP($A137,CASHBC!$GV:$GZ,4,0)</f>
        <v>13805.375</v>
      </c>
      <c r="Z137" s="24">
        <f>VLOOKUP($A137,CASHBC!$GV:$GZ,5,0)</f>
        <v>16922.153846153848</v>
      </c>
      <c r="AA137" s="24" t="str">
        <f t="shared" si="20"/>
        <v/>
      </c>
      <c r="AB137" s="27">
        <f>VLOOKUP(A137,DELIEVERY!A:E,5,0)</f>
        <v>23.07</v>
      </c>
      <c r="AC137" s="22">
        <f>VLOOKUP(A137,DELIEVERY!DP:DV,3,0)</f>
        <v>16.096361406853912</v>
      </c>
      <c r="AD137" s="22">
        <f>VLOOKUP(A137,DELIEVERY!DP:DV,4,0)</f>
        <v>23.970938507732463</v>
      </c>
      <c r="AE137" s="22">
        <f>VLOOKUP(A137,DELIEVERY!DP:DV,5,0)</f>
        <v>34.157633472089785</v>
      </c>
      <c r="AF137" s="22">
        <f>VLOOKUP(A137,DELIEVERY!DP:DV,6,0)</f>
        <v>27.879744656107171</v>
      </c>
      <c r="AG137" s="3" t="str">
        <f t="shared" si="21"/>
        <v/>
      </c>
      <c r="AH137" s="28">
        <f>FNO_BHAVCOPY!CB135</f>
        <v>-14.700854700854702</v>
      </c>
      <c r="AI137" s="28">
        <f>FNO_BHAVCOPY!CC135</f>
        <v>8.938547486033519</v>
      </c>
      <c r="AJ137" s="28">
        <f>FNO_BHAVCOPY!CD135</f>
        <v>1.3207547169811322</v>
      </c>
      <c r="AK137" s="28">
        <f>FNO_BHAVCOPY!CE135</f>
        <v>-1.3035381750465549</v>
      </c>
      <c r="AL137" s="28">
        <f>FNO_BHAVCOPY!CF135</f>
        <v>2.8735632183908044</v>
      </c>
      <c r="AM137" s="28">
        <f>FNO_BHAVCOPY!CG135</f>
        <v>8.2987551867219906</v>
      </c>
      <c r="AN137" s="28">
        <f>FNO_BHAVCOPY!CH135</f>
        <v>-0.82304526748971196</v>
      </c>
      <c r="AO137" s="28">
        <f>FNO_BHAVCOPY!CI135</f>
        <v>1.25</v>
      </c>
      <c r="AP137" s="28">
        <f>FNO_BHAVCOPY!CJ135</f>
        <v>3.4482758620689653</v>
      </c>
      <c r="AQ137" s="28">
        <f>FNO_BHAVCOPY!CK135</f>
        <v>8.1585081585081589</v>
      </c>
      <c r="AR137" s="28">
        <f>FNO_BHAVCOPY!CL135</f>
        <v>3.87409200968523</v>
      </c>
      <c r="AS137" s="28">
        <f>FNO_BHAVCOPY!CM135</f>
        <v>-9.030837004405285</v>
      </c>
      <c r="AT137" s="28">
        <f>FNO_BHAVCOPY!CN135</f>
        <v>0.66518847006651882</v>
      </c>
      <c r="AU137" s="28">
        <f>FNO_BHAVCOPY!CO135</f>
        <v>1.5765765765765765</v>
      </c>
      <c r="AV137" s="29">
        <f>FNO_BHAVCOPY!BK135</f>
        <v>1497000</v>
      </c>
      <c r="AW137" s="29">
        <f>FNO_BHAVCOPY!BL135</f>
        <v>1755000</v>
      </c>
      <c r="AX137" s="29">
        <f>FNO_BHAVCOPY!BM135</f>
        <v>1611000</v>
      </c>
      <c r="AY137" s="29">
        <f>FNO_BHAVCOPY!BN135</f>
        <v>1590000</v>
      </c>
      <c r="AZ137" s="29">
        <f>FNO_BHAVCOPY!BO135</f>
        <v>1611000</v>
      </c>
      <c r="BA137" s="29">
        <f>FNO_BHAVCOPY!BP135</f>
        <v>1566000</v>
      </c>
      <c r="BB137" s="29">
        <f>FNO_BHAVCOPY!BQ135</f>
        <v>1446000</v>
      </c>
      <c r="BC137" s="29">
        <f>FNO_BHAVCOPY!BR135</f>
        <v>1458000</v>
      </c>
      <c r="BD137" s="29">
        <f>FNO_BHAVCOPY!BS135</f>
        <v>1440000</v>
      </c>
      <c r="BE137" s="29">
        <f>FNO_BHAVCOPY!BT135</f>
        <v>1392000</v>
      </c>
      <c r="BF137" s="29">
        <f>FNO_BHAVCOPY!BU135</f>
        <v>1287000</v>
      </c>
      <c r="BG137" s="29">
        <f>FNO_BHAVCOPY!BV135</f>
        <v>1239000</v>
      </c>
      <c r="BH137" s="29">
        <f>FNO_BHAVCOPY!BW135</f>
        <v>1362000</v>
      </c>
      <c r="BI137" s="29">
        <f>FNO_BHAVCOPY!BX135</f>
        <v>1353000</v>
      </c>
      <c r="BJ137" s="22">
        <f>CASHBC!EJ135</f>
        <v>15.55954</v>
      </c>
      <c r="BK137" s="22">
        <f>CASHBC!EK135</f>
        <v>13.40202</v>
      </c>
      <c r="BL137" s="22">
        <f>CASHBC!EL135</f>
        <v>8.1150000000000002</v>
      </c>
      <c r="BM137" s="22">
        <f>CASHBC!EM135</f>
        <v>8.5344300000000004</v>
      </c>
      <c r="BN137" s="22">
        <f>CASHBC!EN135</f>
        <v>13.49985</v>
      </c>
      <c r="BO137" s="22">
        <f>CASHBC!EO135</f>
        <v>9.0296199999999995</v>
      </c>
      <c r="BP137" s="22">
        <f>CASHBC!EP135</f>
        <v>9.0887600000000006</v>
      </c>
      <c r="BQ137" s="22">
        <f>CASHBC!EQ135</f>
        <v>3.7409300000000001</v>
      </c>
      <c r="BR137" s="22">
        <f>CASHBC!ER135</f>
        <v>34.647199999999998</v>
      </c>
      <c r="BS137" s="22">
        <f>CASHBC!ES135</f>
        <v>25.151700000000002</v>
      </c>
      <c r="BT137" s="22">
        <f>CASHBC!ET135</f>
        <v>8.9320299999999992</v>
      </c>
      <c r="BU137" s="22">
        <f>CASHBC!EU135</f>
        <v>24.722840000000001</v>
      </c>
      <c r="BV137" s="22">
        <f>CASHBC!EV135</f>
        <v>11.121600000000001</v>
      </c>
      <c r="BW137" s="22">
        <f>CASHBC!EW135</f>
        <v>8.7643299999999993</v>
      </c>
      <c r="BX137" s="22">
        <f>VLOOKUP($A137,CASHBC!$FG:$FU,2,0)</f>
        <v>51.493869369999999</v>
      </c>
      <c r="BY137" s="22">
        <f>VLOOKUP($A137,CASHBC!$FG:$FU,3,0)</f>
        <v>43.245794005</v>
      </c>
      <c r="BZ137" s="22">
        <f>VLOOKUP($A137,CASHBC!$FG:$FU,4,0)</f>
        <v>25.291504100000001</v>
      </c>
      <c r="CA137" s="22">
        <f>VLOOKUP($A137,CASHBC!$FG:$FU,5,0)</f>
        <v>26.278177424999999</v>
      </c>
      <c r="CB137" s="22">
        <f>VLOOKUP($A137,CASHBC!$FG:$FU,6,0)</f>
        <v>41.140027535000002</v>
      </c>
      <c r="CC137" s="22">
        <f>VLOOKUP($A137,CASHBC!$FG:$FU,7,0)</f>
        <v>27.147332464999998</v>
      </c>
      <c r="CD137" s="22">
        <f>VLOOKUP($A137,CASHBC!$FG:$FU,8,0)</f>
        <v>26.757337405000001</v>
      </c>
      <c r="CE137" s="22">
        <f>VLOOKUP($A137,CASHBC!$FG:$FU,9,0)</f>
        <v>10.9175322</v>
      </c>
      <c r="CF137" s="22">
        <f>VLOOKUP($A137,CASHBC!$FG:$FU,10,0)</f>
        <v>104.01658990499999</v>
      </c>
      <c r="CG137" s="22">
        <f>VLOOKUP($A137,CASHBC!$FG:$FU,11,0)</f>
        <v>76.120596004999996</v>
      </c>
      <c r="CH137" s="22">
        <f>VLOOKUP($A137,CASHBC!$FG:$FU,12,0)</f>
        <v>26.553062555</v>
      </c>
      <c r="CI137" s="22">
        <f>VLOOKUP($A137,CASHBC!$FG:$FU,13,0)</f>
        <v>75.24646534</v>
      </c>
      <c r="CJ137" s="22">
        <f>VLOOKUP($A137,CASHBC!$FG:$FU,14,0)</f>
        <v>32.186099845000001</v>
      </c>
      <c r="CK137" s="22">
        <f>VLOOKUP($A137,CASHBC!$FG:$FU,15,0)</f>
        <v>25.88909877</v>
      </c>
      <c r="CL137" s="30">
        <f>VLOOKUP($A137,CASHBC!$GE:$GS,2,0)</f>
        <v>20676</v>
      </c>
      <c r="CM137" s="30">
        <f>VLOOKUP($A137,CASHBC!$GE:$GS,3,0)</f>
        <v>23705</v>
      </c>
      <c r="CN137" s="30">
        <f>VLOOKUP($A137,CASHBC!$GE:$GS,4,0)</f>
        <v>12310</v>
      </c>
      <c r="CO137" s="30">
        <f>VLOOKUP($A137,CASHBC!$GE:$GS,5,0)</f>
        <v>11532</v>
      </c>
      <c r="CP137" s="30">
        <f>VLOOKUP($A137,CASHBC!$GE:$GS,6,0)</f>
        <v>13674</v>
      </c>
      <c r="CQ137" s="30">
        <f>VLOOKUP($A137,CASHBC!$GE:$GS,7,0)</f>
        <v>14012</v>
      </c>
      <c r="CR137" s="30">
        <f>VLOOKUP($A137,CASHBC!$GE:$GS,8,0)</f>
        <v>9807</v>
      </c>
      <c r="CS137" s="30">
        <f>VLOOKUP($A137,CASHBC!$GE:$GS,9,0)</f>
        <v>7210</v>
      </c>
      <c r="CT137" s="30">
        <f>VLOOKUP($A137,CASHBC!$GE:$GS,10,0)</f>
        <v>18193</v>
      </c>
      <c r="CU137" s="30">
        <f>VLOOKUP($A137,CASHBC!$GE:$GS,11,0)</f>
        <v>25503</v>
      </c>
      <c r="CV137" s="30">
        <f>VLOOKUP($A137,CASHBC!$GE:$GS,12,0)</f>
        <v>14601</v>
      </c>
      <c r="CW137" s="30">
        <f>VLOOKUP($A137,CASHBC!$GE:$GS,13,0)</f>
        <v>40423</v>
      </c>
      <c r="CX137" s="30">
        <f>VLOOKUP($A137,CASHBC!$GE:$GS,14,0)</f>
        <v>13803</v>
      </c>
      <c r="CY137" s="30">
        <f>VLOOKUP($A137,CASHBC!$GE:$GS,15,0)</f>
        <v>15215</v>
      </c>
      <c r="CZ137" s="30">
        <f t="shared" si="15"/>
        <v>75.254111046624104</v>
      </c>
      <c r="DA137" s="30">
        <f t="shared" si="15"/>
        <v>56.536680025311114</v>
      </c>
      <c r="DB137" s="30">
        <f t="shared" si="15"/>
        <v>65.922014622258331</v>
      </c>
      <c r="DC137" s="30">
        <f t="shared" si="15"/>
        <v>74.006503642039547</v>
      </c>
      <c r="DD137" s="30">
        <f t="shared" si="15"/>
        <v>98.726415094339629</v>
      </c>
      <c r="DE137" s="30">
        <f t="shared" si="17"/>
        <v>64.442049671709952</v>
      </c>
      <c r="DF137" s="30">
        <f t="shared" si="17"/>
        <v>92.676251656979716</v>
      </c>
      <c r="DG137" s="30">
        <f t="shared" si="17"/>
        <v>51.885298196948682</v>
      </c>
      <c r="DH137" s="30">
        <f t="shared" si="17"/>
        <v>190.44247787610618</v>
      </c>
      <c r="DI137" s="30">
        <f t="shared" si="17"/>
        <v>98.622514998235516</v>
      </c>
      <c r="DJ137" s="30">
        <f t="shared" si="17"/>
        <v>61.174097664543517</v>
      </c>
      <c r="DK137" s="30">
        <f t="shared" si="16"/>
        <v>61.160329515374919</v>
      </c>
      <c r="DL137" s="30">
        <f t="shared" si="16"/>
        <v>80.57378830688981</v>
      </c>
      <c r="DM137" s="30">
        <f t="shared" si="16"/>
        <v>57.603220506079523</v>
      </c>
      <c r="DN137" s="3">
        <f>VLOOKUP($A137,DELIEVERY!$DX:$EM,2,0)</f>
        <v>23.07</v>
      </c>
      <c r="DO137" s="3">
        <f>VLOOKUP($A137,DELIEVERY!$DX:$EM,3,0)</f>
        <v>17.66</v>
      </c>
      <c r="DP137" s="3">
        <f>VLOOKUP($A137,DELIEVERY!$DX:$EM,4,0)</f>
        <v>16.559999999999999</v>
      </c>
      <c r="DQ137" s="3">
        <f>VLOOKUP($A137,DELIEVERY!$DX:$EM,5,0)</f>
        <v>13.21</v>
      </c>
      <c r="DR137" s="3">
        <f>VLOOKUP($A137,DELIEVERY!$DX:$EM,6,0)</f>
        <v>32.17</v>
      </c>
      <c r="DS137" s="3">
        <f>VLOOKUP($A137,DELIEVERY!$DX:$EM,7,0)</f>
        <v>37.92</v>
      </c>
      <c r="DT137" s="3">
        <f>VLOOKUP($A137,DELIEVERY!$DX:$EM,8,0)</f>
        <v>42.91</v>
      </c>
      <c r="DU137" s="3">
        <f>VLOOKUP($A137,DELIEVERY!$DX:$EM,9,0)</f>
        <v>30.35</v>
      </c>
      <c r="DV137" s="3">
        <f>VLOOKUP($A137,DELIEVERY!$DX:$EM,10,0)</f>
        <v>47.73</v>
      </c>
      <c r="DW137" s="3">
        <f>VLOOKUP($A137,DELIEVERY!$DX:$EM,11,0)</f>
        <v>17.84</v>
      </c>
      <c r="DX137" s="3">
        <f>VLOOKUP($A137,DELIEVERY!$DX:$EM,12,0)</f>
        <v>32.43</v>
      </c>
      <c r="DY137" s="3">
        <f>VLOOKUP($A137,DELIEVERY!$DX:$EM,13,0)</f>
        <v>17.5</v>
      </c>
      <c r="DZ137" s="3">
        <f>VLOOKUP($A137,DELIEVERY!$DX:$EM,14,0)</f>
        <v>12.53</v>
      </c>
      <c r="EA137" s="3">
        <f>VLOOKUP($A137,DELIEVERY!$DX:$EM,15,0)</f>
        <v>29.15</v>
      </c>
      <c r="EB137" s="3">
        <f>CASHBC!HU135</f>
        <v>10.649999999999977</v>
      </c>
      <c r="EC137" s="22">
        <f>CASHBC!HV135</f>
        <v>13.349999999999966</v>
      </c>
      <c r="ED137" s="22">
        <f>CASHBC!HW135</f>
        <v>8.9499999999999886</v>
      </c>
      <c r="EE137" s="22">
        <f>CASHBC!HX135</f>
        <v>6.0999999999999659</v>
      </c>
      <c r="EF137" s="3">
        <f>CASHBC!HY135</f>
        <v>11.25</v>
      </c>
      <c r="EG137" s="22">
        <f>CASHBC!HZ135</f>
        <v>11.050000000000011</v>
      </c>
      <c r="EH137" s="22">
        <f>CASHBC!IA135</f>
        <v>12</v>
      </c>
      <c r="EI137" s="22">
        <f>CASHBC!IB135</f>
        <v>5.5</v>
      </c>
      <c r="EJ137" s="22">
        <f>CASHBC!IC135</f>
        <v>16.649999999999977</v>
      </c>
      <c r="EK137" s="22">
        <f>CASHBC!ID135</f>
        <v>11.399999999999977</v>
      </c>
      <c r="EL137" s="3">
        <f>CASHBC!IE135</f>
        <v>8</v>
      </c>
      <c r="EM137" s="22">
        <f>CASHBC!IF135</f>
        <v>23.300000000000011</v>
      </c>
      <c r="EN137" s="22">
        <f>CASHBC!IG135</f>
        <v>13.550000000000011</v>
      </c>
      <c r="EO137" s="22">
        <f>CASHBC!IH135</f>
        <v>8.7999999999999545</v>
      </c>
      <c r="EP137" s="22">
        <f>VLOOKUP($A137,FNO_STOCKOPS!$EJ:$EY,2,0)</f>
        <v>0.48192771084337349</v>
      </c>
      <c r="EQ137" s="22">
        <f>VLOOKUP($A137,FNO_STOCKOPS!$EJ:$EY,3,0)</f>
        <v>0.38144329896907214</v>
      </c>
      <c r="ER137" s="22">
        <f>VLOOKUP($A137,FNO_STOCKOPS!$EJ:$EY,4,0)</f>
        <v>0.37037037037037035</v>
      </c>
      <c r="ES137" s="22">
        <f>VLOOKUP($A137,FNO_STOCKOPS!$EJ:$EY,5,0)</f>
        <v>0.3125</v>
      </c>
      <c r="ET137" s="22">
        <f>VLOOKUP($A137,FNO_STOCKOPS!$EJ:$EY,6,0)</f>
        <v>0.29914529914529914</v>
      </c>
      <c r="EU137" s="22">
        <f>VLOOKUP($A137,FNO_STOCKOPS!$EJ:$EY,7,0)</f>
        <v>0.31818181818181818</v>
      </c>
      <c r="EV137" s="22">
        <f>VLOOKUP($A137,FNO_STOCKOPS!$EJ:$EY,8,0)</f>
        <v>0.30476190476190479</v>
      </c>
      <c r="EW137" s="22">
        <f>VLOOKUP($A137,FNO_STOCKOPS!$EJ:$EY,9,0)</f>
        <v>0.30769230769230771</v>
      </c>
      <c r="EX137" s="22">
        <f>VLOOKUP($A137,FNO_STOCKOPS!$EJ:$EY,10,0)</f>
        <v>0.31730769230769229</v>
      </c>
      <c r="EY137" s="22">
        <f>VLOOKUP($A137,FNO_STOCKOPS!$EJ:$EY,11,0)</f>
        <v>0.32</v>
      </c>
      <c r="EZ137" s="22">
        <f>VLOOKUP($A137,FNO_STOCKOPS!$EJ:$EY,12,0)</f>
        <v>0.30208333333333331</v>
      </c>
      <c r="FA137" s="22">
        <f>VLOOKUP($A137,FNO_STOCKOPS!$EJ:$EY,13,0)</f>
        <v>0.29473684210526313</v>
      </c>
      <c r="FB137" s="22">
        <f>VLOOKUP($A137,FNO_STOCKOPS!$EJ:$EY,14,0)</f>
        <v>0.2857142857142857</v>
      </c>
      <c r="FC137" s="22">
        <f>VLOOKUP($A137,FNO_STOCKOPS!$EJ:$EY,15,0)</f>
        <v>0.26506024096385544</v>
      </c>
    </row>
    <row r="138" spans="1:159" x14ac:dyDescent="0.25">
      <c r="A138" s="3" t="s">
        <v>144</v>
      </c>
      <c r="B138" s="17">
        <v>313.5</v>
      </c>
      <c r="C138" s="17">
        <v>334.1</v>
      </c>
      <c r="D138" s="18">
        <v>311.2</v>
      </c>
      <c r="E138" s="18">
        <v>326.5</v>
      </c>
      <c r="F138" s="18">
        <v>6.04</v>
      </c>
      <c r="G138" s="17">
        <v>511.75</v>
      </c>
      <c r="H138" s="18">
        <v>240.1</v>
      </c>
      <c r="I138" s="21" t="str">
        <f>VLOOKUP($A138,CASHBC!$HT:$IL,19,0)</f>
        <v/>
      </c>
      <c r="J138" s="22">
        <f>VLOOKUP($A138,CASHBC!$A:$C,3,0)</f>
        <v>82.201499999999996</v>
      </c>
      <c r="K138" s="22">
        <f>VLOOKUP($A138,CASHBC!$EZ:$FD,2,0)</f>
        <v>36.414503333333329</v>
      </c>
      <c r="L138" s="22">
        <f>VLOOKUP($A138,CASHBC!$EZ:$FD,3,0)</f>
        <v>35.718155999999993</v>
      </c>
      <c r="M138" s="22">
        <f>VLOOKUP($A138,CASHBC!$EZ:$FD,4,0)</f>
        <v>44.675102499999994</v>
      </c>
      <c r="N138" s="22">
        <f>VLOOKUP($A138,CASHBC!$EZ:$FD,5,0)</f>
        <v>49.587604615384606</v>
      </c>
      <c r="O138" s="22">
        <f t="shared" si="18"/>
        <v>82.201499999999996</v>
      </c>
      <c r="P138" s="22">
        <f>VLOOKUP($A138,CASHBC!$A:$D,4,0)</f>
        <v>264.16228274000002</v>
      </c>
      <c r="Q138" s="22">
        <f>VLOOKUP($A138,CASHBC!$FX:$GB,2,0)</f>
        <v>109.34745886666667</v>
      </c>
      <c r="R138" s="22">
        <f>VLOOKUP($A138,CASHBC!$FX:$GB,3,0)</f>
        <v>106.80820394700001</v>
      </c>
      <c r="S138" s="22">
        <f>VLOOKUP($A138,CASHBC!$FX:$GB,4,0)</f>
        <v>135.10177447000001</v>
      </c>
      <c r="T138" s="22">
        <f>VLOOKUP($A138,CASHBC!$FX:$GB,5,0)</f>
        <v>146.81717867999998</v>
      </c>
      <c r="U138" s="22">
        <f t="shared" si="19"/>
        <v>264.16228274000002</v>
      </c>
      <c r="V138" s="24">
        <f>VLOOKUP($A138,CASHBC!$A:$E,5,0)</f>
        <v>119600</v>
      </c>
      <c r="W138" s="24">
        <f>VLOOKUP($A138,CASHBC!$GV:$GZ,2,0)</f>
        <v>49707.333333333336</v>
      </c>
      <c r="X138" s="24">
        <f>VLOOKUP($A138,CASHBC!$GV:$GZ,3,0)</f>
        <v>44394.6</v>
      </c>
      <c r="Y138" s="24">
        <f>VLOOKUP($A138,CASHBC!$GV:$GZ,4,0)</f>
        <v>53043.875</v>
      </c>
      <c r="Z138" s="24">
        <f>VLOOKUP($A138,CASHBC!$GV:$GZ,5,0)</f>
        <v>58569.846153846156</v>
      </c>
      <c r="AA138" s="24" t="str">
        <f t="shared" si="20"/>
        <v/>
      </c>
      <c r="AB138" s="27">
        <f>VLOOKUP(A138,DELIEVERY!A:E,5,0)</f>
        <v>20.84</v>
      </c>
      <c r="AC138" s="22">
        <f>VLOOKUP(A138,DELIEVERY!DP:DV,3,0)</f>
        <v>29.062678414488879</v>
      </c>
      <c r="AD138" s="22">
        <f>VLOOKUP(A138,DELIEVERY!DP:DV,4,0)</f>
        <v>26.071844246382707</v>
      </c>
      <c r="AE138" s="22">
        <f>VLOOKUP(A138,DELIEVERY!DP:DV,5,0)</f>
        <v>22.206731366760714</v>
      </c>
      <c r="AF138" s="22">
        <f>VLOOKUP(A138,DELIEVERY!DP:DV,6,0)</f>
        <v>20.755656896017719</v>
      </c>
      <c r="AG138" s="3" t="str">
        <f t="shared" si="21"/>
        <v/>
      </c>
      <c r="AH138" s="28">
        <f>FNO_BHAVCOPY!CB136</f>
        <v>-10.552616108171664</v>
      </c>
      <c r="AI138" s="28">
        <f>FNO_BHAVCOPY!CC136</f>
        <v>-10.919088766692852</v>
      </c>
      <c r="AJ138" s="28">
        <f>FNO_BHAVCOPY!CD136</f>
        <v>-1.9763860369609858</v>
      </c>
      <c r="AK138" s="28">
        <f>FNO_BHAVCOPY!CE136</f>
        <v>3.4794156706507304</v>
      </c>
      <c r="AL138" s="28">
        <f>FNO_BHAVCOPY!CF136</f>
        <v>13.506180283388606</v>
      </c>
      <c r="AM138" s="28">
        <f>FNO_BHAVCOPY!CG136</f>
        <v>5.435473617291799</v>
      </c>
      <c r="AN138" s="28">
        <f>FNO_BHAVCOPY!CH136</f>
        <v>3.0461840812315755</v>
      </c>
      <c r="AO138" s="28">
        <f>FNO_BHAVCOPY!CI136</f>
        <v>4.8420329670329672</v>
      </c>
      <c r="AP138" s="28">
        <f>FNO_BHAVCOPY!CJ136</f>
        <v>-2.0847343644922667</v>
      </c>
      <c r="AQ138" s="28">
        <f>FNO_BHAVCOPY!CK136</f>
        <v>11.177570093457943</v>
      </c>
      <c r="AR138" s="28">
        <f>FNO_BHAVCOPY!CL136</f>
        <v>12.300587741393787</v>
      </c>
      <c r="AS138" s="28">
        <f>FNO_BHAVCOPY!CM136</f>
        <v>4.2907180385288965</v>
      </c>
      <c r="AT138" s="28">
        <f>FNO_BHAVCOPY!CN136</f>
        <v>2.2839229735781461</v>
      </c>
      <c r="AU138" s="28">
        <f>FNO_BHAVCOPY!CO136</f>
        <v>18.524416135881104</v>
      </c>
      <c r="AV138" s="29">
        <f>FNO_BHAVCOPY!BK136</f>
        <v>4108050</v>
      </c>
      <c r="AW138" s="29">
        <f>FNO_BHAVCOPY!BL136</f>
        <v>4592700</v>
      </c>
      <c r="AX138" s="29">
        <f>FNO_BHAVCOPY!BM136</f>
        <v>5155650</v>
      </c>
      <c r="AY138" s="29">
        <f>FNO_BHAVCOPY!BN136</f>
        <v>5259600</v>
      </c>
      <c r="AZ138" s="29">
        <f>FNO_BHAVCOPY!BO136</f>
        <v>5082750</v>
      </c>
      <c r="BA138" s="29">
        <f>FNO_BHAVCOPY!BP136</f>
        <v>4477950</v>
      </c>
      <c r="BB138" s="29">
        <f>FNO_BHAVCOPY!BQ136</f>
        <v>4247100</v>
      </c>
      <c r="BC138" s="29">
        <f>FNO_BHAVCOPY!BR136</f>
        <v>4121550</v>
      </c>
      <c r="BD138" s="29">
        <f>FNO_BHAVCOPY!BS136</f>
        <v>3931200</v>
      </c>
      <c r="BE138" s="29">
        <f>FNO_BHAVCOPY!BT136</f>
        <v>4014900</v>
      </c>
      <c r="BF138" s="29">
        <f>FNO_BHAVCOPY!BU136</f>
        <v>3611250</v>
      </c>
      <c r="BG138" s="29">
        <f>FNO_BHAVCOPY!BV136</f>
        <v>3215700</v>
      </c>
      <c r="BH138" s="29">
        <f>FNO_BHAVCOPY!BW136</f>
        <v>3083400</v>
      </c>
      <c r="BI138" s="29">
        <f>FNO_BHAVCOPY!BX136</f>
        <v>3014550</v>
      </c>
      <c r="BJ138" s="22">
        <f>CASHBC!EJ136</f>
        <v>82.201499999999996</v>
      </c>
      <c r="BK138" s="22">
        <f>CASHBC!EK136</f>
        <v>42.711219999999997</v>
      </c>
      <c r="BL138" s="22">
        <f>CASHBC!EL136</f>
        <v>39.948639999999997</v>
      </c>
      <c r="BM138" s="22">
        <f>CASHBC!EM136</f>
        <v>26.583649999999999</v>
      </c>
      <c r="BN138" s="22">
        <f>CASHBC!EN136</f>
        <v>41.635800000000003</v>
      </c>
      <c r="BO138" s="22">
        <f>CASHBC!EO136</f>
        <v>27.711469999999998</v>
      </c>
      <c r="BP138" s="22">
        <f>CASHBC!EP136</f>
        <v>68.136989999999997</v>
      </c>
      <c r="BQ138" s="22">
        <f>CASHBC!EQ136</f>
        <v>39.395659999999999</v>
      </c>
      <c r="BR138" s="22">
        <f>CASHBC!ER136</f>
        <v>71.277389999999997</v>
      </c>
      <c r="BS138" s="22">
        <f>CASHBC!ES136</f>
        <v>90.916830000000004</v>
      </c>
      <c r="BT138" s="22">
        <f>CASHBC!ET136</f>
        <v>67.285700000000006</v>
      </c>
      <c r="BU138" s="22">
        <f>CASHBC!EU136</f>
        <v>51.523269999999997</v>
      </c>
      <c r="BV138" s="22">
        <f>CASHBC!EV136</f>
        <v>24.202200000000001</v>
      </c>
      <c r="BW138" s="22">
        <f>CASHBC!EW136</f>
        <v>53.310040000000001</v>
      </c>
      <c r="BX138" s="22">
        <f>VLOOKUP($A138,CASHBC!$FG:$FU,2,0)</f>
        <v>264.16228274000002</v>
      </c>
      <c r="BY138" s="22">
        <f>VLOOKUP($A138,CASHBC!$FG:$FU,3,0)</f>
        <v>130.102923745</v>
      </c>
      <c r="BZ138" s="22">
        <f>VLOOKUP($A138,CASHBC!$FG:$FU,4,0)</f>
        <v>118.33980643</v>
      </c>
      <c r="CA138" s="22">
        <f>VLOOKUP($A138,CASHBC!$FG:$FU,5,0)</f>
        <v>79.599646425000003</v>
      </c>
      <c r="CB138" s="22">
        <f>VLOOKUP($A138,CASHBC!$FG:$FU,6,0)</f>
        <v>122.46959484000001</v>
      </c>
      <c r="CC138" s="22">
        <f>VLOOKUP($A138,CASHBC!$FG:$FU,7,0)</f>
        <v>83.52904829500001</v>
      </c>
      <c r="CD138" s="22">
        <f>VLOOKUP($A138,CASHBC!$FG:$FU,8,0)</f>
        <v>206.523414675</v>
      </c>
      <c r="CE138" s="22">
        <f>VLOOKUP($A138,CASHBC!$FG:$FU,9,0)</f>
        <v>120.04107881500001</v>
      </c>
      <c r="CF138" s="22">
        <f>VLOOKUP($A138,CASHBC!$FG:$FU,10,0)</f>
        <v>220.20868253499998</v>
      </c>
      <c r="CG138" s="22">
        <f>VLOOKUP($A138,CASHBC!$FG:$FU,11,0)</f>
        <v>267.14697069499999</v>
      </c>
      <c r="CH138" s="22">
        <f>VLOOKUP($A138,CASHBC!$FG:$FU,12,0)</f>
        <v>182.05185772999999</v>
      </c>
      <c r="CI138" s="22">
        <f>VLOOKUP($A138,CASHBC!$FG:$FU,13,0)</f>
        <v>147.85344169500001</v>
      </c>
      <c r="CJ138" s="22">
        <f>VLOOKUP($A138,CASHBC!$FG:$FU,14,0)</f>
        <v>70.728848735</v>
      </c>
      <c r="CK138" s="22">
        <f>VLOOKUP($A138,CASHBC!$FG:$FU,15,0)</f>
        <v>160.02800822500001</v>
      </c>
      <c r="CL138" s="30">
        <f>VLOOKUP($A138,CASHBC!$GE:$GS,2,0)</f>
        <v>119600</v>
      </c>
      <c r="CM138" s="30">
        <f>VLOOKUP($A138,CASHBC!$GE:$GS,3,0)</f>
        <v>58650</v>
      </c>
      <c r="CN138" s="30">
        <f>VLOOKUP($A138,CASHBC!$GE:$GS,4,0)</f>
        <v>48286</v>
      </c>
      <c r="CO138" s="30">
        <f>VLOOKUP($A138,CASHBC!$GE:$GS,5,0)</f>
        <v>42186</v>
      </c>
      <c r="CP138" s="30">
        <f>VLOOKUP($A138,CASHBC!$GE:$GS,6,0)</f>
        <v>42686</v>
      </c>
      <c r="CQ138" s="30">
        <f>VLOOKUP($A138,CASHBC!$GE:$GS,7,0)</f>
        <v>30165</v>
      </c>
      <c r="CR138" s="30">
        <f>VLOOKUP($A138,CASHBC!$GE:$GS,8,0)</f>
        <v>55828</v>
      </c>
      <c r="CS138" s="30">
        <f>VLOOKUP($A138,CASHBC!$GE:$GS,9,0)</f>
        <v>46147</v>
      </c>
      <c r="CT138" s="30">
        <f>VLOOKUP($A138,CASHBC!$GE:$GS,10,0)</f>
        <v>100403</v>
      </c>
      <c r="CU138" s="30">
        <f>VLOOKUP($A138,CASHBC!$GE:$GS,11,0)</f>
        <v>88999</v>
      </c>
      <c r="CV138" s="30">
        <f>VLOOKUP($A138,CASHBC!$GE:$GS,12,0)</f>
        <v>52962</v>
      </c>
      <c r="CW138" s="30">
        <f>VLOOKUP($A138,CASHBC!$GE:$GS,13,0)</f>
        <v>64752</v>
      </c>
      <c r="CX138" s="30">
        <f>VLOOKUP($A138,CASHBC!$GE:$GS,14,0)</f>
        <v>54654</v>
      </c>
      <c r="CY138" s="30">
        <f>VLOOKUP($A138,CASHBC!$GE:$GS,15,0)</f>
        <v>75690</v>
      </c>
      <c r="CZ138" s="30">
        <f t="shared" si="15"/>
        <v>68.730351170568554</v>
      </c>
      <c r="DA138" s="30">
        <f t="shared" si="15"/>
        <v>72.823904518329073</v>
      </c>
      <c r="DB138" s="30">
        <f t="shared" si="15"/>
        <v>82.733380275856348</v>
      </c>
      <c r="DC138" s="30">
        <f t="shared" si="15"/>
        <v>63.015336841606214</v>
      </c>
      <c r="DD138" s="30">
        <f t="shared" si="15"/>
        <v>97.539708569554435</v>
      </c>
      <c r="DE138" s="30">
        <f t="shared" si="17"/>
        <v>91.86630200563566</v>
      </c>
      <c r="DF138" s="30">
        <f t="shared" si="17"/>
        <v>122.04805832198896</v>
      </c>
      <c r="DG138" s="30">
        <f t="shared" si="17"/>
        <v>85.369926539103304</v>
      </c>
      <c r="DH138" s="30">
        <f t="shared" si="17"/>
        <v>70.991295080824273</v>
      </c>
      <c r="DI138" s="30">
        <f t="shared" si="17"/>
        <v>102.15488938077958</v>
      </c>
      <c r="DJ138" s="30">
        <f t="shared" si="17"/>
        <v>127.04523998338432</v>
      </c>
      <c r="DK138" s="30">
        <f t="shared" si="16"/>
        <v>79.570159995058063</v>
      </c>
      <c r="DL138" s="30">
        <f t="shared" si="16"/>
        <v>44.282577670435835</v>
      </c>
      <c r="DM138" s="30">
        <f t="shared" si="16"/>
        <v>70.432078213766687</v>
      </c>
      <c r="DN138" s="3">
        <f>VLOOKUP($A138,DELIEVERY!$DX:$EM,2,0)</f>
        <v>20.84</v>
      </c>
      <c r="DO138" s="3">
        <f>VLOOKUP($A138,DELIEVERY!$DX:$EM,3,0)</f>
        <v>30.69</v>
      </c>
      <c r="DP138" s="3">
        <f>VLOOKUP($A138,DELIEVERY!$DX:$EM,4,0)</f>
        <v>32.14</v>
      </c>
      <c r="DQ138" s="3">
        <f>VLOOKUP($A138,DELIEVERY!$DX:$EM,5,0)</f>
        <v>21.82</v>
      </c>
      <c r="DR138" s="3">
        <f>VLOOKUP($A138,DELIEVERY!$DX:$EM,6,0)</f>
        <v>19.25</v>
      </c>
      <c r="DS138" s="3">
        <f>VLOOKUP($A138,DELIEVERY!$DX:$EM,7,0)</f>
        <v>24.54</v>
      </c>
      <c r="DT138" s="3">
        <f>VLOOKUP($A138,DELIEVERY!$DX:$EM,8,0)</f>
        <v>19.489999999999998</v>
      </c>
      <c r="DU138" s="3">
        <f>VLOOKUP($A138,DELIEVERY!$DX:$EM,9,0)</f>
        <v>16.3</v>
      </c>
      <c r="DV138" s="3">
        <f>VLOOKUP($A138,DELIEVERY!$DX:$EM,10,0)</f>
        <v>18.38</v>
      </c>
      <c r="DW138" s="3">
        <f>VLOOKUP($A138,DELIEVERY!$DX:$EM,11,0)</f>
        <v>19.489999999999998</v>
      </c>
      <c r="DX138" s="3">
        <f>VLOOKUP($A138,DELIEVERY!$DX:$EM,12,0)</f>
        <v>15.14</v>
      </c>
      <c r="DY138" s="3">
        <f>VLOOKUP($A138,DELIEVERY!$DX:$EM,13,0)</f>
        <v>21.1</v>
      </c>
      <c r="DZ138" s="3">
        <f>VLOOKUP($A138,DELIEVERY!$DX:$EM,14,0)</f>
        <v>18.75</v>
      </c>
      <c r="EA138" s="3">
        <f>VLOOKUP($A138,DELIEVERY!$DX:$EM,15,0)</f>
        <v>20.85</v>
      </c>
      <c r="EB138" s="3">
        <f>CASHBC!HU136</f>
        <v>22.900000000000034</v>
      </c>
      <c r="EC138" s="22">
        <f>CASHBC!HV136</f>
        <v>18.899999999999977</v>
      </c>
      <c r="ED138" s="22">
        <f>CASHBC!HW136</f>
        <v>13.399999999999977</v>
      </c>
      <c r="EE138" s="22">
        <f>CASHBC!HX136</f>
        <v>10.149999999999977</v>
      </c>
      <c r="EF138" s="3">
        <f>CASHBC!HY136</f>
        <v>12.949999999999989</v>
      </c>
      <c r="EG138" s="22">
        <f>CASHBC!HZ136</f>
        <v>9.1499999999999773</v>
      </c>
      <c r="EH138" s="22">
        <f>CASHBC!IA136</f>
        <v>15.25</v>
      </c>
      <c r="EI138" s="22">
        <f>CASHBC!IB136</f>
        <v>20.699999999999989</v>
      </c>
      <c r="EJ138" s="22">
        <f>CASHBC!IC136</f>
        <v>18.899999999999977</v>
      </c>
      <c r="EK138" s="22">
        <f>CASHBC!ID136</f>
        <v>20.600000000000023</v>
      </c>
      <c r="EL138" s="3">
        <f>CASHBC!IE136</f>
        <v>14.800000000000011</v>
      </c>
      <c r="EM138" s="22">
        <f>CASHBC!IF136</f>
        <v>25.299999999999955</v>
      </c>
      <c r="EN138" s="22">
        <f>CASHBC!IG136</f>
        <v>19.899999999999977</v>
      </c>
      <c r="EO138" s="22">
        <f>CASHBC!IH136</f>
        <v>26.099999999999966</v>
      </c>
      <c r="EP138" s="22">
        <f>VLOOKUP($A138,FNO_STOCKOPS!$EJ:$EY,2,0)</f>
        <v>0.65830721003134796</v>
      </c>
      <c r="EQ138" s="22">
        <f>VLOOKUP($A138,FNO_STOCKOPS!$EJ:$EY,3,0)</f>
        <v>0.57940663176265272</v>
      </c>
      <c r="ER138" s="22">
        <f>VLOOKUP($A138,FNO_STOCKOPS!$EJ:$EY,4,0)</f>
        <v>0.496</v>
      </c>
      <c r="ES138" s="22">
        <f>VLOOKUP($A138,FNO_STOCKOPS!$EJ:$EY,5,0)</f>
        <v>0.41865509761388287</v>
      </c>
      <c r="ET138" s="22">
        <f>VLOOKUP($A138,FNO_STOCKOPS!$EJ:$EY,6,0)</f>
        <v>0.42887249736564803</v>
      </c>
      <c r="EU138" s="22">
        <f>VLOOKUP($A138,FNO_STOCKOPS!$EJ:$EY,7,0)</f>
        <v>0.40298507462686567</v>
      </c>
      <c r="EV138" s="22">
        <f>VLOOKUP($A138,FNO_STOCKOPS!$EJ:$EY,8,0)</f>
        <v>0.38768115942028986</v>
      </c>
      <c r="EW138" s="22">
        <f>VLOOKUP($A138,FNO_STOCKOPS!$EJ:$EY,9,0)</f>
        <v>0.3716216216216216</v>
      </c>
      <c r="EX138" s="22">
        <f>VLOOKUP($A138,FNO_STOCKOPS!$EJ:$EY,10,0)</f>
        <v>0.3268416596104996</v>
      </c>
      <c r="EY138" s="22">
        <f>VLOOKUP($A138,FNO_STOCKOPS!$EJ:$EY,11,0)</f>
        <v>0.30360065466448444</v>
      </c>
      <c r="EZ138" s="22">
        <f>VLOOKUP($A138,FNO_STOCKOPS!$EJ:$EY,12,0)</f>
        <v>0.49395161290322581</v>
      </c>
      <c r="FA138" s="22">
        <f>VLOOKUP($A138,FNO_STOCKOPS!$EJ:$EY,13,0)</f>
        <v>0.55555555555555558</v>
      </c>
      <c r="FB138" s="22">
        <f>VLOOKUP($A138,FNO_STOCKOPS!$EJ:$EY,14,0)</f>
        <v>0.67741935483870963</v>
      </c>
      <c r="FC138" s="22">
        <f>VLOOKUP($A138,FNO_STOCKOPS!$EJ:$EY,15,0)</f>
        <v>0.89370078740157477</v>
      </c>
    </row>
    <row r="139" spans="1:159" x14ac:dyDescent="0.25">
      <c r="A139" s="3" t="s">
        <v>145</v>
      </c>
      <c r="B139" s="17">
        <v>961</v>
      </c>
      <c r="C139" s="17">
        <v>961</v>
      </c>
      <c r="D139" s="17">
        <v>925.1</v>
      </c>
      <c r="E139" s="18">
        <v>940</v>
      </c>
      <c r="F139" s="18">
        <v>-0.41</v>
      </c>
      <c r="G139" s="17">
        <v>1483.7</v>
      </c>
      <c r="H139" s="18">
        <v>749.5</v>
      </c>
      <c r="I139" s="21" t="str">
        <f>VLOOKUP($A139,CASHBC!$HT:$IL,19,0)</f>
        <v/>
      </c>
      <c r="J139" s="22">
        <f>VLOOKUP($A139,CASHBC!$A:$C,3,0)</f>
        <v>4.9971199999999998</v>
      </c>
      <c r="K139" s="22">
        <f>VLOOKUP($A139,CASHBC!$EZ:$FD,2,0)</f>
        <v>7.6482566666666676</v>
      </c>
      <c r="L139" s="22">
        <f>VLOOKUP($A139,CASHBC!$EZ:$FD,3,0)</f>
        <v>8.5025560000000002</v>
      </c>
      <c r="M139" s="22">
        <f>VLOOKUP($A139,CASHBC!$EZ:$FD,4,0)</f>
        <v>8.0350087499999994</v>
      </c>
      <c r="N139" s="22">
        <f>VLOOKUP($A139,CASHBC!$EZ:$FD,5,0)</f>
        <v>7.6682330769230767</v>
      </c>
      <c r="O139" s="22" t="str">
        <f t="shared" si="18"/>
        <v/>
      </c>
      <c r="P139" s="22">
        <f>VLOOKUP($A139,CASHBC!$A:$D,4,0)</f>
        <v>47.25745148</v>
      </c>
      <c r="Q139" s="22">
        <f>VLOOKUP($A139,CASHBC!$FX:$GB,2,0)</f>
        <v>71.142120656666663</v>
      </c>
      <c r="R139" s="22">
        <f>VLOOKUP($A139,CASHBC!$FX:$GB,3,0)</f>
        <v>78.336888922999989</v>
      </c>
      <c r="S139" s="22">
        <f>VLOOKUP($A139,CASHBC!$FX:$GB,4,0)</f>
        <v>74.00106408687499</v>
      </c>
      <c r="T139" s="22">
        <f>VLOOKUP($A139,CASHBC!$FX:$GB,5,0)</f>
        <v>71.17670884230769</v>
      </c>
      <c r="U139" s="22" t="str">
        <f t="shared" si="19"/>
        <v/>
      </c>
      <c r="V139" s="24">
        <f>VLOOKUP($A139,CASHBC!$A:$E,5,0)</f>
        <v>17514</v>
      </c>
      <c r="W139" s="24">
        <f>VLOOKUP($A139,CASHBC!$GV:$GZ,2,0)</f>
        <v>30852</v>
      </c>
      <c r="X139" s="24">
        <f>VLOOKUP($A139,CASHBC!$GV:$GZ,3,0)</f>
        <v>29237.599999999999</v>
      </c>
      <c r="Y139" s="24">
        <f>VLOOKUP($A139,CASHBC!$GV:$GZ,4,0)</f>
        <v>27437.125</v>
      </c>
      <c r="Z139" s="24">
        <f>VLOOKUP($A139,CASHBC!$GV:$GZ,5,0)</f>
        <v>31813.615384615383</v>
      </c>
      <c r="AA139" s="24">
        <f t="shared" si="20"/>
        <v>17514</v>
      </c>
      <c r="AB139" s="27">
        <f>VLOOKUP(A139,DELIEVERY!A:E,5,0)</f>
        <v>29.28</v>
      </c>
      <c r="AC139" s="22">
        <f>VLOOKUP(A139,DELIEVERY!DP:DV,3,0)</f>
        <v>39.136151724336308</v>
      </c>
      <c r="AD139" s="22">
        <f>VLOOKUP(A139,DELIEVERY!DP:DV,4,0)</f>
        <v>31.475405748577252</v>
      </c>
      <c r="AE139" s="22">
        <f>VLOOKUP(A139,DELIEVERY!DP:DV,5,0)</f>
        <v>33.4801906718521</v>
      </c>
      <c r="AF139" s="22">
        <f>VLOOKUP(A139,DELIEVERY!DP:DV,6,0)</f>
        <v>35.40054307967646</v>
      </c>
      <c r="AG139" s="3" t="str">
        <f t="shared" si="21"/>
        <v/>
      </c>
      <c r="AH139" s="28">
        <f>FNO_BHAVCOPY!CB137</f>
        <v>-1.4823261117445838</v>
      </c>
      <c r="AI139" s="28">
        <f>FNO_BHAVCOPY!CC137</f>
        <v>0.11415525114155251</v>
      </c>
      <c r="AJ139" s="28">
        <f>FNO_BHAVCOPY!CD137</f>
        <v>-8.2722513089005236</v>
      </c>
      <c r="AK139" s="28">
        <f>FNO_BHAVCOPY!CE137</f>
        <v>-0.41710114702815432</v>
      </c>
      <c r="AL139" s="28">
        <f>FNO_BHAVCOPY!CF137</f>
        <v>12.956419316843345</v>
      </c>
      <c r="AM139" s="28">
        <f>FNO_BHAVCOPY!CG137</f>
        <v>3.7897310513447433</v>
      </c>
      <c r="AN139" s="28">
        <f>FNO_BHAVCOPY!CH137</f>
        <v>16.193181818181817</v>
      </c>
      <c r="AO139" s="28">
        <f>FNO_BHAVCOPY!CI137</f>
        <v>-2.2222222222222223</v>
      </c>
      <c r="AP139" s="28">
        <f>FNO_BHAVCOPY!CJ137</f>
        <v>-3.8718291054739651</v>
      </c>
      <c r="AQ139" s="28">
        <f>FNO_BHAVCOPY!CK137</f>
        <v>9.8240469208211145</v>
      </c>
      <c r="AR139" s="28">
        <f>FNO_BHAVCOPY!CL137</f>
        <v>3.0211480362537766</v>
      </c>
      <c r="AS139" s="28">
        <f>FNO_BHAVCOPY!CM137</f>
        <v>-3.3576642335766427</v>
      </c>
      <c r="AT139" s="28">
        <f>FNO_BHAVCOPY!CN137</f>
        <v>3.1626506024096384</v>
      </c>
      <c r="AU139" s="28">
        <f>FNO_BHAVCOPY!CO137</f>
        <v>9.3904448105436575</v>
      </c>
      <c r="AV139" s="29">
        <f>FNO_BHAVCOPY!BK137</f>
        <v>604800</v>
      </c>
      <c r="AW139" s="29">
        <f>FNO_BHAVCOPY!BL137</f>
        <v>613900</v>
      </c>
      <c r="AX139" s="29">
        <f>FNO_BHAVCOPY!BM137</f>
        <v>613200</v>
      </c>
      <c r="AY139" s="29">
        <f>FNO_BHAVCOPY!BN137</f>
        <v>668500</v>
      </c>
      <c r="AZ139" s="29">
        <f>FNO_BHAVCOPY!BO137</f>
        <v>671300</v>
      </c>
      <c r="BA139" s="29">
        <f>FNO_BHAVCOPY!BP137</f>
        <v>594300</v>
      </c>
      <c r="BB139" s="29">
        <f>FNO_BHAVCOPY!BQ137</f>
        <v>572600</v>
      </c>
      <c r="BC139" s="29">
        <f>FNO_BHAVCOPY!BR137</f>
        <v>492800</v>
      </c>
      <c r="BD139" s="29">
        <f>FNO_BHAVCOPY!BS137</f>
        <v>504000</v>
      </c>
      <c r="BE139" s="29">
        <f>FNO_BHAVCOPY!BT137</f>
        <v>524300</v>
      </c>
      <c r="BF139" s="29">
        <f>FNO_BHAVCOPY!BU137</f>
        <v>477400</v>
      </c>
      <c r="BG139" s="29">
        <f>FNO_BHAVCOPY!BV137</f>
        <v>463400</v>
      </c>
      <c r="BH139" s="29">
        <f>FNO_BHAVCOPY!BW137</f>
        <v>479500</v>
      </c>
      <c r="BI139" s="29">
        <f>FNO_BHAVCOPY!BX137</f>
        <v>464800</v>
      </c>
      <c r="BJ139" s="22">
        <f>CASHBC!EJ137</f>
        <v>4.9971199999999998</v>
      </c>
      <c r="BK139" s="22">
        <f>CASHBC!EK137</f>
        <v>8.9976099999999999</v>
      </c>
      <c r="BL139" s="22">
        <f>CASHBC!EL137</f>
        <v>7.82294</v>
      </c>
      <c r="BM139" s="22">
        <f>CASHBC!EM137</f>
        <v>6.1242200000000002</v>
      </c>
      <c r="BN139" s="22">
        <f>CASHBC!EN137</f>
        <v>10.4945</v>
      </c>
      <c r="BO139" s="22">
        <f>CASHBC!EO137</f>
        <v>9.0735100000000006</v>
      </c>
      <c r="BP139" s="22">
        <f>CASHBC!EP137</f>
        <v>11.699070000000001</v>
      </c>
      <c r="BQ139" s="22">
        <f>CASHBC!EQ137</f>
        <v>6.90198</v>
      </c>
      <c r="BR139" s="22">
        <f>CASHBC!ER137</f>
        <v>3.1662400000000002</v>
      </c>
      <c r="BS139" s="22">
        <f>CASHBC!ES137</f>
        <v>4.7237</v>
      </c>
      <c r="BT139" s="22">
        <f>CASHBC!ET137</f>
        <v>4.0345300000000002</v>
      </c>
      <c r="BU139" s="22">
        <f>CASHBC!EU137</f>
        <v>7.3849999999999998</v>
      </c>
      <c r="BV139" s="22">
        <f>CASHBC!EV137</f>
        <v>8.0837199999999996</v>
      </c>
      <c r="BW139" s="22">
        <f>CASHBC!EW137</f>
        <v>11.180009999999999</v>
      </c>
      <c r="BX139" s="22">
        <f>VLOOKUP($A139,CASHBC!$FG:$FU,2,0)</f>
        <v>47.25745148</v>
      </c>
      <c r="BY139" s="22">
        <f>VLOOKUP($A139,CASHBC!$FG:$FU,3,0)</f>
        <v>85.985686209999997</v>
      </c>
      <c r="BZ139" s="22">
        <f>VLOOKUP($A139,CASHBC!$FG:$FU,4,0)</f>
        <v>72.427085245000001</v>
      </c>
      <c r="CA139" s="22">
        <f>VLOOKUP($A139,CASHBC!$FG:$FU,5,0)</f>
        <v>55.013590514999997</v>
      </c>
      <c r="CB139" s="22">
        <f>VLOOKUP($A139,CASHBC!$FG:$FU,6,0)</f>
        <v>93.36374862000001</v>
      </c>
      <c r="CC139" s="22">
        <f>VLOOKUP($A139,CASHBC!$FG:$FU,7,0)</f>
        <v>84.894334025000006</v>
      </c>
      <c r="CD139" s="22">
        <f>VLOOKUP($A139,CASHBC!$FG:$FU,8,0)</f>
        <v>107.238099615</v>
      </c>
      <c r="CE139" s="22">
        <f>VLOOKUP($A139,CASHBC!$FG:$FU,9,0)</f>
        <v>63.841793189999997</v>
      </c>
      <c r="CF139" s="22">
        <f>VLOOKUP($A139,CASHBC!$FG:$FU,10,0)</f>
        <v>29.244175275</v>
      </c>
      <c r="CG139" s="22">
        <f>VLOOKUP($A139,CASHBC!$FG:$FU,11,0)</f>
        <v>43.597158774999997</v>
      </c>
      <c r="CH139" s="22">
        <f>VLOOKUP($A139,CASHBC!$FG:$FU,12,0)</f>
        <v>36.941426675000002</v>
      </c>
      <c r="CI139" s="22">
        <f>VLOOKUP($A139,CASHBC!$FG:$FU,13,0)</f>
        <v>69.187656404999998</v>
      </c>
      <c r="CJ139" s="22">
        <f>VLOOKUP($A139,CASHBC!$FG:$FU,14,0)</f>
        <v>77.261696154999996</v>
      </c>
      <c r="CK139" s="22">
        <f>VLOOKUP($A139,CASHBC!$FG:$FU,15,0)</f>
        <v>106.30076424500001</v>
      </c>
      <c r="CL139" s="30">
        <f>VLOOKUP($A139,CASHBC!$GE:$GS,2,0)</f>
        <v>17514</v>
      </c>
      <c r="CM139" s="30">
        <f>VLOOKUP($A139,CASHBC!$GE:$GS,3,0)</f>
        <v>47274</v>
      </c>
      <c r="CN139" s="30">
        <f>VLOOKUP($A139,CASHBC!$GE:$GS,4,0)</f>
        <v>27291</v>
      </c>
      <c r="CO139" s="30">
        <f>VLOOKUP($A139,CASHBC!$GE:$GS,5,0)</f>
        <v>17991</v>
      </c>
      <c r="CP139" s="30">
        <f>VLOOKUP($A139,CASHBC!$GE:$GS,6,0)</f>
        <v>30862</v>
      </c>
      <c r="CQ139" s="30">
        <f>VLOOKUP($A139,CASHBC!$GE:$GS,7,0)</f>
        <v>22770</v>
      </c>
      <c r="CR139" s="30">
        <f>VLOOKUP($A139,CASHBC!$GE:$GS,8,0)</f>
        <v>28028</v>
      </c>
      <c r="CS139" s="30">
        <f>VLOOKUP($A139,CASHBC!$GE:$GS,9,0)</f>
        <v>29432</v>
      </c>
      <c r="CT139" s="30">
        <f>VLOOKUP($A139,CASHBC!$GE:$GS,10,0)</f>
        <v>15849</v>
      </c>
      <c r="CU139" s="30">
        <f>VLOOKUP($A139,CASHBC!$GE:$GS,11,0)</f>
        <v>22975</v>
      </c>
      <c r="CV139" s="30">
        <f>VLOOKUP($A139,CASHBC!$GE:$GS,12,0)</f>
        <v>26142</v>
      </c>
      <c r="CW139" s="30">
        <f>VLOOKUP($A139,CASHBC!$GE:$GS,13,0)</f>
        <v>34150</v>
      </c>
      <c r="CX139" s="30">
        <f>VLOOKUP($A139,CASHBC!$GE:$GS,14,0)</f>
        <v>51794</v>
      </c>
      <c r="CY139" s="30">
        <f>VLOOKUP($A139,CASHBC!$GE:$GS,15,0)</f>
        <v>59019</v>
      </c>
      <c r="CZ139" s="30">
        <f t="shared" si="15"/>
        <v>28.532145712001828</v>
      </c>
      <c r="DA139" s="30">
        <f t="shared" si="15"/>
        <v>19.032893345179168</v>
      </c>
      <c r="DB139" s="30">
        <f t="shared" si="15"/>
        <v>28.664907845077131</v>
      </c>
      <c r="DC139" s="30">
        <f t="shared" si="15"/>
        <v>34.040464676782832</v>
      </c>
      <c r="DD139" s="30">
        <f t="shared" si="15"/>
        <v>34.004601127600289</v>
      </c>
      <c r="DE139" s="30">
        <f t="shared" si="17"/>
        <v>39.848528765920072</v>
      </c>
      <c r="DF139" s="30">
        <f t="shared" si="17"/>
        <v>41.740652204937916</v>
      </c>
      <c r="DG139" s="30">
        <f t="shared" si="17"/>
        <v>23.450597988583855</v>
      </c>
      <c r="DH139" s="30">
        <f t="shared" si="17"/>
        <v>19.977538015016723</v>
      </c>
      <c r="DI139" s="30">
        <f t="shared" si="17"/>
        <v>20.560174102285092</v>
      </c>
      <c r="DJ139" s="30">
        <f t="shared" si="17"/>
        <v>15.43313441970775</v>
      </c>
      <c r="DK139" s="30">
        <f t="shared" si="16"/>
        <v>21.625183016105417</v>
      </c>
      <c r="DL139" s="30">
        <f t="shared" si="16"/>
        <v>15.607444877785071</v>
      </c>
      <c r="DM139" s="30">
        <f t="shared" si="16"/>
        <v>18.943069181111166</v>
      </c>
      <c r="DN139" s="3">
        <f>VLOOKUP($A139,DELIEVERY!$DX:$EM,2,0)</f>
        <v>29.28</v>
      </c>
      <c r="DO139" s="3">
        <f>VLOOKUP($A139,DELIEVERY!$DX:$EM,3,0)</f>
        <v>17.98</v>
      </c>
      <c r="DP139" s="3">
        <f>VLOOKUP($A139,DELIEVERY!$DX:$EM,4,0)</f>
        <v>50.85</v>
      </c>
      <c r="DQ139" s="3">
        <f>VLOOKUP($A139,DELIEVERY!$DX:$EM,5,0)</f>
        <v>55.26</v>
      </c>
      <c r="DR139" s="3">
        <f>VLOOKUP($A139,DELIEVERY!$DX:$EM,6,0)</f>
        <v>28.15</v>
      </c>
      <c r="DS139" s="3">
        <f>VLOOKUP($A139,DELIEVERY!$DX:$EM,7,0)</f>
        <v>15.95</v>
      </c>
      <c r="DT139" s="3">
        <f>VLOOKUP($A139,DELIEVERY!$DX:$EM,8,0)</f>
        <v>21.48</v>
      </c>
      <c r="DU139" s="3">
        <f>VLOOKUP($A139,DELIEVERY!$DX:$EM,9,0)</f>
        <v>57.11</v>
      </c>
      <c r="DV139" s="3">
        <f>VLOOKUP($A139,DELIEVERY!$DX:$EM,10,0)</f>
        <v>53.24</v>
      </c>
      <c r="DW139" s="3">
        <f>VLOOKUP($A139,DELIEVERY!$DX:$EM,11,0)</f>
        <v>48.37</v>
      </c>
      <c r="DX139" s="3">
        <f>VLOOKUP($A139,DELIEVERY!$DX:$EM,12,0)</f>
        <v>45.41</v>
      </c>
      <c r="DY139" s="3">
        <f>VLOOKUP($A139,DELIEVERY!$DX:$EM,13,0)</f>
        <v>36.840000000000003</v>
      </c>
      <c r="DZ139" s="3">
        <f>VLOOKUP($A139,DELIEVERY!$DX:$EM,14,0)</f>
        <v>41.64</v>
      </c>
      <c r="EA139" s="3">
        <f>VLOOKUP($A139,DELIEVERY!$DX:$EM,15,0)</f>
        <v>31.89</v>
      </c>
      <c r="EB139" s="3">
        <f>CASHBC!HU137</f>
        <v>35.899999999999977</v>
      </c>
      <c r="EC139" s="22">
        <f>CASHBC!HV137</f>
        <v>36.850000000000023</v>
      </c>
      <c r="ED139" s="22">
        <f>CASHBC!HW137</f>
        <v>37.149999999999977</v>
      </c>
      <c r="EE139" s="22">
        <f>CASHBC!HX137</f>
        <v>34.550000000000068</v>
      </c>
      <c r="EF139" s="3">
        <f>CASHBC!HY137</f>
        <v>58.649999999999977</v>
      </c>
      <c r="EG139" s="22">
        <f>CASHBC!HZ137</f>
        <v>38.200000000000045</v>
      </c>
      <c r="EH139" s="22">
        <f>CASHBC!IA137</f>
        <v>30.25</v>
      </c>
      <c r="EI139" s="22">
        <f>CASHBC!IB137</f>
        <v>35.25</v>
      </c>
      <c r="EJ139" s="22">
        <f>CASHBC!IC137</f>
        <v>21</v>
      </c>
      <c r="EK139" s="22">
        <f>CASHBC!ID137</f>
        <v>36</v>
      </c>
      <c r="EL139" s="3">
        <f>CASHBC!IE137</f>
        <v>36.899999999999977</v>
      </c>
      <c r="EM139" s="22">
        <f>CASHBC!IF137</f>
        <v>60.75</v>
      </c>
      <c r="EN139" s="22">
        <f>CASHBC!IG137</f>
        <v>27.75</v>
      </c>
      <c r="EO139" s="22">
        <f>CASHBC!IH137</f>
        <v>61.600000000000023</v>
      </c>
      <c r="EP139" s="22">
        <f>VLOOKUP($A139,FNO_STOCKOPS!$EJ:$EY,2,0)</f>
        <v>0.71875</v>
      </c>
      <c r="EQ139" s="22">
        <f>VLOOKUP($A139,FNO_STOCKOPS!$EJ:$EY,3,0)</f>
        <v>0.75182481751824815</v>
      </c>
      <c r="ER139" s="22">
        <f>VLOOKUP($A139,FNO_STOCKOPS!$EJ:$EY,4,0)</f>
        <v>0.77536231884057971</v>
      </c>
      <c r="ES139" s="22">
        <f>VLOOKUP($A139,FNO_STOCKOPS!$EJ:$EY,5,0)</f>
        <v>0.68421052631578949</v>
      </c>
      <c r="ET139" s="22">
        <f>VLOOKUP($A139,FNO_STOCKOPS!$EJ:$EY,6,0)</f>
        <v>0.68345323741007191</v>
      </c>
      <c r="EU139" s="22">
        <f>VLOOKUP($A139,FNO_STOCKOPS!$EJ:$EY,7,0)</f>
        <v>0.56521739130434778</v>
      </c>
      <c r="EV139" s="22">
        <f>VLOOKUP($A139,FNO_STOCKOPS!$EJ:$EY,8,0)</f>
        <v>0.55797101449275366</v>
      </c>
      <c r="EW139" s="22">
        <f>VLOOKUP($A139,FNO_STOCKOPS!$EJ:$EY,9,0)</f>
        <v>0.54477611940298509</v>
      </c>
      <c r="EX139" s="22">
        <f>VLOOKUP($A139,FNO_STOCKOPS!$EJ:$EY,10,0)</f>
        <v>0.5714285714285714</v>
      </c>
      <c r="EY139" s="22">
        <f>VLOOKUP($A139,FNO_STOCKOPS!$EJ:$EY,11,0)</f>
        <v>0.55118110236220474</v>
      </c>
      <c r="EZ139" s="22">
        <f>VLOOKUP($A139,FNO_STOCKOPS!$EJ:$EY,12,0)</f>
        <v>0.57851239669421484</v>
      </c>
      <c r="FA139" s="22">
        <f>VLOOKUP($A139,FNO_STOCKOPS!$EJ:$EY,13,0)</f>
        <v>0.625</v>
      </c>
      <c r="FB139" s="22">
        <f>VLOOKUP($A139,FNO_STOCKOPS!$EJ:$EY,14,0)</f>
        <v>0.7</v>
      </c>
      <c r="FC139" s="22">
        <f>VLOOKUP($A139,FNO_STOCKOPS!$EJ:$EY,15,0)</f>
        <v>0.7816091954022989</v>
      </c>
    </row>
    <row r="140" spans="1:159" x14ac:dyDescent="0.25">
      <c r="A140" s="3" t="s">
        <v>146</v>
      </c>
      <c r="B140" s="17">
        <v>180</v>
      </c>
      <c r="C140" s="17">
        <v>183.8</v>
      </c>
      <c r="D140" s="17">
        <v>174.5</v>
      </c>
      <c r="E140" s="17">
        <v>175.85</v>
      </c>
      <c r="F140" s="18">
        <v>-0.03</v>
      </c>
      <c r="G140" s="17">
        <v>415.55</v>
      </c>
      <c r="H140" s="17">
        <v>124.65</v>
      </c>
      <c r="I140" s="21" t="str">
        <f>VLOOKUP($A140,CASHBC!$HT:$IL,19,0)</f>
        <v/>
      </c>
      <c r="J140" s="22">
        <f>VLOOKUP($A140,CASHBC!$A:$C,3,0)</f>
        <v>45.231679999999997</v>
      </c>
      <c r="K140" s="22">
        <f>VLOOKUP($A140,CASHBC!$EZ:$FD,2,0)</f>
        <v>62.385293333333344</v>
      </c>
      <c r="L140" s="22">
        <f>VLOOKUP($A140,CASHBC!$EZ:$FD,3,0)</f>
        <v>67.458023999999995</v>
      </c>
      <c r="M140" s="22">
        <f>VLOOKUP($A140,CASHBC!$EZ:$FD,4,0)</f>
        <v>68.202333749999994</v>
      </c>
      <c r="N140" s="22">
        <f>VLOOKUP($A140,CASHBC!$EZ:$FD,5,0)</f>
        <v>63.96686230769231</v>
      </c>
      <c r="O140" s="22" t="str">
        <f t="shared" si="18"/>
        <v/>
      </c>
      <c r="P140" s="22">
        <f>VLOOKUP($A140,CASHBC!$A:$D,4,0)</f>
        <v>81.137006229999997</v>
      </c>
      <c r="Q140" s="22">
        <f>VLOOKUP($A140,CASHBC!$FX:$GB,2,0)</f>
        <v>107.45067766333334</v>
      </c>
      <c r="R140" s="22">
        <f>VLOOKUP($A140,CASHBC!$FX:$GB,3,0)</f>
        <v>115.77451721499999</v>
      </c>
      <c r="S140" s="22">
        <f>VLOOKUP($A140,CASHBC!$FX:$GB,4,0)</f>
        <v>117.04940409625</v>
      </c>
      <c r="T140" s="22">
        <f>VLOOKUP($A140,CASHBC!$FX:$GB,5,0)</f>
        <v>108.75225271692308</v>
      </c>
      <c r="U140" s="22" t="str">
        <f t="shared" si="19"/>
        <v/>
      </c>
      <c r="V140" s="24">
        <f>VLOOKUP($A140,CASHBC!$A:$E,5,0)</f>
        <v>33649</v>
      </c>
      <c r="W140" s="24">
        <f>VLOOKUP($A140,CASHBC!$GV:$GZ,2,0)</f>
        <v>49800.333333333336</v>
      </c>
      <c r="X140" s="24">
        <f>VLOOKUP($A140,CASHBC!$GV:$GZ,3,0)</f>
        <v>55146.2</v>
      </c>
      <c r="Y140" s="24">
        <f>VLOOKUP($A140,CASHBC!$GV:$GZ,4,0)</f>
        <v>53969.375</v>
      </c>
      <c r="Z140" s="24">
        <f>VLOOKUP($A140,CASHBC!$GV:$GZ,5,0)</f>
        <v>52344.769230769234</v>
      </c>
      <c r="AA140" s="24">
        <f t="shared" si="20"/>
        <v>33649</v>
      </c>
      <c r="AB140" s="27">
        <f>VLOOKUP(A140,DELIEVERY!A:E,5,0)</f>
        <v>17.690000000000001</v>
      </c>
      <c r="AC140" s="22">
        <f>VLOOKUP(A140,DELIEVERY!DP:DV,3,0)</f>
        <v>13.620272042748537</v>
      </c>
      <c r="AD140" s="22">
        <f>VLOOKUP(A140,DELIEVERY!DP:DV,4,0)</f>
        <v>11.687339077705566</v>
      </c>
      <c r="AE140" s="22">
        <f>VLOOKUP(A140,DELIEVERY!DP:DV,5,0)</f>
        <v>11.768191510015594</v>
      </c>
      <c r="AF140" s="22">
        <f>VLOOKUP(A140,DELIEVERY!DP:DV,6,0)</f>
        <v>11.475393611555194</v>
      </c>
      <c r="AG140" s="3">
        <f t="shared" si="21"/>
        <v>17.690000000000001</v>
      </c>
      <c r="AH140" s="28">
        <f>FNO_BHAVCOPY!CB138</f>
        <v>-0.82824760244115081</v>
      </c>
      <c r="AI140" s="28">
        <f>FNO_BHAVCOPY!CC138</f>
        <v>1.1910013233348038</v>
      </c>
      <c r="AJ140" s="28">
        <f>FNO_BHAVCOPY!CD138</f>
        <v>-3.7367303609341826</v>
      </c>
      <c r="AK140" s="28">
        <f>FNO_BHAVCOPY!CE138</f>
        <v>-9.8392036753445637</v>
      </c>
      <c r="AL140" s="28">
        <f>FNO_BHAVCOPY!CF138</f>
        <v>16.972682489923869</v>
      </c>
      <c r="AM140" s="28">
        <f>FNO_BHAVCOPY!CG138</f>
        <v>3.6675951717734447</v>
      </c>
      <c r="AN140" s="28">
        <f>FNO_BHAVCOPY!CH138</f>
        <v>0.84269662921348309</v>
      </c>
      <c r="AO140" s="28">
        <f>FNO_BHAVCOPY!CI138</f>
        <v>42.115768463073856</v>
      </c>
      <c r="AP140" s="28">
        <f>FNO_BHAVCOPY!CJ138</f>
        <v>7.5876879026485327</v>
      </c>
      <c r="AQ140" s="28">
        <f>FNO_BHAVCOPY!CK138</f>
        <v>16.513761467889911</v>
      </c>
      <c r="AR140" s="28">
        <f>FNO_BHAVCOPY!CL138</f>
        <v>6.2001771479185122</v>
      </c>
      <c r="AS140" s="28">
        <f>FNO_BHAVCOPY!CM138</f>
        <v>-3.5866780529461995</v>
      </c>
      <c r="AT140" s="28">
        <f>FNO_BHAVCOPY!CN138</f>
        <v>25.240641711229944</v>
      </c>
      <c r="AU140" s="28">
        <f>FNO_BHAVCOPY!CO138</f>
        <v>-12.861136999068034</v>
      </c>
      <c r="AV140" s="29">
        <f>FNO_BHAVCOPY!BK138</f>
        <v>3867500</v>
      </c>
      <c r="AW140" s="29">
        <f>FNO_BHAVCOPY!BL138</f>
        <v>3899800</v>
      </c>
      <c r="AX140" s="29">
        <f>FNO_BHAVCOPY!BM138</f>
        <v>3853900</v>
      </c>
      <c r="AY140" s="29">
        <f>FNO_BHAVCOPY!BN138</f>
        <v>4003500</v>
      </c>
      <c r="AZ140" s="29">
        <f>FNO_BHAVCOPY!BO138</f>
        <v>4440400</v>
      </c>
      <c r="BA140" s="29">
        <f>FNO_BHAVCOPY!BP138</f>
        <v>3796100</v>
      </c>
      <c r="BB140" s="29">
        <f>FNO_BHAVCOPY!BQ138</f>
        <v>3661800</v>
      </c>
      <c r="BC140" s="29">
        <f>FNO_BHAVCOPY!BR138</f>
        <v>3631200</v>
      </c>
      <c r="BD140" s="29">
        <f>FNO_BHAVCOPY!BS138</f>
        <v>2555100</v>
      </c>
      <c r="BE140" s="29">
        <f>FNO_BHAVCOPY!BT138</f>
        <v>2374900</v>
      </c>
      <c r="BF140" s="29">
        <f>FNO_BHAVCOPY!BU138</f>
        <v>2038300</v>
      </c>
      <c r="BG140" s="29">
        <f>FNO_BHAVCOPY!BV138</f>
        <v>1919300</v>
      </c>
      <c r="BH140" s="29">
        <f>FNO_BHAVCOPY!BW138</f>
        <v>1990700</v>
      </c>
      <c r="BI140" s="29">
        <f>FNO_BHAVCOPY!BX138</f>
        <v>1589500</v>
      </c>
      <c r="BJ140" s="22">
        <f>CASHBC!EJ138</f>
        <v>45.231679999999997</v>
      </c>
      <c r="BK140" s="22">
        <f>CASHBC!EK138</f>
        <v>62.427399999999999</v>
      </c>
      <c r="BL140" s="22">
        <f>CASHBC!EL138</f>
        <v>74.393730000000005</v>
      </c>
      <c r="BM140" s="22">
        <f>CASHBC!EM138</f>
        <v>50.33475</v>
      </c>
      <c r="BN140" s="22">
        <f>CASHBC!EN138</f>
        <v>61.26896</v>
      </c>
      <c r="BO140" s="22">
        <f>CASHBC!EO138</f>
        <v>88.865279999999998</v>
      </c>
      <c r="BP140" s="22">
        <f>CASHBC!EP138</f>
        <v>61.064889999999998</v>
      </c>
      <c r="BQ140" s="22">
        <f>CASHBC!EQ138</f>
        <v>65.876000000000005</v>
      </c>
      <c r="BR140" s="22">
        <f>CASHBC!ER138</f>
        <v>81.387659999999997</v>
      </c>
      <c r="BS140" s="22">
        <f>CASHBC!ES138</f>
        <v>105.63755999999999</v>
      </c>
      <c r="BT140" s="22">
        <f>CASHBC!ET138</f>
        <v>44.047440000000002</v>
      </c>
      <c r="BU140" s="22">
        <f>CASHBC!EU138</f>
        <v>67.080889999999997</v>
      </c>
      <c r="BV140" s="22">
        <f>CASHBC!EV138</f>
        <v>33.56955</v>
      </c>
      <c r="BW140" s="22">
        <f>CASHBC!EW138</f>
        <v>35.615099999999998</v>
      </c>
      <c r="BX140" s="22">
        <f>VLOOKUP($A140,CASHBC!$FG:$FU,2,0)</f>
        <v>81.137006229999997</v>
      </c>
      <c r="BY140" s="22">
        <f>VLOOKUP($A140,CASHBC!$FG:$FU,3,0)</f>
        <v>110.81763375999999</v>
      </c>
      <c r="BZ140" s="22">
        <f>VLOOKUP($A140,CASHBC!$FG:$FU,4,0)</f>
        <v>126.69209520999999</v>
      </c>
      <c r="CA140" s="22">
        <f>VLOOKUP($A140,CASHBC!$FG:$FU,5,0)</f>
        <v>84.84230402</v>
      </c>
      <c r="CB140" s="22">
        <f>VLOOKUP($A140,CASHBC!$FG:$FU,6,0)</f>
        <v>102.36192321</v>
      </c>
      <c r="CC140" s="22">
        <f>VLOOKUP($A140,CASHBC!$FG:$FU,7,0)</f>
        <v>154.158629875</v>
      </c>
      <c r="CD140" s="22">
        <f>VLOOKUP($A140,CASHBC!$FG:$FU,8,0)</f>
        <v>95.206294239999991</v>
      </c>
      <c r="CE140" s="22">
        <f>VLOOKUP($A140,CASHBC!$FG:$FU,9,0)</f>
        <v>110.13544584500001</v>
      </c>
      <c r="CF140" s="22">
        <f>VLOOKUP($A140,CASHBC!$FG:$FU,10,0)</f>
        <v>152.18090660999999</v>
      </c>
      <c r="CG140" s="22">
        <f>VLOOKUP($A140,CASHBC!$FG:$FU,11,0)</f>
        <v>189.925117465</v>
      </c>
      <c r="CH140" s="22">
        <f>VLOOKUP($A140,CASHBC!$FG:$FU,12,0)</f>
        <v>70.757232015</v>
      </c>
      <c r="CI140" s="22">
        <f>VLOOKUP($A140,CASHBC!$FG:$FU,13,0)</f>
        <v>108.83784568499999</v>
      </c>
      <c r="CJ140" s="22">
        <f>VLOOKUP($A140,CASHBC!$FG:$FU,14,0)</f>
        <v>52.407369744999997</v>
      </c>
      <c r="CK140" s="22">
        <f>VLOOKUP($A140,CASHBC!$FG:$FU,15,0)</f>
        <v>55.456487639999999</v>
      </c>
      <c r="CL140" s="30">
        <f>VLOOKUP($A140,CASHBC!$GE:$GS,2,0)</f>
        <v>33649</v>
      </c>
      <c r="CM140" s="30">
        <f>VLOOKUP($A140,CASHBC!$GE:$GS,3,0)</f>
        <v>48568</v>
      </c>
      <c r="CN140" s="30">
        <f>VLOOKUP($A140,CASHBC!$GE:$GS,4,0)</f>
        <v>57588</v>
      </c>
      <c r="CO140" s="30">
        <f>VLOOKUP($A140,CASHBC!$GE:$GS,5,0)</f>
        <v>43245</v>
      </c>
      <c r="CP140" s="30">
        <f>VLOOKUP($A140,CASHBC!$GE:$GS,6,0)</f>
        <v>54436</v>
      </c>
      <c r="CQ140" s="30">
        <f>VLOOKUP($A140,CASHBC!$GE:$GS,7,0)</f>
        <v>71894</v>
      </c>
      <c r="CR140" s="30">
        <f>VLOOKUP($A140,CASHBC!$GE:$GS,8,0)</f>
        <v>48274</v>
      </c>
      <c r="CS140" s="30">
        <f>VLOOKUP($A140,CASHBC!$GE:$GS,9,0)</f>
        <v>45153</v>
      </c>
      <c r="CT140" s="30">
        <f>VLOOKUP($A140,CASHBC!$GE:$GS,10,0)</f>
        <v>62597</v>
      </c>
      <c r="CU140" s="30">
        <f>VLOOKUP($A140,CASHBC!$GE:$GS,11,0)</f>
        <v>90653</v>
      </c>
      <c r="CV140" s="30">
        <f>VLOOKUP($A140,CASHBC!$GE:$GS,12,0)</f>
        <v>42220</v>
      </c>
      <c r="CW140" s="30">
        <f>VLOOKUP($A140,CASHBC!$GE:$GS,13,0)</f>
        <v>57731</v>
      </c>
      <c r="CX140" s="30">
        <f>VLOOKUP($A140,CASHBC!$GE:$GS,14,0)</f>
        <v>28457</v>
      </c>
      <c r="CY140" s="30">
        <f>VLOOKUP($A140,CASHBC!$GE:$GS,15,0)</f>
        <v>29666</v>
      </c>
      <c r="CZ140" s="30">
        <f t="shared" si="15"/>
        <v>134.42206306279533</v>
      </c>
      <c r="DA140" s="30">
        <f t="shared" si="15"/>
        <v>128.5360731345742</v>
      </c>
      <c r="DB140" s="30">
        <f t="shared" si="15"/>
        <v>129.18269431131486</v>
      </c>
      <c r="DC140" s="30">
        <f t="shared" si="15"/>
        <v>116.39438085327785</v>
      </c>
      <c r="DD140" s="30">
        <f t="shared" si="15"/>
        <v>112.55228157836724</v>
      </c>
      <c r="DE140" s="30">
        <f t="shared" si="17"/>
        <v>123.60597546387736</v>
      </c>
      <c r="DF140" s="30">
        <f t="shared" si="17"/>
        <v>126.49643700542734</v>
      </c>
      <c r="DG140" s="30">
        <f t="shared" si="17"/>
        <v>145.89506788031804</v>
      </c>
      <c r="DH140" s="30">
        <f t="shared" si="17"/>
        <v>130.01846733869036</v>
      </c>
      <c r="DI140" s="30">
        <f t="shared" si="17"/>
        <v>116.52957982637088</v>
      </c>
      <c r="DJ140" s="30">
        <f t="shared" si="17"/>
        <v>104.32837517764092</v>
      </c>
      <c r="DK140" s="30">
        <f t="shared" si="16"/>
        <v>116.19561414144913</v>
      </c>
      <c r="DL140" s="30">
        <f t="shared" si="16"/>
        <v>117.96587834276275</v>
      </c>
      <c r="DM140" s="30">
        <f t="shared" si="16"/>
        <v>120.05359671003841</v>
      </c>
      <c r="DN140" s="3">
        <f>VLOOKUP($A140,DELIEVERY!$DX:$EM,2,0)</f>
        <v>17.690000000000001</v>
      </c>
      <c r="DO140" s="3">
        <f>VLOOKUP($A140,DELIEVERY!$DX:$EM,3,0)</f>
        <v>11.06</v>
      </c>
      <c r="DP140" s="3">
        <f>VLOOKUP($A140,DELIEVERY!$DX:$EM,4,0)</f>
        <v>17.38</v>
      </c>
      <c r="DQ140" s="3">
        <f>VLOOKUP($A140,DELIEVERY!$DX:$EM,5,0)</f>
        <v>11.23</v>
      </c>
      <c r="DR140" s="3">
        <f>VLOOKUP($A140,DELIEVERY!$DX:$EM,6,0)</f>
        <v>11.72</v>
      </c>
      <c r="DS140" s="3">
        <f>VLOOKUP($A140,DELIEVERY!$DX:$EM,7,0)</f>
        <v>7.59</v>
      </c>
      <c r="DT140" s="3">
        <f>VLOOKUP($A140,DELIEVERY!$DX:$EM,8,0)</f>
        <v>7.76</v>
      </c>
      <c r="DU140" s="3">
        <f>VLOOKUP($A140,DELIEVERY!$DX:$EM,9,0)</f>
        <v>12.39</v>
      </c>
      <c r="DV140" s="3">
        <f>VLOOKUP($A140,DELIEVERY!$DX:$EM,10,0)</f>
        <v>14.61</v>
      </c>
      <c r="DW140" s="3">
        <f>VLOOKUP($A140,DELIEVERY!$DX:$EM,11,0)</f>
        <v>7.5</v>
      </c>
      <c r="DX140" s="3">
        <f>VLOOKUP($A140,DELIEVERY!$DX:$EM,12,0)</f>
        <v>11.16</v>
      </c>
      <c r="DY140" s="3">
        <f>VLOOKUP($A140,DELIEVERY!$DX:$EM,13,0)</f>
        <v>12.29</v>
      </c>
      <c r="DZ140" s="3">
        <f>VLOOKUP($A140,DELIEVERY!$DX:$EM,14,0)</f>
        <v>14.36</v>
      </c>
      <c r="EA140" s="3">
        <f>VLOOKUP($A140,DELIEVERY!$DX:$EM,15,0)</f>
        <v>14.91</v>
      </c>
      <c r="EB140" s="3">
        <f>CASHBC!HU138</f>
        <v>9.3000000000000114</v>
      </c>
      <c r="EC140" s="22">
        <f>CASHBC!HV138</f>
        <v>7.5</v>
      </c>
      <c r="ED140" s="22">
        <f>CASHBC!HW138</f>
        <v>16.199999999999989</v>
      </c>
      <c r="EE140" s="22">
        <f>CASHBC!HX138</f>
        <v>10.650000000000006</v>
      </c>
      <c r="EF140" s="3">
        <f>CASHBC!HY138</f>
        <v>11.900000000000006</v>
      </c>
      <c r="EG140" s="22">
        <f>CASHBC!HZ138</f>
        <v>20.449999999999989</v>
      </c>
      <c r="EH140" s="22">
        <f>CASHBC!IA138</f>
        <v>13.300000000000011</v>
      </c>
      <c r="EI140" s="22">
        <f>CASHBC!IB138</f>
        <v>13.900000000000006</v>
      </c>
      <c r="EJ140" s="22">
        <f>CASHBC!IC138</f>
        <v>19.650000000000006</v>
      </c>
      <c r="EK140" s="22">
        <f>CASHBC!ID138</f>
        <v>27.199999999999989</v>
      </c>
      <c r="EL140" s="3">
        <f>CASHBC!IE138</f>
        <v>16.550000000000011</v>
      </c>
      <c r="EM140" s="22">
        <f>CASHBC!IF138</f>
        <v>20.5</v>
      </c>
      <c r="EN140" s="22">
        <f>CASHBC!IG138</f>
        <v>17.200000000000017</v>
      </c>
      <c r="EO140" s="22">
        <f>CASHBC!IH138</f>
        <v>17.350000000000023</v>
      </c>
      <c r="EP140" s="22">
        <f>VLOOKUP($A140,FNO_STOCKOPS!$EJ:$EY,2,0)</f>
        <v>0.28969957081545067</v>
      </c>
      <c r="EQ140" s="22">
        <f>VLOOKUP($A140,FNO_STOCKOPS!$EJ:$EY,3,0)</f>
        <v>0.30196936542669583</v>
      </c>
      <c r="ER140" s="22">
        <f>VLOOKUP($A140,FNO_STOCKOPS!$EJ:$EY,4,0)</f>
        <v>0.25678496868475992</v>
      </c>
      <c r="ES140" s="22">
        <f>VLOOKUP($A140,FNO_STOCKOPS!$EJ:$EY,5,0)</f>
        <v>0.24324324324324326</v>
      </c>
      <c r="ET140" s="22">
        <f>VLOOKUP($A140,FNO_STOCKOPS!$EJ:$EY,6,0)</f>
        <v>0.25438596491228072</v>
      </c>
      <c r="EU140" s="22">
        <f>VLOOKUP($A140,FNO_STOCKOPS!$EJ:$EY,7,0)</f>
        <v>0.30808080808080807</v>
      </c>
      <c r="EV140" s="22">
        <f>VLOOKUP($A140,FNO_STOCKOPS!$EJ:$EY,8,0)</f>
        <v>0.35294117647058826</v>
      </c>
      <c r="EW140" s="22">
        <f>VLOOKUP($A140,FNO_STOCKOPS!$EJ:$EY,9,0)</f>
        <v>0.39007092198581561</v>
      </c>
      <c r="EX140" s="22">
        <f>VLOOKUP($A140,FNO_STOCKOPS!$EJ:$EY,10,0)</f>
        <v>0.33783783783783783</v>
      </c>
      <c r="EY140" s="22">
        <f>VLOOKUP($A140,FNO_STOCKOPS!$EJ:$EY,11,0)</f>
        <v>0.36904761904761907</v>
      </c>
      <c r="EZ140" s="22">
        <f>VLOOKUP($A140,FNO_STOCKOPS!$EJ:$EY,12,0)</f>
        <v>0.44303797468354428</v>
      </c>
      <c r="FA140" s="22">
        <f>VLOOKUP($A140,FNO_STOCKOPS!$EJ:$EY,13,0)</f>
        <v>0.48484848484848486</v>
      </c>
      <c r="FB140" s="22">
        <f>VLOOKUP($A140,FNO_STOCKOPS!$EJ:$EY,14,0)</f>
        <v>0.91176470588235292</v>
      </c>
      <c r="FC140" s="22">
        <f>VLOOKUP($A140,FNO_STOCKOPS!$EJ:$EY,15,0)</f>
        <v>0.58620689655172409</v>
      </c>
    </row>
    <row r="141" spans="1:159" x14ac:dyDescent="0.25">
      <c r="A141" s="3" t="s">
        <v>147</v>
      </c>
      <c r="B141" s="17">
        <v>3470</v>
      </c>
      <c r="C141" s="17">
        <v>3565.95</v>
      </c>
      <c r="D141" s="17">
        <v>3446.15</v>
      </c>
      <c r="E141" s="17">
        <v>3532</v>
      </c>
      <c r="F141" s="18">
        <v>2.84</v>
      </c>
      <c r="G141" s="17">
        <v>4904.95</v>
      </c>
      <c r="H141" s="17">
        <v>2910</v>
      </c>
      <c r="I141" s="21" t="str">
        <f>VLOOKUP($A141,CASHBC!$HT:$IL,19,0)</f>
        <v/>
      </c>
      <c r="J141" s="22">
        <f>VLOOKUP($A141,CASHBC!$A:$C,3,0)</f>
        <v>8.5410799999999991</v>
      </c>
      <c r="K141" s="22">
        <f>VLOOKUP($A141,CASHBC!$EZ:$FD,2,0)</f>
        <v>5.3529333333333335</v>
      </c>
      <c r="L141" s="22">
        <f>VLOOKUP($A141,CASHBC!$EZ:$FD,3,0)</f>
        <v>6.4143740000000005</v>
      </c>
      <c r="M141" s="22">
        <f>VLOOKUP($A141,CASHBC!$EZ:$FD,4,0)</f>
        <v>6.3453675000000009</v>
      </c>
      <c r="N141" s="22">
        <f>VLOOKUP($A141,CASHBC!$EZ:$FD,5,0)</f>
        <v>7.1673584615384636</v>
      </c>
      <c r="O141" s="22">
        <f t="shared" si="18"/>
        <v>8.5410799999999991</v>
      </c>
      <c r="P141" s="22">
        <f>VLOOKUP($A141,CASHBC!$A:$D,4,0)</f>
        <v>300.27953554999999</v>
      </c>
      <c r="Q141" s="22">
        <f>VLOOKUP($A141,CASHBC!$FX:$GB,2,0)</f>
        <v>181.48954539499996</v>
      </c>
      <c r="R141" s="22">
        <f>VLOOKUP($A141,CASHBC!$FX:$GB,3,0)</f>
        <v>217.95168934399999</v>
      </c>
      <c r="S141" s="22">
        <f>VLOOKUP($A141,CASHBC!$FX:$GB,4,0)</f>
        <v>216.66035586187496</v>
      </c>
      <c r="T141" s="22">
        <f>VLOOKUP($A141,CASHBC!$FX:$GB,5,0)</f>
        <v>248.35570068499999</v>
      </c>
      <c r="U141" s="22">
        <f t="shared" si="19"/>
        <v>300.27953554999999</v>
      </c>
      <c r="V141" s="24">
        <f>VLOOKUP($A141,CASHBC!$A:$E,5,0)</f>
        <v>72048</v>
      </c>
      <c r="W141" s="24">
        <f>VLOOKUP($A141,CASHBC!$GV:$GZ,2,0)</f>
        <v>33601</v>
      </c>
      <c r="X141" s="24">
        <f>VLOOKUP($A141,CASHBC!$GV:$GZ,3,0)</f>
        <v>41476.6</v>
      </c>
      <c r="Y141" s="24">
        <f>VLOOKUP($A141,CASHBC!$GV:$GZ,4,0)</f>
        <v>42516.75</v>
      </c>
      <c r="Z141" s="24">
        <f>VLOOKUP($A141,CASHBC!$GV:$GZ,5,0)</f>
        <v>50307.153846153844</v>
      </c>
      <c r="AA141" s="24" t="str">
        <f t="shared" si="20"/>
        <v/>
      </c>
      <c r="AB141" s="27">
        <f>VLOOKUP(A141,DELIEVERY!A:E,5,0)</f>
        <v>47.66</v>
      </c>
      <c r="AC141" s="22">
        <f>VLOOKUP(A141,DELIEVERY!DP:DV,3,0)</f>
        <v>51.561449174284505</v>
      </c>
      <c r="AD141" s="22">
        <f>VLOOKUP(A141,DELIEVERY!DP:DV,4,0)</f>
        <v>54.591858847020767</v>
      </c>
      <c r="AE141" s="22">
        <f>VLOOKUP(A141,DELIEVERY!DP:DV,5,0)</f>
        <v>54.510869543804986</v>
      </c>
      <c r="AF141" s="22">
        <f>VLOOKUP(A141,DELIEVERY!DP:DV,6,0)</f>
        <v>46.111677663458458</v>
      </c>
      <c r="AG141" s="3" t="str">
        <f t="shared" si="21"/>
        <v/>
      </c>
      <c r="AH141" s="28">
        <f>FNO_BHAVCOPY!CB139</f>
        <v>4.0765620686482009</v>
      </c>
      <c r="AI141" s="28">
        <f>FNO_BHAVCOPY!CC139</f>
        <v>1.3429077683484101</v>
      </c>
      <c r="AJ141" s="28">
        <f>FNO_BHAVCOPY!CD139</f>
        <v>3.3243399498940063</v>
      </c>
      <c r="AK141" s="28">
        <f>FNO_BHAVCOPY!CE139</f>
        <v>2.5595414566656784</v>
      </c>
      <c r="AL141" s="28">
        <f>FNO_BHAVCOPY!CF139</f>
        <v>1.0788133053640994</v>
      </c>
      <c r="AM141" s="28">
        <f>FNO_BHAVCOPY!CG139</f>
        <v>-5.6989449886963079</v>
      </c>
      <c r="AN141" s="28">
        <f>FNO_BHAVCOPY!CH139</f>
        <v>14.978880103974873</v>
      </c>
      <c r="AO141" s="28">
        <f>FNO_BHAVCOPY!CI139</f>
        <v>-1.6510438858116743</v>
      </c>
      <c r="AP141" s="28">
        <f>FNO_BHAVCOPY!CJ139</f>
        <v>0.35275253874933193</v>
      </c>
      <c r="AQ141" s="28">
        <f>FNO_BHAVCOPY!CK139</f>
        <v>-2.4097642395159609</v>
      </c>
      <c r="AR141" s="28">
        <f>FNO_BHAVCOPY!CL139</f>
        <v>1.5573683652929335</v>
      </c>
      <c r="AS141" s="28">
        <f>FNO_BHAVCOPY!CM139</f>
        <v>1.8450582649978422</v>
      </c>
      <c r="AT141" s="28">
        <f>FNO_BHAVCOPY!CN139</f>
        <v>3.947958725886048</v>
      </c>
      <c r="AU141" s="28">
        <f>FNO_BHAVCOPY!CO139</f>
        <v>-1.3716814159292035</v>
      </c>
      <c r="AV141" s="29">
        <f>FNO_BHAVCOPY!BK139</f>
        <v>2262000</v>
      </c>
      <c r="AW141" s="29">
        <f>FNO_BHAVCOPY!BL139</f>
        <v>2173400</v>
      </c>
      <c r="AX141" s="29">
        <f>FNO_BHAVCOPY!BM139</f>
        <v>2144600</v>
      </c>
      <c r="AY141" s="29">
        <f>FNO_BHAVCOPY!BN139</f>
        <v>2075600</v>
      </c>
      <c r="AZ141" s="29">
        <f>FNO_BHAVCOPY!BO139</f>
        <v>2023800</v>
      </c>
      <c r="BA141" s="29">
        <f>FNO_BHAVCOPY!BP139</f>
        <v>2002200</v>
      </c>
      <c r="BB141" s="29">
        <f>FNO_BHAVCOPY!BQ139</f>
        <v>2123200</v>
      </c>
      <c r="BC141" s="29">
        <f>FNO_BHAVCOPY!BR139</f>
        <v>1846600</v>
      </c>
      <c r="BD141" s="29">
        <f>FNO_BHAVCOPY!BS139</f>
        <v>1877600</v>
      </c>
      <c r="BE141" s="29">
        <f>FNO_BHAVCOPY!BT139</f>
        <v>1871000</v>
      </c>
      <c r="BF141" s="29">
        <f>FNO_BHAVCOPY!BU139</f>
        <v>1917200</v>
      </c>
      <c r="BG141" s="29">
        <f>FNO_BHAVCOPY!BV139</f>
        <v>1887800</v>
      </c>
      <c r="BH141" s="29">
        <f>FNO_BHAVCOPY!BW139</f>
        <v>1853600</v>
      </c>
      <c r="BI141" s="29">
        <f>FNO_BHAVCOPY!BX139</f>
        <v>1783200</v>
      </c>
      <c r="BJ141" s="22">
        <f>CASHBC!EJ139</f>
        <v>8.5410799999999991</v>
      </c>
      <c r="BK141" s="22">
        <f>CASHBC!EK139</f>
        <v>3.9383400000000002</v>
      </c>
      <c r="BL141" s="22">
        <f>CASHBC!EL139</f>
        <v>7.6779999999999999</v>
      </c>
      <c r="BM141" s="22">
        <f>CASHBC!EM139</f>
        <v>4.4424599999999996</v>
      </c>
      <c r="BN141" s="22">
        <f>CASHBC!EN139</f>
        <v>6.2410399999999999</v>
      </c>
      <c r="BO141" s="22">
        <f>CASHBC!EO139</f>
        <v>9.7720300000000009</v>
      </c>
      <c r="BP141" s="22">
        <f>CASHBC!EP139</f>
        <v>9.4445300000000003</v>
      </c>
      <c r="BQ141" s="22">
        <f>CASHBC!EQ139</f>
        <v>5.3346200000000001</v>
      </c>
      <c r="BR141" s="22">
        <f>CASHBC!ER139</f>
        <v>3.9119199999999998</v>
      </c>
      <c r="BS141" s="22">
        <f>CASHBC!ES139</f>
        <v>7.7528699999999997</v>
      </c>
      <c r="BT141" s="22">
        <f>CASHBC!ET139</f>
        <v>6.1728100000000001</v>
      </c>
      <c r="BU141" s="22">
        <f>CASHBC!EU139</f>
        <v>12.39945</v>
      </c>
      <c r="BV141" s="22">
        <f>CASHBC!EV139</f>
        <v>11.07263</v>
      </c>
      <c r="BW141" s="22">
        <f>CASHBC!EW139</f>
        <v>5.0149600000000003</v>
      </c>
      <c r="BX141" s="22">
        <f>VLOOKUP($A141,CASHBC!$FG:$FU,2,0)</f>
        <v>300.27953554999999</v>
      </c>
      <c r="BY141" s="22">
        <f>VLOOKUP($A141,CASHBC!$FG:$FU,3,0)</f>
        <v>134.99816830999998</v>
      </c>
      <c r="BZ141" s="22">
        <f>VLOOKUP($A141,CASHBC!$FG:$FU,4,0)</f>
        <v>260.83456192</v>
      </c>
      <c r="CA141" s="22">
        <f>VLOOKUP($A141,CASHBC!$FG:$FU,5,0)</f>
        <v>148.635905955</v>
      </c>
      <c r="CB141" s="22">
        <f>VLOOKUP($A141,CASHBC!$FG:$FU,6,0)</f>
        <v>208.40574892999999</v>
      </c>
      <c r="CC141" s="22">
        <f>VLOOKUP($A141,CASHBC!$FG:$FU,7,0)</f>
        <v>336.884061605</v>
      </c>
      <c r="CD141" s="22">
        <f>VLOOKUP($A141,CASHBC!$FG:$FU,8,0)</f>
        <v>323.45208818499998</v>
      </c>
      <c r="CE141" s="22">
        <f>VLOOKUP($A141,CASHBC!$FG:$FU,9,0)</f>
        <v>182.40553531500001</v>
      </c>
      <c r="CF141" s="22">
        <f>VLOOKUP($A141,CASHBC!$FG:$FU,10,0)</f>
        <v>137.66677667499999</v>
      </c>
      <c r="CG141" s="22">
        <f>VLOOKUP($A141,CASHBC!$FG:$FU,11,0)</f>
        <v>277.56102297500001</v>
      </c>
      <c r="CH141" s="22">
        <f>VLOOKUP($A141,CASHBC!$FG:$FU,12,0)</f>
        <v>218.64409968000001</v>
      </c>
      <c r="CI141" s="22">
        <f>VLOOKUP($A141,CASHBC!$FG:$FU,13,0)</f>
        <v>446.67182980500002</v>
      </c>
      <c r="CJ141" s="22">
        <f>VLOOKUP($A141,CASHBC!$FG:$FU,14,0)</f>
        <v>385.968203415</v>
      </c>
      <c r="CK141" s="22">
        <f>VLOOKUP($A141,CASHBC!$FG:$FU,15,0)</f>
        <v>166.49610613499999</v>
      </c>
      <c r="CL141" s="30">
        <f>VLOOKUP($A141,CASHBC!$GE:$GS,2,0)</f>
        <v>72048</v>
      </c>
      <c r="CM141" s="30">
        <f>VLOOKUP($A141,CASHBC!$GE:$GS,3,0)</f>
        <v>47609</v>
      </c>
      <c r="CN141" s="30">
        <f>VLOOKUP($A141,CASHBC!$GE:$GS,4,0)</f>
        <v>26269</v>
      </c>
      <c r="CO141" s="30">
        <f>VLOOKUP($A141,CASHBC!$GE:$GS,5,0)</f>
        <v>26925</v>
      </c>
      <c r="CP141" s="30">
        <f>VLOOKUP($A141,CASHBC!$GE:$GS,6,0)</f>
        <v>56907</v>
      </c>
      <c r="CQ141" s="30">
        <f>VLOOKUP($A141,CASHBC!$GE:$GS,7,0)</f>
        <v>49673</v>
      </c>
      <c r="CR141" s="30">
        <f>VLOOKUP($A141,CASHBC!$GE:$GS,8,0)</f>
        <v>52738</v>
      </c>
      <c r="CS141" s="30">
        <f>VLOOKUP($A141,CASHBC!$GE:$GS,9,0)</f>
        <v>47257</v>
      </c>
      <c r="CT141" s="30">
        <f>VLOOKUP($A141,CASHBC!$GE:$GS,10,0)</f>
        <v>32756</v>
      </c>
      <c r="CU141" s="30">
        <f>VLOOKUP($A141,CASHBC!$GE:$GS,11,0)</f>
        <v>46347</v>
      </c>
      <c r="CV141" s="30">
        <f>VLOOKUP($A141,CASHBC!$GE:$GS,12,0)</f>
        <v>52363</v>
      </c>
      <c r="CW141" s="30">
        <f>VLOOKUP($A141,CASHBC!$GE:$GS,13,0)</f>
        <v>81029</v>
      </c>
      <c r="CX141" s="30">
        <f>VLOOKUP($A141,CASHBC!$GE:$GS,14,0)</f>
        <v>87581</v>
      </c>
      <c r="CY141" s="30">
        <f>VLOOKUP($A141,CASHBC!$GE:$GS,15,0)</f>
        <v>46539</v>
      </c>
      <c r="CZ141" s="30">
        <f t="shared" si="15"/>
        <v>11.854707972462801</v>
      </c>
      <c r="DA141" s="30">
        <f t="shared" si="15"/>
        <v>8.2722594467432629</v>
      </c>
      <c r="DB141" s="30">
        <f t="shared" si="15"/>
        <v>29.228368038372224</v>
      </c>
      <c r="DC141" s="30">
        <f t="shared" si="15"/>
        <v>16.499387186629527</v>
      </c>
      <c r="DD141" s="30">
        <f t="shared" si="15"/>
        <v>10.967086650148488</v>
      </c>
      <c r="DE141" s="30">
        <f t="shared" si="17"/>
        <v>19.672719586093049</v>
      </c>
      <c r="DF141" s="30">
        <f t="shared" si="17"/>
        <v>17.908396222837421</v>
      </c>
      <c r="DG141" s="30">
        <f t="shared" si="17"/>
        <v>11.288528683581269</v>
      </c>
      <c r="DH141" s="30">
        <f t="shared" si="17"/>
        <v>11.942605934790572</v>
      </c>
      <c r="DI141" s="30">
        <f t="shared" si="17"/>
        <v>16.727878827108551</v>
      </c>
      <c r="DJ141" s="30">
        <f t="shared" si="17"/>
        <v>11.788495693524053</v>
      </c>
      <c r="DK141" s="30">
        <f t="shared" si="16"/>
        <v>15.302484295745968</v>
      </c>
      <c r="DL141" s="30">
        <f t="shared" si="16"/>
        <v>12.642730729267763</v>
      </c>
      <c r="DM141" s="30">
        <f t="shared" si="16"/>
        <v>10.775822428500829</v>
      </c>
      <c r="DN141" s="3">
        <f>VLOOKUP($A141,DELIEVERY!$DX:$EM,2,0)</f>
        <v>47.66</v>
      </c>
      <c r="DO141" s="3">
        <f>VLOOKUP($A141,DELIEVERY!$DX:$EM,3,0)</f>
        <v>42.18</v>
      </c>
      <c r="DP141" s="3">
        <f>VLOOKUP($A141,DELIEVERY!$DX:$EM,4,0)</f>
        <v>57.34</v>
      </c>
      <c r="DQ141" s="3">
        <f>VLOOKUP($A141,DELIEVERY!$DX:$EM,5,0)</f>
        <v>49.9</v>
      </c>
      <c r="DR141" s="3">
        <f>VLOOKUP($A141,DELIEVERY!$DX:$EM,6,0)</f>
        <v>41.09</v>
      </c>
      <c r="DS141" s="3">
        <f>VLOOKUP($A141,DELIEVERY!$DX:$EM,7,0)</f>
        <v>68.19</v>
      </c>
      <c r="DT141" s="3">
        <f>VLOOKUP($A141,DELIEVERY!$DX:$EM,8,0)</f>
        <v>62.57</v>
      </c>
      <c r="DU141" s="3">
        <f>VLOOKUP($A141,DELIEVERY!$DX:$EM,9,0)</f>
        <v>53.45</v>
      </c>
      <c r="DV141" s="3">
        <f>VLOOKUP($A141,DELIEVERY!$DX:$EM,10,0)</f>
        <v>35.85</v>
      </c>
      <c r="DW141" s="3">
        <f>VLOOKUP($A141,DELIEVERY!$DX:$EM,11,0)</f>
        <v>46.89</v>
      </c>
      <c r="DX141" s="3">
        <f>VLOOKUP($A141,DELIEVERY!$DX:$EM,12,0)</f>
        <v>43.42</v>
      </c>
      <c r="DY141" s="3">
        <f>VLOOKUP($A141,DELIEVERY!$DX:$EM,13,0)</f>
        <v>45.45</v>
      </c>
      <c r="DZ141" s="3">
        <f>VLOOKUP($A141,DELIEVERY!$DX:$EM,14,0)</f>
        <v>17.809999999999999</v>
      </c>
      <c r="EA141" s="3">
        <f>VLOOKUP($A141,DELIEVERY!$DX:$EM,15,0)</f>
        <v>27.32</v>
      </c>
      <c r="EB141" s="3">
        <f>CASHBC!HU139</f>
        <v>119.79999999999973</v>
      </c>
      <c r="EC141" s="22">
        <f>CASHBC!HV139</f>
        <v>93.700000000000273</v>
      </c>
      <c r="ED141" s="22">
        <f>CASHBC!HW139</f>
        <v>65.5</v>
      </c>
      <c r="EE141" s="22">
        <f>CASHBC!HX139</f>
        <v>53.650000000000091</v>
      </c>
      <c r="EF141" s="3">
        <f>CASHBC!HY139</f>
        <v>147.19999999999982</v>
      </c>
      <c r="EG141" s="22">
        <f>CASHBC!HZ139</f>
        <v>64</v>
      </c>
      <c r="EH141" s="22">
        <f>CASHBC!IA139</f>
        <v>81.650000000000091</v>
      </c>
      <c r="EI141" s="22">
        <f>CASHBC!IB139</f>
        <v>93.949999999999818</v>
      </c>
      <c r="EJ141" s="22">
        <f>CASHBC!IC139</f>
        <v>79.949999999999818</v>
      </c>
      <c r="EK141" s="22">
        <f>CASHBC!ID139</f>
        <v>153.55000000000018</v>
      </c>
      <c r="EL141" s="3">
        <f>CASHBC!IE139</f>
        <v>90.549999999999727</v>
      </c>
      <c r="EM141" s="22">
        <f>CASHBC!IF139</f>
        <v>142.5</v>
      </c>
      <c r="EN141" s="22">
        <f>CASHBC!IG139</f>
        <v>340.65000000000009</v>
      </c>
      <c r="EO141" s="22">
        <f>CASHBC!IH139</f>
        <v>131.30000000000018</v>
      </c>
      <c r="EP141" s="22">
        <f>VLOOKUP($A141,FNO_STOCKOPS!$EJ:$EY,2,0)</f>
        <v>0.65390505359877493</v>
      </c>
      <c r="EQ141" s="22">
        <f>VLOOKUP($A141,FNO_STOCKOPS!$EJ:$EY,3,0)</f>
        <v>0.56342182890855452</v>
      </c>
      <c r="ER141" s="22">
        <f>VLOOKUP($A141,FNO_STOCKOPS!$EJ:$EY,4,0)</f>
        <v>0.53185595567867039</v>
      </c>
      <c r="ES141" s="22">
        <f>VLOOKUP($A141,FNO_STOCKOPS!$EJ:$EY,5,0)</f>
        <v>0.58112094395280234</v>
      </c>
      <c r="ET141" s="22">
        <f>VLOOKUP($A141,FNO_STOCKOPS!$EJ:$EY,6,0)</f>
        <v>0.57021276595744685</v>
      </c>
      <c r="EU141" s="22">
        <f>VLOOKUP($A141,FNO_STOCKOPS!$EJ:$EY,7,0)</f>
        <v>0.68446601941747576</v>
      </c>
      <c r="EV141" s="22">
        <f>VLOOKUP($A141,FNO_STOCKOPS!$EJ:$EY,8,0)</f>
        <v>0.54137931034482756</v>
      </c>
      <c r="EW141" s="22">
        <f>VLOOKUP($A141,FNO_STOCKOPS!$EJ:$EY,9,0)</f>
        <v>0.53775322283609572</v>
      </c>
      <c r="EX141" s="22">
        <f>VLOOKUP($A141,FNO_STOCKOPS!$EJ:$EY,10,0)</f>
        <v>0.5736434108527132</v>
      </c>
      <c r="EY141" s="22">
        <f>VLOOKUP($A141,FNO_STOCKOPS!$EJ:$EY,11,0)</f>
        <v>0.59267241379310343</v>
      </c>
      <c r="EZ141" s="22">
        <f>VLOOKUP($A141,FNO_STOCKOPS!$EJ:$EY,12,0)</f>
        <v>0.63636363636363635</v>
      </c>
      <c r="FA141" s="22">
        <f>VLOOKUP($A141,FNO_STOCKOPS!$EJ:$EY,13,0)</f>
        <v>0.64146341463414636</v>
      </c>
      <c r="FB141" s="22">
        <f>VLOOKUP($A141,FNO_STOCKOPS!$EJ:$EY,14,0)</f>
        <v>0.55313351498637597</v>
      </c>
      <c r="FC141" s="22">
        <f>VLOOKUP($A141,FNO_STOCKOPS!$EJ:$EY,15,0)</f>
        <v>0.74193548387096775</v>
      </c>
    </row>
    <row r="142" spans="1:159" x14ac:dyDescent="0.25">
      <c r="A142" s="3" t="s">
        <v>148</v>
      </c>
      <c r="B142" s="17">
        <v>367.25</v>
      </c>
      <c r="C142" s="17">
        <v>429.35</v>
      </c>
      <c r="D142" s="17">
        <v>364.05</v>
      </c>
      <c r="E142" s="18">
        <v>413</v>
      </c>
      <c r="F142" s="18">
        <v>14.53</v>
      </c>
      <c r="G142" s="18">
        <v>709.05</v>
      </c>
      <c r="H142" s="18">
        <v>240.15</v>
      </c>
      <c r="I142" s="21" t="str">
        <f>VLOOKUP($A142,CASHBC!$HT:$IL,19,0)</f>
        <v/>
      </c>
      <c r="J142" s="22">
        <f>VLOOKUP($A142,CASHBC!$A:$C,3,0)</f>
        <v>182.24217999999999</v>
      </c>
      <c r="K142" s="22">
        <f>VLOOKUP($A142,CASHBC!$EZ:$FD,2,0)</f>
        <v>50.623706666666664</v>
      </c>
      <c r="L142" s="22">
        <f>VLOOKUP($A142,CASHBC!$EZ:$FD,3,0)</f>
        <v>47.223872</v>
      </c>
      <c r="M142" s="22">
        <f>VLOOKUP($A142,CASHBC!$EZ:$FD,4,0)</f>
        <v>44.094843750000003</v>
      </c>
      <c r="N142" s="22">
        <f>VLOOKUP($A142,CASHBC!$EZ:$FD,5,0)</f>
        <v>63.48387692307692</v>
      </c>
      <c r="O142" s="22">
        <f t="shared" si="18"/>
        <v>182.24217999999999</v>
      </c>
      <c r="P142" s="22">
        <f>VLOOKUP($A142,CASHBC!$A:$D,4,0)</f>
        <v>720.27416081499996</v>
      </c>
      <c r="Q142" s="22">
        <f>VLOOKUP($A142,CASHBC!$FX:$GB,2,0)</f>
        <v>181.21380026166671</v>
      </c>
      <c r="R142" s="22">
        <f>VLOOKUP($A142,CASHBC!$FX:$GB,3,0)</f>
        <v>168.13068401700002</v>
      </c>
      <c r="S142" s="22">
        <f>VLOOKUP($A142,CASHBC!$FX:$GB,4,0)</f>
        <v>156.26439867125001</v>
      </c>
      <c r="T142" s="22">
        <f>VLOOKUP($A142,CASHBC!$FX:$GB,5,0)</f>
        <v>225.38323838423076</v>
      </c>
      <c r="U142" s="22">
        <f t="shared" si="19"/>
        <v>720.27416081499996</v>
      </c>
      <c r="V142" s="24">
        <f>VLOOKUP($A142,CASHBC!$A:$E,5,0)</f>
        <v>250740</v>
      </c>
      <c r="W142" s="24">
        <f>VLOOKUP($A142,CASHBC!$GV:$GZ,2,0)</f>
        <v>82520.333333333328</v>
      </c>
      <c r="X142" s="24">
        <f>VLOOKUP($A142,CASHBC!$GV:$GZ,3,0)</f>
        <v>82578.2</v>
      </c>
      <c r="Y142" s="24">
        <f>VLOOKUP($A142,CASHBC!$GV:$GZ,4,0)</f>
        <v>78811</v>
      </c>
      <c r="Z142" s="24">
        <f>VLOOKUP($A142,CASHBC!$GV:$GZ,5,0)</f>
        <v>112168.69230769231</v>
      </c>
      <c r="AA142" s="24" t="str">
        <f t="shared" si="20"/>
        <v/>
      </c>
      <c r="AB142" s="27">
        <f>VLOOKUP(A142,DELIEVERY!A:E,5,0)</f>
        <v>18.82</v>
      </c>
      <c r="AC142" s="22">
        <f>VLOOKUP(A142,DELIEVERY!DP:DV,3,0)</f>
        <v>26.995573615312772</v>
      </c>
      <c r="AD142" s="22">
        <f>VLOOKUP(A142,DELIEVERY!DP:DV,4,0)</f>
        <v>28.775827615321337</v>
      </c>
      <c r="AE142" s="22">
        <f>VLOOKUP(A142,DELIEVERY!DP:DV,5,0)</f>
        <v>30.582047929356818</v>
      </c>
      <c r="AF142" s="22">
        <f>VLOOKUP(A142,DELIEVERY!DP:DV,6,0)</f>
        <v>25.724418943925677</v>
      </c>
      <c r="AG142" s="3" t="str">
        <f t="shared" si="21"/>
        <v/>
      </c>
      <c r="AH142" s="28">
        <f>FNO_BHAVCOPY!CB140</f>
        <v>2.7573426180715446</v>
      </c>
      <c r="AI142" s="28">
        <f>FNO_BHAVCOPY!CC140</f>
        <v>1.2566814511543274</v>
      </c>
      <c r="AJ142" s="28">
        <f>FNO_BHAVCOPY!CD140</f>
        <v>2.4586343509671407</v>
      </c>
      <c r="AK142" s="28">
        <f>FNO_BHAVCOPY!CE140</f>
        <v>2.3433307495080791</v>
      </c>
      <c r="AL142" s="28">
        <f>FNO_BHAVCOPY!CF140</f>
        <v>1.7472547473154161</v>
      </c>
      <c r="AM142" s="28">
        <f>FNO_BHAVCOPY!CG140</f>
        <v>1.3776985054431392</v>
      </c>
      <c r="AN142" s="28">
        <f>FNO_BHAVCOPY!CH140</f>
        <v>4.3581514762516047</v>
      </c>
      <c r="AO142" s="28">
        <f>FNO_BHAVCOPY!CI140</f>
        <v>0</v>
      </c>
      <c r="AP142" s="28">
        <f>FNO_BHAVCOPY!CJ140</f>
        <v>1.425688431742725</v>
      </c>
      <c r="AQ142" s="28">
        <f>FNO_BHAVCOPY!CK140</f>
        <v>-0.97982337394443375</v>
      </c>
      <c r="AR142" s="28">
        <f>FNO_BHAVCOPY!CL140</f>
        <v>0.96322811584770596</v>
      </c>
      <c r="AS142" s="28">
        <f>FNO_BHAVCOPY!CM140</f>
        <v>3.8035400621537629</v>
      </c>
      <c r="AT142" s="28">
        <f>FNO_BHAVCOPY!CN140</f>
        <v>0.83106267029972747</v>
      </c>
      <c r="AU142" s="28">
        <f>FNO_BHAVCOPY!CO140</f>
        <v>3.1695832454845738</v>
      </c>
      <c r="AV142" s="29">
        <f>FNO_BHAVCOPY!BK140</f>
        <v>16468200</v>
      </c>
      <c r="AW142" s="29">
        <f>FNO_BHAVCOPY!BL140</f>
        <v>16026300</v>
      </c>
      <c r="AX142" s="29">
        <f>FNO_BHAVCOPY!BM140</f>
        <v>15827400</v>
      </c>
      <c r="AY142" s="29">
        <f>FNO_BHAVCOPY!BN140</f>
        <v>15447600</v>
      </c>
      <c r="AZ142" s="29">
        <f>FNO_BHAVCOPY!BO140</f>
        <v>15093900</v>
      </c>
      <c r="BA142" s="29">
        <f>FNO_BHAVCOPY!BP140</f>
        <v>14834700</v>
      </c>
      <c r="BB142" s="29">
        <f>FNO_BHAVCOPY!BQ140</f>
        <v>14633100</v>
      </c>
      <c r="BC142" s="29">
        <f>FNO_BHAVCOPY!BR140</f>
        <v>14022000</v>
      </c>
      <c r="BD142" s="29">
        <f>FNO_BHAVCOPY!BS140</f>
        <v>14022000</v>
      </c>
      <c r="BE142" s="29">
        <f>FNO_BHAVCOPY!BT140</f>
        <v>13824900</v>
      </c>
      <c r="BF142" s="29">
        <f>FNO_BHAVCOPY!BU140</f>
        <v>13961700</v>
      </c>
      <c r="BG142" s="29">
        <f>FNO_BHAVCOPY!BV140</f>
        <v>13828500</v>
      </c>
      <c r="BH142" s="29">
        <f>FNO_BHAVCOPY!BW140</f>
        <v>13321800</v>
      </c>
      <c r="BI142" s="29">
        <f>FNO_BHAVCOPY!BX140</f>
        <v>13212000</v>
      </c>
      <c r="BJ142" s="22">
        <f>CASHBC!EJ140</f>
        <v>182.24217999999999</v>
      </c>
      <c r="BK142" s="22">
        <f>CASHBC!EK140</f>
        <v>28.240410000000001</v>
      </c>
      <c r="BL142" s="22">
        <f>CASHBC!EL140</f>
        <v>78.05874</v>
      </c>
      <c r="BM142" s="22">
        <f>CASHBC!EM140</f>
        <v>45.57197</v>
      </c>
      <c r="BN142" s="22">
        <f>CASHBC!EN140</f>
        <v>27.361409999999999</v>
      </c>
      <c r="BO142" s="22">
        <f>CASHBC!EO140</f>
        <v>56.886830000000003</v>
      </c>
      <c r="BP142" s="22">
        <f>CASHBC!EP140</f>
        <v>41.055680000000002</v>
      </c>
      <c r="BQ142" s="22">
        <f>CASHBC!EQ140</f>
        <v>28.172609999999999</v>
      </c>
      <c r="BR142" s="22">
        <f>CASHBC!ER140</f>
        <v>47.411099999999998</v>
      </c>
      <c r="BS142" s="22">
        <f>CASHBC!ES140</f>
        <v>53.28293</v>
      </c>
      <c r="BT142" s="22">
        <f>CASHBC!ET140</f>
        <v>101.32741</v>
      </c>
      <c r="BU142" s="22">
        <f>CASHBC!EU140</f>
        <v>222.50837999999999</v>
      </c>
      <c r="BV142" s="22">
        <f>CASHBC!EV140</f>
        <v>48.502809999999997</v>
      </c>
      <c r="BW142" s="22">
        <f>CASHBC!EW140</f>
        <v>46.910119999999999</v>
      </c>
      <c r="BX142" s="22">
        <f>VLOOKUP($A142,CASHBC!$FG:$FU,2,0)</f>
        <v>720.27416081499996</v>
      </c>
      <c r="BY142" s="22">
        <f>VLOOKUP($A142,CASHBC!$FG:$FU,3,0)</f>
        <v>101.662066275</v>
      </c>
      <c r="BZ142" s="22">
        <f>VLOOKUP($A142,CASHBC!$FG:$FU,4,0)</f>
        <v>282.94030251499998</v>
      </c>
      <c r="CA142" s="22">
        <f>VLOOKUP($A142,CASHBC!$FG:$FU,5,0)</f>
        <v>159.03903199500002</v>
      </c>
      <c r="CB142" s="22">
        <f>VLOOKUP($A142,CASHBC!$FG:$FU,6,0)</f>
        <v>93.139979664999998</v>
      </c>
      <c r="CC142" s="22">
        <f>VLOOKUP($A142,CASHBC!$FG:$FU,7,0)</f>
        <v>203.87203963499999</v>
      </c>
      <c r="CD142" s="22">
        <f>VLOOKUP($A142,CASHBC!$FG:$FU,8,0)</f>
        <v>142.43296749500001</v>
      </c>
      <c r="CE142" s="22">
        <f>VLOOKUP($A142,CASHBC!$FG:$FU,9,0)</f>
        <v>97.986151860000007</v>
      </c>
      <c r="CF142" s="22">
        <f>VLOOKUP($A142,CASHBC!$FG:$FU,10,0)</f>
        <v>169.04264992999998</v>
      </c>
      <c r="CG142" s="22">
        <f>VLOOKUP($A142,CASHBC!$FG:$FU,11,0)</f>
        <v>194.87567455000001</v>
      </c>
      <c r="CH142" s="22">
        <f>VLOOKUP($A142,CASHBC!$FG:$FU,12,0)</f>
        <v>368.22586159999997</v>
      </c>
      <c r="CI142" s="22">
        <f>VLOOKUP($A142,CASHBC!$FG:$FU,13,0)</f>
        <v>808.19790190499998</v>
      </c>
      <c r="CJ142" s="22">
        <f>VLOOKUP($A142,CASHBC!$FG:$FU,14,0)</f>
        <v>158.23817915000001</v>
      </c>
      <c r="CK142" s="22">
        <f>VLOOKUP($A142,CASHBC!$FG:$FU,15,0)</f>
        <v>150.32929242</v>
      </c>
      <c r="CL142" s="30">
        <f>VLOOKUP($A142,CASHBC!$GE:$GS,2,0)</f>
        <v>250740</v>
      </c>
      <c r="CM142" s="30">
        <f>VLOOKUP($A142,CASHBC!$GE:$GS,3,0)</f>
        <v>56661</v>
      </c>
      <c r="CN142" s="30">
        <f>VLOOKUP($A142,CASHBC!$GE:$GS,4,0)</f>
        <v>120727</v>
      </c>
      <c r="CO142" s="30">
        <f>VLOOKUP($A142,CASHBC!$GE:$GS,5,0)</f>
        <v>70173</v>
      </c>
      <c r="CP142" s="30">
        <f>VLOOKUP($A142,CASHBC!$GE:$GS,6,0)</f>
        <v>47115</v>
      </c>
      <c r="CQ142" s="30">
        <f>VLOOKUP($A142,CASHBC!$GE:$GS,7,0)</f>
        <v>118215</v>
      </c>
      <c r="CR142" s="30">
        <f>VLOOKUP($A142,CASHBC!$GE:$GS,8,0)</f>
        <v>73086</v>
      </c>
      <c r="CS142" s="30">
        <f>VLOOKUP($A142,CASHBC!$GE:$GS,9,0)</f>
        <v>63065</v>
      </c>
      <c r="CT142" s="30">
        <f>VLOOKUP($A142,CASHBC!$GE:$GS,10,0)</f>
        <v>81446</v>
      </c>
      <c r="CU142" s="30">
        <f>VLOOKUP($A142,CASHBC!$GE:$GS,11,0)</f>
        <v>114386</v>
      </c>
      <c r="CV142" s="30">
        <f>VLOOKUP($A142,CASHBC!$GE:$GS,12,0)</f>
        <v>201203</v>
      </c>
      <c r="CW142" s="30">
        <f>VLOOKUP($A142,CASHBC!$GE:$GS,13,0)</f>
        <v>370572</v>
      </c>
      <c r="CX142" s="30">
        <f>VLOOKUP($A142,CASHBC!$GE:$GS,14,0)</f>
        <v>66425</v>
      </c>
      <c r="CY142" s="30">
        <f>VLOOKUP($A142,CASHBC!$GE:$GS,15,0)</f>
        <v>75119</v>
      </c>
      <c r="CZ142" s="30">
        <f t="shared" si="15"/>
        <v>72.681734067161202</v>
      </c>
      <c r="DA142" s="30">
        <f t="shared" si="15"/>
        <v>49.841001747233548</v>
      </c>
      <c r="DB142" s="30">
        <f t="shared" si="15"/>
        <v>64.657234918452374</v>
      </c>
      <c r="DC142" s="30">
        <f t="shared" si="15"/>
        <v>64.94231399541134</v>
      </c>
      <c r="DD142" s="30">
        <f t="shared" si="15"/>
        <v>58.073670805475956</v>
      </c>
      <c r="DE142" s="30">
        <f t="shared" si="17"/>
        <v>48.121498963752487</v>
      </c>
      <c r="DF142" s="30">
        <f t="shared" si="17"/>
        <v>56.174479380455907</v>
      </c>
      <c r="DG142" s="30">
        <f t="shared" si="17"/>
        <v>44.672338063902323</v>
      </c>
      <c r="DH142" s="30">
        <f t="shared" si="17"/>
        <v>58.211698548731668</v>
      </c>
      <c r="DI142" s="30">
        <f t="shared" si="17"/>
        <v>46.581688318500511</v>
      </c>
      <c r="DJ142" s="30">
        <f t="shared" si="17"/>
        <v>50.360784878953098</v>
      </c>
      <c r="DK142" s="30">
        <f t="shared" si="16"/>
        <v>60.044574333732712</v>
      </c>
      <c r="DL142" s="30">
        <f t="shared" si="16"/>
        <v>73.018908543470076</v>
      </c>
      <c r="DM142" s="30">
        <f t="shared" si="16"/>
        <v>62.447742914575542</v>
      </c>
      <c r="DN142" s="3">
        <f>VLOOKUP($A142,DELIEVERY!$DX:$EM,2,0)</f>
        <v>18.82</v>
      </c>
      <c r="DO142" s="3">
        <f>VLOOKUP($A142,DELIEVERY!$DX:$EM,3,0)</f>
        <v>25.79</v>
      </c>
      <c r="DP142" s="3">
        <f>VLOOKUP($A142,DELIEVERY!$DX:$EM,4,0)</f>
        <v>24.89</v>
      </c>
      <c r="DQ142" s="3">
        <f>VLOOKUP($A142,DELIEVERY!$DX:$EM,5,0)</f>
        <v>31.35</v>
      </c>
      <c r="DR142" s="3">
        <f>VLOOKUP($A142,DELIEVERY!$DX:$EM,6,0)</f>
        <v>30.8</v>
      </c>
      <c r="DS142" s="3">
        <f>VLOOKUP($A142,DELIEVERY!$DX:$EM,7,0)</f>
        <v>32.549999999999997</v>
      </c>
      <c r="DT142" s="3">
        <f>VLOOKUP($A142,DELIEVERY!$DX:$EM,8,0)</f>
        <v>40.01</v>
      </c>
      <c r="DU142" s="3">
        <f>VLOOKUP($A142,DELIEVERY!$DX:$EM,9,0)</f>
        <v>39.909999999999997</v>
      </c>
      <c r="DV142" s="3">
        <f>VLOOKUP($A142,DELIEVERY!$DX:$EM,10,0)</f>
        <v>25.87</v>
      </c>
      <c r="DW142" s="3">
        <f>VLOOKUP($A142,DELIEVERY!$DX:$EM,11,0)</f>
        <v>34.04</v>
      </c>
      <c r="DX142" s="3">
        <f>VLOOKUP($A142,DELIEVERY!$DX:$EM,12,0)</f>
        <v>28.44</v>
      </c>
      <c r="DY142" s="3">
        <f>VLOOKUP($A142,DELIEVERY!$DX:$EM,13,0)</f>
        <v>14.52</v>
      </c>
      <c r="DZ142" s="3">
        <f>VLOOKUP($A142,DELIEVERY!$DX:$EM,14,0)</f>
        <v>25.14</v>
      </c>
      <c r="EA142" s="3">
        <f>VLOOKUP($A142,DELIEVERY!$DX:$EM,15,0)</f>
        <v>27.65</v>
      </c>
      <c r="EB142" s="3">
        <f>CASHBC!HU140</f>
        <v>65.300000000000011</v>
      </c>
      <c r="EC142" s="22">
        <f>CASHBC!HV140</f>
        <v>10.049999999999955</v>
      </c>
      <c r="ED142" s="22">
        <f>CASHBC!HW140</f>
        <v>12.899999999999977</v>
      </c>
      <c r="EE142" s="22">
        <f>CASHBC!HX140</f>
        <v>15.199999999999989</v>
      </c>
      <c r="EF142" s="3">
        <f>CASHBC!HY140</f>
        <v>13.400000000000034</v>
      </c>
      <c r="EG142" s="22">
        <f>CASHBC!HZ140</f>
        <v>20.699999999999989</v>
      </c>
      <c r="EH142" s="22">
        <f>CASHBC!IA140</f>
        <v>22.800000000000011</v>
      </c>
      <c r="EI142" s="22">
        <f>CASHBC!IB140</f>
        <v>9.8499999999999659</v>
      </c>
      <c r="EJ142" s="22">
        <f>CASHBC!IC140</f>
        <v>17</v>
      </c>
      <c r="EK142" s="22">
        <f>CASHBC!ID140</f>
        <v>20.75</v>
      </c>
      <c r="EL142" s="3">
        <f>CASHBC!IE140</f>
        <v>13</v>
      </c>
      <c r="EM142" s="22">
        <f>CASHBC!IF140</f>
        <v>51.850000000000023</v>
      </c>
      <c r="EN142" s="22">
        <f>CASHBC!IG140</f>
        <v>17.699999999999989</v>
      </c>
      <c r="EO142" s="22">
        <f>CASHBC!IH140</f>
        <v>19.649999999999977</v>
      </c>
      <c r="EP142" s="22">
        <f>VLOOKUP($A142,FNO_STOCKOPS!$EJ:$EY,2,0)</f>
        <v>0.6333705357142857</v>
      </c>
      <c r="EQ142" s="22">
        <f>VLOOKUP($A142,FNO_STOCKOPS!$EJ:$EY,3,0)</f>
        <v>0.45214521452145212</v>
      </c>
      <c r="ER142" s="22">
        <f>VLOOKUP($A142,FNO_STOCKOPS!$EJ:$EY,4,0)</f>
        <v>0.38082340195016251</v>
      </c>
      <c r="ES142" s="22">
        <f>VLOOKUP($A142,FNO_STOCKOPS!$EJ:$EY,5,0)</f>
        <v>0.27575757575757576</v>
      </c>
      <c r="ET142" s="22">
        <f>VLOOKUP($A142,FNO_STOCKOPS!$EJ:$EY,6,0)</f>
        <v>0.2742168674698795</v>
      </c>
      <c r="EU142" s="22">
        <f>VLOOKUP($A142,FNO_STOCKOPS!$EJ:$EY,7,0)</f>
        <v>0.28707677634716261</v>
      </c>
      <c r="EV142" s="22">
        <f>VLOOKUP($A142,FNO_STOCKOPS!$EJ:$EY,8,0)</f>
        <v>0.33410271206001152</v>
      </c>
      <c r="EW142" s="22">
        <f>VLOOKUP($A142,FNO_STOCKOPS!$EJ:$EY,9,0)</f>
        <v>0.32684114424832622</v>
      </c>
      <c r="EX142" s="22">
        <f>VLOOKUP($A142,FNO_STOCKOPS!$EJ:$EY,10,0)</f>
        <v>0.31894484412470026</v>
      </c>
      <c r="EY142" s="22">
        <f>VLOOKUP($A142,FNO_STOCKOPS!$EJ:$EY,11,0)</f>
        <v>0.29591836734693877</v>
      </c>
      <c r="EZ142" s="22">
        <f>VLOOKUP($A142,FNO_STOCKOPS!$EJ:$EY,12,0)</f>
        <v>0.27659574468085107</v>
      </c>
      <c r="FA142" s="22">
        <f>VLOOKUP($A142,FNO_STOCKOPS!$EJ:$EY,13,0)</f>
        <v>0.2986111111111111</v>
      </c>
      <c r="FB142" s="22">
        <f>VLOOKUP($A142,FNO_STOCKOPS!$EJ:$EY,14,0)</f>
        <v>0.26949541284403672</v>
      </c>
      <c r="FC142" s="22">
        <f>VLOOKUP($A142,FNO_STOCKOPS!$EJ:$EY,15,0)</f>
        <v>0.34554140127388533</v>
      </c>
    </row>
    <row r="143" spans="1:159" x14ac:dyDescent="0.25">
      <c r="A143" s="3" t="s">
        <v>149</v>
      </c>
      <c r="B143" s="18">
        <v>82</v>
      </c>
      <c r="C143" s="18">
        <v>91</v>
      </c>
      <c r="D143" s="18">
        <v>81.5</v>
      </c>
      <c r="E143" s="18">
        <v>88.8</v>
      </c>
      <c r="F143" s="18">
        <v>12.19</v>
      </c>
      <c r="G143" s="18">
        <v>180</v>
      </c>
      <c r="H143" s="18">
        <v>60.2</v>
      </c>
      <c r="I143" s="21" t="str">
        <f>VLOOKUP($A143,CASHBC!$HT:$IL,19,0)</f>
        <v/>
      </c>
      <c r="J143" s="22">
        <f>VLOOKUP($A143,CASHBC!$A:$C,3,0)</f>
        <v>636.87037999999995</v>
      </c>
      <c r="K143" s="22">
        <f>VLOOKUP($A143,CASHBC!$EZ:$FD,2,0)</f>
        <v>258.49363333333332</v>
      </c>
      <c r="L143" s="22">
        <f>VLOOKUP($A143,CASHBC!$EZ:$FD,3,0)</f>
        <v>271.08256599999999</v>
      </c>
      <c r="M143" s="22">
        <f>VLOOKUP($A143,CASHBC!$EZ:$FD,4,0)</f>
        <v>312.48043999999999</v>
      </c>
      <c r="N143" s="22">
        <f>VLOOKUP($A143,CASHBC!$EZ:$FD,5,0)</f>
        <v>351.79602538461529</v>
      </c>
      <c r="O143" s="22">
        <f t="shared" si="18"/>
        <v>636.87037999999995</v>
      </c>
      <c r="P143" s="22">
        <f>VLOOKUP($A143,CASHBC!$A:$D,4,0)</f>
        <v>546.05033729000002</v>
      </c>
      <c r="Q143" s="22">
        <f>VLOOKUP($A143,CASHBC!$FX:$GB,2,0)</f>
        <v>201.57068044833332</v>
      </c>
      <c r="R143" s="22">
        <f>VLOOKUP($A143,CASHBC!$FX:$GB,3,0)</f>
        <v>211.80491652300003</v>
      </c>
      <c r="S143" s="22">
        <f>VLOOKUP($A143,CASHBC!$FX:$GB,4,0)</f>
        <v>244.35337106437498</v>
      </c>
      <c r="T143" s="22">
        <f>VLOOKUP($A143,CASHBC!$FX:$GB,5,0)</f>
        <v>277.75843889653845</v>
      </c>
      <c r="U143" s="22">
        <f t="shared" si="19"/>
        <v>546.05033729000002</v>
      </c>
      <c r="V143" s="24">
        <f>VLOOKUP($A143,CASHBC!$A:$E,5,0)</f>
        <v>217388</v>
      </c>
      <c r="W143" s="24">
        <f>VLOOKUP($A143,CASHBC!$GV:$GZ,2,0)</f>
        <v>91365.666666666672</v>
      </c>
      <c r="X143" s="24">
        <f>VLOOKUP($A143,CASHBC!$GV:$GZ,3,0)</f>
        <v>95351.6</v>
      </c>
      <c r="Y143" s="24">
        <f>VLOOKUP($A143,CASHBC!$GV:$GZ,4,0)</f>
        <v>111797.5</v>
      </c>
      <c r="Z143" s="24">
        <f>VLOOKUP($A143,CASHBC!$GV:$GZ,5,0)</f>
        <v>122875.61538461539</v>
      </c>
      <c r="AA143" s="24" t="str">
        <f t="shared" si="20"/>
        <v/>
      </c>
      <c r="AB143" s="27">
        <f>VLOOKUP(A143,DELIEVERY!A:E,5,0)</f>
        <v>26.11</v>
      </c>
      <c r="AC143" s="22">
        <f>VLOOKUP(A143,DELIEVERY!DP:DV,3,0)</f>
        <v>26.793881061416212</v>
      </c>
      <c r="AD143" s="22">
        <f>VLOOKUP(A143,DELIEVERY!DP:DV,4,0)</f>
        <v>21.931005330678477</v>
      </c>
      <c r="AE143" s="22">
        <f>VLOOKUP(A143,DELIEVERY!DP:DV,5,0)</f>
        <v>20.490030111964767</v>
      </c>
      <c r="AF143" s="22">
        <f>VLOOKUP(A143,DELIEVERY!DP:DV,6,0)</f>
        <v>21.627435712949509</v>
      </c>
      <c r="AG143" s="3" t="str">
        <f t="shared" si="21"/>
        <v/>
      </c>
      <c r="AH143" s="28">
        <f>FNO_BHAVCOPY!CB141</f>
        <v>5.225653206650831</v>
      </c>
      <c r="AI143" s="28">
        <f>FNO_BHAVCOPY!CC141</f>
        <v>-6.0783381487035077</v>
      </c>
      <c r="AJ143" s="28">
        <f>FNO_BHAVCOPY!CD141</f>
        <v>-0.25171457755727422</v>
      </c>
      <c r="AK143" s="28">
        <f>FNO_BHAVCOPY!CE141</f>
        <v>2.1893016127855214E-2</v>
      </c>
      <c r="AL143" s="28">
        <f>FNO_BHAVCOPY!CF141</f>
        <v>0.24507114378726361</v>
      </c>
      <c r="AM143" s="28">
        <f>FNO_BHAVCOPY!CG141</f>
        <v>0.96015362457993281</v>
      </c>
      <c r="AN143" s="28">
        <f>FNO_BHAVCOPY!CH141</f>
        <v>3.00114111829593</v>
      </c>
      <c r="AO143" s="28">
        <f>FNO_BHAVCOPY!CI141</f>
        <v>1.7572379625329</v>
      </c>
      <c r="AP143" s="28">
        <f>FNO_BHAVCOPY!CJ141</f>
        <v>-1.2800427954606244</v>
      </c>
      <c r="AQ143" s="28">
        <f>FNO_BHAVCOPY!CK141</f>
        <v>-0.88244205423420696</v>
      </c>
      <c r="AR143" s="28">
        <f>FNO_BHAVCOPY!CL141</f>
        <v>2.3212555706258478</v>
      </c>
      <c r="AS143" s="28">
        <f>FNO_BHAVCOPY!CM141</f>
        <v>0.78897004257313597</v>
      </c>
      <c r="AT143" s="28">
        <f>FNO_BHAVCOPY!CN141</f>
        <v>1.229637830143919</v>
      </c>
      <c r="AU143" s="28">
        <f>FNO_BHAVCOPY!CO141</f>
        <v>-0.5426661423515533</v>
      </c>
      <c r="AV143" s="29">
        <f>FNO_BHAVCOPY!BK141</f>
        <v>94580500</v>
      </c>
      <c r="AW143" s="29">
        <f>FNO_BHAVCOPY!BL141</f>
        <v>89883500</v>
      </c>
      <c r="AX143" s="29">
        <f>FNO_BHAVCOPY!BM141</f>
        <v>95700500</v>
      </c>
      <c r="AY143" s="29">
        <f>FNO_BHAVCOPY!BN141</f>
        <v>95942000</v>
      </c>
      <c r="AZ143" s="29">
        <f>FNO_BHAVCOPY!BO141</f>
        <v>95921000</v>
      </c>
      <c r="BA143" s="29">
        <f>FNO_BHAVCOPY!BP141</f>
        <v>95686500</v>
      </c>
      <c r="BB143" s="29">
        <f>FNO_BHAVCOPY!BQ141</f>
        <v>94776500</v>
      </c>
      <c r="BC143" s="29">
        <f>FNO_BHAVCOPY!BR141</f>
        <v>92015000</v>
      </c>
      <c r="BD143" s="29">
        <f>FNO_BHAVCOPY!BS141</f>
        <v>90426000</v>
      </c>
      <c r="BE143" s="29">
        <f>FNO_BHAVCOPY!BT141</f>
        <v>91598500</v>
      </c>
      <c r="BF143" s="29">
        <f>FNO_BHAVCOPY!BU141</f>
        <v>92414000</v>
      </c>
      <c r="BG143" s="29">
        <f>FNO_BHAVCOPY!BV141</f>
        <v>90317500</v>
      </c>
      <c r="BH143" s="29">
        <f>FNO_BHAVCOPY!BW141</f>
        <v>89610500</v>
      </c>
      <c r="BI143" s="29">
        <f>FNO_BHAVCOPY!BX141</f>
        <v>88522000</v>
      </c>
      <c r="BJ143" s="22">
        <f>CASHBC!EJ141</f>
        <v>636.87037999999995</v>
      </c>
      <c r="BK143" s="22">
        <f>CASHBC!EK141</f>
        <v>272.43902000000003</v>
      </c>
      <c r="BL143" s="22">
        <f>CASHBC!EL141</f>
        <v>335.14515</v>
      </c>
      <c r="BM143" s="22">
        <f>CASHBC!EM141</f>
        <v>167.89672999999999</v>
      </c>
      <c r="BN143" s="22">
        <f>CASHBC!EN141</f>
        <v>337.34787999999998</v>
      </c>
      <c r="BO143" s="22">
        <f>CASHBC!EO141</f>
        <v>242.58404999999999</v>
      </c>
      <c r="BP143" s="22">
        <f>CASHBC!EP141</f>
        <v>371.08747</v>
      </c>
      <c r="BQ143" s="22">
        <f>CASHBC!EQ141</f>
        <v>440.69544999999999</v>
      </c>
      <c r="BR143" s="22">
        <f>CASHBC!ER141</f>
        <v>332.64776999999998</v>
      </c>
      <c r="BS143" s="22">
        <f>CASHBC!ES141</f>
        <v>301.76553999999999</v>
      </c>
      <c r="BT143" s="22">
        <f>CASHBC!ET141</f>
        <v>544.89625000000001</v>
      </c>
      <c r="BU143" s="22">
        <f>CASHBC!EU141</f>
        <v>436.10924</v>
      </c>
      <c r="BV143" s="22">
        <f>CASHBC!EV141</f>
        <v>374.71015</v>
      </c>
      <c r="BW143" s="22">
        <f>CASHBC!EW141</f>
        <v>416.02363000000003</v>
      </c>
      <c r="BX143" s="22">
        <f>VLOOKUP($A143,CASHBC!$FG:$FU,2,0)</f>
        <v>546.05033729000002</v>
      </c>
      <c r="BY143" s="22">
        <f>VLOOKUP($A143,CASHBC!$FG:$FU,3,0)</f>
        <v>215.042196475</v>
      </c>
      <c r="BZ143" s="22">
        <f>VLOOKUP($A143,CASHBC!$FG:$FU,4,0)</f>
        <v>257.13312064000002</v>
      </c>
      <c r="CA143" s="22">
        <f>VLOOKUP($A143,CASHBC!$FG:$FU,5,0)</f>
        <v>132.53672423</v>
      </c>
      <c r="CB143" s="22">
        <f>VLOOKUP($A143,CASHBC!$FG:$FU,6,0)</f>
        <v>265.85154455500003</v>
      </c>
      <c r="CC143" s="22">
        <f>VLOOKUP($A143,CASHBC!$FG:$FU,7,0)</f>
        <v>188.46099671500002</v>
      </c>
      <c r="CD143" s="22">
        <f>VLOOKUP($A143,CASHBC!$FG:$FU,8,0)</f>
        <v>278.71216691000001</v>
      </c>
      <c r="CE143" s="22">
        <f>VLOOKUP($A143,CASHBC!$FG:$FU,9,0)</f>
        <v>338.26850369499999</v>
      </c>
      <c r="CF143" s="22">
        <f>VLOOKUP($A143,CASHBC!$FG:$FU,10,0)</f>
        <v>278.82171529499999</v>
      </c>
      <c r="CG143" s="22">
        <f>VLOOKUP($A143,CASHBC!$FG:$FU,11,0)</f>
        <v>253.88286894000001</v>
      </c>
      <c r="CH143" s="22">
        <f>VLOOKUP($A143,CASHBC!$FG:$FU,12,0)</f>
        <v>452.02051476000003</v>
      </c>
      <c r="CI143" s="22">
        <f>VLOOKUP($A143,CASHBC!$FG:$FU,13,0)</f>
        <v>350.22272478499997</v>
      </c>
      <c r="CJ143" s="22">
        <f>VLOOKUP($A143,CASHBC!$FG:$FU,14,0)</f>
        <v>287.64630732500001</v>
      </c>
      <c r="CK143" s="22">
        <f>VLOOKUP($A143,CASHBC!$FG:$FU,15,0)</f>
        <v>312.26032133000001</v>
      </c>
      <c r="CL143" s="30">
        <f>VLOOKUP($A143,CASHBC!$GE:$GS,2,0)</f>
        <v>217388</v>
      </c>
      <c r="CM143" s="30">
        <f>VLOOKUP($A143,CASHBC!$GE:$GS,3,0)</f>
        <v>101105</v>
      </c>
      <c r="CN143" s="30">
        <f>VLOOKUP($A143,CASHBC!$GE:$GS,4,0)</f>
        <v>111932</v>
      </c>
      <c r="CO143" s="30">
        <f>VLOOKUP($A143,CASHBC!$GE:$GS,5,0)</f>
        <v>61060</v>
      </c>
      <c r="CP143" s="30">
        <f>VLOOKUP($A143,CASHBC!$GE:$GS,6,0)</f>
        <v>111054</v>
      </c>
      <c r="CQ143" s="30">
        <f>VLOOKUP($A143,CASHBC!$GE:$GS,7,0)</f>
        <v>91607</v>
      </c>
      <c r="CR143" s="30">
        <f>VLOOKUP($A143,CASHBC!$GE:$GS,8,0)</f>
        <v>128903</v>
      </c>
      <c r="CS143" s="30">
        <f>VLOOKUP($A143,CASHBC!$GE:$GS,9,0)</f>
        <v>163128</v>
      </c>
      <c r="CT143" s="30">
        <f>VLOOKUP($A143,CASHBC!$GE:$GS,10,0)</f>
        <v>125591</v>
      </c>
      <c r="CU143" s="30">
        <f>VLOOKUP($A143,CASHBC!$GE:$GS,11,0)</f>
        <v>109316</v>
      </c>
      <c r="CV143" s="30">
        <f>VLOOKUP($A143,CASHBC!$GE:$GS,12,0)</f>
        <v>175839</v>
      </c>
      <c r="CW143" s="30">
        <f>VLOOKUP($A143,CASHBC!$GE:$GS,13,0)</f>
        <v>154487</v>
      </c>
      <c r="CX143" s="30">
        <f>VLOOKUP($A143,CASHBC!$GE:$GS,14,0)</f>
        <v>116695</v>
      </c>
      <c r="CY143" s="30">
        <f>VLOOKUP($A143,CASHBC!$GE:$GS,15,0)</f>
        <v>146666</v>
      </c>
      <c r="CZ143" s="30">
        <f t="shared" si="15"/>
        <v>292.96482786538354</v>
      </c>
      <c r="DA143" s="30">
        <f t="shared" si="15"/>
        <v>269.46147074823205</v>
      </c>
      <c r="DB143" s="30">
        <f t="shared" si="15"/>
        <v>299.41853089375695</v>
      </c>
      <c r="DC143" s="30">
        <f t="shared" si="15"/>
        <v>274.9700786112021</v>
      </c>
      <c r="DD143" s="30">
        <f t="shared" si="15"/>
        <v>303.76922938390334</v>
      </c>
      <c r="DE143" s="30">
        <f t="shared" si="17"/>
        <v>264.80951237350854</v>
      </c>
      <c r="DF143" s="30">
        <f t="shared" si="17"/>
        <v>287.88117421627112</v>
      </c>
      <c r="DG143" s="30">
        <f t="shared" si="17"/>
        <v>270.15316193418664</v>
      </c>
      <c r="DH143" s="30">
        <f t="shared" si="17"/>
        <v>264.86592988351077</v>
      </c>
      <c r="DI143" s="30">
        <f t="shared" si="17"/>
        <v>276.0488309122178</v>
      </c>
      <c r="DJ143" s="30">
        <f t="shared" si="17"/>
        <v>309.88361512519975</v>
      </c>
      <c r="DK143" s="30">
        <f t="shared" si="16"/>
        <v>282.29510573705232</v>
      </c>
      <c r="DL143" s="30">
        <f t="shared" si="16"/>
        <v>321.10214662153476</v>
      </c>
      <c r="DM143" s="30">
        <f t="shared" si="16"/>
        <v>283.65376433529246</v>
      </c>
      <c r="DN143" s="3">
        <f>VLOOKUP($A143,DELIEVERY!$DX:$EM,2,0)</f>
        <v>26.11</v>
      </c>
      <c r="DO143" s="3">
        <f>VLOOKUP($A143,DELIEVERY!$DX:$EM,3,0)</f>
        <v>25.17</v>
      </c>
      <c r="DP143" s="3">
        <f>VLOOKUP($A143,DELIEVERY!$DX:$EM,4,0)</f>
        <v>33.520000000000003</v>
      </c>
      <c r="DQ143" s="3">
        <f>VLOOKUP($A143,DELIEVERY!$DX:$EM,5,0)</f>
        <v>16</v>
      </c>
      <c r="DR143" s="3">
        <f>VLOOKUP($A143,DELIEVERY!$DX:$EM,6,0)</f>
        <v>15.27</v>
      </c>
      <c r="DS143" s="3">
        <f>VLOOKUP($A143,DELIEVERY!$DX:$EM,7,0)</f>
        <v>15.65</v>
      </c>
      <c r="DT143" s="3">
        <f>VLOOKUP($A143,DELIEVERY!$DX:$EM,8,0)</f>
        <v>16.79</v>
      </c>
      <c r="DU143" s="3">
        <f>VLOOKUP($A143,DELIEVERY!$DX:$EM,9,0)</f>
        <v>14.62</v>
      </c>
      <c r="DV143" s="3">
        <f>VLOOKUP($A143,DELIEVERY!$DX:$EM,10,0)</f>
        <v>26.52</v>
      </c>
      <c r="DW143" s="3">
        <f>VLOOKUP($A143,DELIEVERY!$DX:$EM,11,0)</f>
        <v>20.79</v>
      </c>
      <c r="DX143" s="3">
        <f>VLOOKUP($A143,DELIEVERY!$DX:$EM,12,0)</f>
        <v>25.57</v>
      </c>
      <c r="DY143" s="3">
        <f>VLOOKUP($A143,DELIEVERY!$DX:$EM,13,0)</f>
        <v>21.84</v>
      </c>
      <c r="DZ143" s="3">
        <f>VLOOKUP($A143,DELIEVERY!$DX:$EM,14,0)</f>
        <v>17.91</v>
      </c>
      <c r="EA143" s="3">
        <f>VLOOKUP($A143,DELIEVERY!$DX:$EM,15,0)</f>
        <v>27.03</v>
      </c>
      <c r="EB143" s="3">
        <f>CASHBC!HU141</f>
        <v>9.5</v>
      </c>
      <c r="EC143" s="22">
        <f>CASHBC!HV141</f>
        <v>2.9500000000000028</v>
      </c>
      <c r="ED143" s="22">
        <f>CASHBC!HW141</f>
        <v>3</v>
      </c>
      <c r="EE143" s="22">
        <f>CASHBC!HX141</f>
        <v>1.75</v>
      </c>
      <c r="EF143" s="3">
        <f>CASHBC!HY141</f>
        <v>4.5499999999999972</v>
      </c>
      <c r="EG143" s="22">
        <f>CASHBC!HZ141</f>
        <v>1.9500000000000028</v>
      </c>
      <c r="EH143" s="22">
        <f>CASHBC!IA141</f>
        <v>3.8500000000000085</v>
      </c>
      <c r="EI143" s="22">
        <f>CASHBC!IB141</f>
        <v>5.7000000000000028</v>
      </c>
      <c r="EJ143" s="22">
        <f>CASHBC!IC141</f>
        <v>5.6500000000000057</v>
      </c>
      <c r="EK143" s="22">
        <f>CASHBC!ID141</f>
        <v>4.1500000000000057</v>
      </c>
      <c r="EL143" s="3">
        <f>CASHBC!IE141</f>
        <v>7.5</v>
      </c>
      <c r="EM143" s="22">
        <f>CASHBC!IF141</f>
        <v>5.6000000000000085</v>
      </c>
      <c r="EN143" s="22">
        <f>CASHBC!IG141</f>
        <v>5.7999999999999972</v>
      </c>
      <c r="EO143" s="22">
        <f>CASHBC!IH141</f>
        <v>4.5</v>
      </c>
      <c r="EP143" s="22">
        <f>VLOOKUP($A143,FNO_STOCKOPS!$EJ:$EY,2,0)</f>
        <v>0.8089786080144622</v>
      </c>
      <c r="EQ143" s="22">
        <f>VLOOKUP($A143,FNO_STOCKOPS!$EJ:$EY,3,0)</f>
        <v>0.65139664804469277</v>
      </c>
      <c r="ER143" s="22">
        <f>VLOOKUP($A143,FNO_STOCKOPS!$EJ:$EY,4,0)</f>
        <v>0.61488420504813945</v>
      </c>
      <c r="ES143" s="22">
        <f>VLOOKUP($A143,FNO_STOCKOPS!$EJ:$EY,5,0)</f>
        <v>0.6426931905126243</v>
      </c>
      <c r="ET143" s="22">
        <f>VLOOKUP($A143,FNO_STOCKOPS!$EJ:$EY,6,0)</f>
        <v>0.61853876739562619</v>
      </c>
      <c r="EU143" s="22">
        <f>VLOOKUP($A143,FNO_STOCKOPS!$EJ:$EY,7,0)</f>
        <v>0.63015075376884422</v>
      </c>
      <c r="EV143" s="22">
        <f>VLOOKUP($A143,FNO_STOCKOPS!$EJ:$EY,8,0)</f>
        <v>0.63837837837837841</v>
      </c>
      <c r="EW143" s="22">
        <f>VLOOKUP($A143,FNO_STOCKOPS!$EJ:$EY,9,0)</f>
        <v>0.7860884749708964</v>
      </c>
      <c r="EX143" s="22">
        <f>VLOOKUP($A143,FNO_STOCKOPS!$EJ:$EY,10,0)</f>
        <v>0.73408126137052754</v>
      </c>
      <c r="EY143" s="22">
        <f>VLOOKUP($A143,FNO_STOCKOPS!$EJ:$EY,11,0)</f>
        <v>0.87577639751552794</v>
      </c>
      <c r="EZ143" s="22">
        <f>VLOOKUP($A143,FNO_STOCKOPS!$EJ:$EY,12,0)</f>
        <v>0.94259115593483322</v>
      </c>
      <c r="FA143" s="22">
        <f>VLOOKUP($A143,FNO_STOCKOPS!$EJ:$EY,13,0)</f>
        <v>0.87129934210526316</v>
      </c>
      <c r="FB143" s="22">
        <f>VLOOKUP($A143,FNO_STOCKOPS!$EJ:$EY,14,0)</f>
        <v>0.85926573426573427</v>
      </c>
      <c r="FC143" s="22">
        <f>VLOOKUP($A143,FNO_STOCKOPS!$EJ:$EY,15,0)</f>
        <v>0.73330585325638908</v>
      </c>
    </row>
    <row r="144" spans="1:159" x14ac:dyDescent="0.25">
      <c r="A144" s="3" t="s">
        <v>150</v>
      </c>
      <c r="B144" s="17">
        <v>495.2</v>
      </c>
      <c r="C144" s="17">
        <v>517.5</v>
      </c>
      <c r="D144" s="17">
        <v>495.2</v>
      </c>
      <c r="E144" s="18">
        <v>506</v>
      </c>
      <c r="F144" s="18">
        <v>2.97</v>
      </c>
      <c r="G144" s="18">
        <v>741</v>
      </c>
      <c r="H144" s="18">
        <v>448.75</v>
      </c>
      <c r="I144" s="21" t="str">
        <f>VLOOKUP($A144,CASHBC!$HT:$IL,19,0)</f>
        <v/>
      </c>
      <c r="J144" s="22">
        <f>VLOOKUP($A144,CASHBC!$A:$C,3,0)</f>
        <v>29.50356</v>
      </c>
      <c r="K144" s="22">
        <f>VLOOKUP($A144,CASHBC!$EZ:$FD,2,0)</f>
        <v>19.380369999999999</v>
      </c>
      <c r="L144" s="22">
        <f>VLOOKUP($A144,CASHBC!$EZ:$FD,3,0)</f>
        <v>19.969802000000001</v>
      </c>
      <c r="M144" s="22">
        <f>VLOOKUP($A144,CASHBC!$EZ:$FD,4,0)</f>
        <v>20.94993625</v>
      </c>
      <c r="N144" s="22">
        <f>VLOOKUP($A144,CASHBC!$EZ:$FD,5,0)</f>
        <v>24.571912307692308</v>
      </c>
      <c r="O144" s="22">
        <f t="shared" si="18"/>
        <v>29.50356</v>
      </c>
      <c r="P144" s="22">
        <f>VLOOKUP($A144,CASHBC!$A:$D,4,0)</f>
        <v>149.6361521</v>
      </c>
      <c r="Q144" s="22">
        <f>VLOOKUP($A144,CASHBC!$FX:$GB,2,0)</f>
        <v>95.588867971666673</v>
      </c>
      <c r="R144" s="22">
        <f>VLOOKUP($A144,CASHBC!$FX:$GB,3,0)</f>
        <v>99.154401004999997</v>
      </c>
      <c r="S144" s="22">
        <f>VLOOKUP($A144,CASHBC!$FX:$GB,4,0)</f>
        <v>104.86307976249999</v>
      </c>
      <c r="T144" s="22">
        <f>VLOOKUP($A144,CASHBC!$FX:$GB,5,0)</f>
        <v>125.00280526692306</v>
      </c>
      <c r="U144" s="22">
        <f t="shared" si="19"/>
        <v>149.6361521</v>
      </c>
      <c r="V144" s="24">
        <f>VLOOKUP($A144,CASHBC!$A:$E,5,0)</f>
        <v>53841</v>
      </c>
      <c r="W144" s="24">
        <f>VLOOKUP($A144,CASHBC!$GV:$GZ,2,0)</f>
        <v>43921</v>
      </c>
      <c r="X144" s="24">
        <f>VLOOKUP($A144,CASHBC!$GV:$GZ,3,0)</f>
        <v>43244.6</v>
      </c>
      <c r="Y144" s="24">
        <f>VLOOKUP($A144,CASHBC!$GV:$GZ,4,0)</f>
        <v>47109.625</v>
      </c>
      <c r="Z144" s="24">
        <f>VLOOKUP($A144,CASHBC!$GV:$GZ,5,0)</f>
        <v>56831.153846153844</v>
      </c>
      <c r="AA144" s="24" t="str">
        <f t="shared" si="20"/>
        <v/>
      </c>
      <c r="AB144" s="27">
        <f>VLOOKUP(A144,DELIEVERY!A:E,5,0)</f>
        <v>29.68</v>
      </c>
      <c r="AC144" s="22">
        <f>VLOOKUP(A144,DELIEVERY!DP:DV,3,0)</f>
        <v>35.026335066530379</v>
      </c>
      <c r="AD144" s="22">
        <f>VLOOKUP(A144,DELIEVERY!DP:DV,4,0)</f>
        <v>26.810931825964023</v>
      </c>
      <c r="AE144" s="22">
        <f>VLOOKUP(A144,DELIEVERY!DP:DV,5,0)</f>
        <v>24.484185482903317</v>
      </c>
      <c r="AF144" s="22">
        <f>VLOOKUP(A144,DELIEVERY!DP:DV,6,0)</f>
        <v>23.77193271892742</v>
      </c>
      <c r="AG144" s="3" t="str">
        <f t="shared" si="21"/>
        <v/>
      </c>
      <c r="AH144" s="28">
        <f>FNO_BHAVCOPY!CB142</f>
        <v>-1.9246519246519247</v>
      </c>
      <c r="AI144" s="28">
        <f>FNO_BHAVCOPY!CC142</f>
        <v>-4.0933278755628327E-2</v>
      </c>
      <c r="AJ144" s="28">
        <f>FNO_BHAVCOPY!CD142</f>
        <v>10.343270099367659</v>
      </c>
      <c r="AK144" s="28">
        <f>FNO_BHAVCOPY!CE142</f>
        <v>1.6995865870463942</v>
      </c>
      <c r="AL144" s="28">
        <f>FNO_BHAVCOPY!CF142</f>
        <v>2.6886792452830188</v>
      </c>
      <c r="AM144" s="28">
        <f>FNO_BHAVCOPY!CG142</f>
        <v>8.9974293059125969</v>
      </c>
      <c r="AN144" s="28">
        <f>FNO_BHAVCOPY!CH142</f>
        <v>17.736077481840194</v>
      </c>
      <c r="AO144" s="28">
        <f>FNO_BHAVCOPY!CI142</f>
        <v>5.2899936265137031</v>
      </c>
      <c r="AP144" s="28">
        <f>FNO_BHAVCOPY!CJ142</f>
        <v>-3.564843269821758</v>
      </c>
      <c r="AQ144" s="28">
        <f>FNO_BHAVCOPY!CK142</f>
        <v>9.341397849462366</v>
      </c>
      <c r="AR144" s="28">
        <f>FNO_BHAVCOPY!CL142</f>
        <v>18.189038919777602</v>
      </c>
      <c r="AS144" s="28">
        <f>FNO_BHAVCOPY!CM142</f>
        <v>-1.8706157443491818</v>
      </c>
      <c r="AT144" s="28">
        <f>FNO_BHAVCOPY!CN142</f>
        <v>-10.342417889587701</v>
      </c>
      <c r="AU144" s="28">
        <f>FNO_BHAVCOPY!CO142</f>
        <v>7.7560240963855431</v>
      </c>
      <c r="AV144" s="29">
        <f>FNO_BHAVCOPY!BK142</f>
        <v>2395000</v>
      </c>
      <c r="AW144" s="29">
        <f>FNO_BHAVCOPY!BL142</f>
        <v>2442000</v>
      </c>
      <c r="AX144" s="29">
        <f>FNO_BHAVCOPY!BM142</f>
        <v>2443000</v>
      </c>
      <c r="AY144" s="29">
        <f>FNO_BHAVCOPY!BN142</f>
        <v>2214000</v>
      </c>
      <c r="AZ144" s="29">
        <f>FNO_BHAVCOPY!BO142</f>
        <v>2177000</v>
      </c>
      <c r="BA144" s="29">
        <f>FNO_BHAVCOPY!BP142</f>
        <v>2120000</v>
      </c>
      <c r="BB144" s="29">
        <f>FNO_BHAVCOPY!BQ142</f>
        <v>1945000</v>
      </c>
      <c r="BC144" s="29">
        <f>FNO_BHAVCOPY!BR142</f>
        <v>1652000</v>
      </c>
      <c r="BD144" s="29">
        <f>FNO_BHAVCOPY!BS142</f>
        <v>1569000</v>
      </c>
      <c r="BE144" s="29">
        <f>FNO_BHAVCOPY!BT142</f>
        <v>1627000</v>
      </c>
      <c r="BF144" s="29">
        <f>FNO_BHAVCOPY!BU142</f>
        <v>1488000</v>
      </c>
      <c r="BG144" s="29">
        <f>FNO_BHAVCOPY!BV142</f>
        <v>1259000</v>
      </c>
      <c r="BH144" s="29">
        <f>FNO_BHAVCOPY!BW142</f>
        <v>1283000</v>
      </c>
      <c r="BI144" s="29">
        <f>FNO_BHAVCOPY!BX142</f>
        <v>1431000</v>
      </c>
      <c r="BJ144" s="22">
        <f>CASHBC!EJ142</f>
        <v>29.50356</v>
      </c>
      <c r="BK144" s="22">
        <f>CASHBC!EK142</f>
        <v>21.04533</v>
      </c>
      <c r="BL144" s="22">
        <f>CASHBC!EL142</f>
        <v>19.46332</v>
      </c>
      <c r="BM144" s="22">
        <f>CASHBC!EM142</f>
        <v>17.632459999999998</v>
      </c>
      <c r="BN144" s="22">
        <f>CASHBC!EN142</f>
        <v>16.979600000000001</v>
      </c>
      <c r="BO144" s="22">
        <f>CASHBC!EO142</f>
        <v>24.728300000000001</v>
      </c>
      <c r="BP144" s="22">
        <f>CASHBC!EP142</f>
        <v>26.622949999999999</v>
      </c>
      <c r="BQ144" s="22">
        <f>CASHBC!EQ142</f>
        <v>21.364750000000001</v>
      </c>
      <c r="BR144" s="22">
        <f>CASHBC!ER142</f>
        <v>19.762779999999999</v>
      </c>
      <c r="BS144" s="22">
        <f>CASHBC!ES142</f>
        <v>30.34515</v>
      </c>
      <c r="BT144" s="22">
        <f>CASHBC!ET142</f>
        <v>33.131180000000001</v>
      </c>
      <c r="BU144" s="22">
        <f>CASHBC!EU142</f>
        <v>41.266440000000003</v>
      </c>
      <c r="BV144" s="22">
        <f>CASHBC!EV142</f>
        <v>19.02965</v>
      </c>
      <c r="BW144" s="22">
        <f>CASHBC!EW142</f>
        <v>28.062950000000001</v>
      </c>
      <c r="BX144" s="22">
        <f>VLOOKUP($A144,CASHBC!$FG:$FU,2,0)</f>
        <v>149.6361521</v>
      </c>
      <c r="BY144" s="22">
        <f>VLOOKUP($A144,CASHBC!$FG:$FU,3,0)</f>
        <v>103.79880780000001</v>
      </c>
      <c r="BZ144" s="22">
        <f>VLOOKUP($A144,CASHBC!$FG:$FU,4,0)</f>
        <v>96.571461029999995</v>
      </c>
      <c r="CA144" s="22">
        <f>VLOOKUP($A144,CASHBC!$FG:$FU,5,0)</f>
        <v>86.396335085000004</v>
      </c>
      <c r="CB144" s="22">
        <f>VLOOKUP($A144,CASHBC!$FG:$FU,6,0)</f>
        <v>84.045083099999999</v>
      </c>
      <c r="CC144" s="22">
        <f>VLOOKUP($A144,CASHBC!$FG:$FU,7,0)</f>
        <v>124.96031800999999</v>
      </c>
      <c r="CD144" s="22">
        <f>VLOOKUP($A144,CASHBC!$FG:$FU,8,0)</f>
        <v>132.47673962499999</v>
      </c>
      <c r="CE144" s="22">
        <f>VLOOKUP($A144,CASHBC!$FG:$FU,9,0)</f>
        <v>106.93776316499999</v>
      </c>
      <c r="CF144" s="22">
        <f>VLOOKUP($A144,CASHBC!$FG:$FU,10,0)</f>
        <v>103.718130285</v>
      </c>
      <c r="CG144" s="22">
        <f>VLOOKUP($A144,CASHBC!$FG:$FU,11,0)</f>
        <v>160.23544656999999</v>
      </c>
      <c r="CH144" s="22">
        <f>VLOOKUP($A144,CASHBC!$FG:$FU,12,0)</f>
        <v>174.18034007</v>
      </c>
      <c r="CI144" s="22">
        <f>VLOOKUP($A144,CASHBC!$FG:$FU,13,0)</f>
        <v>217.91336716999999</v>
      </c>
      <c r="CJ144" s="22">
        <f>VLOOKUP($A144,CASHBC!$FG:$FU,14,0)</f>
        <v>94.671552320000004</v>
      </c>
      <c r="CK144" s="22">
        <f>VLOOKUP($A144,CASHBC!$FG:$FU,15,0)</f>
        <v>139.13112424000002</v>
      </c>
      <c r="CL144" s="30">
        <f>VLOOKUP($A144,CASHBC!$GE:$GS,2,0)</f>
        <v>53841</v>
      </c>
      <c r="CM144" s="30">
        <f>VLOOKUP($A144,CASHBC!$GE:$GS,3,0)</f>
        <v>60387</v>
      </c>
      <c r="CN144" s="30">
        <f>VLOOKUP($A144,CASHBC!$GE:$GS,4,0)</f>
        <v>38122</v>
      </c>
      <c r="CO144" s="30">
        <f>VLOOKUP($A144,CASHBC!$GE:$GS,5,0)</f>
        <v>33254</v>
      </c>
      <c r="CP144" s="30">
        <f>VLOOKUP($A144,CASHBC!$GE:$GS,6,0)</f>
        <v>31346</v>
      </c>
      <c r="CQ144" s="30">
        <f>VLOOKUP($A144,CASHBC!$GE:$GS,7,0)</f>
        <v>53114</v>
      </c>
      <c r="CR144" s="30">
        <f>VLOOKUP($A144,CASHBC!$GE:$GS,8,0)</f>
        <v>67023</v>
      </c>
      <c r="CS144" s="30">
        <f>VLOOKUP($A144,CASHBC!$GE:$GS,9,0)</f>
        <v>48541</v>
      </c>
      <c r="CT144" s="30">
        <f>VLOOKUP($A144,CASHBC!$GE:$GS,10,0)</f>
        <v>45090</v>
      </c>
      <c r="CU144" s="30">
        <f>VLOOKUP($A144,CASHBC!$GE:$GS,11,0)</f>
        <v>67946</v>
      </c>
      <c r="CV144" s="30">
        <f>VLOOKUP($A144,CASHBC!$GE:$GS,12,0)</f>
        <v>80142</v>
      </c>
      <c r="CW144" s="30">
        <f>VLOOKUP($A144,CASHBC!$GE:$GS,13,0)</f>
        <v>121067</v>
      </c>
      <c r="CX144" s="30">
        <f>VLOOKUP($A144,CASHBC!$GE:$GS,14,0)</f>
        <v>33055</v>
      </c>
      <c r="CY144" s="30">
        <f>VLOOKUP($A144,CASHBC!$GE:$GS,15,0)</f>
        <v>59718</v>
      </c>
      <c r="CZ144" s="30">
        <f t="shared" si="15"/>
        <v>54.797570624616931</v>
      </c>
      <c r="DA144" s="30">
        <f t="shared" si="15"/>
        <v>34.850762581350295</v>
      </c>
      <c r="DB144" s="30">
        <f t="shared" si="15"/>
        <v>51.055348617596131</v>
      </c>
      <c r="DC144" s="30">
        <f t="shared" si="15"/>
        <v>53.023576111144521</v>
      </c>
      <c r="DD144" s="30">
        <f t="shared" si="15"/>
        <v>54.168314936515031</v>
      </c>
      <c r="DE144" s="30">
        <f t="shared" si="17"/>
        <v>46.557028278796551</v>
      </c>
      <c r="DF144" s="30">
        <f t="shared" si="17"/>
        <v>39.722110320337791</v>
      </c>
      <c r="DG144" s="30">
        <f t="shared" si="17"/>
        <v>44.013823365814467</v>
      </c>
      <c r="DH144" s="30">
        <f t="shared" si="17"/>
        <v>43.829629629629629</v>
      </c>
      <c r="DI144" s="30">
        <f t="shared" si="17"/>
        <v>44.660686427457094</v>
      </c>
      <c r="DJ144" s="30">
        <f t="shared" si="17"/>
        <v>41.340595443088517</v>
      </c>
      <c r="DK144" s="30">
        <f t="shared" si="16"/>
        <v>34.085622010952612</v>
      </c>
      <c r="DL144" s="30">
        <f t="shared" si="16"/>
        <v>57.569656632884588</v>
      </c>
      <c r="DM144" s="30">
        <f t="shared" si="16"/>
        <v>46.992447838172744</v>
      </c>
      <c r="DN144" s="3">
        <f>VLOOKUP($A144,DELIEVERY!$DX:$EM,2,0)</f>
        <v>29.68</v>
      </c>
      <c r="DO144" s="3">
        <f>VLOOKUP($A144,DELIEVERY!$DX:$EM,3,0)</f>
        <v>44.48</v>
      </c>
      <c r="DP144" s="3">
        <f>VLOOKUP($A144,DELIEVERY!$DX:$EM,4,0)</f>
        <v>37.020000000000003</v>
      </c>
      <c r="DQ144" s="3">
        <f>VLOOKUP($A144,DELIEVERY!$DX:$EM,5,0)</f>
        <v>21.54</v>
      </c>
      <c r="DR144" s="3">
        <f>VLOOKUP($A144,DELIEVERY!$DX:$EM,6,0)</f>
        <v>17.350000000000001</v>
      </c>
      <c r="DS144" s="3">
        <f>VLOOKUP($A144,DELIEVERY!$DX:$EM,7,0)</f>
        <v>13.99</v>
      </c>
      <c r="DT144" s="3">
        <f>VLOOKUP($A144,DELIEVERY!$DX:$EM,8,0)</f>
        <v>19.489999999999998</v>
      </c>
      <c r="DU144" s="3">
        <f>VLOOKUP($A144,DELIEVERY!$DX:$EM,9,0)</f>
        <v>27.28</v>
      </c>
      <c r="DV144" s="3">
        <f>VLOOKUP($A144,DELIEVERY!$DX:$EM,10,0)</f>
        <v>16.43</v>
      </c>
      <c r="DW144" s="3">
        <f>VLOOKUP($A144,DELIEVERY!$DX:$EM,11,0)</f>
        <v>21.31</v>
      </c>
      <c r="DX144" s="3">
        <f>VLOOKUP($A144,DELIEVERY!$DX:$EM,12,0)</f>
        <v>24.42</v>
      </c>
      <c r="DY144" s="3">
        <f>VLOOKUP($A144,DELIEVERY!$DX:$EM,13,0)</f>
        <v>26.25</v>
      </c>
      <c r="DZ144" s="3">
        <f>VLOOKUP($A144,DELIEVERY!$DX:$EM,14,0)</f>
        <v>21.68</v>
      </c>
      <c r="EA144" s="3">
        <f>VLOOKUP($A144,DELIEVERY!$DX:$EM,15,0)</f>
        <v>19.190000000000001</v>
      </c>
      <c r="EB144" s="3">
        <f>CASHBC!HU142</f>
        <v>22.300000000000011</v>
      </c>
      <c r="EC144" s="22">
        <f>CASHBC!HV142</f>
        <v>9.6999999999999886</v>
      </c>
      <c r="ED144" s="22">
        <f>CASHBC!HW142</f>
        <v>9.5</v>
      </c>
      <c r="EE144" s="22">
        <f>CASHBC!HX142</f>
        <v>14.649999999999977</v>
      </c>
      <c r="EF144" s="3">
        <f>CASHBC!HY142</f>
        <v>20</v>
      </c>
      <c r="EG144" s="22">
        <f>CASHBC!HZ142</f>
        <v>15</v>
      </c>
      <c r="EH144" s="22">
        <f>CASHBC!IA142</f>
        <v>23.100000000000023</v>
      </c>
      <c r="EI144" s="22">
        <f>CASHBC!IB142</f>
        <v>23.600000000000023</v>
      </c>
      <c r="EJ144" s="22">
        <f>CASHBC!IC142</f>
        <v>13.199999999999932</v>
      </c>
      <c r="EK144" s="22">
        <f>CASHBC!ID142</f>
        <v>31.149999999999977</v>
      </c>
      <c r="EL144" s="3">
        <f>CASHBC!IE142</f>
        <v>23.800000000000068</v>
      </c>
      <c r="EM144" s="22">
        <f>CASHBC!IF142</f>
        <v>30.700000000000045</v>
      </c>
      <c r="EN144" s="22">
        <f>CASHBC!IG142</f>
        <v>28.899999999999977</v>
      </c>
      <c r="EO144" s="22">
        <f>CASHBC!IH142</f>
        <v>34.399999999999977</v>
      </c>
      <c r="EP144" s="22">
        <f>VLOOKUP($A144,FNO_STOCKOPS!$EJ:$EY,2,0)</f>
        <v>0.55011135857461024</v>
      </c>
      <c r="EQ144" s="22">
        <f>VLOOKUP($A144,FNO_STOCKOPS!$EJ:$EY,3,0)</f>
        <v>0.51745379876796715</v>
      </c>
      <c r="ER144" s="22">
        <f>VLOOKUP($A144,FNO_STOCKOPS!$EJ:$EY,4,0)</f>
        <v>0.50711743772241991</v>
      </c>
      <c r="ES144" s="22">
        <f>VLOOKUP($A144,FNO_STOCKOPS!$EJ:$EY,5,0)</f>
        <v>0.46268656716417911</v>
      </c>
      <c r="ET144" s="22">
        <f>VLOOKUP($A144,FNO_STOCKOPS!$EJ:$EY,6,0)</f>
        <v>0.52039151712887444</v>
      </c>
      <c r="EU144" s="22">
        <f>VLOOKUP($A144,FNO_STOCKOPS!$EJ:$EY,7,0)</f>
        <v>0.48534201954397393</v>
      </c>
      <c r="EV144" s="22">
        <f>VLOOKUP($A144,FNO_STOCKOPS!$EJ:$EY,8,0)</f>
        <v>0.45959595959595961</v>
      </c>
      <c r="EW144" s="22">
        <f>VLOOKUP($A144,FNO_STOCKOPS!$EJ:$EY,9,0)</f>
        <v>0.391156462585034</v>
      </c>
      <c r="EX144" s="22">
        <f>VLOOKUP($A144,FNO_STOCKOPS!$EJ:$EY,10,0)</f>
        <v>0.38204225352112675</v>
      </c>
      <c r="EY144" s="22">
        <f>VLOOKUP($A144,FNO_STOCKOPS!$EJ:$EY,11,0)</f>
        <v>0.41412213740458015</v>
      </c>
      <c r="EZ144" s="22">
        <f>VLOOKUP($A144,FNO_STOCKOPS!$EJ:$EY,12,0)</f>
        <v>0.45652173913043476</v>
      </c>
      <c r="FA144" s="22">
        <f>VLOOKUP($A144,FNO_STOCKOPS!$EJ:$EY,13,0)</f>
        <v>0.43626062322946174</v>
      </c>
      <c r="FB144" s="22">
        <f>VLOOKUP($A144,FNO_STOCKOPS!$EJ:$EY,14,0)</f>
        <v>0.42799999999999999</v>
      </c>
      <c r="FC144" s="22">
        <f>VLOOKUP($A144,FNO_STOCKOPS!$EJ:$EY,15,0)</f>
        <v>0.49769585253456222</v>
      </c>
    </row>
    <row r="145" spans="1:159" x14ac:dyDescent="0.25">
      <c r="A145" s="3" t="s">
        <v>151</v>
      </c>
      <c r="B145" s="18">
        <v>185</v>
      </c>
      <c r="C145" s="18">
        <v>192.6</v>
      </c>
      <c r="D145" s="18">
        <v>183.55</v>
      </c>
      <c r="E145" s="18">
        <v>191.15</v>
      </c>
      <c r="F145" s="18">
        <v>5.81</v>
      </c>
      <c r="G145" s="18">
        <v>301.60000000000002</v>
      </c>
      <c r="H145" s="18">
        <v>159.4</v>
      </c>
      <c r="I145" s="21" t="str">
        <f>VLOOKUP($A145,CASHBC!$HT:$IL,19,0)</f>
        <v/>
      </c>
      <c r="J145" s="22">
        <f>VLOOKUP($A145,CASHBC!$A:$C,3,0)</f>
        <v>88.339320000000001</v>
      </c>
      <c r="K145" s="22">
        <f>VLOOKUP($A145,CASHBC!$EZ:$FD,2,0)</f>
        <v>69.458173333333335</v>
      </c>
      <c r="L145" s="22">
        <f>VLOOKUP($A145,CASHBC!$EZ:$FD,3,0)</f>
        <v>62.068023999999994</v>
      </c>
      <c r="M145" s="22">
        <f>VLOOKUP($A145,CASHBC!$EZ:$FD,4,0)</f>
        <v>66.863292499999986</v>
      </c>
      <c r="N145" s="22">
        <f>VLOOKUP($A145,CASHBC!$EZ:$FD,5,0)</f>
        <v>79.056305384615371</v>
      </c>
      <c r="O145" s="22">
        <f t="shared" si="18"/>
        <v>88.339320000000001</v>
      </c>
      <c r="P145" s="22">
        <f>VLOOKUP($A145,CASHBC!$A:$D,4,0)</f>
        <v>166.24198308499999</v>
      </c>
      <c r="Q145" s="22">
        <f>VLOOKUP($A145,CASHBC!$FX:$GB,2,0)</f>
        <v>124.88950269499999</v>
      </c>
      <c r="R145" s="22">
        <f>VLOOKUP($A145,CASHBC!$FX:$GB,3,0)</f>
        <v>111.491911841</v>
      </c>
      <c r="S145" s="22">
        <f>VLOOKUP($A145,CASHBC!$FX:$GB,4,0)</f>
        <v>120.04583342562501</v>
      </c>
      <c r="T145" s="22">
        <f>VLOOKUP($A145,CASHBC!$FX:$GB,5,0)</f>
        <v>145.2402913069231</v>
      </c>
      <c r="U145" s="22">
        <f t="shared" si="19"/>
        <v>166.24198308499999</v>
      </c>
      <c r="V145" s="24">
        <f>VLOOKUP($A145,CASHBC!$A:$E,5,0)</f>
        <v>83434</v>
      </c>
      <c r="W145" s="24">
        <f>VLOOKUP($A145,CASHBC!$GV:$GZ,2,0)</f>
        <v>62225</v>
      </c>
      <c r="X145" s="24">
        <f>VLOOKUP($A145,CASHBC!$GV:$GZ,3,0)</f>
        <v>58273.599999999999</v>
      </c>
      <c r="Y145" s="24">
        <f>VLOOKUP($A145,CASHBC!$GV:$GZ,4,0)</f>
        <v>63577.625</v>
      </c>
      <c r="Z145" s="24">
        <f>VLOOKUP($A145,CASHBC!$GV:$GZ,5,0)</f>
        <v>74893.230769230766</v>
      </c>
      <c r="AA145" s="24" t="str">
        <f t="shared" si="20"/>
        <v/>
      </c>
      <c r="AB145" s="27">
        <f>VLOOKUP(A145,DELIEVERY!A:E,5,0)</f>
        <v>44.8</v>
      </c>
      <c r="AC145" s="22">
        <f>VLOOKUP(A145,DELIEVERY!DP:DV,3,0)</f>
        <v>45.472920585491927</v>
      </c>
      <c r="AD145" s="22">
        <f>VLOOKUP(A145,DELIEVERY!DP:DV,4,0)</f>
        <v>46.120740044825659</v>
      </c>
      <c r="AE145" s="22">
        <f>VLOOKUP(A145,DELIEVERY!DP:DV,5,0)</f>
        <v>44.256215022614988</v>
      </c>
      <c r="AF145" s="22">
        <f>VLOOKUP(A145,DELIEVERY!DP:DV,6,0)</f>
        <v>35.007870777825467</v>
      </c>
      <c r="AG145" s="3" t="str">
        <f t="shared" si="21"/>
        <v/>
      </c>
      <c r="AH145" s="28">
        <f>FNO_BHAVCOPY!CB143</f>
        <v>-0.55947782070067931</v>
      </c>
      <c r="AI145" s="28">
        <f>FNO_BHAVCOPY!CC143</f>
        <v>-2.3034877667881313</v>
      </c>
      <c r="AJ145" s="28">
        <f>FNO_BHAVCOPY!CD143</f>
        <v>-2.1395822720326034</v>
      </c>
      <c r="AK145" s="28">
        <f>FNO_BHAVCOPY!CE143</f>
        <v>13.076036866359447</v>
      </c>
      <c r="AL145" s="28">
        <f>FNO_BHAVCOPY!CF143</f>
        <v>3.1031922791388271</v>
      </c>
      <c r="AM145" s="28">
        <f>FNO_BHAVCOPY!CG143</f>
        <v>2.9816513761467891</v>
      </c>
      <c r="AN145" s="28">
        <f>FNO_BHAVCOPY!CH143</f>
        <v>0.94150331841333545</v>
      </c>
      <c r="AO145" s="28">
        <f>FNO_BHAVCOPY!CI143</f>
        <v>-1.8779342723004695</v>
      </c>
      <c r="AP145" s="28">
        <f>FNO_BHAVCOPY!CJ143</f>
        <v>-0.21157624301042771</v>
      </c>
      <c r="AQ145" s="28">
        <f>FNO_BHAVCOPY!CK143</f>
        <v>-2.1153846153846154</v>
      </c>
      <c r="AR145" s="28">
        <f>FNO_BHAVCOPY!CL143</f>
        <v>2.735562310030395</v>
      </c>
      <c r="AS145" s="28">
        <f>FNO_BHAVCOPY!CM143</f>
        <v>7.7452104142786968</v>
      </c>
      <c r="AT145" s="28">
        <f>FNO_BHAVCOPY!CN143</f>
        <v>2.2948073701842544</v>
      </c>
      <c r="AU145" s="28">
        <f>FNO_BHAVCOPY!CO143</f>
        <v>-1.2570294409526961</v>
      </c>
      <c r="AV145" s="29">
        <f>FNO_BHAVCOPY!BK143</f>
        <v>23888000</v>
      </c>
      <c r="AW145" s="29">
        <f>FNO_BHAVCOPY!BL143</f>
        <v>24022400</v>
      </c>
      <c r="AX145" s="29">
        <f>FNO_BHAVCOPY!BM143</f>
        <v>24588800</v>
      </c>
      <c r="AY145" s="29">
        <f>FNO_BHAVCOPY!BN143</f>
        <v>25126400</v>
      </c>
      <c r="AZ145" s="29">
        <f>FNO_BHAVCOPY!BO143</f>
        <v>22220800</v>
      </c>
      <c r="BA145" s="29">
        <f>FNO_BHAVCOPY!BP143</f>
        <v>21552000</v>
      </c>
      <c r="BB145" s="29">
        <f>FNO_BHAVCOPY!BQ143</f>
        <v>20928000</v>
      </c>
      <c r="BC145" s="29">
        <f>FNO_BHAVCOPY!BR143</f>
        <v>20732800</v>
      </c>
      <c r="BD145" s="29">
        <f>FNO_BHAVCOPY!BS143</f>
        <v>21129600</v>
      </c>
      <c r="BE145" s="29">
        <f>FNO_BHAVCOPY!BT143</f>
        <v>21174400</v>
      </c>
      <c r="BF145" s="29">
        <f>FNO_BHAVCOPY!BU143</f>
        <v>21632000</v>
      </c>
      <c r="BG145" s="29">
        <f>FNO_BHAVCOPY!BV143</f>
        <v>21056000</v>
      </c>
      <c r="BH145" s="29">
        <f>FNO_BHAVCOPY!BW143</f>
        <v>19542400</v>
      </c>
      <c r="BI145" s="29">
        <f>FNO_BHAVCOPY!BX143</f>
        <v>19104000</v>
      </c>
      <c r="BJ145" s="22">
        <f>CASHBC!EJ143</f>
        <v>88.339320000000001</v>
      </c>
      <c r="BK145" s="22">
        <f>CASHBC!EK143</f>
        <v>50.308999999999997</v>
      </c>
      <c r="BL145" s="22">
        <f>CASHBC!EL143</f>
        <v>66.649169999999998</v>
      </c>
      <c r="BM145" s="22">
        <f>CASHBC!EM143</f>
        <v>91.416349999999994</v>
      </c>
      <c r="BN145" s="22">
        <f>CASHBC!EN143</f>
        <v>46.4114</v>
      </c>
      <c r="BO145" s="22">
        <f>CASHBC!EO143</f>
        <v>55.554200000000002</v>
      </c>
      <c r="BP145" s="22">
        <f>CASHBC!EP143</f>
        <v>53.116399999999999</v>
      </c>
      <c r="BQ145" s="22">
        <f>CASHBC!EQ143</f>
        <v>90.433189999999996</v>
      </c>
      <c r="BR145" s="22">
        <f>CASHBC!ER143</f>
        <v>81.016630000000006</v>
      </c>
      <c r="BS145" s="22">
        <f>CASHBC!ES143</f>
        <v>66.064530000000005</v>
      </c>
      <c r="BT145" s="22">
        <f>CASHBC!ET143</f>
        <v>216.90456</v>
      </c>
      <c r="BU145" s="22">
        <f>CASHBC!EU143</f>
        <v>113.26600000000001</v>
      </c>
      <c r="BV145" s="22">
        <f>CASHBC!EV143</f>
        <v>61.932229999999997</v>
      </c>
      <c r="BW145" s="22">
        <f>CASHBC!EW143</f>
        <v>34.65831</v>
      </c>
      <c r="BX145" s="22">
        <f>VLOOKUP($A145,CASHBC!$FG:$FU,2,0)</f>
        <v>166.24198308499999</v>
      </c>
      <c r="BY145" s="22">
        <f>VLOOKUP($A145,CASHBC!$FG:$FU,3,0)</f>
        <v>91.011003060000007</v>
      </c>
      <c r="BZ145" s="22">
        <f>VLOOKUP($A145,CASHBC!$FG:$FU,4,0)</f>
        <v>119.628657225</v>
      </c>
      <c r="CA145" s="22">
        <f>VLOOKUP($A145,CASHBC!$FG:$FU,5,0)</f>
        <v>164.02884779999999</v>
      </c>
      <c r="CB145" s="22">
        <f>VLOOKUP($A145,CASHBC!$FG:$FU,6,0)</f>
        <v>82.667399570000001</v>
      </c>
      <c r="CC145" s="22">
        <f>VLOOKUP($A145,CASHBC!$FG:$FU,7,0)</f>
        <v>100.12365155000001</v>
      </c>
      <c r="CD145" s="22">
        <f>VLOOKUP($A145,CASHBC!$FG:$FU,8,0)</f>
        <v>94.328089454999997</v>
      </c>
      <c r="CE145" s="22">
        <f>VLOOKUP($A145,CASHBC!$FG:$FU,9,0)</f>
        <v>160.04799125</v>
      </c>
      <c r="CF145" s="22">
        <f>VLOOKUP($A145,CASHBC!$FG:$FU,10,0)</f>
        <v>148.53102749500002</v>
      </c>
      <c r="CG145" s="22">
        <f>VLOOKUP($A145,CASHBC!$FG:$FU,11,0)</f>
        <v>124.375157915</v>
      </c>
      <c r="CH145" s="22">
        <f>VLOOKUP($A145,CASHBC!$FG:$FU,12,0)</f>
        <v>403.22517721999998</v>
      </c>
      <c r="CI145" s="22">
        <f>VLOOKUP($A145,CASHBC!$FG:$FU,13,0)</f>
        <v>214.59343504</v>
      </c>
      <c r="CJ145" s="22">
        <f>VLOOKUP($A145,CASHBC!$FG:$FU,14,0)</f>
        <v>117.080130815</v>
      </c>
      <c r="CK145" s="22">
        <f>VLOOKUP($A145,CASHBC!$FG:$FU,15,0)</f>
        <v>68.483218595000011</v>
      </c>
      <c r="CL145" s="30">
        <f>VLOOKUP($A145,CASHBC!$GE:$GS,2,0)</f>
        <v>83434</v>
      </c>
      <c r="CM145" s="30">
        <f>VLOOKUP($A145,CASHBC!$GE:$GS,3,0)</f>
        <v>50928</v>
      </c>
      <c r="CN145" s="30">
        <f>VLOOKUP($A145,CASHBC!$GE:$GS,4,0)</f>
        <v>51736</v>
      </c>
      <c r="CO145" s="30">
        <f>VLOOKUP($A145,CASHBC!$GE:$GS,5,0)</f>
        <v>84011</v>
      </c>
      <c r="CP145" s="30">
        <f>VLOOKUP($A145,CASHBC!$GE:$GS,6,0)</f>
        <v>50379</v>
      </c>
      <c r="CQ145" s="30">
        <f>VLOOKUP($A145,CASHBC!$GE:$GS,7,0)</f>
        <v>54314</v>
      </c>
      <c r="CR145" s="30">
        <f>VLOOKUP($A145,CASHBC!$GE:$GS,8,0)</f>
        <v>62150</v>
      </c>
      <c r="CS145" s="30">
        <f>VLOOKUP($A145,CASHBC!$GE:$GS,9,0)</f>
        <v>75722</v>
      </c>
      <c r="CT145" s="30">
        <f>VLOOKUP($A145,CASHBC!$GE:$GS,10,0)</f>
        <v>79381</v>
      </c>
      <c r="CU145" s="30">
        <f>VLOOKUP($A145,CASHBC!$GE:$GS,11,0)</f>
        <v>96023</v>
      </c>
      <c r="CV145" s="30">
        <f>VLOOKUP($A145,CASHBC!$GE:$GS,12,0)</f>
        <v>150354</v>
      </c>
      <c r="CW145" s="30">
        <f>VLOOKUP($A145,CASHBC!$GE:$GS,13,0)</f>
        <v>112441</v>
      </c>
      <c r="CX145" s="30">
        <f>VLOOKUP($A145,CASHBC!$GE:$GS,14,0)</f>
        <v>69489</v>
      </c>
      <c r="CY145" s="30">
        <f>VLOOKUP($A145,CASHBC!$GE:$GS,15,0)</f>
        <v>36684</v>
      </c>
      <c r="CZ145" s="30">
        <f t="shared" si="15"/>
        <v>105.8792818275523</v>
      </c>
      <c r="DA145" s="30">
        <f t="shared" si="15"/>
        <v>98.784558592522785</v>
      </c>
      <c r="DB145" s="30">
        <f t="shared" si="15"/>
        <v>128.82551801453533</v>
      </c>
      <c r="DC145" s="30">
        <f t="shared" si="15"/>
        <v>108.81473854614276</v>
      </c>
      <c r="DD145" s="30">
        <f t="shared" si="15"/>
        <v>92.124496317910243</v>
      </c>
      <c r="DE145" s="30">
        <f t="shared" si="17"/>
        <v>102.28338918142651</v>
      </c>
      <c r="DF145" s="30">
        <f t="shared" si="17"/>
        <v>85.464843121480286</v>
      </c>
      <c r="DG145" s="30">
        <f t="shared" si="17"/>
        <v>119.42789413908771</v>
      </c>
      <c r="DH145" s="30">
        <f t="shared" si="17"/>
        <v>102.06048046761821</v>
      </c>
      <c r="DI145" s="30">
        <f t="shared" si="17"/>
        <v>68.800735240515294</v>
      </c>
      <c r="DJ145" s="30">
        <f t="shared" si="17"/>
        <v>144.26258031046729</v>
      </c>
      <c r="DK145" s="30">
        <f t="shared" si="16"/>
        <v>100.7337181277292</v>
      </c>
      <c r="DL145" s="30">
        <f t="shared" si="16"/>
        <v>89.125228453424285</v>
      </c>
      <c r="DM145" s="30">
        <f t="shared" si="16"/>
        <v>94.478001308472358</v>
      </c>
      <c r="DN145" s="3">
        <f>VLOOKUP($A145,DELIEVERY!$DX:$EM,2,0)</f>
        <v>44.8</v>
      </c>
      <c r="DO145" s="3">
        <f>VLOOKUP($A145,DELIEVERY!$DX:$EM,3,0)</f>
        <v>50.28</v>
      </c>
      <c r="DP145" s="3">
        <f>VLOOKUP($A145,DELIEVERY!$DX:$EM,4,0)</f>
        <v>51.31</v>
      </c>
      <c r="DQ145" s="3">
        <f>VLOOKUP($A145,DELIEVERY!$DX:$EM,5,0)</f>
        <v>38.57</v>
      </c>
      <c r="DR145" s="3">
        <f>VLOOKUP($A145,DELIEVERY!$DX:$EM,6,0)</f>
        <v>51.57</v>
      </c>
      <c r="DS145" s="3">
        <f>VLOOKUP($A145,DELIEVERY!$DX:$EM,7,0)</f>
        <v>44</v>
      </c>
      <c r="DT145" s="3">
        <f>VLOOKUP($A145,DELIEVERY!$DX:$EM,8,0)</f>
        <v>40.840000000000003</v>
      </c>
      <c r="DU145" s="3">
        <f>VLOOKUP($A145,DELIEVERY!$DX:$EM,9,0)</f>
        <v>38.200000000000003</v>
      </c>
      <c r="DV145" s="3">
        <f>VLOOKUP($A145,DELIEVERY!$DX:$EM,10,0)</f>
        <v>46.11</v>
      </c>
      <c r="DW145" s="3">
        <f>VLOOKUP($A145,DELIEVERY!$DX:$EM,11,0)</f>
        <v>33.46</v>
      </c>
      <c r="DX145" s="3">
        <f>VLOOKUP($A145,DELIEVERY!$DX:$EM,12,0)</f>
        <v>18.920000000000002</v>
      </c>
      <c r="DY145" s="3">
        <f>VLOOKUP($A145,DELIEVERY!$DX:$EM,13,0)</f>
        <v>29.27</v>
      </c>
      <c r="DZ145" s="3">
        <f>VLOOKUP($A145,DELIEVERY!$DX:$EM,14,0)</f>
        <v>29.34</v>
      </c>
      <c r="EA145" s="3">
        <f>VLOOKUP($A145,DELIEVERY!$DX:$EM,15,0)</f>
        <v>24.78</v>
      </c>
      <c r="EB145" s="3">
        <f>CASHBC!HU143</f>
        <v>9.0499999999999829</v>
      </c>
      <c r="EC145" s="22">
        <f>CASHBC!HV143</f>
        <v>3.0499999999999829</v>
      </c>
      <c r="ED145" s="22">
        <f>CASHBC!HW143</f>
        <v>4.9499999999999886</v>
      </c>
      <c r="EE145" s="22">
        <f>CASHBC!HX143</f>
        <v>7.4000000000000057</v>
      </c>
      <c r="EF145" s="3">
        <f>CASHBC!HY143</f>
        <v>3.6500000000000057</v>
      </c>
      <c r="EG145" s="22">
        <f>CASHBC!HZ143</f>
        <v>5.5</v>
      </c>
      <c r="EH145" s="22">
        <f>CASHBC!IA143</f>
        <v>4.4499999999999886</v>
      </c>
      <c r="EI145" s="22">
        <f>CASHBC!IB143</f>
        <v>6.0999999999999943</v>
      </c>
      <c r="EJ145" s="22">
        <f>CASHBC!IC143</f>
        <v>8.8499999999999943</v>
      </c>
      <c r="EK145" s="22">
        <f>CASHBC!ID143</f>
        <v>8.1999999999999886</v>
      </c>
      <c r="EL145" s="3">
        <f>CASHBC!IE143</f>
        <v>9.75</v>
      </c>
      <c r="EM145" s="22">
        <f>CASHBC!IF143</f>
        <v>7.7999999999999829</v>
      </c>
      <c r="EN145" s="22">
        <f>CASHBC!IG143</f>
        <v>15.099999999999994</v>
      </c>
      <c r="EO145" s="22">
        <f>CASHBC!IH143</f>
        <v>7.8999999999999773</v>
      </c>
      <c r="EP145" s="22">
        <f>VLOOKUP($A145,FNO_STOCKOPS!$EJ:$EY,2,0)</f>
        <v>0.70357454228421967</v>
      </c>
      <c r="EQ145" s="22">
        <f>VLOOKUP($A145,FNO_STOCKOPS!$EJ:$EY,3,0)</f>
        <v>0.63722397476340698</v>
      </c>
      <c r="ER145" s="22">
        <f>VLOOKUP($A145,FNO_STOCKOPS!$EJ:$EY,4,0)</f>
        <v>0.6403133903133903</v>
      </c>
      <c r="ES145" s="22">
        <f>VLOOKUP($A145,FNO_STOCKOPS!$EJ:$EY,5,0)</f>
        <v>0.70439798125450614</v>
      </c>
      <c r="ET145" s="22">
        <f>VLOOKUP($A145,FNO_STOCKOPS!$EJ:$EY,6,0)</f>
        <v>0.70215727209464163</v>
      </c>
      <c r="EU145" s="22">
        <f>VLOOKUP($A145,FNO_STOCKOPS!$EJ:$EY,7,0)</f>
        <v>0.78025936599423629</v>
      </c>
      <c r="EV145" s="22">
        <f>VLOOKUP($A145,FNO_STOCKOPS!$EJ:$EY,8,0)</f>
        <v>0.86793785310734461</v>
      </c>
      <c r="EW145" s="22">
        <f>VLOOKUP($A145,FNO_STOCKOPS!$EJ:$EY,9,0)</f>
        <v>0.9563711911357341</v>
      </c>
      <c r="EX145" s="22">
        <f>VLOOKUP($A145,FNO_STOCKOPS!$EJ:$EY,10,0)</f>
        <v>1.2249110320284697</v>
      </c>
      <c r="EY145" s="22">
        <f>VLOOKUP($A145,FNO_STOCKOPS!$EJ:$EY,11,0)</f>
        <v>1.3912448700410396</v>
      </c>
      <c r="EZ145" s="22">
        <f>VLOOKUP($A145,FNO_STOCKOPS!$EJ:$EY,12,0)</f>
        <v>1.6092592592592592</v>
      </c>
      <c r="FA145" s="22">
        <f>VLOOKUP($A145,FNO_STOCKOPS!$EJ:$EY,13,0)</f>
        <v>1.5053619302949062</v>
      </c>
      <c r="FB145" s="22">
        <f>VLOOKUP($A145,FNO_STOCKOPS!$EJ:$EY,14,0)</f>
        <v>1.0451866404715127</v>
      </c>
      <c r="FC145" s="22">
        <f>VLOOKUP($A145,FNO_STOCKOPS!$EJ:$EY,15,0)</f>
        <v>0.57003257328990231</v>
      </c>
    </row>
    <row r="146" spans="1:159" x14ac:dyDescent="0.25">
      <c r="A146" s="3" t="s">
        <v>152</v>
      </c>
      <c r="B146" s="18">
        <v>28.7</v>
      </c>
      <c r="C146" s="18">
        <v>28.95</v>
      </c>
      <c r="D146" s="18">
        <v>27.7</v>
      </c>
      <c r="E146" s="18">
        <v>27.85</v>
      </c>
      <c r="F146" s="18">
        <v>-0.71</v>
      </c>
      <c r="G146" s="18">
        <v>213.5</v>
      </c>
      <c r="H146" s="18">
        <v>5.65</v>
      </c>
      <c r="I146" s="21" t="str">
        <f>VLOOKUP($A146,CASHBC!$HT:$IL,19,0)</f>
        <v/>
      </c>
      <c r="J146" s="22">
        <f>VLOOKUP($A146,CASHBC!$A:$C,3,0)</f>
        <v>320.94929000000002</v>
      </c>
      <c r="K146" s="22">
        <f>VLOOKUP($A146,CASHBC!$EZ:$FD,2,0)</f>
        <v>312.35705666666667</v>
      </c>
      <c r="L146" s="22">
        <f>VLOOKUP($A146,CASHBC!$EZ:$FD,3,0)</f>
        <v>322.66232199999996</v>
      </c>
      <c r="M146" s="22">
        <f>VLOOKUP($A146,CASHBC!$EZ:$FD,4,0)</f>
        <v>484.44919124999996</v>
      </c>
      <c r="N146" s="22">
        <f>VLOOKUP($A146,CASHBC!$EZ:$FD,5,0)</f>
        <v>403.83977615384617</v>
      </c>
      <c r="O146" s="22" t="str">
        <f t="shared" si="18"/>
        <v/>
      </c>
      <c r="P146" s="22">
        <f>VLOOKUP($A146,CASHBC!$A:$D,4,0)</f>
        <v>91.039876129999996</v>
      </c>
      <c r="Q146" s="22">
        <f>VLOOKUP($A146,CASHBC!$FX:$GB,2,0)</f>
        <v>86.072529753333342</v>
      </c>
      <c r="R146" s="22">
        <f>VLOOKUP($A146,CASHBC!$FX:$GB,3,0)</f>
        <v>89.417572202000002</v>
      </c>
      <c r="S146" s="22">
        <f>VLOOKUP($A146,CASHBC!$FX:$GB,4,0)</f>
        <v>138.13906374437499</v>
      </c>
      <c r="T146" s="22">
        <f>VLOOKUP($A146,CASHBC!$FX:$GB,5,0)</f>
        <v>111.13817479307691</v>
      </c>
      <c r="U146" s="22" t="str">
        <f t="shared" si="19"/>
        <v/>
      </c>
      <c r="V146" s="24">
        <f>VLOOKUP($A146,CASHBC!$A:$E,5,0)</f>
        <v>106821</v>
      </c>
      <c r="W146" s="24">
        <f>VLOOKUP($A146,CASHBC!$GV:$GZ,2,0)</f>
        <v>112327.33333333333</v>
      </c>
      <c r="X146" s="24">
        <f>VLOOKUP($A146,CASHBC!$GV:$GZ,3,0)</f>
        <v>121236</v>
      </c>
      <c r="Y146" s="24">
        <f>VLOOKUP($A146,CASHBC!$GV:$GZ,4,0)</f>
        <v>166899.125</v>
      </c>
      <c r="Z146" s="24">
        <f>VLOOKUP($A146,CASHBC!$GV:$GZ,5,0)</f>
        <v>154683.38461538462</v>
      </c>
      <c r="AA146" s="24">
        <f t="shared" si="20"/>
        <v>106821</v>
      </c>
      <c r="AB146" s="27">
        <f>VLOOKUP(A146,DELIEVERY!A:E,5,0)</f>
        <v>41.67</v>
      </c>
      <c r="AC146" s="22">
        <f>VLOOKUP(A146,DELIEVERY!DP:DV,3,0)</f>
        <v>23.164094355821447</v>
      </c>
      <c r="AD146" s="22">
        <f>VLOOKUP(A146,DELIEVERY!DP:DV,4,0)</f>
        <v>27.386369580517677</v>
      </c>
      <c r="AE146" s="22">
        <f>VLOOKUP(A146,DELIEVERY!DP:DV,5,0)</f>
        <v>24.870260839763557</v>
      </c>
      <c r="AF146" s="22">
        <f>VLOOKUP(A146,DELIEVERY!DP:DV,6,0)</f>
        <v>25.971093764454096</v>
      </c>
      <c r="AG146" s="3">
        <f t="shared" si="21"/>
        <v>41.67</v>
      </c>
      <c r="AH146" s="28">
        <f>FNO_BHAVCOPY!CB144</f>
        <v>-10.621203213795805</v>
      </c>
      <c r="AI146" s="28">
        <f>FNO_BHAVCOPY!CC144</f>
        <v>-6.4699413489736068</v>
      </c>
      <c r="AJ146" s="28">
        <f>FNO_BHAVCOPY!CD144</f>
        <v>5.7979445414000388</v>
      </c>
      <c r="AK146" s="28">
        <f>FNO_BHAVCOPY!CE144</f>
        <v>-6.8460982658959546</v>
      </c>
      <c r="AL146" s="28">
        <f>FNO_BHAVCOPY!CF144</f>
        <v>-0.68173663437387877</v>
      </c>
      <c r="AM146" s="28">
        <f>FNO_BHAVCOPY!CG144</f>
        <v>3.2222222222222223</v>
      </c>
      <c r="AN146" s="28">
        <f>FNO_BHAVCOPY!CH144</f>
        <v>-2.9475197699496762</v>
      </c>
      <c r="AO146" s="28">
        <f>FNO_BHAVCOPY!CI144</f>
        <v>-9.7485806974858065</v>
      </c>
      <c r="AP146" s="28">
        <f>FNO_BHAVCOPY!CJ144</f>
        <v>-0.86830680173661368</v>
      </c>
      <c r="AQ146" s="28">
        <f>FNO_BHAVCOPY!CK144</f>
        <v>-1.379638439581351</v>
      </c>
      <c r="AR146" s="28">
        <f>FNO_BHAVCOPY!CL144</f>
        <v>6.3471913678197392E-2</v>
      </c>
      <c r="AS146" s="28">
        <f>FNO_BHAVCOPY!CM144</f>
        <v>-0.81838212149826883</v>
      </c>
      <c r="AT146" s="28">
        <f>FNO_BHAVCOPY!CN144</f>
        <v>-2.1256931608133085</v>
      </c>
      <c r="AU146" s="28">
        <f>FNO_BHAVCOPY!CO144</f>
        <v>-0.4904966278356836</v>
      </c>
      <c r="AV146" s="29">
        <f>FNO_BHAVCOPY!BK144</f>
        <v>40136800</v>
      </c>
      <c r="AW146" s="29">
        <f>FNO_BHAVCOPY!BL144</f>
        <v>44906400</v>
      </c>
      <c r="AX146" s="29">
        <f>FNO_BHAVCOPY!BM144</f>
        <v>48012800</v>
      </c>
      <c r="AY146" s="29">
        <f>FNO_BHAVCOPY!BN144</f>
        <v>45381600</v>
      </c>
      <c r="AZ146" s="29">
        <f>FNO_BHAVCOPY!BO144</f>
        <v>48716800</v>
      </c>
      <c r="BA146" s="29">
        <f>FNO_BHAVCOPY!BP144</f>
        <v>49051200</v>
      </c>
      <c r="BB146" s="29">
        <f>FNO_BHAVCOPY!BQ144</f>
        <v>47520000</v>
      </c>
      <c r="BC146" s="29">
        <f>FNO_BHAVCOPY!BR144</f>
        <v>48963200</v>
      </c>
      <c r="BD146" s="29">
        <f>FNO_BHAVCOPY!BS144</f>
        <v>54252000</v>
      </c>
      <c r="BE146" s="29">
        <f>FNO_BHAVCOPY!BT144</f>
        <v>54727200</v>
      </c>
      <c r="BF146" s="29">
        <f>FNO_BHAVCOPY!BU144</f>
        <v>55492800</v>
      </c>
      <c r="BG146" s="29">
        <f>FNO_BHAVCOPY!BV144</f>
        <v>55457600</v>
      </c>
      <c r="BH146" s="29">
        <f>FNO_BHAVCOPY!BW144</f>
        <v>55915200</v>
      </c>
      <c r="BI146" s="29">
        <f>FNO_BHAVCOPY!BX144</f>
        <v>57129600</v>
      </c>
      <c r="BJ146" s="22">
        <f>CASHBC!EJ144</f>
        <v>320.94929000000002</v>
      </c>
      <c r="BK146" s="22">
        <f>CASHBC!EK144</f>
        <v>424.92003999999997</v>
      </c>
      <c r="BL146" s="22">
        <f>CASHBC!EL144</f>
        <v>187.04468</v>
      </c>
      <c r="BM146" s="22">
        <f>CASHBC!EM144</f>
        <v>325.10645</v>
      </c>
      <c r="BN146" s="22">
        <f>CASHBC!EN144</f>
        <v>341.35568000000001</v>
      </c>
      <c r="BO146" s="22">
        <f>CASHBC!EO144</f>
        <v>334.88476000000003</v>
      </c>
      <c r="BP146" s="22">
        <f>CASHBC!EP144</f>
        <v>350.26262000000003</v>
      </c>
      <c r="BQ146" s="22">
        <f>CASHBC!EQ144</f>
        <v>762.24557000000004</v>
      </c>
      <c r="BR146" s="22">
        <f>CASHBC!ER144</f>
        <v>1149.7737299999999</v>
      </c>
      <c r="BS146" s="22">
        <f>CASHBC!ES144</f>
        <v>266.05390999999997</v>
      </c>
      <c r="BT146" s="22">
        <f>CASHBC!ET144</f>
        <v>187.65964</v>
      </c>
      <c r="BU146" s="22">
        <f>CASHBC!EU144</f>
        <v>396.19400000000002</v>
      </c>
      <c r="BV146" s="22">
        <f>CASHBC!EV144</f>
        <v>261.07071999999999</v>
      </c>
      <c r="BW146" s="22">
        <f>CASHBC!EW144</f>
        <v>263.34528999999998</v>
      </c>
      <c r="BX146" s="22">
        <f>VLOOKUP($A146,CASHBC!$FG:$FU,2,0)</f>
        <v>91.039876129999996</v>
      </c>
      <c r="BY146" s="22">
        <f>VLOOKUP($A146,CASHBC!$FG:$FU,3,0)</f>
        <v>119.96467804000001</v>
      </c>
      <c r="BZ146" s="22">
        <f>VLOOKUP($A146,CASHBC!$FG:$FU,4,0)</f>
        <v>50.99678926</v>
      </c>
      <c r="CA146" s="22">
        <f>VLOOKUP($A146,CASHBC!$FG:$FU,5,0)</f>
        <v>87.256121960000002</v>
      </c>
      <c r="CB146" s="22">
        <f>VLOOKUP($A146,CASHBC!$FG:$FU,6,0)</f>
        <v>92.011304285000008</v>
      </c>
      <c r="CC146" s="22">
        <f>VLOOKUP($A146,CASHBC!$FG:$FU,7,0)</f>
        <v>96.858967464999992</v>
      </c>
      <c r="CD146" s="22">
        <f>VLOOKUP($A146,CASHBC!$FG:$FU,8,0)</f>
        <v>103.27381068</v>
      </c>
      <c r="CE146" s="22">
        <f>VLOOKUP($A146,CASHBC!$FG:$FU,9,0)</f>
        <v>224.72278700000001</v>
      </c>
      <c r="CF146" s="22">
        <f>VLOOKUP($A146,CASHBC!$FG:$FU,10,0)</f>
        <v>330.02805126499999</v>
      </c>
      <c r="CG146" s="22">
        <f>VLOOKUP($A146,CASHBC!$FG:$FU,11,0)</f>
        <v>66.592903204999999</v>
      </c>
      <c r="CH146" s="22">
        <f>VLOOKUP($A146,CASHBC!$FG:$FU,12,0)</f>
        <v>46.080455499999999</v>
      </c>
      <c r="CI146" s="22">
        <f>VLOOKUP($A146,CASHBC!$FG:$FU,13,0)</f>
        <v>98.449925370000003</v>
      </c>
      <c r="CJ146" s="22">
        <f>VLOOKUP($A146,CASHBC!$FG:$FU,14,0)</f>
        <v>62.877340089999997</v>
      </c>
      <c r="CK146" s="22">
        <f>VLOOKUP($A146,CASHBC!$FG:$FU,15,0)</f>
        <v>65.683138189999994</v>
      </c>
      <c r="CL146" s="30">
        <f>VLOOKUP($A146,CASHBC!$GE:$GS,2,0)</f>
        <v>106821</v>
      </c>
      <c r="CM146" s="30">
        <f>VLOOKUP($A146,CASHBC!$GE:$GS,3,0)</f>
        <v>145468</v>
      </c>
      <c r="CN146" s="30">
        <f>VLOOKUP($A146,CASHBC!$GE:$GS,4,0)</f>
        <v>65001</v>
      </c>
      <c r="CO146" s="30">
        <f>VLOOKUP($A146,CASHBC!$GE:$GS,5,0)</f>
        <v>126513</v>
      </c>
      <c r="CP146" s="30">
        <f>VLOOKUP($A146,CASHBC!$GE:$GS,6,0)</f>
        <v>123302</v>
      </c>
      <c r="CQ146" s="30">
        <f>VLOOKUP($A146,CASHBC!$GE:$GS,7,0)</f>
        <v>145896</v>
      </c>
      <c r="CR146" s="30">
        <f>VLOOKUP($A146,CASHBC!$GE:$GS,8,0)</f>
        <v>156808</v>
      </c>
      <c r="CS146" s="30">
        <f>VLOOKUP($A146,CASHBC!$GE:$GS,9,0)</f>
        <v>239510</v>
      </c>
      <c r="CT146" s="30">
        <f>VLOOKUP($A146,CASHBC!$GE:$GS,10,0)</f>
        <v>332695</v>
      </c>
      <c r="CU146" s="30">
        <f>VLOOKUP($A146,CASHBC!$GE:$GS,11,0)</f>
        <v>137991</v>
      </c>
      <c r="CV146" s="30">
        <f>VLOOKUP($A146,CASHBC!$GE:$GS,12,0)</f>
        <v>127321</v>
      </c>
      <c r="CW146" s="30">
        <f>VLOOKUP($A146,CASHBC!$GE:$GS,13,0)</f>
        <v>152405</v>
      </c>
      <c r="CX146" s="30">
        <f>VLOOKUP($A146,CASHBC!$GE:$GS,14,0)</f>
        <v>135252</v>
      </c>
      <c r="CY146" s="30">
        <f>VLOOKUP($A146,CASHBC!$GE:$GS,15,0)</f>
        <v>122722</v>
      </c>
      <c r="CZ146" s="30">
        <f t="shared" si="15"/>
        <v>300.45523820222616</v>
      </c>
      <c r="DA146" s="30">
        <f t="shared" si="15"/>
        <v>292.10550774053394</v>
      </c>
      <c r="DB146" s="30">
        <f t="shared" si="15"/>
        <v>287.75661912893651</v>
      </c>
      <c r="DC146" s="30">
        <f t="shared" si="15"/>
        <v>256.97473777398369</v>
      </c>
      <c r="DD146" s="30">
        <f t="shared" si="15"/>
        <v>276.84520932344975</v>
      </c>
      <c r="DE146" s="30">
        <f t="shared" si="17"/>
        <v>229.53662883149644</v>
      </c>
      <c r="DF146" s="30">
        <f t="shared" si="17"/>
        <v>223.37037651140253</v>
      </c>
      <c r="DG146" s="30">
        <f t="shared" si="17"/>
        <v>318.252085507912</v>
      </c>
      <c r="DH146" s="30">
        <f t="shared" si="17"/>
        <v>345.59393137858996</v>
      </c>
      <c r="DI146" s="30">
        <f t="shared" si="17"/>
        <v>192.80526266205766</v>
      </c>
      <c r="DJ146" s="30">
        <f t="shared" si="17"/>
        <v>147.39095671570283</v>
      </c>
      <c r="DK146" s="30">
        <f t="shared" si="16"/>
        <v>259.96128735933866</v>
      </c>
      <c r="DL146" s="30">
        <f t="shared" si="16"/>
        <v>193.02540443024873</v>
      </c>
      <c r="DM146" s="30">
        <f t="shared" si="16"/>
        <v>214.5868629911507</v>
      </c>
      <c r="DN146" s="3">
        <f>VLOOKUP($A146,DELIEVERY!$DX:$EM,2,0)</f>
        <v>41.67</v>
      </c>
      <c r="DO146" s="3">
        <f>VLOOKUP($A146,DELIEVERY!$DX:$EM,3,0)</f>
        <v>21.88</v>
      </c>
      <c r="DP146" s="3">
        <f>VLOOKUP($A146,DELIEVERY!$DX:$EM,4,0)</f>
        <v>28.03</v>
      </c>
      <c r="DQ146" s="3">
        <f>VLOOKUP($A146,DELIEVERY!$DX:$EM,5,0)</f>
        <v>22.04</v>
      </c>
      <c r="DR146" s="3">
        <f>VLOOKUP($A146,DELIEVERY!$DX:$EM,6,0)</f>
        <v>31.73</v>
      </c>
      <c r="DS146" s="3">
        <f>VLOOKUP($A146,DELIEVERY!$DX:$EM,7,0)</f>
        <v>34.770000000000003</v>
      </c>
      <c r="DT146" s="3">
        <f>VLOOKUP($A146,DELIEVERY!$DX:$EM,8,0)</f>
        <v>27.32</v>
      </c>
      <c r="DU146" s="3">
        <f>VLOOKUP($A146,DELIEVERY!$DX:$EM,9,0)</f>
        <v>23.87</v>
      </c>
      <c r="DV146" s="3">
        <f>VLOOKUP($A146,DELIEVERY!$DX:$EM,10,0)</f>
        <v>21.26</v>
      </c>
      <c r="DW146" s="3">
        <f>VLOOKUP($A146,DELIEVERY!$DX:$EM,11,0)</f>
        <v>33</v>
      </c>
      <c r="DX146" s="3">
        <f>VLOOKUP($A146,DELIEVERY!$DX:$EM,12,0)</f>
        <v>25.66</v>
      </c>
      <c r="DY146" s="3">
        <f>VLOOKUP($A146,DELIEVERY!$DX:$EM,13,0)</f>
        <v>23.45</v>
      </c>
      <c r="DZ146" s="3">
        <f>VLOOKUP($A146,DELIEVERY!$DX:$EM,14,0)</f>
        <v>33.47</v>
      </c>
      <c r="EA146" s="3">
        <f>VLOOKUP($A146,DELIEVERY!$DX:$EM,15,0)</f>
        <v>31.65</v>
      </c>
      <c r="EB146" s="3">
        <f>CASHBC!HU144</f>
        <v>1.25</v>
      </c>
      <c r="EC146" s="22">
        <f>CASHBC!HV144</f>
        <v>2.75</v>
      </c>
      <c r="ED146" s="22">
        <f>CASHBC!HW144</f>
        <v>0.94999999999999929</v>
      </c>
      <c r="EE146" s="22">
        <f>CASHBC!HX144</f>
        <v>1.8000000000000007</v>
      </c>
      <c r="EF146" s="3">
        <f>CASHBC!HY144</f>
        <v>1.8499999999999979</v>
      </c>
      <c r="EG146" s="22">
        <f>CASHBC!HZ144</f>
        <v>2.0499999999999972</v>
      </c>
      <c r="EH146" s="22">
        <f>CASHBC!IA144</f>
        <v>1.5</v>
      </c>
      <c r="EI146" s="22">
        <f>CASHBC!IB144</f>
        <v>2.8999999999999986</v>
      </c>
      <c r="EJ146" s="22">
        <f>CASHBC!IC144</f>
        <v>5</v>
      </c>
      <c r="EK146" s="22">
        <f>CASHBC!ID144</f>
        <v>0.80000000000000071</v>
      </c>
      <c r="EL146" s="3">
        <f>CASHBC!IE144</f>
        <v>0.89999999999999858</v>
      </c>
      <c r="EM146" s="22">
        <f>CASHBC!IF144</f>
        <v>2.0999999999999979</v>
      </c>
      <c r="EN146" s="22">
        <f>CASHBC!IG144</f>
        <v>1.4499999999999993</v>
      </c>
      <c r="EO146" s="22">
        <f>CASHBC!IH144</f>
        <v>0.80000000000000071</v>
      </c>
      <c r="EP146" s="22">
        <f>VLOOKUP($A146,FNO_STOCKOPS!$EJ:$EY,2,0)</f>
        <v>0.71924290220820186</v>
      </c>
      <c r="EQ146" s="22">
        <f>VLOOKUP($A146,FNO_STOCKOPS!$EJ:$EY,3,0)</f>
        <v>0.68744563641635259</v>
      </c>
      <c r="ER146" s="22">
        <f>VLOOKUP($A146,FNO_STOCKOPS!$EJ:$EY,4,0)</f>
        <v>0.67884405670665215</v>
      </c>
      <c r="ES146" s="22">
        <f>VLOOKUP($A146,FNO_STOCKOPS!$EJ:$EY,5,0)</f>
        <v>0.67222820236813774</v>
      </c>
      <c r="ET146" s="22">
        <f>VLOOKUP($A146,FNO_STOCKOPS!$EJ:$EY,6,0)</f>
        <v>0.67014270032930845</v>
      </c>
      <c r="EU146" s="22">
        <f>VLOOKUP($A146,FNO_STOCKOPS!$EJ:$EY,7,0)</f>
        <v>0.67608391608391605</v>
      </c>
      <c r="EV146" s="22">
        <f>VLOOKUP($A146,FNO_STOCKOPS!$EJ:$EY,8,0)</f>
        <v>0.68762278978389002</v>
      </c>
      <c r="EW146" s="22">
        <f>VLOOKUP($A146,FNO_STOCKOPS!$EJ:$EY,9,0)</f>
        <v>0.73503546099290784</v>
      </c>
      <c r="EX146" s="22">
        <f>VLOOKUP($A146,FNO_STOCKOPS!$EJ:$EY,10,0)</f>
        <v>0.72737524668734144</v>
      </c>
      <c r="EY146" s="22">
        <f>VLOOKUP($A146,FNO_STOCKOPS!$EJ:$EY,11,0)</f>
        <v>0.78309056364787843</v>
      </c>
      <c r="EZ146" s="22">
        <f>VLOOKUP($A146,FNO_STOCKOPS!$EJ:$EY,12,0)</f>
        <v>0.7826224328593997</v>
      </c>
      <c r="FA146" s="22">
        <f>VLOOKUP($A146,FNO_STOCKOPS!$EJ:$EY,13,0)</f>
        <v>0.78674815053071723</v>
      </c>
      <c r="FB146" s="22">
        <f>VLOOKUP($A146,FNO_STOCKOPS!$EJ:$EY,14,0)</f>
        <v>0.76866388977891698</v>
      </c>
      <c r="FC146" s="22">
        <f>VLOOKUP($A146,FNO_STOCKOPS!$EJ:$EY,15,0)</f>
        <v>0.73053701938353988</v>
      </c>
    </row>
    <row r="147" spans="1:159" x14ac:dyDescent="0.25">
      <c r="A147" s="3" t="s">
        <v>153</v>
      </c>
      <c r="B147" s="18">
        <v>163.15</v>
      </c>
      <c r="C147" s="18">
        <v>164</v>
      </c>
      <c r="D147" s="18">
        <v>155.94999999999999</v>
      </c>
      <c r="E147" s="18">
        <v>159.6</v>
      </c>
      <c r="F147" s="18">
        <v>0.13</v>
      </c>
      <c r="G147" s="18">
        <v>439.5</v>
      </c>
      <c r="H147" s="18">
        <v>114</v>
      </c>
      <c r="I147" s="21" t="str">
        <f>VLOOKUP($A147,CASHBC!$HT:$IL,19,0)</f>
        <v/>
      </c>
      <c r="J147" s="22">
        <f>VLOOKUP($A147,CASHBC!$A:$C,3,0)</f>
        <v>146.14588000000001</v>
      </c>
      <c r="K147" s="22">
        <f>VLOOKUP($A147,CASHBC!$EZ:$FD,2,0)</f>
        <v>191.30490999999998</v>
      </c>
      <c r="L147" s="22">
        <f>VLOOKUP($A147,CASHBC!$EZ:$FD,3,0)</f>
        <v>304.93433800000003</v>
      </c>
      <c r="M147" s="22">
        <f>VLOOKUP($A147,CASHBC!$EZ:$FD,4,0)</f>
        <v>299.16121125000001</v>
      </c>
      <c r="N147" s="22">
        <f>VLOOKUP($A147,CASHBC!$EZ:$FD,5,0)</f>
        <v>257.7810223076923</v>
      </c>
      <c r="O147" s="22" t="str">
        <f t="shared" si="18"/>
        <v/>
      </c>
      <c r="P147" s="22">
        <f>VLOOKUP($A147,CASHBC!$A:$D,4,0)</f>
        <v>234.71962475999999</v>
      </c>
      <c r="Q147" s="22">
        <f>VLOOKUP($A147,CASHBC!$FX:$GB,2,0)</f>
        <v>297.39306819666666</v>
      </c>
      <c r="R147" s="22">
        <f>VLOOKUP($A147,CASHBC!$FX:$GB,3,0)</f>
        <v>479.89995106499998</v>
      </c>
      <c r="S147" s="22">
        <f>VLOOKUP($A147,CASHBC!$FX:$GB,4,0)</f>
        <v>454.11486304125003</v>
      </c>
      <c r="T147" s="22">
        <f>VLOOKUP($A147,CASHBC!$FX:$GB,5,0)</f>
        <v>380.32350291307699</v>
      </c>
      <c r="U147" s="22" t="str">
        <f t="shared" si="19"/>
        <v/>
      </c>
      <c r="V147" s="24">
        <f>VLOOKUP($A147,CASHBC!$A:$E,5,0)</f>
        <v>130658</v>
      </c>
      <c r="W147" s="24">
        <f>VLOOKUP($A147,CASHBC!$GV:$GZ,2,0)</f>
        <v>148285.33333333334</v>
      </c>
      <c r="X147" s="24">
        <f>VLOOKUP($A147,CASHBC!$GV:$GZ,3,0)</f>
        <v>226548.8</v>
      </c>
      <c r="Y147" s="24">
        <f>VLOOKUP($A147,CASHBC!$GV:$GZ,4,0)</f>
        <v>225242.125</v>
      </c>
      <c r="Z147" s="24">
        <f>VLOOKUP($A147,CASHBC!$GV:$GZ,5,0)</f>
        <v>198176</v>
      </c>
      <c r="AA147" s="24">
        <f t="shared" si="20"/>
        <v>130658</v>
      </c>
      <c r="AB147" s="27">
        <f>VLOOKUP(A147,DELIEVERY!A:E,5,0)</f>
        <v>19.71</v>
      </c>
      <c r="AC147" s="22">
        <f>VLOOKUP(A147,DELIEVERY!DP:DV,3,0)</f>
        <v>10.758936262186545</v>
      </c>
      <c r="AD147" s="22">
        <f>VLOOKUP(A147,DELIEVERY!DP:DV,4,0)</f>
        <v>8.9816798526638877</v>
      </c>
      <c r="AE147" s="22">
        <f>VLOOKUP(A147,DELIEVERY!DP:DV,5,0)</f>
        <v>11.752192439353214</v>
      </c>
      <c r="AF147" s="22">
        <f>VLOOKUP(A147,DELIEVERY!DP:DV,6,0)</f>
        <v>14.669719569885745</v>
      </c>
      <c r="AG147" s="3">
        <f t="shared" si="21"/>
        <v>19.71</v>
      </c>
      <c r="AH147" s="28">
        <f>FNO_BHAVCOPY!CB145</f>
        <v>-6.2748487467588587</v>
      </c>
      <c r="AI147" s="28">
        <f>FNO_BHAVCOPY!CC145</f>
        <v>-2.0570557859984762</v>
      </c>
      <c r="AJ147" s="28">
        <f>FNO_BHAVCOPY!CD145</f>
        <v>-7.4651417828607238</v>
      </c>
      <c r="AK147" s="28">
        <f>FNO_BHAVCOPY!CE145</f>
        <v>11.639702667249672</v>
      </c>
      <c r="AL147" s="28">
        <f>FNO_BHAVCOPY!CF145</f>
        <v>-2.5481506732572012</v>
      </c>
      <c r="AM147" s="28">
        <f>FNO_BHAVCOPY!CG145</f>
        <v>-5.5233494363929143</v>
      </c>
      <c r="AN147" s="28">
        <f>FNO_BHAVCOPY!CH145</f>
        <v>5.2899287894201423</v>
      </c>
      <c r="AO147" s="28">
        <f>FNO_BHAVCOPY!CI145</f>
        <v>-2.4882202198892287</v>
      </c>
      <c r="AP147" s="28">
        <f>FNO_BHAVCOPY!CJ145</f>
        <v>-7.4343300842557414E-2</v>
      </c>
      <c r="AQ147" s="28">
        <f>FNO_BHAVCOPY!CK145</f>
        <v>2.0483857371659786</v>
      </c>
      <c r="AR147" s="28">
        <f>FNO_BHAVCOPY!CL145</f>
        <v>-0.90218026898337655</v>
      </c>
      <c r="AS147" s="28">
        <f>FNO_BHAVCOPY!CM145</f>
        <v>-0.74620678219053149</v>
      </c>
      <c r="AT147" s="28">
        <f>FNO_BHAVCOPY!CN145</f>
        <v>9.3968253968253972</v>
      </c>
      <c r="AU147" s="28">
        <f>FNO_BHAVCOPY!CO145</f>
        <v>-1.8953550453817407</v>
      </c>
      <c r="AV147" s="29">
        <f>FNO_BHAVCOPY!BK145</f>
        <v>18434800</v>
      </c>
      <c r="AW147" s="29">
        <f>FNO_BHAVCOPY!BL145</f>
        <v>19669000</v>
      </c>
      <c r="AX147" s="29">
        <f>FNO_BHAVCOPY!BM145</f>
        <v>20082100</v>
      </c>
      <c r="AY147" s="29">
        <f>FNO_BHAVCOPY!BN145</f>
        <v>21702200</v>
      </c>
      <c r="AZ147" s="29">
        <f>FNO_BHAVCOPY!BO145</f>
        <v>19439500</v>
      </c>
      <c r="BA147" s="29">
        <f>FNO_BHAVCOPY!BP145</f>
        <v>19947800</v>
      </c>
      <c r="BB147" s="29">
        <f>FNO_BHAVCOPY!BQ145</f>
        <v>21114000</v>
      </c>
      <c r="BC147" s="29">
        <f>FNO_BHAVCOPY!BR145</f>
        <v>20053200</v>
      </c>
      <c r="BD147" s="29">
        <f>FNO_BHAVCOPY!BS145</f>
        <v>20564900</v>
      </c>
      <c r="BE147" s="29">
        <f>FNO_BHAVCOPY!BT145</f>
        <v>20580200</v>
      </c>
      <c r="BF147" s="29">
        <f>FNO_BHAVCOPY!BU145</f>
        <v>20167100</v>
      </c>
      <c r="BG147" s="29">
        <f>FNO_BHAVCOPY!BV145</f>
        <v>20350700</v>
      </c>
      <c r="BH147" s="29">
        <f>FNO_BHAVCOPY!BW145</f>
        <v>20503700</v>
      </c>
      <c r="BI147" s="29">
        <f>FNO_BHAVCOPY!BX145</f>
        <v>18742500</v>
      </c>
      <c r="BJ147" s="22">
        <f>CASHBC!EJ145</f>
        <v>146.14588000000001</v>
      </c>
      <c r="BK147" s="22">
        <f>CASHBC!EK145</f>
        <v>260.89904999999999</v>
      </c>
      <c r="BL147" s="22">
        <f>CASHBC!EL145</f>
        <v>150.30198999999999</v>
      </c>
      <c r="BM147" s="22">
        <f>CASHBC!EM145</f>
        <v>162.71369000000001</v>
      </c>
      <c r="BN147" s="22">
        <f>CASHBC!EN145</f>
        <v>258.67426</v>
      </c>
      <c r="BO147" s="22">
        <f>CASHBC!EO145</f>
        <v>692.08270000000005</v>
      </c>
      <c r="BP147" s="22">
        <f>CASHBC!EP145</f>
        <v>485.46692000000002</v>
      </c>
      <c r="BQ147" s="22">
        <f>CASHBC!EQ145</f>
        <v>149.98850999999999</v>
      </c>
      <c r="BR147" s="22">
        <f>CASHBC!ER145</f>
        <v>233.16256999999999</v>
      </c>
      <c r="BS147" s="22">
        <f>CASHBC!ES145</f>
        <v>152.87491</v>
      </c>
      <c r="BT147" s="22">
        <f>CASHBC!ET145</f>
        <v>181.12295</v>
      </c>
      <c r="BU147" s="22">
        <f>CASHBC!EU145</f>
        <v>265.63974999999999</v>
      </c>
      <c r="BV147" s="22">
        <f>CASHBC!EV145</f>
        <v>271.06893000000002</v>
      </c>
      <c r="BW147" s="22">
        <f>CASHBC!EW145</f>
        <v>87.157060000000001</v>
      </c>
      <c r="BX147" s="22">
        <f>VLOOKUP($A147,CASHBC!$FG:$FU,2,0)</f>
        <v>234.71962475999999</v>
      </c>
      <c r="BY147" s="22">
        <f>VLOOKUP($A147,CASHBC!$FG:$FU,3,0)</f>
        <v>417.65221866000002</v>
      </c>
      <c r="BZ147" s="22">
        <f>VLOOKUP($A147,CASHBC!$FG:$FU,4,0)</f>
        <v>230.88982552499999</v>
      </c>
      <c r="CA147" s="22">
        <f>VLOOKUP($A147,CASHBC!$FG:$FU,5,0)</f>
        <v>243.63716040500003</v>
      </c>
      <c r="CB147" s="22">
        <f>VLOOKUP($A147,CASHBC!$FG:$FU,6,0)</f>
        <v>379.92098450500004</v>
      </c>
      <c r="CC147" s="22">
        <f>VLOOKUP($A147,CASHBC!$FG:$FU,7,0)</f>
        <v>1127.3995662299999</v>
      </c>
      <c r="CD147" s="22">
        <f>VLOOKUP($A147,CASHBC!$FG:$FU,8,0)</f>
        <v>697.19448722499999</v>
      </c>
      <c r="CE147" s="22">
        <f>VLOOKUP($A147,CASHBC!$FG:$FU,9,0)</f>
        <v>198.11962510000001</v>
      </c>
      <c r="CF147" s="22">
        <f>VLOOKUP($A147,CASHBC!$FG:$FU,10,0)</f>
        <v>338.10503668000001</v>
      </c>
      <c r="CG147" s="22">
        <f>VLOOKUP($A147,CASHBC!$FG:$FU,11,0)</f>
        <v>213.45909369</v>
      </c>
      <c r="CH147" s="22">
        <f>VLOOKUP($A147,CASHBC!$FG:$FU,12,0)</f>
        <v>247.21489835</v>
      </c>
      <c r="CI147" s="22">
        <f>VLOOKUP($A147,CASHBC!$FG:$FU,13,0)</f>
        <v>358.79038851500002</v>
      </c>
      <c r="CJ147" s="22">
        <f>VLOOKUP($A147,CASHBC!$FG:$FU,14,0)</f>
        <v>361.84905363500002</v>
      </c>
      <c r="CK147" s="22">
        <f>VLOOKUP($A147,CASHBC!$FG:$FU,15,0)</f>
        <v>129.97319934999999</v>
      </c>
      <c r="CL147" s="30">
        <f>VLOOKUP($A147,CASHBC!$GE:$GS,2,0)</f>
        <v>130658</v>
      </c>
      <c r="CM147" s="30">
        <f>VLOOKUP($A147,CASHBC!$GE:$GS,3,0)</f>
        <v>193505</v>
      </c>
      <c r="CN147" s="30">
        <f>VLOOKUP($A147,CASHBC!$GE:$GS,4,0)</f>
        <v>104525</v>
      </c>
      <c r="CO147" s="30">
        <f>VLOOKUP($A147,CASHBC!$GE:$GS,5,0)</f>
        <v>146826</v>
      </c>
      <c r="CP147" s="30">
        <f>VLOOKUP($A147,CASHBC!$GE:$GS,6,0)</f>
        <v>198547</v>
      </c>
      <c r="CQ147" s="30">
        <f>VLOOKUP($A147,CASHBC!$GE:$GS,7,0)</f>
        <v>489341</v>
      </c>
      <c r="CR147" s="30">
        <f>VLOOKUP($A147,CASHBC!$GE:$GS,8,0)</f>
        <v>338663</v>
      </c>
      <c r="CS147" s="30">
        <f>VLOOKUP($A147,CASHBC!$GE:$GS,9,0)</f>
        <v>142649</v>
      </c>
      <c r="CT147" s="30">
        <f>VLOOKUP($A147,CASHBC!$GE:$GS,10,0)</f>
        <v>187881</v>
      </c>
      <c r="CU147" s="30">
        <f>VLOOKUP($A147,CASHBC!$GE:$GS,11,0)</f>
        <v>102822</v>
      </c>
      <c r="CV147" s="30">
        <f>VLOOKUP($A147,CASHBC!$GE:$GS,12,0)</f>
        <v>107332</v>
      </c>
      <c r="CW147" s="30">
        <f>VLOOKUP($A147,CASHBC!$GE:$GS,13,0)</f>
        <v>276574</v>
      </c>
      <c r="CX147" s="30">
        <f>VLOOKUP($A147,CASHBC!$GE:$GS,14,0)</f>
        <v>218826</v>
      </c>
      <c r="CY147" s="30">
        <f>VLOOKUP($A147,CASHBC!$GE:$GS,15,0)</f>
        <v>68797</v>
      </c>
      <c r="CZ147" s="30">
        <f t="shared" si="15"/>
        <v>111.85375560623919</v>
      </c>
      <c r="DA147" s="30">
        <f t="shared" si="15"/>
        <v>134.82806645823106</v>
      </c>
      <c r="DB147" s="30">
        <f t="shared" si="15"/>
        <v>143.79525472375028</v>
      </c>
      <c r="DC147" s="30">
        <f t="shared" si="15"/>
        <v>110.82076062822661</v>
      </c>
      <c r="DD147" s="30">
        <f t="shared" si="15"/>
        <v>130.28364064931728</v>
      </c>
      <c r="DE147" s="30">
        <f t="shared" si="17"/>
        <v>141.43157838807704</v>
      </c>
      <c r="DF147" s="30">
        <f t="shared" si="17"/>
        <v>143.34808349302995</v>
      </c>
      <c r="DG147" s="30">
        <f t="shared" si="17"/>
        <v>105.14515348863294</v>
      </c>
      <c r="DH147" s="30">
        <f t="shared" si="17"/>
        <v>124.10119703429297</v>
      </c>
      <c r="DI147" s="30">
        <f t="shared" si="17"/>
        <v>148.67918344323201</v>
      </c>
      <c r="DJ147" s="30">
        <f t="shared" si="17"/>
        <v>168.75018633771847</v>
      </c>
      <c r="DK147" s="30">
        <f t="shared" si="16"/>
        <v>96.046537273930298</v>
      </c>
      <c r="DL147" s="30">
        <f t="shared" si="16"/>
        <v>123.87418771078393</v>
      </c>
      <c r="DM147" s="30">
        <f t="shared" si="16"/>
        <v>126.68729741122434</v>
      </c>
      <c r="DN147" s="3">
        <f>VLOOKUP($A147,DELIEVERY!$DX:$EM,2,0)</f>
        <v>19.71</v>
      </c>
      <c r="DO147" s="3">
        <f>VLOOKUP($A147,DELIEVERY!$DX:$EM,3,0)</f>
        <v>9.7100000000000009</v>
      </c>
      <c r="DP147" s="3">
        <f>VLOOKUP($A147,DELIEVERY!$DX:$EM,4,0)</f>
        <v>10.76</v>
      </c>
      <c r="DQ147" s="3">
        <f>VLOOKUP($A147,DELIEVERY!$DX:$EM,5,0)</f>
        <v>12.43</v>
      </c>
      <c r="DR147" s="3">
        <f>VLOOKUP($A147,DELIEVERY!$DX:$EM,6,0)</f>
        <v>10.25</v>
      </c>
      <c r="DS147" s="3">
        <f>VLOOKUP($A147,DELIEVERY!$DX:$EM,7,0)</f>
        <v>7.03</v>
      </c>
      <c r="DT147" s="3">
        <f>VLOOKUP($A147,DELIEVERY!$DX:$EM,8,0)</f>
        <v>14.04</v>
      </c>
      <c r="DU147" s="3">
        <f>VLOOKUP($A147,DELIEVERY!$DX:$EM,9,0)</f>
        <v>31.93</v>
      </c>
      <c r="DV147" s="3">
        <f>VLOOKUP($A147,DELIEVERY!$DX:$EM,10,0)</f>
        <v>12.12</v>
      </c>
      <c r="DW147" s="3">
        <f>VLOOKUP($A147,DELIEVERY!$DX:$EM,11,0)</f>
        <v>18.86</v>
      </c>
      <c r="DX147" s="3">
        <f>VLOOKUP($A147,DELIEVERY!$DX:$EM,12,0)</f>
        <v>16.600000000000001</v>
      </c>
      <c r="DY147" s="3">
        <f>VLOOKUP($A147,DELIEVERY!$DX:$EM,13,0)</f>
        <v>29.77</v>
      </c>
      <c r="DZ147" s="3">
        <f>VLOOKUP($A147,DELIEVERY!$DX:$EM,14,0)</f>
        <v>18.559999999999999</v>
      </c>
      <c r="EA147" s="3">
        <f>VLOOKUP($A147,DELIEVERY!$DX:$EM,15,0)</f>
        <v>25.32</v>
      </c>
      <c r="EB147" s="3">
        <f>CASHBC!HU145</f>
        <v>8.0500000000000114</v>
      </c>
      <c r="EC147" s="22">
        <f>CASHBC!HV145</f>
        <v>11.150000000000006</v>
      </c>
      <c r="ED147" s="22">
        <f>CASHBC!HW145</f>
        <v>6.0999999999999943</v>
      </c>
      <c r="EE147" s="22">
        <f>CASHBC!HX145</f>
        <v>6.1999999999999886</v>
      </c>
      <c r="EF147" s="3">
        <f>CASHBC!HY145</f>
        <v>9.8499999999999943</v>
      </c>
      <c r="EG147" s="22">
        <f>CASHBC!HZ145</f>
        <v>17.849999999999994</v>
      </c>
      <c r="EH147" s="22">
        <f>CASHBC!IA145</f>
        <v>25</v>
      </c>
      <c r="EI147" s="22">
        <f>CASHBC!IB145</f>
        <v>9.4000000000000057</v>
      </c>
      <c r="EJ147" s="22">
        <f>CASHBC!IC145</f>
        <v>12.150000000000006</v>
      </c>
      <c r="EK147" s="22">
        <f>CASHBC!ID145</f>
        <v>5.5999999999999943</v>
      </c>
      <c r="EL147" s="3">
        <f>CASHBC!IE145</f>
        <v>7.4499999999999886</v>
      </c>
      <c r="EM147" s="22">
        <f>CASHBC!IF145</f>
        <v>13.900000000000006</v>
      </c>
      <c r="EN147" s="22">
        <f>CASHBC!IG145</f>
        <v>15</v>
      </c>
      <c r="EO147" s="22">
        <f>CASHBC!IH145</f>
        <v>6.3000000000000114</v>
      </c>
      <c r="EP147" s="22">
        <f>VLOOKUP($A147,FNO_STOCKOPS!$EJ:$EY,2,0)</f>
        <v>0.62029161603888217</v>
      </c>
      <c r="EQ147" s="22">
        <f>VLOOKUP($A147,FNO_STOCKOPS!$EJ:$EY,3,0)</f>
        <v>0.56452369779446265</v>
      </c>
      <c r="ER147" s="22">
        <f>VLOOKUP($A147,FNO_STOCKOPS!$EJ:$EY,4,0)</f>
        <v>0.55827220863895677</v>
      </c>
      <c r="ES147" s="22">
        <f>VLOOKUP($A147,FNO_STOCKOPS!$EJ:$EY,5,0)</f>
        <v>0.52221056313396297</v>
      </c>
      <c r="ET147" s="22">
        <f>VLOOKUP($A147,FNO_STOCKOPS!$EJ:$EY,6,0)</f>
        <v>0.51604278074866305</v>
      </c>
      <c r="EU147" s="22">
        <f>VLOOKUP($A147,FNO_STOCKOPS!$EJ:$EY,7,0)</f>
        <v>0.79441997063142433</v>
      </c>
      <c r="EV147" s="22">
        <f>VLOOKUP($A147,FNO_STOCKOPS!$EJ:$EY,8,0)</f>
        <v>0.86873385012919901</v>
      </c>
      <c r="EW147" s="22">
        <f>VLOOKUP($A147,FNO_STOCKOPS!$EJ:$EY,9,0)</f>
        <v>0.45793871866295266</v>
      </c>
      <c r="EX147" s="22">
        <f>VLOOKUP($A147,FNO_STOCKOPS!$EJ:$EY,10,0)</f>
        <v>0.55387303436225976</v>
      </c>
      <c r="EY147" s="22">
        <f>VLOOKUP($A147,FNO_STOCKOPS!$EJ:$EY,11,0)</f>
        <v>0.5703802535023349</v>
      </c>
      <c r="EZ147" s="22">
        <f>VLOOKUP($A147,FNO_STOCKOPS!$EJ:$EY,12,0)</f>
        <v>0.4911242603550296</v>
      </c>
      <c r="FA147" s="22">
        <f>VLOOKUP($A147,FNO_STOCKOPS!$EJ:$EY,13,0)</f>
        <v>0.52279005524861877</v>
      </c>
      <c r="FB147" s="22">
        <f>VLOOKUP($A147,FNO_STOCKOPS!$EJ:$EY,14,0)</f>
        <v>0.59507829977628635</v>
      </c>
      <c r="FC147" s="22">
        <f>VLOOKUP($A147,FNO_STOCKOPS!$EJ:$EY,15,0)</f>
        <v>0.5169927909371782</v>
      </c>
    </row>
  </sheetData>
  <mergeCells count="15">
    <mergeCell ref="CZ2:DM2"/>
    <mergeCell ref="DN2:EA2"/>
    <mergeCell ref="EB2:EO2"/>
    <mergeCell ref="EP2:FC2"/>
    <mergeCell ref="AH2:AU2"/>
    <mergeCell ref="AV2:BI2"/>
    <mergeCell ref="BJ2:BW2"/>
    <mergeCell ref="BX2:CK2"/>
    <mergeCell ref="CL2:CY2"/>
    <mergeCell ref="AB2:AG2"/>
    <mergeCell ref="B2:F2"/>
    <mergeCell ref="G2:H2"/>
    <mergeCell ref="J2:O2"/>
    <mergeCell ref="P2:U2"/>
    <mergeCell ref="V2:AA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7342-83BC-4C9F-875E-7C992FED74E3}">
  <dimension ref="A1:CP145"/>
  <sheetViews>
    <sheetView topLeftCell="BZ1" workbookViewId="0">
      <selection activeCell="CO1" sqref="CO1"/>
    </sheetView>
  </sheetViews>
  <sheetFormatPr defaultRowHeight="15" x14ac:dyDescent="0.25"/>
  <cols>
    <col min="1" max="1" width="14.5703125" bestFit="1" customWidth="1"/>
    <col min="2" max="2" width="11.42578125" bestFit="1" customWidth="1"/>
    <col min="3" max="3" width="10" bestFit="1" customWidth="1"/>
    <col min="4" max="4" width="10.7109375" bestFit="1" customWidth="1"/>
    <col min="5" max="5" width="14.5703125" bestFit="1" customWidth="1"/>
    <col min="6" max="6" width="11.42578125" bestFit="1" customWidth="1"/>
    <col min="7" max="7" width="10" bestFit="1" customWidth="1"/>
    <col min="8" max="8" width="10.7109375" bestFit="1" customWidth="1"/>
    <col min="9" max="9" width="14.5703125" bestFit="1" customWidth="1"/>
    <col min="10" max="10" width="11.42578125" bestFit="1" customWidth="1"/>
    <col min="11" max="11" width="10" bestFit="1" customWidth="1"/>
    <col min="12" max="12" width="10.7109375" bestFit="1" customWidth="1"/>
    <col min="13" max="13" width="14.5703125" bestFit="1" customWidth="1"/>
    <col min="14" max="14" width="11.42578125" bestFit="1" customWidth="1"/>
    <col min="15" max="15" width="10" bestFit="1" customWidth="1"/>
    <col min="16" max="16" width="10.7109375" bestFit="1" customWidth="1"/>
    <col min="17" max="17" width="14.5703125" bestFit="1" customWidth="1"/>
    <col min="18" max="18" width="11.42578125" bestFit="1" customWidth="1"/>
    <col min="19" max="19" width="10" bestFit="1" customWidth="1"/>
    <col min="20" max="20" width="10.7109375" bestFit="1" customWidth="1"/>
    <col min="21" max="21" width="14.5703125" bestFit="1" customWidth="1"/>
    <col min="22" max="22" width="11.42578125" bestFit="1" customWidth="1"/>
    <col min="23" max="23" width="10" bestFit="1" customWidth="1"/>
    <col min="24" max="24" width="10.7109375" bestFit="1" customWidth="1"/>
    <col min="25" max="25" width="14.5703125" bestFit="1" customWidth="1"/>
    <col min="26" max="26" width="11.42578125" bestFit="1" customWidth="1"/>
    <col min="27" max="27" width="10" bestFit="1" customWidth="1"/>
    <col min="28" max="28" width="10.7109375" bestFit="1" customWidth="1"/>
    <col min="29" max="29" width="14.5703125" bestFit="1" customWidth="1"/>
    <col min="30" max="30" width="11.42578125" bestFit="1" customWidth="1"/>
    <col min="31" max="31" width="10" bestFit="1" customWidth="1"/>
    <col min="32" max="32" width="10.7109375" bestFit="1" customWidth="1"/>
    <col min="33" max="33" width="14.5703125" bestFit="1" customWidth="1"/>
    <col min="34" max="34" width="11.42578125" bestFit="1" customWidth="1"/>
    <col min="35" max="35" width="10" bestFit="1" customWidth="1"/>
    <col min="36" max="36" width="10.7109375" bestFit="1" customWidth="1"/>
    <col min="37" max="37" width="14.5703125" bestFit="1" customWidth="1"/>
    <col min="38" max="38" width="11.42578125" bestFit="1" customWidth="1"/>
    <col min="39" max="39" width="10" bestFit="1" customWidth="1"/>
    <col min="40" max="40" width="10.7109375" bestFit="1" customWidth="1"/>
    <col min="41" max="41" width="14.5703125" bestFit="1" customWidth="1"/>
    <col min="42" max="42" width="11.42578125" bestFit="1" customWidth="1"/>
    <col min="43" max="43" width="10" bestFit="1" customWidth="1"/>
    <col min="44" max="44" width="10.7109375" bestFit="1" customWidth="1"/>
    <col min="45" max="45" width="14.5703125" bestFit="1" customWidth="1"/>
    <col min="46" max="46" width="11.42578125" bestFit="1" customWidth="1"/>
    <col min="47" max="47" width="10" bestFit="1" customWidth="1"/>
    <col min="48" max="48" width="10.7109375" bestFit="1" customWidth="1"/>
    <col min="49" max="49" width="14.5703125" bestFit="1" customWidth="1"/>
    <col min="50" max="50" width="11.42578125" bestFit="1" customWidth="1"/>
    <col min="51" max="51" width="10" bestFit="1" customWidth="1"/>
    <col min="52" max="52" width="10.7109375" bestFit="1" customWidth="1"/>
    <col min="53" max="53" width="14.5703125" bestFit="1" customWidth="1"/>
    <col min="54" max="54" width="11.42578125" bestFit="1" customWidth="1"/>
    <col min="55" max="55" width="10" bestFit="1" customWidth="1"/>
    <col min="56" max="56" width="10.7109375" bestFit="1" customWidth="1"/>
    <col min="57" max="57" width="14.5703125" bestFit="1" customWidth="1"/>
    <col min="58" max="58" width="11.42578125" bestFit="1" customWidth="1"/>
    <col min="59" max="59" width="10" bestFit="1" customWidth="1"/>
    <col min="60" max="60" width="10.7109375" bestFit="1" customWidth="1"/>
    <col min="62" max="62" width="14.5703125" bestFit="1" customWidth="1"/>
    <col min="63" max="77" width="10" bestFit="1" customWidth="1"/>
    <col min="79" max="79" width="14.5703125" bestFit="1" customWidth="1"/>
    <col min="80" max="94" width="9.5703125" bestFit="1" customWidth="1"/>
  </cols>
  <sheetData>
    <row r="1" spans="1:94" x14ac:dyDescent="0.25">
      <c r="A1" t="s">
        <v>2</v>
      </c>
      <c r="B1" t="s">
        <v>162</v>
      </c>
      <c r="C1" t="s">
        <v>163</v>
      </c>
      <c r="D1" t="s">
        <v>164</v>
      </c>
      <c r="E1" t="s">
        <v>2</v>
      </c>
      <c r="F1" t="s">
        <v>162</v>
      </c>
      <c r="G1" t="s">
        <v>163</v>
      </c>
      <c r="H1" t="s">
        <v>164</v>
      </c>
      <c r="I1" t="s">
        <v>2</v>
      </c>
      <c r="J1" t="s">
        <v>162</v>
      </c>
      <c r="K1" t="s">
        <v>163</v>
      </c>
      <c r="L1" t="s">
        <v>164</v>
      </c>
      <c r="M1" t="s">
        <v>2</v>
      </c>
      <c r="N1" t="s">
        <v>162</v>
      </c>
      <c r="O1" t="s">
        <v>163</v>
      </c>
      <c r="P1" t="s">
        <v>164</v>
      </c>
      <c r="Q1" t="s">
        <v>2</v>
      </c>
      <c r="R1" t="s">
        <v>162</v>
      </c>
      <c r="S1" t="s">
        <v>163</v>
      </c>
      <c r="T1" t="s">
        <v>164</v>
      </c>
      <c r="U1" t="s">
        <v>2</v>
      </c>
      <c r="V1" t="s">
        <v>162</v>
      </c>
      <c r="W1" t="s">
        <v>163</v>
      </c>
      <c r="X1" t="s">
        <v>164</v>
      </c>
      <c r="Y1" t="s">
        <v>2</v>
      </c>
      <c r="Z1" t="s">
        <v>162</v>
      </c>
      <c r="AA1" t="s">
        <v>163</v>
      </c>
      <c r="AB1" t="s">
        <v>164</v>
      </c>
      <c r="AC1" t="s">
        <v>2</v>
      </c>
      <c r="AD1" t="s">
        <v>162</v>
      </c>
      <c r="AE1" t="s">
        <v>163</v>
      </c>
      <c r="AF1" t="s">
        <v>164</v>
      </c>
      <c r="AG1" t="s">
        <v>2</v>
      </c>
      <c r="AH1" t="s">
        <v>162</v>
      </c>
      <c r="AI1" t="s">
        <v>163</v>
      </c>
      <c r="AJ1" t="s">
        <v>164</v>
      </c>
      <c r="AK1" t="s">
        <v>2</v>
      </c>
      <c r="AL1" t="s">
        <v>162</v>
      </c>
      <c r="AM1" t="s">
        <v>163</v>
      </c>
      <c r="AN1" t="s">
        <v>164</v>
      </c>
      <c r="AO1" t="s">
        <v>2</v>
      </c>
      <c r="AP1" t="s">
        <v>162</v>
      </c>
      <c r="AQ1" t="s">
        <v>163</v>
      </c>
      <c r="AR1" t="s">
        <v>164</v>
      </c>
      <c r="AS1" t="s">
        <v>2</v>
      </c>
      <c r="AT1" t="s">
        <v>162</v>
      </c>
      <c r="AU1" t="s">
        <v>163</v>
      </c>
      <c r="AV1" t="s">
        <v>164</v>
      </c>
      <c r="AW1" t="s">
        <v>2</v>
      </c>
      <c r="AX1" t="s">
        <v>162</v>
      </c>
      <c r="AY1" t="s">
        <v>163</v>
      </c>
      <c r="AZ1" t="s">
        <v>164</v>
      </c>
      <c r="BA1" t="s">
        <v>2</v>
      </c>
      <c r="BB1" t="s">
        <v>162</v>
      </c>
      <c r="BC1" t="s">
        <v>163</v>
      </c>
      <c r="BD1" t="s">
        <v>164</v>
      </c>
      <c r="BE1" t="s">
        <v>2</v>
      </c>
      <c r="BF1" t="s">
        <v>162</v>
      </c>
      <c r="BG1" t="s">
        <v>163</v>
      </c>
      <c r="BH1" t="s">
        <v>164</v>
      </c>
      <c r="BJ1" t="str">
        <f>A1</f>
        <v>SYMBOL</v>
      </c>
      <c r="BK1" s="7">
        <f>B2</f>
        <v>43951</v>
      </c>
      <c r="BL1" s="7">
        <f>F2</f>
        <v>43950</v>
      </c>
      <c r="BM1" s="7">
        <f>J2</f>
        <v>43949</v>
      </c>
      <c r="BN1" s="7">
        <f>N2</f>
        <v>43948</v>
      </c>
      <c r="BO1" s="7">
        <f>R2</f>
        <v>43945</v>
      </c>
      <c r="BP1" s="7">
        <f>V2</f>
        <v>43944</v>
      </c>
      <c r="BQ1" s="7">
        <f>Z2</f>
        <v>43943</v>
      </c>
      <c r="BR1" s="7">
        <f>AD2</f>
        <v>43942</v>
      </c>
      <c r="BS1" s="7">
        <f>AH2</f>
        <v>43941</v>
      </c>
      <c r="BT1" s="7">
        <f>AL2</f>
        <v>43938</v>
      </c>
      <c r="BU1" s="7">
        <f>AP2</f>
        <v>43937</v>
      </c>
      <c r="BV1" s="7">
        <f>AT2</f>
        <v>43936</v>
      </c>
      <c r="BW1" s="7">
        <f>AX2</f>
        <v>43934</v>
      </c>
      <c r="BX1" s="7">
        <f>BB2</f>
        <v>43930</v>
      </c>
      <c r="BY1" s="7">
        <f>BF2</f>
        <v>43929</v>
      </c>
      <c r="CA1" t="str">
        <f>BJ1</f>
        <v>SYMBOL</v>
      </c>
      <c r="CB1" s="7">
        <f>BK1</f>
        <v>43951</v>
      </c>
      <c r="CC1" s="7">
        <f t="shared" ref="CC1:CO1" si="0">BL1</f>
        <v>43950</v>
      </c>
      <c r="CD1" s="7">
        <f t="shared" si="0"/>
        <v>43949</v>
      </c>
      <c r="CE1" s="7">
        <f t="shared" si="0"/>
        <v>43948</v>
      </c>
      <c r="CF1" s="7">
        <f t="shared" si="0"/>
        <v>43945</v>
      </c>
      <c r="CG1" s="7">
        <f t="shared" si="0"/>
        <v>43944</v>
      </c>
      <c r="CH1" s="7">
        <f t="shared" si="0"/>
        <v>43943</v>
      </c>
      <c r="CI1" s="7">
        <f t="shared" si="0"/>
        <v>43942</v>
      </c>
      <c r="CJ1" s="7">
        <f t="shared" si="0"/>
        <v>43941</v>
      </c>
      <c r="CK1" s="7">
        <f t="shared" si="0"/>
        <v>43938</v>
      </c>
      <c r="CL1" s="7">
        <f t="shared" si="0"/>
        <v>43937</v>
      </c>
      <c r="CM1" s="7">
        <f t="shared" si="0"/>
        <v>43936</v>
      </c>
      <c r="CN1" s="7">
        <f t="shared" si="0"/>
        <v>43934</v>
      </c>
      <c r="CO1" s="7">
        <f t="shared" si="0"/>
        <v>43930</v>
      </c>
      <c r="CP1" s="7"/>
    </row>
    <row r="2" spans="1:94" x14ac:dyDescent="0.25">
      <c r="A2" t="s">
        <v>10</v>
      </c>
      <c r="B2" s="7">
        <v>43951</v>
      </c>
      <c r="C2">
        <v>1922400</v>
      </c>
      <c r="D2">
        <v>-208400</v>
      </c>
      <c r="E2" t="s">
        <v>10</v>
      </c>
      <c r="F2" s="7">
        <v>43950</v>
      </c>
      <c r="G2">
        <v>2130800</v>
      </c>
      <c r="H2">
        <v>355200</v>
      </c>
      <c r="I2" t="s">
        <v>10</v>
      </c>
      <c r="J2" s="7">
        <v>43949</v>
      </c>
      <c r="K2">
        <v>1775600</v>
      </c>
      <c r="L2">
        <v>103200</v>
      </c>
      <c r="M2" t="s">
        <v>10</v>
      </c>
      <c r="N2" s="7">
        <v>43948</v>
      </c>
      <c r="O2">
        <v>1672400</v>
      </c>
      <c r="P2">
        <v>180400</v>
      </c>
      <c r="Q2" t="s">
        <v>10</v>
      </c>
      <c r="R2" s="7">
        <v>43945</v>
      </c>
      <c r="S2">
        <v>1492000</v>
      </c>
      <c r="T2">
        <v>-32800</v>
      </c>
      <c r="U2" t="s">
        <v>10</v>
      </c>
      <c r="V2" s="7">
        <v>43944</v>
      </c>
      <c r="W2">
        <v>1524800</v>
      </c>
      <c r="X2">
        <v>-160400</v>
      </c>
      <c r="Y2" t="s">
        <v>10</v>
      </c>
      <c r="Z2" s="7">
        <v>43943</v>
      </c>
      <c r="AA2">
        <v>1685200</v>
      </c>
      <c r="AB2">
        <v>242800</v>
      </c>
      <c r="AC2" t="s">
        <v>10</v>
      </c>
      <c r="AD2" s="7">
        <v>43942</v>
      </c>
      <c r="AE2">
        <v>1442400</v>
      </c>
      <c r="AF2">
        <v>34400</v>
      </c>
      <c r="AG2" t="s">
        <v>10</v>
      </c>
      <c r="AH2" s="7">
        <v>43941</v>
      </c>
      <c r="AI2">
        <v>1408000</v>
      </c>
      <c r="AJ2">
        <v>-202400</v>
      </c>
      <c r="AK2" t="s">
        <v>10</v>
      </c>
      <c r="AL2" s="7">
        <v>43938</v>
      </c>
      <c r="AM2">
        <v>1610400</v>
      </c>
      <c r="AN2">
        <v>-82000</v>
      </c>
      <c r="AO2" t="s">
        <v>10</v>
      </c>
      <c r="AP2" s="7">
        <v>43937</v>
      </c>
      <c r="AQ2">
        <v>1692400</v>
      </c>
      <c r="AR2">
        <v>-6000</v>
      </c>
      <c r="AS2" t="s">
        <v>10</v>
      </c>
      <c r="AT2" s="7">
        <v>43936</v>
      </c>
      <c r="AU2">
        <v>1698400</v>
      </c>
      <c r="AV2">
        <v>-289600</v>
      </c>
      <c r="AW2" t="s">
        <v>10</v>
      </c>
      <c r="AX2" s="7">
        <v>43934</v>
      </c>
      <c r="AY2">
        <v>1988000</v>
      </c>
      <c r="AZ2">
        <v>-136400</v>
      </c>
      <c r="BA2" t="s">
        <v>10</v>
      </c>
      <c r="BB2" s="7">
        <v>43930</v>
      </c>
      <c r="BC2">
        <v>2124400</v>
      </c>
      <c r="BD2">
        <v>136400</v>
      </c>
      <c r="BE2" t="s">
        <v>10</v>
      </c>
      <c r="BF2" s="7">
        <v>43929</v>
      </c>
      <c r="BG2">
        <v>1988000</v>
      </c>
      <c r="BH2">
        <v>104400</v>
      </c>
      <c r="BJ2" t="str">
        <f t="shared" ref="BJ2:BJ65" si="1">A2</f>
        <v>ACC</v>
      </c>
      <c r="BK2">
        <f>VLOOKUP(BJ2,A:BH,3,0)</f>
        <v>1922400</v>
      </c>
      <c r="BL2">
        <f>VLOOKUP(BJ2,A:BH,7,0)</f>
        <v>2130800</v>
      </c>
      <c r="BM2">
        <f>VLOOKUP(BJ2,A:BH,11,0)</f>
        <v>1775600</v>
      </c>
      <c r="BN2">
        <f>VLOOKUP(BJ2,A:BH,15,0)</f>
        <v>1672400</v>
      </c>
      <c r="BO2">
        <f>VLOOKUP(BJ2,A:BH,19,0)</f>
        <v>1492000</v>
      </c>
      <c r="BP2">
        <f>VLOOKUP(BJ2,A:BH,23,0)</f>
        <v>1524800</v>
      </c>
      <c r="BQ2">
        <f>VLOOKUP(BJ2,A:BH,27,0)</f>
        <v>1685200</v>
      </c>
      <c r="BR2">
        <f>VLOOKUP(BJ2,A:BH,31,0)</f>
        <v>1442400</v>
      </c>
      <c r="BS2">
        <f>VLOOKUP(BJ2,A:BH,35,0)</f>
        <v>1408000</v>
      </c>
      <c r="BT2">
        <f>VLOOKUP(BJ2,A:BH,39,0)</f>
        <v>1610400</v>
      </c>
      <c r="BU2">
        <f>VLOOKUP(BJ2,A:BH,43,0)</f>
        <v>1692400</v>
      </c>
      <c r="BV2" s="8">
        <f>VLOOKUP(BJ2,A:BH,47,0)</f>
        <v>1698400</v>
      </c>
      <c r="BW2">
        <f>VLOOKUP(BJ2,A:BH,51,0)</f>
        <v>1988000</v>
      </c>
      <c r="BX2">
        <f>VLOOKUP(BJ2,A:BH,55,0)</f>
        <v>2124400</v>
      </c>
      <c r="BY2">
        <f>VLOOKUP(BJ2,A:BH,59,0)</f>
        <v>1988000</v>
      </c>
      <c r="CA2" t="str">
        <f t="shared" ref="CA2:CA65" si="2">BJ2</f>
        <v>ACC</v>
      </c>
      <c r="CB2" s="9">
        <f>(BK2-BL2)/BL2*100</f>
        <v>-9.7803641824666787</v>
      </c>
      <c r="CC2" s="9">
        <f t="shared" ref="CC2:CO2" si="3">(BL2-BM2)/BM2*100</f>
        <v>20.004505519261095</v>
      </c>
      <c r="CD2" s="9">
        <f t="shared" si="3"/>
        <v>6.1707725424539586</v>
      </c>
      <c r="CE2" s="9">
        <f t="shared" si="3"/>
        <v>12.091152815013405</v>
      </c>
      <c r="CF2" s="9">
        <f t="shared" si="3"/>
        <v>-2.1511017838405038</v>
      </c>
      <c r="CG2" s="9">
        <f t="shared" si="3"/>
        <v>-9.5181580821267495</v>
      </c>
      <c r="CH2" s="9">
        <f t="shared" si="3"/>
        <v>16.833056017748195</v>
      </c>
      <c r="CI2" s="9">
        <f t="shared" si="3"/>
        <v>2.4431818181818183</v>
      </c>
      <c r="CJ2" s="9">
        <f t="shared" si="3"/>
        <v>-12.568306010928962</v>
      </c>
      <c r="CK2" s="9">
        <f t="shared" si="3"/>
        <v>-4.8451902623493259</v>
      </c>
      <c r="CL2" s="9">
        <f t="shared" si="3"/>
        <v>-0.35327366933584553</v>
      </c>
      <c r="CM2" s="9">
        <f t="shared" si="3"/>
        <v>-14.567404426559355</v>
      </c>
      <c r="CN2" s="9">
        <f t="shared" si="3"/>
        <v>-6.4206364149877615</v>
      </c>
      <c r="CO2" s="9">
        <f t="shared" si="3"/>
        <v>6.8611670020120723</v>
      </c>
    </row>
    <row r="3" spans="1:94" x14ac:dyDescent="0.25">
      <c r="A3" t="s">
        <v>11</v>
      </c>
      <c r="B3" s="7">
        <v>43951</v>
      </c>
      <c r="C3">
        <v>19248000</v>
      </c>
      <c r="D3">
        <v>-980000</v>
      </c>
      <c r="E3" t="s">
        <v>11</v>
      </c>
      <c r="F3" s="7">
        <v>43950</v>
      </c>
      <c r="G3">
        <v>20228000</v>
      </c>
      <c r="H3">
        <v>-1124000</v>
      </c>
      <c r="I3" t="s">
        <v>11</v>
      </c>
      <c r="J3" s="7">
        <v>43949</v>
      </c>
      <c r="K3">
        <v>21352000</v>
      </c>
      <c r="L3">
        <v>428000</v>
      </c>
      <c r="M3" t="s">
        <v>11</v>
      </c>
      <c r="N3" s="7">
        <v>43948</v>
      </c>
      <c r="O3">
        <v>20924000</v>
      </c>
      <c r="P3">
        <v>964000</v>
      </c>
      <c r="Q3" t="s">
        <v>11</v>
      </c>
      <c r="R3" s="7">
        <v>43945</v>
      </c>
      <c r="S3">
        <v>19960000</v>
      </c>
      <c r="T3">
        <v>932000</v>
      </c>
      <c r="U3" t="s">
        <v>11</v>
      </c>
      <c r="V3" s="7">
        <v>43944</v>
      </c>
      <c r="W3">
        <v>19028000</v>
      </c>
      <c r="X3">
        <v>940000</v>
      </c>
      <c r="Y3" t="s">
        <v>11</v>
      </c>
      <c r="Z3" s="7">
        <v>43943</v>
      </c>
      <c r="AA3">
        <v>18088000</v>
      </c>
      <c r="AB3">
        <v>172000</v>
      </c>
      <c r="AC3" t="s">
        <v>11</v>
      </c>
      <c r="AD3" s="7">
        <v>43942</v>
      </c>
      <c r="AE3">
        <v>17916000</v>
      </c>
      <c r="AF3">
        <v>224000</v>
      </c>
      <c r="AG3" t="s">
        <v>11</v>
      </c>
      <c r="AH3" s="7">
        <v>43941</v>
      </c>
      <c r="AI3">
        <v>17692000</v>
      </c>
      <c r="AJ3">
        <v>-16000</v>
      </c>
      <c r="AK3" t="s">
        <v>11</v>
      </c>
      <c r="AL3" s="7">
        <v>43938</v>
      </c>
      <c r="AM3">
        <v>17708000</v>
      </c>
      <c r="AN3">
        <v>64000</v>
      </c>
      <c r="AO3" t="s">
        <v>11</v>
      </c>
      <c r="AP3" s="7">
        <v>43937</v>
      </c>
      <c r="AQ3">
        <v>17644000</v>
      </c>
      <c r="AR3">
        <v>144000</v>
      </c>
      <c r="AS3" t="s">
        <v>11</v>
      </c>
      <c r="AT3" s="7">
        <v>43936</v>
      </c>
      <c r="AU3">
        <v>17500000</v>
      </c>
      <c r="AV3">
        <v>860000</v>
      </c>
      <c r="AW3" t="s">
        <v>11</v>
      </c>
      <c r="AX3" s="7">
        <v>43934</v>
      </c>
      <c r="AY3">
        <v>16640000</v>
      </c>
      <c r="AZ3">
        <v>100000</v>
      </c>
      <c r="BA3" t="s">
        <v>11</v>
      </c>
      <c r="BB3" s="7">
        <v>43930</v>
      </c>
      <c r="BC3">
        <v>16540000</v>
      </c>
      <c r="BD3">
        <v>152000</v>
      </c>
      <c r="BE3" t="s">
        <v>11</v>
      </c>
      <c r="BF3" s="7">
        <v>43929</v>
      </c>
      <c r="BG3">
        <v>16388000</v>
      </c>
      <c r="BH3">
        <v>-76000</v>
      </c>
      <c r="BJ3" t="str">
        <f t="shared" si="1"/>
        <v>ADANIENT</v>
      </c>
      <c r="BK3">
        <f t="shared" ref="BK3:BK66" si="4">VLOOKUP(BJ3,A:BH,3,0)</f>
        <v>19248000</v>
      </c>
      <c r="BL3">
        <f t="shared" ref="BL3:BL66" si="5">VLOOKUP(BJ3,A:BH,7,0)</f>
        <v>20228000</v>
      </c>
      <c r="BM3">
        <f t="shared" ref="BM3:BM66" si="6">VLOOKUP(BJ3,A:BH,11,0)</f>
        <v>21352000</v>
      </c>
      <c r="BN3">
        <f t="shared" ref="BN3:BN66" si="7">VLOOKUP(BJ3,A:BH,15,0)</f>
        <v>20924000</v>
      </c>
      <c r="BO3">
        <f t="shared" ref="BO3:BO66" si="8">VLOOKUP(BJ3,A:BH,19,0)</f>
        <v>19960000</v>
      </c>
      <c r="BP3">
        <f t="shared" ref="BP3:BP66" si="9">VLOOKUP(BJ3,A:BH,23,0)</f>
        <v>19028000</v>
      </c>
      <c r="BQ3">
        <f t="shared" ref="BQ3:BQ66" si="10">VLOOKUP(BJ3,A:BH,27,0)</f>
        <v>18088000</v>
      </c>
      <c r="BR3">
        <f t="shared" ref="BR3:BR66" si="11">VLOOKUP(BJ3,A:BH,31,0)</f>
        <v>17916000</v>
      </c>
      <c r="BS3">
        <f t="shared" ref="BS3:BS66" si="12">VLOOKUP(BJ3,A:BH,35,0)</f>
        <v>17692000</v>
      </c>
      <c r="BT3">
        <f t="shared" ref="BT3:BT66" si="13">VLOOKUP(BJ3,A:BH,39,0)</f>
        <v>17708000</v>
      </c>
      <c r="BU3">
        <f t="shared" ref="BU3:BU66" si="14">VLOOKUP(BJ3,A:BH,43,0)</f>
        <v>17644000</v>
      </c>
      <c r="BV3" s="8">
        <f t="shared" ref="BV3:BV66" si="15">VLOOKUP(BJ3,A:BH,47,0)</f>
        <v>17500000</v>
      </c>
      <c r="BW3">
        <f t="shared" ref="BW3:BW66" si="16">VLOOKUP(BJ3,A:BH,51,0)</f>
        <v>16640000</v>
      </c>
      <c r="BX3">
        <f t="shared" ref="BX3:BX66" si="17">VLOOKUP(BJ3,A:BH,55,0)</f>
        <v>16540000</v>
      </c>
      <c r="BY3">
        <f t="shared" ref="BY3:BY66" si="18">VLOOKUP(BJ3,A:BH,59,0)</f>
        <v>16388000</v>
      </c>
      <c r="CA3" t="str">
        <f t="shared" si="2"/>
        <v>ADANIENT</v>
      </c>
      <c r="CB3" s="9">
        <f t="shared" ref="CB3:CB66" si="19">(BK3-BL3)/BL3*100</f>
        <v>-4.8447696262606286</v>
      </c>
      <c r="CC3" s="9">
        <f t="shared" ref="CC3:CC66" si="20">(BL3-BM3)/BM3*100</f>
        <v>-5.2641438741101529</v>
      </c>
      <c r="CD3" s="9">
        <f t="shared" ref="CD3:CD66" si="21">(BM3-BN3)/BN3*100</f>
        <v>2.0454979927356143</v>
      </c>
      <c r="CE3" s="9">
        <f t="shared" ref="CE3:CE66" si="22">(BN3-BO3)/BO3*100</f>
        <v>4.8296593186372743</v>
      </c>
      <c r="CF3" s="9">
        <f t="shared" ref="CF3:CF66" si="23">(BO3-BP3)/BP3*100</f>
        <v>4.8980449863359263</v>
      </c>
      <c r="CG3" s="9">
        <f t="shared" ref="CG3:CG66" si="24">(BP3-BQ3)/BQ3*100</f>
        <v>5.1968155683325961</v>
      </c>
      <c r="CH3" s="9">
        <f t="shared" ref="CH3:CH66" si="25">(BQ3-BR3)/BR3*100</f>
        <v>0.9600357222594329</v>
      </c>
      <c r="CI3" s="9">
        <f t="shared" ref="CI3:CI66" si="26">(BR3-BS3)/BS3*100</f>
        <v>1.2661089758082751</v>
      </c>
      <c r="CJ3" s="9">
        <f t="shared" ref="CJ3:CJ66" si="27">(BS3-BT3)/BT3*100</f>
        <v>-9.0354641969731198E-2</v>
      </c>
      <c r="CK3" s="9">
        <f t="shared" ref="CK3:CK66" si="28">(BT3-BU3)/BU3*100</f>
        <v>0.36272953978689637</v>
      </c>
      <c r="CL3" s="9">
        <f t="shared" ref="CL3:CL66" si="29">(BU3-BV3)/BV3*100</f>
        <v>0.82285714285714284</v>
      </c>
      <c r="CM3" s="9">
        <f t="shared" ref="CM3:CM66" si="30">(BV3-BW3)/BW3*100</f>
        <v>5.1682692307692308</v>
      </c>
      <c r="CN3" s="9">
        <f t="shared" ref="CN3:CN66" si="31">(BW3-BX3)/BX3*100</f>
        <v>0.60459492140266025</v>
      </c>
      <c r="CO3" s="9">
        <f t="shared" ref="CO3:CO66" si="32">(BX3-BY3)/BY3*100</f>
        <v>0.9275079326336344</v>
      </c>
    </row>
    <row r="4" spans="1:94" x14ac:dyDescent="0.25">
      <c r="A4" t="s">
        <v>12</v>
      </c>
      <c r="B4" s="7">
        <v>43951</v>
      </c>
      <c r="C4">
        <v>33542500</v>
      </c>
      <c r="D4">
        <v>97500</v>
      </c>
      <c r="E4" t="s">
        <v>12</v>
      </c>
      <c r="F4" s="7">
        <v>43950</v>
      </c>
      <c r="G4">
        <v>33445000</v>
      </c>
      <c r="H4">
        <v>-630000</v>
      </c>
      <c r="I4" t="s">
        <v>12</v>
      </c>
      <c r="J4" s="7">
        <v>43949</v>
      </c>
      <c r="K4">
        <v>34075000</v>
      </c>
      <c r="L4">
        <v>-2235000</v>
      </c>
      <c r="M4" t="s">
        <v>12</v>
      </c>
      <c r="N4" s="7">
        <v>43948</v>
      </c>
      <c r="O4">
        <v>36310000</v>
      </c>
      <c r="P4">
        <v>-200000</v>
      </c>
      <c r="Q4" t="s">
        <v>12</v>
      </c>
      <c r="R4" s="7">
        <v>43945</v>
      </c>
      <c r="S4">
        <v>36510000</v>
      </c>
      <c r="T4">
        <v>1997500</v>
      </c>
      <c r="U4" t="s">
        <v>12</v>
      </c>
      <c r="V4" s="7">
        <v>43944</v>
      </c>
      <c r="W4">
        <v>34512500</v>
      </c>
      <c r="X4">
        <v>985000</v>
      </c>
      <c r="Y4" t="s">
        <v>12</v>
      </c>
      <c r="Z4" s="7">
        <v>43943</v>
      </c>
      <c r="AA4">
        <v>33527500</v>
      </c>
      <c r="AB4">
        <v>1372500</v>
      </c>
      <c r="AC4" t="s">
        <v>12</v>
      </c>
      <c r="AD4" s="7">
        <v>43942</v>
      </c>
      <c r="AE4">
        <v>32155000</v>
      </c>
      <c r="AF4">
        <v>557500</v>
      </c>
      <c r="AG4" t="s">
        <v>12</v>
      </c>
      <c r="AH4" s="7">
        <v>43941</v>
      </c>
      <c r="AI4">
        <v>31597500</v>
      </c>
      <c r="AJ4">
        <v>225000</v>
      </c>
      <c r="AK4" t="s">
        <v>12</v>
      </c>
      <c r="AL4" s="7">
        <v>43938</v>
      </c>
      <c r="AM4">
        <v>31372500</v>
      </c>
      <c r="AN4">
        <v>-92500</v>
      </c>
      <c r="AO4" t="s">
        <v>12</v>
      </c>
      <c r="AP4" s="7">
        <v>43937</v>
      </c>
      <c r="AQ4">
        <v>31465000</v>
      </c>
      <c r="AR4">
        <v>355000</v>
      </c>
      <c r="AS4" t="s">
        <v>12</v>
      </c>
      <c r="AT4" s="7">
        <v>43936</v>
      </c>
      <c r="AU4">
        <v>31110000</v>
      </c>
      <c r="AV4">
        <v>390000</v>
      </c>
      <c r="AW4" t="s">
        <v>12</v>
      </c>
      <c r="AX4" s="7">
        <v>43934</v>
      </c>
      <c r="AY4">
        <v>30720000</v>
      </c>
      <c r="AZ4">
        <v>2252500</v>
      </c>
      <c r="BA4" t="s">
        <v>12</v>
      </c>
      <c r="BB4" s="7">
        <v>43930</v>
      </c>
      <c r="BC4">
        <v>28467500</v>
      </c>
      <c r="BD4">
        <v>950000</v>
      </c>
      <c r="BE4" t="s">
        <v>12</v>
      </c>
      <c r="BF4" s="7">
        <v>43929</v>
      </c>
      <c r="BG4">
        <v>27517500</v>
      </c>
      <c r="BH4">
        <v>740000</v>
      </c>
      <c r="BJ4" t="str">
        <f t="shared" si="1"/>
        <v>ADANIPORTS</v>
      </c>
      <c r="BK4">
        <f t="shared" si="4"/>
        <v>33542500</v>
      </c>
      <c r="BL4">
        <f t="shared" si="5"/>
        <v>33445000</v>
      </c>
      <c r="BM4">
        <f t="shared" si="6"/>
        <v>34075000</v>
      </c>
      <c r="BN4">
        <f t="shared" si="7"/>
        <v>36310000</v>
      </c>
      <c r="BO4">
        <f t="shared" si="8"/>
        <v>36510000</v>
      </c>
      <c r="BP4">
        <f t="shared" si="9"/>
        <v>34512500</v>
      </c>
      <c r="BQ4">
        <f t="shared" si="10"/>
        <v>33527500</v>
      </c>
      <c r="BR4">
        <f t="shared" si="11"/>
        <v>32155000</v>
      </c>
      <c r="BS4">
        <f t="shared" si="12"/>
        <v>31597500</v>
      </c>
      <c r="BT4">
        <f t="shared" si="13"/>
        <v>31372500</v>
      </c>
      <c r="BU4">
        <f t="shared" si="14"/>
        <v>31465000</v>
      </c>
      <c r="BV4" s="8">
        <f t="shared" si="15"/>
        <v>31110000</v>
      </c>
      <c r="BW4">
        <f t="shared" si="16"/>
        <v>30720000</v>
      </c>
      <c r="BX4">
        <f t="shared" si="17"/>
        <v>28467500</v>
      </c>
      <c r="BY4">
        <f t="shared" si="18"/>
        <v>27517500</v>
      </c>
      <c r="CA4" t="str">
        <f t="shared" si="2"/>
        <v>ADANIPORTS</v>
      </c>
      <c r="CB4" s="9">
        <f t="shared" si="19"/>
        <v>0.2915233966213186</v>
      </c>
      <c r="CC4" s="9">
        <f t="shared" si="20"/>
        <v>-1.8488628026412328</v>
      </c>
      <c r="CD4" s="9">
        <f t="shared" si="21"/>
        <v>-6.1553291104378962</v>
      </c>
      <c r="CE4" s="9">
        <f t="shared" si="22"/>
        <v>-0.54779512462339086</v>
      </c>
      <c r="CF4" s="9">
        <f t="shared" si="23"/>
        <v>5.7877580586743935</v>
      </c>
      <c r="CG4" s="9">
        <f t="shared" si="24"/>
        <v>2.9378868093356201</v>
      </c>
      <c r="CH4" s="9">
        <f t="shared" si="25"/>
        <v>4.2683874980562901</v>
      </c>
      <c r="CI4" s="9">
        <f t="shared" si="26"/>
        <v>1.7643800933618166</v>
      </c>
      <c r="CJ4" s="9">
        <f t="shared" si="27"/>
        <v>0.71718862060721977</v>
      </c>
      <c r="CK4" s="9">
        <f t="shared" si="28"/>
        <v>-0.2939774352455109</v>
      </c>
      <c r="CL4" s="9">
        <f t="shared" si="29"/>
        <v>1.1411121825779491</v>
      </c>
      <c r="CM4" s="9">
        <f t="shared" si="30"/>
        <v>1.26953125</v>
      </c>
      <c r="CN4" s="9">
        <f t="shared" si="31"/>
        <v>7.9125318345481688</v>
      </c>
      <c r="CO4" s="9">
        <f t="shared" si="32"/>
        <v>3.4523485054965026</v>
      </c>
    </row>
    <row r="5" spans="1:94" x14ac:dyDescent="0.25">
      <c r="A5" t="s">
        <v>13</v>
      </c>
      <c r="B5" s="7">
        <v>43951</v>
      </c>
      <c r="C5">
        <v>66380000</v>
      </c>
      <c r="D5">
        <v>-7010000</v>
      </c>
      <c r="E5" t="s">
        <v>13</v>
      </c>
      <c r="F5" s="7">
        <v>43950</v>
      </c>
      <c r="G5">
        <v>73390000</v>
      </c>
      <c r="H5">
        <v>-3030000</v>
      </c>
      <c r="I5" t="s">
        <v>13</v>
      </c>
      <c r="J5" s="7">
        <v>43949</v>
      </c>
      <c r="K5">
        <v>76420000</v>
      </c>
      <c r="L5">
        <v>2210000</v>
      </c>
      <c r="M5" t="s">
        <v>13</v>
      </c>
      <c r="N5" s="7">
        <v>43948</v>
      </c>
      <c r="O5">
        <v>74210000</v>
      </c>
      <c r="P5">
        <v>2990000</v>
      </c>
      <c r="Q5" t="s">
        <v>13</v>
      </c>
      <c r="R5" s="7">
        <v>43945</v>
      </c>
      <c r="S5">
        <v>71220000</v>
      </c>
      <c r="T5">
        <v>170000</v>
      </c>
      <c r="U5" t="s">
        <v>13</v>
      </c>
      <c r="V5" s="7">
        <v>43944</v>
      </c>
      <c r="W5">
        <v>71050000</v>
      </c>
      <c r="X5">
        <v>5570000</v>
      </c>
      <c r="Y5" t="s">
        <v>13</v>
      </c>
      <c r="Z5" s="7">
        <v>43943</v>
      </c>
      <c r="AA5">
        <v>65480000</v>
      </c>
      <c r="AB5">
        <v>2120000</v>
      </c>
      <c r="AC5" t="s">
        <v>13</v>
      </c>
      <c r="AD5" s="7">
        <v>43942</v>
      </c>
      <c r="AE5">
        <v>63360000</v>
      </c>
      <c r="AF5">
        <v>-750000</v>
      </c>
      <c r="AG5" t="s">
        <v>13</v>
      </c>
      <c r="AH5" s="7">
        <v>43941</v>
      </c>
      <c r="AI5">
        <v>64110000</v>
      </c>
      <c r="AJ5">
        <v>710000</v>
      </c>
      <c r="AK5" t="s">
        <v>13</v>
      </c>
      <c r="AL5" s="7">
        <v>43938</v>
      </c>
      <c r="AM5">
        <v>63400000</v>
      </c>
      <c r="AN5">
        <v>2770000</v>
      </c>
      <c r="AO5" t="s">
        <v>13</v>
      </c>
      <c r="AP5" s="7">
        <v>43937</v>
      </c>
      <c r="AQ5">
        <v>60630000</v>
      </c>
      <c r="AR5">
        <v>610000</v>
      </c>
      <c r="AS5" t="s">
        <v>13</v>
      </c>
      <c r="AT5" s="7">
        <v>43936</v>
      </c>
      <c r="AU5">
        <v>60020000</v>
      </c>
      <c r="AV5">
        <v>2390000</v>
      </c>
      <c r="AW5" t="s">
        <v>13</v>
      </c>
      <c r="AX5" s="7">
        <v>43934</v>
      </c>
      <c r="AY5">
        <v>57630000</v>
      </c>
      <c r="AZ5">
        <v>2710000</v>
      </c>
      <c r="BA5" t="s">
        <v>13</v>
      </c>
      <c r="BB5" s="7">
        <v>43930</v>
      </c>
      <c r="BC5">
        <v>54920000</v>
      </c>
      <c r="BD5">
        <v>1190000</v>
      </c>
      <c r="BE5" t="s">
        <v>13</v>
      </c>
      <c r="BF5" s="7">
        <v>43929</v>
      </c>
      <c r="BG5">
        <v>53730000</v>
      </c>
      <c r="BH5">
        <v>210000</v>
      </c>
      <c r="BJ5" t="str">
        <f t="shared" si="1"/>
        <v>ADANIPOWER</v>
      </c>
      <c r="BK5">
        <f t="shared" si="4"/>
        <v>66380000</v>
      </c>
      <c r="BL5">
        <f t="shared" si="5"/>
        <v>73390000</v>
      </c>
      <c r="BM5">
        <f t="shared" si="6"/>
        <v>76420000</v>
      </c>
      <c r="BN5">
        <f t="shared" si="7"/>
        <v>74210000</v>
      </c>
      <c r="BO5">
        <f t="shared" si="8"/>
        <v>71220000</v>
      </c>
      <c r="BP5">
        <f t="shared" si="9"/>
        <v>71050000</v>
      </c>
      <c r="BQ5">
        <f t="shared" si="10"/>
        <v>65480000</v>
      </c>
      <c r="BR5">
        <f t="shared" si="11"/>
        <v>63360000</v>
      </c>
      <c r="BS5">
        <f t="shared" si="12"/>
        <v>64110000</v>
      </c>
      <c r="BT5">
        <f t="shared" si="13"/>
        <v>63400000</v>
      </c>
      <c r="BU5">
        <f t="shared" si="14"/>
        <v>60630000</v>
      </c>
      <c r="BV5" s="8">
        <f t="shared" si="15"/>
        <v>60020000</v>
      </c>
      <c r="BW5">
        <f t="shared" si="16"/>
        <v>57630000</v>
      </c>
      <c r="BX5">
        <f t="shared" si="17"/>
        <v>54920000</v>
      </c>
      <c r="BY5">
        <f t="shared" si="18"/>
        <v>53730000</v>
      </c>
      <c r="CA5" t="str">
        <f t="shared" si="2"/>
        <v>ADANIPOWER</v>
      </c>
      <c r="CB5" s="9">
        <f t="shared" si="19"/>
        <v>-9.5517100422400869</v>
      </c>
      <c r="CC5" s="9">
        <f t="shared" si="20"/>
        <v>-3.964930646427637</v>
      </c>
      <c r="CD5" s="9">
        <f t="shared" si="21"/>
        <v>2.9780353052149304</v>
      </c>
      <c r="CE5" s="9">
        <f t="shared" si="22"/>
        <v>4.1982589160348214</v>
      </c>
      <c r="CF5" s="9">
        <f t="shared" si="23"/>
        <v>0.23926812104152007</v>
      </c>
      <c r="CG5" s="9">
        <f t="shared" si="24"/>
        <v>8.5064141722663411</v>
      </c>
      <c r="CH5" s="9">
        <f t="shared" si="25"/>
        <v>3.345959595959596</v>
      </c>
      <c r="CI5" s="9">
        <f t="shared" si="26"/>
        <v>-1.169864295741694</v>
      </c>
      <c r="CJ5" s="9">
        <f t="shared" si="27"/>
        <v>1.1198738170347005</v>
      </c>
      <c r="CK5" s="9">
        <f t="shared" si="28"/>
        <v>4.5686953653306945</v>
      </c>
      <c r="CL5" s="9">
        <f t="shared" si="29"/>
        <v>1.016327890703099</v>
      </c>
      <c r="CM5" s="9">
        <f t="shared" si="30"/>
        <v>4.1471455838972755</v>
      </c>
      <c r="CN5" s="9">
        <f t="shared" si="31"/>
        <v>4.9344501092498181</v>
      </c>
      <c r="CO5" s="9">
        <f t="shared" si="32"/>
        <v>2.2147775916620138</v>
      </c>
    </row>
    <row r="6" spans="1:94" x14ac:dyDescent="0.25">
      <c r="A6" t="s">
        <v>14</v>
      </c>
      <c r="B6" s="7">
        <v>43951</v>
      </c>
      <c r="C6">
        <v>1049600</v>
      </c>
      <c r="D6">
        <v>-79200</v>
      </c>
      <c r="E6" t="s">
        <v>14</v>
      </c>
      <c r="F6" s="7">
        <v>43950</v>
      </c>
      <c r="G6">
        <v>1128800</v>
      </c>
      <c r="H6">
        <v>27200</v>
      </c>
      <c r="I6" t="s">
        <v>14</v>
      </c>
      <c r="J6" s="7">
        <v>43949</v>
      </c>
      <c r="K6">
        <v>1101600</v>
      </c>
      <c r="L6">
        <v>-100000</v>
      </c>
      <c r="M6" t="s">
        <v>14</v>
      </c>
      <c r="N6" s="7">
        <v>43948</v>
      </c>
      <c r="O6">
        <v>1201600</v>
      </c>
      <c r="P6">
        <v>110400</v>
      </c>
      <c r="Q6" t="s">
        <v>14</v>
      </c>
      <c r="R6" s="7">
        <v>43945</v>
      </c>
      <c r="S6">
        <v>1091200</v>
      </c>
      <c r="T6">
        <v>37600</v>
      </c>
      <c r="U6" t="s">
        <v>14</v>
      </c>
      <c r="V6" s="7">
        <v>43944</v>
      </c>
      <c r="W6">
        <v>1053600</v>
      </c>
      <c r="X6">
        <v>-36000</v>
      </c>
      <c r="Y6" t="s">
        <v>14</v>
      </c>
      <c r="Z6" s="7">
        <v>43943</v>
      </c>
      <c r="AA6">
        <v>1089600</v>
      </c>
      <c r="AB6">
        <v>32000</v>
      </c>
      <c r="AC6" t="s">
        <v>14</v>
      </c>
      <c r="AD6" s="7">
        <v>43942</v>
      </c>
      <c r="AE6">
        <v>1057600</v>
      </c>
      <c r="AF6">
        <v>-6400</v>
      </c>
      <c r="AG6" t="s">
        <v>14</v>
      </c>
      <c r="AH6" s="7">
        <v>43941</v>
      </c>
      <c r="AI6">
        <v>1064000</v>
      </c>
      <c r="AJ6">
        <v>29600</v>
      </c>
      <c r="AK6" t="s">
        <v>14</v>
      </c>
      <c r="AL6" s="7">
        <v>43938</v>
      </c>
      <c r="AM6">
        <v>1034400</v>
      </c>
      <c r="AN6">
        <v>26400</v>
      </c>
      <c r="AO6" t="s">
        <v>14</v>
      </c>
      <c r="AP6" s="7">
        <v>43937</v>
      </c>
      <c r="AQ6">
        <v>1008000</v>
      </c>
      <c r="AR6">
        <v>32000</v>
      </c>
      <c r="AS6" t="s">
        <v>14</v>
      </c>
      <c r="AT6" s="7">
        <v>43936</v>
      </c>
      <c r="AU6">
        <v>976000</v>
      </c>
      <c r="AV6">
        <v>129600</v>
      </c>
      <c r="AW6" t="s">
        <v>14</v>
      </c>
      <c r="AX6" s="7">
        <v>43934</v>
      </c>
      <c r="AY6">
        <v>846400</v>
      </c>
      <c r="AZ6">
        <v>7200</v>
      </c>
      <c r="BA6" t="s">
        <v>14</v>
      </c>
      <c r="BB6" s="7">
        <v>43930</v>
      </c>
      <c r="BC6">
        <v>839200</v>
      </c>
      <c r="BD6">
        <v>-13600</v>
      </c>
      <c r="BE6" t="s">
        <v>14</v>
      </c>
      <c r="BF6" s="7">
        <v>43929</v>
      </c>
      <c r="BG6">
        <v>852800</v>
      </c>
      <c r="BH6">
        <v>-56000</v>
      </c>
      <c r="BJ6" t="str">
        <f t="shared" si="1"/>
        <v>AMARAJABAT</v>
      </c>
      <c r="BK6">
        <f t="shared" si="4"/>
        <v>1049600</v>
      </c>
      <c r="BL6">
        <f t="shared" si="5"/>
        <v>1128800</v>
      </c>
      <c r="BM6">
        <f t="shared" si="6"/>
        <v>1101600</v>
      </c>
      <c r="BN6">
        <f t="shared" si="7"/>
        <v>1201600</v>
      </c>
      <c r="BO6">
        <f t="shared" si="8"/>
        <v>1091200</v>
      </c>
      <c r="BP6">
        <f t="shared" si="9"/>
        <v>1053600</v>
      </c>
      <c r="BQ6">
        <f t="shared" si="10"/>
        <v>1089600</v>
      </c>
      <c r="BR6">
        <f t="shared" si="11"/>
        <v>1057600</v>
      </c>
      <c r="BS6">
        <f t="shared" si="12"/>
        <v>1064000</v>
      </c>
      <c r="BT6">
        <f t="shared" si="13"/>
        <v>1034400</v>
      </c>
      <c r="BU6">
        <f t="shared" si="14"/>
        <v>1008000</v>
      </c>
      <c r="BV6" s="8">
        <f t="shared" si="15"/>
        <v>976000</v>
      </c>
      <c r="BW6">
        <f t="shared" si="16"/>
        <v>846400</v>
      </c>
      <c r="BX6">
        <f t="shared" si="17"/>
        <v>839200</v>
      </c>
      <c r="BY6">
        <f t="shared" si="18"/>
        <v>852800</v>
      </c>
      <c r="CA6" t="str">
        <f t="shared" si="2"/>
        <v>AMARAJABAT</v>
      </c>
      <c r="CB6" s="9">
        <f t="shared" si="19"/>
        <v>-7.0163004961020556</v>
      </c>
      <c r="CC6" s="9">
        <f t="shared" si="20"/>
        <v>2.4691358024691357</v>
      </c>
      <c r="CD6" s="9">
        <f t="shared" si="21"/>
        <v>-8.322237017310254</v>
      </c>
      <c r="CE6" s="9">
        <f t="shared" si="22"/>
        <v>10.117302052785924</v>
      </c>
      <c r="CF6" s="9">
        <f t="shared" si="23"/>
        <v>3.5687167805618829</v>
      </c>
      <c r="CG6" s="9">
        <f t="shared" si="24"/>
        <v>-3.303964757709251</v>
      </c>
      <c r="CH6" s="9">
        <f t="shared" si="25"/>
        <v>3.0257186081694405</v>
      </c>
      <c r="CI6" s="9">
        <f t="shared" si="26"/>
        <v>-0.60150375939849632</v>
      </c>
      <c r="CJ6" s="9">
        <f t="shared" si="27"/>
        <v>2.8615622583139984</v>
      </c>
      <c r="CK6" s="9">
        <f t="shared" si="28"/>
        <v>2.6190476190476191</v>
      </c>
      <c r="CL6" s="9">
        <f t="shared" si="29"/>
        <v>3.278688524590164</v>
      </c>
      <c r="CM6" s="9">
        <f t="shared" si="30"/>
        <v>15.311909262759924</v>
      </c>
      <c r="CN6" s="9">
        <f t="shared" si="31"/>
        <v>0.85795996186844614</v>
      </c>
      <c r="CO6" s="9">
        <f t="shared" si="32"/>
        <v>-1.5947467166979361</v>
      </c>
    </row>
    <row r="7" spans="1:94" x14ac:dyDescent="0.25">
      <c r="A7" t="s">
        <v>15</v>
      </c>
      <c r="B7" s="7">
        <v>43951</v>
      </c>
      <c r="C7">
        <v>18772500</v>
      </c>
      <c r="D7">
        <v>97500</v>
      </c>
      <c r="E7" t="s">
        <v>15</v>
      </c>
      <c r="F7" s="7">
        <v>43950</v>
      </c>
      <c r="G7">
        <v>18675000</v>
      </c>
      <c r="H7">
        <v>-1255000</v>
      </c>
      <c r="I7" t="s">
        <v>15</v>
      </c>
      <c r="J7" s="7">
        <v>43949</v>
      </c>
      <c r="K7">
        <v>19930000</v>
      </c>
      <c r="L7">
        <v>-2365000</v>
      </c>
      <c r="M7" t="s">
        <v>15</v>
      </c>
      <c r="N7" s="7">
        <v>43948</v>
      </c>
      <c r="O7">
        <v>22295000</v>
      </c>
      <c r="P7">
        <v>2475000</v>
      </c>
      <c r="Q7" t="s">
        <v>15</v>
      </c>
      <c r="R7" s="7">
        <v>43945</v>
      </c>
      <c r="S7">
        <v>19820000</v>
      </c>
      <c r="T7">
        <v>167500</v>
      </c>
      <c r="U7" t="s">
        <v>15</v>
      </c>
      <c r="V7" s="7">
        <v>43944</v>
      </c>
      <c r="W7">
        <v>19652500</v>
      </c>
      <c r="X7">
        <v>-132500</v>
      </c>
      <c r="Y7" t="s">
        <v>15</v>
      </c>
      <c r="Z7" s="7">
        <v>43943</v>
      </c>
      <c r="AA7">
        <v>19785000</v>
      </c>
      <c r="AB7">
        <v>297500</v>
      </c>
      <c r="AC7" t="s">
        <v>15</v>
      </c>
      <c r="AD7" s="7">
        <v>43942</v>
      </c>
      <c r="AE7">
        <v>19487500</v>
      </c>
      <c r="AF7">
        <v>-305000</v>
      </c>
      <c r="AG7" t="s">
        <v>15</v>
      </c>
      <c r="AH7" s="7">
        <v>43941</v>
      </c>
      <c r="AI7">
        <v>19792500</v>
      </c>
      <c r="AJ7">
        <v>17500</v>
      </c>
      <c r="AK7" t="s">
        <v>15</v>
      </c>
      <c r="AL7" s="7">
        <v>43938</v>
      </c>
      <c r="AM7">
        <v>19775000</v>
      </c>
      <c r="AN7">
        <v>-475000</v>
      </c>
      <c r="AO7" t="s">
        <v>15</v>
      </c>
      <c r="AP7" s="7">
        <v>43937</v>
      </c>
      <c r="AQ7">
        <v>20250000</v>
      </c>
      <c r="AR7">
        <v>272500</v>
      </c>
      <c r="AS7" t="s">
        <v>15</v>
      </c>
      <c r="AT7" s="7">
        <v>43936</v>
      </c>
      <c r="AU7">
        <v>19977500</v>
      </c>
      <c r="AV7">
        <v>-215000</v>
      </c>
      <c r="AW7" t="s">
        <v>15</v>
      </c>
      <c r="AX7" s="7">
        <v>43934</v>
      </c>
      <c r="AY7">
        <v>20192500</v>
      </c>
      <c r="AZ7">
        <v>1620000</v>
      </c>
      <c r="BA7" t="s">
        <v>15</v>
      </c>
      <c r="BB7" s="7">
        <v>43930</v>
      </c>
      <c r="BC7">
        <v>18572500</v>
      </c>
      <c r="BD7">
        <v>-570000</v>
      </c>
      <c r="BE7" t="s">
        <v>15</v>
      </c>
      <c r="BF7" s="7">
        <v>43929</v>
      </c>
      <c r="BG7">
        <v>19142500</v>
      </c>
      <c r="BH7">
        <v>707500</v>
      </c>
      <c r="BJ7" t="str">
        <f t="shared" si="1"/>
        <v>AMBUJACEM</v>
      </c>
      <c r="BK7">
        <f t="shared" si="4"/>
        <v>18772500</v>
      </c>
      <c r="BL7">
        <f t="shared" si="5"/>
        <v>18675000</v>
      </c>
      <c r="BM7">
        <f t="shared" si="6"/>
        <v>19930000</v>
      </c>
      <c r="BN7">
        <f t="shared" si="7"/>
        <v>22295000</v>
      </c>
      <c r="BO7">
        <f t="shared" si="8"/>
        <v>19820000</v>
      </c>
      <c r="BP7">
        <f t="shared" si="9"/>
        <v>19652500</v>
      </c>
      <c r="BQ7">
        <f t="shared" si="10"/>
        <v>19785000</v>
      </c>
      <c r="BR7">
        <f t="shared" si="11"/>
        <v>19487500</v>
      </c>
      <c r="BS7">
        <f t="shared" si="12"/>
        <v>19792500</v>
      </c>
      <c r="BT7">
        <f t="shared" si="13"/>
        <v>19775000</v>
      </c>
      <c r="BU7">
        <f t="shared" si="14"/>
        <v>20250000</v>
      </c>
      <c r="BV7" s="8">
        <f t="shared" si="15"/>
        <v>19977500</v>
      </c>
      <c r="BW7">
        <f t="shared" si="16"/>
        <v>20192500</v>
      </c>
      <c r="BX7">
        <f t="shared" si="17"/>
        <v>18572500</v>
      </c>
      <c r="BY7">
        <f t="shared" si="18"/>
        <v>19142500</v>
      </c>
      <c r="CA7" t="str">
        <f t="shared" si="2"/>
        <v>AMBUJACEM</v>
      </c>
      <c r="CB7" s="9">
        <f t="shared" si="19"/>
        <v>0.52208835341365467</v>
      </c>
      <c r="CC7" s="9">
        <f t="shared" si="20"/>
        <v>-6.2970396387355745</v>
      </c>
      <c r="CD7" s="9">
        <f t="shared" si="21"/>
        <v>-10.607759587351424</v>
      </c>
      <c r="CE7" s="9">
        <f t="shared" si="22"/>
        <v>12.487386478304744</v>
      </c>
      <c r="CF7" s="9">
        <f t="shared" si="23"/>
        <v>0.8523088665564178</v>
      </c>
      <c r="CG7" s="9">
        <f t="shared" si="24"/>
        <v>-0.6696992671215567</v>
      </c>
      <c r="CH7" s="9">
        <f t="shared" si="25"/>
        <v>1.5266196279666453</v>
      </c>
      <c r="CI7" s="9">
        <f t="shared" si="26"/>
        <v>-1.5409877478842995</v>
      </c>
      <c r="CJ7" s="9">
        <f t="shared" si="27"/>
        <v>8.8495575221238937E-2</v>
      </c>
      <c r="CK7" s="9">
        <f t="shared" si="28"/>
        <v>-2.3456790123456792</v>
      </c>
      <c r="CL7" s="9">
        <f t="shared" si="29"/>
        <v>1.3640345388562132</v>
      </c>
      <c r="CM7" s="9">
        <f t="shared" si="30"/>
        <v>-1.0647517642689117</v>
      </c>
      <c r="CN7" s="9">
        <f t="shared" si="31"/>
        <v>8.7225736976712867</v>
      </c>
      <c r="CO7" s="9">
        <f t="shared" si="32"/>
        <v>-2.9776674937965262</v>
      </c>
    </row>
    <row r="8" spans="1:94" x14ac:dyDescent="0.25">
      <c r="A8" t="s">
        <v>16</v>
      </c>
      <c r="B8" s="7">
        <v>43951</v>
      </c>
      <c r="C8">
        <v>944500</v>
      </c>
      <c r="D8">
        <v>47000</v>
      </c>
      <c r="E8" t="s">
        <v>16</v>
      </c>
      <c r="F8" s="7">
        <v>43950</v>
      </c>
      <c r="G8">
        <v>897500</v>
      </c>
      <c r="H8">
        <v>-8000</v>
      </c>
      <c r="I8" t="s">
        <v>16</v>
      </c>
      <c r="J8" s="7">
        <v>43949</v>
      </c>
      <c r="K8">
        <v>905500</v>
      </c>
      <c r="L8">
        <v>-20500</v>
      </c>
      <c r="M8" t="s">
        <v>16</v>
      </c>
      <c r="N8" s="7">
        <v>43948</v>
      </c>
      <c r="O8">
        <v>926000</v>
      </c>
      <c r="P8">
        <v>-54000</v>
      </c>
      <c r="Q8" t="s">
        <v>16</v>
      </c>
      <c r="R8" s="7">
        <v>43945</v>
      </c>
      <c r="S8">
        <v>980000</v>
      </c>
      <c r="T8">
        <v>28500</v>
      </c>
      <c r="U8" t="s">
        <v>16</v>
      </c>
      <c r="V8" s="7">
        <v>43944</v>
      </c>
      <c r="W8">
        <v>951500</v>
      </c>
      <c r="X8">
        <v>-22000</v>
      </c>
      <c r="Y8" t="s">
        <v>16</v>
      </c>
      <c r="Z8" s="7">
        <v>43943</v>
      </c>
      <c r="AA8">
        <v>973500</v>
      </c>
      <c r="AB8">
        <v>53500</v>
      </c>
      <c r="AC8" t="s">
        <v>16</v>
      </c>
      <c r="AD8" s="7">
        <v>43942</v>
      </c>
      <c r="AE8">
        <v>920000</v>
      </c>
      <c r="AF8">
        <v>62500</v>
      </c>
      <c r="AG8" t="s">
        <v>16</v>
      </c>
      <c r="AH8" s="7">
        <v>43941</v>
      </c>
      <c r="AI8">
        <v>857500</v>
      </c>
      <c r="AJ8">
        <v>-70000</v>
      </c>
      <c r="AK8" t="s">
        <v>16</v>
      </c>
      <c r="AL8" s="7">
        <v>43938</v>
      </c>
      <c r="AM8">
        <v>927500</v>
      </c>
      <c r="AN8">
        <v>104500</v>
      </c>
      <c r="AO8" t="s">
        <v>16</v>
      </c>
      <c r="AP8" s="7">
        <v>43937</v>
      </c>
      <c r="AQ8">
        <v>823000</v>
      </c>
      <c r="AR8">
        <v>24500</v>
      </c>
      <c r="AS8" t="s">
        <v>16</v>
      </c>
      <c r="AT8" s="7">
        <v>43936</v>
      </c>
      <c r="AU8">
        <v>798500</v>
      </c>
      <c r="AV8">
        <v>-52000</v>
      </c>
      <c r="AW8" t="s">
        <v>16</v>
      </c>
      <c r="AX8" s="7">
        <v>43934</v>
      </c>
      <c r="AY8">
        <v>850500</v>
      </c>
      <c r="AZ8">
        <v>-10500</v>
      </c>
      <c r="BA8" t="s">
        <v>16</v>
      </c>
      <c r="BB8" s="7">
        <v>43930</v>
      </c>
      <c r="BC8">
        <v>861000</v>
      </c>
      <c r="BD8">
        <v>88500</v>
      </c>
      <c r="BE8" t="s">
        <v>16</v>
      </c>
      <c r="BF8" s="7">
        <v>43929</v>
      </c>
      <c r="BG8">
        <v>772500</v>
      </c>
      <c r="BH8">
        <v>-88000</v>
      </c>
      <c r="BJ8" t="str">
        <f t="shared" si="1"/>
        <v>APOLLOHOSP</v>
      </c>
      <c r="BK8">
        <f t="shared" si="4"/>
        <v>944500</v>
      </c>
      <c r="BL8">
        <f t="shared" si="5"/>
        <v>897500</v>
      </c>
      <c r="BM8">
        <f t="shared" si="6"/>
        <v>905500</v>
      </c>
      <c r="BN8">
        <f t="shared" si="7"/>
        <v>926000</v>
      </c>
      <c r="BO8">
        <f t="shared" si="8"/>
        <v>980000</v>
      </c>
      <c r="BP8">
        <f t="shared" si="9"/>
        <v>951500</v>
      </c>
      <c r="BQ8">
        <f t="shared" si="10"/>
        <v>973500</v>
      </c>
      <c r="BR8">
        <f t="shared" si="11"/>
        <v>920000</v>
      </c>
      <c r="BS8">
        <f t="shared" si="12"/>
        <v>857500</v>
      </c>
      <c r="BT8">
        <f t="shared" si="13"/>
        <v>927500</v>
      </c>
      <c r="BU8">
        <f t="shared" si="14"/>
        <v>823000</v>
      </c>
      <c r="BV8" s="8">
        <f t="shared" si="15"/>
        <v>798500</v>
      </c>
      <c r="BW8">
        <f t="shared" si="16"/>
        <v>850500</v>
      </c>
      <c r="BX8">
        <f t="shared" si="17"/>
        <v>861000</v>
      </c>
      <c r="BY8">
        <f t="shared" si="18"/>
        <v>772500</v>
      </c>
      <c r="CA8" t="str">
        <f t="shared" si="2"/>
        <v>APOLLOHOSP</v>
      </c>
      <c r="CB8" s="9">
        <f t="shared" si="19"/>
        <v>5.2367688022284122</v>
      </c>
      <c r="CC8" s="9">
        <f t="shared" si="20"/>
        <v>-0.88348978464936512</v>
      </c>
      <c r="CD8" s="9">
        <f t="shared" si="21"/>
        <v>-2.2138228941684663</v>
      </c>
      <c r="CE8" s="9">
        <f t="shared" si="22"/>
        <v>-5.5102040816326534</v>
      </c>
      <c r="CF8" s="9">
        <f t="shared" si="23"/>
        <v>2.9952706253284287</v>
      </c>
      <c r="CG8" s="9">
        <f t="shared" si="24"/>
        <v>-2.2598870056497176</v>
      </c>
      <c r="CH8" s="9">
        <f t="shared" si="25"/>
        <v>5.8152173913043477</v>
      </c>
      <c r="CI8" s="9">
        <f t="shared" si="26"/>
        <v>7.2886297376093294</v>
      </c>
      <c r="CJ8" s="9">
        <f t="shared" si="27"/>
        <v>-7.5471698113207548</v>
      </c>
      <c r="CK8" s="9">
        <f t="shared" si="28"/>
        <v>12.697448359659782</v>
      </c>
      <c r="CL8" s="9">
        <f t="shared" si="29"/>
        <v>3.0682529743268629</v>
      </c>
      <c r="CM8" s="9">
        <f t="shared" si="30"/>
        <v>-6.1140505584950029</v>
      </c>
      <c r="CN8" s="9">
        <f t="shared" si="31"/>
        <v>-1.2195121951219512</v>
      </c>
      <c r="CO8" s="9">
        <f t="shared" si="32"/>
        <v>11.456310679611651</v>
      </c>
    </row>
    <row r="9" spans="1:94" x14ac:dyDescent="0.25">
      <c r="A9" t="s">
        <v>17</v>
      </c>
      <c r="B9" s="7">
        <v>43951</v>
      </c>
      <c r="C9">
        <v>5646000</v>
      </c>
      <c r="D9">
        <v>-579000</v>
      </c>
      <c r="E9" t="s">
        <v>17</v>
      </c>
      <c r="F9" s="7">
        <v>43950</v>
      </c>
      <c r="G9">
        <v>6225000</v>
      </c>
      <c r="H9">
        <v>927000</v>
      </c>
      <c r="I9" t="s">
        <v>17</v>
      </c>
      <c r="J9" s="7">
        <v>43949</v>
      </c>
      <c r="K9">
        <v>5298000</v>
      </c>
      <c r="L9">
        <v>-372000</v>
      </c>
      <c r="M9" t="s">
        <v>17</v>
      </c>
      <c r="N9" s="7">
        <v>43948</v>
      </c>
      <c r="O9">
        <v>5670000</v>
      </c>
      <c r="P9">
        <v>378000</v>
      </c>
      <c r="Q9" t="s">
        <v>17</v>
      </c>
      <c r="R9" s="7">
        <v>43945</v>
      </c>
      <c r="S9">
        <v>5292000</v>
      </c>
      <c r="T9">
        <v>384000</v>
      </c>
      <c r="U9" t="s">
        <v>17</v>
      </c>
      <c r="V9" s="7">
        <v>43944</v>
      </c>
      <c r="W9">
        <v>4908000</v>
      </c>
      <c r="X9">
        <v>195000</v>
      </c>
      <c r="Y9" t="s">
        <v>17</v>
      </c>
      <c r="Z9" s="7">
        <v>43943</v>
      </c>
      <c r="AA9">
        <v>4713000</v>
      </c>
      <c r="AB9">
        <v>231000</v>
      </c>
      <c r="AC9" t="s">
        <v>17</v>
      </c>
      <c r="AD9" s="7">
        <v>43942</v>
      </c>
      <c r="AE9">
        <v>4482000</v>
      </c>
      <c r="AF9">
        <v>138000</v>
      </c>
      <c r="AG9" t="s">
        <v>17</v>
      </c>
      <c r="AH9" s="7">
        <v>43941</v>
      </c>
      <c r="AI9">
        <v>4344000</v>
      </c>
      <c r="AJ9">
        <v>378000</v>
      </c>
      <c r="AK9" t="s">
        <v>17</v>
      </c>
      <c r="AL9" s="7">
        <v>43938</v>
      </c>
      <c r="AM9">
        <v>3966000</v>
      </c>
      <c r="AN9">
        <v>-798000</v>
      </c>
      <c r="AO9" t="s">
        <v>17</v>
      </c>
      <c r="AP9" s="7">
        <v>43937</v>
      </c>
      <c r="AQ9">
        <v>4764000</v>
      </c>
      <c r="AR9">
        <v>-798000</v>
      </c>
      <c r="AS9" t="s">
        <v>17</v>
      </c>
      <c r="AT9" s="7">
        <v>43936</v>
      </c>
      <c r="AU9">
        <v>5562000</v>
      </c>
      <c r="AV9">
        <v>129000</v>
      </c>
      <c r="AW9" t="s">
        <v>17</v>
      </c>
      <c r="AX9" s="7">
        <v>43934</v>
      </c>
      <c r="AY9">
        <v>5433000</v>
      </c>
      <c r="AZ9">
        <v>468000</v>
      </c>
      <c r="BA9" t="s">
        <v>17</v>
      </c>
      <c r="BB9" s="7">
        <v>43930</v>
      </c>
      <c r="BC9">
        <v>4965000</v>
      </c>
      <c r="BD9">
        <v>75000</v>
      </c>
      <c r="BE9" t="s">
        <v>17</v>
      </c>
      <c r="BF9" s="7">
        <v>43929</v>
      </c>
      <c r="BG9">
        <v>4890000</v>
      </c>
      <c r="BH9">
        <v>-123000</v>
      </c>
      <c r="BJ9" t="str">
        <f t="shared" si="1"/>
        <v>APOLLOTYRE</v>
      </c>
      <c r="BK9">
        <f t="shared" si="4"/>
        <v>5646000</v>
      </c>
      <c r="BL9">
        <f t="shared" si="5"/>
        <v>6225000</v>
      </c>
      <c r="BM9">
        <f t="shared" si="6"/>
        <v>5298000</v>
      </c>
      <c r="BN9">
        <f t="shared" si="7"/>
        <v>5670000</v>
      </c>
      <c r="BO9">
        <f t="shared" si="8"/>
        <v>5292000</v>
      </c>
      <c r="BP9">
        <f t="shared" si="9"/>
        <v>4908000</v>
      </c>
      <c r="BQ9">
        <f t="shared" si="10"/>
        <v>4713000</v>
      </c>
      <c r="BR9">
        <f t="shared" si="11"/>
        <v>4482000</v>
      </c>
      <c r="BS9">
        <f t="shared" si="12"/>
        <v>4344000</v>
      </c>
      <c r="BT9">
        <f t="shared" si="13"/>
        <v>3966000</v>
      </c>
      <c r="BU9">
        <f t="shared" si="14"/>
        <v>4764000</v>
      </c>
      <c r="BV9" s="8">
        <f t="shared" si="15"/>
        <v>5562000</v>
      </c>
      <c r="BW9">
        <f t="shared" si="16"/>
        <v>5433000</v>
      </c>
      <c r="BX9">
        <f t="shared" si="17"/>
        <v>4965000</v>
      </c>
      <c r="BY9">
        <f t="shared" si="18"/>
        <v>4890000</v>
      </c>
      <c r="CA9" t="str">
        <f t="shared" si="2"/>
        <v>APOLLOTYRE</v>
      </c>
      <c r="CB9" s="9">
        <f t="shared" si="19"/>
        <v>-9.3012048192771086</v>
      </c>
      <c r="CC9" s="9">
        <f t="shared" si="20"/>
        <v>17.497168742921858</v>
      </c>
      <c r="CD9" s="9">
        <f t="shared" si="21"/>
        <v>-6.56084656084656</v>
      </c>
      <c r="CE9" s="9">
        <f t="shared" si="22"/>
        <v>7.1428571428571423</v>
      </c>
      <c r="CF9" s="9">
        <f t="shared" si="23"/>
        <v>7.8239608801955987</v>
      </c>
      <c r="CG9" s="9">
        <f t="shared" si="24"/>
        <v>4.1374920432845324</v>
      </c>
      <c r="CH9" s="9">
        <f t="shared" si="25"/>
        <v>5.1539491298527444</v>
      </c>
      <c r="CI9" s="9">
        <f t="shared" si="26"/>
        <v>3.1767955801104977</v>
      </c>
      <c r="CJ9" s="9">
        <f t="shared" si="27"/>
        <v>9.5310136157337375</v>
      </c>
      <c r="CK9" s="9">
        <f t="shared" si="28"/>
        <v>-16.750629722921914</v>
      </c>
      <c r="CL9" s="9">
        <f t="shared" si="29"/>
        <v>-14.347357065803667</v>
      </c>
      <c r="CM9" s="9">
        <f t="shared" si="30"/>
        <v>2.3743787962451681</v>
      </c>
      <c r="CN9" s="9">
        <f t="shared" si="31"/>
        <v>9.4259818731117821</v>
      </c>
      <c r="CO9" s="9">
        <f t="shared" si="32"/>
        <v>1.5337423312883436</v>
      </c>
    </row>
    <row r="10" spans="1:94" x14ac:dyDescent="0.25">
      <c r="A10" t="s">
        <v>18</v>
      </c>
      <c r="B10" s="7">
        <v>43951</v>
      </c>
      <c r="C10">
        <v>32352000</v>
      </c>
      <c r="D10">
        <v>-1320000</v>
      </c>
      <c r="E10" t="s">
        <v>18</v>
      </c>
      <c r="F10" s="7">
        <v>43950</v>
      </c>
      <c r="G10">
        <v>33672000</v>
      </c>
      <c r="H10">
        <v>-3608000</v>
      </c>
      <c r="I10" t="s">
        <v>18</v>
      </c>
      <c r="J10" s="7">
        <v>43949</v>
      </c>
      <c r="K10">
        <v>37280000</v>
      </c>
      <c r="L10">
        <v>1136000</v>
      </c>
      <c r="M10" t="s">
        <v>18</v>
      </c>
      <c r="N10" s="7">
        <v>43948</v>
      </c>
      <c r="O10">
        <v>36144000</v>
      </c>
      <c r="P10">
        <v>968000</v>
      </c>
      <c r="Q10" t="s">
        <v>18</v>
      </c>
      <c r="R10" s="7">
        <v>43945</v>
      </c>
      <c r="S10">
        <v>35176000</v>
      </c>
      <c r="T10">
        <v>664000</v>
      </c>
      <c r="U10" t="s">
        <v>18</v>
      </c>
      <c r="V10" s="7">
        <v>43944</v>
      </c>
      <c r="W10">
        <v>34512000</v>
      </c>
      <c r="X10">
        <v>176000</v>
      </c>
      <c r="Y10" t="s">
        <v>18</v>
      </c>
      <c r="Z10" s="7">
        <v>43943</v>
      </c>
      <c r="AA10">
        <v>34336000</v>
      </c>
      <c r="AB10">
        <v>-152000</v>
      </c>
      <c r="AC10" t="s">
        <v>18</v>
      </c>
      <c r="AD10" s="7">
        <v>43942</v>
      </c>
      <c r="AE10">
        <v>34488000</v>
      </c>
      <c r="AF10">
        <v>-88000</v>
      </c>
      <c r="AG10" t="s">
        <v>18</v>
      </c>
      <c r="AH10" s="7">
        <v>43941</v>
      </c>
      <c r="AI10">
        <v>34576000</v>
      </c>
      <c r="AJ10">
        <v>160000</v>
      </c>
      <c r="AK10" t="s">
        <v>18</v>
      </c>
      <c r="AL10" s="7">
        <v>43938</v>
      </c>
      <c r="AM10">
        <v>34416000</v>
      </c>
      <c r="AN10">
        <v>-304000</v>
      </c>
      <c r="AO10" t="s">
        <v>18</v>
      </c>
      <c r="AP10" s="7">
        <v>43937</v>
      </c>
      <c r="AQ10">
        <v>34720000</v>
      </c>
      <c r="AR10">
        <v>760000</v>
      </c>
      <c r="AS10" t="s">
        <v>18</v>
      </c>
      <c r="AT10" s="7">
        <v>43936</v>
      </c>
      <c r="AU10">
        <v>33960000</v>
      </c>
      <c r="AV10">
        <v>72000</v>
      </c>
      <c r="AW10" t="s">
        <v>18</v>
      </c>
      <c r="AX10" s="7">
        <v>43934</v>
      </c>
      <c r="AY10">
        <v>33888000</v>
      </c>
      <c r="AZ10">
        <v>960000</v>
      </c>
      <c r="BA10" t="s">
        <v>18</v>
      </c>
      <c r="BB10" s="7">
        <v>43930</v>
      </c>
      <c r="BC10">
        <v>32928000</v>
      </c>
      <c r="BD10">
        <v>520000</v>
      </c>
      <c r="BE10" t="s">
        <v>18</v>
      </c>
      <c r="BF10" s="7">
        <v>43929</v>
      </c>
      <c r="BG10">
        <v>32408000</v>
      </c>
      <c r="BH10">
        <v>-4440000</v>
      </c>
      <c r="BJ10" t="str">
        <f t="shared" si="1"/>
        <v>ASHOKLEY</v>
      </c>
      <c r="BK10">
        <f t="shared" si="4"/>
        <v>32352000</v>
      </c>
      <c r="BL10">
        <f t="shared" si="5"/>
        <v>33672000</v>
      </c>
      <c r="BM10">
        <f t="shared" si="6"/>
        <v>37280000</v>
      </c>
      <c r="BN10">
        <f t="shared" si="7"/>
        <v>36144000</v>
      </c>
      <c r="BO10">
        <f t="shared" si="8"/>
        <v>35176000</v>
      </c>
      <c r="BP10">
        <f t="shared" si="9"/>
        <v>34512000</v>
      </c>
      <c r="BQ10">
        <f t="shared" si="10"/>
        <v>34336000</v>
      </c>
      <c r="BR10">
        <f t="shared" si="11"/>
        <v>34488000</v>
      </c>
      <c r="BS10">
        <f t="shared" si="12"/>
        <v>34576000</v>
      </c>
      <c r="BT10">
        <f t="shared" si="13"/>
        <v>34416000</v>
      </c>
      <c r="BU10">
        <f t="shared" si="14"/>
        <v>34720000</v>
      </c>
      <c r="BV10" s="8">
        <f t="shared" si="15"/>
        <v>33960000</v>
      </c>
      <c r="BW10">
        <f t="shared" si="16"/>
        <v>33888000</v>
      </c>
      <c r="BX10">
        <f t="shared" si="17"/>
        <v>32928000</v>
      </c>
      <c r="BY10">
        <f t="shared" si="18"/>
        <v>32408000</v>
      </c>
      <c r="CA10" t="str">
        <f t="shared" si="2"/>
        <v>ASHOKLEY</v>
      </c>
      <c r="CB10" s="9">
        <f t="shared" si="19"/>
        <v>-3.9201710620099783</v>
      </c>
      <c r="CC10" s="9">
        <f t="shared" si="20"/>
        <v>-9.6781115879828317</v>
      </c>
      <c r="CD10" s="9">
        <f t="shared" si="21"/>
        <v>3.1429836210712705</v>
      </c>
      <c r="CE10" s="9">
        <f t="shared" si="22"/>
        <v>2.7518762792813281</v>
      </c>
      <c r="CF10" s="9">
        <f t="shared" si="23"/>
        <v>1.923968474733426</v>
      </c>
      <c r="CG10" s="9">
        <f t="shared" si="24"/>
        <v>0.5125815470643057</v>
      </c>
      <c r="CH10" s="9">
        <f t="shared" si="25"/>
        <v>-0.44073300858269543</v>
      </c>
      <c r="CI10" s="9">
        <f t="shared" si="26"/>
        <v>-0.25451180009254976</v>
      </c>
      <c r="CJ10" s="9">
        <f t="shared" si="27"/>
        <v>0.46490004649000466</v>
      </c>
      <c r="CK10" s="9">
        <f t="shared" si="28"/>
        <v>-0.87557603686635943</v>
      </c>
      <c r="CL10" s="9">
        <f t="shared" si="29"/>
        <v>2.237926972909305</v>
      </c>
      <c r="CM10" s="9">
        <f t="shared" si="30"/>
        <v>0.21246458923512751</v>
      </c>
      <c r="CN10" s="9">
        <f t="shared" si="31"/>
        <v>2.9154518950437316</v>
      </c>
      <c r="CO10" s="9">
        <f t="shared" si="32"/>
        <v>1.6045420883732411</v>
      </c>
    </row>
    <row r="11" spans="1:94" x14ac:dyDescent="0.25">
      <c r="A11" t="s">
        <v>19</v>
      </c>
      <c r="B11" s="7">
        <v>43951</v>
      </c>
      <c r="C11">
        <v>5176200</v>
      </c>
      <c r="D11">
        <v>-11400</v>
      </c>
      <c r="E11" t="s">
        <v>19</v>
      </c>
      <c r="F11" s="7">
        <v>43950</v>
      </c>
      <c r="G11">
        <v>5187600</v>
      </c>
      <c r="H11">
        <v>-506400</v>
      </c>
      <c r="I11" t="s">
        <v>19</v>
      </c>
      <c r="J11" s="7">
        <v>43949</v>
      </c>
      <c r="K11">
        <v>5694000</v>
      </c>
      <c r="L11">
        <v>-375000</v>
      </c>
      <c r="M11" t="s">
        <v>19</v>
      </c>
      <c r="N11" s="7">
        <v>43948</v>
      </c>
      <c r="O11">
        <v>6069000</v>
      </c>
      <c r="P11">
        <v>-68400</v>
      </c>
      <c r="Q11" t="s">
        <v>19</v>
      </c>
      <c r="R11" s="7">
        <v>43945</v>
      </c>
      <c r="S11">
        <v>6137400</v>
      </c>
      <c r="T11">
        <v>-33600</v>
      </c>
      <c r="U11" t="s">
        <v>19</v>
      </c>
      <c r="V11" s="7">
        <v>43944</v>
      </c>
      <c r="W11">
        <v>6171000</v>
      </c>
      <c r="X11">
        <v>40800</v>
      </c>
      <c r="Y11" t="s">
        <v>19</v>
      </c>
      <c r="Z11" s="7">
        <v>43943</v>
      </c>
      <c r="AA11">
        <v>6130200</v>
      </c>
      <c r="AB11">
        <v>204600</v>
      </c>
      <c r="AC11" t="s">
        <v>19</v>
      </c>
      <c r="AD11" s="7">
        <v>43942</v>
      </c>
      <c r="AE11">
        <v>5925600</v>
      </c>
      <c r="AF11">
        <v>145200</v>
      </c>
      <c r="AG11" t="s">
        <v>19</v>
      </c>
      <c r="AH11" s="7">
        <v>43941</v>
      </c>
      <c r="AI11">
        <v>5780400</v>
      </c>
      <c r="AJ11">
        <v>-30000</v>
      </c>
      <c r="AK11" t="s">
        <v>19</v>
      </c>
      <c r="AL11" s="7">
        <v>43938</v>
      </c>
      <c r="AM11">
        <v>5810400</v>
      </c>
      <c r="AN11">
        <v>-83400</v>
      </c>
      <c r="AO11" t="s">
        <v>19</v>
      </c>
      <c r="AP11" s="7">
        <v>43937</v>
      </c>
      <c r="AQ11">
        <v>5893800</v>
      </c>
      <c r="AR11">
        <v>38400</v>
      </c>
      <c r="AS11" t="s">
        <v>19</v>
      </c>
      <c r="AT11" s="7">
        <v>43936</v>
      </c>
      <c r="AU11">
        <v>5855400</v>
      </c>
      <c r="AV11">
        <v>-189000</v>
      </c>
      <c r="AW11" t="s">
        <v>19</v>
      </c>
      <c r="AX11" s="7">
        <v>43934</v>
      </c>
      <c r="AY11">
        <v>6044400</v>
      </c>
      <c r="AZ11">
        <v>150600</v>
      </c>
      <c r="BA11" t="s">
        <v>19</v>
      </c>
      <c r="BB11" s="7">
        <v>43930</v>
      </c>
      <c r="BC11">
        <v>5893800</v>
      </c>
      <c r="BD11">
        <v>19800</v>
      </c>
      <c r="BE11" t="s">
        <v>19</v>
      </c>
      <c r="BF11" s="7">
        <v>43929</v>
      </c>
      <c r="BG11">
        <v>5874000</v>
      </c>
      <c r="BH11">
        <v>-18600</v>
      </c>
      <c r="BJ11" t="str">
        <f t="shared" si="1"/>
        <v>ASIANPAINT</v>
      </c>
      <c r="BK11">
        <f t="shared" si="4"/>
        <v>5176200</v>
      </c>
      <c r="BL11">
        <f t="shared" si="5"/>
        <v>5187600</v>
      </c>
      <c r="BM11">
        <f t="shared" si="6"/>
        <v>5694000</v>
      </c>
      <c r="BN11">
        <f t="shared" si="7"/>
        <v>6069000</v>
      </c>
      <c r="BO11">
        <f t="shared" si="8"/>
        <v>6137400</v>
      </c>
      <c r="BP11">
        <f t="shared" si="9"/>
        <v>6171000</v>
      </c>
      <c r="BQ11">
        <f t="shared" si="10"/>
        <v>6130200</v>
      </c>
      <c r="BR11">
        <f t="shared" si="11"/>
        <v>5925600</v>
      </c>
      <c r="BS11">
        <f t="shared" si="12"/>
        <v>5780400</v>
      </c>
      <c r="BT11">
        <f t="shared" si="13"/>
        <v>5810400</v>
      </c>
      <c r="BU11">
        <f t="shared" si="14"/>
        <v>5893800</v>
      </c>
      <c r="BV11" s="8">
        <f t="shared" si="15"/>
        <v>5855400</v>
      </c>
      <c r="BW11">
        <f t="shared" si="16"/>
        <v>6044400</v>
      </c>
      <c r="BX11">
        <f t="shared" si="17"/>
        <v>5893800</v>
      </c>
      <c r="BY11">
        <f t="shared" si="18"/>
        <v>5874000</v>
      </c>
      <c r="CA11" t="str">
        <f t="shared" si="2"/>
        <v>ASIANPAINT</v>
      </c>
      <c r="CB11" s="9">
        <f t="shared" si="19"/>
        <v>-0.21975479990747168</v>
      </c>
      <c r="CC11" s="9">
        <f t="shared" si="20"/>
        <v>-8.8935721812434139</v>
      </c>
      <c r="CD11" s="9">
        <f t="shared" si="21"/>
        <v>-6.1789421651013345</v>
      </c>
      <c r="CE11" s="9">
        <f t="shared" si="22"/>
        <v>-1.1144784436406296</v>
      </c>
      <c r="CF11" s="9">
        <f t="shared" si="23"/>
        <v>-0.54448225571220221</v>
      </c>
      <c r="CG11" s="9">
        <f t="shared" si="24"/>
        <v>0.66555740432612309</v>
      </c>
      <c r="CH11" s="9">
        <f t="shared" si="25"/>
        <v>3.4528149048197649</v>
      </c>
      <c r="CI11" s="9">
        <f t="shared" si="26"/>
        <v>2.5119368901806105</v>
      </c>
      <c r="CJ11" s="9">
        <f t="shared" si="27"/>
        <v>-0.51631557207765377</v>
      </c>
      <c r="CK11" s="9">
        <f t="shared" si="28"/>
        <v>-1.4150463198615495</v>
      </c>
      <c r="CL11" s="9">
        <f t="shared" si="29"/>
        <v>0.65580489804283226</v>
      </c>
      <c r="CM11" s="9">
        <f t="shared" si="30"/>
        <v>-3.1268612269207861</v>
      </c>
      <c r="CN11" s="9">
        <f t="shared" si="31"/>
        <v>2.5552275272320064</v>
      </c>
      <c r="CO11" s="9">
        <f t="shared" si="32"/>
        <v>0.33707865168539325</v>
      </c>
    </row>
    <row r="12" spans="1:94" x14ac:dyDescent="0.25">
      <c r="A12" t="s">
        <v>20</v>
      </c>
      <c r="B12" s="7">
        <v>43951</v>
      </c>
      <c r="C12">
        <v>10271000</v>
      </c>
      <c r="D12">
        <v>223000</v>
      </c>
      <c r="E12" t="s">
        <v>20</v>
      </c>
      <c r="F12" s="7">
        <v>43950</v>
      </c>
      <c r="G12">
        <v>10048000</v>
      </c>
      <c r="H12">
        <v>-157000</v>
      </c>
      <c r="I12" t="s">
        <v>20</v>
      </c>
      <c r="J12" s="7">
        <v>43949</v>
      </c>
      <c r="K12">
        <v>10205000</v>
      </c>
      <c r="L12">
        <v>-456000</v>
      </c>
      <c r="M12" t="s">
        <v>20</v>
      </c>
      <c r="N12" s="7">
        <v>43948</v>
      </c>
      <c r="O12">
        <v>10661000</v>
      </c>
      <c r="P12">
        <v>-5000</v>
      </c>
      <c r="Q12" t="s">
        <v>20</v>
      </c>
      <c r="R12" s="7">
        <v>43945</v>
      </c>
      <c r="S12">
        <v>10666000</v>
      </c>
      <c r="T12">
        <v>108000</v>
      </c>
      <c r="U12" t="s">
        <v>20</v>
      </c>
      <c r="V12" s="7">
        <v>43944</v>
      </c>
      <c r="W12">
        <v>10558000</v>
      </c>
      <c r="X12">
        <v>405000</v>
      </c>
      <c r="Y12" t="s">
        <v>20</v>
      </c>
      <c r="Z12" s="7">
        <v>43943</v>
      </c>
      <c r="AA12">
        <v>10153000</v>
      </c>
      <c r="AB12">
        <v>285000</v>
      </c>
      <c r="AC12" t="s">
        <v>20</v>
      </c>
      <c r="AD12" s="7">
        <v>43942</v>
      </c>
      <c r="AE12">
        <v>9868000</v>
      </c>
      <c r="AF12">
        <v>1175000</v>
      </c>
      <c r="AG12" t="s">
        <v>20</v>
      </c>
      <c r="AH12" s="7">
        <v>43941</v>
      </c>
      <c r="AI12">
        <v>8693000</v>
      </c>
      <c r="AJ12">
        <v>464000</v>
      </c>
      <c r="AK12" t="s">
        <v>20</v>
      </c>
      <c r="AL12" s="7">
        <v>43938</v>
      </c>
      <c r="AM12">
        <v>8229000</v>
      </c>
      <c r="AN12">
        <v>-141000</v>
      </c>
      <c r="AO12" t="s">
        <v>20</v>
      </c>
      <c r="AP12" s="7">
        <v>43937</v>
      </c>
      <c r="AQ12">
        <v>8370000</v>
      </c>
      <c r="AR12">
        <v>453000</v>
      </c>
      <c r="AS12" t="s">
        <v>20</v>
      </c>
      <c r="AT12" s="7">
        <v>43936</v>
      </c>
      <c r="AU12">
        <v>7917000</v>
      </c>
      <c r="AV12">
        <v>-192000</v>
      </c>
      <c r="AW12" t="s">
        <v>20</v>
      </c>
      <c r="AX12" s="7">
        <v>43934</v>
      </c>
      <c r="AY12">
        <v>8109000</v>
      </c>
      <c r="AZ12">
        <v>308000</v>
      </c>
      <c r="BA12" t="s">
        <v>20</v>
      </c>
      <c r="BB12" s="7">
        <v>43930</v>
      </c>
      <c r="BC12">
        <v>7801000</v>
      </c>
      <c r="BD12">
        <v>170000</v>
      </c>
      <c r="BE12" t="s">
        <v>20</v>
      </c>
      <c r="BF12" s="7">
        <v>43929</v>
      </c>
      <c r="BG12">
        <v>7631000</v>
      </c>
      <c r="BH12">
        <v>-277000</v>
      </c>
      <c r="BJ12" t="str">
        <f t="shared" si="1"/>
        <v>AUROPHARMA</v>
      </c>
      <c r="BK12">
        <f t="shared" si="4"/>
        <v>10271000</v>
      </c>
      <c r="BL12">
        <f t="shared" si="5"/>
        <v>10048000</v>
      </c>
      <c r="BM12">
        <f t="shared" si="6"/>
        <v>10205000</v>
      </c>
      <c r="BN12">
        <f t="shared" si="7"/>
        <v>10661000</v>
      </c>
      <c r="BO12">
        <f t="shared" si="8"/>
        <v>10666000</v>
      </c>
      <c r="BP12">
        <f t="shared" si="9"/>
        <v>10558000</v>
      </c>
      <c r="BQ12">
        <f t="shared" si="10"/>
        <v>10153000</v>
      </c>
      <c r="BR12">
        <f t="shared" si="11"/>
        <v>9868000</v>
      </c>
      <c r="BS12">
        <f t="shared" si="12"/>
        <v>8693000</v>
      </c>
      <c r="BT12">
        <f t="shared" si="13"/>
        <v>8229000</v>
      </c>
      <c r="BU12">
        <f t="shared" si="14"/>
        <v>8370000</v>
      </c>
      <c r="BV12" s="8">
        <f t="shared" si="15"/>
        <v>7917000</v>
      </c>
      <c r="BW12">
        <f t="shared" si="16"/>
        <v>8109000</v>
      </c>
      <c r="BX12">
        <f t="shared" si="17"/>
        <v>7801000</v>
      </c>
      <c r="BY12">
        <f t="shared" si="18"/>
        <v>7631000</v>
      </c>
      <c r="CA12" t="str">
        <f t="shared" si="2"/>
        <v>AUROPHARMA</v>
      </c>
      <c r="CB12" s="9">
        <f t="shared" si="19"/>
        <v>2.2193471337579616</v>
      </c>
      <c r="CC12" s="9">
        <f t="shared" si="20"/>
        <v>-1.5384615384615385</v>
      </c>
      <c r="CD12" s="9">
        <f t="shared" si="21"/>
        <v>-4.2772723009098579</v>
      </c>
      <c r="CE12" s="9">
        <f t="shared" si="22"/>
        <v>-4.6877929870616911E-2</v>
      </c>
      <c r="CF12" s="9">
        <f t="shared" si="23"/>
        <v>1.0229210077666224</v>
      </c>
      <c r="CG12" s="9">
        <f t="shared" si="24"/>
        <v>3.9889687777011718</v>
      </c>
      <c r="CH12" s="9">
        <f t="shared" si="25"/>
        <v>2.8881232265910013</v>
      </c>
      <c r="CI12" s="9">
        <f t="shared" si="26"/>
        <v>13.516622569883815</v>
      </c>
      <c r="CJ12" s="9">
        <f t="shared" si="27"/>
        <v>5.6385952120549279</v>
      </c>
      <c r="CK12" s="9">
        <f t="shared" si="28"/>
        <v>-1.6845878136200716</v>
      </c>
      <c r="CL12" s="9">
        <f t="shared" si="29"/>
        <v>5.7218643425539977</v>
      </c>
      <c r="CM12" s="9">
        <f t="shared" si="30"/>
        <v>-2.3677395486496486</v>
      </c>
      <c r="CN12" s="9">
        <f t="shared" si="31"/>
        <v>3.9482117677220865</v>
      </c>
      <c r="CO12" s="9">
        <f t="shared" si="32"/>
        <v>2.2277552090158563</v>
      </c>
    </row>
    <row r="13" spans="1:94" x14ac:dyDescent="0.25">
      <c r="A13" t="s">
        <v>21</v>
      </c>
      <c r="B13" s="7">
        <v>43951</v>
      </c>
      <c r="C13">
        <v>47648400</v>
      </c>
      <c r="D13">
        <v>-880800</v>
      </c>
      <c r="E13" t="s">
        <v>21</v>
      </c>
      <c r="F13" s="7">
        <v>43950</v>
      </c>
      <c r="G13">
        <v>48529200</v>
      </c>
      <c r="H13">
        <v>-2346000</v>
      </c>
      <c r="I13" t="s">
        <v>21</v>
      </c>
      <c r="J13" s="7">
        <v>43949</v>
      </c>
      <c r="K13">
        <v>50875200</v>
      </c>
      <c r="L13">
        <v>-225600</v>
      </c>
      <c r="M13" t="s">
        <v>21</v>
      </c>
      <c r="N13" s="7">
        <v>43948</v>
      </c>
      <c r="O13">
        <v>51100800</v>
      </c>
      <c r="P13">
        <v>-192000</v>
      </c>
      <c r="Q13" t="s">
        <v>21</v>
      </c>
      <c r="R13" s="7">
        <v>43945</v>
      </c>
      <c r="S13">
        <v>51292800</v>
      </c>
      <c r="T13">
        <v>913200</v>
      </c>
      <c r="U13" t="s">
        <v>21</v>
      </c>
      <c r="V13" s="7">
        <v>43944</v>
      </c>
      <c r="W13">
        <v>50379600</v>
      </c>
      <c r="X13">
        <v>361200</v>
      </c>
      <c r="Y13" t="s">
        <v>21</v>
      </c>
      <c r="Z13" s="7">
        <v>43943</v>
      </c>
      <c r="AA13">
        <v>50018400</v>
      </c>
      <c r="AB13">
        <v>607200</v>
      </c>
      <c r="AC13" t="s">
        <v>21</v>
      </c>
      <c r="AD13" s="7">
        <v>43942</v>
      </c>
      <c r="AE13">
        <v>49411200</v>
      </c>
      <c r="AF13">
        <v>-634800</v>
      </c>
      <c r="AG13" t="s">
        <v>21</v>
      </c>
      <c r="AH13" s="7">
        <v>43941</v>
      </c>
      <c r="AI13">
        <v>50046000</v>
      </c>
      <c r="AJ13">
        <v>-876000</v>
      </c>
      <c r="AK13" t="s">
        <v>21</v>
      </c>
      <c r="AL13" s="7">
        <v>43938</v>
      </c>
      <c r="AM13">
        <v>50922000</v>
      </c>
      <c r="AN13">
        <v>-141600</v>
      </c>
      <c r="AO13" t="s">
        <v>21</v>
      </c>
      <c r="AP13" s="7">
        <v>43937</v>
      </c>
      <c r="AQ13">
        <v>51063600</v>
      </c>
      <c r="AR13">
        <v>1785600</v>
      </c>
      <c r="AS13" t="s">
        <v>21</v>
      </c>
      <c r="AT13" s="7">
        <v>43936</v>
      </c>
      <c r="AU13">
        <v>49278000</v>
      </c>
      <c r="AV13">
        <v>-504000</v>
      </c>
      <c r="AW13" t="s">
        <v>21</v>
      </c>
      <c r="AX13" s="7">
        <v>43934</v>
      </c>
      <c r="AY13">
        <v>49782000</v>
      </c>
      <c r="AZ13">
        <v>-134400</v>
      </c>
      <c r="BA13" t="s">
        <v>21</v>
      </c>
      <c r="BB13" s="7">
        <v>43930</v>
      </c>
      <c r="BC13">
        <v>49916400</v>
      </c>
      <c r="BD13">
        <v>-1495200</v>
      </c>
      <c r="BE13" t="s">
        <v>21</v>
      </c>
      <c r="BF13" s="7">
        <v>43929</v>
      </c>
      <c r="BG13">
        <v>51411600</v>
      </c>
      <c r="BH13">
        <v>-690000</v>
      </c>
      <c r="BJ13" t="str">
        <f t="shared" si="1"/>
        <v>AXISBANK</v>
      </c>
      <c r="BK13">
        <f t="shared" si="4"/>
        <v>47648400</v>
      </c>
      <c r="BL13">
        <f t="shared" si="5"/>
        <v>48529200</v>
      </c>
      <c r="BM13">
        <f t="shared" si="6"/>
        <v>50875200</v>
      </c>
      <c r="BN13">
        <f t="shared" si="7"/>
        <v>51100800</v>
      </c>
      <c r="BO13">
        <f t="shared" si="8"/>
        <v>51292800</v>
      </c>
      <c r="BP13">
        <f t="shared" si="9"/>
        <v>50379600</v>
      </c>
      <c r="BQ13">
        <f t="shared" si="10"/>
        <v>50018400</v>
      </c>
      <c r="BR13">
        <f t="shared" si="11"/>
        <v>49411200</v>
      </c>
      <c r="BS13">
        <f t="shared" si="12"/>
        <v>50046000</v>
      </c>
      <c r="BT13">
        <f t="shared" si="13"/>
        <v>50922000</v>
      </c>
      <c r="BU13">
        <f t="shared" si="14"/>
        <v>51063600</v>
      </c>
      <c r="BV13" s="8">
        <f t="shared" si="15"/>
        <v>49278000</v>
      </c>
      <c r="BW13">
        <f t="shared" si="16"/>
        <v>49782000</v>
      </c>
      <c r="BX13">
        <f t="shared" si="17"/>
        <v>49916400</v>
      </c>
      <c r="BY13">
        <f t="shared" si="18"/>
        <v>51411600</v>
      </c>
      <c r="CA13" t="str">
        <f t="shared" si="2"/>
        <v>AXISBANK</v>
      </c>
      <c r="CB13" s="9">
        <f t="shared" si="19"/>
        <v>-1.8149897381370392</v>
      </c>
      <c r="CC13" s="9">
        <f t="shared" si="20"/>
        <v>-4.6112840834040947</v>
      </c>
      <c r="CD13" s="9">
        <f t="shared" si="21"/>
        <v>-0.44148036821341347</v>
      </c>
      <c r="CE13" s="9">
        <f t="shared" si="22"/>
        <v>-0.37432154220475389</v>
      </c>
      <c r="CF13" s="9">
        <f t="shared" si="23"/>
        <v>1.8126384488959817</v>
      </c>
      <c r="CG13" s="9">
        <f t="shared" si="24"/>
        <v>0.72213425459430935</v>
      </c>
      <c r="CH13" s="9">
        <f t="shared" si="25"/>
        <v>1.2288711870992812</v>
      </c>
      <c r="CI13" s="9">
        <f t="shared" si="26"/>
        <v>-1.2684330416017264</v>
      </c>
      <c r="CJ13" s="9">
        <f t="shared" si="27"/>
        <v>-1.7202780723459408</v>
      </c>
      <c r="CK13" s="9">
        <f t="shared" si="28"/>
        <v>-0.27730124785561533</v>
      </c>
      <c r="CL13" s="9">
        <f t="shared" si="29"/>
        <v>3.6235236819676122</v>
      </c>
      <c r="CM13" s="9">
        <f t="shared" si="30"/>
        <v>-1.0124141255875618</v>
      </c>
      <c r="CN13" s="9">
        <f t="shared" si="31"/>
        <v>-0.26925018631151282</v>
      </c>
      <c r="CO13" s="9">
        <f t="shared" si="32"/>
        <v>-2.9082930700464487</v>
      </c>
    </row>
    <row r="14" spans="1:94" x14ac:dyDescent="0.25">
      <c r="A14" t="s">
        <v>22</v>
      </c>
      <c r="B14" s="7">
        <v>43951</v>
      </c>
      <c r="C14">
        <v>1485750</v>
      </c>
      <c r="D14">
        <v>105000</v>
      </c>
      <c r="E14" t="s">
        <v>22</v>
      </c>
      <c r="F14" s="7">
        <v>43950</v>
      </c>
      <c r="G14">
        <v>1380750</v>
      </c>
      <c r="H14">
        <v>-48000</v>
      </c>
      <c r="I14" t="s">
        <v>22</v>
      </c>
      <c r="J14" s="7">
        <v>43949</v>
      </c>
      <c r="K14">
        <v>1428750</v>
      </c>
      <c r="L14">
        <v>-112750</v>
      </c>
      <c r="M14" t="s">
        <v>22</v>
      </c>
      <c r="N14" s="7">
        <v>43948</v>
      </c>
      <c r="O14">
        <v>1541500</v>
      </c>
      <c r="P14">
        <v>53750</v>
      </c>
      <c r="Q14" t="s">
        <v>22</v>
      </c>
      <c r="R14" s="7">
        <v>43945</v>
      </c>
      <c r="S14">
        <v>1487750</v>
      </c>
      <c r="T14">
        <v>44500</v>
      </c>
      <c r="U14" t="s">
        <v>22</v>
      </c>
      <c r="V14" s="7">
        <v>43944</v>
      </c>
      <c r="W14">
        <v>1443250</v>
      </c>
      <c r="X14">
        <v>-13000</v>
      </c>
      <c r="Y14" t="s">
        <v>22</v>
      </c>
      <c r="Z14" s="7">
        <v>43943</v>
      </c>
      <c r="AA14">
        <v>1456250</v>
      </c>
      <c r="AB14">
        <v>114750</v>
      </c>
      <c r="AC14" t="s">
        <v>22</v>
      </c>
      <c r="AD14" s="7">
        <v>43942</v>
      </c>
      <c r="AE14">
        <v>1341500</v>
      </c>
      <c r="AF14">
        <v>-55250</v>
      </c>
      <c r="AG14" t="s">
        <v>22</v>
      </c>
      <c r="AH14" s="7">
        <v>43941</v>
      </c>
      <c r="AI14">
        <v>1396750</v>
      </c>
      <c r="AJ14">
        <v>-29000</v>
      </c>
      <c r="AK14" t="s">
        <v>22</v>
      </c>
      <c r="AL14" s="7">
        <v>43938</v>
      </c>
      <c r="AM14">
        <v>1425750</v>
      </c>
      <c r="AN14">
        <v>33500</v>
      </c>
      <c r="AO14" t="s">
        <v>22</v>
      </c>
      <c r="AP14" s="7">
        <v>43937</v>
      </c>
      <c r="AQ14">
        <v>1392250</v>
      </c>
      <c r="AR14">
        <v>32250</v>
      </c>
      <c r="AS14" t="s">
        <v>22</v>
      </c>
      <c r="AT14" s="7">
        <v>43936</v>
      </c>
      <c r="AU14">
        <v>1360000</v>
      </c>
      <c r="AV14">
        <v>-37000</v>
      </c>
      <c r="AW14" t="s">
        <v>22</v>
      </c>
      <c r="AX14" s="7">
        <v>43934</v>
      </c>
      <c r="AY14">
        <v>1397000</v>
      </c>
      <c r="AZ14">
        <v>-3250</v>
      </c>
      <c r="BA14" t="s">
        <v>22</v>
      </c>
      <c r="BB14" s="7">
        <v>43930</v>
      </c>
      <c r="BC14">
        <v>1400250</v>
      </c>
      <c r="BD14">
        <v>98250</v>
      </c>
      <c r="BE14" t="s">
        <v>22</v>
      </c>
      <c r="BF14" s="7">
        <v>43929</v>
      </c>
      <c r="BG14">
        <v>1302000</v>
      </c>
      <c r="BH14">
        <v>-34000</v>
      </c>
      <c r="BJ14" t="str">
        <f t="shared" si="1"/>
        <v>BAJAJ-AUTO</v>
      </c>
      <c r="BK14">
        <f t="shared" si="4"/>
        <v>1485750</v>
      </c>
      <c r="BL14">
        <f t="shared" si="5"/>
        <v>1380750</v>
      </c>
      <c r="BM14">
        <f t="shared" si="6"/>
        <v>1428750</v>
      </c>
      <c r="BN14">
        <f t="shared" si="7"/>
        <v>1541500</v>
      </c>
      <c r="BO14">
        <f t="shared" si="8"/>
        <v>1487750</v>
      </c>
      <c r="BP14">
        <f t="shared" si="9"/>
        <v>1443250</v>
      </c>
      <c r="BQ14">
        <f t="shared" si="10"/>
        <v>1456250</v>
      </c>
      <c r="BR14">
        <f t="shared" si="11"/>
        <v>1341500</v>
      </c>
      <c r="BS14">
        <f t="shared" si="12"/>
        <v>1396750</v>
      </c>
      <c r="BT14">
        <f t="shared" si="13"/>
        <v>1425750</v>
      </c>
      <c r="BU14">
        <f t="shared" si="14"/>
        <v>1392250</v>
      </c>
      <c r="BV14" s="8">
        <f t="shared" si="15"/>
        <v>1360000</v>
      </c>
      <c r="BW14">
        <f t="shared" si="16"/>
        <v>1397000</v>
      </c>
      <c r="BX14">
        <f t="shared" si="17"/>
        <v>1400250</v>
      </c>
      <c r="BY14">
        <f t="shared" si="18"/>
        <v>1302000</v>
      </c>
      <c r="CA14" t="str">
        <f t="shared" si="2"/>
        <v>BAJAJ-AUTO</v>
      </c>
      <c r="CB14" s="9">
        <f t="shared" si="19"/>
        <v>7.6045627376425857</v>
      </c>
      <c r="CC14" s="9">
        <f t="shared" si="20"/>
        <v>-3.3595800524934383</v>
      </c>
      <c r="CD14" s="9">
        <f t="shared" si="21"/>
        <v>-7.3143042491080115</v>
      </c>
      <c r="CE14" s="9">
        <f t="shared" si="22"/>
        <v>3.6128381784574017</v>
      </c>
      <c r="CF14" s="9">
        <f t="shared" si="23"/>
        <v>3.0833188983197646</v>
      </c>
      <c r="CG14" s="9">
        <f t="shared" si="24"/>
        <v>-0.89270386266094415</v>
      </c>
      <c r="CH14" s="9">
        <f t="shared" si="25"/>
        <v>8.5538576220648537</v>
      </c>
      <c r="CI14" s="9">
        <f t="shared" si="26"/>
        <v>-3.9556112403794521</v>
      </c>
      <c r="CJ14" s="9">
        <f t="shared" si="27"/>
        <v>-2.0340171839382784</v>
      </c>
      <c r="CK14" s="9">
        <f t="shared" si="28"/>
        <v>2.4061770515352845</v>
      </c>
      <c r="CL14" s="9">
        <f t="shared" si="29"/>
        <v>2.3713235294117645</v>
      </c>
      <c r="CM14" s="9">
        <f t="shared" si="30"/>
        <v>-2.6485325697924123</v>
      </c>
      <c r="CN14" s="9">
        <f t="shared" si="31"/>
        <v>-0.23210141046241742</v>
      </c>
      <c r="CO14" s="9">
        <f t="shared" si="32"/>
        <v>7.5460829493087562</v>
      </c>
    </row>
    <row r="15" spans="1:94" x14ac:dyDescent="0.25">
      <c r="A15" t="s">
        <v>23</v>
      </c>
      <c r="B15" s="7">
        <v>43951</v>
      </c>
      <c r="C15">
        <v>674250</v>
      </c>
      <c r="D15">
        <v>-58625</v>
      </c>
      <c r="E15" t="s">
        <v>23</v>
      </c>
      <c r="F15" s="7">
        <v>43950</v>
      </c>
      <c r="G15">
        <v>732875</v>
      </c>
      <c r="H15">
        <v>-23250</v>
      </c>
      <c r="I15" t="s">
        <v>23</v>
      </c>
      <c r="J15" s="7">
        <v>43949</v>
      </c>
      <c r="K15">
        <v>756125</v>
      </c>
      <c r="L15">
        <v>36000</v>
      </c>
      <c r="M15" t="s">
        <v>23</v>
      </c>
      <c r="N15" s="7">
        <v>43948</v>
      </c>
      <c r="O15">
        <v>720125</v>
      </c>
      <c r="P15">
        <v>-16125</v>
      </c>
      <c r="Q15" t="s">
        <v>23</v>
      </c>
      <c r="R15" s="7">
        <v>43945</v>
      </c>
      <c r="S15">
        <v>736250</v>
      </c>
      <c r="T15">
        <v>-3000</v>
      </c>
      <c r="U15" t="s">
        <v>23</v>
      </c>
      <c r="V15" s="7">
        <v>43944</v>
      </c>
      <c r="W15">
        <v>739250</v>
      </c>
      <c r="X15">
        <v>-1125</v>
      </c>
      <c r="Y15" t="s">
        <v>23</v>
      </c>
      <c r="Z15" s="7">
        <v>43943</v>
      </c>
      <c r="AA15">
        <v>740375</v>
      </c>
      <c r="AB15">
        <v>22875</v>
      </c>
      <c r="AC15" t="s">
        <v>23</v>
      </c>
      <c r="AD15" s="7">
        <v>43942</v>
      </c>
      <c r="AE15">
        <v>717500</v>
      </c>
      <c r="AF15">
        <v>-35125</v>
      </c>
      <c r="AG15" t="s">
        <v>23</v>
      </c>
      <c r="AH15" s="7">
        <v>43941</v>
      </c>
      <c r="AI15">
        <v>752625</v>
      </c>
      <c r="AJ15">
        <v>-16000</v>
      </c>
      <c r="AK15" t="s">
        <v>23</v>
      </c>
      <c r="AL15" s="7">
        <v>43938</v>
      </c>
      <c r="AM15">
        <v>768625</v>
      </c>
      <c r="AN15">
        <v>10500</v>
      </c>
      <c r="AO15" t="s">
        <v>23</v>
      </c>
      <c r="AP15" s="7">
        <v>43937</v>
      </c>
      <c r="AQ15">
        <v>758125</v>
      </c>
      <c r="AR15">
        <v>36750</v>
      </c>
      <c r="AS15" t="s">
        <v>23</v>
      </c>
      <c r="AT15" s="7">
        <v>43936</v>
      </c>
      <c r="AU15">
        <v>721375</v>
      </c>
      <c r="AV15">
        <v>-42750</v>
      </c>
      <c r="AW15" t="s">
        <v>23</v>
      </c>
      <c r="AX15" s="7">
        <v>43934</v>
      </c>
      <c r="AY15">
        <v>764125</v>
      </c>
      <c r="AZ15">
        <v>-9875</v>
      </c>
      <c r="BA15" t="s">
        <v>23</v>
      </c>
      <c r="BB15" s="7">
        <v>43930</v>
      </c>
      <c r="BC15">
        <v>774000</v>
      </c>
      <c r="BD15">
        <v>37375</v>
      </c>
      <c r="BE15" t="s">
        <v>23</v>
      </c>
      <c r="BF15" s="7">
        <v>43929</v>
      </c>
      <c r="BG15">
        <v>736625</v>
      </c>
      <c r="BH15">
        <v>13875</v>
      </c>
      <c r="BJ15" t="str">
        <f t="shared" si="1"/>
        <v>BAJAJFINSV</v>
      </c>
      <c r="BK15">
        <f t="shared" si="4"/>
        <v>674250</v>
      </c>
      <c r="BL15">
        <f t="shared" si="5"/>
        <v>732875</v>
      </c>
      <c r="BM15">
        <f t="shared" si="6"/>
        <v>756125</v>
      </c>
      <c r="BN15">
        <f t="shared" si="7"/>
        <v>720125</v>
      </c>
      <c r="BO15">
        <f t="shared" si="8"/>
        <v>736250</v>
      </c>
      <c r="BP15">
        <f t="shared" si="9"/>
        <v>739250</v>
      </c>
      <c r="BQ15">
        <f t="shared" si="10"/>
        <v>740375</v>
      </c>
      <c r="BR15">
        <f t="shared" si="11"/>
        <v>717500</v>
      </c>
      <c r="BS15">
        <f t="shared" si="12"/>
        <v>752625</v>
      </c>
      <c r="BT15">
        <f t="shared" si="13"/>
        <v>768625</v>
      </c>
      <c r="BU15">
        <f t="shared" si="14"/>
        <v>758125</v>
      </c>
      <c r="BV15" s="8">
        <f t="shared" si="15"/>
        <v>721375</v>
      </c>
      <c r="BW15">
        <f t="shared" si="16"/>
        <v>764125</v>
      </c>
      <c r="BX15">
        <f t="shared" si="17"/>
        <v>774000</v>
      </c>
      <c r="BY15">
        <f t="shared" si="18"/>
        <v>736625</v>
      </c>
      <c r="CA15" t="str">
        <f t="shared" si="2"/>
        <v>BAJAJFINSV</v>
      </c>
      <c r="CB15" s="9">
        <f t="shared" si="19"/>
        <v>-7.9993177554153165</v>
      </c>
      <c r="CC15" s="9">
        <f t="shared" si="20"/>
        <v>-3.0748884113076542</v>
      </c>
      <c r="CD15" s="9">
        <f t="shared" si="21"/>
        <v>4.9991320951223743</v>
      </c>
      <c r="CE15" s="9">
        <f t="shared" si="22"/>
        <v>-2.1901528013582343</v>
      </c>
      <c r="CF15" s="9">
        <f t="shared" si="23"/>
        <v>-0.40581670612106863</v>
      </c>
      <c r="CG15" s="9">
        <f t="shared" si="24"/>
        <v>-0.15195002532500423</v>
      </c>
      <c r="CH15" s="9">
        <f t="shared" si="25"/>
        <v>3.1881533101045294</v>
      </c>
      <c r="CI15" s="9">
        <f t="shared" si="26"/>
        <v>-4.6669988374024252</v>
      </c>
      <c r="CJ15" s="9">
        <f t="shared" si="27"/>
        <v>-2.0816392909416166</v>
      </c>
      <c r="CK15" s="9">
        <f t="shared" si="28"/>
        <v>1.3849958779884584</v>
      </c>
      <c r="CL15" s="9">
        <f t="shared" si="29"/>
        <v>5.0944377057702308</v>
      </c>
      <c r="CM15" s="9">
        <f t="shared" si="30"/>
        <v>-5.5946343857353185</v>
      </c>
      <c r="CN15" s="9">
        <f t="shared" si="31"/>
        <v>-1.2758397932816536</v>
      </c>
      <c r="CO15" s="9">
        <f t="shared" si="32"/>
        <v>5.0738163923298831</v>
      </c>
    </row>
    <row r="16" spans="1:94" x14ac:dyDescent="0.25">
      <c r="A16" t="s">
        <v>24</v>
      </c>
      <c r="B16" s="7">
        <v>43951</v>
      </c>
      <c r="C16">
        <v>5672750</v>
      </c>
      <c r="D16">
        <v>-337000</v>
      </c>
      <c r="E16" t="s">
        <v>24</v>
      </c>
      <c r="F16" s="7">
        <v>43950</v>
      </c>
      <c r="G16">
        <v>6009750</v>
      </c>
      <c r="H16">
        <v>-402250</v>
      </c>
      <c r="I16" t="s">
        <v>24</v>
      </c>
      <c r="J16" s="7">
        <v>43949</v>
      </c>
      <c r="K16">
        <v>6412000</v>
      </c>
      <c r="L16">
        <v>661500</v>
      </c>
      <c r="M16" t="s">
        <v>24</v>
      </c>
      <c r="N16" s="7">
        <v>43948</v>
      </c>
      <c r="O16">
        <v>5750500</v>
      </c>
      <c r="P16">
        <v>414500</v>
      </c>
      <c r="Q16" t="s">
        <v>24</v>
      </c>
      <c r="R16" s="7">
        <v>43945</v>
      </c>
      <c r="S16">
        <v>5336000</v>
      </c>
      <c r="T16">
        <v>406750</v>
      </c>
      <c r="U16" t="s">
        <v>24</v>
      </c>
      <c r="V16" s="7">
        <v>43944</v>
      </c>
      <c r="W16">
        <v>4929250</v>
      </c>
      <c r="X16">
        <v>29000</v>
      </c>
      <c r="Y16" t="s">
        <v>24</v>
      </c>
      <c r="Z16" s="7">
        <v>43943</v>
      </c>
      <c r="AA16">
        <v>4900250</v>
      </c>
      <c r="AB16">
        <v>161250</v>
      </c>
      <c r="AC16" t="s">
        <v>24</v>
      </c>
      <c r="AD16" s="7">
        <v>43942</v>
      </c>
      <c r="AE16">
        <v>4739000</v>
      </c>
      <c r="AF16">
        <v>-226750</v>
      </c>
      <c r="AG16" t="s">
        <v>24</v>
      </c>
      <c r="AH16" s="7">
        <v>43941</v>
      </c>
      <c r="AI16">
        <v>4965750</v>
      </c>
      <c r="AJ16">
        <v>-199250</v>
      </c>
      <c r="AK16" t="s">
        <v>24</v>
      </c>
      <c r="AL16" s="7">
        <v>43938</v>
      </c>
      <c r="AM16">
        <v>5165000</v>
      </c>
      <c r="AN16">
        <v>15250</v>
      </c>
      <c r="AO16" t="s">
        <v>24</v>
      </c>
      <c r="AP16" s="7">
        <v>43937</v>
      </c>
      <c r="AQ16">
        <v>5149750</v>
      </c>
      <c r="AR16">
        <v>332250</v>
      </c>
      <c r="AS16" t="s">
        <v>24</v>
      </c>
      <c r="AT16" s="7">
        <v>43936</v>
      </c>
      <c r="AU16">
        <v>4817500</v>
      </c>
      <c r="AV16">
        <v>53000</v>
      </c>
      <c r="AW16" t="s">
        <v>24</v>
      </c>
      <c r="AX16" s="7">
        <v>43934</v>
      </c>
      <c r="AY16">
        <v>4764500</v>
      </c>
      <c r="AZ16">
        <v>311000</v>
      </c>
      <c r="BA16" t="s">
        <v>24</v>
      </c>
      <c r="BB16" s="7">
        <v>43930</v>
      </c>
      <c r="BC16">
        <v>4453500</v>
      </c>
      <c r="BD16">
        <v>-221000</v>
      </c>
      <c r="BE16" t="s">
        <v>24</v>
      </c>
      <c r="BF16" s="7">
        <v>43929</v>
      </c>
      <c r="BG16">
        <v>4674500</v>
      </c>
      <c r="BH16">
        <v>-200500</v>
      </c>
      <c r="BJ16" t="str">
        <f t="shared" si="1"/>
        <v>BAJFINANCE</v>
      </c>
      <c r="BK16">
        <f t="shared" si="4"/>
        <v>5672750</v>
      </c>
      <c r="BL16">
        <f t="shared" si="5"/>
        <v>6009750</v>
      </c>
      <c r="BM16">
        <f t="shared" si="6"/>
        <v>6412000</v>
      </c>
      <c r="BN16">
        <f t="shared" si="7"/>
        <v>5750500</v>
      </c>
      <c r="BO16">
        <f t="shared" si="8"/>
        <v>5336000</v>
      </c>
      <c r="BP16">
        <f t="shared" si="9"/>
        <v>4929250</v>
      </c>
      <c r="BQ16">
        <f t="shared" si="10"/>
        <v>4900250</v>
      </c>
      <c r="BR16">
        <f t="shared" si="11"/>
        <v>4739000</v>
      </c>
      <c r="BS16">
        <f t="shared" si="12"/>
        <v>4965750</v>
      </c>
      <c r="BT16">
        <f t="shared" si="13"/>
        <v>5165000</v>
      </c>
      <c r="BU16">
        <f t="shared" si="14"/>
        <v>5149750</v>
      </c>
      <c r="BV16" s="8">
        <f t="shared" si="15"/>
        <v>4817500</v>
      </c>
      <c r="BW16">
        <f t="shared" si="16"/>
        <v>4764500</v>
      </c>
      <c r="BX16">
        <f t="shared" si="17"/>
        <v>4453500</v>
      </c>
      <c r="BY16">
        <f t="shared" si="18"/>
        <v>4674500</v>
      </c>
      <c r="CA16" t="str">
        <f t="shared" si="2"/>
        <v>BAJFINANCE</v>
      </c>
      <c r="CB16" s="9">
        <f t="shared" si="19"/>
        <v>-5.6075543907816465</v>
      </c>
      <c r="CC16" s="9">
        <f t="shared" si="20"/>
        <v>-6.2733936369307548</v>
      </c>
      <c r="CD16" s="9">
        <f t="shared" si="21"/>
        <v>11.503347534996957</v>
      </c>
      <c r="CE16" s="9">
        <f t="shared" si="22"/>
        <v>7.7679910044977509</v>
      </c>
      <c r="CF16" s="9">
        <f t="shared" si="23"/>
        <v>8.2517624385048443</v>
      </c>
      <c r="CG16" s="9">
        <f t="shared" si="24"/>
        <v>0.59180654048262848</v>
      </c>
      <c r="CH16" s="9">
        <f t="shared" si="25"/>
        <v>3.4026165857775901</v>
      </c>
      <c r="CI16" s="9">
        <f t="shared" si="26"/>
        <v>-4.5662790112269045</v>
      </c>
      <c r="CJ16" s="9">
        <f t="shared" si="27"/>
        <v>-3.8576960309777348</v>
      </c>
      <c r="CK16" s="9">
        <f t="shared" si="28"/>
        <v>0.29613088013981259</v>
      </c>
      <c r="CL16" s="9">
        <f t="shared" si="29"/>
        <v>6.8967306694343531</v>
      </c>
      <c r="CM16" s="9">
        <f t="shared" si="30"/>
        <v>1.1123937454087522</v>
      </c>
      <c r="CN16" s="9">
        <f t="shared" si="31"/>
        <v>6.9832715841472996</v>
      </c>
      <c r="CO16" s="9">
        <f t="shared" si="32"/>
        <v>-4.7277783720183981</v>
      </c>
    </row>
    <row r="17" spans="1:93" x14ac:dyDescent="0.25">
      <c r="A17" t="s">
        <v>25</v>
      </c>
      <c r="B17" s="7">
        <v>43951</v>
      </c>
      <c r="C17">
        <v>716000</v>
      </c>
      <c r="D17">
        <v>-49600</v>
      </c>
      <c r="E17" t="s">
        <v>25</v>
      </c>
      <c r="F17" s="7">
        <v>43950</v>
      </c>
      <c r="G17">
        <v>765600</v>
      </c>
      <c r="H17">
        <v>-20800</v>
      </c>
      <c r="I17" t="s">
        <v>25</v>
      </c>
      <c r="J17" s="7">
        <v>43949</v>
      </c>
      <c r="K17">
        <v>786400</v>
      </c>
      <c r="L17">
        <v>-32000</v>
      </c>
      <c r="M17" t="s">
        <v>25</v>
      </c>
      <c r="N17" s="7">
        <v>43948</v>
      </c>
      <c r="O17">
        <v>818400</v>
      </c>
      <c r="P17">
        <v>60800</v>
      </c>
      <c r="Q17" t="s">
        <v>25</v>
      </c>
      <c r="R17" s="7">
        <v>43945</v>
      </c>
      <c r="S17">
        <v>757600</v>
      </c>
      <c r="T17">
        <v>44800</v>
      </c>
      <c r="U17" t="s">
        <v>25</v>
      </c>
      <c r="V17" s="7">
        <v>43944</v>
      </c>
      <c r="W17">
        <v>712800</v>
      </c>
      <c r="X17">
        <v>26400</v>
      </c>
      <c r="Y17" t="s">
        <v>25</v>
      </c>
      <c r="Z17" s="7">
        <v>43943</v>
      </c>
      <c r="AA17">
        <v>686400</v>
      </c>
      <c r="AB17">
        <v>29600</v>
      </c>
      <c r="AC17" t="s">
        <v>25</v>
      </c>
      <c r="AD17" s="7">
        <v>43942</v>
      </c>
      <c r="AE17">
        <v>656800</v>
      </c>
      <c r="AF17">
        <v>-27200</v>
      </c>
      <c r="AG17" t="s">
        <v>25</v>
      </c>
      <c r="AH17" s="7">
        <v>43941</v>
      </c>
      <c r="AI17">
        <v>684000</v>
      </c>
      <c r="AJ17">
        <v>0</v>
      </c>
      <c r="AK17" t="s">
        <v>25</v>
      </c>
      <c r="AL17" s="7">
        <v>43938</v>
      </c>
      <c r="AM17">
        <v>684000</v>
      </c>
      <c r="AN17">
        <v>20000</v>
      </c>
      <c r="AO17" t="s">
        <v>25</v>
      </c>
      <c r="AP17" s="7">
        <v>43937</v>
      </c>
      <c r="AQ17">
        <v>664000</v>
      </c>
      <c r="AR17">
        <v>93600</v>
      </c>
      <c r="AS17" t="s">
        <v>25</v>
      </c>
      <c r="AT17" s="7">
        <v>43936</v>
      </c>
      <c r="AU17">
        <v>570400</v>
      </c>
      <c r="AV17">
        <v>-24000</v>
      </c>
      <c r="AW17" t="s">
        <v>25</v>
      </c>
      <c r="AX17" s="7">
        <v>43934</v>
      </c>
      <c r="AY17">
        <v>594400</v>
      </c>
      <c r="AZ17">
        <v>-56800</v>
      </c>
      <c r="BA17" t="s">
        <v>25</v>
      </c>
      <c r="BB17" s="7">
        <v>43930</v>
      </c>
      <c r="BC17">
        <v>651200</v>
      </c>
      <c r="BD17">
        <v>28000</v>
      </c>
      <c r="BE17" t="s">
        <v>25</v>
      </c>
      <c r="BF17" s="7">
        <v>43929</v>
      </c>
      <c r="BG17">
        <v>623200</v>
      </c>
      <c r="BH17">
        <v>-4800</v>
      </c>
      <c r="BJ17" t="str">
        <f t="shared" si="1"/>
        <v>BALKRISIND</v>
      </c>
      <c r="BK17">
        <f t="shared" si="4"/>
        <v>716000</v>
      </c>
      <c r="BL17">
        <f t="shared" si="5"/>
        <v>765600</v>
      </c>
      <c r="BM17">
        <f t="shared" si="6"/>
        <v>786400</v>
      </c>
      <c r="BN17">
        <f t="shared" si="7"/>
        <v>818400</v>
      </c>
      <c r="BO17">
        <f t="shared" si="8"/>
        <v>757600</v>
      </c>
      <c r="BP17">
        <f t="shared" si="9"/>
        <v>712800</v>
      </c>
      <c r="BQ17">
        <f t="shared" si="10"/>
        <v>686400</v>
      </c>
      <c r="BR17">
        <f t="shared" si="11"/>
        <v>656800</v>
      </c>
      <c r="BS17">
        <f t="shared" si="12"/>
        <v>684000</v>
      </c>
      <c r="BT17">
        <f t="shared" si="13"/>
        <v>684000</v>
      </c>
      <c r="BU17">
        <f t="shared" si="14"/>
        <v>664000</v>
      </c>
      <c r="BV17" s="8">
        <f t="shared" si="15"/>
        <v>570400</v>
      </c>
      <c r="BW17">
        <f t="shared" si="16"/>
        <v>594400</v>
      </c>
      <c r="BX17">
        <f t="shared" si="17"/>
        <v>651200</v>
      </c>
      <c r="BY17">
        <f t="shared" si="18"/>
        <v>623200</v>
      </c>
      <c r="CA17" t="str">
        <f t="shared" si="2"/>
        <v>BALKRISIND</v>
      </c>
      <c r="CB17" s="9">
        <f t="shared" si="19"/>
        <v>-6.4785788923719956</v>
      </c>
      <c r="CC17" s="9">
        <f t="shared" si="20"/>
        <v>-2.6449643947100712</v>
      </c>
      <c r="CD17" s="9">
        <f t="shared" si="21"/>
        <v>-3.9100684261974585</v>
      </c>
      <c r="CE17" s="9">
        <f t="shared" si="22"/>
        <v>8.025343189017951</v>
      </c>
      <c r="CF17" s="9">
        <f t="shared" si="23"/>
        <v>6.2850729517396191</v>
      </c>
      <c r="CG17" s="9">
        <f t="shared" si="24"/>
        <v>3.8461538461538463</v>
      </c>
      <c r="CH17" s="9">
        <f t="shared" si="25"/>
        <v>4.5066991473812417</v>
      </c>
      <c r="CI17" s="9">
        <f t="shared" si="26"/>
        <v>-3.9766081871345031</v>
      </c>
      <c r="CJ17" s="9">
        <f t="shared" si="27"/>
        <v>0</v>
      </c>
      <c r="CK17" s="9">
        <f t="shared" si="28"/>
        <v>3.0120481927710845</v>
      </c>
      <c r="CL17" s="9">
        <f t="shared" si="29"/>
        <v>16.409537166900421</v>
      </c>
      <c r="CM17" s="9">
        <f t="shared" si="30"/>
        <v>-4.0376850605652752</v>
      </c>
      <c r="CN17" s="9">
        <f t="shared" si="31"/>
        <v>-8.722358722358722</v>
      </c>
      <c r="CO17" s="9">
        <f t="shared" si="32"/>
        <v>4.4929396662387679</v>
      </c>
    </row>
    <row r="18" spans="1:93" x14ac:dyDescent="0.25">
      <c r="A18" t="s">
        <v>26</v>
      </c>
      <c r="B18" s="7">
        <v>43951</v>
      </c>
      <c r="C18">
        <v>10184400</v>
      </c>
      <c r="D18">
        <v>-1569600</v>
      </c>
      <c r="E18" t="s">
        <v>26</v>
      </c>
      <c r="F18" s="7">
        <v>43950</v>
      </c>
      <c r="G18">
        <v>11754000</v>
      </c>
      <c r="H18">
        <v>-914400</v>
      </c>
      <c r="I18" t="s">
        <v>26</v>
      </c>
      <c r="J18" s="7">
        <v>43949</v>
      </c>
      <c r="K18">
        <v>12668400</v>
      </c>
      <c r="L18">
        <v>686400</v>
      </c>
      <c r="M18" t="s">
        <v>26</v>
      </c>
      <c r="N18" s="7">
        <v>43948</v>
      </c>
      <c r="O18">
        <v>11982000</v>
      </c>
      <c r="P18">
        <v>1203600</v>
      </c>
      <c r="Q18" t="s">
        <v>26</v>
      </c>
      <c r="R18" s="7">
        <v>43945</v>
      </c>
      <c r="S18">
        <v>10778400</v>
      </c>
      <c r="T18">
        <v>-164400</v>
      </c>
      <c r="U18" t="s">
        <v>26</v>
      </c>
      <c r="V18" s="7">
        <v>43944</v>
      </c>
      <c r="W18">
        <v>10942800</v>
      </c>
      <c r="X18">
        <v>36000</v>
      </c>
      <c r="Y18" t="s">
        <v>26</v>
      </c>
      <c r="Z18" s="7">
        <v>43943</v>
      </c>
      <c r="AA18">
        <v>10906800</v>
      </c>
      <c r="AB18">
        <v>338400</v>
      </c>
      <c r="AC18" t="s">
        <v>26</v>
      </c>
      <c r="AD18" s="7">
        <v>43942</v>
      </c>
      <c r="AE18">
        <v>10568400</v>
      </c>
      <c r="AF18">
        <v>-782400</v>
      </c>
      <c r="AG18" t="s">
        <v>26</v>
      </c>
      <c r="AH18" s="7">
        <v>43941</v>
      </c>
      <c r="AI18">
        <v>11350800</v>
      </c>
      <c r="AJ18">
        <v>-226800</v>
      </c>
      <c r="AK18" t="s">
        <v>26</v>
      </c>
      <c r="AL18" s="7">
        <v>43938</v>
      </c>
      <c r="AM18">
        <v>11577600</v>
      </c>
      <c r="AN18">
        <v>45600</v>
      </c>
      <c r="AO18" t="s">
        <v>26</v>
      </c>
      <c r="AP18" s="7">
        <v>43937</v>
      </c>
      <c r="AQ18">
        <v>11532000</v>
      </c>
      <c r="AR18">
        <v>451200</v>
      </c>
      <c r="AS18" t="s">
        <v>26</v>
      </c>
      <c r="AT18" s="7">
        <v>43936</v>
      </c>
      <c r="AU18">
        <v>11080800</v>
      </c>
      <c r="AV18">
        <v>848400</v>
      </c>
      <c r="AW18" t="s">
        <v>26</v>
      </c>
      <c r="AX18" s="7">
        <v>43934</v>
      </c>
      <c r="AY18">
        <v>10232400</v>
      </c>
      <c r="AZ18">
        <v>104400</v>
      </c>
      <c r="BA18" t="s">
        <v>26</v>
      </c>
      <c r="BB18" s="7">
        <v>43930</v>
      </c>
      <c r="BC18">
        <v>10128000</v>
      </c>
      <c r="BD18">
        <v>-747600</v>
      </c>
      <c r="BE18" t="s">
        <v>26</v>
      </c>
      <c r="BF18" s="7">
        <v>43929</v>
      </c>
      <c r="BG18">
        <v>10875600</v>
      </c>
      <c r="BH18">
        <v>-494400</v>
      </c>
      <c r="BJ18" t="str">
        <f t="shared" si="1"/>
        <v>BANDHANBNK</v>
      </c>
      <c r="BK18">
        <f t="shared" si="4"/>
        <v>10184400</v>
      </c>
      <c r="BL18">
        <f t="shared" si="5"/>
        <v>11754000</v>
      </c>
      <c r="BM18">
        <f t="shared" si="6"/>
        <v>12668400</v>
      </c>
      <c r="BN18">
        <f t="shared" si="7"/>
        <v>11982000</v>
      </c>
      <c r="BO18">
        <f t="shared" si="8"/>
        <v>10778400</v>
      </c>
      <c r="BP18">
        <f t="shared" si="9"/>
        <v>10942800</v>
      </c>
      <c r="BQ18">
        <f t="shared" si="10"/>
        <v>10906800</v>
      </c>
      <c r="BR18">
        <f t="shared" si="11"/>
        <v>10568400</v>
      </c>
      <c r="BS18">
        <f t="shared" si="12"/>
        <v>11350800</v>
      </c>
      <c r="BT18">
        <f t="shared" si="13"/>
        <v>11577600</v>
      </c>
      <c r="BU18">
        <f t="shared" si="14"/>
        <v>11532000</v>
      </c>
      <c r="BV18" s="8">
        <f t="shared" si="15"/>
        <v>11080800</v>
      </c>
      <c r="BW18">
        <f t="shared" si="16"/>
        <v>10232400</v>
      </c>
      <c r="BX18">
        <f t="shared" si="17"/>
        <v>10128000</v>
      </c>
      <c r="BY18">
        <f t="shared" si="18"/>
        <v>10875600</v>
      </c>
      <c r="CA18" t="str">
        <f t="shared" si="2"/>
        <v>BANDHANBNK</v>
      </c>
      <c r="CB18" s="9">
        <f t="shared" si="19"/>
        <v>-13.353751914241959</v>
      </c>
      <c r="CC18" s="9">
        <f t="shared" si="20"/>
        <v>-7.2179596476271675</v>
      </c>
      <c r="CD18" s="9">
        <f t="shared" si="21"/>
        <v>5.728592889334001</v>
      </c>
      <c r="CE18" s="9">
        <f t="shared" si="22"/>
        <v>11.166778000445335</v>
      </c>
      <c r="CF18" s="9">
        <f t="shared" si="23"/>
        <v>-1.5023577146616955</v>
      </c>
      <c r="CG18" s="9">
        <f t="shared" si="24"/>
        <v>0.33006931455605681</v>
      </c>
      <c r="CH18" s="9">
        <f t="shared" si="25"/>
        <v>3.2019984103553991</v>
      </c>
      <c r="CI18" s="9">
        <f t="shared" si="26"/>
        <v>-6.892906226873877</v>
      </c>
      <c r="CJ18" s="9">
        <f t="shared" si="27"/>
        <v>-1.9589552238805972</v>
      </c>
      <c r="CK18" s="9">
        <f t="shared" si="28"/>
        <v>0.39542143600416235</v>
      </c>
      <c r="CL18" s="9">
        <f t="shared" si="29"/>
        <v>4.071908165475417</v>
      </c>
      <c r="CM18" s="9">
        <f t="shared" si="30"/>
        <v>8.2913099566084192</v>
      </c>
      <c r="CN18" s="9">
        <f t="shared" si="31"/>
        <v>1.0308056872037916</v>
      </c>
      <c r="CO18" s="9">
        <f t="shared" si="32"/>
        <v>-6.874103497738056</v>
      </c>
    </row>
    <row r="19" spans="1:93" x14ac:dyDescent="0.25">
      <c r="A19" t="s">
        <v>27</v>
      </c>
      <c r="B19" s="7">
        <v>43951</v>
      </c>
      <c r="C19">
        <v>44744400</v>
      </c>
      <c r="D19">
        <v>-1998000</v>
      </c>
      <c r="E19" t="s">
        <v>27</v>
      </c>
      <c r="F19" s="7">
        <v>43950</v>
      </c>
      <c r="G19">
        <v>46742400</v>
      </c>
      <c r="H19">
        <v>766800</v>
      </c>
      <c r="I19" t="s">
        <v>27</v>
      </c>
      <c r="J19" s="7">
        <v>43949</v>
      </c>
      <c r="K19">
        <v>45975600</v>
      </c>
      <c r="L19">
        <v>1242000</v>
      </c>
      <c r="M19" t="s">
        <v>27</v>
      </c>
      <c r="N19" s="7">
        <v>43948</v>
      </c>
      <c r="O19">
        <v>44733600</v>
      </c>
      <c r="P19">
        <v>1328400</v>
      </c>
      <c r="Q19" t="s">
        <v>27</v>
      </c>
      <c r="R19" s="7">
        <v>43945</v>
      </c>
      <c r="S19">
        <v>43405200</v>
      </c>
      <c r="T19">
        <v>21600</v>
      </c>
      <c r="U19" t="s">
        <v>27</v>
      </c>
      <c r="V19" s="7">
        <v>43944</v>
      </c>
      <c r="W19">
        <v>43383600</v>
      </c>
      <c r="X19">
        <v>16200</v>
      </c>
      <c r="Y19" t="s">
        <v>27</v>
      </c>
      <c r="Z19" s="7">
        <v>43943</v>
      </c>
      <c r="AA19">
        <v>43367400</v>
      </c>
      <c r="AB19">
        <v>361800</v>
      </c>
      <c r="AC19" t="s">
        <v>27</v>
      </c>
      <c r="AD19" s="7">
        <v>43942</v>
      </c>
      <c r="AE19">
        <v>43005600</v>
      </c>
      <c r="AF19">
        <v>-2721600</v>
      </c>
      <c r="AG19" t="s">
        <v>27</v>
      </c>
      <c r="AH19" s="7">
        <v>43941</v>
      </c>
      <c r="AI19">
        <v>45727200</v>
      </c>
      <c r="AJ19">
        <v>4406400</v>
      </c>
      <c r="AK19" t="s">
        <v>27</v>
      </c>
      <c r="AL19" s="7">
        <v>43938</v>
      </c>
      <c r="AM19">
        <v>41320800</v>
      </c>
      <c r="AN19">
        <v>2770200</v>
      </c>
      <c r="AO19" t="s">
        <v>27</v>
      </c>
      <c r="AP19" s="7">
        <v>43937</v>
      </c>
      <c r="AQ19">
        <v>38550600</v>
      </c>
      <c r="AR19">
        <v>1323000</v>
      </c>
      <c r="AS19" t="s">
        <v>27</v>
      </c>
      <c r="AT19" s="7">
        <v>43936</v>
      </c>
      <c r="AU19">
        <v>37227600</v>
      </c>
      <c r="AV19">
        <v>1090800</v>
      </c>
      <c r="AW19" t="s">
        <v>27</v>
      </c>
      <c r="AX19" s="7">
        <v>43934</v>
      </c>
      <c r="AY19">
        <v>36136800</v>
      </c>
      <c r="AZ19">
        <v>-43200</v>
      </c>
      <c r="BA19" t="s">
        <v>27</v>
      </c>
      <c r="BB19" s="7">
        <v>43930</v>
      </c>
      <c r="BC19">
        <v>36180000</v>
      </c>
      <c r="BD19">
        <v>3294000</v>
      </c>
      <c r="BE19" t="s">
        <v>27</v>
      </c>
      <c r="BF19" s="7">
        <v>43929</v>
      </c>
      <c r="BG19">
        <v>32886000</v>
      </c>
      <c r="BH19">
        <v>113400</v>
      </c>
      <c r="BJ19" t="str">
        <f t="shared" si="1"/>
        <v>BANKBARODA</v>
      </c>
      <c r="BK19">
        <f t="shared" si="4"/>
        <v>44744400</v>
      </c>
      <c r="BL19">
        <f t="shared" si="5"/>
        <v>46742400</v>
      </c>
      <c r="BM19">
        <f t="shared" si="6"/>
        <v>45975600</v>
      </c>
      <c r="BN19">
        <f t="shared" si="7"/>
        <v>44733600</v>
      </c>
      <c r="BO19">
        <f t="shared" si="8"/>
        <v>43405200</v>
      </c>
      <c r="BP19">
        <f t="shared" si="9"/>
        <v>43383600</v>
      </c>
      <c r="BQ19">
        <f t="shared" si="10"/>
        <v>43367400</v>
      </c>
      <c r="BR19">
        <f t="shared" si="11"/>
        <v>43005600</v>
      </c>
      <c r="BS19">
        <f t="shared" si="12"/>
        <v>45727200</v>
      </c>
      <c r="BT19">
        <f t="shared" si="13"/>
        <v>41320800</v>
      </c>
      <c r="BU19">
        <f t="shared" si="14"/>
        <v>38550600</v>
      </c>
      <c r="BV19" s="8">
        <f t="shared" si="15"/>
        <v>37227600</v>
      </c>
      <c r="BW19">
        <f t="shared" si="16"/>
        <v>36136800</v>
      </c>
      <c r="BX19">
        <f t="shared" si="17"/>
        <v>36180000</v>
      </c>
      <c r="BY19">
        <f t="shared" si="18"/>
        <v>32886000</v>
      </c>
      <c r="CA19" t="str">
        <f t="shared" si="2"/>
        <v>BANKBARODA</v>
      </c>
      <c r="CB19" s="9">
        <f t="shared" si="19"/>
        <v>-4.2744916820702406</v>
      </c>
      <c r="CC19" s="9">
        <f t="shared" si="20"/>
        <v>1.6678412027249239</v>
      </c>
      <c r="CD19" s="9">
        <f t="shared" si="21"/>
        <v>2.7764365041042973</v>
      </c>
      <c r="CE19" s="9">
        <f t="shared" si="22"/>
        <v>3.0604628016919633</v>
      </c>
      <c r="CF19" s="9">
        <f t="shared" si="23"/>
        <v>4.9788399302962409E-2</v>
      </c>
      <c r="CG19" s="9">
        <f t="shared" si="24"/>
        <v>3.7355248412401947E-2</v>
      </c>
      <c r="CH19" s="9">
        <f t="shared" si="25"/>
        <v>0.84128578603716719</v>
      </c>
      <c r="CI19" s="9">
        <f t="shared" si="26"/>
        <v>-5.9518186112423237</v>
      </c>
      <c r="CJ19" s="9">
        <f t="shared" si="27"/>
        <v>10.663878724516467</v>
      </c>
      <c r="CK19" s="9">
        <f t="shared" si="28"/>
        <v>7.185880375402717</v>
      </c>
      <c r="CL19" s="9">
        <f t="shared" si="29"/>
        <v>3.5538149115172613</v>
      </c>
      <c r="CM19" s="9">
        <f t="shared" si="30"/>
        <v>3.0185295875672447</v>
      </c>
      <c r="CN19" s="9">
        <f t="shared" si="31"/>
        <v>-0.11940298507462686</v>
      </c>
      <c r="CO19" s="9">
        <f t="shared" si="32"/>
        <v>10.016420361247947</v>
      </c>
    </row>
    <row r="20" spans="1:93" x14ac:dyDescent="0.25">
      <c r="A20" t="s">
        <v>28</v>
      </c>
      <c r="B20" s="7">
        <v>43951</v>
      </c>
      <c r="C20">
        <v>1312300</v>
      </c>
      <c r="D20">
        <v>-91850</v>
      </c>
      <c r="E20" t="s">
        <v>28</v>
      </c>
      <c r="F20" s="7">
        <v>43950</v>
      </c>
      <c r="G20">
        <v>1404150</v>
      </c>
      <c r="H20">
        <v>16500</v>
      </c>
      <c r="I20" t="s">
        <v>28</v>
      </c>
      <c r="J20" s="7">
        <v>43949</v>
      </c>
      <c r="K20">
        <v>1387650</v>
      </c>
      <c r="L20">
        <v>-44550</v>
      </c>
      <c r="M20" t="s">
        <v>28</v>
      </c>
      <c r="N20" s="7">
        <v>43948</v>
      </c>
      <c r="O20">
        <v>1432200</v>
      </c>
      <c r="P20">
        <v>-13200</v>
      </c>
      <c r="Q20" t="s">
        <v>28</v>
      </c>
      <c r="R20" s="7">
        <v>43945</v>
      </c>
      <c r="S20">
        <v>1445400</v>
      </c>
      <c r="T20">
        <v>-130350</v>
      </c>
      <c r="U20" t="s">
        <v>28</v>
      </c>
      <c r="V20" s="7">
        <v>43944</v>
      </c>
      <c r="W20">
        <v>1575750</v>
      </c>
      <c r="X20">
        <v>10450</v>
      </c>
      <c r="Y20" t="s">
        <v>28</v>
      </c>
      <c r="Z20" s="7">
        <v>43943</v>
      </c>
      <c r="AA20">
        <v>1565300</v>
      </c>
      <c r="AB20">
        <v>33550</v>
      </c>
      <c r="AC20" t="s">
        <v>28</v>
      </c>
      <c r="AD20" s="7">
        <v>43942</v>
      </c>
      <c r="AE20">
        <v>1531750</v>
      </c>
      <c r="AF20">
        <v>27500</v>
      </c>
      <c r="AG20" t="s">
        <v>28</v>
      </c>
      <c r="AH20" s="7">
        <v>43941</v>
      </c>
      <c r="AI20">
        <v>1504250</v>
      </c>
      <c r="AJ20">
        <v>-4950</v>
      </c>
      <c r="AK20" t="s">
        <v>28</v>
      </c>
      <c r="AL20" s="7">
        <v>43938</v>
      </c>
      <c r="AM20">
        <v>1509200</v>
      </c>
      <c r="AN20">
        <v>14850</v>
      </c>
      <c r="AO20" t="s">
        <v>28</v>
      </c>
      <c r="AP20" s="7">
        <v>43937</v>
      </c>
      <c r="AQ20">
        <v>1494350</v>
      </c>
      <c r="AR20">
        <v>107800</v>
      </c>
      <c r="AS20" t="s">
        <v>28</v>
      </c>
      <c r="AT20" s="7">
        <v>43936</v>
      </c>
      <c r="AU20">
        <v>1386550</v>
      </c>
      <c r="AV20">
        <v>4400</v>
      </c>
      <c r="AW20" t="s">
        <v>28</v>
      </c>
      <c r="AX20" s="7">
        <v>43934</v>
      </c>
      <c r="AY20">
        <v>1382150</v>
      </c>
      <c r="AZ20">
        <v>40150</v>
      </c>
      <c r="BA20" t="s">
        <v>28</v>
      </c>
      <c r="BB20" s="7">
        <v>43930</v>
      </c>
      <c r="BC20">
        <v>1342000</v>
      </c>
      <c r="BD20">
        <v>-4400</v>
      </c>
      <c r="BE20" t="s">
        <v>28</v>
      </c>
      <c r="BF20" s="7">
        <v>43929</v>
      </c>
      <c r="BG20">
        <v>1346400</v>
      </c>
      <c r="BH20">
        <v>43450</v>
      </c>
      <c r="BJ20" t="str">
        <f t="shared" si="1"/>
        <v>BATAINDIA</v>
      </c>
      <c r="BK20">
        <f t="shared" si="4"/>
        <v>1312300</v>
      </c>
      <c r="BL20">
        <f t="shared" si="5"/>
        <v>1404150</v>
      </c>
      <c r="BM20">
        <f t="shared" si="6"/>
        <v>1387650</v>
      </c>
      <c r="BN20">
        <f t="shared" si="7"/>
        <v>1432200</v>
      </c>
      <c r="BO20">
        <f t="shared" si="8"/>
        <v>1445400</v>
      </c>
      <c r="BP20">
        <f t="shared" si="9"/>
        <v>1575750</v>
      </c>
      <c r="BQ20">
        <f t="shared" si="10"/>
        <v>1565300</v>
      </c>
      <c r="BR20">
        <f t="shared" si="11"/>
        <v>1531750</v>
      </c>
      <c r="BS20">
        <f t="shared" si="12"/>
        <v>1504250</v>
      </c>
      <c r="BT20">
        <f t="shared" si="13"/>
        <v>1509200</v>
      </c>
      <c r="BU20">
        <f t="shared" si="14"/>
        <v>1494350</v>
      </c>
      <c r="BV20" s="8">
        <f t="shared" si="15"/>
        <v>1386550</v>
      </c>
      <c r="BW20">
        <f t="shared" si="16"/>
        <v>1382150</v>
      </c>
      <c r="BX20">
        <f t="shared" si="17"/>
        <v>1342000</v>
      </c>
      <c r="BY20">
        <f t="shared" si="18"/>
        <v>1346400</v>
      </c>
      <c r="CA20" t="str">
        <f t="shared" si="2"/>
        <v>BATAINDIA</v>
      </c>
      <c r="CB20" s="9">
        <f t="shared" si="19"/>
        <v>-6.5413239326282806</v>
      </c>
      <c r="CC20" s="9">
        <f t="shared" si="20"/>
        <v>1.1890606420927468</v>
      </c>
      <c r="CD20" s="9">
        <f t="shared" si="21"/>
        <v>-3.1105990783410138</v>
      </c>
      <c r="CE20" s="9">
        <f t="shared" si="22"/>
        <v>-0.91324200913242004</v>
      </c>
      <c r="CF20" s="9">
        <f t="shared" si="23"/>
        <v>-8.2722513089005236</v>
      </c>
      <c r="CG20" s="9">
        <f t="shared" si="24"/>
        <v>0.66760365425158119</v>
      </c>
      <c r="CH20" s="9">
        <f t="shared" si="25"/>
        <v>2.1903052064631954</v>
      </c>
      <c r="CI20" s="9">
        <f t="shared" si="26"/>
        <v>1.8281535648994516</v>
      </c>
      <c r="CJ20" s="9">
        <f t="shared" si="27"/>
        <v>-0.32798833819241985</v>
      </c>
      <c r="CK20" s="9">
        <f t="shared" si="28"/>
        <v>0.9937430990062569</v>
      </c>
      <c r="CL20" s="9">
        <f t="shared" si="29"/>
        <v>7.7746925823086084</v>
      </c>
      <c r="CM20" s="9">
        <f t="shared" si="30"/>
        <v>0.31834460803820136</v>
      </c>
      <c r="CN20" s="9">
        <f t="shared" si="31"/>
        <v>2.9918032786885247</v>
      </c>
      <c r="CO20" s="9">
        <f t="shared" si="32"/>
        <v>-0.32679738562091504</v>
      </c>
    </row>
    <row r="21" spans="1:93" x14ac:dyDescent="0.25">
      <c r="A21" t="s">
        <v>29</v>
      </c>
      <c r="B21" s="7">
        <v>43951</v>
      </c>
      <c r="C21">
        <v>21492000</v>
      </c>
      <c r="D21">
        <v>-1590000</v>
      </c>
      <c r="E21" t="s">
        <v>29</v>
      </c>
      <c r="F21" s="7">
        <v>43950</v>
      </c>
      <c r="G21">
        <v>23082000</v>
      </c>
      <c r="H21">
        <v>114000</v>
      </c>
      <c r="I21" t="s">
        <v>29</v>
      </c>
      <c r="J21" s="7">
        <v>43949</v>
      </c>
      <c r="K21">
        <v>22968000</v>
      </c>
      <c r="L21">
        <v>-2784000</v>
      </c>
      <c r="M21" t="s">
        <v>29</v>
      </c>
      <c r="N21" s="7">
        <v>43948</v>
      </c>
      <c r="O21">
        <v>25752000</v>
      </c>
      <c r="P21">
        <v>1062000</v>
      </c>
      <c r="Q21" t="s">
        <v>29</v>
      </c>
      <c r="R21" s="7">
        <v>43945</v>
      </c>
      <c r="S21">
        <v>24690000</v>
      </c>
      <c r="T21">
        <v>282000</v>
      </c>
      <c r="U21" t="s">
        <v>29</v>
      </c>
      <c r="V21" s="7">
        <v>43944</v>
      </c>
      <c r="W21">
        <v>24408000</v>
      </c>
      <c r="X21">
        <v>-72000</v>
      </c>
      <c r="Y21" t="s">
        <v>29</v>
      </c>
      <c r="Z21" s="7">
        <v>43943</v>
      </c>
      <c r="AA21">
        <v>24480000</v>
      </c>
      <c r="AB21">
        <v>870000</v>
      </c>
      <c r="AC21" t="s">
        <v>29</v>
      </c>
      <c r="AD21" s="7">
        <v>43942</v>
      </c>
      <c r="AE21">
        <v>23610000</v>
      </c>
      <c r="AF21">
        <v>24000</v>
      </c>
      <c r="AG21" t="s">
        <v>29</v>
      </c>
      <c r="AH21" s="7">
        <v>43941</v>
      </c>
      <c r="AI21">
        <v>23586000</v>
      </c>
      <c r="AJ21">
        <v>7188000</v>
      </c>
      <c r="AK21" t="s">
        <v>29</v>
      </c>
      <c r="AL21" s="7">
        <v>43938</v>
      </c>
      <c r="AM21">
        <v>16398000</v>
      </c>
      <c r="AN21">
        <v>-156000</v>
      </c>
      <c r="AO21" t="s">
        <v>29</v>
      </c>
      <c r="AP21" s="7">
        <v>43937</v>
      </c>
      <c r="AQ21">
        <v>16554000</v>
      </c>
      <c r="AR21">
        <v>1092000</v>
      </c>
      <c r="AS21" t="s">
        <v>29</v>
      </c>
      <c r="AT21" s="7">
        <v>43936</v>
      </c>
      <c r="AU21">
        <v>15462000</v>
      </c>
      <c r="AV21">
        <v>-978000</v>
      </c>
      <c r="AW21" t="s">
        <v>29</v>
      </c>
      <c r="AX21" s="7">
        <v>43934</v>
      </c>
      <c r="AY21">
        <v>16440000</v>
      </c>
      <c r="AZ21">
        <v>180000</v>
      </c>
      <c r="BA21" t="s">
        <v>29</v>
      </c>
      <c r="BB21" s="7">
        <v>43930</v>
      </c>
      <c r="BC21">
        <v>16260000</v>
      </c>
      <c r="BD21">
        <v>-690000</v>
      </c>
      <c r="BE21" t="s">
        <v>29</v>
      </c>
      <c r="BF21" s="7">
        <v>43929</v>
      </c>
      <c r="BG21">
        <v>16950000</v>
      </c>
      <c r="BH21">
        <v>-102000</v>
      </c>
      <c r="BJ21" t="str">
        <f t="shared" si="1"/>
        <v>BEL</v>
      </c>
      <c r="BK21">
        <f t="shared" si="4"/>
        <v>21492000</v>
      </c>
      <c r="BL21">
        <f t="shared" si="5"/>
        <v>23082000</v>
      </c>
      <c r="BM21">
        <f t="shared" si="6"/>
        <v>22968000</v>
      </c>
      <c r="BN21">
        <f t="shared" si="7"/>
        <v>25752000</v>
      </c>
      <c r="BO21">
        <f t="shared" si="8"/>
        <v>24690000</v>
      </c>
      <c r="BP21">
        <f t="shared" si="9"/>
        <v>24408000</v>
      </c>
      <c r="BQ21">
        <f t="shared" si="10"/>
        <v>24480000</v>
      </c>
      <c r="BR21">
        <f t="shared" si="11"/>
        <v>23610000</v>
      </c>
      <c r="BS21">
        <f t="shared" si="12"/>
        <v>23586000</v>
      </c>
      <c r="BT21">
        <f t="shared" si="13"/>
        <v>16398000</v>
      </c>
      <c r="BU21">
        <f t="shared" si="14"/>
        <v>16554000</v>
      </c>
      <c r="BV21" s="8">
        <f t="shared" si="15"/>
        <v>15462000</v>
      </c>
      <c r="BW21">
        <f t="shared" si="16"/>
        <v>16440000</v>
      </c>
      <c r="BX21">
        <f t="shared" si="17"/>
        <v>16260000</v>
      </c>
      <c r="BY21">
        <f t="shared" si="18"/>
        <v>16950000</v>
      </c>
      <c r="CA21" t="str">
        <f t="shared" si="2"/>
        <v>BEL</v>
      </c>
      <c r="CB21" s="9">
        <f t="shared" si="19"/>
        <v>-6.8884845334026519</v>
      </c>
      <c r="CC21" s="9">
        <f t="shared" si="20"/>
        <v>0.49634273772204807</v>
      </c>
      <c r="CD21" s="9">
        <f t="shared" si="21"/>
        <v>-10.810810810810811</v>
      </c>
      <c r="CE21" s="9">
        <f t="shared" si="22"/>
        <v>4.3013365735115432</v>
      </c>
      <c r="CF21" s="9">
        <f t="shared" si="23"/>
        <v>1.1553588987217307</v>
      </c>
      <c r="CG21" s="9">
        <f t="shared" si="24"/>
        <v>-0.29411764705882354</v>
      </c>
      <c r="CH21" s="9">
        <f t="shared" si="25"/>
        <v>3.6848792884371027</v>
      </c>
      <c r="CI21" s="9">
        <f t="shared" si="26"/>
        <v>0.10175527855507505</v>
      </c>
      <c r="CJ21" s="9">
        <f t="shared" si="27"/>
        <v>43.834613977314305</v>
      </c>
      <c r="CK21" s="9">
        <f t="shared" si="28"/>
        <v>-0.9423704240666908</v>
      </c>
      <c r="CL21" s="9">
        <f t="shared" si="29"/>
        <v>7.0624757469926278</v>
      </c>
      <c r="CM21" s="9">
        <f t="shared" si="30"/>
        <v>-5.9489051094890515</v>
      </c>
      <c r="CN21" s="9">
        <f t="shared" si="31"/>
        <v>1.107011070110701</v>
      </c>
      <c r="CO21" s="9">
        <f t="shared" si="32"/>
        <v>-4.0707964601769913</v>
      </c>
    </row>
    <row r="22" spans="1:93" x14ac:dyDescent="0.25">
      <c r="A22" t="s">
        <v>30</v>
      </c>
      <c r="B22" s="7">
        <v>43951</v>
      </c>
      <c r="C22">
        <v>4560600</v>
      </c>
      <c r="D22">
        <v>-162800</v>
      </c>
      <c r="E22" t="s">
        <v>30</v>
      </c>
      <c r="F22" s="7">
        <v>43950</v>
      </c>
      <c r="G22">
        <v>4723400</v>
      </c>
      <c r="H22">
        <v>-149600</v>
      </c>
      <c r="I22" t="s">
        <v>30</v>
      </c>
      <c r="J22" s="7">
        <v>43949</v>
      </c>
      <c r="K22">
        <v>4873000</v>
      </c>
      <c r="L22">
        <v>4400</v>
      </c>
      <c r="M22" t="s">
        <v>30</v>
      </c>
      <c r="N22" s="7">
        <v>43948</v>
      </c>
      <c r="O22">
        <v>4868600</v>
      </c>
      <c r="P22">
        <v>83600</v>
      </c>
      <c r="Q22" t="s">
        <v>30</v>
      </c>
      <c r="R22" s="7">
        <v>43945</v>
      </c>
      <c r="S22">
        <v>4785000</v>
      </c>
      <c r="T22">
        <v>39600</v>
      </c>
      <c r="U22" t="s">
        <v>30</v>
      </c>
      <c r="V22" s="7">
        <v>43944</v>
      </c>
      <c r="W22">
        <v>4745400</v>
      </c>
      <c r="X22">
        <v>57200</v>
      </c>
      <c r="Y22" t="s">
        <v>30</v>
      </c>
      <c r="Z22" s="7">
        <v>43943</v>
      </c>
      <c r="AA22">
        <v>4688200</v>
      </c>
      <c r="AB22">
        <v>-2200</v>
      </c>
      <c r="AC22" t="s">
        <v>30</v>
      </c>
      <c r="AD22" s="7">
        <v>43942</v>
      </c>
      <c r="AE22">
        <v>4690400</v>
      </c>
      <c r="AF22">
        <v>13200</v>
      </c>
      <c r="AG22" t="s">
        <v>30</v>
      </c>
      <c r="AH22" s="7">
        <v>43941</v>
      </c>
      <c r="AI22">
        <v>4677200</v>
      </c>
      <c r="AJ22">
        <v>46200</v>
      </c>
      <c r="AK22" t="s">
        <v>30</v>
      </c>
      <c r="AL22" s="7">
        <v>43938</v>
      </c>
      <c r="AM22">
        <v>4631000</v>
      </c>
      <c r="AN22">
        <v>-39600</v>
      </c>
      <c r="AO22" t="s">
        <v>30</v>
      </c>
      <c r="AP22" s="7">
        <v>43937</v>
      </c>
      <c r="AQ22">
        <v>4670600</v>
      </c>
      <c r="AR22">
        <v>-154000</v>
      </c>
      <c r="AS22" t="s">
        <v>30</v>
      </c>
      <c r="AT22" s="7">
        <v>43936</v>
      </c>
      <c r="AU22">
        <v>4824600</v>
      </c>
      <c r="AV22">
        <v>-63800</v>
      </c>
      <c r="AW22" t="s">
        <v>30</v>
      </c>
      <c r="AX22" s="7">
        <v>43934</v>
      </c>
      <c r="AY22">
        <v>4888400</v>
      </c>
      <c r="AZ22">
        <v>50600</v>
      </c>
      <c r="BA22" t="s">
        <v>30</v>
      </c>
      <c r="BB22" s="7">
        <v>43930</v>
      </c>
      <c r="BC22">
        <v>4837800</v>
      </c>
      <c r="BD22">
        <v>-35200</v>
      </c>
      <c r="BE22" t="s">
        <v>30</v>
      </c>
      <c r="BF22" s="7">
        <v>43929</v>
      </c>
      <c r="BG22">
        <v>4873000</v>
      </c>
      <c r="BH22">
        <v>72600</v>
      </c>
      <c r="BJ22" t="str">
        <f t="shared" si="1"/>
        <v>BERGEPAINT</v>
      </c>
      <c r="BK22">
        <f t="shared" si="4"/>
        <v>4560600</v>
      </c>
      <c r="BL22">
        <f t="shared" si="5"/>
        <v>4723400</v>
      </c>
      <c r="BM22">
        <f t="shared" si="6"/>
        <v>4873000</v>
      </c>
      <c r="BN22">
        <f t="shared" si="7"/>
        <v>4868600</v>
      </c>
      <c r="BO22">
        <f t="shared" si="8"/>
        <v>4785000</v>
      </c>
      <c r="BP22">
        <f t="shared" si="9"/>
        <v>4745400</v>
      </c>
      <c r="BQ22">
        <f t="shared" si="10"/>
        <v>4688200</v>
      </c>
      <c r="BR22">
        <f t="shared" si="11"/>
        <v>4690400</v>
      </c>
      <c r="BS22">
        <f t="shared" si="12"/>
        <v>4677200</v>
      </c>
      <c r="BT22">
        <f t="shared" si="13"/>
        <v>4631000</v>
      </c>
      <c r="BU22">
        <f t="shared" si="14"/>
        <v>4670600</v>
      </c>
      <c r="BV22" s="8">
        <f t="shared" si="15"/>
        <v>4824600</v>
      </c>
      <c r="BW22">
        <f t="shared" si="16"/>
        <v>4888400</v>
      </c>
      <c r="BX22">
        <f t="shared" si="17"/>
        <v>4837800</v>
      </c>
      <c r="BY22">
        <f t="shared" si="18"/>
        <v>4873000</v>
      </c>
      <c r="CA22" t="str">
        <f t="shared" si="2"/>
        <v>BERGEPAINT</v>
      </c>
      <c r="CB22" s="9">
        <f t="shared" si="19"/>
        <v>-3.4466697717745696</v>
      </c>
      <c r="CC22" s="9">
        <f t="shared" si="20"/>
        <v>-3.0699774266365689</v>
      </c>
      <c r="CD22" s="9">
        <f t="shared" si="21"/>
        <v>9.0375056484410313E-2</v>
      </c>
      <c r="CE22" s="9">
        <f t="shared" si="22"/>
        <v>1.7471264367816091</v>
      </c>
      <c r="CF22" s="9">
        <f t="shared" si="23"/>
        <v>0.83449235048678716</v>
      </c>
      <c r="CG22" s="9">
        <f t="shared" si="24"/>
        <v>1.2200844673862037</v>
      </c>
      <c r="CH22" s="9">
        <f t="shared" si="25"/>
        <v>-4.6904315196998121E-2</v>
      </c>
      <c r="CI22" s="9">
        <f t="shared" si="26"/>
        <v>0.28222013170272814</v>
      </c>
      <c r="CJ22" s="9">
        <f t="shared" si="27"/>
        <v>0.99762470308788587</v>
      </c>
      <c r="CK22" s="9">
        <f t="shared" si="28"/>
        <v>-0.84785680640602923</v>
      </c>
      <c r="CL22" s="9">
        <f t="shared" si="29"/>
        <v>-3.1919744642042862</v>
      </c>
      <c r="CM22" s="9">
        <f t="shared" si="30"/>
        <v>-1.3051305130513051</v>
      </c>
      <c r="CN22" s="9">
        <f t="shared" si="31"/>
        <v>1.0459299681673488</v>
      </c>
      <c r="CO22" s="9">
        <f t="shared" si="32"/>
        <v>-0.72234762979683964</v>
      </c>
    </row>
    <row r="23" spans="1:93" x14ac:dyDescent="0.25">
      <c r="A23" t="s">
        <v>31</v>
      </c>
      <c r="B23" s="7">
        <v>43951</v>
      </c>
      <c r="C23">
        <v>6037200</v>
      </c>
      <c r="D23">
        <v>-464100</v>
      </c>
      <c r="E23" t="s">
        <v>31</v>
      </c>
      <c r="F23" s="7">
        <v>43950</v>
      </c>
      <c r="G23">
        <v>6501300</v>
      </c>
      <c r="H23">
        <v>-694200</v>
      </c>
      <c r="I23" t="s">
        <v>31</v>
      </c>
      <c r="J23" s="7">
        <v>43949</v>
      </c>
      <c r="K23">
        <v>7195500</v>
      </c>
      <c r="L23">
        <v>-68900</v>
      </c>
      <c r="M23" t="s">
        <v>31</v>
      </c>
      <c r="N23" s="7">
        <v>43948</v>
      </c>
      <c r="O23">
        <v>7264400</v>
      </c>
      <c r="P23">
        <v>-15600</v>
      </c>
      <c r="Q23" t="s">
        <v>31</v>
      </c>
      <c r="R23" s="7">
        <v>43945</v>
      </c>
      <c r="S23">
        <v>7280000</v>
      </c>
      <c r="T23">
        <v>44200</v>
      </c>
      <c r="U23" t="s">
        <v>31</v>
      </c>
      <c r="V23" s="7">
        <v>43944</v>
      </c>
      <c r="W23">
        <v>7235800</v>
      </c>
      <c r="X23">
        <v>460200</v>
      </c>
      <c r="Y23" t="s">
        <v>31</v>
      </c>
      <c r="Z23" s="7">
        <v>43943</v>
      </c>
      <c r="AA23">
        <v>6775600</v>
      </c>
      <c r="AB23">
        <v>278200</v>
      </c>
      <c r="AC23" t="s">
        <v>31</v>
      </c>
      <c r="AD23" s="7">
        <v>43942</v>
      </c>
      <c r="AE23">
        <v>6497400</v>
      </c>
      <c r="AF23">
        <v>39000</v>
      </c>
      <c r="AG23" t="s">
        <v>31</v>
      </c>
      <c r="AH23" s="7">
        <v>43941</v>
      </c>
      <c r="AI23">
        <v>6458400</v>
      </c>
      <c r="AJ23">
        <v>-652600</v>
      </c>
      <c r="AK23" t="s">
        <v>31</v>
      </c>
      <c r="AL23" s="7">
        <v>43938</v>
      </c>
      <c r="AM23">
        <v>7111000</v>
      </c>
      <c r="AN23">
        <v>249600</v>
      </c>
      <c r="AO23" t="s">
        <v>31</v>
      </c>
      <c r="AP23" s="7">
        <v>43937</v>
      </c>
      <c r="AQ23">
        <v>6861400</v>
      </c>
      <c r="AR23">
        <v>217100</v>
      </c>
      <c r="AS23" t="s">
        <v>31</v>
      </c>
      <c r="AT23" s="7">
        <v>43936</v>
      </c>
      <c r="AU23">
        <v>6644300</v>
      </c>
      <c r="AV23">
        <v>13000</v>
      </c>
      <c r="AW23" t="s">
        <v>31</v>
      </c>
      <c r="AX23" s="7">
        <v>43934</v>
      </c>
      <c r="AY23">
        <v>6631300</v>
      </c>
      <c r="AZ23">
        <v>42900</v>
      </c>
      <c r="BA23" t="s">
        <v>31</v>
      </c>
      <c r="BB23" s="7">
        <v>43930</v>
      </c>
      <c r="BC23">
        <v>6588400</v>
      </c>
      <c r="BD23">
        <v>39000</v>
      </c>
      <c r="BE23" t="s">
        <v>31</v>
      </c>
      <c r="BF23" s="7">
        <v>43929</v>
      </c>
      <c r="BG23">
        <v>6549400</v>
      </c>
      <c r="BH23">
        <v>-66300</v>
      </c>
      <c r="BJ23" t="str">
        <f t="shared" si="1"/>
        <v>BHARATFORG</v>
      </c>
      <c r="BK23">
        <f t="shared" si="4"/>
        <v>6037200</v>
      </c>
      <c r="BL23">
        <f t="shared" si="5"/>
        <v>6501300</v>
      </c>
      <c r="BM23">
        <f t="shared" si="6"/>
        <v>7195500</v>
      </c>
      <c r="BN23">
        <f t="shared" si="7"/>
        <v>7264400</v>
      </c>
      <c r="BO23">
        <f t="shared" si="8"/>
        <v>7280000</v>
      </c>
      <c r="BP23">
        <f t="shared" si="9"/>
        <v>7235800</v>
      </c>
      <c r="BQ23">
        <f t="shared" si="10"/>
        <v>6775600</v>
      </c>
      <c r="BR23">
        <f t="shared" si="11"/>
        <v>6497400</v>
      </c>
      <c r="BS23">
        <f t="shared" si="12"/>
        <v>6458400</v>
      </c>
      <c r="BT23">
        <f t="shared" si="13"/>
        <v>7111000</v>
      </c>
      <c r="BU23">
        <f t="shared" si="14"/>
        <v>6861400</v>
      </c>
      <c r="BV23" s="8">
        <f t="shared" si="15"/>
        <v>6644300</v>
      </c>
      <c r="BW23">
        <f t="shared" si="16"/>
        <v>6631300</v>
      </c>
      <c r="BX23">
        <f t="shared" si="17"/>
        <v>6588400</v>
      </c>
      <c r="BY23">
        <f t="shared" si="18"/>
        <v>6549400</v>
      </c>
      <c r="CA23" t="str">
        <f t="shared" si="2"/>
        <v>BHARATFORG</v>
      </c>
      <c r="CB23" s="9">
        <f t="shared" si="19"/>
        <v>-7.1385722855428924</v>
      </c>
      <c r="CC23" s="9">
        <f t="shared" si="20"/>
        <v>-9.6476964769647697</v>
      </c>
      <c r="CD23" s="9">
        <f t="shared" si="21"/>
        <v>-0.94846098783106658</v>
      </c>
      <c r="CE23" s="9">
        <f t="shared" si="22"/>
        <v>-0.2142857142857143</v>
      </c>
      <c r="CF23" s="9">
        <f t="shared" si="23"/>
        <v>0.61085159899389152</v>
      </c>
      <c r="CG23" s="9">
        <f t="shared" si="24"/>
        <v>6.7920184190330009</v>
      </c>
      <c r="CH23" s="9">
        <f t="shared" si="25"/>
        <v>4.2817126850740292</v>
      </c>
      <c r="CI23" s="9">
        <f t="shared" si="26"/>
        <v>0.60386473429951693</v>
      </c>
      <c r="CJ23" s="9">
        <f t="shared" si="27"/>
        <v>-9.1773308957952473</v>
      </c>
      <c r="CK23" s="9">
        <f t="shared" si="28"/>
        <v>3.6377415687760517</v>
      </c>
      <c r="CL23" s="9">
        <f t="shared" si="29"/>
        <v>3.2674623361377422</v>
      </c>
      <c r="CM23" s="9">
        <f t="shared" si="30"/>
        <v>0.19603999215840029</v>
      </c>
      <c r="CN23" s="9">
        <f t="shared" si="31"/>
        <v>0.65114443567482239</v>
      </c>
      <c r="CO23" s="9">
        <f t="shared" si="32"/>
        <v>0.59547439460103213</v>
      </c>
    </row>
    <row r="24" spans="1:93" x14ac:dyDescent="0.25">
      <c r="A24" t="s">
        <v>32</v>
      </c>
      <c r="B24" s="7">
        <v>43951</v>
      </c>
      <c r="C24">
        <v>57379149</v>
      </c>
      <c r="D24">
        <v>1691814</v>
      </c>
      <c r="E24" t="s">
        <v>32</v>
      </c>
      <c r="F24" s="7">
        <v>43950</v>
      </c>
      <c r="G24">
        <v>55687335</v>
      </c>
      <c r="H24">
        <v>-910692</v>
      </c>
      <c r="I24" t="s">
        <v>32</v>
      </c>
      <c r="J24" s="7">
        <v>43949</v>
      </c>
      <c r="K24">
        <v>56598027</v>
      </c>
      <c r="L24">
        <v>-1815831</v>
      </c>
      <c r="M24" t="s">
        <v>32</v>
      </c>
      <c r="N24" s="7">
        <v>43948</v>
      </c>
      <c r="O24">
        <v>58413858</v>
      </c>
      <c r="P24">
        <v>2041653</v>
      </c>
      <c r="Q24" t="s">
        <v>32</v>
      </c>
      <c r="R24" s="7">
        <v>43945</v>
      </c>
      <c r="S24">
        <v>56372205</v>
      </c>
      <c r="T24">
        <v>-112911</v>
      </c>
      <c r="U24" t="s">
        <v>32</v>
      </c>
      <c r="V24" s="7">
        <v>43944</v>
      </c>
      <c r="W24">
        <v>56485116</v>
      </c>
      <c r="X24">
        <v>-681168</v>
      </c>
      <c r="Y24" t="s">
        <v>32</v>
      </c>
      <c r="Z24" s="7">
        <v>43943</v>
      </c>
      <c r="AA24">
        <v>57166284</v>
      </c>
      <c r="AB24">
        <v>392412</v>
      </c>
      <c r="AC24" t="s">
        <v>32</v>
      </c>
      <c r="AD24" s="7">
        <v>43942</v>
      </c>
      <c r="AE24">
        <v>56773872</v>
      </c>
      <c r="AF24">
        <v>423879</v>
      </c>
      <c r="AG24" t="s">
        <v>32</v>
      </c>
      <c r="AH24" s="7">
        <v>43941</v>
      </c>
      <c r="AI24">
        <v>56349993</v>
      </c>
      <c r="AJ24">
        <v>203610</v>
      </c>
      <c r="AK24" t="s">
        <v>32</v>
      </c>
      <c r="AL24" s="7">
        <v>43938</v>
      </c>
      <c r="AM24">
        <v>56146383</v>
      </c>
      <c r="AN24">
        <v>992136</v>
      </c>
      <c r="AO24" t="s">
        <v>32</v>
      </c>
      <c r="AP24" s="7">
        <v>43937</v>
      </c>
      <c r="AQ24">
        <v>55154247</v>
      </c>
      <c r="AR24">
        <v>2215647</v>
      </c>
      <c r="AS24" t="s">
        <v>32</v>
      </c>
      <c r="AT24" s="7">
        <v>43936</v>
      </c>
      <c r="AU24">
        <v>52938600</v>
      </c>
      <c r="AV24">
        <v>-2819073</v>
      </c>
      <c r="AW24" t="s">
        <v>32</v>
      </c>
      <c r="AX24" s="7">
        <v>43934</v>
      </c>
      <c r="AY24">
        <v>55757673</v>
      </c>
      <c r="AZ24">
        <v>725592</v>
      </c>
      <c r="BA24" t="s">
        <v>32</v>
      </c>
      <c r="BB24" s="7">
        <v>43930</v>
      </c>
      <c r="BC24">
        <v>55032081</v>
      </c>
      <c r="BD24">
        <v>335031</v>
      </c>
      <c r="BE24" t="s">
        <v>32</v>
      </c>
      <c r="BF24" s="7">
        <v>43929</v>
      </c>
      <c r="BG24">
        <v>54697050</v>
      </c>
      <c r="BH24">
        <v>-686721</v>
      </c>
      <c r="BJ24" t="str">
        <f t="shared" si="1"/>
        <v>BHARTIARTL</v>
      </c>
      <c r="BK24">
        <f t="shared" si="4"/>
        <v>57379149</v>
      </c>
      <c r="BL24">
        <f t="shared" si="5"/>
        <v>55687335</v>
      </c>
      <c r="BM24">
        <f t="shared" si="6"/>
        <v>56598027</v>
      </c>
      <c r="BN24">
        <f t="shared" si="7"/>
        <v>58413858</v>
      </c>
      <c r="BO24">
        <f t="shared" si="8"/>
        <v>56372205</v>
      </c>
      <c r="BP24">
        <f t="shared" si="9"/>
        <v>56485116</v>
      </c>
      <c r="BQ24">
        <f t="shared" si="10"/>
        <v>57166284</v>
      </c>
      <c r="BR24">
        <f t="shared" si="11"/>
        <v>56773872</v>
      </c>
      <c r="BS24">
        <f t="shared" si="12"/>
        <v>56349993</v>
      </c>
      <c r="BT24">
        <f t="shared" si="13"/>
        <v>56146383</v>
      </c>
      <c r="BU24">
        <f t="shared" si="14"/>
        <v>55154247</v>
      </c>
      <c r="BV24" s="8">
        <f t="shared" si="15"/>
        <v>52938600</v>
      </c>
      <c r="BW24">
        <f t="shared" si="16"/>
        <v>55757673</v>
      </c>
      <c r="BX24">
        <f t="shared" si="17"/>
        <v>55032081</v>
      </c>
      <c r="BY24">
        <f t="shared" si="18"/>
        <v>54697050</v>
      </c>
      <c r="CA24" t="str">
        <f t="shared" si="2"/>
        <v>BHARTIARTL</v>
      </c>
      <c r="CB24" s="9">
        <f t="shared" si="19"/>
        <v>3.0380588333056338</v>
      </c>
      <c r="CC24" s="9">
        <f t="shared" si="20"/>
        <v>-1.6090525558426267</v>
      </c>
      <c r="CD24" s="9">
        <f t="shared" si="21"/>
        <v>-3.1085620128018254</v>
      </c>
      <c r="CE24" s="9">
        <f t="shared" si="22"/>
        <v>3.6217369890001643</v>
      </c>
      <c r="CF24" s="9">
        <f t="shared" si="23"/>
        <v>-0.19989513697732339</v>
      </c>
      <c r="CG24" s="9">
        <f t="shared" si="24"/>
        <v>-1.1915554979924881</v>
      </c>
      <c r="CH24" s="9">
        <f t="shared" si="25"/>
        <v>0.6911841418883673</v>
      </c>
      <c r="CI24" s="9">
        <f t="shared" si="26"/>
        <v>0.75222547055152256</v>
      </c>
      <c r="CJ24" s="9">
        <f t="shared" si="27"/>
        <v>0.36264134770711764</v>
      </c>
      <c r="CK24" s="9">
        <f t="shared" si="28"/>
        <v>1.7988388092761016</v>
      </c>
      <c r="CL24" s="9">
        <f t="shared" si="29"/>
        <v>4.185314685314685</v>
      </c>
      <c r="CM24" s="9">
        <f t="shared" si="30"/>
        <v>-5.0559373236397436</v>
      </c>
      <c r="CN24" s="9">
        <f t="shared" si="31"/>
        <v>1.3184891191012749</v>
      </c>
      <c r="CO24" s="9">
        <f t="shared" si="32"/>
        <v>0.61252115059221657</v>
      </c>
    </row>
    <row r="25" spans="1:93" x14ac:dyDescent="0.25">
      <c r="A25" t="s">
        <v>33</v>
      </c>
      <c r="B25" s="7">
        <v>43951</v>
      </c>
      <c r="C25">
        <v>59664800</v>
      </c>
      <c r="D25">
        <v>-1424800</v>
      </c>
      <c r="E25" t="s">
        <v>33</v>
      </c>
      <c r="F25" s="7">
        <v>43950</v>
      </c>
      <c r="G25">
        <v>61089600</v>
      </c>
      <c r="H25">
        <v>3463200</v>
      </c>
      <c r="I25" t="s">
        <v>33</v>
      </c>
      <c r="J25" s="7">
        <v>43949</v>
      </c>
      <c r="K25">
        <v>57626400</v>
      </c>
      <c r="L25">
        <v>-3182400</v>
      </c>
      <c r="M25" t="s">
        <v>33</v>
      </c>
      <c r="N25" s="7">
        <v>43948</v>
      </c>
      <c r="O25">
        <v>60808800</v>
      </c>
      <c r="P25">
        <v>499200</v>
      </c>
      <c r="Q25" t="s">
        <v>33</v>
      </c>
      <c r="R25" s="7">
        <v>43945</v>
      </c>
      <c r="S25">
        <v>60309600</v>
      </c>
      <c r="T25">
        <v>218400</v>
      </c>
      <c r="U25" t="s">
        <v>33</v>
      </c>
      <c r="V25" s="7">
        <v>43944</v>
      </c>
      <c r="W25">
        <v>60091200</v>
      </c>
      <c r="X25">
        <v>-946400</v>
      </c>
      <c r="Y25" t="s">
        <v>33</v>
      </c>
      <c r="Z25" s="7">
        <v>43943</v>
      </c>
      <c r="AA25">
        <v>61037600</v>
      </c>
      <c r="AB25">
        <v>1580800</v>
      </c>
      <c r="AC25" t="s">
        <v>33</v>
      </c>
      <c r="AD25" s="7">
        <v>43942</v>
      </c>
      <c r="AE25">
        <v>59456800</v>
      </c>
      <c r="AF25">
        <v>-2381600</v>
      </c>
      <c r="AG25" t="s">
        <v>33</v>
      </c>
      <c r="AH25" s="7">
        <v>43941</v>
      </c>
      <c r="AI25">
        <v>61838400</v>
      </c>
      <c r="AJ25">
        <v>2849600</v>
      </c>
      <c r="AK25" t="s">
        <v>33</v>
      </c>
      <c r="AL25" s="7">
        <v>43938</v>
      </c>
      <c r="AM25">
        <v>58988800</v>
      </c>
      <c r="AN25">
        <v>2381600</v>
      </c>
      <c r="AO25" t="s">
        <v>33</v>
      </c>
      <c r="AP25" s="7">
        <v>43937</v>
      </c>
      <c r="AQ25">
        <v>56607200</v>
      </c>
      <c r="AR25">
        <v>2111200</v>
      </c>
      <c r="AS25" t="s">
        <v>33</v>
      </c>
      <c r="AT25" s="7">
        <v>43936</v>
      </c>
      <c r="AU25">
        <v>54496000</v>
      </c>
      <c r="AV25">
        <v>3286400</v>
      </c>
      <c r="AW25" t="s">
        <v>33</v>
      </c>
      <c r="AX25" s="7">
        <v>43934</v>
      </c>
      <c r="AY25">
        <v>51209600</v>
      </c>
      <c r="AZ25">
        <v>2423200</v>
      </c>
      <c r="BA25" t="s">
        <v>33</v>
      </c>
      <c r="BB25" s="7">
        <v>43930</v>
      </c>
      <c r="BC25">
        <v>48786400</v>
      </c>
      <c r="BD25">
        <v>4648800</v>
      </c>
      <c r="BE25" t="s">
        <v>33</v>
      </c>
      <c r="BF25" s="7">
        <v>43929</v>
      </c>
      <c r="BG25">
        <v>44137600</v>
      </c>
      <c r="BH25">
        <v>-1206400</v>
      </c>
      <c r="BJ25" t="str">
        <f t="shared" si="1"/>
        <v>BHEL</v>
      </c>
      <c r="BK25">
        <f t="shared" si="4"/>
        <v>59664800</v>
      </c>
      <c r="BL25">
        <f t="shared" si="5"/>
        <v>61089600</v>
      </c>
      <c r="BM25">
        <f t="shared" si="6"/>
        <v>57626400</v>
      </c>
      <c r="BN25">
        <f t="shared" si="7"/>
        <v>60808800</v>
      </c>
      <c r="BO25">
        <f t="shared" si="8"/>
        <v>60309600</v>
      </c>
      <c r="BP25">
        <f t="shared" si="9"/>
        <v>60091200</v>
      </c>
      <c r="BQ25">
        <f t="shared" si="10"/>
        <v>61037600</v>
      </c>
      <c r="BR25">
        <f t="shared" si="11"/>
        <v>59456800</v>
      </c>
      <c r="BS25">
        <f t="shared" si="12"/>
        <v>61838400</v>
      </c>
      <c r="BT25">
        <f t="shared" si="13"/>
        <v>58988800</v>
      </c>
      <c r="BU25">
        <f t="shared" si="14"/>
        <v>56607200</v>
      </c>
      <c r="BV25" s="8">
        <f t="shared" si="15"/>
        <v>54496000</v>
      </c>
      <c r="BW25">
        <f t="shared" si="16"/>
        <v>51209600</v>
      </c>
      <c r="BX25">
        <f t="shared" si="17"/>
        <v>48786400</v>
      </c>
      <c r="BY25">
        <f t="shared" si="18"/>
        <v>44137600</v>
      </c>
      <c r="CA25" t="str">
        <f t="shared" si="2"/>
        <v>BHEL</v>
      </c>
      <c r="CB25" s="9">
        <f t="shared" si="19"/>
        <v>-2.3323118828736806</v>
      </c>
      <c r="CC25" s="9">
        <f t="shared" si="20"/>
        <v>6.0097455332972389</v>
      </c>
      <c r="CD25" s="9">
        <f t="shared" si="21"/>
        <v>-5.2334530528476142</v>
      </c>
      <c r="CE25" s="9">
        <f t="shared" si="22"/>
        <v>0.82772891877909982</v>
      </c>
      <c r="CF25" s="9">
        <f t="shared" si="23"/>
        <v>0.36344755970924197</v>
      </c>
      <c r="CG25" s="9">
        <f t="shared" si="24"/>
        <v>-1.5505196796728575</v>
      </c>
      <c r="CH25" s="9">
        <f t="shared" si="25"/>
        <v>2.6587370998775581</v>
      </c>
      <c r="CI25" s="9">
        <f t="shared" si="26"/>
        <v>-3.8513286242852338</v>
      </c>
      <c r="CJ25" s="9">
        <f t="shared" si="27"/>
        <v>4.8307475317348381</v>
      </c>
      <c r="CK25" s="9">
        <f t="shared" si="28"/>
        <v>4.2072386551534082</v>
      </c>
      <c r="CL25" s="9">
        <f t="shared" si="29"/>
        <v>3.8740458015267176</v>
      </c>
      <c r="CM25" s="9">
        <f t="shared" si="30"/>
        <v>6.4175467099918766</v>
      </c>
      <c r="CN25" s="9">
        <f t="shared" si="31"/>
        <v>4.9669580046898316</v>
      </c>
      <c r="CO25" s="9">
        <f t="shared" si="32"/>
        <v>10.532516493873704</v>
      </c>
    </row>
    <row r="26" spans="1:93" x14ac:dyDescent="0.25">
      <c r="A26" t="s">
        <v>34</v>
      </c>
      <c r="B26" s="7">
        <v>43951</v>
      </c>
      <c r="C26">
        <v>13215800</v>
      </c>
      <c r="D26">
        <v>-1046500</v>
      </c>
      <c r="E26" t="s">
        <v>34</v>
      </c>
      <c r="F26" s="7">
        <v>43950</v>
      </c>
      <c r="G26">
        <v>14262300</v>
      </c>
      <c r="H26">
        <v>-963700</v>
      </c>
      <c r="I26" t="s">
        <v>34</v>
      </c>
      <c r="J26" s="7">
        <v>43949</v>
      </c>
      <c r="K26">
        <v>15226000</v>
      </c>
      <c r="L26">
        <v>-798100</v>
      </c>
      <c r="M26" t="s">
        <v>34</v>
      </c>
      <c r="N26" s="7">
        <v>43948</v>
      </c>
      <c r="O26">
        <v>16024100</v>
      </c>
      <c r="P26">
        <v>2136700</v>
      </c>
      <c r="Q26" t="s">
        <v>34</v>
      </c>
      <c r="R26" s="7">
        <v>43945</v>
      </c>
      <c r="S26">
        <v>13887400</v>
      </c>
      <c r="T26">
        <v>650900</v>
      </c>
      <c r="U26" t="s">
        <v>34</v>
      </c>
      <c r="V26" s="7">
        <v>43944</v>
      </c>
      <c r="W26">
        <v>13236500</v>
      </c>
      <c r="X26">
        <v>595700</v>
      </c>
      <c r="Y26" t="s">
        <v>34</v>
      </c>
      <c r="Z26" s="7">
        <v>43943</v>
      </c>
      <c r="AA26">
        <v>12640800</v>
      </c>
      <c r="AB26">
        <v>-358800</v>
      </c>
      <c r="AC26" t="s">
        <v>34</v>
      </c>
      <c r="AD26" s="7">
        <v>43942</v>
      </c>
      <c r="AE26">
        <v>12999600</v>
      </c>
      <c r="AF26">
        <v>798100</v>
      </c>
      <c r="AG26" t="s">
        <v>34</v>
      </c>
      <c r="AH26" s="7">
        <v>43941</v>
      </c>
      <c r="AI26">
        <v>12201500</v>
      </c>
      <c r="AJ26">
        <v>685400</v>
      </c>
      <c r="AK26" t="s">
        <v>34</v>
      </c>
      <c r="AL26" s="7">
        <v>43938</v>
      </c>
      <c r="AM26">
        <v>11516100</v>
      </c>
      <c r="AN26">
        <v>703800</v>
      </c>
      <c r="AO26" t="s">
        <v>34</v>
      </c>
      <c r="AP26" s="7">
        <v>43937</v>
      </c>
      <c r="AQ26">
        <v>10812300</v>
      </c>
      <c r="AR26">
        <v>384100</v>
      </c>
      <c r="AS26" t="s">
        <v>34</v>
      </c>
      <c r="AT26" s="7">
        <v>43936</v>
      </c>
      <c r="AU26">
        <v>10428200</v>
      </c>
      <c r="AV26">
        <v>-372600</v>
      </c>
      <c r="AW26" t="s">
        <v>34</v>
      </c>
      <c r="AX26" s="7">
        <v>43934</v>
      </c>
      <c r="AY26">
        <v>10800800</v>
      </c>
      <c r="AZ26">
        <v>1205200</v>
      </c>
      <c r="BA26" t="s">
        <v>34</v>
      </c>
      <c r="BB26" s="7">
        <v>43930</v>
      </c>
      <c r="BC26">
        <v>9595600</v>
      </c>
      <c r="BD26">
        <v>487600</v>
      </c>
      <c r="BE26" t="s">
        <v>34</v>
      </c>
      <c r="BF26" s="7">
        <v>43929</v>
      </c>
      <c r="BG26">
        <v>9108000</v>
      </c>
      <c r="BH26">
        <v>637100</v>
      </c>
      <c r="BJ26" t="str">
        <f t="shared" si="1"/>
        <v>BIOCON</v>
      </c>
      <c r="BK26">
        <f t="shared" si="4"/>
        <v>13215800</v>
      </c>
      <c r="BL26">
        <f t="shared" si="5"/>
        <v>14262300</v>
      </c>
      <c r="BM26">
        <f t="shared" si="6"/>
        <v>15226000</v>
      </c>
      <c r="BN26">
        <f t="shared" si="7"/>
        <v>16024100</v>
      </c>
      <c r="BO26">
        <f t="shared" si="8"/>
        <v>13887400</v>
      </c>
      <c r="BP26">
        <f t="shared" si="9"/>
        <v>13236500</v>
      </c>
      <c r="BQ26">
        <f t="shared" si="10"/>
        <v>12640800</v>
      </c>
      <c r="BR26">
        <f t="shared" si="11"/>
        <v>12999600</v>
      </c>
      <c r="BS26">
        <f t="shared" si="12"/>
        <v>12201500</v>
      </c>
      <c r="BT26">
        <f t="shared" si="13"/>
        <v>11516100</v>
      </c>
      <c r="BU26">
        <f t="shared" si="14"/>
        <v>10812300</v>
      </c>
      <c r="BV26" s="8">
        <f t="shared" si="15"/>
        <v>10428200</v>
      </c>
      <c r="BW26">
        <f t="shared" si="16"/>
        <v>10800800</v>
      </c>
      <c r="BX26">
        <f t="shared" si="17"/>
        <v>9595600</v>
      </c>
      <c r="BY26">
        <f t="shared" si="18"/>
        <v>9108000</v>
      </c>
      <c r="CA26" t="str">
        <f t="shared" si="2"/>
        <v>BIOCON</v>
      </c>
      <c r="CB26" s="9">
        <f t="shared" si="19"/>
        <v>-7.3375262054507342</v>
      </c>
      <c r="CC26" s="9">
        <f t="shared" si="20"/>
        <v>-6.3293051359516612</v>
      </c>
      <c r="CD26" s="9">
        <f t="shared" si="21"/>
        <v>-4.9806229367015931</v>
      </c>
      <c r="CE26" s="9">
        <f t="shared" si="22"/>
        <v>15.385889367340177</v>
      </c>
      <c r="CF26" s="9">
        <f t="shared" si="23"/>
        <v>4.9174630755864461</v>
      </c>
      <c r="CG26" s="9">
        <f t="shared" si="24"/>
        <v>4.7125181950509454</v>
      </c>
      <c r="CH26" s="9">
        <f t="shared" si="25"/>
        <v>-2.7600849256900215</v>
      </c>
      <c r="CI26" s="9">
        <f t="shared" si="26"/>
        <v>6.5409990574929315</v>
      </c>
      <c r="CJ26" s="9">
        <f t="shared" si="27"/>
        <v>5.9516676652686238</v>
      </c>
      <c r="CK26" s="9">
        <f t="shared" si="28"/>
        <v>6.5092533503509893</v>
      </c>
      <c r="CL26" s="9">
        <f t="shared" si="29"/>
        <v>3.6832818703131891</v>
      </c>
      <c r="CM26" s="9">
        <f t="shared" si="30"/>
        <v>-3.4497444633730834</v>
      </c>
      <c r="CN26" s="9">
        <f t="shared" si="31"/>
        <v>12.559923298178333</v>
      </c>
      <c r="CO26" s="9">
        <f t="shared" si="32"/>
        <v>5.3535353535353529</v>
      </c>
    </row>
    <row r="27" spans="1:93" x14ac:dyDescent="0.25">
      <c r="A27" t="s">
        <v>35</v>
      </c>
      <c r="B27" s="7">
        <v>43951</v>
      </c>
      <c r="C27">
        <v>149400</v>
      </c>
      <c r="D27">
        <v>1840</v>
      </c>
      <c r="E27" t="s">
        <v>35</v>
      </c>
      <c r="F27" s="7">
        <v>43950</v>
      </c>
      <c r="G27">
        <v>147560</v>
      </c>
      <c r="H27">
        <v>14800</v>
      </c>
      <c r="I27" t="s">
        <v>35</v>
      </c>
      <c r="J27" s="7">
        <v>43949</v>
      </c>
      <c r="K27">
        <v>132760</v>
      </c>
      <c r="L27">
        <v>1240</v>
      </c>
      <c r="M27" t="s">
        <v>35</v>
      </c>
      <c r="N27" s="7">
        <v>43948</v>
      </c>
      <c r="O27">
        <v>131520</v>
      </c>
      <c r="P27">
        <v>2640</v>
      </c>
      <c r="Q27" t="s">
        <v>35</v>
      </c>
      <c r="R27" s="7">
        <v>43945</v>
      </c>
      <c r="S27">
        <v>128880</v>
      </c>
      <c r="T27">
        <v>-480</v>
      </c>
      <c r="U27" t="s">
        <v>35</v>
      </c>
      <c r="V27" s="7">
        <v>43944</v>
      </c>
      <c r="W27">
        <v>129360</v>
      </c>
      <c r="X27">
        <v>760</v>
      </c>
      <c r="Y27" t="s">
        <v>35</v>
      </c>
      <c r="Z27" s="7">
        <v>43943</v>
      </c>
      <c r="AA27">
        <v>128600</v>
      </c>
      <c r="AB27">
        <v>2880</v>
      </c>
      <c r="AC27" t="s">
        <v>35</v>
      </c>
      <c r="AD27" s="7">
        <v>43942</v>
      </c>
      <c r="AE27">
        <v>125720</v>
      </c>
      <c r="AF27">
        <v>-1520</v>
      </c>
      <c r="AG27" t="s">
        <v>35</v>
      </c>
      <c r="AH27" s="7">
        <v>43941</v>
      </c>
      <c r="AI27">
        <v>127240</v>
      </c>
      <c r="AJ27">
        <v>720</v>
      </c>
      <c r="AK27" t="s">
        <v>35</v>
      </c>
      <c r="AL27" s="7">
        <v>43938</v>
      </c>
      <c r="AM27">
        <v>126520</v>
      </c>
      <c r="AN27">
        <v>320</v>
      </c>
      <c r="AO27" t="s">
        <v>35</v>
      </c>
      <c r="AP27" s="7">
        <v>43937</v>
      </c>
      <c r="AQ27">
        <v>126200</v>
      </c>
      <c r="AR27">
        <v>640</v>
      </c>
      <c r="AS27" t="s">
        <v>35</v>
      </c>
      <c r="AT27" s="7">
        <v>43936</v>
      </c>
      <c r="AU27">
        <v>125560</v>
      </c>
      <c r="AV27">
        <v>4080</v>
      </c>
      <c r="AW27" t="s">
        <v>35</v>
      </c>
      <c r="AX27" s="7">
        <v>43934</v>
      </c>
      <c r="AY27">
        <v>121480</v>
      </c>
      <c r="AZ27">
        <v>560</v>
      </c>
      <c r="BA27" t="s">
        <v>35</v>
      </c>
      <c r="BB27" s="7">
        <v>43930</v>
      </c>
      <c r="BC27">
        <v>120920</v>
      </c>
      <c r="BD27">
        <v>1600</v>
      </c>
      <c r="BE27" t="s">
        <v>35</v>
      </c>
      <c r="BF27" s="7">
        <v>43929</v>
      </c>
      <c r="BG27">
        <v>119320</v>
      </c>
      <c r="BH27">
        <v>-440</v>
      </c>
      <c r="BJ27" t="str">
        <f t="shared" si="1"/>
        <v>BOSCHLTD</v>
      </c>
      <c r="BK27">
        <f t="shared" si="4"/>
        <v>149400</v>
      </c>
      <c r="BL27">
        <f t="shared" si="5"/>
        <v>147560</v>
      </c>
      <c r="BM27">
        <f t="shared" si="6"/>
        <v>132760</v>
      </c>
      <c r="BN27">
        <f t="shared" si="7"/>
        <v>131520</v>
      </c>
      <c r="BO27">
        <f t="shared" si="8"/>
        <v>128880</v>
      </c>
      <c r="BP27">
        <f t="shared" si="9"/>
        <v>129360</v>
      </c>
      <c r="BQ27">
        <f t="shared" si="10"/>
        <v>128600</v>
      </c>
      <c r="BR27">
        <f t="shared" si="11"/>
        <v>125720</v>
      </c>
      <c r="BS27">
        <f t="shared" si="12"/>
        <v>127240</v>
      </c>
      <c r="BT27">
        <f t="shared" si="13"/>
        <v>126520</v>
      </c>
      <c r="BU27">
        <f t="shared" si="14"/>
        <v>126200</v>
      </c>
      <c r="BV27" s="8">
        <f t="shared" si="15"/>
        <v>125560</v>
      </c>
      <c r="BW27">
        <f t="shared" si="16"/>
        <v>121480</v>
      </c>
      <c r="BX27">
        <f t="shared" si="17"/>
        <v>120920</v>
      </c>
      <c r="BY27">
        <f t="shared" si="18"/>
        <v>119320</v>
      </c>
      <c r="CA27" t="str">
        <f t="shared" si="2"/>
        <v>BOSCHLTD</v>
      </c>
      <c r="CB27" s="9">
        <f t="shared" si="19"/>
        <v>1.24695039306045</v>
      </c>
      <c r="CC27" s="9">
        <f t="shared" si="20"/>
        <v>11.147936125338957</v>
      </c>
      <c r="CD27" s="9">
        <f t="shared" si="21"/>
        <v>0.94282238442822386</v>
      </c>
      <c r="CE27" s="9">
        <f t="shared" si="22"/>
        <v>2.0484171322160147</v>
      </c>
      <c r="CF27" s="9">
        <f t="shared" si="23"/>
        <v>-0.3710575139146568</v>
      </c>
      <c r="CG27" s="9">
        <f t="shared" si="24"/>
        <v>0.59097978227060655</v>
      </c>
      <c r="CH27" s="9">
        <f t="shared" si="25"/>
        <v>2.2908049634107539</v>
      </c>
      <c r="CI27" s="9">
        <f t="shared" si="26"/>
        <v>-1.1945928953159384</v>
      </c>
      <c r="CJ27" s="9">
        <f t="shared" si="27"/>
        <v>0.56907998735377796</v>
      </c>
      <c r="CK27" s="9">
        <f t="shared" si="28"/>
        <v>0.25356576862123614</v>
      </c>
      <c r="CL27" s="9">
        <f t="shared" si="29"/>
        <v>0.5097164702134438</v>
      </c>
      <c r="CM27" s="9">
        <f t="shared" si="30"/>
        <v>3.3585775436285812</v>
      </c>
      <c r="CN27" s="9">
        <f t="shared" si="31"/>
        <v>0.46311610982467744</v>
      </c>
      <c r="CO27" s="9">
        <f t="shared" si="32"/>
        <v>1.3409319477036541</v>
      </c>
    </row>
    <row r="28" spans="1:93" x14ac:dyDescent="0.25">
      <c r="A28" t="s">
        <v>36</v>
      </c>
      <c r="B28" s="7">
        <v>43951</v>
      </c>
      <c r="C28">
        <v>17373600</v>
      </c>
      <c r="D28">
        <v>1252800</v>
      </c>
      <c r="E28" t="s">
        <v>36</v>
      </c>
      <c r="F28" s="7">
        <v>43950</v>
      </c>
      <c r="G28">
        <v>16120800</v>
      </c>
      <c r="H28">
        <v>-262800</v>
      </c>
      <c r="I28" t="s">
        <v>36</v>
      </c>
      <c r="J28" s="7">
        <v>43949</v>
      </c>
      <c r="K28">
        <v>16383600</v>
      </c>
      <c r="L28">
        <v>536400</v>
      </c>
      <c r="M28" t="s">
        <v>36</v>
      </c>
      <c r="N28" s="7">
        <v>43948</v>
      </c>
      <c r="O28">
        <v>15847200</v>
      </c>
      <c r="P28">
        <v>498600</v>
      </c>
      <c r="Q28" t="s">
        <v>36</v>
      </c>
      <c r="R28" s="7">
        <v>43945</v>
      </c>
      <c r="S28">
        <v>15348600</v>
      </c>
      <c r="T28">
        <v>-320400</v>
      </c>
      <c r="U28" t="s">
        <v>36</v>
      </c>
      <c r="V28" s="7">
        <v>43944</v>
      </c>
      <c r="W28">
        <v>15669000</v>
      </c>
      <c r="X28">
        <v>-372600</v>
      </c>
      <c r="Y28" t="s">
        <v>36</v>
      </c>
      <c r="Z28" s="7">
        <v>43943</v>
      </c>
      <c r="AA28">
        <v>16041600</v>
      </c>
      <c r="AB28">
        <v>259200</v>
      </c>
      <c r="AC28" t="s">
        <v>36</v>
      </c>
      <c r="AD28" s="7">
        <v>43942</v>
      </c>
      <c r="AE28">
        <v>15782400</v>
      </c>
      <c r="AF28">
        <v>228600</v>
      </c>
      <c r="AG28" t="s">
        <v>36</v>
      </c>
      <c r="AH28" s="7">
        <v>43941</v>
      </c>
      <c r="AI28">
        <v>15553800</v>
      </c>
      <c r="AJ28">
        <v>-194400</v>
      </c>
      <c r="AK28" t="s">
        <v>36</v>
      </c>
      <c r="AL28" s="7">
        <v>43938</v>
      </c>
      <c r="AM28">
        <v>15748200</v>
      </c>
      <c r="AN28">
        <v>-217800</v>
      </c>
      <c r="AO28" t="s">
        <v>36</v>
      </c>
      <c r="AP28" s="7">
        <v>43937</v>
      </c>
      <c r="AQ28">
        <v>15966000</v>
      </c>
      <c r="AR28">
        <v>266400</v>
      </c>
      <c r="AS28" t="s">
        <v>36</v>
      </c>
      <c r="AT28" s="7">
        <v>43936</v>
      </c>
      <c r="AU28">
        <v>15699600</v>
      </c>
      <c r="AV28">
        <v>-500400</v>
      </c>
      <c r="AW28" t="s">
        <v>36</v>
      </c>
      <c r="AX28" s="7">
        <v>43934</v>
      </c>
      <c r="AY28">
        <v>16200000</v>
      </c>
      <c r="AZ28">
        <v>-37800</v>
      </c>
      <c r="BA28" t="s">
        <v>36</v>
      </c>
      <c r="BB28" s="7">
        <v>43930</v>
      </c>
      <c r="BC28">
        <v>16237800</v>
      </c>
      <c r="BD28">
        <v>-531000</v>
      </c>
      <c r="BE28" t="s">
        <v>36</v>
      </c>
      <c r="BF28" s="7">
        <v>43929</v>
      </c>
      <c r="BG28">
        <v>16768800</v>
      </c>
      <c r="BH28">
        <v>-586800</v>
      </c>
      <c r="BJ28" t="str">
        <f t="shared" si="1"/>
        <v>BPCL</v>
      </c>
      <c r="BK28">
        <f t="shared" si="4"/>
        <v>17373600</v>
      </c>
      <c r="BL28">
        <f t="shared" si="5"/>
        <v>16120800</v>
      </c>
      <c r="BM28">
        <f t="shared" si="6"/>
        <v>16383600</v>
      </c>
      <c r="BN28">
        <f t="shared" si="7"/>
        <v>15847200</v>
      </c>
      <c r="BO28">
        <f t="shared" si="8"/>
        <v>15348600</v>
      </c>
      <c r="BP28">
        <f t="shared" si="9"/>
        <v>15669000</v>
      </c>
      <c r="BQ28">
        <f t="shared" si="10"/>
        <v>16041600</v>
      </c>
      <c r="BR28">
        <f t="shared" si="11"/>
        <v>15782400</v>
      </c>
      <c r="BS28">
        <f t="shared" si="12"/>
        <v>15553800</v>
      </c>
      <c r="BT28">
        <f t="shared" si="13"/>
        <v>15748200</v>
      </c>
      <c r="BU28">
        <f t="shared" si="14"/>
        <v>15966000</v>
      </c>
      <c r="BV28" s="8">
        <f t="shared" si="15"/>
        <v>15699600</v>
      </c>
      <c r="BW28">
        <f t="shared" si="16"/>
        <v>16200000</v>
      </c>
      <c r="BX28">
        <f t="shared" si="17"/>
        <v>16237800</v>
      </c>
      <c r="BY28">
        <f t="shared" si="18"/>
        <v>16768800</v>
      </c>
      <c r="CA28" t="str">
        <f t="shared" si="2"/>
        <v>BPCL</v>
      </c>
      <c r="CB28" s="9">
        <f t="shared" si="19"/>
        <v>7.7713264850379629</v>
      </c>
      <c r="CC28" s="9">
        <f t="shared" si="20"/>
        <v>-1.6040430674577018</v>
      </c>
      <c r="CD28" s="9">
        <f t="shared" si="21"/>
        <v>3.384825079509314</v>
      </c>
      <c r="CE28" s="9">
        <f t="shared" si="22"/>
        <v>3.2485047496188582</v>
      </c>
      <c r="CF28" s="9">
        <f t="shared" si="23"/>
        <v>-2.044801838024124</v>
      </c>
      <c r="CG28" s="9">
        <f t="shared" si="24"/>
        <v>-2.3227109515260325</v>
      </c>
      <c r="CH28" s="9">
        <f t="shared" si="25"/>
        <v>1.6423357664233578</v>
      </c>
      <c r="CI28" s="9">
        <f t="shared" si="26"/>
        <v>1.4697372989237356</v>
      </c>
      <c r="CJ28" s="9">
        <f t="shared" si="27"/>
        <v>-1.2344267916333296</v>
      </c>
      <c r="CK28" s="9">
        <f t="shared" si="28"/>
        <v>-1.3641488162344984</v>
      </c>
      <c r="CL28" s="9">
        <f t="shared" si="29"/>
        <v>1.6968585186883742</v>
      </c>
      <c r="CM28" s="9">
        <f t="shared" si="30"/>
        <v>-3.088888888888889</v>
      </c>
      <c r="CN28" s="9">
        <f t="shared" si="31"/>
        <v>-0.23279015630196209</v>
      </c>
      <c r="CO28" s="9">
        <f t="shared" si="32"/>
        <v>-3.1665951051953627</v>
      </c>
    </row>
    <row r="29" spans="1:93" x14ac:dyDescent="0.25">
      <c r="A29" t="s">
        <v>37</v>
      </c>
      <c r="B29" s="7">
        <v>43951</v>
      </c>
      <c r="C29">
        <v>1358800</v>
      </c>
      <c r="D29">
        <v>5800</v>
      </c>
      <c r="E29" t="s">
        <v>37</v>
      </c>
      <c r="F29" s="7">
        <v>43950</v>
      </c>
      <c r="G29">
        <v>1353000</v>
      </c>
      <c r="H29">
        <v>10000</v>
      </c>
      <c r="I29" t="s">
        <v>37</v>
      </c>
      <c r="J29" s="7">
        <v>43949</v>
      </c>
      <c r="K29">
        <v>1343000</v>
      </c>
      <c r="L29">
        <v>-181600</v>
      </c>
      <c r="M29" t="s">
        <v>37</v>
      </c>
      <c r="N29" s="7">
        <v>43948</v>
      </c>
      <c r="O29">
        <v>1524600</v>
      </c>
      <c r="P29">
        <v>49200</v>
      </c>
      <c r="Q29" t="s">
        <v>37</v>
      </c>
      <c r="R29" s="7">
        <v>43945</v>
      </c>
      <c r="S29">
        <v>1475400</v>
      </c>
      <c r="T29">
        <v>110400</v>
      </c>
      <c r="U29" t="s">
        <v>37</v>
      </c>
      <c r="V29" s="7">
        <v>43944</v>
      </c>
      <c r="W29">
        <v>1365000</v>
      </c>
      <c r="X29">
        <v>104000</v>
      </c>
      <c r="Y29" t="s">
        <v>37</v>
      </c>
      <c r="Z29" s="7">
        <v>43943</v>
      </c>
      <c r="AA29">
        <v>1261000</v>
      </c>
      <c r="AB29">
        <v>8600</v>
      </c>
      <c r="AC29" t="s">
        <v>37</v>
      </c>
      <c r="AD29" s="7">
        <v>43942</v>
      </c>
      <c r="AE29">
        <v>1252400</v>
      </c>
      <c r="AF29">
        <v>70800</v>
      </c>
      <c r="AG29" t="s">
        <v>37</v>
      </c>
      <c r="AH29" s="7">
        <v>43941</v>
      </c>
      <c r="AI29">
        <v>1181600</v>
      </c>
      <c r="AJ29">
        <v>-16200</v>
      </c>
      <c r="AK29" t="s">
        <v>37</v>
      </c>
      <c r="AL29" s="7">
        <v>43938</v>
      </c>
      <c r="AM29">
        <v>1197800</v>
      </c>
      <c r="AN29">
        <v>-16000</v>
      </c>
      <c r="AO29" t="s">
        <v>37</v>
      </c>
      <c r="AP29" s="7">
        <v>43937</v>
      </c>
      <c r="AQ29">
        <v>1213800</v>
      </c>
      <c r="AR29">
        <v>77800</v>
      </c>
      <c r="AS29" t="s">
        <v>37</v>
      </c>
      <c r="AT29" s="7">
        <v>43936</v>
      </c>
      <c r="AU29">
        <v>1136000</v>
      </c>
      <c r="AV29">
        <v>-11000</v>
      </c>
      <c r="AW29" t="s">
        <v>37</v>
      </c>
      <c r="AX29" s="7">
        <v>43934</v>
      </c>
      <c r="AY29">
        <v>1147000</v>
      </c>
      <c r="AZ29">
        <v>44600</v>
      </c>
      <c r="BA29" t="s">
        <v>37</v>
      </c>
      <c r="BB29" s="7">
        <v>43930</v>
      </c>
      <c r="BC29">
        <v>1102400</v>
      </c>
      <c r="BD29">
        <v>10400</v>
      </c>
      <c r="BE29" t="s">
        <v>37</v>
      </c>
      <c r="BF29" s="7">
        <v>43929</v>
      </c>
      <c r="BG29">
        <v>1092000</v>
      </c>
      <c r="BH29">
        <v>7000</v>
      </c>
      <c r="BJ29" t="str">
        <f t="shared" si="1"/>
        <v>BRITANNIA</v>
      </c>
      <c r="BK29">
        <f t="shared" si="4"/>
        <v>1358800</v>
      </c>
      <c r="BL29">
        <f t="shared" si="5"/>
        <v>1353000</v>
      </c>
      <c r="BM29">
        <f t="shared" si="6"/>
        <v>1343000</v>
      </c>
      <c r="BN29">
        <f t="shared" si="7"/>
        <v>1524600</v>
      </c>
      <c r="BO29">
        <f t="shared" si="8"/>
        <v>1475400</v>
      </c>
      <c r="BP29">
        <f t="shared" si="9"/>
        <v>1365000</v>
      </c>
      <c r="BQ29">
        <f t="shared" si="10"/>
        <v>1261000</v>
      </c>
      <c r="BR29">
        <f t="shared" si="11"/>
        <v>1252400</v>
      </c>
      <c r="BS29">
        <f t="shared" si="12"/>
        <v>1181600</v>
      </c>
      <c r="BT29">
        <f t="shared" si="13"/>
        <v>1197800</v>
      </c>
      <c r="BU29">
        <f t="shared" si="14"/>
        <v>1213800</v>
      </c>
      <c r="BV29" s="8">
        <f t="shared" si="15"/>
        <v>1136000</v>
      </c>
      <c r="BW29">
        <f t="shared" si="16"/>
        <v>1147000</v>
      </c>
      <c r="BX29">
        <f t="shared" si="17"/>
        <v>1102400</v>
      </c>
      <c r="BY29">
        <f t="shared" si="18"/>
        <v>1092000</v>
      </c>
      <c r="CA29" t="str">
        <f t="shared" si="2"/>
        <v>BRITANNIA</v>
      </c>
      <c r="CB29" s="9">
        <f t="shared" si="19"/>
        <v>0.42867701404286768</v>
      </c>
      <c r="CC29" s="9">
        <f t="shared" si="20"/>
        <v>0.74460163812360391</v>
      </c>
      <c r="CD29" s="9">
        <f t="shared" si="21"/>
        <v>-11.911321002230094</v>
      </c>
      <c r="CE29" s="9">
        <f t="shared" si="22"/>
        <v>3.3346888979259859</v>
      </c>
      <c r="CF29" s="9">
        <f t="shared" si="23"/>
        <v>8.0879120879120894</v>
      </c>
      <c r="CG29" s="9">
        <f t="shared" si="24"/>
        <v>8.2474226804123703</v>
      </c>
      <c r="CH29" s="9">
        <f t="shared" si="25"/>
        <v>0.68668157138294483</v>
      </c>
      <c r="CI29" s="9">
        <f t="shared" si="26"/>
        <v>5.9918754231550446</v>
      </c>
      <c r="CJ29" s="9">
        <f t="shared" si="27"/>
        <v>-1.3524795458340291</v>
      </c>
      <c r="CK29" s="9">
        <f t="shared" si="28"/>
        <v>-1.3181743285549514</v>
      </c>
      <c r="CL29" s="9">
        <f t="shared" si="29"/>
        <v>6.848591549295775</v>
      </c>
      <c r="CM29" s="9">
        <f t="shared" si="30"/>
        <v>-0.95902353966870102</v>
      </c>
      <c r="CN29" s="9">
        <f t="shared" si="31"/>
        <v>4.0457184325108857</v>
      </c>
      <c r="CO29" s="9">
        <f t="shared" si="32"/>
        <v>0.95238095238095244</v>
      </c>
    </row>
    <row r="30" spans="1:93" x14ac:dyDescent="0.25">
      <c r="A30" t="s">
        <v>38</v>
      </c>
      <c r="B30" s="7">
        <v>43951</v>
      </c>
      <c r="C30">
        <v>6450400</v>
      </c>
      <c r="D30">
        <v>-704000</v>
      </c>
      <c r="E30" t="s">
        <v>38</v>
      </c>
      <c r="F30" s="7">
        <v>43950</v>
      </c>
      <c r="G30">
        <v>7154400</v>
      </c>
      <c r="H30">
        <v>-750200</v>
      </c>
      <c r="I30" t="s">
        <v>38</v>
      </c>
      <c r="J30" s="7">
        <v>43949</v>
      </c>
      <c r="K30">
        <v>7904600</v>
      </c>
      <c r="L30">
        <v>-1276000</v>
      </c>
      <c r="M30" t="s">
        <v>38</v>
      </c>
      <c r="N30" s="7">
        <v>43948</v>
      </c>
      <c r="O30">
        <v>9180600</v>
      </c>
      <c r="P30">
        <v>734800</v>
      </c>
      <c r="Q30" t="s">
        <v>38</v>
      </c>
      <c r="R30" s="7">
        <v>43945</v>
      </c>
      <c r="S30">
        <v>8445800</v>
      </c>
      <c r="T30">
        <v>792000</v>
      </c>
      <c r="U30" t="s">
        <v>38</v>
      </c>
      <c r="V30" s="7">
        <v>43944</v>
      </c>
      <c r="W30">
        <v>7653800</v>
      </c>
      <c r="X30">
        <v>85800</v>
      </c>
      <c r="Y30" t="s">
        <v>38</v>
      </c>
      <c r="Z30" s="7">
        <v>43943</v>
      </c>
      <c r="AA30">
        <v>7568000</v>
      </c>
      <c r="AB30">
        <v>301400</v>
      </c>
      <c r="AC30" t="s">
        <v>38</v>
      </c>
      <c r="AD30" s="7">
        <v>43942</v>
      </c>
      <c r="AE30">
        <v>7266600</v>
      </c>
      <c r="AF30">
        <v>794200</v>
      </c>
      <c r="AG30" t="s">
        <v>38</v>
      </c>
      <c r="AH30" s="7">
        <v>43941</v>
      </c>
      <c r="AI30">
        <v>6472400</v>
      </c>
      <c r="AJ30">
        <v>765600</v>
      </c>
      <c r="AK30" t="s">
        <v>38</v>
      </c>
      <c r="AL30" s="7">
        <v>43938</v>
      </c>
      <c r="AM30">
        <v>5706800</v>
      </c>
      <c r="AN30">
        <v>589600</v>
      </c>
      <c r="AO30" t="s">
        <v>38</v>
      </c>
      <c r="AP30" s="7">
        <v>43937</v>
      </c>
      <c r="AQ30">
        <v>5117200</v>
      </c>
      <c r="AR30">
        <v>554400</v>
      </c>
      <c r="AS30" t="s">
        <v>38</v>
      </c>
      <c r="AT30" s="7">
        <v>43936</v>
      </c>
      <c r="AU30">
        <v>4562800</v>
      </c>
      <c r="AV30">
        <v>-160600</v>
      </c>
      <c r="AW30" t="s">
        <v>38</v>
      </c>
      <c r="AX30" s="7">
        <v>43934</v>
      </c>
      <c r="AY30">
        <v>4723400</v>
      </c>
      <c r="AZ30">
        <v>741400</v>
      </c>
      <c r="BA30" t="s">
        <v>38</v>
      </c>
      <c r="BB30" s="7">
        <v>43930</v>
      </c>
      <c r="BC30">
        <v>3982000</v>
      </c>
      <c r="BD30">
        <v>68200</v>
      </c>
      <c r="BE30" t="s">
        <v>38</v>
      </c>
      <c r="BF30" s="7">
        <v>43929</v>
      </c>
      <c r="BG30">
        <v>3913800</v>
      </c>
      <c r="BH30">
        <v>409200</v>
      </c>
      <c r="BJ30" t="str">
        <f t="shared" si="1"/>
        <v>CADILAHC</v>
      </c>
      <c r="BK30">
        <f t="shared" si="4"/>
        <v>6450400</v>
      </c>
      <c r="BL30">
        <f t="shared" si="5"/>
        <v>7154400</v>
      </c>
      <c r="BM30">
        <f t="shared" si="6"/>
        <v>7904600</v>
      </c>
      <c r="BN30">
        <f t="shared" si="7"/>
        <v>9180600</v>
      </c>
      <c r="BO30">
        <f t="shared" si="8"/>
        <v>8445800</v>
      </c>
      <c r="BP30">
        <f t="shared" si="9"/>
        <v>7653800</v>
      </c>
      <c r="BQ30">
        <f t="shared" si="10"/>
        <v>7568000</v>
      </c>
      <c r="BR30">
        <f t="shared" si="11"/>
        <v>7266600</v>
      </c>
      <c r="BS30">
        <f t="shared" si="12"/>
        <v>6472400</v>
      </c>
      <c r="BT30">
        <f t="shared" si="13"/>
        <v>5706800</v>
      </c>
      <c r="BU30">
        <f t="shared" si="14"/>
        <v>5117200</v>
      </c>
      <c r="BV30" s="8">
        <f t="shared" si="15"/>
        <v>4562800</v>
      </c>
      <c r="BW30">
        <f t="shared" si="16"/>
        <v>4723400</v>
      </c>
      <c r="BX30">
        <f t="shared" si="17"/>
        <v>3982000</v>
      </c>
      <c r="BY30">
        <f t="shared" si="18"/>
        <v>3913800</v>
      </c>
      <c r="CA30" t="str">
        <f t="shared" si="2"/>
        <v>CADILAHC</v>
      </c>
      <c r="CB30" s="9">
        <f t="shared" si="19"/>
        <v>-9.8400984009840098</v>
      </c>
      <c r="CC30" s="9">
        <f t="shared" si="20"/>
        <v>-9.4906763150570548</v>
      </c>
      <c r="CD30" s="9">
        <f t="shared" si="21"/>
        <v>-13.898873711957824</v>
      </c>
      <c r="CE30" s="9">
        <f t="shared" si="22"/>
        <v>8.7001823391508211</v>
      </c>
      <c r="CF30" s="9">
        <f t="shared" si="23"/>
        <v>10.347801092267893</v>
      </c>
      <c r="CG30" s="9">
        <f t="shared" si="24"/>
        <v>1.1337209302325582</v>
      </c>
      <c r="CH30" s="9">
        <f t="shared" si="25"/>
        <v>4.1477444747199517</v>
      </c>
      <c r="CI30" s="9">
        <f t="shared" si="26"/>
        <v>12.270564242012236</v>
      </c>
      <c r="CJ30" s="9">
        <f t="shared" si="27"/>
        <v>13.415574402467231</v>
      </c>
      <c r="CK30" s="9">
        <f t="shared" si="28"/>
        <v>11.521926053310404</v>
      </c>
      <c r="CL30" s="9">
        <f t="shared" si="29"/>
        <v>12.150433944069432</v>
      </c>
      <c r="CM30" s="9">
        <f t="shared" si="30"/>
        <v>-3.4000931532370751</v>
      </c>
      <c r="CN30" s="9">
        <f t="shared" si="31"/>
        <v>18.618784530386741</v>
      </c>
      <c r="CO30" s="9">
        <f t="shared" si="32"/>
        <v>1.7425519955030917</v>
      </c>
    </row>
    <row r="31" spans="1:93" x14ac:dyDescent="0.25">
      <c r="A31" t="s">
        <v>39</v>
      </c>
      <c r="B31" s="7">
        <v>43951</v>
      </c>
      <c r="C31">
        <v>8819200</v>
      </c>
      <c r="D31">
        <v>-559000</v>
      </c>
      <c r="E31" t="s">
        <v>39</v>
      </c>
      <c r="F31" s="7">
        <v>43950</v>
      </c>
      <c r="G31">
        <v>9378200</v>
      </c>
      <c r="H31">
        <v>473200</v>
      </c>
      <c r="I31" t="s">
        <v>39</v>
      </c>
      <c r="J31" s="7">
        <v>43949</v>
      </c>
      <c r="K31">
        <v>8905000</v>
      </c>
      <c r="L31">
        <v>897000</v>
      </c>
      <c r="M31" t="s">
        <v>39</v>
      </c>
      <c r="N31" s="7">
        <v>43948</v>
      </c>
      <c r="O31">
        <v>8008000</v>
      </c>
      <c r="P31">
        <v>-148200</v>
      </c>
      <c r="Q31" t="s">
        <v>39</v>
      </c>
      <c r="R31" s="7">
        <v>43945</v>
      </c>
      <c r="S31">
        <v>8156200</v>
      </c>
      <c r="T31">
        <v>226200</v>
      </c>
      <c r="U31" t="s">
        <v>39</v>
      </c>
      <c r="V31" s="7">
        <v>43944</v>
      </c>
      <c r="W31">
        <v>7930000</v>
      </c>
      <c r="X31">
        <v>-670800</v>
      </c>
      <c r="Y31" t="s">
        <v>39</v>
      </c>
      <c r="Z31" s="7">
        <v>43943</v>
      </c>
      <c r="AA31">
        <v>8600800</v>
      </c>
      <c r="AB31">
        <v>465400</v>
      </c>
      <c r="AC31" t="s">
        <v>39</v>
      </c>
      <c r="AD31" s="7">
        <v>43942</v>
      </c>
      <c r="AE31">
        <v>8135400</v>
      </c>
      <c r="AF31">
        <v>-2233400</v>
      </c>
      <c r="AG31" t="s">
        <v>39</v>
      </c>
      <c r="AH31" s="7">
        <v>43941</v>
      </c>
      <c r="AI31">
        <v>10368800</v>
      </c>
      <c r="AJ31">
        <v>1734200</v>
      </c>
      <c r="AK31" t="s">
        <v>39</v>
      </c>
      <c r="AL31" s="7">
        <v>43938</v>
      </c>
      <c r="AM31">
        <v>8634600</v>
      </c>
      <c r="AN31">
        <v>75400</v>
      </c>
      <c r="AO31" t="s">
        <v>39</v>
      </c>
      <c r="AP31" s="7">
        <v>43937</v>
      </c>
      <c r="AQ31">
        <v>8559200</v>
      </c>
      <c r="AR31">
        <v>1302600</v>
      </c>
      <c r="AS31" t="s">
        <v>39</v>
      </c>
      <c r="AT31" s="7">
        <v>43936</v>
      </c>
      <c r="AU31">
        <v>7256600</v>
      </c>
      <c r="AV31">
        <v>15600</v>
      </c>
      <c r="AW31" t="s">
        <v>39</v>
      </c>
      <c r="AX31" s="7">
        <v>43934</v>
      </c>
      <c r="AY31">
        <v>7241000</v>
      </c>
      <c r="AZ31">
        <v>-949000</v>
      </c>
      <c r="BA31" t="s">
        <v>39</v>
      </c>
      <c r="BB31" s="7">
        <v>43930</v>
      </c>
      <c r="BC31">
        <v>8190000</v>
      </c>
      <c r="BD31">
        <v>1385800</v>
      </c>
      <c r="BE31" t="s">
        <v>39</v>
      </c>
      <c r="BF31" s="7">
        <v>43929</v>
      </c>
      <c r="BG31">
        <v>6804200</v>
      </c>
      <c r="BH31">
        <v>39000</v>
      </c>
      <c r="BJ31" t="str">
        <f t="shared" si="1"/>
        <v>CANBK</v>
      </c>
      <c r="BK31">
        <f t="shared" si="4"/>
        <v>8819200</v>
      </c>
      <c r="BL31">
        <f t="shared" si="5"/>
        <v>9378200</v>
      </c>
      <c r="BM31">
        <f t="shared" si="6"/>
        <v>8905000</v>
      </c>
      <c r="BN31">
        <f t="shared" si="7"/>
        <v>8008000</v>
      </c>
      <c r="BO31">
        <f t="shared" si="8"/>
        <v>8156200</v>
      </c>
      <c r="BP31">
        <f t="shared" si="9"/>
        <v>7930000</v>
      </c>
      <c r="BQ31">
        <f t="shared" si="10"/>
        <v>8600800</v>
      </c>
      <c r="BR31">
        <f t="shared" si="11"/>
        <v>8135400</v>
      </c>
      <c r="BS31">
        <f t="shared" si="12"/>
        <v>10368800</v>
      </c>
      <c r="BT31">
        <f t="shared" si="13"/>
        <v>8634600</v>
      </c>
      <c r="BU31">
        <f t="shared" si="14"/>
        <v>8559200</v>
      </c>
      <c r="BV31" s="8">
        <f t="shared" si="15"/>
        <v>7256600</v>
      </c>
      <c r="BW31">
        <f t="shared" si="16"/>
        <v>7241000</v>
      </c>
      <c r="BX31">
        <f t="shared" si="17"/>
        <v>8190000</v>
      </c>
      <c r="BY31">
        <f t="shared" si="18"/>
        <v>6804200</v>
      </c>
      <c r="CA31" t="str">
        <f t="shared" si="2"/>
        <v>CANBK</v>
      </c>
      <c r="CB31" s="9">
        <f t="shared" si="19"/>
        <v>-5.9606321042417525</v>
      </c>
      <c r="CC31" s="9">
        <f t="shared" si="20"/>
        <v>5.3138686131386867</v>
      </c>
      <c r="CD31" s="9">
        <f t="shared" si="21"/>
        <v>11.2012987012987</v>
      </c>
      <c r="CE31" s="9">
        <f t="shared" si="22"/>
        <v>-1.8170226330889387</v>
      </c>
      <c r="CF31" s="9">
        <f t="shared" si="23"/>
        <v>2.8524590163934427</v>
      </c>
      <c r="CG31" s="9">
        <f t="shared" si="24"/>
        <v>-7.7992744860943164</v>
      </c>
      <c r="CH31" s="9">
        <f t="shared" si="25"/>
        <v>5.7206775327580699</v>
      </c>
      <c r="CI31" s="9">
        <f t="shared" si="26"/>
        <v>-21.53961885656971</v>
      </c>
      <c r="CJ31" s="9">
        <f t="shared" si="27"/>
        <v>20.084311954230653</v>
      </c>
      <c r="CK31" s="9">
        <f t="shared" si="28"/>
        <v>0.88092345078979351</v>
      </c>
      <c r="CL31" s="9">
        <f t="shared" si="29"/>
        <v>17.950555356503045</v>
      </c>
      <c r="CM31" s="9">
        <f t="shared" si="30"/>
        <v>0.21543985637342908</v>
      </c>
      <c r="CN31" s="9">
        <f t="shared" si="31"/>
        <v>-11.587301587301587</v>
      </c>
      <c r="CO31" s="9">
        <f t="shared" si="32"/>
        <v>20.366832250668704</v>
      </c>
    </row>
    <row r="32" spans="1:93" x14ac:dyDescent="0.25">
      <c r="A32" t="s">
        <v>40</v>
      </c>
      <c r="B32" s="7">
        <v>43951</v>
      </c>
      <c r="C32">
        <v>2424000</v>
      </c>
      <c r="D32">
        <v>135600</v>
      </c>
      <c r="E32" t="s">
        <v>40</v>
      </c>
      <c r="F32" s="7">
        <v>43950</v>
      </c>
      <c r="G32">
        <v>2288400</v>
      </c>
      <c r="H32">
        <v>-72600</v>
      </c>
      <c r="I32" t="s">
        <v>40</v>
      </c>
      <c r="J32" s="7">
        <v>43949</v>
      </c>
      <c r="K32">
        <v>2361000</v>
      </c>
      <c r="L32">
        <v>-64200</v>
      </c>
      <c r="M32" t="s">
        <v>40</v>
      </c>
      <c r="N32" s="7">
        <v>43948</v>
      </c>
      <c r="O32">
        <v>2425200</v>
      </c>
      <c r="P32">
        <v>33600</v>
      </c>
      <c r="Q32" t="s">
        <v>40</v>
      </c>
      <c r="R32" s="7">
        <v>43945</v>
      </c>
      <c r="S32">
        <v>2391600</v>
      </c>
      <c r="T32">
        <v>23400</v>
      </c>
      <c r="U32" t="s">
        <v>40</v>
      </c>
      <c r="V32" s="7">
        <v>43944</v>
      </c>
      <c r="W32">
        <v>2368200</v>
      </c>
      <c r="X32">
        <v>149400</v>
      </c>
      <c r="Y32" t="s">
        <v>40</v>
      </c>
      <c r="Z32" s="7">
        <v>43943</v>
      </c>
      <c r="AA32">
        <v>2218800</v>
      </c>
      <c r="AB32">
        <v>378000</v>
      </c>
      <c r="AC32" t="s">
        <v>40</v>
      </c>
      <c r="AD32" s="7">
        <v>43942</v>
      </c>
      <c r="AE32">
        <v>1840800</v>
      </c>
      <c r="AF32">
        <v>39600</v>
      </c>
      <c r="AG32" t="s">
        <v>40</v>
      </c>
      <c r="AH32" s="7">
        <v>43941</v>
      </c>
      <c r="AI32">
        <v>1801200</v>
      </c>
      <c r="AJ32">
        <v>17400</v>
      </c>
      <c r="AK32" t="s">
        <v>40</v>
      </c>
      <c r="AL32" s="7">
        <v>43938</v>
      </c>
      <c r="AM32">
        <v>1783800</v>
      </c>
      <c r="AN32">
        <v>34200</v>
      </c>
      <c r="AO32" t="s">
        <v>40</v>
      </c>
      <c r="AP32" s="7">
        <v>43937</v>
      </c>
      <c r="AQ32">
        <v>1749600</v>
      </c>
      <c r="AR32">
        <v>-11400</v>
      </c>
      <c r="AS32" t="s">
        <v>40</v>
      </c>
      <c r="AT32" s="7">
        <v>43936</v>
      </c>
      <c r="AU32">
        <v>1761000</v>
      </c>
      <c r="AV32">
        <v>-12000</v>
      </c>
      <c r="AW32" t="s">
        <v>40</v>
      </c>
      <c r="AX32" s="7">
        <v>43934</v>
      </c>
      <c r="AY32">
        <v>1773000</v>
      </c>
      <c r="AZ32">
        <v>-6000</v>
      </c>
      <c r="BA32" t="s">
        <v>40</v>
      </c>
      <c r="BB32" s="7">
        <v>43930</v>
      </c>
      <c r="BC32">
        <v>1779000</v>
      </c>
      <c r="BD32">
        <v>-52200</v>
      </c>
      <c r="BE32" t="s">
        <v>40</v>
      </c>
      <c r="BF32" s="7">
        <v>43929</v>
      </c>
      <c r="BG32">
        <v>1831200</v>
      </c>
      <c r="BH32">
        <v>-22200</v>
      </c>
      <c r="BJ32" t="str">
        <f t="shared" si="1"/>
        <v>CENTURYTEX</v>
      </c>
      <c r="BK32">
        <f t="shared" si="4"/>
        <v>2424000</v>
      </c>
      <c r="BL32">
        <f t="shared" si="5"/>
        <v>2288400</v>
      </c>
      <c r="BM32">
        <f t="shared" si="6"/>
        <v>2361000</v>
      </c>
      <c r="BN32">
        <f t="shared" si="7"/>
        <v>2425200</v>
      </c>
      <c r="BO32">
        <f t="shared" si="8"/>
        <v>2391600</v>
      </c>
      <c r="BP32">
        <f t="shared" si="9"/>
        <v>2368200</v>
      </c>
      <c r="BQ32">
        <f t="shared" si="10"/>
        <v>2218800</v>
      </c>
      <c r="BR32">
        <f t="shared" si="11"/>
        <v>1840800</v>
      </c>
      <c r="BS32">
        <f t="shared" si="12"/>
        <v>1801200</v>
      </c>
      <c r="BT32">
        <f t="shared" si="13"/>
        <v>1783800</v>
      </c>
      <c r="BU32">
        <f t="shared" si="14"/>
        <v>1749600</v>
      </c>
      <c r="BV32" s="8">
        <f t="shared" si="15"/>
        <v>1761000</v>
      </c>
      <c r="BW32">
        <f t="shared" si="16"/>
        <v>1773000</v>
      </c>
      <c r="BX32">
        <f t="shared" si="17"/>
        <v>1779000</v>
      </c>
      <c r="BY32">
        <f t="shared" si="18"/>
        <v>1831200</v>
      </c>
      <c r="CA32" t="str">
        <f t="shared" si="2"/>
        <v>CENTURYTEX</v>
      </c>
      <c r="CB32" s="9">
        <f t="shared" si="19"/>
        <v>5.9255374934452023</v>
      </c>
      <c r="CC32" s="9">
        <f t="shared" si="20"/>
        <v>-3.0749682337992379</v>
      </c>
      <c r="CD32" s="9">
        <f t="shared" si="21"/>
        <v>-2.6472043542800594</v>
      </c>
      <c r="CE32" s="9">
        <f t="shared" si="22"/>
        <v>1.4049172102358254</v>
      </c>
      <c r="CF32" s="9">
        <f t="shared" si="23"/>
        <v>0.98809222194071433</v>
      </c>
      <c r="CG32" s="9">
        <f t="shared" si="24"/>
        <v>6.7333693888588426</v>
      </c>
      <c r="CH32" s="9">
        <f t="shared" si="25"/>
        <v>20.534550195567146</v>
      </c>
      <c r="CI32" s="9">
        <f t="shared" si="26"/>
        <v>2.1985343104596935</v>
      </c>
      <c r="CJ32" s="9">
        <f t="shared" si="27"/>
        <v>0.97544567776656577</v>
      </c>
      <c r="CK32" s="9">
        <f t="shared" si="28"/>
        <v>1.9547325102880659</v>
      </c>
      <c r="CL32" s="9">
        <f t="shared" si="29"/>
        <v>-0.64735945485519586</v>
      </c>
      <c r="CM32" s="9">
        <f t="shared" si="30"/>
        <v>-0.67681895093062605</v>
      </c>
      <c r="CN32" s="9">
        <f t="shared" si="31"/>
        <v>-0.33726812816188867</v>
      </c>
      <c r="CO32" s="9">
        <f t="shared" si="32"/>
        <v>-2.8505897771952817</v>
      </c>
    </row>
    <row r="33" spans="1:93" x14ac:dyDescent="0.25">
      <c r="A33" t="s">
        <v>41</v>
      </c>
      <c r="B33" s="7">
        <v>43951</v>
      </c>
      <c r="C33">
        <v>1486400</v>
      </c>
      <c r="D33">
        <v>9600</v>
      </c>
      <c r="E33" t="s">
        <v>41</v>
      </c>
      <c r="F33" s="7">
        <v>43950</v>
      </c>
      <c r="G33">
        <v>1476800</v>
      </c>
      <c r="H33">
        <v>-124800</v>
      </c>
      <c r="I33" t="s">
        <v>41</v>
      </c>
      <c r="J33" s="7">
        <v>43949</v>
      </c>
      <c r="K33">
        <v>1601600</v>
      </c>
      <c r="L33">
        <v>-40000</v>
      </c>
      <c r="M33" t="s">
        <v>41</v>
      </c>
      <c r="N33" s="7">
        <v>43948</v>
      </c>
      <c r="O33">
        <v>1641600</v>
      </c>
      <c r="P33">
        <v>61600</v>
      </c>
      <c r="Q33" t="s">
        <v>41</v>
      </c>
      <c r="R33" s="7">
        <v>43945</v>
      </c>
      <c r="S33">
        <v>1580000</v>
      </c>
      <c r="T33">
        <v>-800</v>
      </c>
      <c r="U33" t="s">
        <v>41</v>
      </c>
      <c r="V33" s="7">
        <v>43944</v>
      </c>
      <c r="W33">
        <v>1580800</v>
      </c>
      <c r="X33">
        <v>38400</v>
      </c>
      <c r="Y33" t="s">
        <v>41</v>
      </c>
      <c r="Z33" s="7">
        <v>43943</v>
      </c>
      <c r="AA33">
        <v>1542400</v>
      </c>
      <c r="AB33">
        <v>138400</v>
      </c>
      <c r="AC33" t="s">
        <v>41</v>
      </c>
      <c r="AD33" s="7">
        <v>43942</v>
      </c>
      <c r="AE33">
        <v>1404000</v>
      </c>
      <c r="AF33">
        <v>172000</v>
      </c>
      <c r="AG33" t="s">
        <v>41</v>
      </c>
      <c r="AH33" s="7">
        <v>43941</v>
      </c>
      <c r="AI33">
        <v>1232000</v>
      </c>
      <c r="AJ33">
        <v>60800</v>
      </c>
      <c r="AK33" t="s">
        <v>41</v>
      </c>
      <c r="AL33" s="7">
        <v>43938</v>
      </c>
      <c r="AM33">
        <v>1171200</v>
      </c>
      <c r="AN33">
        <v>269600</v>
      </c>
      <c r="AO33" t="s">
        <v>41</v>
      </c>
      <c r="AP33" s="7">
        <v>43937</v>
      </c>
      <c r="AQ33">
        <v>901600</v>
      </c>
      <c r="AR33">
        <v>-2400</v>
      </c>
      <c r="AS33" t="s">
        <v>41</v>
      </c>
      <c r="AT33" s="7">
        <v>43936</v>
      </c>
      <c r="AU33">
        <v>904000</v>
      </c>
      <c r="AV33">
        <v>-48800</v>
      </c>
      <c r="AW33" t="s">
        <v>41</v>
      </c>
      <c r="AX33" s="7">
        <v>43934</v>
      </c>
      <c r="AY33">
        <v>952800</v>
      </c>
      <c r="AZ33">
        <v>-83200</v>
      </c>
      <c r="BA33" t="s">
        <v>41</v>
      </c>
      <c r="BB33" s="7">
        <v>43930</v>
      </c>
      <c r="BC33">
        <v>1036000</v>
      </c>
      <c r="BD33">
        <v>-24800</v>
      </c>
      <c r="BE33" t="s">
        <v>41</v>
      </c>
      <c r="BF33" s="7">
        <v>43929</v>
      </c>
      <c r="BG33">
        <v>1060800</v>
      </c>
      <c r="BH33">
        <v>-93600</v>
      </c>
      <c r="BJ33" t="str">
        <f t="shared" si="1"/>
        <v>CESC</v>
      </c>
      <c r="BK33">
        <f t="shared" si="4"/>
        <v>1486400</v>
      </c>
      <c r="BL33">
        <f t="shared" si="5"/>
        <v>1476800</v>
      </c>
      <c r="BM33">
        <f t="shared" si="6"/>
        <v>1601600</v>
      </c>
      <c r="BN33">
        <f t="shared" si="7"/>
        <v>1641600</v>
      </c>
      <c r="BO33">
        <f t="shared" si="8"/>
        <v>1580000</v>
      </c>
      <c r="BP33">
        <f t="shared" si="9"/>
        <v>1580800</v>
      </c>
      <c r="BQ33">
        <f t="shared" si="10"/>
        <v>1542400</v>
      </c>
      <c r="BR33">
        <f t="shared" si="11"/>
        <v>1404000</v>
      </c>
      <c r="BS33">
        <f t="shared" si="12"/>
        <v>1232000</v>
      </c>
      <c r="BT33">
        <f t="shared" si="13"/>
        <v>1171200</v>
      </c>
      <c r="BU33">
        <f t="shared" si="14"/>
        <v>901600</v>
      </c>
      <c r="BV33" s="8">
        <f t="shared" si="15"/>
        <v>904000</v>
      </c>
      <c r="BW33">
        <f t="shared" si="16"/>
        <v>952800</v>
      </c>
      <c r="BX33">
        <f t="shared" si="17"/>
        <v>1036000</v>
      </c>
      <c r="BY33">
        <f t="shared" si="18"/>
        <v>1060800</v>
      </c>
      <c r="CA33" t="str">
        <f t="shared" si="2"/>
        <v>CESC</v>
      </c>
      <c r="CB33" s="9">
        <f t="shared" si="19"/>
        <v>0.65005417118093178</v>
      </c>
      <c r="CC33" s="9">
        <f t="shared" si="20"/>
        <v>-7.7922077922077921</v>
      </c>
      <c r="CD33" s="9">
        <f t="shared" si="21"/>
        <v>-2.4366471734892787</v>
      </c>
      <c r="CE33" s="9">
        <f t="shared" si="22"/>
        <v>3.8987341772151898</v>
      </c>
      <c r="CF33" s="9">
        <f t="shared" si="23"/>
        <v>-5.0607287449392711E-2</v>
      </c>
      <c r="CG33" s="9">
        <f t="shared" si="24"/>
        <v>2.4896265560165975</v>
      </c>
      <c r="CH33" s="9">
        <f t="shared" si="25"/>
        <v>9.8575498575498575</v>
      </c>
      <c r="CI33" s="9">
        <f t="shared" si="26"/>
        <v>13.961038961038961</v>
      </c>
      <c r="CJ33" s="9">
        <f t="shared" si="27"/>
        <v>5.1912568306010929</v>
      </c>
      <c r="CK33" s="9">
        <f t="shared" si="28"/>
        <v>29.902395740905057</v>
      </c>
      <c r="CL33" s="9">
        <f t="shared" si="29"/>
        <v>-0.26548672566371678</v>
      </c>
      <c r="CM33" s="9">
        <f t="shared" si="30"/>
        <v>-5.1217464315701093</v>
      </c>
      <c r="CN33" s="9">
        <f t="shared" si="31"/>
        <v>-8.0308880308880308</v>
      </c>
      <c r="CO33" s="9">
        <f t="shared" si="32"/>
        <v>-2.3378582202111615</v>
      </c>
    </row>
    <row r="34" spans="1:93" x14ac:dyDescent="0.25">
      <c r="A34" t="s">
        <v>42</v>
      </c>
      <c r="B34" s="7">
        <v>43951</v>
      </c>
      <c r="C34">
        <v>4955000</v>
      </c>
      <c r="D34">
        <v>-1482500</v>
      </c>
      <c r="E34" t="s">
        <v>42</v>
      </c>
      <c r="F34" s="7">
        <v>43950</v>
      </c>
      <c r="G34">
        <v>6437500</v>
      </c>
      <c r="H34">
        <v>-1095000</v>
      </c>
      <c r="I34" t="s">
        <v>42</v>
      </c>
      <c r="J34" s="7">
        <v>43949</v>
      </c>
      <c r="K34">
        <v>7532500</v>
      </c>
      <c r="L34">
        <v>752500</v>
      </c>
      <c r="M34" t="s">
        <v>42</v>
      </c>
      <c r="N34" s="7">
        <v>43948</v>
      </c>
      <c r="O34">
        <v>6780000</v>
      </c>
      <c r="P34">
        <v>215000</v>
      </c>
      <c r="Q34" t="s">
        <v>42</v>
      </c>
      <c r="R34" s="7">
        <v>43945</v>
      </c>
      <c r="S34">
        <v>6565000</v>
      </c>
      <c r="T34">
        <v>1132500</v>
      </c>
      <c r="U34" t="s">
        <v>42</v>
      </c>
      <c r="V34" s="7">
        <v>43944</v>
      </c>
      <c r="W34">
        <v>5432500</v>
      </c>
      <c r="X34">
        <v>435000</v>
      </c>
      <c r="Y34" t="s">
        <v>42</v>
      </c>
      <c r="Z34" s="7">
        <v>43943</v>
      </c>
      <c r="AA34">
        <v>4997500</v>
      </c>
      <c r="AB34">
        <v>472500</v>
      </c>
      <c r="AC34" t="s">
        <v>42</v>
      </c>
      <c r="AD34" s="7">
        <v>43942</v>
      </c>
      <c r="AE34">
        <v>4525000</v>
      </c>
      <c r="AF34">
        <v>-252500</v>
      </c>
      <c r="AG34" t="s">
        <v>42</v>
      </c>
      <c r="AH34" s="7">
        <v>43941</v>
      </c>
      <c r="AI34">
        <v>4777500</v>
      </c>
      <c r="AJ34">
        <v>-927500</v>
      </c>
      <c r="AK34" t="s">
        <v>42</v>
      </c>
      <c r="AL34" s="7">
        <v>43938</v>
      </c>
      <c r="AM34">
        <v>5705000</v>
      </c>
      <c r="AN34">
        <v>397500</v>
      </c>
      <c r="AO34" t="s">
        <v>42</v>
      </c>
      <c r="AP34" s="7">
        <v>43937</v>
      </c>
      <c r="AQ34">
        <v>5307500</v>
      </c>
      <c r="AR34">
        <v>975000</v>
      </c>
      <c r="AS34" t="s">
        <v>42</v>
      </c>
      <c r="AT34" s="7">
        <v>43936</v>
      </c>
      <c r="AU34">
        <v>4332500</v>
      </c>
      <c r="AV34">
        <v>-267500</v>
      </c>
      <c r="AW34" t="s">
        <v>42</v>
      </c>
      <c r="AX34" s="7">
        <v>43934</v>
      </c>
      <c r="AY34">
        <v>4600000</v>
      </c>
      <c r="AZ34">
        <v>437500</v>
      </c>
      <c r="BA34" t="s">
        <v>42</v>
      </c>
      <c r="BB34" s="7">
        <v>43930</v>
      </c>
      <c r="BC34">
        <v>4162500</v>
      </c>
      <c r="BD34">
        <v>-670000</v>
      </c>
      <c r="BE34" t="s">
        <v>42</v>
      </c>
      <c r="BF34" s="7">
        <v>43929</v>
      </c>
      <c r="BG34">
        <v>4832500</v>
      </c>
      <c r="BH34">
        <v>-280000</v>
      </c>
      <c r="BJ34" t="str">
        <f t="shared" si="1"/>
        <v>CHOLAFIN</v>
      </c>
      <c r="BK34">
        <f t="shared" si="4"/>
        <v>4955000</v>
      </c>
      <c r="BL34">
        <f t="shared" si="5"/>
        <v>6437500</v>
      </c>
      <c r="BM34">
        <f t="shared" si="6"/>
        <v>7532500</v>
      </c>
      <c r="BN34">
        <f t="shared" si="7"/>
        <v>6780000</v>
      </c>
      <c r="BO34">
        <f t="shared" si="8"/>
        <v>6565000</v>
      </c>
      <c r="BP34">
        <f t="shared" si="9"/>
        <v>5432500</v>
      </c>
      <c r="BQ34">
        <f t="shared" si="10"/>
        <v>4997500</v>
      </c>
      <c r="BR34">
        <f t="shared" si="11"/>
        <v>4525000</v>
      </c>
      <c r="BS34">
        <f t="shared" si="12"/>
        <v>4777500</v>
      </c>
      <c r="BT34">
        <f t="shared" si="13"/>
        <v>5705000</v>
      </c>
      <c r="BU34">
        <f t="shared" si="14"/>
        <v>5307500</v>
      </c>
      <c r="BV34" s="8">
        <f t="shared" si="15"/>
        <v>4332500</v>
      </c>
      <c r="BW34">
        <f t="shared" si="16"/>
        <v>4600000</v>
      </c>
      <c r="BX34">
        <f t="shared" si="17"/>
        <v>4162500</v>
      </c>
      <c r="BY34">
        <f t="shared" si="18"/>
        <v>4832500</v>
      </c>
      <c r="CA34" t="str">
        <f t="shared" si="2"/>
        <v>CHOLAFIN</v>
      </c>
      <c r="CB34" s="9">
        <f t="shared" si="19"/>
        <v>-23.029126213592232</v>
      </c>
      <c r="CC34" s="9">
        <f t="shared" si="20"/>
        <v>-14.537006306007303</v>
      </c>
      <c r="CD34" s="9">
        <f t="shared" si="21"/>
        <v>11.098820058997049</v>
      </c>
      <c r="CE34" s="9">
        <f t="shared" si="22"/>
        <v>3.2749428789032753</v>
      </c>
      <c r="CF34" s="9">
        <f t="shared" si="23"/>
        <v>20.846755637367696</v>
      </c>
      <c r="CG34" s="9">
        <f t="shared" si="24"/>
        <v>8.7043521760880438</v>
      </c>
      <c r="CH34" s="9">
        <f t="shared" si="25"/>
        <v>10.441988950276244</v>
      </c>
      <c r="CI34" s="9">
        <f t="shared" si="26"/>
        <v>-5.2851909994767139</v>
      </c>
      <c r="CJ34" s="9">
        <f t="shared" si="27"/>
        <v>-16.257668711656443</v>
      </c>
      <c r="CK34" s="9">
        <f t="shared" si="28"/>
        <v>7.489401789919925</v>
      </c>
      <c r="CL34" s="9">
        <f t="shared" si="29"/>
        <v>22.504327755337563</v>
      </c>
      <c r="CM34" s="9">
        <f t="shared" si="30"/>
        <v>-5.8152173913043477</v>
      </c>
      <c r="CN34" s="9">
        <f t="shared" si="31"/>
        <v>10.51051051051051</v>
      </c>
      <c r="CO34" s="9">
        <f t="shared" si="32"/>
        <v>-13.864459389549921</v>
      </c>
    </row>
    <row r="35" spans="1:93" x14ac:dyDescent="0.25">
      <c r="A35" t="s">
        <v>43</v>
      </c>
      <c r="B35" s="7">
        <v>43951</v>
      </c>
      <c r="C35">
        <v>14381900</v>
      </c>
      <c r="D35">
        <v>588800</v>
      </c>
      <c r="E35" t="s">
        <v>43</v>
      </c>
      <c r="F35" s="7">
        <v>43950</v>
      </c>
      <c r="G35">
        <v>13793100</v>
      </c>
      <c r="H35">
        <v>-248400</v>
      </c>
      <c r="I35" t="s">
        <v>43</v>
      </c>
      <c r="J35" s="7">
        <v>43949</v>
      </c>
      <c r="K35">
        <v>14041500</v>
      </c>
      <c r="L35">
        <v>-301300</v>
      </c>
      <c r="M35" t="s">
        <v>43</v>
      </c>
      <c r="N35" s="7">
        <v>43948</v>
      </c>
      <c r="O35">
        <v>14342800</v>
      </c>
      <c r="P35">
        <v>357650</v>
      </c>
      <c r="Q35" t="s">
        <v>43</v>
      </c>
      <c r="R35" s="7">
        <v>43945</v>
      </c>
      <c r="S35">
        <v>13985150</v>
      </c>
      <c r="T35">
        <v>884350</v>
      </c>
      <c r="U35" t="s">
        <v>43</v>
      </c>
      <c r="V35" s="7">
        <v>43944</v>
      </c>
      <c r="W35">
        <v>13100800</v>
      </c>
      <c r="X35">
        <v>-258750</v>
      </c>
      <c r="Y35" t="s">
        <v>43</v>
      </c>
      <c r="Z35" s="7">
        <v>43943</v>
      </c>
      <c r="AA35">
        <v>13359550</v>
      </c>
      <c r="AB35">
        <v>293250</v>
      </c>
      <c r="AC35" t="s">
        <v>43</v>
      </c>
      <c r="AD35" s="7">
        <v>43942</v>
      </c>
      <c r="AE35">
        <v>13066300</v>
      </c>
      <c r="AF35">
        <v>920000</v>
      </c>
      <c r="AG35" t="s">
        <v>43</v>
      </c>
      <c r="AH35" s="7">
        <v>43941</v>
      </c>
      <c r="AI35">
        <v>12146300</v>
      </c>
      <c r="AJ35">
        <v>86250</v>
      </c>
      <c r="AK35" t="s">
        <v>43</v>
      </c>
      <c r="AL35" s="7">
        <v>43938</v>
      </c>
      <c r="AM35">
        <v>12060050</v>
      </c>
      <c r="AN35">
        <v>-372600</v>
      </c>
      <c r="AO35" t="s">
        <v>43</v>
      </c>
      <c r="AP35" s="7">
        <v>43937</v>
      </c>
      <c r="AQ35">
        <v>12432650</v>
      </c>
      <c r="AR35">
        <v>1419100</v>
      </c>
      <c r="AS35" t="s">
        <v>43</v>
      </c>
      <c r="AT35" s="7">
        <v>43936</v>
      </c>
      <c r="AU35">
        <v>11013550</v>
      </c>
      <c r="AV35">
        <v>402500</v>
      </c>
      <c r="AW35" t="s">
        <v>43</v>
      </c>
      <c r="AX35" s="7">
        <v>43934</v>
      </c>
      <c r="AY35">
        <v>10611050</v>
      </c>
      <c r="AZ35">
        <v>800400</v>
      </c>
      <c r="BA35" t="s">
        <v>43</v>
      </c>
      <c r="BB35" s="7">
        <v>43930</v>
      </c>
      <c r="BC35">
        <v>9810650</v>
      </c>
      <c r="BD35">
        <v>956800</v>
      </c>
      <c r="BE35" t="s">
        <v>43</v>
      </c>
      <c r="BF35" s="7">
        <v>43929</v>
      </c>
      <c r="BG35">
        <v>8853850</v>
      </c>
      <c r="BH35">
        <v>-746350</v>
      </c>
      <c r="BJ35" t="str">
        <f t="shared" si="1"/>
        <v>CIPLA</v>
      </c>
      <c r="BK35">
        <f t="shared" si="4"/>
        <v>14381900</v>
      </c>
      <c r="BL35">
        <f t="shared" si="5"/>
        <v>13793100</v>
      </c>
      <c r="BM35">
        <f t="shared" si="6"/>
        <v>14041500</v>
      </c>
      <c r="BN35">
        <f t="shared" si="7"/>
        <v>14342800</v>
      </c>
      <c r="BO35">
        <f t="shared" si="8"/>
        <v>13985150</v>
      </c>
      <c r="BP35">
        <f t="shared" si="9"/>
        <v>13100800</v>
      </c>
      <c r="BQ35">
        <f t="shared" si="10"/>
        <v>13359550</v>
      </c>
      <c r="BR35">
        <f t="shared" si="11"/>
        <v>13066300</v>
      </c>
      <c r="BS35">
        <f t="shared" si="12"/>
        <v>12146300</v>
      </c>
      <c r="BT35">
        <f t="shared" si="13"/>
        <v>12060050</v>
      </c>
      <c r="BU35">
        <f t="shared" si="14"/>
        <v>12432650</v>
      </c>
      <c r="BV35" s="8">
        <f t="shared" si="15"/>
        <v>11013550</v>
      </c>
      <c r="BW35">
        <f t="shared" si="16"/>
        <v>10611050</v>
      </c>
      <c r="BX35">
        <f t="shared" si="17"/>
        <v>9810650</v>
      </c>
      <c r="BY35">
        <f t="shared" si="18"/>
        <v>8853850</v>
      </c>
      <c r="CA35" t="str">
        <f t="shared" si="2"/>
        <v>CIPLA</v>
      </c>
      <c r="CB35" s="9">
        <f t="shared" si="19"/>
        <v>4.2688010672002665</v>
      </c>
      <c r="CC35" s="9">
        <f t="shared" si="20"/>
        <v>-1.7690417690417692</v>
      </c>
      <c r="CD35" s="9">
        <f t="shared" si="21"/>
        <v>-2.1007055805003207</v>
      </c>
      <c r="CE35" s="9">
        <f t="shared" si="22"/>
        <v>2.5573554806348162</v>
      </c>
      <c r="CF35" s="9">
        <f t="shared" si="23"/>
        <v>6.7503511235955047</v>
      </c>
      <c r="CG35" s="9">
        <f t="shared" si="24"/>
        <v>-1.9368167340965827</v>
      </c>
      <c r="CH35" s="9">
        <f t="shared" si="25"/>
        <v>2.2443231825382859</v>
      </c>
      <c r="CI35" s="9">
        <f t="shared" si="26"/>
        <v>7.5743230448778638</v>
      </c>
      <c r="CJ35" s="9">
        <f t="shared" si="27"/>
        <v>0.71517116429865546</v>
      </c>
      <c r="CK35" s="9">
        <f t="shared" si="28"/>
        <v>-2.9969475534178152</v>
      </c>
      <c r="CL35" s="9">
        <f t="shared" si="29"/>
        <v>12.885037067975357</v>
      </c>
      <c r="CM35" s="9">
        <f t="shared" si="30"/>
        <v>3.7932155630215671</v>
      </c>
      <c r="CN35" s="9">
        <f t="shared" si="31"/>
        <v>8.1584808346032123</v>
      </c>
      <c r="CO35" s="9">
        <f t="shared" si="32"/>
        <v>10.806598259514223</v>
      </c>
    </row>
    <row r="36" spans="1:93" x14ac:dyDescent="0.25">
      <c r="A36" t="s">
        <v>44</v>
      </c>
      <c r="B36" s="7">
        <v>43951</v>
      </c>
      <c r="C36">
        <v>28069200</v>
      </c>
      <c r="D36">
        <v>766800</v>
      </c>
      <c r="E36" t="s">
        <v>44</v>
      </c>
      <c r="F36" s="7">
        <v>43950</v>
      </c>
      <c r="G36">
        <v>27302400</v>
      </c>
      <c r="H36">
        <v>-704700</v>
      </c>
      <c r="I36" t="s">
        <v>44</v>
      </c>
      <c r="J36" s="7">
        <v>43949</v>
      </c>
      <c r="K36">
        <v>28007100</v>
      </c>
      <c r="L36">
        <v>-156600</v>
      </c>
      <c r="M36" t="s">
        <v>44</v>
      </c>
      <c r="N36" s="7">
        <v>43948</v>
      </c>
      <c r="O36">
        <v>28163700</v>
      </c>
      <c r="P36">
        <v>1358100</v>
      </c>
      <c r="Q36" t="s">
        <v>44</v>
      </c>
      <c r="R36" s="7">
        <v>43945</v>
      </c>
      <c r="S36">
        <v>26805600</v>
      </c>
      <c r="T36">
        <v>912600</v>
      </c>
      <c r="U36" t="s">
        <v>44</v>
      </c>
      <c r="V36" s="7">
        <v>43944</v>
      </c>
      <c r="W36">
        <v>25893000</v>
      </c>
      <c r="X36">
        <v>43200</v>
      </c>
      <c r="Y36" t="s">
        <v>44</v>
      </c>
      <c r="Z36" s="7">
        <v>43943</v>
      </c>
      <c r="AA36">
        <v>25849800</v>
      </c>
      <c r="AB36">
        <v>475200</v>
      </c>
      <c r="AC36" t="s">
        <v>44</v>
      </c>
      <c r="AD36" s="7">
        <v>43942</v>
      </c>
      <c r="AE36">
        <v>25374600</v>
      </c>
      <c r="AF36">
        <v>1468800</v>
      </c>
      <c r="AG36" t="s">
        <v>44</v>
      </c>
      <c r="AH36" s="7">
        <v>43941</v>
      </c>
      <c r="AI36">
        <v>23905800</v>
      </c>
      <c r="AJ36">
        <v>275400</v>
      </c>
      <c r="AK36" t="s">
        <v>44</v>
      </c>
      <c r="AL36" s="7">
        <v>43938</v>
      </c>
      <c r="AM36">
        <v>23630400</v>
      </c>
      <c r="AN36">
        <v>-21600</v>
      </c>
      <c r="AO36" t="s">
        <v>44</v>
      </c>
      <c r="AP36" s="7">
        <v>43937</v>
      </c>
      <c r="AQ36">
        <v>23652000</v>
      </c>
      <c r="AR36">
        <v>604800</v>
      </c>
      <c r="AS36" t="s">
        <v>44</v>
      </c>
      <c r="AT36" s="7">
        <v>43936</v>
      </c>
      <c r="AU36">
        <v>23047200</v>
      </c>
      <c r="AV36">
        <v>-591300</v>
      </c>
      <c r="AW36" t="s">
        <v>44</v>
      </c>
      <c r="AX36" s="7">
        <v>43934</v>
      </c>
      <c r="AY36">
        <v>23638500</v>
      </c>
      <c r="AZ36">
        <v>386100</v>
      </c>
      <c r="BA36" t="s">
        <v>44</v>
      </c>
      <c r="BB36" s="7">
        <v>43930</v>
      </c>
      <c r="BC36">
        <v>23252400</v>
      </c>
      <c r="BD36">
        <v>105300</v>
      </c>
      <c r="BE36" t="s">
        <v>44</v>
      </c>
      <c r="BF36" s="7">
        <v>43929</v>
      </c>
      <c r="BG36">
        <v>23147100</v>
      </c>
      <c r="BH36">
        <v>-361800</v>
      </c>
      <c r="BJ36" t="str">
        <f t="shared" si="1"/>
        <v>COALINDIA</v>
      </c>
      <c r="BK36">
        <f t="shared" si="4"/>
        <v>28069200</v>
      </c>
      <c r="BL36">
        <f t="shared" si="5"/>
        <v>27302400</v>
      </c>
      <c r="BM36">
        <f t="shared" si="6"/>
        <v>28007100</v>
      </c>
      <c r="BN36">
        <f t="shared" si="7"/>
        <v>28163700</v>
      </c>
      <c r="BO36">
        <f t="shared" si="8"/>
        <v>26805600</v>
      </c>
      <c r="BP36">
        <f t="shared" si="9"/>
        <v>25893000</v>
      </c>
      <c r="BQ36">
        <f t="shared" si="10"/>
        <v>25849800</v>
      </c>
      <c r="BR36">
        <f t="shared" si="11"/>
        <v>25374600</v>
      </c>
      <c r="BS36">
        <f t="shared" si="12"/>
        <v>23905800</v>
      </c>
      <c r="BT36">
        <f t="shared" si="13"/>
        <v>23630400</v>
      </c>
      <c r="BU36">
        <f t="shared" si="14"/>
        <v>23652000</v>
      </c>
      <c r="BV36" s="8">
        <f t="shared" si="15"/>
        <v>23047200</v>
      </c>
      <c r="BW36">
        <f t="shared" si="16"/>
        <v>23638500</v>
      </c>
      <c r="BX36">
        <f t="shared" si="17"/>
        <v>23252400</v>
      </c>
      <c r="BY36">
        <f t="shared" si="18"/>
        <v>23147100</v>
      </c>
      <c r="CA36" t="str">
        <f t="shared" si="2"/>
        <v>COALINDIA</v>
      </c>
      <c r="CB36" s="9">
        <f t="shared" si="19"/>
        <v>2.8085443037974684</v>
      </c>
      <c r="CC36" s="9">
        <f t="shared" si="20"/>
        <v>-2.51614769112118</v>
      </c>
      <c r="CD36" s="9">
        <f t="shared" si="21"/>
        <v>-0.55603489598312728</v>
      </c>
      <c r="CE36" s="9">
        <f t="shared" si="22"/>
        <v>5.0664786462530218</v>
      </c>
      <c r="CF36" s="9">
        <f t="shared" si="23"/>
        <v>3.5245046923879038</v>
      </c>
      <c r="CG36" s="9">
        <f t="shared" si="24"/>
        <v>0.16711928138709004</v>
      </c>
      <c r="CH36" s="9">
        <f t="shared" si="25"/>
        <v>1.8727388806128964</v>
      </c>
      <c r="CI36" s="9">
        <f t="shared" si="26"/>
        <v>6.1441156539417214</v>
      </c>
      <c r="CJ36" s="9">
        <f t="shared" si="27"/>
        <v>1.1654478976234004</v>
      </c>
      <c r="CK36" s="9">
        <f t="shared" si="28"/>
        <v>-9.1324200913242004E-2</v>
      </c>
      <c r="CL36" s="9">
        <f t="shared" si="29"/>
        <v>2.6241799437675724</v>
      </c>
      <c r="CM36" s="9">
        <f t="shared" si="30"/>
        <v>-2.5014277555682467</v>
      </c>
      <c r="CN36" s="9">
        <f t="shared" si="31"/>
        <v>1.6604737575476081</v>
      </c>
      <c r="CO36" s="9">
        <f t="shared" si="32"/>
        <v>0.45491659862358569</v>
      </c>
    </row>
    <row r="37" spans="1:93" x14ac:dyDescent="0.25">
      <c r="A37" t="s">
        <v>45</v>
      </c>
      <c r="B37" s="7">
        <v>43951</v>
      </c>
      <c r="C37">
        <v>1914500</v>
      </c>
      <c r="D37">
        <v>-168000</v>
      </c>
      <c r="E37" t="s">
        <v>45</v>
      </c>
      <c r="F37" s="7">
        <v>43950</v>
      </c>
      <c r="G37">
        <v>2082500</v>
      </c>
      <c r="H37">
        <v>-161000</v>
      </c>
      <c r="I37" t="s">
        <v>45</v>
      </c>
      <c r="J37" s="7">
        <v>43949</v>
      </c>
      <c r="K37">
        <v>2243500</v>
      </c>
      <c r="L37">
        <v>-46900</v>
      </c>
      <c r="M37" t="s">
        <v>45</v>
      </c>
      <c r="N37" s="7">
        <v>43948</v>
      </c>
      <c r="O37">
        <v>2290400</v>
      </c>
      <c r="P37">
        <v>181300</v>
      </c>
      <c r="Q37" t="s">
        <v>45</v>
      </c>
      <c r="R37" s="7">
        <v>43945</v>
      </c>
      <c r="S37">
        <v>2109100</v>
      </c>
      <c r="T37">
        <v>-34300</v>
      </c>
      <c r="U37" t="s">
        <v>45</v>
      </c>
      <c r="V37" s="7">
        <v>43944</v>
      </c>
      <c r="W37">
        <v>2143400</v>
      </c>
      <c r="X37">
        <v>-28000</v>
      </c>
      <c r="Y37" t="s">
        <v>45</v>
      </c>
      <c r="Z37" s="7">
        <v>43943</v>
      </c>
      <c r="AA37">
        <v>2171400</v>
      </c>
      <c r="AB37">
        <v>434700</v>
      </c>
      <c r="AC37" t="s">
        <v>45</v>
      </c>
      <c r="AD37" s="7">
        <v>43942</v>
      </c>
      <c r="AE37">
        <v>1736700</v>
      </c>
      <c r="AF37">
        <v>86800</v>
      </c>
      <c r="AG37" t="s">
        <v>45</v>
      </c>
      <c r="AH37" s="7">
        <v>43941</v>
      </c>
      <c r="AI37">
        <v>1649900</v>
      </c>
      <c r="AJ37">
        <v>-62300</v>
      </c>
      <c r="AK37" t="s">
        <v>45</v>
      </c>
      <c r="AL37" s="7">
        <v>43938</v>
      </c>
      <c r="AM37">
        <v>1712200</v>
      </c>
      <c r="AN37">
        <v>-140700</v>
      </c>
      <c r="AO37" t="s">
        <v>45</v>
      </c>
      <c r="AP37" s="7">
        <v>43937</v>
      </c>
      <c r="AQ37">
        <v>1852900</v>
      </c>
      <c r="AR37">
        <v>28000</v>
      </c>
      <c r="AS37" t="s">
        <v>45</v>
      </c>
      <c r="AT37" s="7">
        <v>43936</v>
      </c>
      <c r="AU37">
        <v>1824900</v>
      </c>
      <c r="AV37">
        <v>242900</v>
      </c>
      <c r="AW37" t="s">
        <v>45</v>
      </c>
      <c r="AX37" s="7">
        <v>43934</v>
      </c>
      <c r="AY37">
        <v>1582000</v>
      </c>
      <c r="AZ37">
        <v>35000</v>
      </c>
      <c r="BA37" t="s">
        <v>45</v>
      </c>
      <c r="BB37" s="7">
        <v>43930</v>
      </c>
      <c r="BC37">
        <v>1547000</v>
      </c>
      <c r="BD37">
        <v>-79100</v>
      </c>
      <c r="BE37" t="s">
        <v>45</v>
      </c>
      <c r="BF37" s="7">
        <v>43929</v>
      </c>
      <c r="BG37">
        <v>1626100</v>
      </c>
      <c r="BH37">
        <v>31500</v>
      </c>
      <c r="BJ37" t="str">
        <f t="shared" si="1"/>
        <v>COLPAL</v>
      </c>
      <c r="BK37">
        <f t="shared" si="4"/>
        <v>1914500</v>
      </c>
      <c r="BL37">
        <f t="shared" si="5"/>
        <v>2082500</v>
      </c>
      <c r="BM37">
        <f t="shared" si="6"/>
        <v>2243500</v>
      </c>
      <c r="BN37">
        <f t="shared" si="7"/>
        <v>2290400</v>
      </c>
      <c r="BO37">
        <f t="shared" si="8"/>
        <v>2109100</v>
      </c>
      <c r="BP37">
        <f t="shared" si="9"/>
        <v>2143400</v>
      </c>
      <c r="BQ37">
        <f t="shared" si="10"/>
        <v>2171400</v>
      </c>
      <c r="BR37">
        <f t="shared" si="11"/>
        <v>1736700</v>
      </c>
      <c r="BS37">
        <f t="shared" si="12"/>
        <v>1649900</v>
      </c>
      <c r="BT37">
        <f t="shared" si="13"/>
        <v>1712200</v>
      </c>
      <c r="BU37">
        <f t="shared" si="14"/>
        <v>1852900</v>
      </c>
      <c r="BV37" s="8">
        <f t="shared" si="15"/>
        <v>1824900</v>
      </c>
      <c r="BW37">
        <f t="shared" si="16"/>
        <v>1582000</v>
      </c>
      <c r="BX37">
        <f t="shared" si="17"/>
        <v>1547000</v>
      </c>
      <c r="BY37">
        <f t="shared" si="18"/>
        <v>1626100</v>
      </c>
      <c r="CA37" t="str">
        <f t="shared" si="2"/>
        <v>COLPAL</v>
      </c>
      <c r="CB37" s="9">
        <f t="shared" si="19"/>
        <v>-8.0672268907563023</v>
      </c>
      <c r="CC37" s="9">
        <f t="shared" si="20"/>
        <v>-7.1762870514820598</v>
      </c>
      <c r="CD37" s="9">
        <f t="shared" si="21"/>
        <v>-2.0476772616136918</v>
      </c>
      <c r="CE37" s="9">
        <f t="shared" si="22"/>
        <v>8.5960836375705263</v>
      </c>
      <c r="CF37" s="9">
        <f t="shared" si="23"/>
        <v>-1.6002612671456564</v>
      </c>
      <c r="CG37" s="9">
        <f t="shared" si="24"/>
        <v>-1.2894906511927788</v>
      </c>
      <c r="CH37" s="9">
        <f t="shared" si="25"/>
        <v>25.03022974607013</v>
      </c>
      <c r="CI37" s="9">
        <f t="shared" si="26"/>
        <v>5.2609249045396691</v>
      </c>
      <c r="CJ37" s="9">
        <f t="shared" si="27"/>
        <v>-3.6385936222403923</v>
      </c>
      <c r="CK37" s="9">
        <f t="shared" si="28"/>
        <v>-7.5935020778239517</v>
      </c>
      <c r="CL37" s="9">
        <f t="shared" si="29"/>
        <v>1.534330648254699</v>
      </c>
      <c r="CM37" s="9">
        <f t="shared" si="30"/>
        <v>15.353982300884955</v>
      </c>
      <c r="CN37" s="9">
        <f t="shared" si="31"/>
        <v>2.2624434389140271</v>
      </c>
      <c r="CO37" s="9">
        <f t="shared" si="32"/>
        <v>-4.8643994834266033</v>
      </c>
    </row>
    <row r="38" spans="1:93" x14ac:dyDescent="0.25">
      <c r="A38" t="s">
        <v>46</v>
      </c>
      <c r="B38" s="7">
        <v>43951</v>
      </c>
      <c r="C38">
        <v>4116942</v>
      </c>
      <c r="D38">
        <v>215694</v>
      </c>
      <c r="E38" t="s">
        <v>46</v>
      </c>
      <c r="F38" s="7">
        <v>43950</v>
      </c>
      <c r="G38">
        <v>3901248</v>
      </c>
      <c r="H38">
        <v>42201</v>
      </c>
      <c r="I38" t="s">
        <v>46</v>
      </c>
      <c r="J38" s="7">
        <v>43949</v>
      </c>
      <c r="K38">
        <v>3859047</v>
      </c>
      <c r="L38">
        <v>-14067</v>
      </c>
      <c r="M38" t="s">
        <v>46</v>
      </c>
      <c r="N38" s="7">
        <v>43948</v>
      </c>
      <c r="O38">
        <v>3873114</v>
      </c>
      <c r="P38">
        <v>134418</v>
      </c>
      <c r="Q38" t="s">
        <v>46</v>
      </c>
      <c r="R38" s="7">
        <v>43945</v>
      </c>
      <c r="S38">
        <v>3738696</v>
      </c>
      <c r="T38">
        <v>-20319</v>
      </c>
      <c r="U38" t="s">
        <v>46</v>
      </c>
      <c r="V38" s="7">
        <v>43944</v>
      </c>
      <c r="W38">
        <v>3759015</v>
      </c>
      <c r="X38">
        <v>17193</v>
      </c>
      <c r="Y38" t="s">
        <v>46</v>
      </c>
      <c r="Z38" s="7">
        <v>43943</v>
      </c>
      <c r="AA38">
        <v>3741822</v>
      </c>
      <c r="AB38">
        <v>29697</v>
      </c>
      <c r="AC38" t="s">
        <v>46</v>
      </c>
      <c r="AD38" s="7">
        <v>43942</v>
      </c>
      <c r="AE38">
        <v>3712125</v>
      </c>
      <c r="AF38">
        <v>-29697</v>
      </c>
      <c r="AG38" t="s">
        <v>46</v>
      </c>
      <c r="AH38" s="7">
        <v>43941</v>
      </c>
      <c r="AI38">
        <v>3741822</v>
      </c>
      <c r="AJ38">
        <v>4689</v>
      </c>
      <c r="AK38" t="s">
        <v>46</v>
      </c>
      <c r="AL38" s="7">
        <v>43938</v>
      </c>
      <c r="AM38">
        <v>3737133</v>
      </c>
      <c r="AN38">
        <v>-103158</v>
      </c>
      <c r="AO38" t="s">
        <v>46</v>
      </c>
      <c r="AP38" s="7">
        <v>43937</v>
      </c>
      <c r="AQ38">
        <v>3840291</v>
      </c>
      <c r="AR38">
        <v>146922</v>
      </c>
      <c r="AS38" t="s">
        <v>46</v>
      </c>
      <c r="AT38" s="7">
        <v>43936</v>
      </c>
      <c r="AU38">
        <v>3693369</v>
      </c>
      <c r="AV38">
        <v>-42201</v>
      </c>
      <c r="AW38" t="s">
        <v>46</v>
      </c>
      <c r="AX38" s="7">
        <v>43934</v>
      </c>
      <c r="AY38">
        <v>3735570</v>
      </c>
      <c r="AZ38">
        <v>243828</v>
      </c>
      <c r="BA38" t="s">
        <v>46</v>
      </c>
      <c r="BB38" s="7">
        <v>43930</v>
      </c>
      <c r="BC38">
        <v>3491742</v>
      </c>
      <c r="BD38">
        <v>-143796</v>
      </c>
      <c r="BE38" t="s">
        <v>46</v>
      </c>
      <c r="BF38" s="7">
        <v>43929</v>
      </c>
      <c r="BG38">
        <v>3635538</v>
      </c>
      <c r="BH38">
        <v>-65646</v>
      </c>
      <c r="BJ38" t="str">
        <f t="shared" si="1"/>
        <v>CONCOR</v>
      </c>
      <c r="BK38">
        <f t="shared" si="4"/>
        <v>4116942</v>
      </c>
      <c r="BL38">
        <f t="shared" si="5"/>
        <v>3901248</v>
      </c>
      <c r="BM38">
        <f t="shared" si="6"/>
        <v>3859047</v>
      </c>
      <c r="BN38">
        <f t="shared" si="7"/>
        <v>3873114</v>
      </c>
      <c r="BO38">
        <f t="shared" si="8"/>
        <v>3738696</v>
      </c>
      <c r="BP38">
        <f t="shared" si="9"/>
        <v>3759015</v>
      </c>
      <c r="BQ38">
        <f t="shared" si="10"/>
        <v>3741822</v>
      </c>
      <c r="BR38">
        <f t="shared" si="11"/>
        <v>3712125</v>
      </c>
      <c r="BS38">
        <f t="shared" si="12"/>
        <v>3741822</v>
      </c>
      <c r="BT38">
        <f t="shared" si="13"/>
        <v>3737133</v>
      </c>
      <c r="BU38">
        <f t="shared" si="14"/>
        <v>3840291</v>
      </c>
      <c r="BV38" s="8">
        <f t="shared" si="15"/>
        <v>3693369</v>
      </c>
      <c r="BW38">
        <f t="shared" si="16"/>
        <v>3735570</v>
      </c>
      <c r="BX38">
        <f t="shared" si="17"/>
        <v>3491742</v>
      </c>
      <c r="BY38">
        <f t="shared" si="18"/>
        <v>3635538</v>
      </c>
      <c r="CA38" t="str">
        <f t="shared" si="2"/>
        <v>CONCOR</v>
      </c>
      <c r="CB38" s="9">
        <f t="shared" si="19"/>
        <v>5.5288461538461533</v>
      </c>
      <c r="CC38" s="9">
        <f t="shared" si="20"/>
        <v>1.0935601458080195</v>
      </c>
      <c r="CD38" s="9">
        <f t="shared" si="21"/>
        <v>-0.36319612590799033</v>
      </c>
      <c r="CE38" s="9">
        <f t="shared" si="22"/>
        <v>3.595317725752508</v>
      </c>
      <c r="CF38" s="9">
        <f t="shared" si="23"/>
        <v>-0.54054054054054057</v>
      </c>
      <c r="CG38" s="9">
        <f t="shared" si="24"/>
        <v>0.45948203842940682</v>
      </c>
      <c r="CH38" s="9">
        <f t="shared" si="25"/>
        <v>0.8</v>
      </c>
      <c r="CI38" s="9">
        <f t="shared" si="26"/>
        <v>-0.79365079365079361</v>
      </c>
      <c r="CJ38" s="9">
        <f t="shared" si="27"/>
        <v>0.12547051442910914</v>
      </c>
      <c r="CK38" s="9">
        <f t="shared" si="28"/>
        <v>-2.6862026862026864</v>
      </c>
      <c r="CL38" s="9">
        <f t="shared" si="29"/>
        <v>3.977994075327973</v>
      </c>
      <c r="CM38" s="9">
        <f t="shared" si="30"/>
        <v>-1.1297071129707115</v>
      </c>
      <c r="CN38" s="9">
        <f t="shared" si="31"/>
        <v>6.9829901521933744</v>
      </c>
      <c r="CO38" s="9">
        <f t="shared" si="32"/>
        <v>-3.9552880481513326</v>
      </c>
    </row>
    <row r="39" spans="1:93" x14ac:dyDescent="0.25">
      <c r="A39" t="s">
        <v>47</v>
      </c>
      <c r="B39" s="7">
        <v>43951</v>
      </c>
      <c r="C39">
        <v>1311300</v>
      </c>
      <c r="D39">
        <v>-20700</v>
      </c>
      <c r="E39" t="s">
        <v>47</v>
      </c>
      <c r="F39" s="7">
        <v>43950</v>
      </c>
      <c r="G39">
        <v>1332000</v>
      </c>
      <c r="H39">
        <v>51300</v>
      </c>
      <c r="I39" t="s">
        <v>47</v>
      </c>
      <c r="J39" s="7">
        <v>43949</v>
      </c>
      <c r="K39">
        <v>1280700</v>
      </c>
      <c r="L39">
        <v>80100</v>
      </c>
      <c r="M39" t="s">
        <v>47</v>
      </c>
      <c r="N39" s="7">
        <v>43948</v>
      </c>
      <c r="O39">
        <v>1200600</v>
      </c>
      <c r="P39">
        <v>58500</v>
      </c>
      <c r="Q39" t="s">
        <v>47</v>
      </c>
      <c r="R39" s="7">
        <v>43945</v>
      </c>
      <c r="S39">
        <v>1142100</v>
      </c>
      <c r="T39">
        <v>-24300</v>
      </c>
      <c r="U39" t="s">
        <v>47</v>
      </c>
      <c r="V39" s="7">
        <v>43944</v>
      </c>
      <c r="W39">
        <v>1166400</v>
      </c>
      <c r="X39">
        <v>-26100</v>
      </c>
      <c r="Y39" t="s">
        <v>47</v>
      </c>
      <c r="Z39" s="7">
        <v>43943</v>
      </c>
      <c r="AA39">
        <v>1192500</v>
      </c>
      <c r="AB39">
        <v>-59400</v>
      </c>
      <c r="AC39" t="s">
        <v>47</v>
      </c>
      <c r="AD39" s="7">
        <v>43942</v>
      </c>
      <c r="AE39">
        <v>1251900</v>
      </c>
      <c r="AF39">
        <v>-65700</v>
      </c>
      <c r="AG39" t="s">
        <v>47</v>
      </c>
      <c r="AH39" s="7">
        <v>43941</v>
      </c>
      <c r="AI39">
        <v>1317600</v>
      </c>
      <c r="AJ39">
        <v>-62100</v>
      </c>
      <c r="AK39" t="s">
        <v>47</v>
      </c>
      <c r="AL39" s="7">
        <v>43938</v>
      </c>
      <c r="AM39">
        <v>1379700</v>
      </c>
      <c r="AN39">
        <v>22500</v>
      </c>
      <c r="AO39" t="s">
        <v>47</v>
      </c>
      <c r="AP39" s="7">
        <v>43937</v>
      </c>
      <c r="AQ39">
        <v>1357200</v>
      </c>
      <c r="AR39">
        <v>-76500</v>
      </c>
      <c r="AS39" t="s">
        <v>47</v>
      </c>
      <c r="AT39" s="7">
        <v>43936</v>
      </c>
      <c r="AU39">
        <v>1433700</v>
      </c>
      <c r="AV39">
        <v>-282600</v>
      </c>
      <c r="AW39" t="s">
        <v>47</v>
      </c>
      <c r="AX39" s="7">
        <v>43934</v>
      </c>
      <c r="AY39">
        <v>1716300</v>
      </c>
      <c r="AZ39">
        <v>18000</v>
      </c>
      <c r="BA39" t="s">
        <v>47</v>
      </c>
      <c r="BB39" s="7">
        <v>43930</v>
      </c>
      <c r="BC39">
        <v>1698300</v>
      </c>
      <c r="BD39">
        <v>127800</v>
      </c>
      <c r="BE39" t="s">
        <v>47</v>
      </c>
      <c r="BF39" s="7">
        <v>43929</v>
      </c>
      <c r="BG39">
        <v>1570500</v>
      </c>
      <c r="BH39">
        <v>-8100</v>
      </c>
      <c r="BJ39" t="str">
        <f t="shared" si="1"/>
        <v>CUMMINSIND</v>
      </c>
      <c r="BK39">
        <f t="shared" si="4"/>
        <v>1311300</v>
      </c>
      <c r="BL39">
        <f t="shared" si="5"/>
        <v>1332000</v>
      </c>
      <c r="BM39">
        <f t="shared" si="6"/>
        <v>1280700</v>
      </c>
      <c r="BN39">
        <f t="shared" si="7"/>
        <v>1200600</v>
      </c>
      <c r="BO39">
        <f t="shared" si="8"/>
        <v>1142100</v>
      </c>
      <c r="BP39">
        <f t="shared" si="9"/>
        <v>1166400</v>
      </c>
      <c r="BQ39">
        <f t="shared" si="10"/>
        <v>1192500</v>
      </c>
      <c r="BR39">
        <f t="shared" si="11"/>
        <v>1251900</v>
      </c>
      <c r="BS39">
        <f t="shared" si="12"/>
        <v>1317600</v>
      </c>
      <c r="BT39">
        <f t="shared" si="13"/>
        <v>1379700</v>
      </c>
      <c r="BU39">
        <f t="shared" si="14"/>
        <v>1357200</v>
      </c>
      <c r="BV39" s="8">
        <f t="shared" si="15"/>
        <v>1433700</v>
      </c>
      <c r="BW39">
        <f t="shared" si="16"/>
        <v>1716300</v>
      </c>
      <c r="BX39">
        <f t="shared" si="17"/>
        <v>1698300</v>
      </c>
      <c r="BY39">
        <f t="shared" si="18"/>
        <v>1570500</v>
      </c>
      <c r="CA39" t="str">
        <f t="shared" si="2"/>
        <v>CUMMINSIND</v>
      </c>
      <c r="CB39" s="9">
        <f t="shared" si="19"/>
        <v>-1.5540540540540542</v>
      </c>
      <c r="CC39" s="9">
        <f t="shared" si="20"/>
        <v>4.0056219255094874</v>
      </c>
      <c r="CD39" s="9">
        <f t="shared" si="21"/>
        <v>6.6716641679160418</v>
      </c>
      <c r="CE39" s="9">
        <f t="shared" si="22"/>
        <v>5.1221434200157603</v>
      </c>
      <c r="CF39" s="9">
        <f t="shared" si="23"/>
        <v>-2.083333333333333</v>
      </c>
      <c r="CG39" s="9">
        <f t="shared" si="24"/>
        <v>-2.1886792452830188</v>
      </c>
      <c r="CH39" s="9">
        <f t="shared" si="25"/>
        <v>-4.7447879223580163</v>
      </c>
      <c r="CI39" s="9">
        <f t="shared" si="26"/>
        <v>-4.9863387978142075</v>
      </c>
      <c r="CJ39" s="9">
        <f t="shared" si="27"/>
        <v>-4.5009784735812133</v>
      </c>
      <c r="CK39" s="9">
        <f t="shared" si="28"/>
        <v>1.6578249336870028</v>
      </c>
      <c r="CL39" s="9">
        <f t="shared" si="29"/>
        <v>-5.3358443188951661</v>
      </c>
      <c r="CM39" s="9">
        <f t="shared" si="30"/>
        <v>-16.465652857891978</v>
      </c>
      <c r="CN39" s="9">
        <f t="shared" si="31"/>
        <v>1.0598834128245893</v>
      </c>
      <c r="CO39" s="9">
        <f t="shared" si="32"/>
        <v>8.1375358166189109</v>
      </c>
    </row>
    <row r="40" spans="1:93" x14ac:dyDescent="0.25">
      <c r="A40" t="s">
        <v>48</v>
      </c>
      <c r="B40" s="7">
        <v>43951</v>
      </c>
      <c r="C40">
        <v>12035000</v>
      </c>
      <c r="D40">
        <v>138750</v>
      </c>
      <c r="E40" t="s">
        <v>48</v>
      </c>
      <c r="F40" s="7">
        <v>43950</v>
      </c>
      <c r="G40">
        <v>11896250</v>
      </c>
      <c r="H40">
        <v>-286250</v>
      </c>
      <c r="I40" t="s">
        <v>48</v>
      </c>
      <c r="J40" s="7">
        <v>43949</v>
      </c>
      <c r="K40">
        <v>12182500</v>
      </c>
      <c r="L40">
        <v>-207500</v>
      </c>
      <c r="M40" t="s">
        <v>48</v>
      </c>
      <c r="N40" s="7">
        <v>43948</v>
      </c>
      <c r="O40">
        <v>12390000</v>
      </c>
      <c r="P40">
        <v>625000</v>
      </c>
      <c r="Q40" t="s">
        <v>48</v>
      </c>
      <c r="R40" s="7">
        <v>43945</v>
      </c>
      <c r="S40">
        <v>11765000</v>
      </c>
      <c r="T40">
        <v>71250</v>
      </c>
      <c r="U40" t="s">
        <v>48</v>
      </c>
      <c r="V40" s="7">
        <v>43944</v>
      </c>
      <c r="W40">
        <v>11693750</v>
      </c>
      <c r="X40">
        <v>20000</v>
      </c>
      <c r="Y40" t="s">
        <v>48</v>
      </c>
      <c r="Z40" s="7">
        <v>43943</v>
      </c>
      <c r="AA40">
        <v>11673750</v>
      </c>
      <c r="AB40">
        <v>595000</v>
      </c>
      <c r="AC40" t="s">
        <v>48</v>
      </c>
      <c r="AD40" s="7">
        <v>43942</v>
      </c>
      <c r="AE40">
        <v>11078750</v>
      </c>
      <c r="AF40">
        <v>182500</v>
      </c>
      <c r="AG40" t="s">
        <v>48</v>
      </c>
      <c r="AH40" s="7">
        <v>43941</v>
      </c>
      <c r="AI40">
        <v>10896250</v>
      </c>
      <c r="AJ40">
        <v>-22500</v>
      </c>
      <c r="AK40" t="s">
        <v>48</v>
      </c>
      <c r="AL40" s="7">
        <v>43938</v>
      </c>
      <c r="AM40">
        <v>10918750</v>
      </c>
      <c r="AN40">
        <v>46250</v>
      </c>
      <c r="AO40" t="s">
        <v>48</v>
      </c>
      <c r="AP40" s="7">
        <v>43937</v>
      </c>
      <c r="AQ40">
        <v>10872500</v>
      </c>
      <c r="AR40">
        <v>106250</v>
      </c>
      <c r="AS40" t="s">
        <v>48</v>
      </c>
      <c r="AT40" s="7">
        <v>43936</v>
      </c>
      <c r="AU40">
        <v>10766250</v>
      </c>
      <c r="AV40">
        <v>-168750</v>
      </c>
      <c r="AW40" t="s">
        <v>48</v>
      </c>
      <c r="AX40" s="7">
        <v>43934</v>
      </c>
      <c r="AY40">
        <v>10935000</v>
      </c>
      <c r="AZ40">
        <v>-7500</v>
      </c>
      <c r="BA40" t="s">
        <v>48</v>
      </c>
      <c r="BB40" s="7">
        <v>43930</v>
      </c>
      <c r="BC40">
        <v>10942500</v>
      </c>
      <c r="BD40">
        <v>118750</v>
      </c>
      <c r="BE40" t="s">
        <v>48</v>
      </c>
      <c r="BF40" s="7">
        <v>43929</v>
      </c>
      <c r="BG40">
        <v>10823750</v>
      </c>
      <c r="BH40">
        <v>26250</v>
      </c>
      <c r="BJ40" t="str">
        <f t="shared" si="1"/>
        <v>DABUR</v>
      </c>
      <c r="BK40">
        <f t="shared" si="4"/>
        <v>12035000</v>
      </c>
      <c r="BL40">
        <f t="shared" si="5"/>
        <v>11896250</v>
      </c>
      <c r="BM40">
        <f t="shared" si="6"/>
        <v>12182500</v>
      </c>
      <c r="BN40">
        <f t="shared" si="7"/>
        <v>12390000</v>
      </c>
      <c r="BO40">
        <f t="shared" si="8"/>
        <v>11765000</v>
      </c>
      <c r="BP40">
        <f t="shared" si="9"/>
        <v>11693750</v>
      </c>
      <c r="BQ40">
        <f t="shared" si="10"/>
        <v>11673750</v>
      </c>
      <c r="BR40">
        <f t="shared" si="11"/>
        <v>11078750</v>
      </c>
      <c r="BS40">
        <f t="shared" si="12"/>
        <v>10896250</v>
      </c>
      <c r="BT40">
        <f t="shared" si="13"/>
        <v>10918750</v>
      </c>
      <c r="BU40">
        <f t="shared" si="14"/>
        <v>10872500</v>
      </c>
      <c r="BV40" s="8">
        <f t="shared" si="15"/>
        <v>10766250</v>
      </c>
      <c r="BW40">
        <f t="shared" si="16"/>
        <v>10935000</v>
      </c>
      <c r="BX40">
        <f t="shared" si="17"/>
        <v>10942500</v>
      </c>
      <c r="BY40">
        <f t="shared" si="18"/>
        <v>10823750</v>
      </c>
      <c r="CA40" t="str">
        <f t="shared" si="2"/>
        <v>DABUR</v>
      </c>
      <c r="CB40" s="9">
        <f t="shared" si="19"/>
        <v>1.1663339287590626</v>
      </c>
      <c r="CC40" s="9">
        <f t="shared" si="20"/>
        <v>-2.3496819207880155</v>
      </c>
      <c r="CD40" s="9">
        <f t="shared" si="21"/>
        <v>-1.6747376916868444</v>
      </c>
      <c r="CE40" s="9">
        <f t="shared" si="22"/>
        <v>5.3123671908202299</v>
      </c>
      <c r="CF40" s="9">
        <f t="shared" si="23"/>
        <v>0.60929983965793699</v>
      </c>
      <c r="CG40" s="9">
        <f t="shared" si="24"/>
        <v>0.17132455294999466</v>
      </c>
      <c r="CH40" s="9">
        <f t="shared" si="25"/>
        <v>5.3706419948098842</v>
      </c>
      <c r="CI40" s="9">
        <f t="shared" si="26"/>
        <v>1.6748881495927497</v>
      </c>
      <c r="CJ40" s="9">
        <f t="shared" si="27"/>
        <v>-0.206067544361763</v>
      </c>
      <c r="CK40" s="9">
        <f t="shared" si="28"/>
        <v>0.42538514601057714</v>
      </c>
      <c r="CL40" s="9">
        <f t="shared" si="29"/>
        <v>0.98688029722512471</v>
      </c>
      <c r="CM40" s="9">
        <f t="shared" si="30"/>
        <v>-1.5432098765432098</v>
      </c>
      <c r="CN40" s="9">
        <f t="shared" si="31"/>
        <v>-6.8540095956134348E-2</v>
      </c>
      <c r="CO40" s="9">
        <f t="shared" si="32"/>
        <v>1.097124379258575</v>
      </c>
    </row>
    <row r="41" spans="1:93" x14ac:dyDescent="0.25">
      <c r="A41" t="s">
        <v>49</v>
      </c>
      <c r="B41" s="7">
        <v>43951</v>
      </c>
      <c r="C41">
        <v>2283200</v>
      </c>
      <c r="D41">
        <v>58000</v>
      </c>
      <c r="E41" t="s">
        <v>49</v>
      </c>
      <c r="F41" s="7">
        <v>43950</v>
      </c>
      <c r="G41">
        <v>2225200</v>
      </c>
      <c r="H41">
        <v>-53200</v>
      </c>
      <c r="I41" t="s">
        <v>49</v>
      </c>
      <c r="J41" s="7">
        <v>43949</v>
      </c>
      <c r="K41">
        <v>2278400</v>
      </c>
      <c r="L41">
        <v>800</v>
      </c>
      <c r="M41" t="s">
        <v>49</v>
      </c>
      <c r="N41" s="7">
        <v>43948</v>
      </c>
      <c r="O41">
        <v>2277600</v>
      </c>
      <c r="P41">
        <v>40800</v>
      </c>
      <c r="Q41" t="s">
        <v>49</v>
      </c>
      <c r="R41" s="7">
        <v>43945</v>
      </c>
      <c r="S41">
        <v>2236800</v>
      </c>
      <c r="T41">
        <v>-40400</v>
      </c>
      <c r="U41" t="s">
        <v>49</v>
      </c>
      <c r="V41" s="7">
        <v>43944</v>
      </c>
      <c r="W41">
        <v>2277200</v>
      </c>
      <c r="X41">
        <v>-20400</v>
      </c>
      <c r="Y41" t="s">
        <v>49</v>
      </c>
      <c r="Z41" s="7">
        <v>43943</v>
      </c>
      <c r="AA41">
        <v>2297600</v>
      </c>
      <c r="AB41">
        <v>50400</v>
      </c>
      <c r="AC41" t="s">
        <v>49</v>
      </c>
      <c r="AD41" s="7">
        <v>43942</v>
      </c>
      <c r="AE41">
        <v>2247200</v>
      </c>
      <c r="AF41">
        <v>-100400</v>
      </c>
      <c r="AG41" t="s">
        <v>49</v>
      </c>
      <c r="AH41" s="7">
        <v>43941</v>
      </c>
      <c r="AI41">
        <v>2347600</v>
      </c>
      <c r="AJ41">
        <v>52800</v>
      </c>
      <c r="AK41" t="s">
        <v>49</v>
      </c>
      <c r="AL41" s="7">
        <v>43938</v>
      </c>
      <c r="AM41">
        <v>2294800</v>
      </c>
      <c r="AN41">
        <v>6800</v>
      </c>
      <c r="AO41" t="s">
        <v>49</v>
      </c>
      <c r="AP41" s="7">
        <v>43937</v>
      </c>
      <c r="AQ41">
        <v>2288000</v>
      </c>
      <c r="AR41">
        <v>86400</v>
      </c>
      <c r="AS41" t="s">
        <v>49</v>
      </c>
      <c r="AT41" s="7">
        <v>43936</v>
      </c>
      <c r="AU41">
        <v>2201600</v>
      </c>
      <c r="AV41">
        <v>50800</v>
      </c>
      <c r="AW41" t="s">
        <v>49</v>
      </c>
      <c r="AX41" s="7">
        <v>43934</v>
      </c>
      <c r="AY41">
        <v>2150800</v>
      </c>
      <c r="AZ41">
        <v>54800</v>
      </c>
      <c r="BA41" t="s">
        <v>49</v>
      </c>
      <c r="BB41" s="7">
        <v>43930</v>
      </c>
      <c r="BC41">
        <v>2096000</v>
      </c>
      <c r="BD41">
        <v>-57600</v>
      </c>
      <c r="BE41" t="s">
        <v>49</v>
      </c>
      <c r="BF41" s="7">
        <v>43929</v>
      </c>
      <c r="BG41">
        <v>2153600</v>
      </c>
      <c r="BH41">
        <v>-37600</v>
      </c>
      <c r="BJ41" t="str">
        <f t="shared" si="1"/>
        <v>DIVISLAB</v>
      </c>
      <c r="BK41">
        <f t="shared" si="4"/>
        <v>2283200</v>
      </c>
      <c r="BL41">
        <f t="shared" si="5"/>
        <v>2225200</v>
      </c>
      <c r="BM41">
        <f t="shared" si="6"/>
        <v>2278400</v>
      </c>
      <c r="BN41">
        <f t="shared" si="7"/>
        <v>2277600</v>
      </c>
      <c r="BO41">
        <f t="shared" si="8"/>
        <v>2236800</v>
      </c>
      <c r="BP41">
        <f t="shared" si="9"/>
        <v>2277200</v>
      </c>
      <c r="BQ41">
        <f t="shared" si="10"/>
        <v>2297600</v>
      </c>
      <c r="BR41">
        <f t="shared" si="11"/>
        <v>2247200</v>
      </c>
      <c r="BS41">
        <f t="shared" si="12"/>
        <v>2347600</v>
      </c>
      <c r="BT41">
        <f t="shared" si="13"/>
        <v>2294800</v>
      </c>
      <c r="BU41">
        <f t="shared" si="14"/>
        <v>2288000</v>
      </c>
      <c r="BV41" s="8">
        <f t="shared" si="15"/>
        <v>2201600</v>
      </c>
      <c r="BW41">
        <f t="shared" si="16"/>
        <v>2150800</v>
      </c>
      <c r="BX41">
        <f t="shared" si="17"/>
        <v>2096000</v>
      </c>
      <c r="BY41">
        <f t="shared" si="18"/>
        <v>2153600</v>
      </c>
      <c r="CA41" t="str">
        <f t="shared" si="2"/>
        <v>DIVISLAB</v>
      </c>
      <c r="CB41" s="9">
        <f t="shared" si="19"/>
        <v>2.6065072802444722</v>
      </c>
      <c r="CC41" s="9">
        <f t="shared" si="20"/>
        <v>-2.3349719101123596</v>
      </c>
      <c r="CD41" s="9">
        <f t="shared" si="21"/>
        <v>3.5124692658939236E-2</v>
      </c>
      <c r="CE41" s="9">
        <f t="shared" si="22"/>
        <v>1.8240343347639485</v>
      </c>
      <c r="CF41" s="9">
        <f t="shared" si="23"/>
        <v>-1.7741085543650097</v>
      </c>
      <c r="CG41" s="9">
        <f t="shared" si="24"/>
        <v>-0.88788300835654588</v>
      </c>
      <c r="CH41" s="9">
        <f t="shared" si="25"/>
        <v>2.2427910288358848</v>
      </c>
      <c r="CI41" s="9">
        <f t="shared" si="26"/>
        <v>-4.2767081274493099</v>
      </c>
      <c r="CJ41" s="9">
        <f t="shared" si="27"/>
        <v>2.3008541049328914</v>
      </c>
      <c r="CK41" s="9">
        <f t="shared" si="28"/>
        <v>0.29720279720279719</v>
      </c>
      <c r="CL41" s="9">
        <f t="shared" si="29"/>
        <v>3.9244186046511627</v>
      </c>
      <c r="CM41" s="9">
        <f t="shared" si="30"/>
        <v>2.3619118467546962</v>
      </c>
      <c r="CN41" s="9">
        <f t="shared" si="31"/>
        <v>2.6145038167938934</v>
      </c>
      <c r="CO41" s="9">
        <f t="shared" si="32"/>
        <v>-2.6745913818722138</v>
      </c>
    </row>
    <row r="42" spans="1:93" x14ac:dyDescent="0.25">
      <c r="A42" t="s">
        <v>50</v>
      </c>
      <c r="B42" s="7">
        <v>43951</v>
      </c>
      <c r="C42">
        <v>27307500</v>
      </c>
      <c r="D42">
        <v>-663300</v>
      </c>
      <c r="E42" t="s">
        <v>50</v>
      </c>
      <c r="F42" s="7">
        <v>43950</v>
      </c>
      <c r="G42">
        <v>27970800</v>
      </c>
      <c r="H42">
        <v>-871200</v>
      </c>
      <c r="I42" t="s">
        <v>50</v>
      </c>
      <c r="J42" s="7">
        <v>43949</v>
      </c>
      <c r="K42">
        <v>28842000</v>
      </c>
      <c r="L42">
        <v>138600</v>
      </c>
      <c r="M42" t="s">
        <v>50</v>
      </c>
      <c r="N42" s="7">
        <v>43948</v>
      </c>
      <c r="O42">
        <v>28703400</v>
      </c>
      <c r="P42">
        <v>19800</v>
      </c>
      <c r="Q42" t="s">
        <v>50</v>
      </c>
      <c r="R42" s="7">
        <v>43945</v>
      </c>
      <c r="S42">
        <v>28683600</v>
      </c>
      <c r="T42">
        <v>561000</v>
      </c>
      <c r="U42" t="s">
        <v>50</v>
      </c>
      <c r="V42" s="7">
        <v>43944</v>
      </c>
      <c r="W42">
        <v>28122600</v>
      </c>
      <c r="X42">
        <v>1296900</v>
      </c>
      <c r="Y42" t="s">
        <v>50</v>
      </c>
      <c r="Z42" s="7">
        <v>43943</v>
      </c>
      <c r="AA42">
        <v>26825700</v>
      </c>
      <c r="AB42">
        <v>739200</v>
      </c>
      <c r="AC42" t="s">
        <v>50</v>
      </c>
      <c r="AD42" s="7">
        <v>43942</v>
      </c>
      <c r="AE42">
        <v>26086500</v>
      </c>
      <c r="AF42">
        <v>-696300</v>
      </c>
      <c r="AG42" t="s">
        <v>50</v>
      </c>
      <c r="AH42" s="7">
        <v>43941</v>
      </c>
      <c r="AI42">
        <v>26782800</v>
      </c>
      <c r="AJ42">
        <v>1178100</v>
      </c>
      <c r="AK42" t="s">
        <v>50</v>
      </c>
      <c r="AL42" s="7">
        <v>43938</v>
      </c>
      <c r="AM42">
        <v>25604700</v>
      </c>
      <c r="AN42">
        <v>-844800</v>
      </c>
      <c r="AO42" t="s">
        <v>50</v>
      </c>
      <c r="AP42" s="7">
        <v>43937</v>
      </c>
      <c r="AQ42">
        <v>26449500</v>
      </c>
      <c r="AR42">
        <v>584100</v>
      </c>
      <c r="AS42" t="s">
        <v>50</v>
      </c>
      <c r="AT42" s="7">
        <v>43936</v>
      </c>
      <c r="AU42">
        <v>25865400</v>
      </c>
      <c r="AV42">
        <v>108900</v>
      </c>
      <c r="AW42" t="s">
        <v>50</v>
      </c>
      <c r="AX42" s="7">
        <v>43934</v>
      </c>
      <c r="AY42">
        <v>25756500</v>
      </c>
      <c r="AZ42">
        <v>521400</v>
      </c>
      <c r="BA42" t="s">
        <v>50</v>
      </c>
      <c r="BB42" s="7">
        <v>43930</v>
      </c>
      <c r="BC42">
        <v>25235100</v>
      </c>
      <c r="BD42">
        <v>-151800</v>
      </c>
      <c r="BE42" t="s">
        <v>50</v>
      </c>
      <c r="BF42" s="7">
        <v>43929</v>
      </c>
      <c r="BG42">
        <v>25386900</v>
      </c>
      <c r="BH42">
        <v>-511500</v>
      </c>
      <c r="BJ42" t="str">
        <f t="shared" si="1"/>
        <v>DLF</v>
      </c>
      <c r="BK42">
        <f t="shared" si="4"/>
        <v>27307500</v>
      </c>
      <c r="BL42">
        <f t="shared" si="5"/>
        <v>27970800</v>
      </c>
      <c r="BM42">
        <f t="shared" si="6"/>
        <v>28842000</v>
      </c>
      <c r="BN42">
        <f t="shared" si="7"/>
        <v>28703400</v>
      </c>
      <c r="BO42">
        <f t="shared" si="8"/>
        <v>28683600</v>
      </c>
      <c r="BP42">
        <f t="shared" si="9"/>
        <v>28122600</v>
      </c>
      <c r="BQ42">
        <f t="shared" si="10"/>
        <v>26825700</v>
      </c>
      <c r="BR42">
        <f t="shared" si="11"/>
        <v>26086500</v>
      </c>
      <c r="BS42">
        <f t="shared" si="12"/>
        <v>26782800</v>
      </c>
      <c r="BT42">
        <f t="shared" si="13"/>
        <v>25604700</v>
      </c>
      <c r="BU42">
        <f t="shared" si="14"/>
        <v>26449500</v>
      </c>
      <c r="BV42" s="8">
        <f t="shared" si="15"/>
        <v>25865400</v>
      </c>
      <c r="BW42">
        <f t="shared" si="16"/>
        <v>25756500</v>
      </c>
      <c r="BX42">
        <f t="shared" si="17"/>
        <v>25235100</v>
      </c>
      <c r="BY42">
        <f t="shared" si="18"/>
        <v>25386900</v>
      </c>
      <c r="CA42" t="str">
        <f t="shared" si="2"/>
        <v>DLF</v>
      </c>
      <c r="CB42" s="9">
        <f t="shared" si="19"/>
        <v>-2.3714016045304391</v>
      </c>
      <c r="CC42" s="9">
        <f t="shared" si="20"/>
        <v>-3.0205949656750573</v>
      </c>
      <c r="CD42" s="9">
        <f t="shared" si="21"/>
        <v>0.4828696252011957</v>
      </c>
      <c r="CE42" s="9">
        <f t="shared" si="22"/>
        <v>6.9028992176714224E-2</v>
      </c>
      <c r="CF42" s="9">
        <f t="shared" si="23"/>
        <v>1.9948368927481812</v>
      </c>
      <c r="CG42" s="9">
        <f t="shared" si="24"/>
        <v>4.8345429942182312</v>
      </c>
      <c r="CH42" s="9">
        <f t="shared" si="25"/>
        <v>2.833649588867805</v>
      </c>
      <c r="CI42" s="9">
        <f t="shared" si="26"/>
        <v>-2.5998028585510107</v>
      </c>
      <c r="CJ42" s="9">
        <f t="shared" si="27"/>
        <v>4.601108390256476</v>
      </c>
      <c r="CK42" s="9">
        <f t="shared" si="28"/>
        <v>-3.194011228945727</v>
      </c>
      <c r="CL42" s="9">
        <f t="shared" si="29"/>
        <v>2.2582291400867569</v>
      </c>
      <c r="CM42" s="9">
        <f t="shared" si="30"/>
        <v>0.4228058936579116</v>
      </c>
      <c r="CN42" s="9">
        <f t="shared" si="31"/>
        <v>2.0661697397672292</v>
      </c>
      <c r="CO42" s="9">
        <f t="shared" si="32"/>
        <v>-0.59794618484336415</v>
      </c>
    </row>
    <row r="43" spans="1:93" x14ac:dyDescent="0.25">
      <c r="A43" t="s">
        <v>51</v>
      </c>
      <c r="B43" s="7">
        <v>43951</v>
      </c>
      <c r="C43">
        <v>2678750</v>
      </c>
      <c r="D43">
        <v>116500</v>
      </c>
      <c r="E43" t="s">
        <v>51</v>
      </c>
      <c r="F43" s="7">
        <v>43950</v>
      </c>
      <c r="G43">
        <v>2562250</v>
      </c>
      <c r="H43">
        <v>-32250</v>
      </c>
      <c r="I43" t="s">
        <v>51</v>
      </c>
      <c r="J43" s="7">
        <v>43949</v>
      </c>
      <c r="K43">
        <v>2594500</v>
      </c>
      <c r="L43">
        <v>-79750</v>
      </c>
      <c r="M43" t="s">
        <v>51</v>
      </c>
      <c r="N43" s="7">
        <v>43948</v>
      </c>
      <c r="O43">
        <v>2674250</v>
      </c>
      <c r="P43">
        <v>51500</v>
      </c>
      <c r="Q43" t="s">
        <v>51</v>
      </c>
      <c r="R43" s="7">
        <v>43945</v>
      </c>
      <c r="S43">
        <v>2622750</v>
      </c>
      <c r="T43">
        <v>102750</v>
      </c>
      <c r="U43" t="s">
        <v>51</v>
      </c>
      <c r="V43" s="7">
        <v>43944</v>
      </c>
      <c r="W43">
        <v>2520000</v>
      </c>
      <c r="X43">
        <v>-30500</v>
      </c>
      <c r="Y43" t="s">
        <v>51</v>
      </c>
      <c r="Z43" s="7">
        <v>43943</v>
      </c>
      <c r="AA43">
        <v>2550500</v>
      </c>
      <c r="AB43">
        <v>-28500</v>
      </c>
      <c r="AC43" t="s">
        <v>51</v>
      </c>
      <c r="AD43" s="7">
        <v>43942</v>
      </c>
      <c r="AE43">
        <v>2579000</v>
      </c>
      <c r="AF43">
        <v>279250</v>
      </c>
      <c r="AG43" t="s">
        <v>51</v>
      </c>
      <c r="AH43" s="7">
        <v>43941</v>
      </c>
      <c r="AI43">
        <v>2299750</v>
      </c>
      <c r="AJ43">
        <v>10000</v>
      </c>
      <c r="AK43" t="s">
        <v>51</v>
      </c>
      <c r="AL43" s="7">
        <v>43938</v>
      </c>
      <c r="AM43">
        <v>2289750</v>
      </c>
      <c r="AN43">
        <v>8750</v>
      </c>
      <c r="AO43" t="s">
        <v>51</v>
      </c>
      <c r="AP43" s="7">
        <v>43937</v>
      </c>
      <c r="AQ43">
        <v>2281000</v>
      </c>
      <c r="AR43">
        <v>186000</v>
      </c>
      <c r="AS43" t="s">
        <v>51</v>
      </c>
      <c r="AT43" s="7">
        <v>43936</v>
      </c>
      <c r="AU43">
        <v>2095000</v>
      </c>
      <c r="AV43">
        <v>11250</v>
      </c>
      <c r="AW43" t="s">
        <v>51</v>
      </c>
      <c r="AX43" s="7">
        <v>43934</v>
      </c>
      <c r="AY43">
        <v>2083750</v>
      </c>
      <c r="AZ43">
        <v>106250</v>
      </c>
      <c r="BA43" t="s">
        <v>51</v>
      </c>
      <c r="BB43" s="7">
        <v>43930</v>
      </c>
      <c r="BC43">
        <v>1977500</v>
      </c>
      <c r="BD43">
        <v>-168500</v>
      </c>
      <c r="BE43" t="s">
        <v>51</v>
      </c>
      <c r="BF43" s="7">
        <v>43929</v>
      </c>
      <c r="BG43">
        <v>2146000</v>
      </c>
      <c r="BH43">
        <v>-174250</v>
      </c>
      <c r="BJ43" t="str">
        <f t="shared" si="1"/>
        <v>DRREDDY</v>
      </c>
      <c r="BK43">
        <f t="shared" si="4"/>
        <v>2678750</v>
      </c>
      <c r="BL43">
        <f t="shared" si="5"/>
        <v>2562250</v>
      </c>
      <c r="BM43">
        <f t="shared" si="6"/>
        <v>2594500</v>
      </c>
      <c r="BN43">
        <f t="shared" si="7"/>
        <v>2674250</v>
      </c>
      <c r="BO43">
        <f t="shared" si="8"/>
        <v>2622750</v>
      </c>
      <c r="BP43">
        <f t="shared" si="9"/>
        <v>2520000</v>
      </c>
      <c r="BQ43">
        <f t="shared" si="10"/>
        <v>2550500</v>
      </c>
      <c r="BR43">
        <f t="shared" si="11"/>
        <v>2579000</v>
      </c>
      <c r="BS43">
        <f t="shared" si="12"/>
        <v>2299750</v>
      </c>
      <c r="BT43">
        <f t="shared" si="13"/>
        <v>2289750</v>
      </c>
      <c r="BU43">
        <f t="shared" si="14"/>
        <v>2281000</v>
      </c>
      <c r="BV43" s="8">
        <f t="shared" si="15"/>
        <v>2095000</v>
      </c>
      <c r="BW43">
        <f t="shared" si="16"/>
        <v>2083750</v>
      </c>
      <c r="BX43">
        <f t="shared" si="17"/>
        <v>1977500</v>
      </c>
      <c r="BY43">
        <f t="shared" si="18"/>
        <v>2146000</v>
      </c>
      <c r="CA43" t="str">
        <f t="shared" si="2"/>
        <v>DRREDDY</v>
      </c>
      <c r="CB43" s="9">
        <f t="shared" si="19"/>
        <v>4.5467850522002147</v>
      </c>
      <c r="CC43" s="9">
        <f t="shared" si="20"/>
        <v>-1.2430140682212372</v>
      </c>
      <c r="CD43" s="9">
        <f t="shared" si="21"/>
        <v>-2.9821445265027577</v>
      </c>
      <c r="CE43" s="9">
        <f t="shared" si="22"/>
        <v>1.9635878371937852</v>
      </c>
      <c r="CF43" s="9">
        <f t="shared" si="23"/>
        <v>4.0773809523809526</v>
      </c>
      <c r="CG43" s="9">
        <f t="shared" si="24"/>
        <v>-1.1958439521662418</v>
      </c>
      <c r="CH43" s="9">
        <f t="shared" si="25"/>
        <v>-1.1050794881737107</v>
      </c>
      <c r="CI43" s="9">
        <f t="shared" si="26"/>
        <v>12.142624198282421</v>
      </c>
      <c r="CJ43" s="9">
        <f t="shared" si="27"/>
        <v>0.43672890053499286</v>
      </c>
      <c r="CK43" s="9">
        <f t="shared" si="28"/>
        <v>0.38360368259535294</v>
      </c>
      <c r="CL43" s="9">
        <f t="shared" si="29"/>
        <v>8.878281622911695</v>
      </c>
      <c r="CM43" s="9">
        <f t="shared" si="30"/>
        <v>0.53989202159568084</v>
      </c>
      <c r="CN43" s="9">
        <f t="shared" si="31"/>
        <v>5.3729456384323644</v>
      </c>
      <c r="CO43" s="9">
        <f t="shared" si="32"/>
        <v>-7.8518173345759559</v>
      </c>
    </row>
    <row r="44" spans="1:93" x14ac:dyDescent="0.25">
      <c r="A44" t="s">
        <v>52</v>
      </c>
      <c r="B44" s="7">
        <v>43951</v>
      </c>
      <c r="C44">
        <v>279990</v>
      </c>
      <c r="D44">
        <v>4650</v>
      </c>
      <c r="E44" t="s">
        <v>52</v>
      </c>
      <c r="F44" s="7">
        <v>43950</v>
      </c>
      <c r="G44">
        <v>275340</v>
      </c>
      <c r="H44">
        <v>9840</v>
      </c>
      <c r="I44" t="s">
        <v>52</v>
      </c>
      <c r="J44" s="7">
        <v>43949</v>
      </c>
      <c r="K44">
        <v>265500</v>
      </c>
      <c r="L44">
        <v>-6690</v>
      </c>
      <c r="M44" t="s">
        <v>52</v>
      </c>
      <c r="N44" s="7">
        <v>43948</v>
      </c>
      <c r="O44">
        <v>272190</v>
      </c>
      <c r="P44">
        <v>810</v>
      </c>
      <c r="Q44" t="s">
        <v>52</v>
      </c>
      <c r="R44" s="7">
        <v>43945</v>
      </c>
      <c r="S44">
        <v>271380</v>
      </c>
      <c r="T44">
        <v>90</v>
      </c>
      <c r="U44" t="s">
        <v>52</v>
      </c>
      <c r="V44" s="7">
        <v>43944</v>
      </c>
      <c r="W44">
        <v>271290</v>
      </c>
      <c r="X44">
        <v>-3060</v>
      </c>
      <c r="Y44" t="s">
        <v>52</v>
      </c>
      <c r="Z44" s="7">
        <v>43943</v>
      </c>
      <c r="AA44">
        <v>274350</v>
      </c>
      <c r="AB44">
        <v>13890</v>
      </c>
      <c r="AC44" t="s">
        <v>52</v>
      </c>
      <c r="AD44" s="7">
        <v>43942</v>
      </c>
      <c r="AE44">
        <v>260460</v>
      </c>
      <c r="AF44">
        <v>1230</v>
      </c>
      <c r="AG44" t="s">
        <v>52</v>
      </c>
      <c r="AH44" s="7">
        <v>43941</v>
      </c>
      <c r="AI44">
        <v>259230</v>
      </c>
      <c r="AJ44">
        <v>-16110</v>
      </c>
      <c r="AK44" t="s">
        <v>52</v>
      </c>
      <c r="AL44" s="7">
        <v>43938</v>
      </c>
      <c r="AM44">
        <v>275340</v>
      </c>
      <c r="AN44">
        <v>-630</v>
      </c>
      <c r="AO44" t="s">
        <v>52</v>
      </c>
      <c r="AP44" s="7">
        <v>43937</v>
      </c>
      <c r="AQ44">
        <v>275970</v>
      </c>
      <c r="AR44">
        <v>8160</v>
      </c>
      <c r="AS44" t="s">
        <v>52</v>
      </c>
      <c r="AT44" s="7">
        <v>43936</v>
      </c>
      <c r="AU44">
        <v>267810</v>
      </c>
      <c r="AV44">
        <v>-2340</v>
      </c>
      <c r="AW44" t="s">
        <v>52</v>
      </c>
      <c r="AX44" s="7">
        <v>43934</v>
      </c>
      <c r="AY44">
        <v>270150</v>
      </c>
      <c r="AZ44">
        <v>3900</v>
      </c>
      <c r="BA44" t="s">
        <v>52</v>
      </c>
      <c r="BB44" s="7">
        <v>43930</v>
      </c>
      <c r="BC44">
        <v>266250</v>
      </c>
      <c r="BD44">
        <v>37980</v>
      </c>
      <c r="BE44" t="s">
        <v>52</v>
      </c>
      <c r="BF44" s="7">
        <v>43929</v>
      </c>
      <c r="BG44">
        <v>228270</v>
      </c>
      <c r="BH44">
        <v>-1980</v>
      </c>
      <c r="BJ44" t="str">
        <f t="shared" si="1"/>
        <v>EICHERMOT</v>
      </c>
      <c r="BK44">
        <f t="shared" si="4"/>
        <v>279990</v>
      </c>
      <c r="BL44">
        <f t="shared" si="5"/>
        <v>275340</v>
      </c>
      <c r="BM44">
        <f t="shared" si="6"/>
        <v>265500</v>
      </c>
      <c r="BN44">
        <f t="shared" si="7"/>
        <v>272190</v>
      </c>
      <c r="BO44">
        <f t="shared" si="8"/>
        <v>271380</v>
      </c>
      <c r="BP44">
        <f t="shared" si="9"/>
        <v>271290</v>
      </c>
      <c r="BQ44">
        <f t="shared" si="10"/>
        <v>274350</v>
      </c>
      <c r="BR44">
        <f t="shared" si="11"/>
        <v>260460</v>
      </c>
      <c r="BS44">
        <f t="shared" si="12"/>
        <v>259230</v>
      </c>
      <c r="BT44">
        <f t="shared" si="13"/>
        <v>275340</v>
      </c>
      <c r="BU44">
        <f t="shared" si="14"/>
        <v>275970</v>
      </c>
      <c r="BV44" s="8">
        <f t="shared" si="15"/>
        <v>267810</v>
      </c>
      <c r="BW44">
        <f t="shared" si="16"/>
        <v>270150</v>
      </c>
      <c r="BX44">
        <f t="shared" si="17"/>
        <v>266250</v>
      </c>
      <c r="BY44">
        <f t="shared" si="18"/>
        <v>228270</v>
      </c>
      <c r="CA44" t="str">
        <f t="shared" si="2"/>
        <v>EICHERMOT</v>
      </c>
      <c r="CB44" s="9">
        <f t="shared" si="19"/>
        <v>1.6888210939202442</v>
      </c>
      <c r="CC44" s="9">
        <f t="shared" si="20"/>
        <v>3.7062146892655372</v>
      </c>
      <c r="CD44" s="9">
        <f t="shared" si="21"/>
        <v>-2.4578419486388183</v>
      </c>
      <c r="CE44" s="9">
        <f t="shared" si="22"/>
        <v>0.29847446385142601</v>
      </c>
      <c r="CF44" s="9">
        <f t="shared" si="23"/>
        <v>3.3174831361273908E-2</v>
      </c>
      <c r="CG44" s="9">
        <f t="shared" si="24"/>
        <v>-1.1153635866593767</v>
      </c>
      <c r="CH44" s="9">
        <f t="shared" si="25"/>
        <v>5.3328726099976969</v>
      </c>
      <c r="CI44" s="9">
        <f t="shared" si="26"/>
        <v>0.47448212012498553</v>
      </c>
      <c r="CJ44" s="9">
        <f t="shared" si="27"/>
        <v>-5.8509479189365869</v>
      </c>
      <c r="CK44" s="9">
        <f t="shared" si="28"/>
        <v>-0.22828568322643766</v>
      </c>
      <c r="CL44" s="9">
        <f t="shared" si="29"/>
        <v>3.0469362607818975</v>
      </c>
      <c r="CM44" s="9">
        <f t="shared" si="30"/>
        <v>-0.86618545252637424</v>
      </c>
      <c r="CN44" s="9">
        <f t="shared" si="31"/>
        <v>1.4647887323943662</v>
      </c>
      <c r="CO44" s="9">
        <f t="shared" si="32"/>
        <v>16.638191615192536</v>
      </c>
    </row>
    <row r="45" spans="1:93" x14ac:dyDescent="0.25">
      <c r="A45" t="s">
        <v>53</v>
      </c>
      <c r="B45" s="7">
        <v>43951</v>
      </c>
      <c r="C45">
        <v>9319800</v>
      </c>
      <c r="D45">
        <v>-215600</v>
      </c>
      <c r="E45" t="s">
        <v>53</v>
      </c>
      <c r="F45" s="7">
        <v>43950</v>
      </c>
      <c r="G45">
        <v>9535400</v>
      </c>
      <c r="H45">
        <v>-588000</v>
      </c>
      <c r="I45" t="s">
        <v>53</v>
      </c>
      <c r="J45" s="7">
        <v>43949</v>
      </c>
      <c r="K45">
        <v>10123400</v>
      </c>
      <c r="L45">
        <v>1827700</v>
      </c>
      <c r="M45" t="s">
        <v>53</v>
      </c>
      <c r="N45" s="7">
        <v>43948</v>
      </c>
      <c r="O45">
        <v>8295700</v>
      </c>
      <c r="P45">
        <v>-352800</v>
      </c>
      <c r="Q45" t="s">
        <v>53</v>
      </c>
      <c r="R45" s="7">
        <v>43945</v>
      </c>
      <c r="S45">
        <v>8648500</v>
      </c>
      <c r="T45">
        <v>-543900</v>
      </c>
      <c r="U45" t="s">
        <v>53</v>
      </c>
      <c r="V45" s="7">
        <v>43944</v>
      </c>
      <c r="W45">
        <v>9192400</v>
      </c>
      <c r="X45">
        <v>1141700</v>
      </c>
      <c r="Y45" t="s">
        <v>53</v>
      </c>
      <c r="Z45" s="7">
        <v>43943</v>
      </c>
      <c r="AA45">
        <v>8050700</v>
      </c>
      <c r="AB45">
        <v>323400</v>
      </c>
      <c r="AC45" t="s">
        <v>53</v>
      </c>
      <c r="AD45" s="7">
        <v>43942</v>
      </c>
      <c r="AE45">
        <v>7727300</v>
      </c>
      <c r="AF45">
        <v>671300</v>
      </c>
      <c r="AG45" t="s">
        <v>53</v>
      </c>
      <c r="AH45" s="7">
        <v>43941</v>
      </c>
      <c r="AI45">
        <v>7056000</v>
      </c>
      <c r="AJ45">
        <v>-29400</v>
      </c>
      <c r="AK45" t="s">
        <v>53</v>
      </c>
      <c r="AL45" s="7">
        <v>43938</v>
      </c>
      <c r="AM45">
        <v>7085400</v>
      </c>
      <c r="AN45">
        <v>-249900</v>
      </c>
      <c r="AO45" t="s">
        <v>53</v>
      </c>
      <c r="AP45" s="7">
        <v>43937</v>
      </c>
      <c r="AQ45">
        <v>7335300</v>
      </c>
      <c r="AR45">
        <v>396900</v>
      </c>
      <c r="AS45" t="s">
        <v>53</v>
      </c>
      <c r="AT45" s="7">
        <v>43936</v>
      </c>
      <c r="AU45">
        <v>6938400</v>
      </c>
      <c r="AV45">
        <v>-78400</v>
      </c>
      <c r="AW45" t="s">
        <v>53</v>
      </c>
      <c r="AX45" s="7">
        <v>43934</v>
      </c>
      <c r="AY45">
        <v>7016800</v>
      </c>
      <c r="AZ45">
        <v>-196000</v>
      </c>
      <c r="BA45" t="s">
        <v>53</v>
      </c>
      <c r="BB45" s="7">
        <v>43930</v>
      </c>
      <c r="BC45">
        <v>7212800</v>
      </c>
      <c r="BD45">
        <v>916300</v>
      </c>
      <c r="BE45" t="s">
        <v>53</v>
      </c>
      <c r="BF45" s="7">
        <v>43929</v>
      </c>
      <c r="BG45">
        <v>6296500</v>
      </c>
      <c r="BH45">
        <v>-39200</v>
      </c>
      <c r="BJ45" t="str">
        <f t="shared" si="1"/>
        <v>EQUITAS</v>
      </c>
      <c r="BK45">
        <f t="shared" si="4"/>
        <v>9319800</v>
      </c>
      <c r="BL45">
        <f t="shared" si="5"/>
        <v>9535400</v>
      </c>
      <c r="BM45">
        <f t="shared" si="6"/>
        <v>10123400</v>
      </c>
      <c r="BN45">
        <f t="shared" si="7"/>
        <v>8295700</v>
      </c>
      <c r="BO45">
        <f t="shared" si="8"/>
        <v>8648500</v>
      </c>
      <c r="BP45">
        <f t="shared" si="9"/>
        <v>9192400</v>
      </c>
      <c r="BQ45">
        <f t="shared" si="10"/>
        <v>8050700</v>
      </c>
      <c r="BR45">
        <f t="shared" si="11"/>
        <v>7727300</v>
      </c>
      <c r="BS45">
        <f t="shared" si="12"/>
        <v>7056000</v>
      </c>
      <c r="BT45">
        <f t="shared" si="13"/>
        <v>7085400</v>
      </c>
      <c r="BU45">
        <f t="shared" si="14"/>
        <v>7335300</v>
      </c>
      <c r="BV45" s="8">
        <f t="shared" si="15"/>
        <v>6938400</v>
      </c>
      <c r="BW45">
        <f t="shared" si="16"/>
        <v>7016800</v>
      </c>
      <c r="BX45">
        <f t="shared" si="17"/>
        <v>7212800</v>
      </c>
      <c r="BY45">
        <f t="shared" si="18"/>
        <v>6296500</v>
      </c>
      <c r="CA45" t="str">
        <f t="shared" si="2"/>
        <v>EQUITAS</v>
      </c>
      <c r="CB45" s="9">
        <f t="shared" si="19"/>
        <v>-2.2610483042137717</v>
      </c>
      <c r="CC45" s="9">
        <f t="shared" si="20"/>
        <v>-5.8083252662149079</v>
      </c>
      <c r="CD45" s="9">
        <f t="shared" si="21"/>
        <v>22.031896042528057</v>
      </c>
      <c r="CE45" s="9">
        <f t="shared" si="22"/>
        <v>-4.0793201133144477</v>
      </c>
      <c r="CF45" s="9">
        <f t="shared" si="23"/>
        <v>-5.9168443496801704</v>
      </c>
      <c r="CG45" s="9">
        <f t="shared" si="24"/>
        <v>14.181375532562384</v>
      </c>
      <c r="CH45" s="9">
        <f t="shared" si="25"/>
        <v>4.1851616994292957</v>
      </c>
      <c r="CI45" s="9">
        <f t="shared" si="26"/>
        <v>9.5138888888888893</v>
      </c>
      <c r="CJ45" s="9">
        <f t="shared" si="27"/>
        <v>-0.41493775933609961</v>
      </c>
      <c r="CK45" s="9">
        <f t="shared" si="28"/>
        <v>-3.4068136272545089</v>
      </c>
      <c r="CL45" s="9">
        <f t="shared" si="29"/>
        <v>5.7203389830508478</v>
      </c>
      <c r="CM45" s="9">
        <f t="shared" si="30"/>
        <v>-1.1173184357541899</v>
      </c>
      <c r="CN45" s="9">
        <f t="shared" si="31"/>
        <v>-2.7173913043478262</v>
      </c>
      <c r="CO45" s="9">
        <f t="shared" si="32"/>
        <v>14.552529182879379</v>
      </c>
    </row>
    <row r="46" spans="1:93" x14ac:dyDescent="0.25">
      <c r="A46" t="s">
        <v>54</v>
      </c>
      <c r="B46" s="7">
        <v>43951</v>
      </c>
      <c r="C46">
        <v>2218700</v>
      </c>
      <c r="D46">
        <v>-157300</v>
      </c>
      <c r="E46" t="s">
        <v>54</v>
      </c>
      <c r="F46" s="7">
        <v>43950</v>
      </c>
      <c r="G46">
        <v>2376000</v>
      </c>
      <c r="H46">
        <v>223300</v>
      </c>
      <c r="I46" t="s">
        <v>54</v>
      </c>
      <c r="J46" s="7">
        <v>43949</v>
      </c>
      <c r="K46">
        <v>2152700</v>
      </c>
      <c r="L46">
        <v>331100</v>
      </c>
      <c r="M46" t="s">
        <v>54</v>
      </c>
      <c r="N46" s="7">
        <v>43948</v>
      </c>
      <c r="O46">
        <v>1821600</v>
      </c>
      <c r="P46">
        <v>255200</v>
      </c>
      <c r="Q46" t="s">
        <v>54</v>
      </c>
      <c r="R46" s="7">
        <v>43945</v>
      </c>
      <c r="S46">
        <v>1566400</v>
      </c>
      <c r="T46">
        <v>-302500</v>
      </c>
      <c r="U46" t="s">
        <v>54</v>
      </c>
      <c r="V46" s="7">
        <v>43944</v>
      </c>
      <c r="W46">
        <v>1868900</v>
      </c>
      <c r="X46">
        <v>30800</v>
      </c>
      <c r="Y46" t="s">
        <v>54</v>
      </c>
      <c r="Z46" s="7">
        <v>43943</v>
      </c>
      <c r="AA46">
        <v>1838100</v>
      </c>
      <c r="AB46">
        <v>328900</v>
      </c>
      <c r="AC46" t="s">
        <v>54</v>
      </c>
      <c r="AD46" s="7">
        <v>43942</v>
      </c>
      <c r="AE46">
        <v>1509200</v>
      </c>
      <c r="AF46">
        <v>-35200</v>
      </c>
      <c r="AG46" t="s">
        <v>54</v>
      </c>
      <c r="AH46" s="7">
        <v>43941</v>
      </c>
      <c r="AI46">
        <v>1544400</v>
      </c>
      <c r="AJ46">
        <v>93500</v>
      </c>
      <c r="AK46" t="s">
        <v>54</v>
      </c>
      <c r="AL46" s="7">
        <v>43938</v>
      </c>
      <c r="AM46">
        <v>1450900</v>
      </c>
      <c r="AN46">
        <v>20900</v>
      </c>
      <c r="AO46" t="s">
        <v>54</v>
      </c>
      <c r="AP46" s="7">
        <v>43937</v>
      </c>
      <c r="AQ46">
        <v>1430000</v>
      </c>
      <c r="AR46">
        <v>107800</v>
      </c>
      <c r="AS46" t="s">
        <v>54</v>
      </c>
      <c r="AT46" s="7">
        <v>43936</v>
      </c>
      <c r="AU46">
        <v>1322200</v>
      </c>
      <c r="AV46">
        <v>51700</v>
      </c>
      <c r="AW46" t="s">
        <v>54</v>
      </c>
      <c r="AX46" s="7">
        <v>43934</v>
      </c>
      <c r="AY46">
        <v>1270500</v>
      </c>
      <c r="AZ46">
        <v>-67100</v>
      </c>
      <c r="BA46" t="s">
        <v>54</v>
      </c>
      <c r="BB46" s="7">
        <v>43930</v>
      </c>
      <c r="BC46">
        <v>1337600</v>
      </c>
      <c r="BD46">
        <v>-7700</v>
      </c>
      <c r="BE46" t="s">
        <v>54</v>
      </c>
      <c r="BF46" s="7">
        <v>43929</v>
      </c>
      <c r="BG46">
        <v>1345300</v>
      </c>
      <c r="BH46">
        <v>-273900</v>
      </c>
      <c r="BJ46" t="str">
        <f t="shared" si="1"/>
        <v>ESCORTS</v>
      </c>
      <c r="BK46">
        <f t="shared" si="4"/>
        <v>2218700</v>
      </c>
      <c r="BL46">
        <f t="shared" si="5"/>
        <v>2376000</v>
      </c>
      <c r="BM46">
        <f t="shared" si="6"/>
        <v>2152700</v>
      </c>
      <c r="BN46">
        <f t="shared" si="7"/>
        <v>1821600</v>
      </c>
      <c r="BO46">
        <f t="shared" si="8"/>
        <v>1566400</v>
      </c>
      <c r="BP46">
        <f t="shared" si="9"/>
        <v>1868900</v>
      </c>
      <c r="BQ46">
        <f t="shared" si="10"/>
        <v>1838100</v>
      </c>
      <c r="BR46">
        <f t="shared" si="11"/>
        <v>1509200</v>
      </c>
      <c r="BS46">
        <f t="shared" si="12"/>
        <v>1544400</v>
      </c>
      <c r="BT46">
        <f t="shared" si="13"/>
        <v>1450900</v>
      </c>
      <c r="BU46">
        <f t="shared" si="14"/>
        <v>1430000</v>
      </c>
      <c r="BV46" s="8">
        <f t="shared" si="15"/>
        <v>1322200</v>
      </c>
      <c r="BW46">
        <f t="shared" si="16"/>
        <v>1270500</v>
      </c>
      <c r="BX46">
        <f t="shared" si="17"/>
        <v>1337600</v>
      </c>
      <c r="BY46">
        <f t="shared" si="18"/>
        <v>1345300</v>
      </c>
      <c r="CA46" t="str">
        <f t="shared" si="2"/>
        <v>ESCORTS</v>
      </c>
      <c r="CB46" s="9">
        <f t="shared" si="19"/>
        <v>-6.6203703703703711</v>
      </c>
      <c r="CC46" s="9">
        <f t="shared" si="20"/>
        <v>10.373019928461931</v>
      </c>
      <c r="CD46" s="9">
        <f t="shared" si="21"/>
        <v>18.176328502415458</v>
      </c>
      <c r="CE46" s="9">
        <f t="shared" si="22"/>
        <v>16.292134831460675</v>
      </c>
      <c r="CF46" s="9">
        <f t="shared" si="23"/>
        <v>-16.185991759858741</v>
      </c>
      <c r="CG46" s="9">
        <f t="shared" si="24"/>
        <v>1.6756433273488927</v>
      </c>
      <c r="CH46" s="9">
        <f t="shared" si="25"/>
        <v>21.793002915451893</v>
      </c>
      <c r="CI46" s="9">
        <f t="shared" si="26"/>
        <v>-2.2792022792022792</v>
      </c>
      <c r="CJ46" s="9">
        <f t="shared" si="27"/>
        <v>6.4442759666413956</v>
      </c>
      <c r="CK46" s="9">
        <f t="shared" si="28"/>
        <v>1.4615384615384615</v>
      </c>
      <c r="CL46" s="9">
        <f t="shared" si="29"/>
        <v>8.1530782029950082</v>
      </c>
      <c r="CM46" s="9">
        <f t="shared" si="30"/>
        <v>4.0692640692640687</v>
      </c>
      <c r="CN46" s="9">
        <f t="shared" si="31"/>
        <v>-5.0164473684210531</v>
      </c>
      <c r="CO46" s="9">
        <f t="shared" si="32"/>
        <v>-0.57236304170073582</v>
      </c>
    </row>
    <row r="47" spans="1:93" x14ac:dyDescent="0.25">
      <c r="A47" t="s">
        <v>55</v>
      </c>
      <c r="B47" s="7">
        <v>43951</v>
      </c>
      <c r="C47">
        <v>4370300</v>
      </c>
      <c r="D47">
        <v>-643800</v>
      </c>
      <c r="E47" t="s">
        <v>55</v>
      </c>
      <c r="F47" s="7">
        <v>43950</v>
      </c>
      <c r="G47">
        <v>5014100</v>
      </c>
      <c r="H47">
        <v>-81200</v>
      </c>
      <c r="I47" t="s">
        <v>55</v>
      </c>
      <c r="J47" s="7">
        <v>43949</v>
      </c>
      <c r="K47">
        <v>5095300</v>
      </c>
      <c r="L47">
        <v>234900</v>
      </c>
      <c r="M47" t="s">
        <v>55</v>
      </c>
      <c r="N47" s="7">
        <v>43948</v>
      </c>
      <c r="O47">
        <v>4860400</v>
      </c>
      <c r="P47">
        <v>632200</v>
      </c>
      <c r="Q47" t="s">
        <v>55</v>
      </c>
      <c r="R47" s="7">
        <v>43945</v>
      </c>
      <c r="S47">
        <v>4228200</v>
      </c>
      <c r="T47">
        <v>-188500</v>
      </c>
      <c r="U47" t="s">
        <v>55</v>
      </c>
      <c r="V47" s="7">
        <v>43944</v>
      </c>
      <c r="W47">
        <v>4416700</v>
      </c>
      <c r="X47">
        <v>31900</v>
      </c>
      <c r="Y47" t="s">
        <v>55</v>
      </c>
      <c r="Z47" s="7">
        <v>43943</v>
      </c>
      <c r="AA47">
        <v>4384800</v>
      </c>
      <c r="AB47">
        <v>0</v>
      </c>
      <c r="AC47" t="s">
        <v>55</v>
      </c>
      <c r="AD47" s="7">
        <v>43942</v>
      </c>
      <c r="AE47">
        <v>4384800</v>
      </c>
      <c r="AF47">
        <v>208800</v>
      </c>
      <c r="AG47" t="s">
        <v>55</v>
      </c>
      <c r="AH47" s="7">
        <v>43941</v>
      </c>
      <c r="AI47">
        <v>4176000</v>
      </c>
      <c r="AJ47">
        <v>-194300</v>
      </c>
      <c r="AK47" t="s">
        <v>55</v>
      </c>
      <c r="AL47" s="7">
        <v>43938</v>
      </c>
      <c r="AM47">
        <v>4370300</v>
      </c>
      <c r="AN47">
        <v>301600</v>
      </c>
      <c r="AO47" t="s">
        <v>55</v>
      </c>
      <c r="AP47" s="7">
        <v>43937</v>
      </c>
      <c r="AQ47">
        <v>4068700</v>
      </c>
      <c r="AR47">
        <v>249400</v>
      </c>
      <c r="AS47" t="s">
        <v>55</v>
      </c>
      <c r="AT47" s="7">
        <v>43936</v>
      </c>
      <c r="AU47">
        <v>3819300</v>
      </c>
      <c r="AV47">
        <v>246500</v>
      </c>
      <c r="AW47" t="s">
        <v>55</v>
      </c>
      <c r="AX47" s="7">
        <v>43934</v>
      </c>
      <c r="AY47">
        <v>3572800</v>
      </c>
      <c r="AZ47">
        <v>226200</v>
      </c>
      <c r="BA47" t="s">
        <v>55</v>
      </c>
      <c r="BB47" s="7">
        <v>43930</v>
      </c>
      <c r="BC47">
        <v>3346600</v>
      </c>
      <c r="BD47">
        <v>-31900</v>
      </c>
      <c r="BE47" t="s">
        <v>55</v>
      </c>
      <c r="BF47" s="7">
        <v>43929</v>
      </c>
      <c r="BG47">
        <v>3378500</v>
      </c>
      <c r="BH47">
        <v>43500</v>
      </c>
      <c r="BJ47" t="str">
        <f t="shared" si="1"/>
        <v>EXIDEIND</v>
      </c>
      <c r="BK47">
        <f t="shared" si="4"/>
        <v>4370300</v>
      </c>
      <c r="BL47">
        <f t="shared" si="5"/>
        <v>5014100</v>
      </c>
      <c r="BM47">
        <f t="shared" si="6"/>
        <v>5095300</v>
      </c>
      <c r="BN47">
        <f t="shared" si="7"/>
        <v>4860400</v>
      </c>
      <c r="BO47">
        <f t="shared" si="8"/>
        <v>4228200</v>
      </c>
      <c r="BP47">
        <f t="shared" si="9"/>
        <v>4416700</v>
      </c>
      <c r="BQ47">
        <f t="shared" si="10"/>
        <v>4384800</v>
      </c>
      <c r="BR47">
        <f t="shared" si="11"/>
        <v>4384800</v>
      </c>
      <c r="BS47">
        <f t="shared" si="12"/>
        <v>4176000</v>
      </c>
      <c r="BT47">
        <f t="shared" si="13"/>
        <v>4370300</v>
      </c>
      <c r="BU47">
        <f t="shared" si="14"/>
        <v>4068700</v>
      </c>
      <c r="BV47" s="8">
        <f t="shared" si="15"/>
        <v>3819300</v>
      </c>
      <c r="BW47">
        <f t="shared" si="16"/>
        <v>3572800</v>
      </c>
      <c r="BX47">
        <f t="shared" si="17"/>
        <v>3346600</v>
      </c>
      <c r="BY47">
        <f t="shared" si="18"/>
        <v>3378500</v>
      </c>
      <c r="CA47" t="str">
        <f t="shared" si="2"/>
        <v>EXIDEIND</v>
      </c>
      <c r="CB47" s="9">
        <f t="shared" si="19"/>
        <v>-12.839791787160207</v>
      </c>
      <c r="CC47" s="9">
        <f t="shared" si="20"/>
        <v>-1.593625498007968</v>
      </c>
      <c r="CD47" s="9">
        <f t="shared" si="21"/>
        <v>4.8329355608591884</v>
      </c>
      <c r="CE47" s="9">
        <f t="shared" si="22"/>
        <v>14.951989026063101</v>
      </c>
      <c r="CF47" s="9">
        <f t="shared" si="23"/>
        <v>-4.2678923177938284</v>
      </c>
      <c r="CG47" s="9">
        <f t="shared" si="24"/>
        <v>0.72751322751322745</v>
      </c>
      <c r="CH47" s="9">
        <f t="shared" si="25"/>
        <v>0</v>
      </c>
      <c r="CI47" s="9">
        <f t="shared" si="26"/>
        <v>5</v>
      </c>
      <c r="CJ47" s="9">
        <f t="shared" si="27"/>
        <v>-4.4459190444591909</v>
      </c>
      <c r="CK47" s="9">
        <f t="shared" si="28"/>
        <v>7.4126870990734144</v>
      </c>
      <c r="CL47" s="9">
        <f t="shared" si="29"/>
        <v>6.5299924069855724</v>
      </c>
      <c r="CM47" s="9">
        <f t="shared" si="30"/>
        <v>6.8993506493506498</v>
      </c>
      <c r="CN47" s="9">
        <f t="shared" si="31"/>
        <v>6.7590987868284227</v>
      </c>
      <c r="CO47" s="9">
        <f t="shared" si="32"/>
        <v>-0.94420600858369097</v>
      </c>
    </row>
    <row r="48" spans="1:93" x14ac:dyDescent="0.25">
      <c r="A48" t="s">
        <v>56</v>
      </c>
      <c r="B48" s="7">
        <v>43951</v>
      </c>
      <c r="C48">
        <v>46382000</v>
      </c>
      <c r="D48">
        <v>-2919000</v>
      </c>
      <c r="E48" t="s">
        <v>56</v>
      </c>
      <c r="F48" s="7">
        <v>43950</v>
      </c>
      <c r="G48">
        <v>49301000</v>
      </c>
      <c r="H48">
        <v>175000</v>
      </c>
      <c r="I48" t="s">
        <v>56</v>
      </c>
      <c r="J48" s="7">
        <v>43949</v>
      </c>
      <c r="K48">
        <v>49126000</v>
      </c>
      <c r="L48">
        <v>1057000</v>
      </c>
      <c r="M48" t="s">
        <v>56</v>
      </c>
      <c r="N48" s="7">
        <v>43948</v>
      </c>
      <c r="O48">
        <v>48069000</v>
      </c>
      <c r="P48">
        <v>1505000</v>
      </c>
      <c r="Q48" t="s">
        <v>56</v>
      </c>
      <c r="R48" s="7">
        <v>43945</v>
      </c>
      <c r="S48">
        <v>46564000</v>
      </c>
      <c r="T48">
        <v>203000</v>
      </c>
      <c r="U48" t="s">
        <v>56</v>
      </c>
      <c r="V48" s="7">
        <v>43944</v>
      </c>
      <c r="W48">
        <v>46361000</v>
      </c>
      <c r="X48">
        <v>798000</v>
      </c>
      <c r="Y48" t="s">
        <v>56</v>
      </c>
      <c r="Z48" s="7">
        <v>43943</v>
      </c>
      <c r="AA48">
        <v>45563000</v>
      </c>
      <c r="AB48">
        <v>301000</v>
      </c>
      <c r="AC48" t="s">
        <v>56</v>
      </c>
      <c r="AD48" s="7">
        <v>43942</v>
      </c>
      <c r="AE48">
        <v>45262000</v>
      </c>
      <c r="AF48">
        <v>742000</v>
      </c>
      <c r="AG48" t="s">
        <v>56</v>
      </c>
      <c r="AH48" s="7">
        <v>43941</v>
      </c>
      <c r="AI48">
        <v>44520000</v>
      </c>
      <c r="AJ48">
        <v>364000</v>
      </c>
      <c r="AK48" t="s">
        <v>56</v>
      </c>
      <c r="AL48" s="7">
        <v>43938</v>
      </c>
      <c r="AM48">
        <v>44156000</v>
      </c>
      <c r="AN48">
        <v>882000</v>
      </c>
      <c r="AO48" t="s">
        <v>56</v>
      </c>
      <c r="AP48" s="7">
        <v>43937</v>
      </c>
      <c r="AQ48">
        <v>43274000</v>
      </c>
      <c r="AR48">
        <v>357000</v>
      </c>
      <c r="AS48" t="s">
        <v>56</v>
      </c>
      <c r="AT48" s="7">
        <v>43936</v>
      </c>
      <c r="AU48">
        <v>42917000</v>
      </c>
      <c r="AV48">
        <v>1260000</v>
      </c>
      <c r="AW48" t="s">
        <v>56</v>
      </c>
      <c r="AX48" s="7">
        <v>43934</v>
      </c>
      <c r="AY48">
        <v>41657000</v>
      </c>
      <c r="AZ48">
        <v>1183000</v>
      </c>
      <c r="BA48" t="s">
        <v>56</v>
      </c>
      <c r="BB48" s="7">
        <v>43930</v>
      </c>
      <c r="BC48">
        <v>40474000</v>
      </c>
      <c r="BD48">
        <v>1904000</v>
      </c>
      <c r="BE48" t="s">
        <v>56</v>
      </c>
      <c r="BF48" s="7">
        <v>43929</v>
      </c>
      <c r="BG48">
        <v>38570000</v>
      </c>
      <c r="BH48">
        <v>2555000</v>
      </c>
      <c r="BJ48" t="str">
        <f t="shared" si="1"/>
        <v>FEDERALBNK</v>
      </c>
      <c r="BK48">
        <f t="shared" si="4"/>
        <v>46382000</v>
      </c>
      <c r="BL48">
        <f t="shared" si="5"/>
        <v>49301000</v>
      </c>
      <c r="BM48">
        <f t="shared" si="6"/>
        <v>49126000</v>
      </c>
      <c r="BN48">
        <f t="shared" si="7"/>
        <v>48069000</v>
      </c>
      <c r="BO48">
        <f t="shared" si="8"/>
        <v>46564000</v>
      </c>
      <c r="BP48">
        <f t="shared" si="9"/>
        <v>46361000</v>
      </c>
      <c r="BQ48">
        <f t="shared" si="10"/>
        <v>45563000</v>
      </c>
      <c r="BR48">
        <f t="shared" si="11"/>
        <v>45262000</v>
      </c>
      <c r="BS48">
        <f t="shared" si="12"/>
        <v>44520000</v>
      </c>
      <c r="BT48">
        <f t="shared" si="13"/>
        <v>44156000</v>
      </c>
      <c r="BU48">
        <f t="shared" si="14"/>
        <v>43274000</v>
      </c>
      <c r="BV48" s="8">
        <f t="shared" si="15"/>
        <v>42917000</v>
      </c>
      <c r="BW48">
        <f t="shared" si="16"/>
        <v>41657000</v>
      </c>
      <c r="BX48">
        <f t="shared" si="17"/>
        <v>40474000</v>
      </c>
      <c r="BY48">
        <f t="shared" si="18"/>
        <v>38570000</v>
      </c>
      <c r="CA48" t="str">
        <f t="shared" si="2"/>
        <v>FEDERALBNK</v>
      </c>
      <c r="CB48" s="9">
        <f t="shared" si="19"/>
        <v>-5.9207723981257985</v>
      </c>
      <c r="CC48" s="9">
        <f t="shared" si="20"/>
        <v>0.35622684525505843</v>
      </c>
      <c r="CD48" s="9">
        <f t="shared" si="21"/>
        <v>2.1989223824086208</v>
      </c>
      <c r="CE48" s="9">
        <f t="shared" si="22"/>
        <v>3.2321106434155142</v>
      </c>
      <c r="CF48" s="9">
        <f t="shared" si="23"/>
        <v>0.43786803563339877</v>
      </c>
      <c r="CG48" s="9">
        <f t="shared" si="24"/>
        <v>1.7514211092333691</v>
      </c>
      <c r="CH48" s="9">
        <f t="shared" si="25"/>
        <v>0.66501701206309927</v>
      </c>
      <c r="CI48" s="9">
        <f t="shared" si="26"/>
        <v>1.6666666666666667</v>
      </c>
      <c r="CJ48" s="9">
        <f t="shared" si="27"/>
        <v>0.82435003170577037</v>
      </c>
      <c r="CK48" s="9">
        <f t="shared" si="28"/>
        <v>2.0381753477838886</v>
      </c>
      <c r="CL48" s="9">
        <f t="shared" si="29"/>
        <v>0.83183819931495673</v>
      </c>
      <c r="CM48" s="9">
        <f t="shared" si="30"/>
        <v>3.0247017308015458</v>
      </c>
      <c r="CN48" s="9">
        <f t="shared" si="31"/>
        <v>2.9228640608785885</v>
      </c>
      <c r="CO48" s="9">
        <f t="shared" si="32"/>
        <v>4.9364791288566243</v>
      </c>
    </row>
    <row r="49" spans="1:93" x14ac:dyDescent="0.25">
      <c r="A49" t="s">
        <v>57</v>
      </c>
      <c r="B49" s="7">
        <v>43951</v>
      </c>
      <c r="C49">
        <v>24243030</v>
      </c>
      <c r="D49">
        <v>-2912364</v>
      </c>
      <c r="E49" t="s">
        <v>57</v>
      </c>
      <c r="F49" s="7">
        <v>43950</v>
      </c>
      <c r="G49">
        <v>27155394</v>
      </c>
      <c r="H49">
        <v>-2090928</v>
      </c>
      <c r="I49" t="s">
        <v>57</v>
      </c>
      <c r="J49" s="7">
        <v>43949</v>
      </c>
      <c r="K49">
        <v>29246322</v>
      </c>
      <c r="L49">
        <v>-608076</v>
      </c>
      <c r="M49" t="s">
        <v>57</v>
      </c>
      <c r="N49" s="7">
        <v>43948</v>
      </c>
      <c r="O49">
        <v>29854398</v>
      </c>
      <c r="P49">
        <v>2053590</v>
      </c>
      <c r="Q49" t="s">
        <v>57</v>
      </c>
      <c r="R49" s="7">
        <v>43945</v>
      </c>
      <c r="S49">
        <v>27800808</v>
      </c>
      <c r="T49">
        <v>-906780</v>
      </c>
      <c r="U49" t="s">
        <v>57</v>
      </c>
      <c r="V49" s="7">
        <v>43944</v>
      </c>
      <c r="W49">
        <v>28707588</v>
      </c>
      <c r="X49">
        <v>448056</v>
      </c>
      <c r="Y49" t="s">
        <v>57</v>
      </c>
      <c r="Z49" s="7">
        <v>43943</v>
      </c>
      <c r="AA49">
        <v>28259532</v>
      </c>
      <c r="AB49">
        <v>698754</v>
      </c>
      <c r="AC49" t="s">
        <v>57</v>
      </c>
      <c r="AD49" s="7">
        <v>43942</v>
      </c>
      <c r="AE49">
        <v>27560778</v>
      </c>
      <c r="AF49">
        <v>1642872</v>
      </c>
      <c r="AG49" t="s">
        <v>57</v>
      </c>
      <c r="AH49" s="7">
        <v>43941</v>
      </c>
      <c r="AI49">
        <v>25917906</v>
      </c>
      <c r="AJ49">
        <v>-410718</v>
      </c>
      <c r="AK49" t="s">
        <v>57</v>
      </c>
      <c r="AL49" s="7">
        <v>43938</v>
      </c>
      <c r="AM49">
        <v>26328624</v>
      </c>
      <c r="AN49">
        <v>106680</v>
      </c>
      <c r="AO49" t="s">
        <v>57</v>
      </c>
      <c r="AP49" s="7">
        <v>43937</v>
      </c>
      <c r="AQ49">
        <v>26221944</v>
      </c>
      <c r="AR49">
        <v>645414</v>
      </c>
      <c r="AS49" t="s">
        <v>57</v>
      </c>
      <c r="AT49" s="7">
        <v>43936</v>
      </c>
      <c r="AU49">
        <v>25576530</v>
      </c>
      <c r="AV49">
        <v>26670</v>
      </c>
      <c r="AW49" t="s">
        <v>57</v>
      </c>
      <c r="AX49" s="7">
        <v>43934</v>
      </c>
      <c r="AY49">
        <v>25549860</v>
      </c>
      <c r="AZ49">
        <v>-74676</v>
      </c>
      <c r="BA49" t="s">
        <v>57</v>
      </c>
      <c r="BB49" s="7">
        <v>43930</v>
      </c>
      <c r="BC49">
        <v>25624536</v>
      </c>
      <c r="BD49">
        <v>453390</v>
      </c>
      <c r="BE49" t="s">
        <v>57</v>
      </c>
      <c r="BF49" s="7">
        <v>43929</v>
      </c>
      <c r="BG49">
        <v>25171146</v>
      </c>
      <c r="BH49">
        <v>-698754</v>
      </c>
      <c r="BJ49" t="str">
        <f t="shared" si="1"/>
        <v>GAIL</v>
      </c>
      <c r="BK49">
        <f t="shared" si="4"/>
        <v>24243030</v>
      </c>
      <c r="BL49">
        <f t="shared" si="5"/>
        <v>27155394</v>
      </c>
      <c r="BM49">
        <f t="shared" si="6"/>
        <v>29246322</v>
      </c>
      <c r="BN49">
        <f t="shared" si="7"/>
        <v>29854398</v>
      </c>
      <c r="BO49">
        <f t="shared" si="8"/>
        <v>27800808</v>
      </c>
      <c r="BP49">
        <f t="shared" si="9"/>
        <v>28707588</v>
      </c>
      <c r="BQ49">
        <f t="shared" si="10"/>
        <v>28259532</v>
      </c>
      <c r="BR49">
        <f t="shared" si="11"/>
        <v>27560778</v>
      </c>
      <c r="BS49">
        <f t="shared" si="12"/>
        <v>25917906</v>
      </c>
      <c r="BT49">
        <f t="shared" si="13"/>
        <v>26328624</v>
      </c>
      <c r="BU49">
        <f t="shared" si="14"/>
        <v>26221944</v>
      </c>
      <c r="BV49" s="8">
        <f t="shared" si="15"/>
        <v>25576530</v>
      </c>
      <c r="BW49">
        <f t="shared" si="16"/>
        <v>25549860</v>
      </c>
      <c r="BX49">
        <f t="shared" si="17"/>
        <v>25624536</v>
      </c>
      <c r="BY49">
        <f t="shared" si="18"/>
        <v>25171146</v>
      </c>
      <c r="CA49" t="str">
        <f t="shared" si="2"/>
        <v>GAIL</v>
      </c>
      <c r="CB49" s="9">
        <f t="shared" si="19"/>
        <v>-10.724808485562757</v>
      </c>
      <c r="CC49" s="9">
        <f t="shared" si="20"/>
        <v>-7.1493707824183836</v>
      </c>
      <c r="CD49" s="9">
        <f t="shared" si="21"/>
        <v>-2.0368054314811506</v>
      </c>
      <c r="CE49" s="9">
        <f t="shared" si="22"/>
        <v>7.3867996930161164</v>
      </c>
      <c r="CF49" s="9">
        <f t="shared" si="23"/>
        <v>-3.1586770717205495</v>
      </c>
      <c r="CG49" s="9">
        <f t="shared" si="24"/>
        <v>1.5855039637599093</v>
      </c>
      <c r="CH49" s="9">
        <f t="shared" si="25"/>
        <v>2.5353203019160055</v>
      </c>
      <c r="CI49" s="9">
        <f t="shared" si="26"/>
        <v>6.3387528298003701</v>
      </c>
      <c r="CJ49" s="9">
        <f t="shared" si="27"/>
        <v>-1.559967585089141</v>
      </c>
      <c r="CK49" s="9">
        <f t="shared" si="28"/>
        <v>0.40683482506102525</v>
      </c>
      <c r="CL49" s="9">
        <f t="shared" si="29"/>
        <v>2.5234619395203337</v>
      </c>
      <c r="CM49" s="9">
        <f t="shared" si="30"/>
        <v>0.10438413361169101</v>
      </c>
      <c r="CN49" s="9">
        <f t="shared" si="31"/>
        <v>-0.29142381348875934</v>
      </c>
      <c r="CO49" s="9">
        <f t="shared" si="32"/>
        <v>1.8012290739563466</v>
      </c>
    </row>
    <row r="50" spans="1:93" x14ac:dyDescent="0.25">
      <c r="A50" t="s">
        <v>58</v>
      </c>
      <c r="B50" s="7">
        <v>43951</v>
      </c>
      <c r="C50">
        <v>3721200</v>
      </c>
      <c r="D50">
        <v>47600</v>
      </c>
      <c r="E50" t="s">
        <v>58</v>
      </c>
      <c r="F50" s="7">
        <v>43950</v>
      </c>
      <c r="G50">
        <v>3673600</v>
      </c>
      <c r="H50">
        <v>-537600</v>
      </c>
      <c r="I50" t="s">
        <v>58</v>
      </c>
      <c r="J50" s="7">
        <v>43949</v>
      </c>
      <c r="K50">
        <v>4211200</v>
      </c>
      <c r="L50">
        <v>-316400</v>
      </c>
      <c r="M50" t="s">
        <v>58</v>
      </c>
      <c r="N50" s="7">
        <v>43948</v>
      </c>
      <c r="O50">
        <v>4527600</v>
      </c>
      <c r="P50">
        <v>322000</v>
      </c>
      <c r="Q50" t="s">
        <v>58</v>
      </c>
      <c r="R50" s="7">
        <v>43945</v>
      </c>
      <c r="S50">
        <v>4205600</v>
      </c>
      <c r="T50">
        <v>-238000</v>
      </c>
      <c r="U50" t="s">
        <v>58</v>
      </c>
      <c r="V50" s="7">
        <v>43944</v>
      </c>
      <c r="W50">
        <v>4443600</v>
      </c>
      <c r="X50">
        <v>754600</v>
      </c>
      <c r="Y50" t="s">
        <v>58</v>
      </c>
      <c r="Z50" s="7">
        <v>43943</v>
      </c>
      <c r="AA50">
        <v>3689000</v>
      </c>
      <c r="AB50">
        <v>134400</v>
      </c>
      <c r="AC50" t="s">
        <v>58</v>
      </c>
      <c r="AD50" s="7">
        <v>43942</v>
      </c>
      <c r="AE50">
        <v>3554600</v>
      </c>
      <c r="AF50">
        <v>455000</v>
      </c>
      <c r="AG50" t="s">
        <v>58</v>
      </c>
      <c r="AH50" s="7">
        <v>43941</v>
      </c>
      <c r="AI50">
        <v>3099600</v>
      </c>
      <c r="AJ50">
        <v>-9800</v>
      </c>
      <c r="AK50" t="s">
        <v>58</v>
      </c>
      <c r="AL50" s="7">
        <v>43938</v>
      </c>
      <c r="AM50">
        <v>3109400</v>
      </c>
      <c r="AN50">
        <v>306600</v>
      </c>
      <c r="AO50" t="s">
        <v>58</v>
      </c>
      <c r="AP50" s="7">
        <v>43937</v>
      </c>
      <c r="AQ50">
        <v>2802800</v>
      </c>
      <c r="AR50">
        <v>268800</v>
      </c>
      <c r="AS50" t="s">
        <v>58</v>
      </c>
      <c r="AT50" s="7">
        <v>43936</v>
      </c>
      <c r="AU50">
        <v>2534000</v>
      </c>
      <c r="AV50">
        <v>-137200</v>
      </c>
      <c r="AW50" t="s">
        <v>58</v>
      </c>
      <c r="AX50" s="7">
        <v>43934</v>
      </c>
      <c r="AY50">
        <v>2671200</v>
      </c>
      <c r="AZ50">
        <v>186200</v>
      </c>
      <c r="BA50" t="s">
        <v>58</v>
      </c>
      <c r="BB50" s="7">
        <v>43930</v>
      </c>
      <c r="BC50">
        <v>2485000</v>
      </c>
      <c r="BD50">
        <v>-348600</v>
      </c>
      <c r="BE50" t="s">
        <v>58</v>
      </c>
      <c r="BF50" s="7">
        <v>43929</v>
      </c>
      <c r="BG50">
        <v>2833600</v>
      </c>
      <c r="BH50">
        <v>348600</v>
      </c>
      <c r="BJ50" t="str">
        <f t="shared" si="1"/>
        <v>GLENMARK</v>
      </c>
      <c r="BK50">
        <f t="shared" si="4"/>
        <v>3721200</v>
      </c>
      <c r="BL50">
        <f t="shared" si="5"/>
        <v>3673600</v>
      </c>
      <c r="BM50">
        <f t="shared" si="6"/>
        <v>4211200</v>
      </c>
      <c r="BN50">
        <f t="shared" si="7"/>
        <v>4527600</v>
      </c>
      <c r="BO50">
        <f t="shared" si="8"/>
        <v>4205600</v>
      </c>
      <c r="BP50">
        <f t="shared" si="9"/>
        <v>4443600</v>
      </c>
      <c r="BQ50">
        <f t="shared" si="10"/>
        <v>3689000</v>
      </c>
      <c r="BR50">
        <f t="shared" si="11"/>
        <v>3554600</v>
      </c>
      <c r="BS50">
        <f t="shared" si="12"/>
        <v>3099600</v>
      </c>
      <c r="BT50">
        <f t="shared" si="13"/>
        <v>3109400</v>
      </c>
      <c r="BU50">
        <f t="shared" si="14"/>
        <v>2802800</v>
      </c>
      <c r="BV50" s="8">
        <f t="shared" si="15"/>
        <v>2534000</v>
      </c>
      <c r="BW50">
        <f t="shared" si="16"/>
        <v>2671200</v>
      </c>
      <c r="BX50">
        <f t="shared" si="17"/>
        <v>2485000</v>
      </c>
      <c r="BY50">
        <f t="shared" si="18"/>
        <v>2833600</v>
      </c>
      <c r="CA50" t="str">
        <f t="shared" si="2"/>
        <v>GLENMARK</v>
      </c>
      <c r="CB50" s="9">
        <f t="shared" si="19"/>
        <v>1.2957317073170731</v>
      </c>
      <c r="CC50" s="9">
        <f t="shared" si="20"/>
        <v>-12.76595744680851</v>
      </c>
      <c r="CD50" s="9">
        <f t="shared" si="21"/>
        <v>-6.9882498453927022</v>
      </c>
      <c r="CE50" s="9">
        <f t="shared" si="22"/>
        <v>7.6564580559254329</v>
      </c>
      <c r="CF50" s="9">
        <f t="shared" si="23"/>
        <v>-5.3560176433522368</v>
      </c>
      <c r="CG50" s="9">
        <f t="shared" si="24"/>
        <v>20.45540796963947</v>
      </c>
      <c r="CH50" s="9">
        <f t="shared" si="25"/>
        <v>3.7810161480897988</v>
      </c>
      <c r="CI50" s="9">
        <f t="shared" si="26"/>
        <v>14.679313459801266</v>
      </c>
      <c r="CJ50" s="9">
        <f t="shared" si="27"/>
        <v>-0.31517334533993696</v>
      </c>
      <c r="CK50" s="9">
        <f t="shared" si="28"/>
        <v>10.939060939060939</v>
      </c>
      <c r="CL50" s="9">
        <f t="shared" si="29"/>
        <v>10.607734806629834</v>
      </c>
      <c r="CM50" s="9">
        <f t="shared" si="30"/>
        <v>-5.1362683438155132</v>
      </c>
      <c r="CN50" s="9">
        <f t="shared" si="31"/>
        <v>7.492957746478873</v>
      </c>
      <c r="CO50" s="9">
        <f t="shared" si="32"/>
        <v>-12.302371541501977</v>
      </c>
    </row>
    <row r="51" spans="1:93" x14ac:dyDescent="0.25">
      <c r="A51" t="s">
        <v>59</v>
      </c>
      <c r="B51" s="7">
        <v>43951</v>
      </c>
      <c r="C51">
        <v>52470000</v>
      </c>
      <c r="D51">
        <v>-12285000</v>
      </c>
      <c r="E51" t="s">
        <v>59</v>
      </c>
      <c r="F51" s="7">
        <v>43950</v>
      </c>
      <c r="G51">
        <v>64755000</v>
      </c>
      <c r="H51">
        <v>1710000</v>
      </c>
      <c r="I51" t="s">
        <v>59</v>
      </c>
      <c r="J51" s="7">
        <v>43949</v>
      </c>
      <c r="K51">
        <v>63045000</v>
      </c>
      <c r="L51">
        <v>-6210000</v>
      </c>
      <c r="M51" t="s">
        <v>59</v>
      </c>
      <c r="N51" s="7">
        <v>43948</v>
      </c>
      <c r="O51">
        <v>69255000</v>
      </c>
      <c r="P51">
        <v>6570000</v>
      </c>
      <c r="Q51" t="s">
        <v>59</v>
      </c>
      <c r="R51" s="7">
        <v>43945</v>
      </c>
      <c r="S51">
        <v>62685000</v>
      </c>
      <c r="T51">
        <v>-675000</v>
      </c>
      <c r="U51" t="s">
        <v>59</v>
      </c>
      <c r="V51" s="7">
        <v>43944</v>
      </c>
      <c r="W51">
        <v>63360000</v>
      </c>
      <c r="X51">
        <v>4815000</v>
      </c>
      <c r="Y51" t="s">
        <v>59</v>
      </c>
      <c r="Z51" s="7">
        <v>43943</v>
      </c>
      <c r="AA51">
        <v>58545000</v>
      </c>
      <c r="AB51">
        <v>180000</v>
      </c>
      <c r="AC51" t="s">
        <v>59</v>
      </c>
      <c r="AD51" s="7">
        <v>43942</v>
      </c>
      <c r="AE51">
        <v>58365000</v>
      </c>
      <c r="AF51">
        <v>-900000</v>
      </c>
      <c r="AG51" t="s">
        <v>59</v>
      </c>
      <c r="AH51" s="7">
        <v>43941</v>
      </c>
      <c r="AI51">
        <v>59265000</v>
      </c>
      <c r="AJ51">
        <v>-3240000</v>
      </c>
      <c r="AK51" t="s">
        <v>59</v>
      </c>
      <c r="AL51" s="7">
        <v>43938</v>
      </c>
      <c r="AM51">
        <v>62505000</v>
      </c>
      <c r="AN51">
        <v>2475000</v>
      </c>
      <c r="AO51" t="s">
        <v>59</v>
      </c>
      <c r="AP51" s="7">
        <v>43937</v>
      </c>
      <c r="AQ51">
        <v>60030000</v>
      </c>
      <c r="AR51">
        <v>225000</v>
      </c>
      <c r="AS51" t="s">
        <v>59</v>
      </c>
      <c r="AT51" s="7">
        <v>43936</v>
      </c>
      <c r="AU51">
        <v>59805000</v>
      </c>
      <c r="AV51">
        <v>-4860000</v>
      </c>
      <c r="AW51" t="s">
        <v>59</v>
      </c>
      <c r="AX51" s="7">
        <v>43934</v>
      </c>
      <c r="AY51">
        <v>64665000</v>
      </c>
      <c r="AZ51">
        <v>180000</v>
      </c>
      <c r="BA51" t="s">
        <v>59</v>
      </c>
      <c r="BB51" s="7">
        <v>43930</v>
      </c>
      <c r="BC51">
        <v>64485000</v>
      </c>
      <c r="BD51">
        <v>-270000</v>
      </c>
      <c r="BE51" t="s">
        <v>59</v>
      </c>
      <c r="BF51" s="7">
        <v>43929</v>
      </c>
      <c r="BG51">
        <v>64755000</v>
      </c>
      <c r="BH51">
        <v>540000</v>
      </c>
      <c r="BJ51" t="str">
        <f t="shared" si="1"/>
        <v>GMRINFRA</v>
      </c>
      <c r="BK51">
        <f t="shared" si="4"/>
        <v>52470000</v>
      </c>
      <c r="BL51">
        <f t="shared" si="5"/>
        <v>64755000</v>
      </c>
      <c r="BM51">
        <f t="shared" si="6"/>
        <v>63045000</v>
      </c>
      <c r="BN51">
        <f t="shared" si="7"/>
        <v>69255000</v>
      </c>
      <c r="BO51">
        <f t="shared" si="8"/>
        <v>62685000</v>
      </c>
      <c r="BP51">
        <f t="shared" si="9"/>
        <v>63360000</v>
      </c>
      <c r="BQ51">
        <f t="shared" si="10"/>
        <v>58545000</v>
      </c>
      <c r="BR51">
        <f t="shared" si="11"/>
        <v>58365000</v>
      </c>
      <c r="BS51">
        <f t="shared" si="12"/>
        <v>59265000</v>
      </c>
      <c r="BT51">
        <f t="shared" si="13"/>
        <v>62505000</v>
      </c>
      <c r="BU51">
        <f t="shared" si="14"/>
        <v>60030000</v>
      </c>
      <c r="BV51" s="8">
        <f t="shared" si="15"/>
        <v>59805000</v>
      </c>
      <c r="BW51">
        <f t="shared" si="16"/>
        <v>64665000</v>
      </c>
      <c r="BX51">
        <f t="shared" si="17"/>
        <v>64485000</v>
      </c>
      <c r="BY51">
        <f t="shared" si="18"/>
        <v>64755000</v>
      </c>
      <c r="CA51" t="str">
        <f t="shared" si="2"/>
        <v>GMRINFRA</v>
      </c>
      <c r="CB51" s="9">
        <f t="shared" si="19"/>
        <v>-18.971507991660879</v>
      </c>
      <c r="CC51" s="9">
        <f t="shared" si="20"/>
        <v>2.7123483226266956</v>
      </c>
      <c r="CD51" s="9">
        <f t="shared" si="21"/>
        <v>-8.9668615984405449</v>
      </c>
      <c r="CE51" s="9">
        <f t="shared" si="22"/>
        <v>10.48097631012204</v>
      </c>
      <c r="CF51" s="9">
        <f t="shared" si="23"/>
        <v>-1.0653409090909089</v>
      </c>
      <c r="CG51" s="9">
        <f t="shared" si="24"/>
        <v>8.2244427363566484</v>
      </c>
      <c r="CH51" s="9">
        <f t="shared" si="25"/>
        <v>0.30840400925212025</v>
      </c>
      <c r="CI51" s="9">
        <f t="shared" si="26"/>
        <v>-1.518602885345482</v>
      </c>
      <c r="CJ51" s="9">
        <f t="shared" si="27"/>
        <v>-5.1835853131749463</v>
      </c>
      <c r="CK51" s="9">
        <f t="shared" si="28"/>
        <v>4.1229385307346327</v>
      </c>
      <c r="CL51" s="9">
        <f t="shared" si="29"/>
        <v>0.3762227238525207</v>
      </c>
      <c r="CM51" s="9">
        <f t="shared" si="30"/>
        <v>-7.5156576200417531</v>
      </c>
      <c r="CN51" s="9">
        <f t="shared" si="31"/>
        <v>0.27913468248429868</v>
      </c>
      <c r="CO51" s="9">
        <f t="shared" si="32"/>
        <v>-0.41695621959694229</v>
      </c>
    </row>
    <row r="52" spans="1:93" x14ac:dyDescent="0.25">
      <c r="A52" t="s">
        <v>60</v>
      </c>
      <c r="B52" s="7">
        <v>43951</v>
      </c>
      <c r="C52">
        <v>6634400</v>
      </c>
      <c r="D52">
        <v>-134400</v>
      </c>
      <c r="E52" t="s">
        <v>60</v>
      </c>
      <c r="F52" s="7">
        <v>43950</v>
      </c>
      <c r="G52">
        <v>6768800</v>
      </c>
      <c r="H52">
        <v>-139200</v>
      </c>
      <c r="I52" t="s">
        <v>60</v>
      </c>
      <c r="J52" s="7">
        <v>43949</v>
      </c>
      <c r="K52">
        <v>6908000</v>
      </c>
      <c r="L52">
        <v>-62400</v>
      </c>
      <c r="M52" t="s">
        <v>60</v>
      </c>
      <c r="N52" s="7">
        <v>43948</v>
      </c>
      <c r="O52">
        <v>6970400</v>
      </c>
      <c r="P52">
        <v>200000</v>
      </c>
      <c r="Q52" t="s">
        <v>60</v>
      </c>
      <c r="R52" s="7">
        <v>43945</v>
      </c>
      <c r="S52">
        <v>6770400</v>
      </c>
      <c r="T52">
        <v>-29600</v>
      </c>
      <c r="U52" t="s">
        <v>60</v>
      </c>
      <c r="V52" s="7">
        <v>43944</v>
      </c>
      <c r="W52">
        <v>6800000</v>
      </c>
      <c r="X52">
        <v>-116800</v>
      </c>
      <c r="Y52" t="s">
        <v>60</v>
      </c>
      <c r="Z52" s="7">
        <v>43943</v>
      </c>
      <c r="AA52">
        <v>6916800</v>
      </c>
      <c r="AB52">
        <v>438400</v>
      </c>
      <c r="AC52" t="s">
        <v>60</v>
      </c>
      <c r="AD52" s="7">
        <v>43942</v>
      </c>
      <c r="AE52">
        <v>6478400</v>
      </c>
      <c r="AF52">
        <v>303200</v>
      </c>
      <c r="AG52" t="s">
        <v>60</v>
      </c>
      <c r="AH52" s="7">
        <v>43941</v>
      </c>
      <c r="AI52">
        <v>6175200</v>
      </c>
      <c r="AJ52">
        <v>101600</v>
      </c>
      <c r="AK52" t="s">
        <v>60</v>
      </c>
      <c r="AL52" s="7">
        <v>43938</v>
      </c>
      <c r="AM52">
        <v>6073600</v>
      </c>
      <c r="AN52">
        <v>36800</v>
      </c>
      <c r="AO52" t="s">
        <v>60</v>
      </c>
      <c r="AP52" s="7">
        <v>43937</v>
      </c>
      <c r="AQ52">
        <v>6036800</v>
      </c>
      <c r="AR52">
        <v>-14400</v>
      </c>
      <c r="AS52" t="s">
        <v>60</v>
      </c>
      <c r="AT52" s="7">
        <v>43936</v>
      </c>
      <c r="AU52">
        <v>6051200</v>
      </c>
      <c r="AV52">
        <v>-13600</v>
      </c>
      <c r="AW52" t="s">
        <v>60</v>
      </c>
      <c r="AX52" s="7">
        <v>43934</v>
      </c>
      <c r="AY52">
        <v>6064800</v>
      </c>
      <c r="AZ52">
        <v>-467200</v>
      </c>
      <c r="BA52" t="s">
        <v>60</v>
      </c>
      <c r="BB52" s="7">
        <v>43930</v>
      </c>
      <c r="BC52">
        <v>6532000</v>
      </c>
      <c r="BD52">
        <v>-68800</v>
      </c>
      <c r="BE52" t="s">
        <v>60</v>
      </c>
      <c r="BF52" s="7">
        <v>43929</v>
      </c>
      <c r="BG52">
        <v>6600800</v>
      </c>
      <c r="BH52">
        <v>92000</v>
      </c>
      <c r="BJ52" t="str">
        <f t="shared" si="1"/>
        <v>GODREJCP</v>
      </c>
      <c r="BK52">
        <f t="shared" si="4"/>
        <v>6634400</v>
      </c>
      <c r="BL52">
        <f t="shared" si="5"/>
        <v>6768800</v>
      </c>
      <c r="BM52">
        <f t="shared" si="6"/>
        <v>6908000</v>
      </c>
      <c r="BN52">
        <f t="shared" si="7"/>
        <v>6970400</v>
      </c>
      <c r="BO52">
        <f t="shared" si="8"/>
        <v>6770400</v>
      </c>
      <c r="BP52">
        <f t="shared" si="9"/>
        <v>6800000</v>
      </c>
      <c r="BQ52">
        <f t="shared" si="10"/>
        <v>6916800</v>
      </c>
      <c r="BR52">
        <f t="shared" si="11"/>
        <v>6478400</v>
      </c>
      <c r="BS52">
        <f t="shared" si="12"/>
        <v>6175200</v>
      </c>
      <c r="BT52">
        <f t="shared" si="13"/>
        <v>6073600</v>
      </c>
      <c r="BU52">
        <f t="shared" si="14"/>
        <v>6036800</v>
      </c>
      <c r="BV52" s="8">
        <f t="shared" si="15"/>
        <v>6051200</v>
      </c>
      <c r="BW52">
        <f t="shared" si="16"/>
        <v>6064800</v>
      </c>
      <c r="BX52">
        <f t="shared" si="17"/>
        <v>6532000</v>
      </c>
      <c r="BY52">
        <f t="shared" si="18"/>
        <v>6600800</v>
      </c>
      <c r="CA52" t="str">
        <f t="shared" si="2"/>
        <v>GODREJCP</v>
      </c>
      <c r="CB52" s="9">
        <f t="shared" si="19"/>
        <v>-1.9855809006027656</v>
      </c>
      <c r="CC52" s="9">
        <f t="shared" si="20"/>
        <v>-2.0150550086855823</v>
      </c>
      <c r="CD52" s="9">
        <f t="shared" si="21"/>
        <v>-0.89521404797429127</v>
      </c>
      <c r="CE52" s="9">
        <f t="shared" si="22"/>
        <v>2.9540352120997282</v>
      </c>
      <c r="CF52" s="9">
        <f t="shared" si="23"/>
        <v>-0.43529411764705883</v>
      </c>
      <c r="CG52" s="9">
        <f t="shared" si="24"/>
        <v>-1.688642146657414</v>
      </c>
      <c r="CH52" s="9">
        <f t="shared" si="25"/>
        <v>6.767102988392196</v>
      </c>
      <c r="CI52" s="9">
        <f t="shared" si="26"/>
        <v>4.9099624303666278</v>
      </c>
      <c r="CJ52" s="9">
        <f t="shared" si="27"/>
        <v>1.6728134878819811</v>
      </c>
      <c r="CK52" s="9">
        <f t="shared" si="28"/>
        <v>0.60959448714550757</v>
      </c>
      <c r="CL52" s="9">
        <f t="shared" si="29"/>
        <v>-0.23796932839767318</v>
      </c>
      <c r="CM52" s="9">
        <f t="shared" si="30"/>
        <v>-0.22424482258277273</v>
      </c>
      <c r="CN52" s="9">
        <f t="shared" si="31"/>
        <v>-7.1524800979791792</v>
      </c>
      <c r="CO52" s="9">
        <f t="shared" si="32"/>
        <v>-1.0422979032844504</v>
      </c>
    </row>
    <row r="53" spans="1:93" x14ac:dyDescent="0.25">
      <c r="A53" t="s">
        <v>61</v>
      </c>
      <c r="B53" s="7">
        <v>43951</v>
      </c>
      <c r="C53">
        <v>159900</v>
      </c>
      <c r="D53">
        <v>12350</v>
      </c>
      <c r="E53" t="s">
        <v>61</v>
      </c>
      <c r="F53" s="7">
        <v>43950</v>
      </c>
      <c r="G53">
        <v>147550</v>
      </c>
      <c r="H53">
        <v>10400</v>
      </c>
      <c r="I53" t="s">
        <v>61</v>
      </c>
      <c r="J53" s="7">
        <v>43949</v>
      </c>
      <c r="K53">
        <v>137150</v>
      </c>
      <c r="L53">
        <v>3250</v>
      </c>
      <c r="M53" t="s">
        <v>61</v>
      </c>
      <c r="N53" s="7">
        <v>43948</v>
      </c>
      <c r="O53">
        <v>133900</v>
      </c>
      <c r="P53">
        <v>-9750</v>
      </c>
      <c r="Q53" t="s">
        <v>61</v>
      </c>
      <c r="R53" s="7">
        <v>43945</v>
      </c>
      <c r="S53">
        <v>143650</v>
      </c>
      <c r="T53">
        <v>-16250</v>
      </c>
      <c r="U53" t="s">
        <v>61</v>
      </c>
      <c r="V53" s="7">
        <v>43944</v>
      </c>
      <c r="W53">
        <v>159900</v>
      </c>
      <c r="X53">
        <v>65000</v>
      </c>
      <c r="Y53" t="s">
        <v>61</v>
      </c>
      <c r="Z53" s="7">
        <v>43943</v>
      </c>
      <c r="AA53">
        <v>94900</v>
      </c>
      <c r="AB53">
        <v>22750</v>
      </c>
      <c r="AC53" t="s">
        <v>61</v>
      </c>
      <c r="AD53" s="7">
        <v>43942</v>
      </c>
      <c r="AE53">
        <v>72150</v>
      </c>
      <c r="AF53">
        <v>13000</v>
      </c>
      <c r="AG53" t="s">
        <v>61</v>
      </c>
      <c r="AH53" s="7">
        <v>43941</v>
      </c>
      <c r="AI53">
        <v>59150</v>
      </c>
      <c r="AJ53">
        <v>-9100</v>
      </c>
      <c r="AK53" t="s">
        <v>61</v>
      </c>
      <c r="AL53" s="7">
        <v>43938</v>
      </c>
      <c r="AM53">
        <v>68250</v>
      </c>
      <c r="AN53">
        <v>5200</v>
      </c>
      <c r="AO53" t="s">
        <v>61</v>
      </c>
      <c r="AP53" s="7">
        <v>43937</v>
      </c>
      <c r="AQ53">
        <v>63050</v>
      </c>
      <c r="AR53">
        <v>0</v>
      </c>
      <c r="AS53" t="s">
        <v>61</v>
      </c>
      <c r="AT53" s="7">
        <v>43936</v>
      </c>
      <c r="AU53">
        <v>63050</v>
      </c>
      <c r="AV53">
        <v>0</v>
      </c>
      <c r="AW53" t="s">
        <v>61</v>
      </c>
      <c r="AX53" s="7">
        <v>43934</v>
      </c>
      <c r="AY53">
        <v>63050</v>
      </c>
      <c r="AZ53">
        <v>-3250</v>
      </c>
      <c r="BA53" t="s">
        <v>61</v>
      </c>
      <c r="BB53" s="7">
        <v>43930</v>
      </c>
      <c r="BC53">
        <v>66300</v>
      </c>
      <c r="BD53">
        <v>3900</v>
      </c>
      <c r="BE53" t="s">
        <v>61</v>
      </c>
      <c r="BF53" s="7">
        <v>43929</v>
      </c>
      <c r="BG53">
        <v>62400</v>
      </c>
      <c r="BH53">
        <v>10400</v>
      </c>
      <c r="BJ53" t="str">
        <f t="shared" si="1"/>
        <v>GODREJPROP</v>
      </c>
      <c r="BK53">
        <f t="shared" si="4"/>
        <v>159900</v>
      </c>
      <c r="BL53">
        <f t="shared" si="5"/>
        <v>147550</v>
      </c>
      <c r="BM53">
        <f t="shared" si="6"/>
        <v>137150</v>
      </c>
      <c r="BN53">
        <f t="shared" si="7"/>
        <v>133900</v>
      </c>
      <c r="BO53">
        <f t="shared" si="8"/>
        <v>143650</v>
      </c>
      <c r="BP53">
        <f t="shared" si="9"/>
        <v>159900</v>
      </c>
      <c r="BQ53">
        <f t="shared" si="10"/>
        <v>94900</v>
      </c>
      <c r="BR53">
        <f t="shared" si="11"/>
        <v>72150</v>
      </c>
      <c r="BS53">
        <f t="shared" si="12"/>
        <v>59150</v>
      </c>
      <c r="BT53">
        <f t="shared" si="13"/>
        <v>68250</v>
      </c>
      <c r="BU53">
        <f t="shared" si="14"/>
        <v>63050</v>
      </c>
      <c r="BV53" s="8">
        <f t="shared" si="15"/>
        <v>63050</v>
      </c>
      <c r="BW53">
        <f t="shared" si="16"/>
        <v>63050</v>
      </c>
      <c r="BX53">
        <f t="shared" si="17"/>
        <v>66300</v>
      </c>
      <c r="BY53">
        <f t="shared" si="18"/>
        <v>62400</v>
      </c>
      <c r="CA53" t="str">
        <f t="shared" si="2"/>
        <v>GODREJPROP</v>
      </c>
      <c r="CB53" s="9">
        <f t="shared" si="19"/>
        <v>8.3700440528634363</v>
      </c>
      <c r="CC53" s="9">
        <f t="shared" si="20"/>
        <v>7.5829383886255926</v>
      </c>
      <c r="CD53" s="9">
        <f t="shared" si="21"/>
        <v>2.4271844660194173</v>
      </c>
      <c r="CE53" s="9">
        <f t="shared" si="22"/>
        <v>-6.7873303167420813</v>
      </c>
      <c r="CF53" s="9">
        <f t="shared" si="23"/>
        <v>-10.16260162601626</v>
      </c>
      <c r="CG53" s="9">
        <f t="shared" si="24"/>
        <v>68.493150684931507</v>
      </c>
      <c r="CH53" s="9">
        <f t="shared" si="25"/>
        <v>31.531531531531531</v>
      </c>
      <c r="CI53" s="9">
        <f t="shared" si="26"/>
        <v>21.978021978021978</v>
      </c>
      <c r="CJ53" s="9">
        <f t="shared" si="27"/>
        <v>-13.333333333333334</v>
      </c>
      <c r="CK53" s="9">
        <f t="shared" si="28"/>
        <v>8.2474226804123703</v>
      </c>
      <c r="CL53" s="9">
        <f t="shared" si="29"/>
        <v>0</v>
      </c>
      <c r="CM53" s="9">
        <f t="shared" si="30"/>
        <v>0</v>
      </c>
      <c r="CN53" s="9">
        <f t="shared" si="31"/>
        <v>-4.9019607843137258</v>
      </c>
      <c r="CO53" s="9">
        <f t="shared" si="32"/>
        <v>6.25</v>
      </c>
    </row>
    <row r="54" spans="1:93" x14ac:dyDescent="0.25">
      <c r="A54" t="s">
        <v>62</v>
      </c>
      <c r="B54" s="7">
        <v>43951</v>
      </c>
      <c r="C54">
        <v>19122000</v>
      </c>
      <c r="D54">
        <v>1150500</v>
      </c>
      <c r="E54" t="s">
        <v>62</v>
      </c>
      <c r="F54" s="7">
        <v>43950</v>
      </c>
      <c r="G54">
        <v>17971500</v>
      </c>
      <c r="H54">
        <v>50250</v>
      </c>
      <c r="I54" t="s">
        <v>62</v>
      </c>
      <c r="J54" s="7">
        <v>43949</v>
      </c>
      <c r="K54">
        <v>17921250</v>
      </c>
      <c r="L54">
        <v>-454500</v>
      </c>
      <c r="M54" t="s">
        <v>62</v>
      </c>
      <c r="N54" s="7">
        <v>43948</v>
      </c>
      <c r="O54">
        <v>18375750</v>
      </c>
      <c r="P54">
        <v>483750</v>
      </c>
      <c r="Q54" t="s">
        <v>62</v>
      </c>
      <c r="R54" s="7">
        <v>43945</v>
      </c>
      <c r="S54">
        <v>17892000</v>
      </c>
      <c r="T54">
        <v>279000</v>
      </c>
      <c r="U54" t="s">
        <v>62</v>
      </c>
      <c r="V54" s="7">
        <v>43944</v>
      </c>
      <c r="W54">
        <v>17613000</v>
      </c>
      <c r="X54">
        <v>291750</v>
      </c>
      <c r="Y54" t="s">
        <v>62</v>
      </c>
      <c r="Z54" s="7">
        <v>43943</v>
      </c>
      <c r="AA54">
        <v>17321250</v>
      </c>
      <c r="AB54">
        <v>233250</v>
      </c>
      <c r="AC54" t="s">
        <v>62</v>
      </c>
      <c r="AD54" s="7">
        <v>43942</v>
      </c>
      <c r="AE54">
        <v>17088000</v>
      </c>
      <c r="AF54">
        <v>157500</v>
      </c>
      <c r="AG54" t="s">
        <v>62</v>
      </c>
      <c r="AH54" s="7">
        <v>43941</v>
      </c>
      <c r="AI54">
        <v>16930500</v>
      </c>
      <c r="AJ54">
        <v>-246750</v>
      </c>
      <c r="AK54" t="s">
        <v>62</v>
      </c>
      <c r="AL54" s="7">
        <v>43938</v>
      </c>
      <c r="AM54">
        <v>17177250</v>
      </c>
      <c r="AN54">
        <v>-420000</v>
      </c>
      <c r="AO54" t="s">
        <v>62</v>
      </c>
      <c r="AP54" s="7">
        <v>43937</v>
      </c>
      <c r="AQ54">
        <v>17597250</v>
      </c>
      <c r="AR54">
        <v>-1579500</v>
      </c>
      <c r="AS54" t="s">
        <v>62</v>
      </c>
      <c r="AT54" s="7">
        <v>43936</v>
      </c>
      <c r="AU54">
        <v>19176750</v>
      </c>
      <c r="AV54">
        <v>-367500</v>
      </c>
      <c r="AW54" t="s">
        <v>62</v>
      </c>
      <c r="AX54" s="7">
        <v>43934</v>
      </c>
      <c r="AY54">
        <v>19544250</v>
      </c>
      <c r="AZ54">
        <v>-1044000</v>
      </c>
      <c r="BA54" t="s">
        <v>62</v>
      </c>
      <c r="BB54" s="7">
        <v>43930</v>
      </c>
      <c r="BC54">
        <v>20588250</v>
      </c>
      <c r="BD54">
        <v>135750</v>
      </c>
      <c r="BE54" t="s">
        <v>62</v>
      </c>
      <c r="BF54" s="7">
        <v>43929</v>
      </c>
      <c r="BG54">
        <v>20452500</v>
      </c>
      <c r="BH54">
        <v>-21000</v>
      </c>
      <c r="BJ54" t="str">
        <f t="shared" si="1"/>
        <v>GRASIM</v>
      </c>
      <c r="BK54">
        <f t="shared" si="4"/>
        <v>19122000</v>
      </c>
      <c r="BL54">
        <f t="shared" si="5"/>
        <v>17971500</v>
      </c>
      <c r="BM54">
        <f t="shared" si="6"/>
        <v>17921250</v>
      </c>
      <c r="BN54">
        <f t="shared" si="7"/>
        <v>18375750</v>
      </c>
      <c r="BO54">
        <f t="shared" si="8"/>
        <v>17892000</v>
      </c>
      <c r="BP54">
        <f t="shared" si="9"/>
        <v>17613000</v>
      </c>
      <c r="BQ54">
        <f t="shared" si="10"/>
        <v>17321250</v>
      </c>
      <c r="BR54">
        <f t="shared" si="11"/>
        <v>17088000</v>
      </c>
      <c r="BS54">
        <f t="shared" si="12"/>
        <v>16930500</v>
      </c>
      <c r="BT54">
        <f t="shared" si="13"/>
        <v>17177250</v>
      </c>
      <c r="BU54">
        <f t="shared" si="14"/>
        <v>17597250</v>
      </c>
      <c r="BV54" s="8">
        <f t="shared" si="15"/>
        <v>19176750</v>
      </c>
      <c r="BW54">
        <f t="shared" si="16"/>
        <v>19544250</v>
      </c>
      <c r="BX54">
        <f t="shared" si="17"/>
        <v>20588250</v>
      </c>
      <c r="BY54">
        <f t="shared" si="18"/>
        <v>20452500</v>
      </c>
      <c r="CA54" t="str">
        <f t="shared" si="2"/>
        <v>GRASIM</v>
      </c>
      <c r="CB54" s="9">
        <f t="shared" si="19"/>
        <v>6.4018028545196559</v>
      </c>
      <c r="CC54" s="9">
        <f t="shared" si="20"/>
        <v>0.28039338773802053</v>
      </c>
      <c r="CD54" s="9">
        <f t="shared" si="21"/>
        <v>-2.4733684339414719</v>
      </c>
      <c r="CE54" s="9">
        <f t="shared" si="22"/>
        <v>2.703722334004024</v>
      </c>
      <c r="CF54" s="9">
        <f t="shared" si="23"/>
        <v>1.5840572304547778</v>
      </c>
      <c r="CG54" s="9">
        <f t="shared" si="24"/>
        <v>1.6843472613119723</v>
      </c>
      <c r="CH54" s="9">
        <f t="shared" si="25"/>
        <v>1.3649929775280898</v>
      </c>
      <c r="CI54" s="9">
        <f t="shared" si="26"/>
        <v>0.93027376627979086</v>
      </c>
      <c r="CJ54" s="9">
        <f t="shared" si="27"/>
        <v>-1.4364930358468322</v>
      </c>
      <c r="CK54" s="9">
        <f t="shared" si="28"/>
        <v>-2.3867365639517537</v>
      </c>
      <c r="CL54" s="9">
        <f t="shared" si="29"/>
        <v>-8.2365364308342137</v>
      </c>
      <c r="CM54" s="9">
        <f t="shared" si="30"/>
        <v>-1.8803484400782839</v>
      </c>
      <c r="CN54" s="9">
        <f t="shared" si="31"/>
        <v>-5.0708535208189138</v>
      </c>
      <c r="CO54" s="9">
        <f t="shared" si="32"/>
        <v>0.66373303997066369</v>
      </c>
    </row>
    <row r="55" spans="1:93" x14ac:dyDescent="0.25">
      <c r="A55" t="s">
        <v>63</v>
      </c>
      <c r="B55" s="7">
        <v>43951</v>
      </c>
      <c r="C55">
        <v>4791000</v>
      </c>
      <c r="D55">
        <v>-334000</v>
      </c>
      <c r="E55" t="s">
        <v>63</v>
      </c>
      <c r="F55" s="7">
        <v>43950</v>
      </c>
      <c r="G55">
        <v>5125000</v>
      </c>
      <c r="H55">
        <v>14000</v>
      </c>
      <c r="I55" t="s">
        <v>63</v>
      </c>
      <c r="J55" s="7">
        <v>43949</v>
      </c>
      <c r="K55">
        <v>5111000</v>
      </c>
      <c r="L55">
        <v>-258000</v>
      </c>
      <c r="M55" t="s">
        <v>63</v>
      </c>
      <c r="N55" s="7">
        <v>43948</v>
      </c>
      <c r="O55">
        <v>5369000</v>
      </c>
      <c r="P55">
        <v>41000</v>
      </c>
      <c r="Q55" t="s">
        <v>63</v>
      </c>
      <c r="R55" s="7">
        <v>43945</v>
      </c>
      <c r="S55">
        <v>5328000</v>
      </c>
      <c r="T55">
        <v>78000</v>
      </c>
      <c r="U55" t="s">
        <v>63</v>
      </c>
      <c r="V55" s="7">
        <v>43944</v>
      </c>
      <c r="W55">
        <v>5250000</v>
      </c>
      <c r="X55">
        <v>-159000</v>
      </c>
      <c r="Y55" t="s">
        <v>63</v>
      </c>
      <c r="Z55" s="7">
        <v>43943</v>
      </c>
      <c r="AA55">
        <v>5409000</v>
      </c>
      <c r="AB55">
        <v>-39000</v>
      </c>
      <c r="AC55" t="s">
        <v>63</v>
      </c>
      <c r="AD55" s="7">
        <v>43942</v>
      </c>
      <c r="AE55">
        <v>5448000</v>
      </c>
      <c r="AF55">
        <v>89000</v>
      </c>
      <c r="AG55" t="s">
        <v>63</v>
      </c>
      <c r="AH55" s="7">
        <v>43941</v>
      </c>
      <c r="AI55">
        <v>5359000</v>
      </c>
      <c r="AJ55">
        <v>-176000</v>
      </c>
      <c r="AK55" t="s">
        <v>63</v>
      </c>
      <c r="AL55" s="7">
        <v>43938</v>
      </c>
      <c r="AM55">
        <v>5535000</v>
      </c>
      <c r="AN55">
        <v>-148000</v>
      </c>
      <c r="AO55" t="s">
        <v>63</v>
      </c>
      <c r="AP55" s="7">
        <v>43937</v>
      </c>
      <c r="AQ55">
        <v>5683000</v>
      </c>
      <c r="AR55">
        <v>-190000</v>
      </c>
      <c r="AS55" t="s">
        <v>63</v>
      </c>
      <c r="AT55" s="7">
        <v>43936</v>
      </c>
      <c r="AU55">
        <v>5873000</v>
      </c>
      <c r="AV55">
        <v>250000</v>
      </c>
      <c r="AW55" t="s">
        <v>63</v>
      </c>
      <c r="AX55" s="7">
        <v>43934</v>
      </c>
      <c r="AY55">
        <v>5623000</v>
      </c>
      <c r="AZ55">
        <v>288000</v>
      </c>
      <c r="BA55" t="s">
        <v>63</v>
      </c>
      <c r="BB55" s="7">
        <v>43930</v>
      </c>
      <c r="BC55">
        <v>5335000</v>
      </c>
      <c r="BD55">
        <v>43000</v>
      </c>
      <c r="BE55" t="s">
        <v>63</v>
      </c>
      <c r="BF55" s="7">
        <v>43929</v>
      </c>
      <c r="BG55">
        <v>5292000</v>
      </c>
      <c r="BH55">
        <v>117000</v>
      </c>
      <c r="BJ55" t="str">
        <f t="shared" si="1"/>
        <v>HAVELLS</v>
      </c>
      <c r="BK55">
        <f t="shared" si="4"/>
        <v>4791000</v>
      </c>
      <c r="BL55">
        <f t="shared" si="5"/>
        <v>5125000</v>
      </c>
      <c r="BM55">
        <f t="shared" si="6"/>
        <v>5111000</v>
      </c>
      <c r="BN55">
        <f t="shared" si="7"/>
        <v>5369000</v>
      </c>
      <c r="BO55">
        <f t="shared" si="8"/>
        <v>5328000</v>
      </c>
      <c r="BP55">
        <f t="shared" si="9"/>
        <v>5250000</v>
      </c>
      <c r="BQ55">
        <f t="shared" si="10"/>
        <v>5409000</v>
      </c>
      <c r="BR55">
        <f t="shared" si="11"/>
        <v>5448000</v>
      </c>
      <c r="BS55">
        <f t="shared" si="12"/>
        <v>5359000</v>
      </c>
      <c r="BT55">
        <f t="shared" si="13"/>
        <v>5535000</v>
      </c>
      <c r="BU55">
        <f t="shared" si="14"/>
        <v>5683000</v>
      </c>
      <c r="BV55" s="8">
        <f t="shared" si="15"/>
        <v>5873000</v>
      </c>
      <c r="BW55">
        <f t="shared" si="16"/>
        <v>5623000</v>
      </c>
      <c r="BX55">
        <f t="shared" si="17"/>
        <v>5335000</v>
      </c>
      <c r="BY55">
        <f t="shared" si="18"/>
        <v>5292000</v>
      </c>
      <c r="CA55" t="str">
        <f t="shared" si="2"/>
        <v>HAVELLS</v>
      </c>
      <c r="CB55" s="9">
        <f t="shared" si="19"/>
        <v>-6.5170731707317078</v>
      </c>
      <c r="CC55" s="9">
        <f t="shared" si="20"/>
        <v>0.27391899823909216</v>
      </c>
      <c r="CD55" s="9">
        <f t="shared" si="21"/>
        <v>-4.8053641273980254</v>
      </c>
      <c r="CE55" s="9">
        <f t="shared" si="22"/>
        <v>0.76951951951951947</v>
      </c>
      <c r="CF55" s="9">
        <f t="shared" si="23"/>
        <v>1.4857142857142858</v>
      </c>
      <c r="CG55" s="9">
        <f t="shared" si="24"/>
        <v>-2.9395452024403772</v>
      </c>
      <c r="CH55" s="9">
        <f t="shared" si="25"/>
        <v>-0.71585903083700442</v>
      </c>
      <c r="CI55" s="9">
        <f t="shared" si="26"/>
        <v>1.6607576040306029</v>
      </c>
      <c r="CJ55" s="9">
        <f t="shared" si="27"/>
        <v>-3.1797651309846429</v>
      </c>
      <c r="CK55" s="9">
        <f t="shared" si="28"/>
        <v>-2.6042583142706315</v>
      </c>
      <c r="CL55" s="9">
        <f t="shared" si="29"/>
        <v>-3.2351438787672397</v>
      </c>
      <c r="CM55" s="9">
        <f t="shared" si="30"/>
        <v>4.4460252534234392</v>
      </c>
      <c r="CN55" s="9">
        <f t="shared" si="31"/>
        <v>5.3983130271790065</v>
      </c>
      <c r="CO55" s="9">
        <f t="shared" si="32"/>
        <v>0.81254724111866972</v>
      </c>
    </row>
    <row r="56" spans="1:93" x14ac:dyDescent="0.25">
      <c r="A56" t="s">
        <v>64</v>
      </c>
      <c r="B56" s="7">
        <v>43951</v>
      </c>
      <c r="C56">
        <v>20556200</v>
      </c>
      <c r="D56">
        <v>1019200</v>
      </c>
      <c r="E56" t="s">
        <v>64</v>
      </c>
      <c r="F56" s="7">
        <v>43950</v>
      </c>
      <c r="G56">
        <v>19537000</v>
      </c>
      <c r="H56">
        <v>-1093400</v>
      </c>
      <c r="I56" t="s">
        <v>64</v>
      </c>
      <c r="J56" s="7">
        <v>43949</v>
      </c>
      <c r="K56">
        <v>20630400</v>
      </c>
      <c r="L56">
        <v>-1006600</v>
      </c>
      <c r="M56" t="s">
        <v>64</v>
      </c>
      <c r="N56" s="7">
        <v>43948</v>
      </c>
      <c r="O56">
        <v>21637000</v>
      </c>
      <c r="P56">
        <v>665000</v>
      </c>
      <c r="Q56" t="s">
        <v>64</v>
      </c>
      <c r="R56" s="7">
        <v>43945</v>
      </c>
      <c r="S56">
        <v>20972000</v>
      </c>
      <c r="T56">
        <v>501200</v>
      </c>
      <c r="U56" t="s">
        <v>64</v>
      </c>
      <c r="V56" s="7">
        <v>43944</v>
      </c>
      <c r="W56">
        <v>20470800</v>
      </c>
      <c r="X56">
        <v>84000</v>
      </c>
      <c r="Y56" t="s">
        <v>64</v>
      </c>
      <c r="Z56" s="7">
        <v>43943</v>
      </c>
      <c r="AA56">
        <v>20386800</v>
      </c>
      <c r="AB56">
        <v>603400</v>
      </c>
      <c r="AC56" t="s">
        <v>64</v>
      </c>
      <c r="AD56" s="7">
        <v>43942</v>
      </c>
      <c r="AE56">
        <v>19783400</v>
      </c>
      <c r="AF56">
        <v>-226800</v>
      </c>
      <c r="AG56" t="s">
        <v>64</v>
      </c>
      <c r="AH56" s="7">
        <v>43941</v>
      </c>
      <c r="AI56">
        <v>20010200</v>
      </c>
      <c r="AJ56">
        <v>-578200</v>
      </c>
      <c r="AK56" t="s">
        <v>64</v>
      </c>
      <c r="AL56" s="7">
        <v>43938</v>
      </c>
      <c r="AM56">
        <v>20588400</v>
      </c>
      <c r="AN56">
        <v>-35000</v>
      </c>
      <c r="AO56" t="s">
        <v>64</v>
      </c>
      <c r="AP56" s="7">
        <v>43937</v>
      </c>
      <c r="AQ56">
        <v>20623400</v>
      </c>
      <c r="AR56">
        <v>-175000</v>
      </c>
      <c r="AS56" t="s">
        <v>64</v>
      </c>
      <c r="AT56" s="7">
        <v>43936</v>
      </c>
      <c r="AU56">
        <v>20798400</v>
      </c>
      <c r="AV56">
        <v>49000</v>
      </c>
      <c r="AW56" t="s">
        <v>64</v>
      </c>
      <c r="AX56" s="7">
        <v>43934</v>
      </c>
      <c r="AY56">
        <v>20749400</v>
      </c>
      <c r="AZ56">
        <v>99400</v>
      </c>
      <c r="BA56" t="s">
        <v>64</v>
      </c>
      <c r="BB56" s="7">
        <v>43930</v>
      </c>
      <c r="BC56">
        <v>20650000</v>
      </c>
      <c r="BD56">
        <v>-344400</v>
      </c>
      <c r="BE56" t="s">
        <v>64</v>
      </c>
      <c r="BF56" s="7">
        <v>43929</v>
      </c>
      <c r="BG56">
        <v>20994400</v>
      </c>
      <c r="BH56">
        <v>-1302000</v>
      </c>
      <c r="BJ56" t="str">
        <f t="shared" si="1"/>
        <v>HCLTECH</v>
      </c>
      <c r="BK56">
        <f t="shared" si="4"/>
        <v>20556200</v>
      </c>
      <c r="BL56">
        <f t="shared" si="5"/>
        <v>19537000</v>
      </c>
      <c r="BM56">
        <f t="shared" si="6"/>
        <v>20630400</v>
      </c>
      <c r="BN56">
        <f t="shared" si="7"/>
        <v>21637000</v>
      </c>
      <c r="BO56">
        <f t="shared" si="8"/>
        <v>20972000</v>
      </c>
      <c r="BP56">
        <f t="shared" si="9"/>
        <v>20470800</v>
      </c>
      <c r="BQ56">
        <f t="shared" si="10"/>
        <v>20386800</v>
      </c>
      <c r="BR56">
        <f t="shared" si="11"/>
        <v>19783400</v>
      </c>
      <c r="BS56">
        <f t="shared" si="12"/>
        <v>20010200</v>
      </c>
      <c r="BT56">
        <f t="shared" si="13"/>
        <v>20588400</v>
      </c>
      <c r="BU56">
        <f t="shared" si="14"/>
        <v>20623400</v>
      </c>
      <c r="BV56" s="8">
        <f t="shared" si="15"/>
        <v>20798400</v>
      </c>
      <c r="BW56">
        <f t="shared" si="16"/>
        <v>20749400</v>
      </c>
      <c r="BX56">
        <f t="shared" si="17"/>
        <v>20650000</v>
      </c>
      <c r="BY56">
        <f t="shared" si="18"/>
        <v>20994400</v>
      </c>
      <c r="CA56" t="str">
        <f t="shared" si="2"/>
        <v>HCLTECH</v>
      </c>
      <c r="CB56" s="9">
        <f t="shared" si="19"/>
        <v>5.2167681834467929</v>
      </c>
      <c r="CC56" s="9">
        <f t="shared" si="20"/>
        <v>-5.2999457111834962</v>
      </c>
      <c r="CD56" s="9">
        <f t="shared" si="21"/>
        <v>-4.6522161112908442</v>
      </c>
      <c r="CE56" s="9">
        <f t="shared" si="22"/>
        <v>3.1708945260347128</v>
      </c>
      <c r="CF56" s="9">
        <f t="shared" si="23"/>
        <v>2.4483654766789766</v>
      </c>
      <c r="CG56" s="9">
        <f t="shared" si="24"/>
        <v>0.41203131437989288</v>
      </c>
      <c r="CH56" s="9">
        <f t="shared" si="25"/>
        <v>3.050031844880051</v>
      </c>
      <c r="CI56" s="9">
        <f t="shared" si="26"/>
        <v>-1.1334219548030504</v>
      </c>
      <c r="CJ56" s="9">
        <f t="shared" si="27"/>
        <v>-2.808377532979736</v>
      </c>
      <c r="CK56" s="9">
        <f t="shared" si="28"/>
        <v>-0.16971013508926752</v>
      </c>
      <c r="CL56" s="9">
        <f t="shared" si="29"/>
        <v>-0.8414108777598277</v>
      </c>
      <c r="CM56" s="9">
        <f t="shared" si="30"/>
        <v>0.23615140678766616</v>
      </c>
      <c r="CN56" s="9">
        <f t="shared" si="31"/>
        <v>0.48135593220338979</v>
      </c>
      <c r="CO56" s="9">
        <f t="shared" si="32"/>
        <v>-1.640437449986663</v>
      </c>
    </row>
    <row r="57" spans="1:93" x14ac:dyDescent="0.25">
      <c r="A57" t="s">
        <v>65</v>
      </c>
      <c r="B57" s="7">
        <v>43951</v>
      </c>
      <c r="C57">
        <v>27253500</v>
      </c>
      <c r="D57">
        <v>-576250</v>
      </c>
      <c r="E57" t="s">
        <v>65</v>
      </c>
      <c r="F57" s="7">
        <v>43950</v>
      </c>
      <c r="G57">
        <v>27829750</v>
      </c>
      <c r="H57">
        <v>-822000</v>
      </c>
      <c r="I57" t="s">
        <v>65</v>
      </c>
      <c r="J57" s="7">
        <v>43949</v>
      </c>
      <c r="K57">
        <v>28651750</v>
      </c>
      <c r="L57">
        <v>-559000</v>
      </c>
      <c r="M57" t="s">
        <v>65</v>
      </c>
      <c r="N57" s="7">
        <v>43948</v>
      </c>
      <c r="O57">
        <v>29210750</v>
      </c>
      <c r="P57">
        <v>-42500</v>
      </c>
      <c r="Q57" t="s">
        <v>65</v>
      </c>
      <c r="R57" s="7">
        <v>43945</v>
      </c>
      <c r="S57">
        <v>29253250</v>
      </c>
      <c r="T57">
        <v>169500</v>
      </c>
      <c r="U57" t="s">
        <v>65</v>
      </c>
      <c r="V57" s="7">
        <v>43944</v>
      </c>
      <c r="W57">
        <v>29083750</v>
      </c>
      <c r="X57">
        <v>150000</v>
      </c>
      <c r="Y57" t="s">
        <v>65</v>
      </c>
      <c r="Z57" s="7">
        <v>43943</v>
      </c>
      <c r="AA57">
        <v>28933750</v>
      </c>
      <c r="AB57">
        <v>-16000</v>
      </c>
      <c r="AC57" t="s">
        <v>65</v>
      </c>
      <c r="AD57" s="7">
        <v>43942</v>
      </c>
      <c r="AE57">
        <v>28949750</v>
      </c>
      <c r="AF57">
        <v>-445750</v>
      </c>
      <c r="AG57" t="s">
        <v>65</v>
      </c>
      <c r="AH57" s="7">
        <v>43941</v>
      </c>
      <c r="AI57">
        <v>29395500</v>
      </c>
      <c r="AJ57">
        <v>1500</v>
      </c>
      <c r="AK57" t="s">
        <v>65</v>
      </c>
      <c r="AL57" s="7">
        <v>43938</v>
      </c>
      <c r="AM57">
        <v>29394000</v>
      </c>
      <c r="AN57">
        <v>31000</v>
      </c>
      <c r="AO57" t="s">
        <v>65</v>
      </c>
      <c r="AP57" s="7">
        <v>43937</v>
      </c>
      <c r="AQ57">
        <v>29363000</v>
      </c>
      <c r="AR57">
        <v>782750</v>
      </c>
      <c r="AS57" t="s">
        <v>65</v>
      </c>
      <c r="AT57" s="7">
        <v>43936</v>
      </c>
      <c r="AU57">
        <v>28580250</v>
      </c>
      <c r="AV57">
        <v>61500</v>
      </c>
      <c r="AW57" t="s">
        <v>65</v>
      </c>
      <c r="AX57" s="7">
        <v>43934</v>
      </c>
      <c r="AY57">
        <v>28518750</v>
      </c>
      <c r="AZ57">
        <v>579250</v>
      </c>
      <c r="BA57" t="s">
        <v>65</v>
      </c>
      <c r="BB57" s="7">
        <v>43930</v>
      </c>
      <c r="BC57">
        <v>27939500</v>
      </c>
      <c r="BD57">
        <v>-493750</v>
      </c>
      <c r="BE57" t="s">
        <v>65</v>
      </c>
      <c r="BF57" s="7">
        <v>43929</v>
      </c>
      <c r="BG57">
        <v>28433250</v>
      </c>
      <c r="BH57">
        <v>-498250</v>
      </c>
      <c r="BJ57" t="str">
        <f t="shared" si="1"/>
        <v>HDFC</v>
      </c>
      <c r="BK57">
        <f t="shared" si="4"/>
        <v>27253500</v>
      </c>
      <c r="BL57">
        <f t="shared" si="5"/>
        <v>27829750</v>
      </c>
      <c r="BM57">
        <f t="shared" si="6"/>
        <v>28651750</v>
      </c>
      <c r="BN57">
        <f t="shared" si="7"/>
        <v>29210750</v>
      </c>
      <c r="BO57">
        <f t="shared" si="8"/>
        <v>29253250</v>
      </c>
      <c r="BP57">
        <f t="shared" si="9"/>
        <v>29083750</v>
      </c>
      <c r="BQ57">
        <f t="shared" si="10"/>
        <v>28933750</v>
      </c>
      <c r="BR57">
        <f t="shared" si="11"/>
        <v>28949750</v>
      </c>
      <c r="BS57">
        <f t="shared" si="12"/>
        <v>29395500</v>
      </c>
      <c r="BT57">
        <f t="shared" si="13"/>
        <v>29394000</v>
      </c>
      <c r="BU57">
        <f t="shared" si="14"/>
        <v>29363000</v>
      </c>
      <c r="BV57" s="8">
        <f t="shared" si="15"/>
        <v>28580250</v>
      </c>
      <c r="BW57">
        <f t="shared" si="16"/>
        <v>28518750</v>
      </c>
      <c r="BX57">
        <f t="shared" si="17"/>
        <v>27939500</v>
      </c>
      <c r="BY57">
        <f t="shared" si="18"/>
        <v>28433250</v>
      </c>
      <c r="CA57" t="str">
        <f t="shared" si="2"/>
        <v>HDFC</v>
      </c>
      <c r="CB57" s="9">
        <f t="shared" si="19"/>
        <v>-2.0706258590177775</v>
      </c>
      <c r="CC57" s="9">
        <f t="shared" si="20"/>
        <v>-2.8689347073040916</v>
      </c>
      <c r="CD57" s="9">
        <f t="shared" si="21"/>
        <v>-1.9136790393947434</v>
      </c>
      <c r="CE57" s="9">
        <f t="shared" si="22"/>
        <v>-0.14528300274328493</v>
      </c>
      <c r="CF57" s="9">
        <f t="shared" si="23"/>
        <v>0.58279967335711524</v>
      </c>
      <c r="CG57" s="9">
        <f t="shared" si="24"/>
        <v>0.51842571391541015</v>
      </c>
      <c r="CH57" s="9">
        <f t="shared" si="25"/>
        <v>-5.5268180208810094E-2</v>
      </c>
      <c r="CI57" s="9">
        <f t="shared" si="26"/>
        <v>-1.51638856287527</v>
      </c>
      <c r="CJ57" s="9">
        <f t="shared" si="27"/>
        <v>5.1030822616860583E-3</v>
      </c>
      <c r="CK57" s="9">
        <f t="shared" si="28"/>
        <v>0.10557504342199367</v>
      </c>
      <c r="CL57" s="9">
        <f t="shared" si="29"/>
        <v>2.7387794018596758</v>
      </c>
      <c r="CM57" s="9">
        <f t="shared" si="30"/>
        <v>0.21564760026298485</v>
      </c>
      <c r="CN57" s="9">
        <f t="shared" si="31"/>
        <v>2.0732296569373108</v>
      </c>
      <c r="CO57" s="9">
        <f t="shared" si="32"/>
        <v>-1.7365232606191696</v>
      </c>
    </row>
    <row r="58" spans="1:93" x14ac:dyDescent="0.25">
      <c r="A58" t="s">
        <v>66</v>
      </c>
      <c r="B58" s="7">
        <v>43951</v>
      </c>
      <c r="C58">
        <v>28774000</v>
      </c>
      <c r="D58">
        <v>451500</v>
      </c>
      <c r="E58" t="s">
        <v>66</v>
      </c>
      <c r="F58" s="7">
        <v>43950</v>
      </c>
      <c r="G58">
        <v>28322500</v>
      </c>
      <c r="H58">
        <v>-1390000</v>
      </c>
      <c r="I58" t="s">
        <v>66</v>
      </c>
      <c r="J58" s="7">
        <v>43949</v>
      </c>
      <c r="K58">
        <v>29712500</v>
      </c>
      <c r="L58">
        <v>-2952500</v>
      </c>
      <c r="M58" t="s">
        <v>66</v>
      </c>
      <c r="N58" s="7">
        <v>43948</v>
      </c>
      <c r="O58">
        <v>32665000</v>
      </c>
      <c r="P58">
        <v>-330500</v>
      </c>
      <c r="Q58" t="s">
        <v>66</v>
      </c>
      <c r="R58" s="7">
        <v>43945</v>
      </c>
      <c r="S58">
        <v>32995500</v>
      </c>
      <c r="T58">
        <v>1079500</v>
      </c>
      <c r="U58" t="s">
        <v>66</v>
      </c>
      <c r="V58" s="7">
        <v>43944</v>
      </c>
      <c r="W58">
        <v>31916000</v>
      </c>
      <c r="X58">
        <v>1953500</v>
      </c>
      <c r="Y58" t="s">
        <v>66</v>
      </c>
      <c r="Z58" s="7">
        <v>43943</v>
      </c>
      <c r="AA58">
        <v>29962500</v>
      </c>
      <c r="AB58">
        <v>495000</v>
      </c>
      <c r="AC58" t="s">
        <v>66</v>
      </c>
      <c r="AD58" s="7">
        <v>43942</v>
      </c>
      <c r="AE58">
        <v>29467500</v>
      </c>
      <c r="AF58">
        <v>206000</v>
      </c>
      <c r="AG58" t="s">
        <v>66</v>
      </c>
      <c r="AH58" s="7">
        <v>43941</v>
      </c>
      <c r="AI58">
        <v>29261500</v>
      </c>
      <c r="AJ58">
        <v>-1210000</v>
      </c>
      <c r="AK58" t="s">
        <v>66</v>
      </c>
      <c r="AL58" s="7">
        <v>43938</v>
      </c>
      <c r="AM58">
        <v>30471500</v>
      </c>
      <c r="AN58">
        <v>-984000</v>
      </c>
      <c r="AO58" t="s">
        <v>66</v>
      </c>
      <c r="AP58" s="7">
        <v>43937</v>
      </c>
      <c r="AQ58">
        <v>31455500</v>
      </c>
      <c r="AR58">
        <v>-903500</v>
      </c>
      <c r="AS58" t="s">
        <v>66</v>
      </c>
      <c r="AT58" s="7">
        <v>43936</v>
      </c>
      <c r="AU58">
        <v>32359000</v>
      </c>
      <c r="AV58">
        <v>115500</v>
      </c>
      <c r="AW58" t="s">
        <v>66</v>
      </c>
      <c r="AX58" s="7">
        <v>43934</v>
      </c>
      <c r="AY58">
        <v>32243500</v>
      </c>
      <c r="AZ58">
        <v>-461000</v>
      </c>
      <c r="BA58" t="s">
        <v>66</v>
      </c>
      <c r="BB58" s="7">
        <v>43930</v>
      </c>
      <c r="BC58">
        <v>32704500</v>
      </c>
      <c r="BD58">
        <v>2177000</v>
      </c>
      <c r="BE58" t="s">
        <v>66</v>
      </c>
      <c r="BF58" s="7">
        <v>43929</v>
      </c>
      <c r="BG58">
        <v>30527500</v>
      </c>
      <c r="BH58">
        <v>2743500</v>
      </c>
      <c r="BJ58" t="str">
        <f t="shared" si="1"/>
        <v>HDFCBANK</v>
      </c>
      <c r="BK58">
        <f t="shared" si="4"/>
        <v>28774000</v>
      </c>
      <c r="BL58">
        <f t="shared" si="5"/>
        <v>28322500</v>
      </c>
      <c r="BM58">
        <f t="shared" si="6"/>
        <v>29712500</v>
      </c>
      <c r="BN58">
        <f t="shared" si="7"/>
        <v>32665000</v>
      </c>
      <c r="BO58">
        <f t="shared" si="8"/>
        <v>32995500</v>
      </c>
      <c r="BP58">
        <f t="shared" si="9"/>
        <v>31916000</v>
      </c>
      <c r="BQ58">
        <f t="shared" si="10"/>
        <v>29962500</v>
      </c>
      <c r="BR58">
        <f t="shared" si="11"/>
        <v>29467500</v>
      </c>
      <c r="BS58">
        <f t="shared" si="12"/>
        <v>29261500</v>
      </c>
      <c r="BT58">
        <f t="shared" si="13"/>
        <v>30471500</v>
      </c>
      <c r="BU58">
        <f t="shared" si="14"/>
        <v>31455500</v>
      </c>
      <c r="BV58" s="8">
        <f t="shared" si="15"/>
        <v>32359000</v>
      </c>
      <c r="BW58">
        <f t="shared" si="16"/>
        <v>32243500</v>
      </c>
      <c r="BX58">
        <f t="shared" si="17"/>
        <v>32704500</v>
      </c>
      <c r="BY58">
        <f t="shared" si="18"/>
        <v>30527500</v>
      </c>
      <c r="CA58" t="str">
        <f t="shared" si="2"/>
        <v>HDFCBANK</v>
      </c>
      <c r="CB58" s="9">
        <f t="shared" si="19"/>
        <v>1.594138935475329</v>
      </c>
      <c r="CC58" s="9">
        <f t="shared" si="20"/>
        <v>-4.6781657551535547</v>
      </c>
      <c r="CD58" s="9">
        <f t="shared" si="21"/>
        <v>-9.0387264656360014</v>
      </c>
      <c r="CE58" s="9">
        <f t="shared" si="22"/>
        <v>-1.001651740388841</v>
      </c>
      <c r="CF58" s="9">
        <f t="shared" si="23"/>
        <v>3.3823160797092369</v>
      </c>
      <c r="CG58" s="9">
        <f t="shared" si="24"/>
        <v>6.5198164372131826</v>
      </c>
      <c r="CH58" s="9">
        <f t="shared" si="25"/>
        <v>1.6798167472639347</v>
      </c>
      <c r="CI58" s="9">
        <f t="shared" si="26"/>
        <v>0.70399671923858986</v>
      </c>
      <c r="CJ58" s="9">
        <f t="shared" si="27"/>
        <v>-3.970923649968003</v>
      </c>
      <c r="CK58" s="9">
        <f t="shared" si="28"/>
        <v>-3.1282287676241043</v>
      </c>
      <c r="CL58" s="9">
        <f t="shared" si="29"/>
        <v>-2.7921134769306839</v>
      </c>
      <c r="CM58" s="9">
        <f t="shared" si="30"/>
        <v>0.35821173259726763</v>
      </c>
      <c r="CN58" s="9">
        <f t="shared" si="31"/>
        <v>-1.4095919521778348</v>
      </c>
      <c r="CO58" s="9">
        <f t="shared" si="32"/>
        <v>7.1312750798460405</v>
      </c>
    </row>
    <row r="59" spans="1:93" x14ac:dyDescent="0.25">
      <c r="A59" t="s">
        <v>67</v>
      </c>
      <c r="B59" s="7">
        <v>43951</v>
      </c>
      <c r="C59">
        <v>13178700</v>
      </c>
      <c r="D59">
        <v>1646100</v>
      </c>
      <c r="E59" t="s">
        <v>67</v>
      </c>
      <c r="F59" s="7">
        <v>43950</v>
      </c>
      <c r="G59">
        <v>11532600</v>
      </c>
      <c r="H59">
        <v>-34200</v>
      </c>
      <c r="I59" t="s">
        <v>67</v>
      </c>
      <c r="J59" s="7">
        <v>43949</v>
      </c>
      <c r="K59">
        <v>11566800</v>
      </c>
      <c r="L59">
        <v>33300</v>
      </c>
      <c r="M59" t="s">
        <v>67</v>
      </c>
      <c r="N59" s="7">
        <v>43948</v>
      </c>
      <c r="O59">
        <v>11533500</v>
      </c>
      <c r="P59">
        <v>294300</v>
      </c>
      <c r="Q59" t="s">
        <v>67</v>
      </c>
      <c r="R59" s="7">
        <v>43945</v>
      </c>
      <c r="S59">
        <v>11239200</v>
      </c>
      <c r="T59">
        <v>324000</v>
      </c>
      <c r="U59" t="s">
        <v>67</v>
      </c>
      <c r="V59" s="7">
        <v>43944</v>
      </c>
      <c r="W59">
        <v>10915200</v>
      </c>
      <c r="X59">
        <v>225900</v>
      </c>
      <c r="Y59" t="s">
        <v>67</v>
      </c>
      <c r="Z59" s="7">
        <v>43943</v>
      </c>
      <c r="AA59">
        <v>10689300</v>
      </c>
      <c r="AB59">
        <v>306000</v>
      </c>
      <c r="AC59" t="s">
        <v>67</v>
      </c>
      <c r="AD59" s="7">
        <v>43942</v>
      </c>
      <c r="AE59">
        <v>10383300</v>
      </c>
      <c r="AF59">
        <v>-137700</v>
      </c>
      <c r="AG59" t="s">
        <v>67</v>
      </c>
      <c r="AH59" s="7">
        <v>43941</v>
      </c>
      <c r="AI59">
        <v>10521000</v>
      </c>
      <c r="AJ59">
        <v>235800</v>
      </c>
      <c r="AK59" t="s">
        <v>67</v>
      </c>
      <c r="AL59" s="7">
        <v>43938</v>
      </c>
      <c r="AM59">
        <v>10285200</v>
      </c>
      <c r="AN59">
        <v>51300</v>
      </c>
      <c r="AO59" t="s">
        <v>67</v>
      </c>
      <c r="AP59" s="7">
        <v>43937</v>
      </c>
      <c r="AQ59">
        <v>10233900</v>
      </c>
      <c r="AR59">
        <v>40500</v>
      </c>
      <c r="AS59" t="s">
        <v>67</v>
      </c>
      <c r="AT59" s="7">
        <v>43936</v>
      </c>
      <c r="AU59">
        <v>10193400</v>
      </c>
      <c r="AV59">
        <v>-133200</v>
      </c>
      <c r="AW59" t="s">
        <v>67</v>
      </c>
      <c r="AX59" s="7">
        <v>43934</v>
      </c>
      <c r="AY59">
        <v>10326600</v>
      </c>
      <c r="AZ59">
        <v>-67500</v>
      </c>
      <c r="BA59" t="s">
        <v>67</v>
      </c>
      <c r="BB59" s="7">
        <v>43930</v>
      </c>
      <c r="BC59">
        <v>10394100</v>
      </c>
      <c r="BD59">
        <v>-127800</v>
      </c>
      <c r="BE59" t="s">
        <v>67</v>
      </c>
      <c r="BF59" s="7">
        <v>43929</v>
      </c>
      <c r="BG59">
        <v>10521900</v>
      </c>
      <c r="BH59">
        <v>-15300</v>
      </c>
      <c r="BJ59" t="str">
        <f t="shared" si="1"/>
        <v>HDFCLIFE</v>
      </c>
      <c r="BK59">
        <f t="shared" si="4"/>
        <v>13178700</v>
      </c>
      <c r="BL59">
        <f t="shared" si="5"/>
        <v>11532600</v>
      </c>
      <c r="BM59">
        <f t="shared" si="6"/>
        <v>11566800</v>
      </c>
      <c r="BN59">
        <f t="shared" si="7"/>
        <v>11533500</v>
      </c>
      <c r="BO59">
        <f t="shared" si="8"/>
        <v>11239200</v>
      </c>
      <c r="BP59">
        <f t="shared" si="9"/>
        <v>10915200</v>
      </c>
      <c r="BQ59">
        <f t="shared" si="10"/>
        <v>10689300</v>
      </c>
      <c r="BR59">
        <f t="shared" si="11"/>
        <v>10383300</v>
      </c>
      <c r="BS59">
        <f t="shared" si="12"/>
        <v>10521000</v>
      </c>
      <c r="BT59">
        <f t="shared" si="13"/>
        <v>10285200</v>
      </c>
      <c r="BU59">
        <f t="shared" si="14"/>
        <v>10233900</v>
      </c>
      <c r="BV59" s="8">
        <f t="shared" si="15"/>
        <v>10193400</v>
      </c>
      <c r="BW59">
        <f t="shared" si="16"/>
        <v>10326600</v>
      </c>
      <c r="BX59">
        <f t="shared" si="17"/>
        <v>10394100</v>
      </c>
      <c r="BY59">
        <f t="shared" si="18"/>
        <v>10521900</v>
      </c>
      <c r="CA59" t="str">
        <f t="shared" si="2"/>
        <v>HDFCLIFE</v>
      </c>
      <c r="CB59" s="9">
        <f t="shared" si="19"/>
        <v>14.273450913063837</v>
      </c>
      <c r="CC59" s="9">
        <f t="shared" si="20"/>
        <v>-0.29567382508558981</v>
      </c>
      <c r="CD59" s="9">
        <f t="shared" si="21"/>
        <v>0.28872415138509555</v>
      </c>
      <c r="CE59" s="9">
        <f t="shared" si="22"/>
        <v>2.6185137732222934</v>
      </c>
      <c r="CF59" s="9">
        <f t="shared" si="23"/>
        <v>2.9683377308707124</v>
      </c>
      <c r="CG59" s="9">
        <f t="shared" si="24"/>
        <v>2.1133282815525805</v>
      </c>
      <c r="CH59" s="9">
        <f t="shared" si="25"/>
        <v>2.94703995839473</v>
      </c>
      <c r="CI59" s="9">
        <f t="shared" si="26"/>
        <v>-1.3088109495295124</v>
      </c>
      <c r="CJ59" s="9">
        <f t="shared" si="27"/>
        <v>2.2926146307315367</v>
      </c>
      <c r="CK59" s="9">
        <f t="shared" si="28"/>
        <v>0.50127517368745056</v>
      </c>
      <c r="CL59" s="9">
        <f t="shared" si="29"/>
        <v>0.39731591029489666</v>
      </c>
      <c r="CM59" s="9">
        <f t="shared" si="30"/>
        <v>-1.2898727557957119</v>
      </c>
      <c r="CN59" s="9">
        <f t="shared" si="31"/>
        <v>-0.64940687505411721</v>
      </c>
      <c r="CO59" s="9">
        <f t="shared" si="32"/>
        <v>-1.2146095286972884</v>
      </c>
    </row>
    <row r="60" spans="1:93" x14ac:dyDescent="0.25">
      <c r="A60" t="s">
        <v>68</v>
      </c>
      <c r="B60" s="7">
        <v>43951</v>
      </c>
      <c r="C60">
        <v>2655400</v>
      </c>
      <c r="D60">
        <v>138200</v>
      </c>
      <c r="E60" t="s">
        <v>68</v>
      </c>
      <c r="F60" s="7">
        <v>43950</v>
      </c>
      <c r="G60">
        <v>2517200</v>
      </c>
      <c r="H60">
        <v>32800</v>
      </c>
      <c r="I60" t="s">
        <v>68</v>
      </c>
      <c r="J60" s="7">
        <v>43949</v>
      </c>
      <c r="K60">
        <v>2484400</v>
      </c>
      <c r="L60">
        <v>-41800</v>
      </c>
      <c r="M60" t="s">
        <v>68</v>
      </c>
      <c r="N60" s="7">
        <v>43948</v>
      </c>
      <c r="O60">
        <v>2526200</v>
      </c>
      <c r="P60">
        <v>19000</v>
      </c>
      <c r="Q60" t="s">
        <v>68</v>
      </c>
      <c r="R60" s="7">
        <v>43945</v>
      </c>
      <c r="S60">
        <v>2507200</v>
      </c>
      <c r="T60">
        <v>-86600</v>
      </c>
      <c r="U60" t="s">
        <v>68</v>
      </c>
      <c r="V60" s="7">
        <v>43944</v>
      </c>
      <c r="W60">
        <v>2593800</v>
      </c>
      <c r="X60">
        <v>-75400</v>
      </c>
      <c r="Y60" t="s">
        <v>68</v>
      </c>
      <c r="Z60" s="7">
        <v>43943</v>
      </c>
      <c r="AA60">
        <v>2669200</v>
      </c>
      <c r="AB60">
        <v>424800</v>
      </c>
      <c r="AC60" t="s">
        <v>68</v>
      </c>
      <c r="AD60" s="7">
        <v>43942</v>
      </c>
      <c r="AE60">
        <v>2244400</v>
      </c>
      <c r="AF60">
        <v>-14200</v>
      </c>
      <c r="AG60" t="s">
        <v>68</v>
      </c>
      <c r="AH60" s="7">
        <v>43941</v>
      </c>
      <c r="AI60">
        <v>2258600</v>
      </c>
      <c r="AJ60">
        <v>77400</v>
      </c>
      <c r="AK60" t="s">
        <v>68</v>
      </c>
      <c r="AL60" s="7">
        <v>43938</v>
      </c>
      <c r="AM60">
        <v>2181200</v>
      </c>
      <c r="AN60">
        <v>29200</v>
      </c>
      <c r="AO60" t="s">
        <v>68</v>
      </c>
      <c r="AP60" s="7">
        <v>43937</v>
      </c>
      <c r="AQ60">
        <v>2152000</v>
      </c>
      <c r="AR60">
        <v>111600</v>
      </c>
      <c r="AS60" t="s">
        <v>68</v>
      </c>
      <c r="AT60" s="7">
        <v>43936</v>
      </c>
      <c r="AU60">
        <v>2040400</v>
      </c>
      <c r="AV60">
        <v>45000</v>
      </c>
      <c r="AW60" t="s">
        <v>68</v>
      </c>
      <c r="AX60" s="7">
        <v>43934</v>
      </c>
      <c r="AY60">
        <v>1995400</v>
      </c>
      <c r="AZ60">
        <v>-6800</v>
      </c>
      <c r="BA60" t="s">
        <v>68</v>
      </c>
      <c r="BB60" s="7">
        <v>43930</v>
      </c>
      <c r="BC60">
        <v>2002200</v>
      </c>
      <c r="BD60">
        <v>58000</v>
      </c>
      <c r="BE60" t="s">
        <v>68</v>
      </c>
      <c r="BF60" s="7">
        <v>43929</v>
      </c>
      <c r="BG60">
        <v>1944200</v>
      </c>
      <c r="BH60">
        <v>-55000</v>
      </c>
      <c r="BJ60" t="str">
        <f t="shared" si="1"/>
        <v>HEROMOTOCO</v>
      </c>
      <c r="BK60">
        <f t="shared" si="4"/>
        <v>2655400</v>
      </c>
      <c r="BL60">
        <f t="shared" si="5"/>
        <v>2517200</v>
      </c>
      <c r="BM60">
        <f t="shared" si="6"/>
        <v>2484400</v>
      </c>
      <c r="BN60">
        <f t="shared" si="7"/>
        <v>2526200</v>
      </c>
      <c r="BO60">
        <f t="shared" si="8"/>
        <v>2507200</v>
      </c>
      <c r="BP60">
        <f t="shared" si="9"/>
        <v>2593800</v>
      </c>
      <c r="BQ60">
        <f t="shared" si="10"/>
        <v>2669200</v>
      </c>
      <c r="BR60">
        <f t="shared" si="11"/>
        <v>2244400</v>
      </c>
      <c r="BS60">
        <f t="shared" si="12"/>
        <v>2258600</v>
      </c>
      <c r="BT60">
        <f t="shared" si="13"/>
        <v>2181200</v>
      </c>
      <c r="BU60">
        <f t="shared" si="14"/>
        <v>2152000</v>
      </c>
      <c r="BV60" s="8">
        <f t="shared" si="15"/>
        <v>2040400</v>
      </c>
      <c r="BW60">
        <f t="shared" si="16"/>
        <v>1995400</v>
      </c>
      <c r="BX60">
        <f t="shared" si="17"/>
        <v>2002200</v>
      </c>
      <c r="BY60">
        <f t="shared" si="18"/>
        <v>1944200</v>
      </c>
      <c r="CA60" t="str">
        <f t="shared" si="2"/>
        <v>HEROMOTOCO</v>
      </c>
      <c r="CB60" s="9">
        <f t="shared" si="19"/>
        <v>5.4902272366121085</v>
      </c>
      <c r="CC60" s="9">
        <f t="shared" si="20"/>
        <v>1.3202382869103204</v>
      </c>
      <c r="CD60" s="9">
        <f t="shared" si="21"/>
        <v>-1.6546591718787114</v>
      </c>
      <c r="CE60" s="9">
        <f t="shared" si="22"/>
        <v>0.75781748564135287</v>
      </c>
      <c r="CF60" s="9">
        <f t="shared" si="23"/>
        <v>-3.3387308196468499</v>
      </c>
      <c r="CG60" s="9">
        <f t="shared" si="24"/>
        <v>-2.8248164243968232</v>
      </c>
      <c r="CH60" s="9">
        <f t="shared" si="25"/>
        <v>18.927107467474606</v>
      </c>
      <c r="CI60" s="9">
        <f t="shared" si="26"/>
        <v>-0.62870804923403878</v>
      </c>
      <c r="CJ60" s="9">
        <f t="shared" si="27"/>
        <v>3.5485054098661291</v>
      </c>
      <c r="CK60" s="9">
        <f t="shared" si="28"/>
        <v>1.3568773234200744</v>
      </c>
      <c r="CL60" s="9">
        <f t="shared" si="29"/>
        <v>5.4695157812193687</v>
      </c>
      <c r="CM60" s="9">
        <f t="shared" si="30"/>
        <v>2.2551869299388594</v>
      </c>
      <c r="CN60" s="9">
        <f t="shared" si="31"/>
        <v>-0.33962641094795726</v>
      </c>
      <c r="CO60" s="9">
        <f t="shared" si="32"/>
        <v>2.9832321777594895</v>
      </c>
    </row>
    <row r="61" spans="1:93" x14ac:dyDescent="0.25">
      <c r="A61" t="s">
        <v>69</v>
      </c>
      <c r="B61" s="7">
        <v>43951</v>
      </c>
      <c r="C61">
        <v>34590500</v>
      </c>
      <c r="D61">
        <v>4826500</v>
      </c>
      <c r="E61" t="s">
        <v>69</v>
      </c>
      <c r="F61" s="7">
        <v>43950</v>
      </c>
      <c r="G61">
        <v>29764000</v>
      </c>
      <c r="H61">
        <v>-1078000</v>
      </c>
      <c r="I61" t="s">
        <v>69</v>
      </c>
      <c r="J61" s="7">
        <v>43949</v>
      </c>
      <c r="K61">
        <v>30842000</v>
      </c>
      <c r="L61">
        <v>-623000</v>
      </c>
      <c r="M61" t="s">
        <v>69</v>
      </c>
      <c r="N61" s="7">
        <v>43948</v>
      </c>
      <c r="O61">
        <v>31465000</v>
      </c>
      <c r="P61">
        <v>784000</v>
      </c>
      <c r="Q61" t="s">
        <v>69</v>
      </c>
      <c r="R61" s="7">
        <v>43945</v>
      </c>
      <c r="S61">
        <v>30681000</v>
      </c>
      <c r="T61">
        <v>861000</v>
      </c>
      <c r="U61" t="s">
        <v>69</v>
      </c>
      <c r="V61" s="7">
        <v>43944</v>
      </c>
      <c r="W61">
        <v>29820000</v>
      </c>
      <c r="X61">
        <v>161000</v>
      </c>
      <c r="Y61" t="s">
        <v>69</v>
      </c>
      <c r="Z61" s="7">
        <v>43943</v>
      </c>
      <c r="AA61">
        <v>29659000</v>
      </c>
      <c r="AB61">
        <v>217000</v>
      </c>
      <c r="AC61" t="s">
        <v>69</v>
      </c>
      <c r="AD61" s="7">
        <v>43942</v>
      </c>
      <c r="AE61">
        <v>29442000</v>
      </c>
      <c r="AF61">
        <v>115500</v>
      </c>
      <c r="AG61" t="s">
        <v>69</v>
      </c>
      <c r="AH61" s="7">
        <v>43941</v>
      </c>
      <c r="AI61">
        <v>29326500</v>
      </c>
      <c r="AJ61">
        <v>-805000</v>
      </c>
      <c r="AK61" t="s">
        <v>69</v>
      </c>
      <c r="AL61" s="7">
        <v>43938</v>
      </c>
      <c r="AM61">
        <v>30131500</v>
      </c>
      <c r="AN61">
        <v>-448000</v>
      </c>
      <c r="AO61" t="s">
        <v>69</v>
      </c>
      <c r="AP61" s="7">
        <v>43937</v>
      </c>
      <c r="AQ61">
        <v>30579500</v>
      </c>
      <c r="AR61">
        <v>318500</v>
      </c>
      <c r="AS61" t="s">
        <v>69</v>
      </c>
      <c r="AT61" s="7">
        <v>43936</v>
      </c>
      <c r="AU61">
        <v>30261000</v>
      </c>
      <c r="AV61">
        <v>-843500</v>
      </c>
      <c r="AW61" t="s">
        <v>69</v>
      </c>
      <c r="AX61" s="7">
        <v>43934</v>
      </c>
      <c r="AY61">
        <v>31104500</v>
      </c>
      <c r="AZ61">
        <v>-2366000</v>
      </c>
      <c r="BA61" t="s">
        <v>69</v>
      </c>
      <c r="BB61" s="7">
        <v>43930</v>
      </c>
      <c r="BC61">
        <v>33470500</v>
      </c>
      <c r="BD61">
        <v>-1039500</v>
      </c>
      <c r="BE61" t="s">
        <v>69</v>
      </c>
      <c r="BF61" s="7">
        <v>43929</v>
      </c>
      <c r="BG61">
        <v>34510000</v>
      </c>
      <c r="BH61">
        <v>-826000</v>
      </c>
      <c r="BJ61" t="str">
        <f t="shared" si="1"/>
        <v>HINDALCO</v>
      </c>
      <c r="BK61">
        <f t="shared" si="4"/>
        <v>34590500</v>
      </c>
      <c r="BL61">
        <f t="shared" si="5"/>
        <v>29764000</v>
      </c>
      <c r="BM61">
        <f t="shared" si="6"/>
        <v>30842000</v>
      </c>
      <c r="BN61">
        <f t="shared" si="7"/>
        <v>31465000</v>
      </c>
      <c r="BO61">
        <f t="shared" si="8"/>
        <v>30681000</v>
      </c>
      <c r="BP61">
        <f t="shared" si="9"/>
        <v>29820000</v>
      </c>
      <c r="BQ61">
        <f t="shared" si="10"/>
        <v>29659000</v>
      </c>
      <c r="BR61">
        <f t="shared" si="11"/>
        <v>29442000</v>
      </c>
      <c r="BS61">
        <f t="shared" si="12"/>
        <v>29326500</v>
      </c>
      <c r="BT61">
        <f t="shared" si="13"/>
        <v>30131500</v>
      </c>
      <c r="BU61">
        <f t="shared" si="14"/>
        <v>30579500</v>
      </c>
      <c r="BV61" s="8">
        <f t="shared" si="15"/>
        <v>30261000</v>
      </c>
      <c r="BW61">
        <f t="shared" si="16"/>
        <v>31104500</v>
      </c>
      <c r="BX61">
        <f t="shared" si="17"/>
        <v>33470500</v>
      </c>
      <c r="BY61">
        <f t="shared" si="18"/>
        <v>34510000</v>
      </c>
      <c r="CA61" t="str">
        <f t="shared" si="2"/>
        <v>HINDALCO</v>
      </c>
      <c r="CB61" s="9">
        <f t="shared" si="19"/>
        <v>16.215898400752586</v>
      </c>
      <c r="CC61" s="9">
        <f t="shared" si="20"/>
        <v>-3.4952337721289153</v>
      </c>
      <c r="CD61" s="9">
        <f t="shared" si="21"/>
        <v>-1.9799777530589546</v>
      </c>
      <c r="CE61" s="9">
        <f t="shared" si="22"/>
        <v>2.5553274013232947</v>
      </c>
      <c r="CF61" s="9">
        <f t="shared" si="23"/>
        <v>2.887323943661972</v>
      </c>
      <c r="CG61" s="9">
        <f t="shared" si="24"/>
        <v>0.54283691291007796</v>
      </c>
      <c r="CH61" s="9">
        <f t="shared" si="25"/>
        <v>0.73704232049453156</v>
      </c>
      <c r="CI61" s="9">
        <f t="shared" si="26"/>
        <v>0.39384174722520593</v>
      </c>
      <c r="CJ61" s="9">
        <f t="shared" si="27"/>
        <v>-2.6716227204088745</v>
      </c>
      <c r="CK61" s="9">
        <f t="shared" si="28"/>
        <v>-1.46503376445004</v>
      </c>
      <c r="CL61" s="9">
        <f t="shared" si="29"/>
        <v>1.0525098311357852</v>
      </c>
      <c r="CM61" s="9">
        <f t="shared" si="30"/>
        <v>-2.7118262630809049</v>
      </c>
      <c r="CN61" s="9">
        <f t="shared" si="31"/>
        <v>-7.0689114294677404</v>
      </c>
      <c r="CO61" s="9">
        <f t="shared" si="32"/>
        <v>-3.0121703853955375</v>
      </c>
    </row>
    <row r="62" spans="1:93" x14ac:dyDescent="0.25">
      <c r="A62" t="s">
        <v>70</v>
      </c>
      <c r="B62" s="7">
        <v>43951</v>
      </c>
      <c r="C62">
        <v>20714400</v>
      </c>
      <c r="D62">
        <v>2060100</v>
      </c>
      <c r="E62" t="s">
        <v>70</v>
      </c>
      <c r="F62" s="7">
        <v>43950</v>
      </c>
      <c r="G62">
        <v>18654300</v>
      </c>
      <c r="H62">
        <v>480900</v>
      </c>
      <c r="I62" t="s">
        <v>70</v>
      </c>
      <c r="J62" s="7">
        <v>43949</v>
      </c>
      <c r="K62">
        <v>18173400</v>
      </c>
      <c r="L62">
        <v>1547700</v>
      </c>
      <c r="M62" t="s">
        <v>70</v>
      </c>
      <c r="N62" s="7">
        <v>43948</v>
      </c>
      <c r="O62">
        <v>16625700</v>
      </c>
      <c r="P62">
        <v>1755600</v>
      </c>
      <c r="Q62" t="s">
        <v>70</v>
      </c>
      <c r="R62" s="7">
        <v>43945</v>
      </c>
      <c r="S62">
        <v>14870100</v>
      </c>
      <c r="T62">
        <v>558600</v>
      </c>
      <c r="U62" t="s">
        <v>70</v>
      </c>
      <c r="V62" s="7">
        <v>43944</v>
      </c>
      <c r="W62">
        <v>14311500</v>
      </c>
      <c r="X62">
        <v>798000</v>
      </c>
      <c r="Y62" t="s">
        <v>70</v>
      </c>
      <c r="Z62" s="7">
        <v>43943</v>
      </c>
      <c r="AA62">
        <v>13513500</v>
      </c>
      <c r="AB62">
        <v>147000</v>
      </c>
      <c r="AC62" t="s">
        <v>70</v>
      </c>
      <c r="AD62" s="7">
        <v>43942</v>
      </c>
      <c r="AE62">
        <v>13366500</v>
      </c>
      <c r="AF62">
        <v>407400</v>
      </c>
      <c r="AG62" t="s">
        <v>70</v>
      </c>
      <c r="AH62" s="7">
        <v>43941</v>
      </c>
      <c r="AI62">
        <v>12959100</v>
      </c>
      <c r="AJ62">
        <v>333900</v>
      </c>
      <c r="AK62" t="s">
        <v>70</v>
      </c>
      <c r="AL62" s="7">
        <v>43938</v>
      </c>
      <c r="AM62">
        <v>12625200</v>
      </c>
      <c r="AN62">
        <v>-50400</v>
      </c>
      <c r="AO62" t="s">
        <v>70</v>
      </c>
      <c r="AP62" s="7">
        <v>43937</v>
      </c>
      <c r="AQ62">
        <v>12675600</v>
      </c>
      <c r="AR62">
        <v>317100</v>
      </c>
      <c r="AS62" t="s">
        <v>70</v>
      </c>
      <c r="AT62" s="7">
        <v>43936</v>
      </c>
      <c r="AU62">
        <v>12358500</v>
      </c>
      <c r="AV62">
        <v>1253700</v>
      </c>
      <c r="AW62" t="s">
        <v>70</v>
      </c>
      <c r="AX62" s="7">
        <v>43934</v>
      </c>
      <c r="AY62">
        <v>11104800</v>
      </c>
      <c r="AZ62">
        <v>65100</v>
      </c>
      <c r="BA62" t="s">
        <v>70</v>
      </c>
      <c r="BB62" s="7">
        <v>43930</v>
      </c>
      <c r="BC62">
        <v>11039700</v>
      </c>
      <c r="BD62">
        <v>149100</v>
      </c>
      <c r="BE62" t="s">
        <v>70</v>
      </c>
      <c r="BF62" s="7">
        <v>43929</v>
      </c>
      <c r="BG62">
        <v>10890600</v>
      </c>
      <c r="BH62">
        <v>-37800</v>
      </c>
      <c r="BJ62" t="str">
        <f t="shared" si="1"/>
        <v>HINDPETRO</v>
      </c>
      <c r="BK62">
        <f t="shared" si="4"/>
        <v>20714400</v>
      </c>
      <c r="BL62">
        <f t="shared" si="5"/>
        <v>18654300</v>
      </c>
      <c r="BM62">
        <f t="shared" si="6"/>
        <v>18173400</v>
      </c>
      <c r="BN62">
        <f t="shared" si="7"/>
        <v>16625700</v>
      </c>
      <c r="BO62">
        <f t="shared" si="8"/>
        <v>14870100</v>
      </c>
      <c r="BP62">
        <f t="shared" si="9"/>
        <v>14311500</v>
      </c>
      <c r="BQ62">
        <f t="shared" si="10"/>
        <v>13513500</v>
      </c>
      <c r="BR62">
        <f t="shared" si="11"/>
        <v>13366500</v>
      </c>
      <c r="BS62">
        <f t="shared" si="12"/>
        <v>12959100</v>
      </c>
      <c r="BT62">
        <f t="shared" si="13"/>
        <v>12625200</v>
      </c>
      <c r="BU62">
        <f t="shared" si="14"/>
        <v>12675600</v>
      </c>
      <c r="BV62" s="8">
        <f t="shared" si="15"/>
        <v>12358500</v>
      </c>
      <c r="BW62">
        <f t="shared" si="16"/>
        <v>11104800</v>
      </c>
      <c r="BX62">
        <f t="shared" si="17"/>
        <v>11039700</v>
      </c>
      <c r="BY62">
        <f t="shared" si="18"/>
        <v>10890600</v>
      </c>
      <c r="CA62" t="str">
        <f t="shared" si="2"/>
        <v>HINDPETRO</v>
      </c>
      <c r="CB62" s="9">
        <f t="shared" si="19"/>
        <v>11.043566362715298</v>
      </c>
      <c r="CC62" s="9">
        <f t="shared" si="20"/>
        <v>2.6461751791079271</v>
      </c>
      <c r="CD62" s="9">
        <f t="shared" si="21"/>
        <v>9.3090817228748257</v>
      </c>
      <c r="CE62" s="9">
        <f t="shared" si="22"/>
        <v>11.80624205620675</v>
      </c>
      <c r="CF62" s="9">
        <f t="shared" si="23"/>
        <v>3.9031548055759355</v>
      </c>
      <c r="CG62" s="9">
        <f t="shared" si="24"/>
        <v>5.9052059052059054</v>
      </c>
      <c r="CH62" s="9">
        <f t="shared" si="25"/>
        <v>1.0997643362136684</v>
      </c>
      <c r="CI62" s="9">
        <f t="shared" si="26"/>
        <v>3.1437368335764058</v>
      </c>
      <c r="CJ62" s="9">
        <f t="shared" si="27"/>
        <v>2.6447105788423153</v>
      </c>
      <c r="CK62" s="9">
        <f t="shared" si="28"/>
        <v>-0.39761431411530812</v>
      </c>
      <c r="CL62" s="9">
        <f t="shared" si="29"/>
        <v>2.5658453695836871</v>
      </c>
      <c r="CM62" s="9">
        <f t="shared" si="30"/>
        <v>11.289712556732225</v>
      </c>
      <c r="CN62" s="9">
        <f t="shared" si="31"/>
        <v>0.58968993722655505</v>
      </c>
      <c r="CO62" s="9">
        <f t="shared" si="32"/>
        <v>1.3690705746239877</v>
      </c>
    </row>
    <row r="63" spans="1:93" x14ac:dyDescent="0.25">
      <c r="A63" t="s">
        <v>71</v>
      </c>
      <c r="B63" s="7">
        <v>43951</v>
      </c>
      <c r="C63">
        <v>13384800</v>
      </c>
      <c r="D63">
        <v>1188600</v>
      </c>
      <c r="E63" t="s">
        <v>71</v>
      </c>
      <c r="F63" s="7">
        <v>43950</v>
      </c>
      <c r="G63">
        <v>12196200</v>
      </c>
      <c r="H63">
        <v>57900</v>
      </c>
      <c r="I63" t="s">
        <v>71</v>
      </c>
      <c r="J63" s="7">
        <v>43949</v>
      </c>
      <c r="K63">
        <v>12138300</v>
      </c>
      <c r="L63">
        <v>-116100</v>
      </c>
      <c r="M63" t="s">
        <v>71</v>
      </c>
      <c r="N63" s="7">
        <v>43948</v>
      </c>
      <c r="O63">
        <v>12254400</v>
      </c>
      <c r="P63">
        <v>-314100</v>
      </c>
      <c r="Q63" t="s">
        <v>71</v>
      </c>
      <c r="R63" s="7">
        <v>43945</v>
      </c>
      <c r="S63">
        <v>12568500</v>
      </c>
      <c r="T63">
        <v>-79800</v>
      </c>
      <c r="U63" t="s">
        <v>71</v>
      </c>
      <c r="V63" s="7">
        <v>43944</v>
      </c>
      <c r="W63">
        <v>12648300</v>
      </c>
      <c r="X63">
        <v>-46500</v>
      </c>
      <c r="Y63" t="s">
        <v>71</v>
      </c>
      <c r="Z63" s="7">
        <v>43943</v>
      </c>
      <c r="AA63">
        <v>12694800</v>
      </c>
      <c r="AB63">
        <v>-40200</v>
      </c>
      <c r="AC63" t="s">
        <v>71</v>
      </c>
      <c r="AD63" s="7">
        <v>43942</v>
      </c>
      <c r="AE63">
        <v>12735000</v>
      </c>
      <c r="AF63">
        <v>189000</v>
      </c>
      <c r="AG63" t="s">
        <v>71</v>
      </c>
      <c r="AH63" s="7">
        <v>43941</v>
      </c>
      <c r="AI63">
        <v>12546000</v>
      </c>
      <c r="AJ63">
        <v>62700</v>
      </c>
      <c r="AK63" t="s">
        <v>71</v>
      </c>
      <c r="AL63" s="7">
        <v>43938</v>
      </c>
      <c r="AM63">
        <v>12483300</v>
      </c>
      <c r="AN63">
        <v>-232200</v>
      </c>
      <c r="AO63" t="s">
        <v>71</v>
      </c>
      <c r="AP63" s="7">
        <v>43937</v>
      </c>
      <c r="AQ63">
        <v>12715500</v>
      </c>
      <c r="AR63">
        <v>-845700</v>
      </c>
      <c r="AS63" t="s">
        <v>71</v>
      </c>
      <c r="AT63" s="7">
        <v>43936</v>
      </c>
      <c r="AU63">
        <v>13561200</v>
      </c>
      <c r="AV63">
        <v>4197000</v>
      </c>
      <c r="AW63" t="s">
        <v>71</v>
      </c>
      <c r="AX63" s="7">
        <v>43934</v>
      </c>
      <c r="AY63">
        <v>9364200</v>
      </c>
      <c r="AZ63">
        <v>267900</v>
      </c>
      <c r="BA63" t="s">
        <v>71</v>
      </c>
      <c r="BB63" s="7">
        <v>43930</v>
      </c>
      <c r="BC63">
        <v>9096300</v>
      </c>
      <c r="BD63">
        <v>38100</v>
      </c>
      <c r="BE63" t="s">
        <v>71</v>
      </c>
      <c r="BF63" s="7">
        <v>43929</v>
      </c>
      <c r="BG63">
        <v>9058200</v>
      </c>
      <c r="BH63">
        <v>-170700</v>
      </c>
      <c r="BJ63" t="str">
        <f t="shared" si="1"/>
        <v>HINDUNILVR</v>
      </c>
      <c r="BK63">
        <f t="shared" si="4"/>
        <v>13384800</v>
      </c>
      <c r="BL63">
        <f t="shared" si="5"/>
        <v>12196200</v>
      </c>
      <c r="BM63">
        <f t="shared" si="6"/>
        <v>12138300</v>
      </c>
      <c r="BN63">
        <f t="shared" si="7"/>
        <v>12254400</v>
      </c>
      <c r="BO63">
        <f t="shared" si="8"/>
        <v>12568500</v>
      </c>
      <c r="BP63">
        <f t="shared" si="9"/>
        <v>12648300</v>
      </c>
      <c r="BQ63">
        <f t="shared" si="10"/>
        <v>12694800</v>
      </c>
      <c r="BR63">
        <f t="shared" si="11"/>
        <v>12735000</v>
      </c>
      <c r="BS63">
        <f t="shared" si="12"/>
        <v>12546000</v>
      </c>
      <c r="BT63">
        <f t="shared" si="13"/>
        <v>12483300</v>
      </c>
      <c r="BU63">
        <f t="shared" si="14"/>
        <v>12715500</v>
      </c>
      <c r="BV63" s="8">
        <f t="shared" si="15"/>
        <v>13561200</v>
      </c>
      <c r="BW63">
        <f t="shared" si="16"/>
        <v>9364200</v>
      </c>
      <c r="BX63">
        <f t="shared" si="17"/>
        <v>9096300</v>
      </c>
      <c r="BY63">
        <f t="shared" si="18"/>
        <v>9058200</v>
      </c>
      <c r="CA63" t="str">
        <f t="shared" si="2"/>
        <v>HINDUNILVR</v>
      </c>
      <c r="CB63" s="9">
        <f t="shared" si="19"/>
        <v>9.7456584837900326</v>
      </c>
      <c r="CC63" s="9">
        <f t="shared" si="20"/>
        <v>0.477002545661254</v>
      </c>
      <c r="CD63" s="9">
        <f t="shared" si="21"/>
        <v>-0.94741480611045836</v>
      </c>
      <c r="CE63" s="9">
        <f t="shared" si="22"/>
        <v>-2.499104905119943</v>
      </c>
      <c r="CF63" s="9">
        <f t="shared" si="23"/>
        <v>-0.63091482649842268</v>
      </c>
      <c r="CG63" s="9">
        <f t="shared" si="24"/>
        <v>-0.36629170999149258</v>
      </c>
      <c r="CH63" s="9">
        <f t="shared" si="25"/>
        <v>-0.31566548881036516</v>
      </c>
      <c r="CI63" s="9">
        <f t="shared" si="26"/>
        <v>1.5064562410329985</v>
      </c>
      <c r="CJ63" s="9">
        <f t="shared" si="27"/>
        <v>0.5022710341015596</v>
      </c>
      <c r="CK63" s="9">
        <f t="shared" si="28"/>
        <v>-1.8261177303291261</v>
      </c>
      <c r="CL63" s="9">
        <f t="shared" si="29"/>
        <v>-6.2361737899300946</v>
      </c>
      <c r="CM63" s="9">
        <f t="shared" si="30"/>
        <v>44.819632216313195</v>
      </c>
      <c r="CN63" s="9">
        <f t="shared" si="31"/>
        <v>2.9451535239602915</v>
      </c>
      <c r="CO63" s="9">
        <f t="shared" si="32"/>
        <v>0.42061336689408491</v>
      </c>
    </row>
    <row r="64" spans="1:93" x14ac:dyDescent="0.25">
      <c r="A64" t="s">
        <v>72</v>
      </c>
      <c r="B64" s="7">
        <v>43951</v>
      </c>
      <c r="C64">
        <v>12868800</v>
      </c>
      <c r="D64">
        <v>72000</v>
      </c>
      <c r="E64" t="s">
        <v>72</v>
      </c>
      <c r="F64" s="7">
        <v>43950</v>
      </c>
      <c r="G64">
        <v>12796800</v>
      </c>
      <c r="H64">
        <v>-91200</v>
      </c>
      <c r="I64" t="s">
        <v>72</v>
      </c>
      <c r="J64" s="7">
        <v>43949</v>
      </c>
      <c r="K64">
        <v>12888000</v>
      </c>
      <c r="L64">
        <v>-777600</v>
      </c>
      <c r="M64" t="s">
        <v>72</v>
      </c>
      <c r="N64" s="7">
        <v>43948</v>
      </c>
      <c r="O64">
        <v>13665600</v>
      </c>
      <c r="P64">
        <v>972000</v>
      </c>
      <c r="Q64" t="s">
        <v>72</v>
      </c>
      <c r="R64" s="7">
        <v>43945</v>
      </c>
      <c r="S64">
        <v>12693600</v>
      </c>
      <c r="T64">
        <v>2186400</v>
      </c>
      <c r="U64" t="s">
        <v>72</v>
      </c>
      <c r="V64" s="7">
        <v>43944</v>
      </c>
      <c r="W64">
        <v>10507200</v>
      </c>
      <c r="X64">
        <v>1050000</v>
      </c>
      <c r="Y64" t="s">
        <v>72</v>
      </c>
      <c r="Z64" s="7">
        <v>43943</v>
      </c>
      <c r="AA64">
        <v>9457200</v>
      </c>
      <c r="AB64">
        <v>-392400</v>
      </c>
      <c r="AC64" t="s">
        <v>72</v>
      </c>
      <c r="AD64" s="7">
        <v>43942</v>
      </c>
      <c r="AE64">
        <v>9849600</v>
      </c>
      <c r="AF64">
        <v>-318000</v>
      </c>
      <c r="AG64" t="s">
        <v>72</v>
      </c>
      <c r="AH64" s="7">
        <v>43941</v>
      </c>
      <c r="AI64">
        <v>10167600</v>
      </c>
      <c r="AJ64">
        <v>-217200</v>
      </c>
      <c r="AK64" t="s">
        <v>72</v>
      </c>
      <c r="AL64" s="7">
        <v>43938</v>
      </c>
      <c r="AM64">
        <v>10384800</v>
      </c>
      <c r="AN64">
        <v>-1548000</v>
      </c>
      <c r="AO64" t="s">
        <v>72</v>
      </c>
      <c r="AP64" s="7">
        <v>43937</v>
      </c>
      <c r="AQ64">
        <v>11932800</v>
      </c>
      <c r="AR64">
        <v>2182800</v>
      </c>
      <c r="AS64" t="s">
        <v>72</v>
      </c>
      <c r="AT64" s="7">
        <v>43936</v>
      </c>
      <c r="AU64">
        <v>9750000</v>
      </c>
      <c r="AV64">
        <v>303600</v>
      </c>
      <c r="AW64" t="s">
        <v>72</v>
      </c>
      <c r="AX64" s="7">
        <v>43934</v>
      </c>
      <c r="AY64">
        <v>9446400</v>
      </c>
      <c r="AZ64">
        <v>-145200</v>
      </c>
      <c r="BA64" t="s">
        <v>72</v>
      </c>
      <c r="BB64" s="7">
        <v>43930</v>
      </c>
      <c r="BC64">
        <v>9591600</v>
      </c>
      <c r="BD64">
        <v>474000</v>
      </c>
      <c r="BE64" t="s">
        <v>72</v>
      </c>
      <c r="BF64" s="7">
        <v>43929</v>
      </c>
      <c r="BG64">
        <v>9117600</v>
      </c>
      <c r="BH64">
        <v>30000</v>
      </c>
      <c r="BJ64" t="str">
        <f t="shared" si="1"/>
        <v>IBULHSGFIN</v>
      </c>
      <c r="BK64">
        <f t="shared" si="4"/>
        <v>12868800</v>
      </c>
      <c r="BL64">
        <f t="shared" si="5"/>
        <v>12796800</v>
      </c>
      <c r="BM64">
        <f t="shared" si="6"/>
        <v>12888000</v>
      </c>
      <c r="BN64">
        <f t="shared" si="7"/>
        <v>13665600</v>
      </c>
      <c r="BO64">
        <f t="shared" si="8"/>
        <v>12693600</v>
      </c>
      <c r="BP64">
        <f t="shared" si="9"/>
        <v>10507200</v>
      </c>
      <c r="BQ64">
        <f t="shared" si="10"/>
        <v>9457200</v>
      </c>
      <c r="BR64">
        <f t="shared" si="11"/>
        <v>9849600</v>
      </c>
      <c r="BS64">
        <f t="shared" si="12"/>
        <v>10167600</v>
      </c>
      <c r="BT64">
        <f t="shared" si="13"/>
        <v>10384800</v>
      </c>
      <c r="BU64">
        <f t="shared" si="14"/>
        <v>11932800</v>
      </c>
      <c r="BV64" s="8">
        <f t="shared" si="15"/>
        <v>9750000</v>
      </c>
      <c r="BW64">
        <f t="shared" si="16"/>
        <v>9446400</v>
      </c>
      <c r="BX64">
        <f t="shared" si="17"/>
        <v>9591600</v>
      </c>
      <c r="BY64">
        <f t="shared" si="18"/>
        <v>9117600</v>
      </c>
      <c r="CA64" t="str">
        <f t="shared" si="2"/>
        <v>IBULHSGFIN</v>
      </c>
      <c r="CB64" s="9">
        <f t="shared" si="19"/>
        <v>0.56264066016504122</v>
      </c>
      <c r="CC64" s="9">
        <f t="shared" si="20"/>
        <v>-0.707635009310987</v>
      </c>
      <c r="CD64" s="9">
        <f t="shared" si="21"/>
        <v>-5.6902002107481557</v>
      </c>
      <c r="CE64" s="9">
        <f t="shared" si="22"/>
        <v>7.6574021554169036</v>
      </c>
      <c r="CF64" s="9">
        <f t="shared" si="23"/>
        <v>20.808588396528094</v>
      </c>
      <c r="CG64" s="9">
        <f t="shared" si="24"/>
        <v>11.102651947722372</v>
      </c>
      <c r="CH64" s="9">
        <f t="shared" si="25"/>
        <v>-3.9839181286549707</v>
      </c>
      <c r="CI64" s="9">
        <f t="shared" si="26"/>
        <v>-3.1275817302018178</v>
      </c>
      <c r="CJ64" s="9">
        <f t="shared" si="27"/>
        <v>-2.0915183730067022</v>
      </c>
      <c r="CK64" s="9">
        <f t="shared" si="28"/>
        <v>-12.972646822204345</v>
      </c>
      <c r="CL64" s="9">
        <f t="shared" si="29"/>
        <v>22.387692307692308</v>
      </c>
      <c r="CM64" s="9">
        <f t="shared" si="30"/>
        <v>3.2139227642276427</v>
      </c>
      <c r="CN64" s="9">
        <f t="shared" si="31"/>
        <v>-1.5138245965219568</v>
      </c>
      <c r="CO64" s="9">
        <f t="shared" si="32"/>
        <v>5.1987365096077918</v>
      </c>
    </row>
    <row r="65" spans="1:93" x14ac:dyDescent="0.25">
      <c r="A65" t="s">
        <v>73</v>
      </c>
      <c r="B65" s="7">
        <v>43951</v>
      </c>
      <c r="C65">
        <v>83745750</v>
      </c>
      <c r="D65">
        <v>-4503125</v>
      </c>
      <c r="E65" t="s">
        <v>73</v>
      </c>
      <c r="F65" s="7">
        <v>43950</v>
      </c>
      <c r="G65">
        <v>88248875</v>
      </c>
      <c r="H65">
        <v>-2235750</v>
      </c>
      <c r="I65" t="s">
        <v>73</v>
      </c>
      <c r="J65" s="7">
        <v>43949</v>
      </c>
      <c r="K65">
        <v>90484625</v>
      </c>
      <c r="L65">
        <v>3364625</v>
      </c>
      <c r="M65" t="s">
        <v>73</v>
      </c>
      <c r="N65" s="7">
        <v>43948</v>
      </c>
      <c r="O65">
        <v>87120000</v>
      </c>
      <c r="P65">
        <v>4402750</v>
      </c>
      <c r="Q65" t="s">
        <v>73</v>
      </c>
      <c r="R65" s="7">
        <v>43945</v>
      </c>
      <c r="S65">
        <v>82717250</v>
      </c>
      <c r="T65">
        <v>979000</v>
      </c>
      <c r="U65" t="s">
        <v>73</v>
      </c>
      <c r="V65" s="7">
        <v>43944</v>
      </c>
      <c r="W65">
        <v>81738250</v>
      </c>
      <c r="X65">
        <v>213125</v>
      </c>
      <c r="Y65" t="s">
        <v>73</v>
      </c>
      <c r="Z65" s="7">
        <v>43943</v>
      </c>
      <c r="AA65">
        <v>81525125</v>
      </c>
      <c r="AB65">
        <v>1326875</v>
      </c>
      <c r="AC65" t="s">
        <v>73</v>
      </c>
      <c r="AD65" s="7">
        <v>43942</v>
      </c>
      <c r="AE65">
        <v>80198250</v>
      </c>
      <c r="AF65">
        <v>-349250</v>
      </c>
      <c r="AG65" t="s">
        <v>73</v>
      </c>
      <c r="AH65" s="7">
        <v>43941</v>
      </c>
      <c r="AI65">
        <v>80547500</v>
      </c>
      <c r="AJ65">
        <v>-4009500</v>
      </c>
      <c r="AK65" t="s">
        <v>73</v>
      </c>
      <c r="AL65" s="7">
        <v>43938</v>
      </c>
      <c r="AM65">
        <v>84557000</v>
      </c>
      <c r="AN65">
        <v>1914000</v>
      </c>
      <c r="AO65" t="s">
        <v>73</v>
      </c>
      <c r="AP65" s="7">
        <v>43937</v>
      </c>
      <c r="AQ65">
        <v>82643000</v>
      </c>
      <c r="AR65">
        <v>413875</v>
      </c>
      <c r="AS65" t="s">
        <v>73</v>
      </c>
      <c r="AT65" s="7">
        <v>43936</v>
      </c>
      <c r="AU65">
        <v>82229125</v>
      </c>
      <c r="AV65">
        <v>-723250</v>
      </c>
      <c r="AW65" t="s">
        <v>73</v>
      </c>
      <c r="AX65" s="7">
        <v>43934</v>
      </c>
      <c r="AY65">
        <v>82952375</v>
      </c>
      <c r="AZ65">
        <v>1596375</v>
      </c>
      <c r="BA65" t="s">
        <v>73</v>
      </c>
      <c r="BB65" s="7">
        <v>43930</v>
      </c>
      <c r="BC65">
        <v>81356000</v>
      </c>
      <c r="BD65">
        <v>2468125</v>
      </c>
      <c r="BE65" t="s">
        <v>73</v>
      </c>
      <c r="BF65" s="7">
        <v>43929</v>
      </c>
      <c r="BG65">
        <v>78887875</v>
      </c>
      <c r="BH65">
        <v>-3580500</v>
      </c>
      <c r="BJ65" t="str">
        <f t="shared" si="1"/>
        <v>ICICIBANK</v>
      </c>
      <c r="BK65">
        <f t="shared" si="4"/>
        <v>83745750</v>
      </c>
      <c r="BL65">
        <f t="shared" si="5"/>
        <v>88248875</v>
      </c>
      <c r="BM65">
        <f t="shared" si="6"/>
        <v>90484625</v>
      </c>
      <c r="BN65">
        <f t="shared" si="7"/>
        <v>87120000</v>
      </c>
      <c r="BO65">
        <f t="shared" si="8"/>
        <v>82717250</v>
      </c>
      <c r="BP65">
        <f t="shared" si="9"/>
        <v>81738250</v>
      </c>
      <c r="BQ65">
        <f t="shared" si="10"/>
        <v>81525125</v>
      </c>
      <c r="BR65">
        <f t="shared" si="11"/>
        <v>80198250</v>
      </c>
      <c r="BS65">
        <f t="shared" si="12"/>
        <v>80547500</v>
      </c>
      <c r="BT65">
        <f t="shared" si="13"/>
        <v>84557000</v>
      </c>
      <c r="BU65">
        <f t="shared" si="14"/>
        <v>82643000</v>
      </c>
      <c r="BV65" s="8">
        <f t="shared" si="15"/>
        <v>82229125</v>
      </c>
      <c r="BW65">
        <f t="shared" si="16"/>
        <v>82952375</v>
      </c>
      <c r="BX65">
        <f t="shared" si="17"/>
        <v>81356000</v>
      </c>
      <c r="BY65">
        <f t="shared" si="18"/>
        <v>78887875</v>
      </c>
      <c r="CA65" t="str">
        <f t="shared" si="2"/>
        <v>ICICIBANK</v>
      </c>
      <c r="CB65" s="9">
        <f t="shared" si="19"/>
        <v>-5.1027562674311708</v>
      </c>
      <c r="CC65" s="9">
        <f t="shared" si="20"/>
        <v>-2.4708617624264897</v>
      </c>
      <c r="CD65" s="9">
        <f t="shared" si="21"/>
        <v>3.8620580808080804</v>
      </c>
      <c r="CE65" s="9">
        <f t="shared" si="22"/>
        <v>5.3226503540676218</v>
      </c>
      <c r="CF65" s="9">
        <f t="shared" si="23"/>
        <v>1.1977256669918916</v>
      </c>
      <c r="CG65" s="9">
        <f t="shared" si="24"/>
        <v>0.26142247558651399</v>
      </c>
      <c r="CH65" s="9">
        <f t="shared" si="25"/>
        <v>1.6544937077804067</v>
      </c>
      <c r="CI65" s="9">
        <f t="shared" si="26"/>
        <v>-0.43359508364629568</v>
      </c>
      <c r="CJ65" s="9">
        <f t="shared" si="27"/>
        <v>-4.7417718225575642</v>
      </c>
      <c r="CK65" s="9">
        <f t="shared" si="28"/>
        <v>2.3159856249168111</v>
      </c>
      <c r="CL65" s="9">
        <f t="shared" si="29"/>
        <v>0.50331923147668178</v>
      </c>
      <c r="CM65" s="9">
        <f t="shared" si="30"/>
        <v>-0.87188582605380494</v>
      </c>
      <c r="CN65" s="9">
        <f t="shared" si="31"/>
        <v>1.9622093023255813</v>
      </c>
      <c r="CO65" s="9">
        <f t="shared" si="32"/>
        <v>3.1286493646837359</v>
      </c>
    </row>
    <row r="66" spans="1:93" x14ac:dyDescent="0.25">
      <c r="A66" t="s">
        <v>74</v>
      </c>
      <c r="B66" s="7">
        <v>43951</v>
      </c>
      <c r="C66">
        <v>7989000</v>
      </c>
      <c r="D66">
        <v>-729000</v>
      </c>
      <c r="E66" t="s">
        <v>74</v>
      </c>
      <c r="F66" s="7">
        <v>43950</v>
      </c>
      <c r="G66">
        <v>8718000</v>
      </c>
      <c r="H66">
        <v>-525000</v>
      </c>
      <c r="I66" t="s">
        <v>74</v>
      </c>
      <c r="J66" s="7">
        <v>43949</v>
      </c>
      <c r="K66">
        <v>9243000</v>
      </c>
      <c r="L66">
        <v>220500</v>
      </c>
      <c r="M66" t="s">
        <v>74</v>
      </c>
      <c r="N66" s="7">
        <v>43948</v>
      </c>
      <c r="O66">
        <v>9022500</v>
      </c>
      <c r="P66">
        <v>340500</v>
      </c>
      <c r="Q66" t="s">
        <v>74</v>
      </c>
      <c r="R66" s="7">
        <v>43945</v>
      </c>
      <c r="S66">
        <v>8682000</v>
      </c>
      <c r="T66">
        <v>279000</v>
      </c>
      <c r="U66" t="s">
        <v>74</v>
      </c>
      <c r="V66" s="7">
        <v>43944</v>
      </c>
      <c r="W66">
        <v>8403000</v>
      </c>
      <c r="X66">
        <v>465000</v>
      </c>
      <c r="Y66" t="s">
        <v>74</v>
      </c>
      <c r="Z66" s="7">
        <v>43943</v>
      </c>
      <c r="AA66">
        <v>7938000</v>
      </c>
      <c r="AB66">
        <v>160500</v>
      </c>
      <c r="AC66" t="s">
        <v>74</v>
      </c>
      <c r="AD66" s="7">
        <v>43942</v>
      </c>
      <c r="AE66">
        <v>7777500</v>
      </c>
      <c r="AF66">
        <v>31500</v>
      </c>
      <c r="AG66" t="s">
        <v>74</v>
      </c>
      <c r="AH66" s="7">
        <v>43941</v>
      </c>
      <c r="AI66">
        <v>7746000</v>
      </c>
      <c r="AJ66">
        <v>27000</v>
      </c>
      <c r="AK66" t="s">
        <v>74</v>
      </c>
      <c r="AL66" s="7">
        <v>43938</v>
      </c>
      <c r="AM66">
        <v>7719000</v>
      </c>
      <c r="AN66">
        <v>-112500</v>
      </c>
      <c r="AO66" t="s">
        <v>74</v>
      </c>
      <c r="AP66" s="7">
        <v>43937</v>
      </c>
      <c r="AQ66">
        <v>7831500</v>
      </c>
      <c r="AR66">
        <v>303000</v>
      </c>
      <c r="AS66" t="s">
        <v>74</v>
      </c>
      <c r="AT66" s="7">
        <v>43936</v>
      </c>
      <c r="AU66">
        <v>7528500</v>
      </c>
      <c r="AV66">
        <v>118500</v>
      </c>
      <c r="AW66" t="s">
        <v>74</v>
      </c>
      <c r="AX66" s="7">
        <v>43934</v>
      </c>
      <c r="AY66">
        <v>7410000</v>
      </c>
      <c r="AZ66">
        <v>37500</v>
      </c>
      <c r="BA66" t="s">
        <v>74</v>
      </c>
      <c r="BB66" s="7">
        <v>43930</v>
      </c>
      <c r="BC66">
        <v>7372500</v>
      </c>
      <c r="BD66">
        <v>-37500</v>
      </c>
      <c r="BE66" t="s">
        <v>74</v>
      </c>
      <c r="BF66" s="7">
        <v>43929</v>
      </c>
      <c r="BG66">
        <v>7410000</v>
      </c>
      <c r="BH66">
        <v>4500</v>
      </c>
      <c r="BJ66" t="str">
        <f t="shared" ref="BJ66:BJ129" si="33">A66</f>
        <v>ICICIPRULI</v>
      </c>
      <c r="BK66">
        <f t="shared" si="4"/>
        <v>7989000</v>
      </c>
      <c r="BL66">
        <f t="shared" si="5"/>
        <v>8718000</v>
      </c>
      <c r="BM66">
        <f t="shared" si="6"/>
        <v>9243000</v>
      </c>
      <c r="BN66">
        <f t="shared" si="7"/>
        <v>9022500</v>
      </c>
      <c r="BO66">
        <f t="shared" si="8"/>
        <v>8682000</v>
      </c>
      <c r="BP66">
        <f t="shared" si="9"/>
        <v>8403000</v>
      </c>
      <c r="BQ66">
        <f t="shared" si="10"/>
        <v>7938000</v>
      </c>
      <c r="BR66">
        <f t="shared" si="11"/>
        <v>7777500</v>
      </c>
      <c r="BS66">
        <f t="shared" si="12"/>
        <v>7746000</v>
      </c>
      <c r="BT66">
        <f t="shared" si="13"/>
        <v>7719000</v>
      </c>
      <c r="BU66">
        <f t="shared" si="14"/>
        <v>7831500</v>
      </c>
      <c r="BV66" s="8">
        <f t="shared" si="15"/>
        <v>7528500</v>
      </c>
      <c r="BW66">
        <f t="shared" si="16"/>
        <v>7410000</v>
      </c>
      <c r="BX66">
        <f t="shared" si="17"/>
        <v>7372500</v>
      </c>
      <c r="BY66">
        <f t="shared" si="18"/>
        <v>7410000</v>
      </c>
      <c r="CA66" t="str">
        <f t="shared" ref="CA66:CA129" si="34">BJ66</f>
        <v>ICICIPRULI</v>
      </c>
      <c r="CB66" s="9">
        <f t="shared" si="19"/>
        <v>-8.36200963523744</v>
      </c>
      <c r="CC66" s="9">
        <f t="shared" si="20"/>
        <v>-5.6799740344044141</v>
      </c>
      <c r="CD66" s="9">
        <f t="shared" si="21"/>
        <v>2.4438902743142146</v>
      </c>
      <c r="CE66" s="9">
        <f t="shared" si="22"/>
        <v>3.9219073946095371</v>
      </c>
      <c r="CF66" s="9">
        <f t="shared" si="23"/>
        <v>3.3202427704391289</v>
      </c>
      <c r="CG66" s="9">
        <f t="shared" si="24"/>
        <v>5.8578987150415722</v>
      </c>
      <c r="CH66" s="9">
        <f t="shared" si="25"/>
        <v>2.0636451301832208</v>
      </c>
      <c r="CI66" s="9">
        <f t="shared" si="26"/>
        <v>0.40666150271107665</v>
      </c>
      <c r="CJ66" s="9">
        <f t="shared" si="27"/>
        <v>0.34978624174115819</v>
      </c>
      <c r="CK66" s="9">
        <f t="shared" si="28"/>
        <v>-1.4365064163953267</v>
      </c>
      <c r="CL66" s="9">
        <f t="shared" si="29"/>
        <v>4.0247061167563265</v>
      </c>
      <c r="CM66" s="9">
        <f t="shared" si="30"/>
        <v>1.5991902834008098</v>
      </c>
      <c r="CN66" s="9">
        <f t="shared" si="31"/>
        <v>0.50864699898270604</v>
      </c>
      <c r="CO66" s="9">
        <f t="shared" si="32"/>
        <v>-0.50607287449392713</v>
      </c>
    </row>
    <row r="67" spans="1:93" x14ac:dyDescent="0.25">
      <c r="A67" t="s">
        <v>75</v>
      </c>
      <c r="B67" s="7">
        <v>43951</v>
      </c>
      <c r="C67">
        <v>446684000</v>
      </c>
      <c r="D67">
        <v>-45766000</v>
      </c>
      <c r="E67" t="s">
        <v>75</v>
      </c>
      <c r="F67" s="7">
        <v>43950</v>
      </c>
      <c r="G67">
        <v>492450000</v>
      </c>
      <c r="H67">
        <v>55762000</v>
      </c>
      <c r="I67" t="s">
        <v>75</v>
      </c>
      <c r="J67" s="7">
        <v>43949</v>
      </c>
      <c r="K67">
        <v>436688000</v>
      </c>
      <c r="L67">
        <v>-64876000</v>
      </c>
      <c r="M67" t="s">
        <v>75</v>
      </c>
      <c r="N67" s="7">
        <v>43948</v>
      </c>
      <c r="O67">
        <v>501564000</v>
      </c>
      <c r="P67">
        <v>71442000</v>
      </c>
      <c r="Q67" t="s">
        <v>75</v>
      </c>
      <c r="R67" s="7">
        <v>43945</v>
      </c>
      <c r="S67">
        <v>430122000</v>
      </c>
      <c r="T67">
        <v>-16954000</v>
      </c>
      <c r="U67" t="s">
        <v>75</v>
      </c>
      <c r="V67" s="7">
        <v>43944</v>
      </c>
      <c r="W67">
        <v>447076000</v>
      </c>
      <c r="X67">
        <v>98980000</v>
      </c>
      <c r="Y67" t="s">
        <v>75</v>
      </c>
      <c r="Z67" s="7">
        <v>43943</v>
      </c>
      <c r="AA67">
        <v>348096000</v>
      </c>
      <c r="AB67">
        <v>21266000</v>
      </c>
      <c r="AC67" t="s">
        <v>75</v>
      </c>
      <c r="AD67" s="7">
        <v>43942</v>
      </c>
      <c r="AE67">
        <v>326830000</v>
      </c>
      <c r="AF67">
        <v>13818000</v>
      </c>
      <c r="AG67" t="s">
        <v>75</v>
      </c>
      <c r="AH67" s="7">
        <v>43941</v>
      </c>
      <c r="AI67">
        <v>313012000</v>
      </c>
      <c r="AJ67">
        <v>-4802000</v>
      </c>
      <c r="AK67" t="s">
        <v>75</v>
      </c>
      <c r="AL67" s="7">
        <v>43938</v>
      </c>
      <c r="AM67">
        <v>317814000</v>
      </c>
      <c r="AN67">
        <v>-3724000</v>
      </c>
      <c r="AO67" t="s">
        <v>75</v>
      </c>
      <c r="AP67" s="7">
        <v>43937</v>
      </c>
      <c r="AQ67">
        <v>321538000</v>
      </c>
      <c r="AR67">
        <v>29106000</v>
      </c>
      <c r="AS67" t="s">
        <v>75</v>
      </c>
      <c r="AT67" s="7">
        <v>43936</v>
      </c>
      <c r="AU67">
        <v>292432000</v>
      </c>
      <c r="AV67">
        <v>-36750000</v>
      </c>
      <c r="AW67" t="s">
        <v>75</v>
      </c>
      <c r="AX67" s="7">
        <v>43934</v>
      </c>
      <c r="AY67">
        <v>329182000</v>
      </c>
      <c r="AZ67">
        <v>65758000</v>
      </c>
      <c r="BA67" t="s">
        <v>75</v>
      </c>
      <c r="BB67" s="7">
        <v>43930</v>
      </c>
      <c r="BC67">
        <v>263424000</v>
      </c>
      <c r="BD67">
        <v>3038000</v>
      </c>
      <c r="BE67" t="s">
        <v>75</v>
      </c>
      <c r="BF67" s="7">
        <v>43929</v>
      </c>
      <c r="BG67">
        <v>260386000</v>
      </c>
      <c r="BH67">
        <v>4312000</v>
      </c>
      <c r="BJ67" t="str">
        <f t="shared" si="33"/>
        <v>IDEA</v>
      </c>
      <c r="BK67">
        <f t="shared" ref="BK67:BK130" si="35">VLOOKUP(BJ67,A:BH,3,0)</f>
        <v>446684000</v>
      </c>
      <c r="BL67">
        <f t="shared" ref="BL67:BL130" si="36">VLOOKUP(BJ67,A:BH,7,0)</f>
        <v>492450000</v>
      </c>
      <c r="BM67">
        <f t="shared" ref="BM67:BM130" si="37">VLOOKUP(BJ67,A:BH,11,0)</f>
        <v>436688000</v>
      </c>
      <c r="BN67">
        <f t="shared" ref="BN67:BN130" si="38">VLOOKUP(BJ67,A:BH,15,0)</f>
        <v>501564000</v>
      </c>
      <c r="BO67">
        <f t="shared" ref="BO67:BO130" si="39">VLOOKUP(BJ67,A:BH,19,0)</f>
        <v>430122000</v>
      </c>
      <c r="BP67">
        <f t="shared" ref="BP67:BP130" si="40">VLOOKUP(BJ67,A:BH,23,0)</f>
        <v>447076000</v>
      </c>
      <c r="BQ67">
        <f t="shared" ref="BQ67:BQ130" si="41">VLOOKUP(BJ67,A:BH,27,0)</f>
        <v>348096000</v>
      </c>
      <c r="BR67">
        <f t="shared" ref="BR67:BR130" si="42">VLOOKUP(BJ67,A:BH,31,0)</f>
        <v>326830000</v>
      </c>
      <c r="BS67">
        <f t="shared" ref="BS67:BS130" si="43">VLOOKUP(BJ67,A:BH,35,0)</f>
        <v>313012000</v>
      </c>
      <c r="BT67">
        <f t="shared" ref="BT67:BT130" si="44">VLOOKUP(BJ67,A:BH,39,0)</f>
        <v>317814000</v>
      </c>
      <c r="BU67">
        <f t="shared" ref="BU67:BU130" si="45">VLOOKUP(BJ67,A:BH,43,0)</f>
        <v>321538000</v>
      </c>
      <c r="BV67" s="8">
        <f t="shared" ref="BV67:BV130" si="46">VLOOKUP(BJ67,A:BH,47,0)</f>
        <v>292432000</v>
      </c>
      <c r="BW67">
        <f t="shared" ref="BW67:BW130" si="47">VLOOKUP(BJ67,A:BH,51,0)</f>
        <v>329182000</v>
      </c>
      <c r="BX67">
        <f t="shared" ref="BX67:BX130" si="48">VLOOKUP(BJ67,A:BH,55,0)</f>
        <v>263424000</v>
      </c>
      <c r="BY67">
        <f t="shared" ref="BY67:BY130" si="49">VLOOKUP(BJ67,A:BH,59,0)</f>
        <v>260386000</v>
      </c>
      <c r="CA67" t="str">
        <f t="shared" si="34"/>
        <v>IDEA</v>
      </c>
      <c r="CB67" s="9">
        <f t="shared" ref="CB67:CB130" si="50">(BK67-BL67)/BL67*100</f>
        <v>-9.2935323383084576</v>
      </c>
      <c r="CC67" s="9">
        <f t="shared" ref="CC67:CC130" si="51">(BL67-BM67)/BM67*100</f>
        <v>12.769299820466786</v>
      </c>
      <c r="CD67" s="9">
        <f t="shared" ref="CD67:CD130" si="52">(BM67-BN67)/BN67*100</f>
        <v>-12.9347401328644</v>
      </c>
      <c r="CE67" s="9">
        <f t="shared" ref="CE67:CE130" si="53">(BN67-BO67)/BO67*100</f>
        <v>16.609706083390293</v>
      </c>
      <c r="CF67" s="9">
        <f t="shared" ref="CF67:CF130" si="54">(BO67-BP67)/BP67*100</f>
        <v>-3.7921964050854884</v>
      </c>
      <c r="CG67" s="9">
        <f t="shared" ref="CG67:CG130" si="55">(BP67-BQ67)/BQ67*100</f>
        <v>28.434684684684687</v>
      </c>
      <c r="CH67" s="9">
        <f t="shared" ref="CH67:CH130" si="56">(BQ67-BR67)/BR67*100</f>
        <v>6.506746626686656</v>
      </c>
      <c r="CI67" s="9">
        <f t="shared" ref="CI67:CI130" si="57">(BR67-BS67)/BS67*100</f>
        <v>4.4145272385723233</v>
      </c>
      <c r="CJ67" s="9">
        <f t="shared" ref="CJ67:CJ130" si="58">(BS67-BT67)/BT67*100</f>
        <v>-1.5109466543324082</v>
      </c>
      <c r="CK67" s="9">
        <f t="shared" ref="CK67:CK130" si="59">(BT67-BU67)/BU67*100</f>
        <v>-1.1581834806461446</v>
      </c>
      <c r="CL67" s="9">
        <f t="shared" ref="CL67:CL130" si="60">(BU67-BV67)/BV67*100</f>
        <v>9.9530831099195716</v>
      </c>
      <c r="CM67" s="9">
        <f t="shared" ref="CM67:CM130" si="61">(BV67-BW67)/BW67*100</f>
        <v>-11.164036915748735</v>
      </c>
      <c r="CN67" s="9">
        <f t="shared" ref="CN67:CN130" si="62">(BW67-BX67)/BX67*100</f>
        <v>24.96279761904762</v>
      </c>
      <c r="CO67" s="9">
        <f t="shared" ref="CO67:CO130" si="63">(BX67-BY67)/BY67*100</f>
        <v>1.1667293940534438</v>
      </c>
    </row>
    <row r="68" spans="1:93" x14ac:dyDescent="0.25">
      <c r="A68" t="s">
        <v>76</v>
      </c>
      <c r="B68" s="7">
        <v>43951</v>
      </c>
      <c r="C68">
        <v>111732000</v>
      </c>
      <c r="D68">
        <v>-6324000</v>
      </c>
      <c r="E68" t="s">
        <v>76</v>
      </c>
      <c r="F68" s="7">
        <v>43950</v>
      </c>
      <c r="G68">
        <v>118056000</v>
      </c>
      <c r="H68">
        <v>-3948000</v>
      </c>
      <c r="I68" t="s">
        <v>76</v>
      </c>
      <c r="J68" s="7">
        <v>43949</v>
      </c>
      <c r="K68">
        <v>122004000</v>
      </c>
      <c r="L68">
        <v>-24984000</v>
      </c>
      <c r="M68" t="s">
        <v>76</v>
      </c>
      <c r="N68" s="7">
        <v>43948</v>
      </c>
      <c r="O68">
        <v>146988000</v>
      </c>
      <c r="P68">
        <v>-4848000</v>
      </c>
      <c r="Q68" t="s">
        <v>76</v>
      </c>
      <c r="R68" s="7">
        <v>43945</v>
      </c>
      <c r="S68">
        <v>151836000</v>
      </c>
      <c r="T68">
        <v>7080000</v>
      </c>
      <c r="U68" t="s">
        <v>76</v>
      </c>
      <c r="V68" s="7">
        <v>43944</v>
      </c>
      <c r="W68">
        <v>144756000</v>
      </c>
      <c r="X68">
        <v>2292000</v>
      </c>
      <c r="Y68" t="s">
        <v>76</v>
      </c>
      <c r="Z68" s="7">
        <v>43943</v>
      </c>
      <c r="AA68">
        <v>142464000</v>
      </c>
      <c r="AB68">
        <v>3840000</v>
      </c>
      <c r="AC68" t="s">
        <v>76</v>
      </c>
      <c r="AD68" s="7">
        <v>43942</v>
      </c>
      <c r="AE68">
        <v>138624000</v>
      </c>
      <c r="AF68">
        <v>8688000</v>
      </c>
      <c r="AG68" t="s">
        <v>76</v>
      </c>
      <c r="AH68" s="7">
        <v>43941</v>
      </c>
      <c r="AI68">
        <v>129936000</v>
      </c>
      <c r="AJ68">
        <v>5772000</v>
      </c>
      <c r="AK68" t="s">
        <v>76</v>
      </c>
      <c r="AL68" s="7">
        <v>43938</v>
      </c>
      <c r="AM68">
        <v>124164000</v>
      </c>
      <c r="AN68">
        <v>2940000</v>
      </c>
      <c r="AO68" t="s">
        <v>76</v>
      </c>
      <c r="AP68" s="7">
        <v>43937</v>
      </c>
      <c r="AQ68">
        <v>121224000</v>
      </c>
      <c r="AR68">
        <v>-1596000</v>
      </c>
      <c r="AS68" t="s">
        <v>76</v>
      </c>
      <c r="AT68" s="7">
        <v>43936</v>
      </c>
      <c r="AU68">
        <v>122820000</v>
      </c>
      <c r="AV68">
        <v>4692000</v>
      </c>
      <c r="AW68" t="s">
        <v>76</v>
      </c>
      <c r="AX68" s="7">
        <v>43934</v>
      </c>
      <c r="AY68">
        <v>118128000</v>
      </c>
      <c r="AZ68">
        <v>576000</v>
      </c>
      <c r="BA68" t="s">
        <v>76</v>
      </c>
      <c r="BB68" s="7">
        <v>43930</v>
      </c>
      <c r="BC68">
        <v>117552000</v>
      </c>
      <c r="BD68">
        <v>-5088000</v>
      </c>
      <c r="BE68" t="s">
        <v>76</v>
      </c>
      <c r="BF68" s="7">
        <v>43929</v>
      </c>
      <c r="BG68">
        <v>122640000</v>
      </c>
      <c r="BH68">
        <v>-1992000</v>
      </c>
      <c r="BJ68" t="str">
        <f t="shared" si="33"/>
        <v>IDFCFIRSTB</v>
      </c>
      <c r="BK68">
        <f t="shared" si="35"/>
        <v>111732000</v>
      </c>
      <c r="BL68">
        <f t="shared" si="36"/>
        <v>118056000</v>
      </c>
      <c r="BM68">
        <f t="shared" si="37"/>
        <v>122004000</v>
      </c>
      <c r="BN68">
        <f t="shared" si="38"/>
        <v>146988000</v>
      </c>
      <c r="BO68">
        <f t="shared" si="39"/>
        <v>151836000</v>
      </c>
      <c r="BP68">
        <f t="shared" si="40"/>
        <v>144756000</v>
      </c>
      <c r="BQ68">
        <f t="shared" si="41"/>
        <v>142464000</v>
      </c>
      <c r="BR68">
        <f t="shared" si="42"/>
        <v>138624000</v>
      </c>
      <c r="BS68">
        <f t="shared" si="43"/>
        <v>129936000</v>
      </c>
      <c r="BT68">
        <f t="shared" si="44"/>
        <v>124164000</v>
      </c>
      <c r="BU68">
        <f t="shared" si="45"/>
        <v>121224000</v>
      </c>
      <c r="BV68" s="8">
        <f t="shared" si="46"/>
        <v>122820000</v>
      </c>
      <c r="BW68">
        <f t="shared" si="47"/>
        <v>118128000</v>
      </c>
      <c r="BX68">
        <f t="shared" si="48"/>
        <v>117552000</v>
      </c>
      <c r="BY68">
        <f t="shared" si="49"/>
        <v>122640000</v>
      </c>
      <c r="CA68" t="str">
        <f t="shared" si="34"/>
        <v>IDFCFIRSTB</v>
      </c>
      <c r="CB68" s="9">
        <f t="shared" si="50"/>
        <v>-5.3567798332994512</v>
      </c>
      <c r="CC68" s="9">
        <f t="shared" si="51"/>
        <v>-3.2359594767384676</v>
      </c>
      <c r="CD68" s="9">
        <f t="shared" si="52"/>
        <v>-16.997305902522655</v>
      </c>
      <c r="CE68" s="9">
        <f t="shared" si="53"/>
        <v>-3.1929186754129457</v>
      </c>
      <c r="CF68" s="9">
        <f t="shared" si="54"/>
        <v>4.8909889745502779</v>
      </c>
      <c r="CG68" s="9">
        <f t="shared" si="55"/>
        <v>1.6088274932614555</v>
      </c>
      <c r="CH68" s="9">
        <f t="shared" si="56"/>
        <v>2.7700831024930745</v>
      </c>
      <c r="CI68" s="9">
        <f t="shared" si="57"/>
        <v>6.6863686738086443</v>
      </c>
      <c r="CJ68" s="9">
        <f t="shared" si="58"/>
        <v>4.6486904416739154</v>
      </c>
      <c r="CK68" s="9">
        <f t="shared" si="59"/>
        <v>2.4252623242922193</v>
      </c>
      <c r="CL68" s="9">
        <f t="shared" si="60"/>
        <v>-1.2994626282364437</v>
      </c>
      <c r="CM68" s="9">
        <f t="shared" si="61"/>
        <v>3.9719626168224296</v>
      </c>
      <c r="CN68" s="9">
        <f t="shared" si="62"/>
        <v>0.4899959167006942</v>
      </c>
      <c r="CO68" s="9">
        <f t="shared" si="63"/>
        <v>-4.1487279843444229</v>
      </c>
    </row>
    <row r="69" spans="1:93" x14ac:dyDescent="0.25">
      <c r="A69" t="s">
        <v>77</v>
      </c>
      <c r="B69" s="7">
        <v>43951</v>
      </c>
      <c r="C69">
        <v>5766750</v>
      </c>
      <c r="D69">
        <v>-629750</v>
      </c>
      <c r="E69" t="s">
        <v>77</v>
      </c>
      <c r="F69" s="7">
        <v>43950</v>
      </c>
      <c r="G69">
        <v>6396500</v>
      </c>
      <c r="H69">
        <v>-539000</v>
      </c>
      <c r="I69" t="s">
        <v>77</v>
      </c>
      <c r="J69" s="7">
        <v>43949</v>
      </c>
      <c r="K69">
        <v>6935500</v>
      </c>
      <c r="L69">
        <v>1108250</v>
      </c>
      <c r="M69" t="s">
        <v>77</v>
      </c>
      <c r="N69" s="7">
        <v>43948</v>
      </c>
      <c r="O69">
        <v>5827250</v>
      </c>
      <c r="P69">
        <v>165000</v>
      </c>
      <c r="Q69" t="s">
        <v>77</v>
      </c>
      <c r="R69" s="7">
        <v>43945</v>
      </c>
      <c r="S69">
        <v>5662250</v>
      </c>
      <c r="T69">
        <v>236500</v>
      </c>
      <c r="U69" t="s">
        <v>77</v>
      </c>
      <c r="V69" s="7">
        <v>43944</v>
      </c>
      <c r="W69">
        <v>5425750</v>
      </c>
      <c r="X69">
        <v>82500</v>
      </c>
      <c r="Y69" t="s">
        <v>77</v>
      </c>
      <c r="Z69" s="7">
        <v>43943</v>
      </c>
      <c r="AA69">
        <v>5343250</v>
      </c>
      <c r="AB69">
        <v>228250</v>
      </c>
      <c r="AC69" t="s">
        <v>77</v>
      </c>
      <c r="AD69" s="7">
        <v>43942</v>
      </c>
      <c r="AE69">
        <v>5115000</v>
      </c>
      <c r="AF69">
        <v>55000</v>
      </c>
      <c r="AG69" t="s">
        <v>77</v>
      </c>
      <c r="AH69" s="7">
        <v>43941</v>
      </c>
      <c r="AI69">
        <v>5060000</v>
      </c>
      <c r="AJ69">
        <v>88000</v>
      </c>
      <c r="AK69" t="s">
        <v>77</v>
      </c>
      <c r="AL69" s="7">
        <v>43938</v>
      </c>
      <c r="AM69">
        <v>4972000</v>
      </c>
      <c r="AN69">
        <v>123750</v>
      </c>
      <c r="AO69" t="s">
        <v>77</v>
      </c>
      <c r="AP69" s="7">
        <v>43937</v>
      </c>
      <c r="AQ69">
        <v>4848250</v>
      </c>
      <c r="AR69">
        <v>-49500</v>
      </c>
      <c r="AS69" t="s">
        <v>77</v>
      </c>
      <c r="AT69" s="7">
        <v>43936</v>
      </c>
      <c r="AU69">
        <v>4897750</v>
      </c>
      <c r="AV69">
        <v>203500</v>
      </c>
      <c r="AW69" t="s">
        <v>77</v>
      </c>
      <c r="AX69" s="7">
        <v>43934</v>
      </c>
      <c r="AY69">
        <v>4694250</v>
      </c>
      <c r="AZ69">
        <v>195250</v>
      </c>
      <c r="BA69" t="s">
        <v>77</v>
      </c>
      <c r="BB69" s="7">
        <v>43930</v>
      </c>
      <c r="BC69">
        <v>4499000</v>
      </c>
      <c r="BD69">
        <v>181500</v>
      </c>
      <c r="BE69" t="s">
        <v>77</v>
      </c>
      <c r="BF69" s="7">
        <v>43929</v>
      </c>
      <c r="BG69">
        <v>4317500</v>
      </c>
      <c r="BH69">
        <v>-27500</v>
      </c>
      <c r="BJ69" t="str">
        <f t="shared" si="33"/>
        <v>IGL</v>
      </c>
      <c r="BK69">
        <f t="shared" si="35"/>
        <v>5766750</v>
      </c>
      <c r="BL69">
        <f t="shared" si="36"/>
        <v>6396500</v>
      </c>
      <c r="BM69">
        <f t="shared" si="37"/>
        <v>6935500</v>
      </c>
      <c r="BN69">
        <f t="shared" si="38"/>
        <v>5827250</v>
      </c>
      <c r="BO69">
        <f t="shared" si="39"/>
        <v>5662250</v>
      </c>
      <c r="BP69">
        <f t="shared" si="40"/>
        <v>5425750</v>
      </c>
      <c r="BQ69">
        <f t="shared" si="41"/>
        <v>5343250</v>
      </c>
      <c r="BR69">
        <f t="shared" si="42"/>
        <v>5115000</v>
      </c>
      <c r="BS69">
        <f t="shared" si="43"/>
        <v>5060000</v>
      </c>
      <c r="BT69">
        <f t="shared" si="44"/>
        <v>4972000</v>
      </c>
      <c r="BU69">
        <f t="shared" si="45"/>
        <v>4848250</v>
      </c>
      <c r="BV69" s="8">
        <f t="shared" si="46"/>
        <v>4897750</v>
      </c>
      <c r="BW69">
        <f t="shared" si="47"/>
        <v>4694250</v>
      </c>
      <c r="BX69">
        <f t="shared" si="48"/>
        <v>4499000</v>
      </c>
      <c r="BY69">
        <f t="shared" si="49"/>
        <v>4317500</v>
      </c>
      <c r="CA69" t="str">
        <f t="shared" si="34"/>
        <v>IGL</v>
      </c>
      <c r="CB69" s="9">
        <f t="shared" si="50"/>
        <v>-9.8452278589853819</v>
      </c>
      <c r="CC69" s="9">
        <f t="shared" si="51"/>
        <v>-7.7716098334655035</v>
      </c>
      <c r="CD69" s="9">
        <f t="shared" si="52"/>
        <v>19.018404907975462</v>
      </c>
      <c r="CE69" s="9">
        <f t="shared" si="53"/>
        <v>2.9140359397765905</v>
      </c>
      <c r="CF69" s="9">
        <f t="shared" si="54"/>
        <v>4.3588443993917894</v>
      </c>
      <c r="CG69" s="9">
        <f t="shared" si="55"/>
        <v>1.5440041173443129</v>
      </c>
      <c r="CH69" s="9">
        <f t="shared" si="56"/>
        <v>4.4623655913978499</v>
      </c>
      <c r="CI69" s="9">
        <f t="shared" si="57"/>
        <v>1.0869565217391304</v>
      </c>
      <c r="CJ69" s="9">
        <f t="shared" si="58"/>
        <v>1.7699115044247788</v>
      </c>
      <c r="CK69" s="9">
        <f t="shared" si="59"/>
        <v>2.5524673851389674</v>
      </c>
      <c r="CL69" s="9">
        <f t="shared" si="60"/>
        <v>-1.0106681639528354</v>
      </c>
      <c r="CM69" s="9">
        <f t="shared" si="61"/>
        <v>4.3350908025776214</v>
      </c>
      <c r="CN69" s="9">
        <f t="shared" si="62"/>
        <v>4.3398533007334965</v>
      </c>
      <c r="CO69" s="9">
        <f t="shared" si="63"/>
        <v>4.2038216560509554</v>
      </c>
    </row>
    <row r="70" spans="1:93" x14ac:dyDescent="0.25">
      <c r="A70" t="s">
        <v>78</v>
      </c>
      <c r="B70" s="7">
        <v>43951</v>
      </c>
      <c r="C70">
        <v>3121200</v>
      </c>
      <c r="D70">
        <v>-334500</v>
      </c>
      <c r="E70" t="s">
        <v>78</v>
      </c>
      <c r="F70" s="7">
        <v>43950</v>
      </c>
      <c r="G70">
        <v>3455700</v>
      </c>
      <c r="H70">
        <v>-297000</v>
      </c>
      <c r="I70" t="s">
        <v>78</v>
      </c>
      <c r="J70" s="7">
        <v>43949</v>
      </c>
      <c r="K70">
        <v>3752700</v>
      </c>
      <c r="L70">
        <v>-9600</v>
      </c>
      <c r="M70" t="s">
        <v>78</v>
      </c>
      <c r="N70" s="7">
        <v>43948</v>
      </c>
      <c r="O70">
        <v>3762300</v>
      </c>
      <c r="P70">
        <v>-262200</v>
      </c>
      <c r="Q70" t="s">
        <v>78</v>
      </c>
      <c r="R70" s="7">
        <v>43945</v>
      </c>
      <c r="S70">
        <v>4024500</v>
      </c>
      <c r="T70">
        <v>156300</v>
      </c>
      <c r="U70" t="s">
        <v>78</v>
      </c>
      <c r="V70" s="7">
        <v>43944</v>
      </c>
      <c r="W70">
        <v>3868200</v>
      </c>
      <c r="X70">
        <v>152700</v>
      </c>
      <c r="Y70" t="s">
        <v>78</v>
      </c>
      <c r="Z70" s="7">
        <v>43943</v>
      </c>
      <c r="AA70">
        <v>3715500</v>
      </c>
      <c r="AB70">
        <v>69900</v>
      </c>
      <c r="AC70" t="s">
        <v>78</v>
      </c>
      <c r="AD70" s="7">
        <v>43942</v>
      </c>
      <c r="AE70">
        <v>3645600</v>
      </c>
      <c r="AF70">
        <v>82200</v>
      </c>
      <c r="AG70" t="s">
        <v>78</v>
      </c>
      <c r="AH70" s="7">
        <v>43941</v>
      </c>
      <c r="AI70">
        <v>3563400</v>
      </c>
      <c r="AJ70">
        <v>65700</v>
      </c>
      <c r="AK70" t="s">
        <v>78</v>
      </c>
      <c r="AL70" s="7">
        <v>43938</v>
      </c>
      <c r="AM70">
        <v>3497700</v>
      </c>
      <c r="AN70">
        <v>154200</v>
      </c>
      <c r="AO70" t="s">
        <v>78</v>
      </c>
      <c r="AP70" s="7">
        <v>43937</v>
      </c>
      <c r="AQ70">
        <v>3343500</v>
      </c>
      <c r="AR70">
        <v>3300</v>
      </c>
      <c r="AS70" t="s">
        <v>78</v>
      </c>
      <c r="AT70" s="7">
        <v>43936</v>
      </c>
      <c r="AU70">
        <v>3340200</v>
      </c>
      <c r="AV70">
        <v>-77100</v>
      </c>
      <c r="AW70" t="s">
        <v>78</v>
      </c>
      <c r="AX70" s="7">
        <v>43934</v>
      </c>
      <c r="AY70">
        <v>3417300</v>
      </c>
      <c r="AZ70">
        <v>143700</v>
      </c>
      <c r="BA70" t="s">
        <v>78</v>
      </c>
      <c r="BB70" s="7">
        <v>43930</v>
      </c>
      <c r="BC70">
        <v>3273600</v>
      </c>
      <c r="BD70">
        <v>87300</v>
      </c>
      <c r="BE70" t="s">
        <v>78</v>
      </c>
      <c r="BF70" s="7">
        <v>43929</v>
      </c>
      <c r="BG70">
        <v>3186300</v>
      </c>
      <c r="BH70">
        <v>27900</v>
      </c>
      <c r="BJ70" t="str">
        <f t="shared" si="33"/>
        <v>INDIGO</v>
      </c>
      <c r="BK70">
        <f t="shared" si="35"/>
        <v>3121200</v>
      </c>
      <c r="BL70">
        <f t="shared" si="36"/>
        <v>3455700</v>
      </c>
      <c r="BM70">
        <f t="shared" si="37"/>
        <v>3752700</v>
      </c>
      <c r="BN70">
        <f t="shared" si="38"/>
        <v>3762300</v>
      </c>
      <c r="BO70">
        <f t="shared" si="39"/>
        <v>4024500</v>
      </c>
      <c r="BP70">
        <f t="shared" si="40"/>
        <v>3868200</v>
      </c>
      <c r="BQ70">
        <f t="shared" si="41"/>
        <v>3715500</v>
      </c>
      <c r="BR70">
        <f t="shared" si="42"/>
        <v>3645600</v>
      </c>
      <c r="BS70">
        <f t="shared" si="43"/>
        <v>3563400</v>
      </c>
      <c r="BT70">
        <f t="shared" si="44"/>
        <v>3497700</v>
      </c>
      <c r="BU70">
        <f t="shared" si="45"/>
        <v>3343500</v>
      </c>
      <c r="BV70" s="8">
        <f t="shared" si="46"/>
        <v>3340200</v>
      </c>
      <c r="BW70">
        <f t="shared" si="47"/>
        <v>3417300</v>
      </c>
      <c r="BX70">
        <f t="shared" si="48"/>
        <v>3273600</v>
      </c>
      <c r="BY70">
        <f t="shared" si="49"/>
        <v>3186300</v>
      </c>
      <c r="CA70" t="str">
        <f t="shared" si="34"/>
        <v>INDIGO</v>
      </c>
      <c r="CB70" s="9">
        <f t="shared" si="50"/>
        <v>-9.6796596926816569</v>
      </c>
      <c r="CC70" s="9">
        <f t="shared" si="51"/>
        <v>-7.9143017027740026</v>
      </c>
      <c r="CD70" s="9">
        <f t="shared" si="52"/>
        <v>-0.25516306514632009</v>
      </c>
      <c r="CE70" s="9">
        <f t="shared" si="53"/>
        <v>-6.5150950428624679</v>
      </c>
      <c r="CF70" s="9">
        <f t="shared" si="54"/>
        <v>4.040639056925702</v>
      </c>
      <c r="CG70" s="9">
        <f t="shared" si="55"/>
        <v>4.1098102543399273</v>
      </c>
      <c r="CH70" s="9">
        <f t="shared" si="56"/>
        <v>1.9173798551678736</v>
      </c>
      <c r="CI70" s="9">
        <f t="shared" si="57"/>
        <v>2.3067856541505303</v>
      </c>
      <c r="CJ70" s="9">
        <f t="shared" si="58"/>
        <v>1.8783772193155504</v>
      </c>
      <c r="CK70" s="9">
        <f t="shared" si="59"/>
        <v>4.6119336025123374</v>
      </c>
      <c r="CL70" s="9">
        <f t="shared" si="60"/>
        <v>9.879647925273935E-2</v>
      </c>
      <c r="CM70" s="9">
        <f t="shared" si="61"/>
        <v>-2.2561671495039946</v>
      </c>
      <c r="CN70" s="9">
        <f t="shared" si="62"/>
        <v>4.3896627565982405</v>
      </c>
      <c r="CO70" s="9">
        <f t="shared" si="63"/>
        <v>2.739855004236889</v>
      </c>
    </row>
    <row r="71" spans="1:93" x14ac:dyDescent="0.25">
      <c r="A71" t="s">
        <v>79</v>
      </c>
      <c r="B71" s="7">
        <v>43951</v>
      </c>
      <c r="C71">
        <v>16313600</v>
      </c>
      <c r="D71">
        <v>-734400</v>
      </c>
      <c r="E71" t="s">
        <v>79</v>
      </c>
      <c r="F71" s="7">
        <v>43950</v>
      </c>
      <c r="G71">
        <v>17048000</v>
      </c>
      <c r="H71">
        <v>-2694800</v>
      </c>
      <c r="I71" t="s">
        <v>79</v>
      </c>
      <c r="J71" s="7">
        <v>43949</v>
      </c>
      <c r="K71">
        <v>19742800</v>
      </c>
      <c r="L71">
        <v>908400</v>
      </c>
      <c r="M71" t="s">
        <v>79</v>
      </c>
      <c r="N71" s="7">
        <v>43948</v>
      </c>
      <c r="O71">
        <v>18834400</v>
      </c>
      <c r="P71">
        <v>-537200</v>
      </c>
      <c r="Q71" t="s">
        <v>79</v>
      </c>
      <c r="R71" s="7">
        <v>43945</v>
      </c>
      <c r="S71">
        <v>19371600</v>
      </c>
      <c r="T71">
        <v>1428800</v>
      </c>
      <c r="U71" t="s">
        <v>79</v>
      </c>
      <c r="V71" s="7">
        <v>43944</v>
      </c>
      <c r="W71">
        <v>17942800</v>
      </c>
      <c r="X71">
        <v>446800</v>
      </c>
      <c r="Y71" t="s">
        <v>79</v>
      </c>
      <c r="Z71" s="7">
        <v>43943</v>
      </c>
      <c r="AA71">
        <v>17496000</v>
      </c>
      <c r="AB71">
        <v>478800</v>
      </c>
      <c r="AC71" t="s">
        <v>79</v>
      </c>
      <c r="AD71" s="7">
        <v>43942</v>
      </c>
      <c r="AE71">
        <v>17017200</v>
      </c>
      <c r="AF71">
        <v>438000</v>
      </c>
      <c r="AG71" t="s">
        <v>79</v>
      </c>
      <c r="AH71" s="7">
        <v>43941</v>
      </c>
      <c r="AI71">
        <v>16579200</v>
      </c>
      <c r="AJ71">
        <v>100000</v>
      </c>
      <c r="AK71" t="s">
        <v>79</v>
      </c>
      <c r="AL71" s="7">
        <v>43938</v>
      </c>
      <c r="AM71">
        <v>16479200</v>
      </c>
      <c r="AN71">
        <v>-103600</v>
      </c>
      <c r="AO71" t="s">
        <v>79</v>
      </c>
      <c r="AP71" s="7">
        <v>43937</v>
      </c>
      <c r="AQ71">
        <v>16582800</v>
      </c>
      <c r="AR71">
        <v>-542800</v>
      </c>
      <c r="AS71" t="s">
        <v>79</v>
      </c>
      <c r="AT71" s="7">
        <v>43936</v>
      </c>
      <c r="AU71">
        <v>17125600</v>
      </c>
      <c r="AV71">
        <v>-780800</v>
      </c>
      <c r="AW71" t="s">
        <v>79</v>
      </c>
      <c r="AX71" s="7">
        <v>43934</v>
      </c>
      <c r="AY71">
        <v>17906400</v>
      </c>
      <c r="AZ71">
        <v>164000</v>
      </c>
      <c r="BA71" t="s">
        <v>79</v>
      </c>
      <c r="BB71" s="7">
        <v>43930</v>
      </c>
      <c r="BC71">
        <v>17742400</v>
      </c>
      <c r="BD71">
        <v>-435200</v>
      </c>
      <c r="BE71" t="s">
        <v>79</v>
      </c>
      <c r="BF71" s="7">
        <v>43929</v>
      </c>
      <c r="BG71">
        <v>18177600</v>
      </c>
      <c r="BH71">
        <v>161200</v>
      </c>
      <c r="BJ71" t="str">
        <f t="shared" si="33"/>
        <v>INDUSINDBK</v>
      </c>
      <c r="BK71">
        <f t="shared" si="35"/>
        <v>16313600</v>
      </c>
      <c r="BL71">
        <f t="shared" si="36"/>
        <v>17048000</v>
      </c>
      <c r="BM71">
        <f t="shared" si="37"/>
        <v>19742800</v>
      </c>
      <c r="BN71">
        <f t="shared" si="38"/>
        <v>18834400</v>
      </c>
      <c r="BO71">
        <f t="shared" si="39"/>
        <v>19371600</v>
      </c>
      <c r="BP71">
        <f t="shared" si="40"/>
        <v>17942800</v>
      </c>
      <c r="BQ71">
        <f t="shared" si="41"/>
        <v>17496000</v>
      </c>
      <c r="BR71">
        <f t="shared" si="42"/>
        <v>17017200</v>
      </c>
      <c r="BS71">
        <f t="shared" si="43"/>
        <v>16579200</v>
      </c>
      <c r="BT71">
        <f t="shared" si="44"/>
        <v>16479200</v>
      </c>
      <c r="BU71">
        <f t="shared" si="45"/>
        <v>16582800</v>
      </c>
      <c r="BV71" s="8">
        <f t="shared" si="46"/>
        <v>17125600</v>
      </c>
      <c r="BW71">
        <f t="shared" si="47"/>
        <v>17906400</v>
      </c>
      <c r="BX71">
        <f t="shared" si="48"/>
        <v>17742400</v>
      </c>
      <c r="BY71">
        <f t="shared" si="49"/>
        <v>18177600</v>
      </c>
      <c r="CA71" t="str">
        <f t="shared" si="34"/>
        <v>INDUSINDBK</v>
      </c>
      <c r="CB71" s="9">
        <f t="shared" si="50"/>
        <v>-4.3078366963866728</v>
      </c>
      <c r="CC71" s="9">
        <f t="shared" si="51"/>
        <v>-13.649532994306785</v>
      </c>
      <c r="CD71" s="9">
        <f t="shared" si="52"/>
        <v>4.8230896657180482</v>
      </c>
      <c r="CE71" s="9">
        <f t="shared" si="53"/>
        <v>-2.7731318011934998</v>
      </c>
      <c r="CF71" s="9">
        <f t="shared" si="54"/>
        <v>7.9630826849767038</v>
      </c>
      <c r="CG71" s="9">
        <f t="shared" si="55"/>
        <v>2.5537265660722452</v>
      </c>
      <c r="CH71" s="9">
        <f t="shared" si="56"/>
        <v>2.8136238629151684</v>
      </c>
      <c r="CI71" s="9">
        <f t="shared" si="57"/>
        <v>2.6418645049218297</v>
      </c>
      <c r="CJ71" s="9">
        <f t="shared" si="58"/>
        <v>0.60682557405699311</v>
      </c>
      <c r="CK71" s="9">
        <f t="shared" si="59"/>
        <v>-0.62474371035048359</v>
      </c>
      <c r="CL71" s="9">
        <f t="shared" si="60"/>
        <v>-3.1695239874807304</v>
      </c>
      <c r="CM71" s="9">
        <f t="shared" si="61"/>
        <v>-4.3604521288477862</v>
      </c>
      <c r="CN71" s="9">
        <f t="shared" si="62"/>
        <v>0.92433943547659847</v>
      </c>
      <c r="CO71" s="9">
        <f t="shared" si="63"/>
        <v>-2.3941554440630228</v>
      </c>
    </row>
    <row r="72" spans="1:93" x14ac:dyDescent="0.25">
      <c r="A72" t="s">
        <v>80</v>
      </c>
      <c r="B72" s="7">
        <v>43951</v>
      </c>
      <c r="C72">
        <v>8190000</v>
      </c>
      <c r="D72">
        <v>462000</v>
      </c>
      <c r="E72" t="s">
        <v>80</v>
      </c>
      <c r="F72" s="7">
        <v>43950</v>
      </c>
      <c r="G72">
        <v>7728000</v>
      </c>
      <c r="H72">
        <v>-214000</v>
      </c>
      <c r="I72" t="s">
        <v>80</v>
      </c>
      <c r="J72" s="7">
        <v>43949</v>
      </c>
      <c r="K72">
        <v>7942000</v>
      </c>
      <c r="L72">
        <v>-500000</v>
      </c>
      <c r="M72" t="s">
        <v>80</v>
      </c>
      <c r="N72" s="7">
        <v>43948</v>
      </c>
      <c r="O72">
        <v>8442000</v>
      </c>
      <c r="P72">
        <v>-556000</v>
      </c>
      <c r="Q72" t="s">
        <v>80</v>
      </c>
      <c r="R72" s="7">
        <v>43945</v>
      </c>
      <c r="S72">
        <v>8998000</v>
      </c>
      <c r="T72">
        <v>198000</v>
      </c>
      <c r="U72" t="s">
        <v>80</v>
      </c>
      <c r="V72" s="7">
        <v>43944</v>
      </c>
      <c r="W72">
        <v>8800000</v>
      </c>
      <c r="X72">
        <v>188000</v>
      </c>
      <c r="Y72" t="s">
        <v>80</v>
      </c>
      <c r="Z72" s="7">
        <v>43943</v>
      </c>
      <c r="AA72">
        <v>8612000</v>
      </c>
      <c r="AB72">
        <v>146000</v>
      </c>
      <c r="AC72" t="s">
        <v>80</v>
      </c>
      <c r="AD72" s="7">
        <v>43942</v>
      </c>
      <c r="AE72">
        <v>8466000</v>
      </c>
      <c r="AF72">
        <v>930000</v>
      </c>
      <c r="AG72" t="s">
        <v>80</v>
      </c>
      <c r="AH72" s="7">
        <v>43941</v>
      </c>
      <c r="AI72">
        <v>7536000</v>
      </c>
      <c r="AJ72">
        <v>152000</v>
      </c>
      <c r="AK72" t="s">
        <v>80</v>
      </c>
      <c r="AL72" s="7">
        <v>43938</v>
      </c>
      <c r="AM72">
        <v>7384000</v>
      </c>
      <c r="AN72">
        <v>48000</v>
      </c>
      <c r="AO72" t="s">
        <v>80</v>
      </c>
      <c r="AP72" s="7">
        <v>43937</v>
      </c>
      <c r="AQ72">
        <v>7336000</v>
      </c>
      <c r="AR72">
        <v>962000</v>
      </c>
      <c r="AS72" t="s">
        <v>80</v>
      </c>
      <c r="AT72" s="7">
        <v>43936</v>
      </c>
      <c r="AU72">
        <v>6374000</v>
      </c>
      <c r="AV72">
        <v>12000</v>
      </c>
      <c r="AW72" t="s">
        <v>80</v>
      </c>
      <c r="AX72" s="7">
        <v>43934</v>
      </c>
      <c r="AY72">
        <v>6362000</v>
      </c>
      <c r="AZ72">
        <v>-116000</v>
      </c>
      <c r="BA72" t="s">
        <v>80</v>
      </c>
      <c r="BB72" s="7">
        <v>43930</v>
      </c>
      <c r="BC72">
        <v>6478000</v>
      </c>
      <c r="BD72">
        <v>140000</v>
      </c>
      <c r="BE72" t="s">
        <v>80</v>
      </c>
      <c r="BF72" s="7">
        <v>43929</v>
      </c>
      <c r="BG72">
        <v>6338000</v>
      </c>
      <c r="BH72">
        <v>-110000</v>
      </c>
      <c r="BJ72" t="str">
        <f t="shared" si="33"/>
        <v>INFRATEL</v>
      </c>
      <c r="BK72">
        <f t="shared" si="35"/>
        <v>8190000</v>
      </c>
      <c r="BL72">
        <f t="shared" si="36"/>
        <v>7728000</v>
      </c>
      <c r="BM72">
        <f t="shared" si="37"/>
        <v>7942000</v>
      </c>
      <c r="BN72">
        <f t="shared" si="38"/>
        <v>8442000</v>
      </c>
      <c r="BO72">
        <f t="shared" si="39"/>
        <v>8998000</v>
      </c>
      <c r="BP72">
        <f t="shared" si="40"/>
        <v>8800000</v>
      </c>
      <c r="BQ72">
        <f t="shared" si="41"/>
        <v>8612000</v>
      </c>
      <c r="BR72">
        <f t="shared" si="42"/>
        <v>8466000</v>
      </c>
      <c r="BS72">
        <f t="shared" si="43"/>
        <v>7536000</v>
      </c>
      <c r="BT72">
        <f t="shared" si="44"/>
        <v>7384000</v>
      </c>
      <c r="BU72">
        <f t="shared" si="45"/>
        <v>7336000</v>
      </c>
      <c r="BV72" s="8">
        <f t="shared" si="46"/>
        <v>6374000</v>
      </c>
      <c r="BW72">
        <f t="shared" si="47"/>
        <v>6362000</v>
      </c>
      <c r="BX72">
        <f t="shared" si="48"/>
        <v>6478000</v>
      </c>
      <c r="BY72">
        <f t="shared" si="49"/>
        <v>6338000</v>
      </c>
      <c r="CA72" t="str">
        <f t="shared" si="34"/>
        <v>INFRATEL</v>
      </c>
      <c r="CB72" s="9">
        <f t="shared" si="50"/>
        <v>5.9782608695652177</v>
      </c>
      <c r="CC72" s="9">
        <f t="shared" si="51"/>
        <v>-2.6945353815159909</v>
      </c>
      <c r="CD72" s="9">
        <f t="shared" si="52"/>
        <v>-5.9227671167969671</v>
      </c>
      <c r="CE72" s="9">
        <f t="shared" si="53"/>
        <v>-6.1791509224272056</v>
      </c>
      <c r="CF72" s="9">
        <f t="shared" si="54"/>
        <v>2.25</v>
      </c>
      <c r="CG72" s="9">
        <f t="shared" si="55"/>
        <v>2.1830004644681837</v>
      </c>
      <c r="CH72" s="9">
        <f t="shared" si="56"/>
        <v>1.7245452397826599</v>
      </c>
      <c r="CI72" s="9">
        <f t="shared" si="57"/>
        <v>12.340764331210192</v>
      </c>
      <c r="CJ72" s="9">
        <f t="shared" si="58"/>
        <v>2.058504875406284</v>
      </c>
      <c r="CK72" s="9">
        <f t="shared" si="59"/>
        <v>0.65430752453653218</v>
      </c>
      <c r="CL72" s="9">
        <f t="shared" si="60"/>
        <v>15.092563539378725</v>
      </c>
      <c r="CM72" s="9">
        <f t="shared" si="61"/>
        <v>0.18861993083935871</v>
      </c>
      <c r="CN72" s="9">
        <f t="shared" si="62"/>
        <v>-1.7906761346094473</v>
      </c>
      <c r="CO72" s="9">
        <f t="shared" si="63"/>
        <v>2.2088987062164724</v>
      </c>
    </row>
    <row r="73" spans="1:93" x14ac:dyDescent="0.25">
      <c r="A73" t="s">
        <v>81</v>
      </c>
      <c r="B73" s="7">
        <v>43951</v>
      </c>
      <c r="C73">
        <v>51784800</v>
      </c>
      <c r="D73">
        <v>4543200</v>
      </c>
      <c r="E73" t="s">
        <v>81</v>
      </c>
      <c r="F73" s="7">
        <v>43950</v>
      </c>
      <c r="G73">
        <v>47241600</v>
      </c>
      <c r="H73">
        <v>249600</v>
      </c>
      <c r="I73" t="s">
        <v>81</v>
      </c>
      <c r="J73" s="7">
        <v>43949</v>
      </c>
      <c r="K73">
        <v>46992000</v>
      </c>
      <c r="L73">
        <v>-267600</v>
      </c>
      <c r="M73" t="s">
        <v>81</v>
      </c>
      <c r="N73" s="7">
        <v>43948</v>
      </c>
      <c r="O73">
        <v>47259600</v>
      </c>
      <c r="P73">
        <v>1358400</v>
      </c>
      <c r="Q73" t="s">
        <v>81</v>
      </c>
      <c r="R73" s="7">
        <v>43945</v>
      </c>
      <c r="S73">
        <v>45901200</v>
      </c>
      <c r="T73">
        <v>118800</v>
      </c>
      <c r="U73" t="s">
        <v>81</v>
      </c>
      <c r="V73" s="7">
        <v>43944</v>
      </c>
      <c r="W73">
        <v>45782400</v>
      </c>
      <c r="X73">
        <v>1225200</v>
      </c>
      <c r="Y73" t="s">
        <v>81</v>
      </c>
      <c r="Z73" s="7">
        <v>43943</v>
      </c>
      <c r="AA73">
        <v>44557200</v>
      </c>
      <c r="AB73">
        <v>460800</v>
      </c>
      <c r="AC73" t="s">
        <v>81</v>
      </c>
      <c r="AD73" s="7">
        <v>43942</v>
      </c>
      <c r="AE73">
        <v>44096400</v>
      </c>
      <c r="AF73">
        <v>-1220400</v>
      </c>
      <c r="AG73" t="s">
        <v>81</v>
      </c>
      <c r="AH73" s="7">
        <v>43941</v>
      </c>
      <c r="AI73">
        <v>45316800</v>
      </c>
      <c r="AJ73">
        <v>4285200</v>
      </c>
      <c r="AK73" t="s">
        <v>81</v>
      </c>
      <c r="AL73" s="7">
        <v>43938</v>
      </c>
      <c r="AM73">
        <v>41031600</v>
      </c>
      <c r="AN73">
        <v>277200</v>
      </c>
      <c r="AO73" t="s">
        <v>81</v>
      </c>
      <c r="AP73" s="7">
        <v>43937</v>
      </c>
      <c r="AQ73">
        <v>40754400</v>
      </c>
      <c r="AR73">
        <v>1725600</v>
      </c>
      <c r="AS73" t="s">
        <v>81</v>
      </c>
      <c r="AT73" s="7">
        <v>43936</v>
      </c>
      <c r="AU73">
        <v>39028800</v>
      </c>
      <c r="AV73">
        <v>134400</v>
      </c>
      <c r="AW73" t="s">
        <v>81</v>
      </c>
      <c r="AX73" s="7">
        <v>43934</v>
      </c>
      <c r="AY73">
        <v>38894400</v>
      </c>
      <c r="AZ73">
        <v>793200</v>
      </c>
      <c r="BA73" t="s">
        <v>81</v>
      </c>
      <c r="BB73" s="7">
        <v>43930</v>
      </c>
      <c r="BC73">
        <v>38101200</v>
      </c>
      <c r="BD73">
        <v>361200</v>
      </c>
      <c r="BE73" t="s">
        <v>81</v>
      </c>
      <c r="BF73" s="7">
        <v>43929</v>
      </c>
      <c r="BG73">
        <v>37740000</v>
      </c>
      <c r="BH73">
        <v>10800</v>
      </c>
      <c r="BJ73" t="str">
        <f t="shared" si="33"/>
        <v>INFY</v>
      </c>
      <c r="BK73">
        <f t="shared" si="35"/>
        <v>51784800</v>
      </c>
      <c r="BL73">
        <f t="shared" si="36"/>
        <v>47241600</v>
      </c>
      <c r="BM73">
        <f t="shared" si="37"/>
        <v>46992000</v>
      </c>
      <c r="BN73">
        <f t="shared" si="38"/>
        <v>47259600</v>
      </c>
      <c r="BO73">
        <f t="shared" si="39"/>
        <v>45901200</v>
      </c>
      <c r="BP73">
        <f t="shared" si="40"/>
        <v>45782400</v>
      </c>
      <c r="BQ73">
        <f t="shared" si="41"/>
        <v>44557200</v>
      </c>
      <c r="BR73">
        <f t="shared" si="42"/>
        <v>44096400</v>
      </c>
      <c r="BS73">
        <f t="shared" si="43"/>
        <v>45316800</v>
      </c>
      <c r="BT73">
        <f t="shared" si="44"/>
        <v>41031600</v>
      </c>
      <c r="BU73">
        <f t="shared" si="45"/>
        <v>40754400</v>
      </c>
      <c r="BV73" s="8">
        <f t="shared" si="46"/>
        <v>39028800</v>
      </c>
      <c r="BW73">
        <f t="shared" si="47"/>
        <v>38894400</v>
      </c>
      <c r="BX73">
        <f t="shared" si="48"/>
        <v>38101200</v>
      </c>
      <c r="BY73">
        <f t="shared" si="49"/>
        <v>37740000</v>
      </c>
      <c r="CA73" t="str">
        <f t="shared" si="34"/>
        <v>INFY</v>
      </c>
      <c r="CB73" s="9">
        <f t="shared" si="50"/>
        <v>9.6169477748425116</v>
      </c>
      <c r="CC73" s="9">
        <f t="shared" si="51"/>
        <v>0.53115423901940761</v>
      </c>
      <c r="CD73" s="9">
        <f t="shared" si="52"/>
        <v>-0.56623416194804865</v>
      </c>
      <c r="CE73" s="9">
        <f t="shared" si="53"/>
        <v>2.9593997542547905</v>
      </c>
      <c r="CF73" s="9">
        <f t="shared" si="54"/>
        <v>0.25948836234011324</v>
      </c>
      <c r="CG73" s="9">
        <f t="shared" si="55"/>
        <v>2.7497239503379922</v>
      </c>
      <c r="CH73" s="9">
        <f t="shared" si="56"/>
        <v>1.0449832639399135</v>
      </c>
      <c r="CI73" s="9">
        <f t="shared" si="57"/>
        <v>-2.6930409914204003</v>
      </c>
      <c r="CJ73" s="9">
        <f t="shared" si="58"/>
        <v>10.443658058666978</v>
      </c>
      <c r="CK73" s="9">
        <f t="shared" si="59"/>
        <v>0.68017195689299803</v>
      </c>
      <c r="CL73" s="9">
        <f t="shared" si="60"/>
        <v>4.421350387406223</v>
      </c>
      <c r="CM73" s="9">
        <f t="shared" si="61"/>
        <v>0.34555103048253732</v>
      </c>
      <c r="CN73" s="9">
        <f t="shared" si="62"/>
        <v>2.0818241945135587</v>
      </c>
      <c r="CO73" s="9">
        <f t="shared" si="63"/>
        <v>0.95707472178060415</v>
      </c>
    </row>
    <row r="74" spans="1:93" x14ac:dyDescent="0.25">
      <c r="A74" t="s">
        <v>82</v>
      </c>
      <c r="B74" s="7">
        <v>43951</v>
      </c>
      <c r="C74">
        <v>58228000</v>
      </c>
      <c r="D74">
        <v>-132000</v>
      </c>
      <c r="E74" t="s">
        <v>82</v>
      </c>
      <c r="F74" s="7">
        <v>43950</v>
      </c>
      <c r="G74">
        <v>58360000</v>
      </c>
      <c r="H74">
        <v>1832000</v>
      </c>
      <c r="I74" t="s">
        <v>82</v>
      </c>
      <c r="J74" s="7">
        <v>43949</v>
      </c>
      <c r="K74">
        <v>56528000</v>
      </c>
      <c r="L74">
        <v>-5232000</v>
      </c>
      <c r="M74" t="s">
        <v>82</v>
      </c>
      <c r="N74" s="7">
        <v>43948</v>
      </c>
      <c r="O74">
        <v>61760000</v>
      </c>
      <c r="P74">
        <v>1772000</v>
      </c>
      <c r="Q74" t="s">
        <v>82</v>
      </c>
      <c r="R74" s="7">
        <v>43945</v>
      </c>
      <c r="S74">
        <v>59988000</v>
      </c>
      <c r="T74">
        <v>1264000</v>
      </c>
      <c r="U74" t="s">
        <v>82</v>
      </c>
      <c r="V74" s="7">
        <v>43944</v>
      </c>
      <c r="W74">
        <v>58724000</v>
      </c>
      <c r="X74">
        <v>88000</v>
      </c>
      <c r="Y74" t="s">
        <v>82</v>
      </c>
      <c r="Z74" s="7">
        <v>43943</v>
      </c>
      <c r="AA74">
        <v>58636000</v>
      </c>
      <c r="AB74">
        <v>800000</v>
      </c>
      <c r="AC74" t="s">
        <v>82</v>
      </c>
      <c r="AD74" s="7">
        <v>43942</v>
      </c>
      <c r="AE74">
        <v>57836000</v>
      </c>
      <c r="AF74">
        <v>1664000</v>
      </c>
      <c r="AG74" t="s">
        <v>82</v>
      </c>
      <c r="AH74" s="7">
        <v>43941</v>
      </c>
      <c r="AI74">
        <v>56172000</v>
      </c>
      <c r="AJ74">
        <v>1420000</v>
      </c>
      <c r="AK74" t="s">
        <v>82</v>
      </c>
      <c r="AL74" s="7">
        <v>43938</v>
      </c>
      <c r="AM74">
        <v>54752000</v>
      </c>
      <c r="AN74">
        <v>972000</v>
      </c>
      <c r="AO74" t="s">
        <v>82</v>
      </c>
      <c r="AP74" s="7">
        <v>43937</v>
      </c>
      <c r="AQ74">
        <v>53780000</v>
      </c>
      <c r="AR74">
        <v>576000</v>
      </c>
      <c r="AS74" t="s">
        <v>82</v>
      </c>
      <c r="AT74" s="7">
        <v>43936</v>
      </c>
      <c r="AU74">
        <v>53204000</v>
      </c>
      <c r="AV74">
        <v>444000</v>
      </c>
      <c r="AW74" t="s">
        <v>82</v>
      </c>
      <c r="AX74" s="7">
        <v>43934</v>
      </c>
      <c r="AY74">
        <v>52760000</v>
      </c>
      <c r="AZ74">
        <v>52000</v>
      </c>
      <c r="BA74" t="s">
        <v>82</v>
      </c>
      <c r="BB74" s="7">
        <v>43930</v>
      </c>
      <c r="BC74">
        <v>52708000</v>
      </c>
      <c r="BD74">
        <v>1612000</v>
      </c>
      <c r="BE74" t="s">
        <v>82</v>
      </c>
      <c r="BF74" s="7">
        <v>43929</v>
      </c>
      <c r="BG74">
        <v>51096000</v>
      </c>
      <c r="BH74">
        <v>-292000</v>
      </c>
      <c r="BJ74" t="str">
        <f t="shared" si="33"/>
        <v>IOC</v>
      </c>
      <c r="BK74">
        <f t="shared" si="35"/>
        <v>58228000</v>
      </c>
      <c r="BL74">
        <f t="shared" si="36"/>
        <v>58360000</v>
      </c>
      <c r="BM74">
        <f t="shared" si="37"/>
        <v>56528000</v>
      </c>
      <c r="BN74">
        <f t="shared" si="38"/>
        <v>61760000</v>
      </c>
      <c r="BO74">
        <f t="shared" si="39"/>
        <v>59988000</v>
      </c>
      <c r="BP74">
        <f t="shared" si="40"/>
        <v>58724000</v>
      </c>
      <c r="BQ74">
        <f t="shared" si="41"/>
        <v>58636000</v>
      </c>
      <c r="BR74">
        <f t="shared" si="42"/>
        <v>57836000</v>
      </c>
      <c r="BS74">
        <f t="shared" si="43"/>
        <v>56172000</v>
      </c>
      <c r="BT74">
        <f t="shared" si="44"/>
        <v>54752000</v>
      </c>
      <c r="BU74">
        <f t="shared" si="45"/>
        <v>53780000</v>
      </c>
      <c r="BV74" s="8">
        <f t="shared" si="46"/>
        <v>53204000</v>
      </c>
      <c r="BW74">
        <f t="shared" si="47"/>
        <v>52760000</v>
      </c>
      <c r="BX74">
        <f t="shared" si="48"/>
        <v>52708000</v>
      </c>
      <c r="BY74">
        <f t="shared" si="49"/>
        <v>51096000</v>
      </c>
      <c r="CA74" t="str">
        <f t="shared" si="34"/>
        <v>IOC</v>
      </c>
      <c r="CB74" s="9">
        <f t="shared" si="50"/>
        <v>-0.22618231665524333</v>
      </c>
      <c r="CC74" s="9">
        <f t="shared" si="51"/>
        <v>3.2408717803566378</v>
      </c>
      <c r="CD74" s="9">
        <f t="shared" si="52"/>
        <v>-8.471502590673575</v>
      </c>
      <c r="CE74" s="9">
        <f t="shared" si="53"/>
        <v>2.9539241181569644</v>
      </c>
      <c r="CF74" s="9">
        <f t="shared" si="54"/>
        <v>2.1524419317485184</v>
      </c>
      <c r="CG74" s="9">
        <f t="shared" si="55"/>
        <v>0.15007845009891535</v>
      </c>
      <c r="CH74" s="9">
        <f t="shared" si="56"/>
        <v>1.3832215229268967</v>
      </c>
      <c r="CI74" s="9">
        <f t="shared" si="57"/>
        <v>2.9623299864701274</v>
      </c>
      <c r="CJ74" s="9">
        <f t="shared" si="58"/>
        <v>2.5935125657510225</v>
      </c>
      <c r="CK74" s="9">
        <f t="shared" si="59"/>
        <v>1.807363332093715</v>
      </c>
      <c r="CL74" s="9">
        <f t="shared" si="60"/>
        <v>1.0826253665137959</v>
      </c>
      <c r="CM74" s="9">
        <f t="shared" si="61"/>
        <v>0.84154662623199394</v>
      </c>
      <c r="CN74" s="9">
        <f t="shared" si="62"/>
        <v>9.8656750398421492E-2</v>
      </c>
      <c r="CO74" s="9">
        <f t="shared" si="63"/>
        <v>3.1548457804916232</v>
      </c>
    </row>
    <row r="75" spans="1:93" x14ac:dyDescent="0.25">
      <c r="A75" t="s">
        <v>83</v>
      </c>
      <c r="B75" s="7">
        <v>43951</v>
      </c>
      <c r="C75">
        <v>56184000</v>
      </c>
      <c r="D75">
        <v>-3355200</v>
      </c>
      <c r="E75" t="s">
        <v>83</v>
      </c>
      <c r="F75" s="7">
        <v>43950</v>
      </c>
      <c r="G75">
        <v>59539200</v>
      </c>
      <c r="H75">
        <v>-4454400</v>
      </c>
      <c r="I75" t="s">
        <v>83</v>
      </c>
      <c r="J75" s="7">
        <v>43949</v>
      </c>
      <c r="K75">
        <v>63993600</v>
      </c>
      <c r="L75">
        <v>-2104800</v>
      </c>
      <c r="M75" t="s">
        <v>83</v>
      </c>
      <c r="N75" s="7">
        <v>43948</v>
      </c>
      <c r="O75">
        <v>66098400</v>
      </c>
      <c r="P75">
        <v>-1466400</v>
      </c>
      <c r="Q75" t="s">
        <v>83</v>
      </c>
      <c r="R75" s="7">
        <v>43945</v>
      </c>
      <c r="S75">
        <v>67564800</v>
      </c>
      <c r="T75">
        <v>852000</v>
      </c>
      <c r="U75" t="s">
        <v>83</v>
      </c>
      <c r="V75" s="7">
        <v>43944</v>
      </c>
      <c r="W75">
        <v>66712800</v>
      </c>
      <c r="X75">
        <v>-312000</v>
      </c>
      <c r="Y75" t="s">
        <v>83</v>
      </c>
      <c r="Z75" s="7">
        <v>43943</v>
      </c>
      <c r="AA75">
        <v>67024800</v>
      </c>
      <c r="AB75">
        <v>271200</v>
      </c>
      <c r="AC75" t="s">
        <v>83</v>
      </c>
      <c r="AD75" s="7">
        <v>43942</v>
      </c>
      <c r="AE75">
        <v>66753600</v>
      </c>
      <c r="AF75">
        <v>-1147200</v>
      </c>
      <c r="AG75" t="s">
        <v>83</v>
      </c>
      <c r="AH75" s="7">
        <v>43941</v>
      </c>
      <c r="AI75">
        <v>67900800</v>
      </c>
      <c r="AJ75">
        <v>-2616000</v>
      </c>
      <c r="AK75" t="s">
        <v>83</v>
      </c>
      <c r="AL75" s="7">
        <v>43938</v>
      </c>
      <c r="AM75">
        <v>70516800</v>
      </c>
      <c r="AN75">
        <v>-218400</v>
      </c>
      <c r="AO75" t="s">
        <v>83</v>
      </c>
      <c r="AP75" s="7">
        <v>43937</v>
      </c>
      <c r="AQ75">
        <v>70735200</v>
      </c>
      <c r="AR75">
        <v>1809600</v>
      </c>
      <c r="AS75" t="s">
        <v>83</v>
      </c>
      <c r="AT75" s="7">
        <v>43936</v>
      </c>
      <c r="AU75">
        <v>68925600</v>
      </c>
      <c r="AV75">
        <v>-2136000</v>
      </c>
      <c r="AW75" t="s">
        <v>83</v>
      </c>
      <c r="AX75" s="7">
        <v>43934</v>
      </c>
      <c r="AY75">
        <v>71061600</v>
      </c>
      <c r="AZ75">
        <v>-556800</v>
      </c>
      <c r="BA75" t="s">
        <v>83</v>
      </c>
      <c r="BB75" s="7">
        <v>43930</v>
      </c>
      <c r="BC75">
        <v>71618400</v>
      </c>
      <c r="BD75">
        <v>-3458400</v>
      </c>
      <c r="BE75" t="s">
        <v>83</v>
      </c>
      <c r="BF75" s="7">
        <v>43929</v>
      </c>
      <c r="BG75">
        <v>75076800</v>
      </c>
      <c r="BH75">
        <v>-74400</v>
      </c>
      <c r="BJ75" t="str">
        <f t="shared" si="33"/>
        <v>ITC</v>
      </c>
      <c r="BK75">
        <f t="shared" si="35"/>
        <v>56184000</v>
      </c>
      <c r="BL75">
        <f t="shared" si="36"/>
        <v>59539200</v>
      </c>
      <c r="BM75">
        <f t="shared" si="37"/>
        <v>63993600</v>
      </c>
      <c r="BN75">
        <f t="shared" si="38"/>
        <v>66098400</v>
      </c>
      <c r="BO75">
        <f t="shared" si="39"/>
        <v>67564800</v>
      </c>
      <c r="BP75">
        <f t="shared" si="40"/>
        <v>66712800</v>
      </c>
      <c r="BQ75">
        <f t="shared" si="41"/>
        <v>67024800</v>
      </c>
      <c r="BR75">
        <f t="shared" si="42"/>
        <v>66753600</v>
      </c>
      <c r="BS75">
        <f t="shared" si="43"/>
        <v>67900800</v>
      </c>
      <c r="BT75">
        <f t="shared" si="44"/>
        <v>70516800</v>
      </c>
      <c r="BU75">
        <f t="shared" si="45"/>
        <v>70735200</v>
      </c>
      <c r="BV75" s="8">
        <f t="shared" si="46"/>
        <v>68925600</v>
      </c>
      <c r="BW75">
        <f t="shared" si="47"/>
        <v>71061600</v>
      </c>
      <c r="BX75">
        <f t="shared" si="48"/>
        <v>71618400</v>
      </c>
      <c r="BY75">
        <f t="shared" si="49"/>
        <v>75076800</v>
      </c>
      <c r="CA75" t="str">
        <f t="shared" si="34"/>
        <v>ITC</v>
      </c>
      <c r="CB75" s="9">
        <f t="shared" si="50"/>
        <v>-5.6352789422766847</v>
      </c>
      <c r="CC75" s="9">
        <f t="shared" si="51"/>
        <v>-6.9606960696069597</v>
      </c>
      <c r="CD75" s="9">
        <f t="shared" si="52"/>
        <v>-3.1843433426527721</v>
      </c>
      <c r="CE75" s="9">
        <f t="shared" si="53"/>
        <v>-2.1703608979823814</v>
      </c>
      <c r="CF75" s="9">
        <f t="shared" si="54"/>
        <v>1.277116235564989</v>
      </c>
      <c r="CG75" s="9">
        <f t="shared" si="55"/>
        <v>-0.46549933755863498</v>
      </c>
      <c r="CH75" s="9">
        <f t="shared" si="56"/>
        <v>0.4062702236283886</v>
      </c>
      <c r="CI75" s="9">
        <f t="shared" si="57"/>
        <v>-1.6895235402233848</v>
      </c>
      <c r="CJ75" s="9">
        <f t="shared" si="58"/>
        <v>-3.709754271322578</v>
      </c>
      <c r="CK75" s="9">
        <f t="shared" si="59"/>
        <v>-0.30875716757710447</v>
      </c>
      <c r="CL75" s="9">
        <f t="shared" si="60"/>
        <v>2.6254396044430517</v>
      </c>
      <c r="CM75" s="9">
        <f t="shared" si="61"/>
        <v>-3.0058428180620758</v>
      </c>
      <c r="CN75" s="9">
        <f t="shared" si="62"/>
        <v>-0.7774538386783284</v>
      </c>
      <c r="CO75" s="9">
        <f t="shared" si="63"/>
        <v>-4.6064829614474778</v>
      </c>
    </row>
    <row r="76" spans="1:93" x14ac:dyDescent="0.25">
      <c r="A76" t="s">
        <v>84</v>
      </c>
      <c r="B76" s="7">
        <v>43951</v>
      </c>
      <c r="C76">
        <v>13310000</v>
      </c>
      <c r="D76">
        <v>-1585000</v>
      </c>
      <c r="E76" t="s">
        <v>84</v>
      </c>
      <c r="F76" s="7">
        <v>43950</v>
      </c>
      <c r="G76">
        <v>14895000</v>
      </c>
      <c r="H76">
        <v>470000</v>
      </c>
      <c r="I76" t="s">
        <v>84</v>
      </c>
      <c r="J76" s="7">
        <v>43949</v>
      </c>
      <c r="K76">
        <v>14425000</v>
      </c>
      <c r="L76">
        <v>-1785000</v>
      </c>
      <c r="M76" t="s">
        <v>84</v>
      </c>
      <c r="N76" s="7">
        <v>43948</v>
      </c>
      <c r="O76">
        <v>16210000</v>
      </c>
      <c r="P76">
        <v>2335000</v>
      </c>
      <c r="Q76" t="s">
        <v>84</v>
      </c>
      <c r="R76" s="7">
        <v>43945</v>
      </c>
      <c r="S76">
        <v>13875000</v>
      </c>
      <c r="T76">
        <v>1590000</v>
      </c>
      <c r="U76" t="s">
        <v>84</v>
      </c>
      <c r="V76" s="7">
        <v>43944</v>
      </c>
      <c r="W76">
        <v>12285000</v>
      </c>
      <c r="X76">
        <v>10000</v>
      </c>
      <c r="Y76" t="s">
        <v>84</v>
      </c>
      <c r="Z76" s="7">
        <v>43943</v>
      </c>
      <c r="AA76">
        <v>12275000</v>
      </c>
      <c r="AB76">
        <v>540000</v>
      </c>
      <c r="AC76" t="s">
        <v>84</v>
      </c>
      <c r="AD76" s="7">
        <v>43942</v>
      </c>
      <c r="AE76">
        <v>11735000</v>
      </c>
      <c r="AF76">
        <v>325000</v>
      </c>
      <c r="AG76" t="s">
        <v>84</v>
      </c>
      <c r="AH76" s="7">
        <v>43941</v>
      </c>
      <c r="AI76">
        <v>11410000</v>
      </c>
      <c r="AJ76">
        <v>-135000</v>
      </c>
      <c r="AK76" t="s">
        <v>84</v>
      </c>
      <c r="AL76" s="7">
        <v>43938</v>
      </c>
      <c r="AM76">
        <v>11545000</v>
      </c>
      <c r="AN76">
        <v>-405000</v>
      </c>
      <c r="AO76" t="s">
        <v>84</v>
      </c>
      <c r="AP76" s="7">
        <v>43937</v>
      </c>
      <c r="AQ76">
        <v>11950000</v>
      </c>
      <c r="AR76">
        <v>1020000</v>
      </c>
      <c r="AS76" t="s">
        <v>84</v>
      </c>
      <c r="AT76" s="7">
        <v>43936</v>
      </c>
      <c r="AU76">
        <v>10930000</v>
      </c>
      <c r="AV76">
        <v>-585000</v>
      </c>
      <c r="AW76" t="s">
        <v>84</v>
      </c>
      <c r="AX76" s="7">
        <v>43934</v>
      </c>
      <c r="AY76">
        <v>11515000</v>
      </c>
      <c r="AZ76">
        <v>155000</v>
      </c>
      <c r="BA76" t="s">
        <v>84</v>
      </c>
      <c r="BB76" s="7">
        <v>43930</v>
      </c>
      <c r="BC76">
        <v>11360000</v>
      </c>
      <c r="BD76">
        <v>-1925000</v>
      </c>
      <c r="BE76" t="s">
        <v>84</v>
      </c>
      <c r="BF76" s="7">
        <v>43929</v>
      </c>
      <c r="BG76">
        <v>13285000</v>
      </c>
      <c r="BH76">
        <v>-2210000</v>
      </c>
      <c r="BJ76" t="str">
        <f t="shared" si="33"/>
        <v>JINDALSTEL</v>
      </c>
      <c r="BK76">
        <f t="shared" si="35"/>
        <v>13310000</v>
      </c>
      <c r="BL76">
        <f t="shared" si="36"/>
        <v>14895000</v>
      </c>
      <c r="BM76">
        <f t="shared" si="37"/>
        <v>14425000</v>
      </c>
      <c r="BN76">
        <f t="shared" si="38"/>
        <v>16210000</v>
      </c>
      <c r="BO76">
        <f t="shared" si="39"/>
        <v>13875000</v>
      </c>
      <c r="BP76">
        <f t="shared" si="40"/>
        <v>12285000</v>
      </c>
      <c r="BQ76">
        <f t="shared" si="41"/>
        <v>12275000</v>
      </c>
      <c r="BR76">
        <f t="shared" si="42"/>
        <v>11735000</v>
      </c>
      <c r="BS76">
        <f t="shared" si="43"/>
        <v>11410000</v>
      </c>
      <c r="BT76">
        <f t="shared" si="44"/>
        <v>11545000</v>
      </c>
      <c r="BU76">
        <f t="shared" si="45"/>
        <v>11950000</v>
      </c>
      <c r="BV76" s="8">
        <f t="shared" si="46"/>
        <v>10930000</v>
      </c>
      <c r="BW76">
        <f t="shared" si="47"/>
        <v>11515000</v>
      </c>
      <c r="BX76">
        <f t="shared" si="48"/>
        <v>11360000</v>
      </c>
      <c r="BY76">
        <f t="shared" si="49"/>
        <v>13285000</v>
      </c>
      <c r="CA76" t="str">
        <f t="shared" si="34"/>
        <v>JINDALSTEL</v>
      </c>
      <c r="CB76" s="9">
        <f t="shared" si="50"/>
        <v>-10.64115474991608</v>
      </c>
      <c r="CC76" s="9">
        <f t="shared" si="51"/>
        <v>3.2582322357019065</v>
      </c>
      <c r="CD76" s="9">
        <f t="shared" si="52"/>
        <v>-11.011721159777915</v>
      </c>
      <c r="CE76" s="9">
        <f t="shared" si="53"/>
        <v>16.828828828828829</v>
      </c>
      <c r="CF76" s="9">
        <f t="shared" si="54"/>
        <v>12.942612942612945</v>
      </c>
      <c r="CG76" s="9">
        <f t="shared" si="55"/>
        <v>8.1466395112016296E-2</v>
      </c>
      <c r="CH76" s="9">
        <f t="shared" si="56"/>
        <v>4.6016190881976993</v>
      </c>
      <c r="CI76" s="9">
        <f t="shared" si="57"/>
        <v>2.8483786152497812</v>
      </c>
      <c r="CJ76" s="9">
        <f t="shared" si="58"/>
        <v>-1.1693373754872238</v>
      </c>
      <c r="CK76" s="9">
        <f t="shared" si="59"/>
        <v>-3.3891213389121337</v>
      </c>
      <c r="CL76" s="9">
        <f t="shared" si="60"/>
        <v>9.332113449222323</v>
      </c>
      <c r="CM76" s="9">
        <f t="shared" si="61"/>
        <v>-5.0803300043421622</v>
      </c>
      <c r="CN76" s="9">
        <f t="shared" si="62"/>
        <v>1.3644366197183098</v>
      </c>
      <c r="CO76" s="9">
        <f t="shared" si="63"/>
        <v>-14.490026345502447</v>
      </c>
    </row>
    <row r="77" spans="1:93" x14ac:dyDescent="0.25">
      <c r="A77" t="s">
        <v>85</v>
      </c>
      <c r="B77" s="7">
        <v>43951</v>
      </c>
      <c r="C77">
        <v>25125200</v>
      </c>
      <c r="D77">
        <v>-662400</v>
      </c>
      <c r="E77" t="s">
        <v>85</v>
      </c>
      <c r="F77" s="7">
        <v>43950</v>
      </c>
      <c r="G77">
        <v>25787600</v>
      </c>
      <c r="H77">
        <v>-62100</v>
      </c>
      <c r="I77" t="s">
        <v>85</v>
      </c>
      <c r="J77" s="7">
        <v>43949</v>
      </c>
      <c r="K77">
        <v>25849700</v>
      </c>
      <c r="L77">
        <v>-793500</v>
      </c>
      <c r="M77" t="s">
        <v>85</v>
      </c>
      <c r="N77" s="7">
        <v>43948</v>
      </c>
      <c r="O77">
        <v>26643200</v>
      </c>
      <c r="P77">
        <v>259900</v>
      </c>
      <c r="Q77" t="s">
        <v>85</v>
      </c>
      <c r="R77" s="7">
        <v>43945</v>
      </c>
      <c r="S77">
        <v>26383300</v>
      </c>
      <c r="T77">
        <v>131100</v>
      </c>
      <c r="U77" t="s">
        <v>85</v>
      </c>
      <c r="V77" s="7">
        <v>43944</v>
      </c>
      <c r="W77">
        <v>26252200</v>
      </c>
      <c r="X77">
        <v>-167900</v>
      </c>
      <c r="Y77" t="s">
        <v>85</v>
      </c>
      <c r="Z77" s="7">
        <v>43943</v>
      </c>
      <c r="AA77">
        <v>26420100</v>
      </c>
      <c r="AB77">
        <v>1423700</v>
      </c>
      <c r="AC77" t="s">
        <v>85</v>
      </c>
      <c r="AD77" s="7">
        <v>43942</v>
      </c>
      <c r="AE77">
        <v>24996400</v>
      </c>
      <c r="AF77">
        <v>253000</v>
      </c>
      <c r="AG77" t="s">
        <v>85</v>
      </c>
      <c r="AH77" s="7">
        <v>43941</v>
      </c>
      <c r="AI77">
        <v>24743400</v>
      </c>
      <c r="AJ77">
        <v>462300</v>
      </c>
      <c r="AK77" t="s">
        <v>85</v>
      </c>
      <c r="AL77" s="7">
        <v>43938</v>
      </c>
      <c r="AM77">
        <v>24281100</v>
      </c>
      <c r="AN77">
        <v>-1587000</v>
      </c>
      <c r="AO77" t="s">
        <v>85</v>
      </c>
      <c r="AP77" s="7">
        <v>43937</v>
      </c>
      <c r="AQ77">
        <v>25868100</v>
      </c>
      <c r="AR77">
        <v>-23000</v>
      </c>
      <c r="AS77" t="s">
        <v>85</v>
      </c>
      <c r="AT77" s="7">
        <v>43936</v>
      </c>
      <c r="AU77">
        <v>25891100</v>
      </c>
      <c r="AV77">
        <v>-4744900</v>
      </c>
      <c r="AW77" t="s">
        <v>85</v>
      </c>
      <c r="AX77" s="7">
        <v>43934</v>
      </c>
      <c r="AY77">
        <v>30636000</v>
      </c>
      <c r="AZ77">
        <v>-1120100</v>
      </c>
      <c r="BA77" t="s">
        <v>85</v>
      </c>
      <c r="BB77" s="7">
        <v>43930</v>
      </c>
      <c r="BC77">
        <v>31756100</v>
      </c>
      <c r="BD77">
        <v>-869400</v>
      </c>
      <c r="BE77" t="s">
        <v>85</v>
      </c>
      <c r="BF77" s="7">
        <v>43929</v>
      </c>
      <c r="BG77">
        <v>32625500</v>
      </c>
      <c r="BH77">
        <v>-395600</v>
      </c>
      <c r="BJ77" t="str">
        <f t="shared" si="33"/>
        <v>JSWSTEEL</v>
      </c>
      <c r="BK77">
        <f t="shared" si="35"/>
        <v>25125200</v>
      </c>
      <c r="BL77">
        <f t="shared" si="36"/>
        <v>25787600</v>
      </c>
      <c r="BM77">
        <f t="shared" si="37"/>
        <v>25849700</v>
      </c>
      <c r="BN77">
        <f t="shared" si="38"/>
        <v>26643200</v>
      </c>
      <c r="BO77">
        <f t="shared" si="39"/>
        <v>26383300</v>
      </c>
      <c r="BP77">
        <f t="shared" si="40"/>
        <v>26252200</v>
      </c>
      <c r="BQ77">
        <f t="shared" si="41"/>
        <v>26420100</v>
      </c>
      <c r="BR77">
        <f t="shared" si="42"/>
        <v>24996400</v>
      </c>
      <c r="BS77">
        <f t="shared" si="43"/>
        <v>24743400</v>
      </c>
      <c r="BT77">
        <f t="shared" si="44"/>
        <v>24281100</v>
      </c>
      <c r="BU77">
        <f t="shared" si="45"/>
        <v>25868100</v>
      </c>
      <c r="BV77" s="8">
        <f t="shared" si="46"/>
        <v>25891100</v>
      </c>
      <c r="BW77">
        <f t="shared" si="47"/>
        <v>30636000</v>
      </c>
      <c r="BX77">
        <f t="shared" si="48"/>
        <v>31756100</v>
      </c>
      <c r="BY77">
        <f t="shared" si="49"/>
        <v>32625500</v>
      </c>
      <c r="CA77" t="str">
        <f t="shared" si="34"/>
        <v>JSWSTEEL</v>
      </c>
      <c r="CB77" s="9">
        <f t="shared" si="50"/>
        <v>-2.5686764181234394</v>
      </c>
      <c r="CC77" s="9">
        <f t="shared" si="51"/>
        <v>-0.240234896343091</v>
      </c>
      <c r="CD77" s="9">
        <f t="shared" si="52"/>
        <v>-2.978245856353591</v>
      </c>
      <c r="CE77" s="9">
        <f t="shared" si="53"/>
        <v>0.98509284282102694</v>
      </c>
      <c r="CF77" s="9">
        <f t="shared" si="54"/>
        <v>0.49938671806553353</v>
      </c>
      <c r="CG77" s="9">
        <f t="shared" si="55"/>
        <v>-0.63550100113171415</v>
      </c>
      <c r="CH77" s="9">
        <f t="shared" si="56"/>
        <v>5.6956201693043802</v>
      </c>
      <c r="CI77" s="9">
        <f t="shared" si="57"/>
        <v>1.0224948875255624</v>
      </c>
      <c r="CJ77" s="9">
        <f t="shared" si="58"/>
        <v>1.9039499857914179</v>
      </c>
      <c r="CK77" s="9">
        <f t="shared" si="59"/>
        <v>-6.1349693251533743</v>
      </c>
      <c r="CL77" s="9">
        <f t="shared" si="60"/>
        <v>-8.8833614639779693E-2</v>
      </c>
      <c r="CM77" s="9">
        <f t="shared" si="61"/>
        <v>-15.487987987987989</v>
      </c>
      <c r="CN77" s="9">
        <f t="shared" si="62"/>
        <v>-3.5271963496776997</v>
      </c>
      <c r="CO77" s="9">
        <f t="shared" si="63"/>
        <v>-2.6647867465632711</v>
      </c>
    </row>
    <row r="78" spans="1:93" x14ac:dyDescent="0.25">
      <c r="A78" t="s">
        <v>86</v>
      </c>
      <c r="B78" s="7">
        <v>43951</v>
      </c>
      <c r="C78">
        <v>2035500</v>
      </c>
      <c r="D78">
        <v>21000</v>
      </c>
      <c r="E78" t="s">
        <v>86</v>
      </c>
      <c r="F78" s="7">
        <v>43950</v>
      </c>
      <c r="G78">
        <v>2014500</v>
      </c>
      <c r="H78">
        <v>-212500</v>
      </c>
      <c r="I78" t="s">
        <v>86</v>
      </c>
      <c r="J78" s="7">
        <v>43949</v>
      </c>
      <c r="K78">
        <v>2227000</v>
      </c>
      <c r="L78">
        <v>-149500</v>
      </c>
      <c r="M78" t="s">
        <v>86</v>
      </c>
      <c r="N78" s="7">
        <v>43948</v>
      </c>
      <c r="O78">
        <v>2376500</v>
      </c>
      <c r="P78">
        <v>140000</v>
      </c>
      <c r="Q78" t="s">
        <v>86</v>
      </c>
      <c r="R78" s="7">
        <v>43945</v>
      </c>
      <c r="S78">
        <v>2236500</v>
      </c>
      <c r="T78">
        <v>54000</v>
      </c>
      <c r="U78" t="s">
        <v>86</v>
      </c>
      <c r="V78" s="7">
        <v>43944</v>
      </c>
      <c r="W78">
        <v>2182500</v>
      </c>
      <c r="X78">
        <v>3000</v>
      </c>
      <c r="Y78" t="s">
        <v>86</v>
      </c>
      <c r="Z78" s="7">
        <v>43943</v>
      </c>
      <c r="AA78">
        <v>2179500</v>
      </c>
      <c r="AB78">
        <v>1000</v>
      </c>
      <c r="AC78" t="s">
        <v>86</v>
      </c>
      <c r="AD78" s="7">
        <v>43942</v>
      </c>
      <c r="AE78">
        <v>2178500</v>
      </c>
      <c r="AF78">
        <v>72500</v>
      </c>
      <c r="AG78" t="s">
        <v>86</v>
      </c>
      <c r="AH78" s="7">
        <v>43941</v>
      </c>
      <c r="AI78">
        <v>2106000</v>
      </c>
      <c r="AJ78">
        <v>94500</v>
      </c>
      <c r="AK78" t="s">
        <v>86</v>
      </c>
      <c r="AL78" s="7">
        <v>43938</v>
      </c>
      <c r="AM78">
        <v>2011500</v>
      </c>
      <c r="AN78">
        <v>288500</v>
      </c>
      <c r="AO78" t="s">
        <v>86</v>
      </c>
      <c r="AP78" s="7">
        <v>43937</v>
      </c>
      <c r="AQ78">
        <v>1723000</v>
      </c>
      <c r="AR78">
        <v>86000</v>
      </c>
      <c r="AS78" t="s">
        <v>86</v>
      </c>
      <c r="AT78" s="7">
        <v>43936</v>
      </c>
      <c r="AU78">
        <v>1637000</v>
      </c>
      <c r="AV78">
        <v>48000</v>
      </c>
      <c r="AW78" t="s">
        <v>86</v>
      </c>
      <c r="AX78" s="7">
        <v>43934</v>
      </c>
      <c r="AY78">
        <v>1589000</v>
      </c>
      <c r="AZ78">
        <v>-9500</v>
      </c>
      <c r="BA78" t="s">
        <v>86</v>
      </c>
      <c r="BB78" s="7">
        <v>43930</v>
      </c>
      <c r="BC78">
        <v>1598500</v>
      </c>
      <c r="BD78">
        <v>48000</v>
      </c>
      <c r="BE78" t="s">
        <v>86</v>
      </c>
      <c r="BF78" s="7">
        <v>43929</v>
      </c>
      <c r="BG78">
        <v>1550500</v>
      </c>
      <c r="BH78">
        <v>-60500</v>
      </c>
      <c r="BJ78" t="str">
        <f t="shared" si="33"/>
        <v>JUBLFOOD</v>
      </c>
      <c r="BK78">
        <f t="shared" si="35"/>
        <v>2035500</v>
      </c>
      <c r="BL78">
        <f t="shared" si="36"/>
        <v>2014500</v>
      </c>
      <c r="BM78">
        <f t="shared" si="37"/>
        <v>2227000</v>
      </c>
      <c r="BN78">
        <f t="shared" si="38"/>
        <v>2376500</v>
      </c>
      <c r="BO78">
        <f t="shared" si="39"/>
        <v>2236500</v>
      </c>
      <c r="BP78">
        <f t="shared" si="40"/>
        <v>2182500</v>
      </c>
      <c r="BQ78">
        <f t="shared" si="41"/>
        <v>2179500</v>
      </c>
      <c r="BR78">
        <f t="shared" si="42"/>
        <v>2178500</v>
      </c>
      <c r="BS78">
        <f t="shared" si="43"/>
        <v>2106000</v>
      </c>
      <c r="BT78">
        <f t="shared" si="44"/>
        <v>2011500</v>
      </c>
      <c r="BU78">
        <f t="shared" si="45"/>
        <v>1723000</v>
      </c>
      <c r="BV78" s="8">
        <f t="shared" si="46"/>
        <v>1637000</v>
      </c>
      <c r="BW78">
        <f t="shared" si="47"/>
        <v>1589000</v>
      </c>
      <c r="BX78">
        <f t="shared" si="48"/>
        <v>1598500</v>
      </c>
      <c r="BY78">
        <f t="shared" si="49"/>
        <v>1550500</v>
      </c>
      <c r="CA78" t="str">
        <f t="shared" si="34"/>
        <v>JUBLFOOD</v>
      </c>
      <c r="CB78" s="9">
        <f t="shared" si="50"/>
        <v>1.0424422933730455</v>
      </c>
      <c r="CC78" s="9">
        <f t="shared" si="51"/>
        <v>-9.5419847328244281</v>
      </c>
      <c r="CD78" s="9">
        <f t="shared" si="52"/>
        <v>-6.2907637281716804</v>
      </c>
      <c r="CE78" s="9">
        <f t="shared" si="53"/>
        <v>6.2597809076682314</v>
      </c>
      <c r="CF78" s="9">
        <f t="shared" si="54"/>
        <v>2.4742268041237114</v>
      </c>
      <c r="CG78" s="9">
        <f t="shared" si="55"/>
        <v>0.13764624913971094</v>
      </c>
      <c r="CH78" s="9">
        <f t="shared" si="56"/>
        <v>4.5903144365389031E-2</v>
      </c>
      <c r="CI78" s="9">
        <f t="shared" si="57"/>
        <v>3.442545109211776</v>
      </c>
      <c r="CJ78" s="9">
        <f t="shared" si="58"/>
        <v>4.6979865771812079</v>
      </c>
      <c r="CK78" s="9">
        <f t="shared" si="59"/>
        <v>16.744051073708651</v>
      </c>
      <c r="CL78" s="9">
        <f t="shared" si="60"/>
        <v>5.2535125229077577</v>
      </c>
      <c r="CM78" s="9">
        <f t="shared" si="61"/>
        <v>3.0207677784770297</v>
      </c>
      <c r="CN78" s="9">
        <f t="shared" si="62"/>
        <v>-0.59430716296527997</v>
      </c>
      <c r="CO78" s="9">
        <f t="shared" si="63"/>
        <v>3.0957755562721703</v>
      </c>
    </row>
    <row r="79" spans="1:93" x14ac:dyDescent="0.25">
      <c r="A79" t="s">
        <v>87</v>
      </c>
      <c r="B79" s="7">
        <v>43951</v>
      </c>
      <c r="C79">
        <v>1582000</v>
      </c>
      <c r="D79">
        <v>-341600</v>
      </c>
      <c r="E79" t="s">
        <v>87</v>
      </c>
      <c r="F79" s="7">
        <v>43950</v>
      </c>
      <c r="G79">
        <v>1923600</v>
      </c>
      <c r="H79">
        <v>-203000</v>
      </c>
      <c r="I79" t="s">
        <v>87</v>
      </c>
      <c r="J79" s="7">
        <v>43949</v>
      </c>
      <c r="K79">
        <v>2126600</v>
      </c>
      <c r="L79">
        <v>466200</v>
      </c>
      <c r="M79" t="s">
        <v>87</v>
      </c>
      <c r="N79" s="7">
        <v>43948</v>
      </c>
      <c r="O79">
        <v>1660400</v>
      </c>
      <c r="P79">
        <v>228200</v>
      </c>
      <c r="Q79" t="s">
        <v>87</v>
      </c>
      <c r="R79" s="7">
        <v>43945</v>
      </c>
      <c r="S79">
        <v>1432200</v>
      </c>
      <c r="T79">
        <v>-128800</v>
      </c>
      <c r="U79" t="s">
        <v>87</v>
      </c>
      <c r="V79" s="7">
        <v>43944</v>
      </c>
      <c r="W79">
        <v>1561000</v>
      </c>
      <c r="X79">
        <v>54600</v>
      </c>
      <c r="Y79" t="s">
        <v>87</v>
      </c>
      <c r="Z79" s="7">
        <v>43943</v>
      </c>
      <c r="AA79">
        <v>1506400</v>
      </c>
      <c r="AB79">
        <v>-1400</v>
      </c>
      <c r="AC79" t="s">
        <v>87</v>
      </c>
      <c r="AD79" s="7">
        <v>43942</v>
      </c>
      <c r="AE79">
        <v>1507800</v>
      </c>
      <c r="AF79">
        <v>-25200</v>
      </c>
      <c r="AG79" t="s">
        <v>87</v>
      </c>
      <c r="AH79" s="7">
        <v>43941</v>
      </c>
      <c r="AI79">
        <v>1533000</v>
      </c>
      <c r="AJ79">
        <v>47600</v>
      </c>
      <c r="AK79" t="s">
        <v>87</v>
      </c>
      <c r="AL79" s="7">
        <v>43938</v>
      </c>
      <c r="AM79">
        <v>1485400</v>
      </c>
      <c r="AN79">
        <v>72800</v>
      </c>
      <c r="AO79" t="s">
        <v>87</v>
      </c>
      <c r="AP79" s="7">
        <v>43937</v>
      </c>
      <c r="AQ79">
        <v>1412600</v>
      </c>
      <c r="AR79">
        <v>65800</v>
      </c>
      <c r="AS79" t="s">
        <v>87</v>
      </c>
      <c r="AT79" s="7">
        <v>43936</v>
      </c>
      <c r="AU79">
        <v>1346800</v>
      </c>
      <c r="AV79">
        <v>218400</v>
      </c>
      <c r="AW79" t="s">
        <v>87</v>
      </c>
      <c r="AX79" s="7">
        <v>43934</v>
      </c>
      <c r="AY79">
        <v>1128400</v>
      </c>
      <c r="AZ79">
        <v>-15400</v>
      </c>
      <c r="BA79" t="s">
        <v>87</v>
      </c>
      <c r="BB79" s="7">
        <v>43930</v>
      </c>
      <c r="BC79">
        <v>1143800</v>
      </c>
      <c r="BD79">
        <v>11200</v>
      </c>
      <c r="BE79" t="s">
        <v>87</v>
      </c>
      <c r="BF79" s="7">
        <v>43929</v>
      </c>
      <c r="BG79">
        <v>1132600</v>
      </c>
      <c r="BH79">
        <v>-134400</v>
      </c>
      <c r="BJ79" t="str">
        <f t="shared" si="33"/>
        <v>JUSTDIAL</v>
      </c>
      <c r="BK79">
        <f t="shared" si="35"/>
        <v>1582000</v>
      </c>
      <c r="BL79">
        <f t="shared" si="36"/>
        <v>1923600</v>
      </c>
      <c r="BM79">
        <f t="shared" si="37"/>
        <v>2126600</v>
      </c>
      <c r="BN79">
        <f t="shared" si="38"/>
        <v>1660400</v>
      </c>
      <c r="BO79">
        <f t="shared" si="39"/>
        <v>1432200</v>
      </c>
      <c r="BP79">
        <f t="shared" si="40"/>
        <v>1561000</v>
      </c>
      <c r="BQ79">
        <f t="shared" si="41"/>
        <v>1506400</v>
      </c>
      <c r="BR79">
        <f t="shared" si="42"/>
        <v>1507800</v>
      </c>
      <c r="BS79">
        <f t="shared" si="43"/>
        <v>1533000</v>
      </c>
      <c r="BT79">
        <f t="shared" si="44"/>
        <v>1485400</v>
      </c>
      <c r="BU79">
        <f t="shared" si="45"/>
        <v>1412600</v>
      </c>
      <c r="BV79" s="8">
        <f t="shared" si="46"/>
        <v>1346800</v>
      </c>
      <c r="BW79">
        <f t="shared" si="47"/>
        <v>1128400</v>
      </c>
      <c r="BX79">
        <f t="shared" si="48"/>
        <v>1143800</v>
      </c>
      <c r="BY79">
        <f t="shared" si="49"/>
        <v>1132600</v>
      </c>
      <c r="CA79" t="str">
        <f t="shared" si="34"/>
        <v>JUSTDIAL</v>
      </c>
      <c r="CB79" s="9">
        <f t="shared" si="50"/>
        <v>-17.758369723435223</v>
      </c>
      <c r="CC79" s="9">
        <f t="shared" si="51"/>
        <v>-9.5457537853851218</v>
      </c>
      <c r="CD79" s="9">
        <f t="shared" si="52"/>
        <v>28.077571669477237</v>
      </c>
      <c r="CE79" s="9">
        <f t="shared" si="53"/>
        <v>15.933528836754643</v>
      </c>
      <c r="CF79" s="9">
        <f t="shared" si="54"/>
        <v>-8.2511210762331846</v>
      </c>
      <c r="CG79" s="9">
        <f t="shared" si="55"/>
        <v>3.6245353159851299</v>
      </c>
      <c r="CH79" s="9">
        <f t="shared" si="56"/>
        <v>-9.2850510677808723E-2</v>
      </c>
      <c r="CI79" s="9">
        <f t="shared" si="57"/>
        <v>-1.6438356164383561</v>
      </c>
      <c r="CJ79" s="9">
        <f t="shared" si="58"/>
        <v>3.2045240339302548</v>
      </c>
      <c r="CK79" s="9">
        <f t="shared" si="59"/>
        <v>5.1536174430128838</v>
      </c>
      <c r="CL79" s="9">
        <f t="shared" si="60"/>
        <v>4.885654885654886</v>
      </c>
      <c r="CM79" s="9">
        <f t="shared" si="61"/>
        <v>19.35483870967742</v>
      </c>
      <c r="CN79" s="9">
        <f t="shared" si="62"/>
        <v>-1.346389228886169</v>
      </c>
      <c r="CO79" s="9">
        <f t="shared" si="63"/>
        <v>0.98887515451174279</v>
      </c>
    </row>
    <row r="80" spans="1:93" x14ac:dyDescent="0.25">
      <c r="A80" t="s">
        <v>88</v>
      </c>
      <c r="B80" s="7">
        <v>43951</v>
      </c>
      <c r="C80">
        <v>8305600</v>
      </c>
      <c r="D80">
        <v>348000</v>
      </c>
      <c r="E80" t="s">
        <v>88</v>
      </c>
      <c r="F80" s="7">
        <v>43950</v>
      </c>
      <c r="G80">
        <v>7957600</v>
      </c>
      <c r="H80">
        <v>-1105200</v>
      </c>
      <c r="I80" t="s">
        <v>88</v>
      </c>
      <c r="J80" s="7">
        <v>43949</v>
      </c>
      <c r="K80">
        <v>9062800</v>
      </c>
      <c r="L80">
        <v>-520000</v>
      </c>
      <c r="M80" t="s">
        <v>88</v>
      </c>
      <c r="N80" s="7">
        <v>43948</v>
      </c>
      <c r="O80">
        <v>9582800</v>
      </c>
      <c r="P80">
        <v>-30000</v>
      </c>
      <c r="Q80" t="s">
        <v>88</v>
      </c>
      <c r="R80" s="7">
        <v>43945</v>
      </c>
      <c r="S80">
        <v>9612800</v>
      </c>
      <c r="T80">
        <v>-600800</v>
      </c>
      <c r="U80" t="s">
        <v>88</v>
      </c>
      <c r="V80" s="7">
        <v>43944</v>
      </c>
      <c r="W80">
        <v>10213600</v>
      </c>
      <c r="X80">
        <v>-209600</v>
      </c>
      <c r="Y80" t="s">
        <v>88</v>
      </c>
      <c r="Z80" s="7">
        <v>43943</v>
      </c>
      <c r="AA80">
        <v>10423200</v>
      </c>
      <c r="AB80">
        <v>-108000</v>
      </c>
      <c r="AC80" t="s">
        <v>88</v>
      </c>
      <c r="AD80" s="7">
        <v>43942</v>
      </c>
      <c r="AE80">
        <v>10531200</v>
      </c>
      <c r="AF80">
        <v>324800</v>
      </c>
      <c r="AG80" t="s">
        <v>88</v>
      </c>
      <c r="AH80" s="7">
        <v>43941</v>
      </c>
      <c r="AI80">
        <v>10206400</v>
      </c>
      <c r="AJ80">
        <v>575600</v>
      </c>
      <c r="AK80" t="s">
        <v>88</v>
      </c>
      <c r="AL80" s="7">
        <v>43938</v>
      </c>
      <c r="AM80">
        <v>9630800</v>
      </c>
      <c r="AN80">
        <v>-197600</v>
      </c>
      <c r="AO80" t="s">
        <v>88</v>
      </c>
      <c r="AP80" s="7">
        <v>43937</v>
      </c>
      <c r="AQ80">
        <v>9828400</v>
      </c>
      <c r="AR80">
        <v>426400</v>
      </c>
      <c r="AS80" t="s">
        <v>88</v>
      </c>
      <c r="AT80" s="7">
        <v>43936</v>
      </c>
      <c r="AU80">
        <v>9402000</v>
      </c>
      <c r="AV80">
        <v>530000</v>
      </c>
      <c r="AW80" t="s">
        <v>88</v>
      </c>
      <c r="AX80" s="7">
        <v>43934</v>
      </c>
      <c r="AY80">
        <v>8872000</v>
      </c>
      <c r="AZ80">
        <v>-38400</v>
      </c>
      <c r="BA80" t="s">
        <v>88</v>
      </c>
      <c r="BB80" s="7">
        <v>43930</v>
      </c>
      <c r="BC80">
        <v>8910400</v>
      </c>
      <c r="BD80">
        <v>1039200</v>
      </c>
      <c r="BE80" t="s">
        <v>88</v>
      </c>
      <c r="BF80" s="7">
        <v>43929</v>
      </c>
      <c r="BG80">
        <v>7871200</v>
      </c>
      <c r="BH80">
        <v>43600</v>
      </c>
      <c r="BJ80" t="str">
        <f t="shared" si="33"/>
        <v>KOTAKBANK</v>
      </c>
      <c r="BK80">
        <f t="shared" si="35"/>
        <v>8305600</v>
      </c>
      <c r="BL80">
        <f t="shared" si="36"/>
        <v>7957600</v>
      </c>
      <c r="BM80">
        <f t="shared" si="37"/>
        <v>9062800</v>
      </c>
      <c r="BN80">
        <f t="shared" si="38"/>
        <v>9582800</v>
      </c>
      <c r="BO80">
        <f t="shared" si="39"/>
        <v>9612800</v>
      </c>
      <c r="BP80">
        <f t="shared" si="40"/>
        <v>10213600</v>
      </c>
      <c r="BQ80">
        <f t="shared" si="41"/>
        <v>10423200</v>
      </c>
      <c r="BR80">
        <f t="shared" si="42"/>
        <v>10531200</v>
      </c>
      <c r="BS80">
        <f t="shared" si="43"/>
        <v>10206400</v>
      </c>
      <c r="BT80">
        <f t="shared" si="44"/>
        <v>9630800</v>
      </c>
      <c r="BU80">
        <f t="shared" si="45"/>
        <v>9828400</v>
      </c>
      <c r="BV80" s="8">
        <f t="shared" si="46"/>
        <v>9402000</v>
      </c>
      <c r="BW80">
        <f t="shared" si="47"/>
        <v>8872000</v>
      </c>
      <c r="BX80">
        <f t="shared" si="48"/>
        <v>8910400</v>
      </c>
      <c r="BY80">
        <f t="shared" si="49"/>
        <v>7871200</v>
      </c>
      <c r="CA80" t="str">
        <f t="shared" si="34"/>
        <v>KOTAKBANK</v>
      </c>
      <c r="CB80" s="9">
        <f t="shared" si="50"/>
        <v>4.3731778425655978</v>
      </c>
      <c r="CC80" s="9">
        <f t="shared" si="51"/>
        <v>-12.194906651366024</v>
      </c>
      <c r="CD80" s="9">
        <f t="shared" si="52"/>
        <v>-5.4263889468631294</v>
      </c>
      <c r="CE80" s="9">
        <f t="shared" si="53"/>
        <v>-0.31208388814913446</v>
      </c>
      <c r="CF80" s="9">
        <f t="shared" si="54"/>
        <v>-5.8823529411764701</v>
      </c>
      <c r="CG80" s="9">
        <f t="shared" si="55"/>
        <v>-2.010898764295034</v>
      </c>
      <c r="CH80" s="9">
        <f t="shared" si="56"/>
        <v>-1.0255241567912488</v>
      </c>
      <c r="CI80" s="9">
        <f t="shared" si="57"/>
        <v>3.1823169775826927</v>
      </c>
      <c r="CJ80" s="9">
        <f t="shared" si="58"/>
        <v>5.9766582215392283</v>
      </c>
      <c r="CK80" s="9">
        <f t="shared" si="59"/>
        <v>-2.0105001831427294</v>
      </c>
      <c r="CL80" s="9">
        <f t="shared" si="60"/>
        <v>4.5352052754733041</v>
      </c>
      <c r="CM80" s="9">
        <f t="shared" si="61"/>
        <v>5.9738503155996394</v>
      </c>
      <c r="CN80" s="9">
        <f t="shared" si="62"/>
        <v>-0.43095708385706588</v>
      </c>
      <c r="CO80" s="9">
        <f t="shared" si="63"/>
        <v>13.202561235897958</v>
      </c>
    </row>
    <row r="81" spans="1:93" x14ac:dyDescent="0.25">
      <c r="A81" t="s">
        <v>89</v>
      </c>
      <c r="B81" s="7">
        <v>43951</v>
      </c>
      <c r="C81">
        <v>23402400</v>
      </c>
      <c r="D81">
        <v>-3718400</v>
      </c>
      <c r="E81" t="s">
        <v>89</v>
      </c>
      <c r="F81" s="7">
        <v>43950</v>
      </c>
      <c r="G81">
        <v>27120800</v>
      </c>
      <c r="H81">
        <v>-2072000</v>
      </c>
      <c r="I81" t="s">
        <v>89</v>
      </c>
      <c r="J81" s="7">
        <v>43949</v>
      </c>
      <c r="K81">
        <v>29192800</v>
      </c>
      <c r="L81">
        <v>-1512000</v>
      </c>
      <c r="M81" t="s">
        <v>89</v>
      </c>
      <c r="N81" s="7">
        <v>43948</v>
      </c>
      <c r="O81">
        <v>30704800</v>
      </c>
      <c r="P81">
        <v>-4648000</v>
      </c>
      <c r="Q81" t="s">
        <v>89</v>
      </c>
      <c r="R81" s="7">
        <v>43945</v>
      </c>
      <c r="S81">
        <v>35352800</v>
      </c>
      <c r="T81">
        <v>3382400</v>
      </c>
      <c r="U81" t="s">
        <v>89</v>
      </c>
      <c r="V81" s="7">
        <v>43944</v>
      </c>
      <c r="W81">
        <v>31970400</v>
      </c>
      <c r="X81">
        <v>1209600</v>
      </c>
      <c r="Y81" t="s">
        <v>89</v>
      </c>
      <c r="Z81" s="7">
        <v>43943</v>
      </c>
      <c r="AA81">
        <v>30760800</v>
      </c>
      <c r="AB81">
        <v>1478400</v>
      </c>
      <c r="AC81" t="s">
        <v>89</v>
      </c>
      <c r="AD81" s="7">
        <v>43942</v>
      </c>
      <c r="AE81">
        <v>29282400</v>
      </c>
      <c r="AF81">
        <v>2172800</v>
      </c>
      <c r="AG81" t="s">
        <v>89</v>
      </c>
      <c r="AH81" s="7">
        <v>43941</v>
      </c>
      <c r="AI81">
        <v>27109600</v>
      </c>
      <c r="AJ81">
        <v>1080800</v>
      </c>
      <c r="AK81" t="s">
        <v>89</v>
      </c>
      <c r="AL81" s="7">
        <v>43938</v>
      </c>
      <c r="AM81">
        <v>26028800</v>
      </c>
      <c r="AN81">
        <v>2514400</v>
      </c>
      <c r="AO81" t="s">
        <v>89</v>
      </c>
      <c r="AP81" s="7">
        <v>43937</v>
      </c>
      <c r="AQ81">
        <v>23514400</v>
      </c>
      <c r="AR81">
        <v>1864800</v>
      </c>
      <c r="AS81" t="s">
        <v>89</v>
      </c>
      <c r="AT81" s="7">
        <v>43936</v>
      </c>
      <c r="AU81">
        <v>21649600</v>
      </c>
      <c r="AV81">
        <v>666400</v>
      </c>
      <c r="AW81" t="s">
        <v>89</v>
      </c>
      <c r="AX81" s="7">
        <v>43934</v>
      </c>
      <c r="AY81">
        <v>20983200</v>
      </c>
      <c r="AZ81">
        <v>1719200</v>
      </c>
      <c r="BA81" t="s">
        <v>89</v>
      </c>
      <c r="BB81" s="7">
        <v>43930</v>
      </c>
      <c r="BC81">
        <v>19264000</v>
      </c>
      <c r="BD81">
        <v>806400</v>
      </c>
      <c r="BE81" t="s">
        <v>89</v>
      </c>
      <c r="BF81" s="7">
        <v>43929</v>
      </c>
      <c r="BG81">
        <v>18457600</v>
      </c>
      <c r="BH81">
        <v>-78400</v>
      </c>
      <c r="BJ81" t="str">
        <f t="shared" si="33"/>
        <v>L&amp;TFH</v>
      </c>
      <c r="BK81">
        <f t="shared" si="35"/>
        <v>23402400</v>
      </c>
      <c r="BL81">
        <f t="shared" si="36"/>
        <v>27120800</v>
      </c>
      <c r="BM81">
        <f t="shared" si="37"/>
        <v>29192800</v>
      </c>
      <c r="BN81">
        <f t="shared" si="38"/>
        <v>30704800</v>
      </c>
      <c r="BO81">
        <f t="shared" si="39"/>
        <v>35352800</v>
      </c>
      <c r="BP81">
        <f t="shared" si="40"/>
        <v>31970400</v>
      </c>
      <c r="BQ81">
        <f t="shared" si="41"/>
        <v>30760800</v>
      </c>
      <c r="BR81">
        <f t="shared" si="42"/>
        <v>29282400</v>
      </c>
      <c r="BS81">
        <f t="shared" si="43"/>
        <v>27109600</v>
      </c>
      <c r="BT81">
        <f t="shared" si="44"/>
        <v>26028800</v>
      </c>
      <c r="BU81">
        <f t="shared" si="45"/>
        <v>23514400</v>
      </c>
      <c r="BV81" s="8">
        <f t="shared" si="46"/>
        <v>21649600</v>
      </c>
      <c r="BW81">
        <f t="shared" si="47"/>
        <v>20983200</v>
      </c>
      <c r="BX81">
        <f t="shared" si="48"/>
        <v>19264000</v>
      </c>
      <c r="BY81">
        <f t="shared" si="49"/>
        <v>18457600</v>
      </c>
      <c r="CA81" t="str">
        <f t="shared" si="34"/>
        <v>L&amp;TFH</v>
      </c>
      <c r="CB81" s="9">
        <f t="shared" si="50"/>
        <v>-13.710510014453851</v>
      </c>
      <c r="CC81" s="9">
        <f t="shared" si="51"/>
        <v>-7.0976405140993668</v>
      </c>
      <c r="CD81" s="9">
        <f t="shared" si="52"/>
        <v>-4.924311508298377</v>
      </c>
      <c r="CE81" s="9">
        <f t="shared" si="53"/>
        <v>-13.147473467448123</v>
      </c>
      <c r="CF81" s="9">
        <f t="shared" si="54"/>
        <v>10.579786302329655</v>
      </c>
      <c r="CG81" s="9">
        <f t="shared" si="55"/>
        <v>3.9322774440196615</v>
      </c>
      <c r="CH81" s="9">
        <f t="shared" si="56"/>
        <v>5.0487664945496276</v>
      </c>
      <c r="CI81" s="9">
        <f t="shared" si="57"/>
        <v>8.0148729601322035</v>
      </c>
      <c r="CJ81" s="9">
        <f t="shared" si="58"/>
        <v>4.1523235800344231</v>
      </c>
      <c r="CK81" s="9">
        <f t="shared" si="59"/>
        <v>10.693022148130508</v>
      </c>
      <c r="CL81" s="9">
        <f t="shared" si="60"/>
        <v>8.6135540610450079</v>
      </c>
      <c r="CM81" s="9">
        <f t="shared" si="61"/>
        <v>3.1758740325593808</v>
      </c>
      <c r="CN81" s="9">
        <f t="shared" si="62"/>
        <v>8.9244186046511622</v>
      </c>
      <c r="CO81" s="9">
        <f t="shared" si="63"/>
        <v>4.3689320388349513</v>
      </c>
    </row>
    <row r="82" spans="1:93" x14ac:dyDescent="0.25">
      <c r="A82" t="s">
        <v>90</v>
      </c>
      <c r="B82" s="7">
        <v>43951</v>
      </c>
      <c r="C82">
        <v>7829900</v>
      </c>
      <c r="D82">
        <v>-262600</v>
      </c>
      <c r="E82" t="s">
        <v>90</v>
      </c>
      <c r="F82" s="7">
        <v>43950</v>
      </c>
      <c r="G82">
        <v>8092500</v>
      </c>
      <c r="H82">
        <v>-777400</v>
      </c>
      <c r="I82" t="s">
        <v>90</v>
      </c>
      <c r="J82" s="7">
        <v>43949</v>
      </c>
      <c r="K82">
        <v>8869900</v>
      </c>
      <c r="L82">
        <v>-399100</v>
      </c>
      <c r="M82" t="s">
        <v>90</v>
      </c>
      <c r="N82" s="7">
        <v>43948</v>
      </c>
      <c r="O82">
        <v>9269000</v>
      </c>
      <c r="P82">
        <v>549900</v>
      </c>
      <c r="Q82" t="s">
        <v>90</v>
      </c>
      <c r="R82" s="7">
        <v>43945</v>
      </c>
      <c r="S82">
        <v>8719100</v>
      </c>
      <c r="T82">
        <v>213200</v>
      </c>
      <c r="U82" t="s">
        <v>90</v>
      </c>
      <c r="V82" s="7">
        <v>43944</v>
      </c>
      <c r="W82">
        <v>8505900</v>
      </c>
      <c r="X82">
        <v>-39000</v>
      </c>
      <c r="Y82" t="s">
        <v>90</v>
      </c>
      <c r="Z82" s="7">
        <v>43943</v>
      </c>
      <c r="AA82">
        <v>8544900</v>
      </c>
      <c r="AB82">
        <v>106600</v>
      </c>
      <c r="AC82" t="s">
        <v>90</v>
      </c>
      <c r="AD82" s="7">
        <v>43942</v>
      </c>
      <c r="AE82">
        <v>8438300</v>
      </c>
      <c r="AF82">
        <v>-179400</v>
      </c>
      <c r="AG82" t="s">
        <v>90</v>
      </c>
      <c r="AH82" s="7">
        <v>43941</v>
      </c>
      <c r="AI82">
        <v>8617700</v>
      </c>
      <c r="AJ82">
        <v>-107900</v>
      </c>
      <c r="AK82" t="s">
        <v>90</v>
      </c>
      <c r="AL82" s="7">
        <v>43938</v>
      </c>
      <c r="AM82">
        <v>8725600</v>
      </c>
      <c r="AN82">
        <v>208000</v>
      </c>
      <c r="AO82" t="s">
        <v>90</v>
      </c>
      <c r="AP82" s="7">
        <v>43937</v>
      </c>
      <c r="AQ82">
        <v>8517600</v>
      </c>
      <c r="AR82">
        <v>685100</v>
      </c>
      <c r="AS82" t="s">
        <v>90</v>
      </c>
      <c r="AT82" s="7">
        <v>43936</v>
      </c>
      <c r="AU82">
        <v>7832500</v>
      </c>
      <c r="AV82">
        <v>191100</v>
      </c>
      <c r="AW82" t="s">
        <v>90</v>
      </c>
      <c r="AX82" s="7">
        <v>43934</v>
      </c>
      <c r="AY82">
        <v>7641400</v>
      </c>
      <c r="AZ82">
        <v>-79300</v>
      </c>
      <c r="BA82" t="s">
        <v>90</v>
      </c>
      <c r="BB82" s="7">
        <v>43930</v>
      </c>
      <c r="BC82">
        <v>7720700</v>
      </c>
      <c r="BD82">
        <v>-31200</v>
      </c>
      <c r="BE82" t="s">
        <v>90</v>
      </c>
      <c r="BF82" s="7">
        <v>43929</v>
      </c>
      <c r="BG82">
        <v>7751900</v>
      </c>
      <c r="BH82">
        <v>-405600</v>
      </c>
      <c r="BJ82" t="str">
        <f t="shared" si="33"/>
        <v>LICHSGFIN</v>
      </c>
      <c r="BK82">
        <f t="shared" si="35"/>
        <v>7829900</v>
      </c>
      <c r="BL82">
        <f t="shared" si="36"/>
        <v>8092500</v>
      </c>
      <c r="BM82">
        <f t="shared" si="37"/>
        <v>8869900</v>
      </c>
      <c r="BN82">
        <f t="shared" si="38"/>
        <v>9269000</v>
      </c>
      <c r="BO82">
        <f t="shared" si="39"/>
        <v>8719100</v>
      </c>
      <c r="BP82">
        <f t="shared" si="40"/>
        <v>8505900</v>
      </c>
      <c r="BQ82">
        <f t="shared" si="41"/>
        <v>8544900</v>
      </c>
      <c r="BR82">
        <f t="shared" si="42"/>
        <v>8438300</v>
      </c>
      <c r="BS82">
        <f t="shared" si="43"/>
        <v>8617700</v>
      </c>
      <c r="BT82">
        <f t="shared" si="44"/>
        <v>8725600</v>
      </c>
      <c r="BU82">
        <f t="shared" si="45"/>
        <v>8517600</v>
      </c>
      <c r="BV82" s="8">
        <f t="shared" si="46"/>
        <v>7832500</v>
      </c>
      <c r="BW82">
        <f t="shared" si="47"/>
        <v>7641400</v>
      </c>
      <c r="BX82">
        <f t="shared" si="48"/>
        <v>7720700</v>
      </c>
      <c r="BY82">
        <f t="shared" si="49"/>
        <v>7751900</v>
      </c>
      <c r="CA82" t="str">
        <f t="shared" si="34"/>
        <v>LICHSGFIN</v>
      </c>
      <c r="CB82" s="9">
        <f t="shared" si="50"/>
        <v>-3.2449799196787152</v>
      </c>
      <c r="CC82" s="9">
        <f t="shared" si="51"/>
        <v>-8.7644731056719927</v>
      </c>
      <c r="CD82" s="9">
        <f t="shared" si="52"/>
        <v>-4.3057503506311354</v>
      </c>
      <c r="CE82" s="9">
        <f t="shared" si="53"/>
        <v>6.3068435962427314</v>
      </c>
      <c r="CF82" s="9">
        <f t="shared" si="54"/>
        <v>2.5064954913648174</v>
      </c>
      <c r="CG82" s="9">
        <f t="shared" si="55"/>
        <v>-0.45641259698767689</v>
      </c>
      <c r="CH82" s="9">
        <f t="shared" si="56"/>
        <v>1.2632876290248034</v>
      </c>
      <c r="CI82" s="9">
        <f t="shared" si="57"/>
        <v>-2.08176195504601</v>
      </c>
      <c r="CJ82" s="9">
        <f t="shared" si="58"/>
        <v>-1.2365911799761622</v>
      </c>
      <c r="CK82" s="9">
        <f t="shared" si="59"/>
        <v>2.4420024420024422</v>
      </c>
      <c r="CL82" s="9">
        <f t="shared" si="60"/>
        <v>8.7468879668049802</v>
      </c>
      <c r="CM82" s="9">
        <f t="shared" si="61"/>
        <v>2.5008506294658046</v>
      </c>
      <c r="CN82" s="9">
        <f t="shared" si="62"/>
        <v>-1.0271089408991412</v>
      </c>
      <c r="CO82" s="9">
        <f t="shared" si="63"/>
        <v>-0.40248197216166359</v>
      </c>
    </row>
    <row r="83" spans="1:93" x14ac:dyDescent="0.25">
      <c r="A83" t="s">
        <v>91</v>
      </c>
      <c r="B83" s="7">
        <v>43951</v>
      </c>
      <c r="C83">
        <v>11940375</v>
      </c>
      <c r="D83">
        <v>101250</v>
      </c>
      <c r="E83" t="s">
        <v>91</v>
      </c>
      <c r="F83" s="7">
        <v>43950</v>
      </c>
      <c r="G83">
        <v>11839125</v>
      </c>
      <c r="H83">
        <v>-272250</v>
      </c>
      <c r="I83" t="s">
        <v>91</v>
      </c>
      <c r="J83" s="7">
        <v>43949</v>
      </c>
      <c r="K83">
        <v>12111375</v>
      </c>
      <c r="L83">
        <v>-631875</v>
      </c>
      <c r="M83" t="s">
        <v>91</v>
      </c>
      <c r="N83" s="7">
        <v>43948</v>
      </c>
      <c r="O83">
        <v>12743250</v>
      </c>
      <c r="P83">
        <v>112875</v>
      </c>
      <c r="Q83" t="s">
        <v>91</v>
      </c>
      <c r="R83" s="7">
        <v>43945</v>
      </c>
      <c r="S83">
        <v>12630375</v>
      </c>
      <c r="T83">
        <v>512625</v>
      </c>
      <c r="U83" t="s">
        <v>91</v>
      </c>
      <c r="V83" s="7">
        <v>43944</v>
      </c>
      <c r="W83">
        <v>12117750</v>
      </c>
      <c r="X83">
        <v>188250</v>
      </c>
      <c r="Y83" t="s">
        <v>91</v>
      </c>
      <c r="Z83" s="7">
        <v>43943</v>
      </c>
      <c r="AA83">
        <v>11929500</v>
      </c>
      <c r="AB83">
        <v>491250</v>
      </c>
      <c r="AC83" t="s">
        <v>91</v>
      </c>
      <c r="AD83" s="7">
        <v>43942</v>
      </c>
      <c r="AE83">
        <v>11438250</v>
      </c>
      <c r="AF83">
        <v>226125</v>
      </c>
      <c r="AG83" t="s">
        <v>91</v>
      </c>
      <c r="AH83" s="7">
        <v>43941</v>
      </c>
      <c r="AI83">
        <v>11212125</v>
      </c>
      <c r="AJ83">
        <v>-679875</v>
      </c>
      <c r="AK83" t="s">
        <v>91</v>
      </c>
      <c r="AL83" s="7">
        <v>43938</v>
      </c>
      <c r="AM83">
        <v>11892000</v>
      </c>
      <c r="AN83">
        <v>178875</v>
      </c>
      <c r="AO83" t="s">
        <v>91</v>
      </c>
      <c r="AP83" s="7">
        <v>43937</v>
      </c>
      <c r="AQ83">
        <v>11713125</v>
      </c>
      <c r="AR83">
        <v>-22875</v>
      </c>
      <c r="AS83" t="s">
        <v>91</v>
      </c>
      <c r="AT83" s="7">
        <v>43936</v>
      </c>
      <c r="AU83">
        <v>11736000</v>
      </c>
      <c r="AV83">
        <v>-432375</v>
      </c>
      <c r="AW83" t="s">
        <v>91</v>
      </c>
      <c r="AX83" s="7">
        <v>43934</v>
      </c>
      <c r="AY83">
        <v>12168375</v>
      </c>
      <c r="AZ83">
        <v>-298500</v>
      </c>
      <c r="BA83" t="s">
        <v>91</v>
      </c>
      <c r="BB83" s="7">
        <v>43930</v>
      </c>
      <c r="BC83">
        <v>12466875</v>
      </c>
      <c r="BD83">
        <v>735000</v>
      </c>
      <c r="BE83" t="s">
        <v>91</v>
      </c>
      <c r="BF83" s="7">
        <v>43929</v>
      </c>
      <c r="BG83">
        <v>11731875</v>
      </c>
      <c r="BH83">
        <v>-180375</v>
      </c>
      <c r="BJ83" t="str">
        <f t="shared" si="33"/>
        <v>LT</v>
      </c>
      <c r="BK83">
        <f t="shared" si="35"/>
        <v>11940375</v>
      </c>
      <c r="BL83">
        <f t="shared" si="36"/>
        <v>11839125</v>
      </c>
      <c r="BM83">
        <f t="shared" si="37"/>
        <v>12111375</v>
      </c>
      <c r="BN83">
        <f t="shared" si="38"/>
        <v>12743250</v>
      </c>
      <c r="BO83">
        <f t="shared" si="39"/>
        <v>12630375</v>
      </c>
      <c r="BP83">
        <f t="shared" si="40"/>
        <v>12117750</v>
      </c>
      <c r="BQ83">
        <f t="shared" si="41"/>
        <v>11929500</v>
      </c>
      <c r="BR83">
        <f t="shared" si="42"/>
        <v>11438250</v>
      </c>
      <c r="BS83">
        <f t="shared" si="43"/>
        <v>11212125</v>
      </c>
      <c r="BT83">
        <f t="shared" si="44"/>
        <v>11892000</v>
      </c>
      <c r="BU83">
        <f t="shared" si="45"/>
        <v>11713125</v>
      </c>
      <c r="BV83" s="8">
        <f t="shared" si="46"/>
        <v>11736000</v>
      </c>
      <c r="BW83">
        <f t="shared" si="47"/>
        <v>12168375</v>
      </c>
      <c r="BX83">
        <f t="shared" si="48"/>
        <v>12466875</v>
      </c>
      <c r="BY83">
        <f t="shared" si="49"/>
        <v>11731875</v>
      </c>
      <c r="CA83" t="str">
        <f t="shared" si="34"/>
        <v>LT</v>
      </c>
      <c r="CB83" s="9">
        <f t="shared" si="50"/>
        <v>0.85521522916600679</v>
      </c>
      <c r="CC83" s="9">
        <f t="shared" si="51"/>
        <v>-2.2478868006316377</v>
      </c>
      <c r="CD83" s="9">
        <f t="shared" si="52"/>
        <v>-4.9585074451180038</v>
      </c>
      <c r="CE83" s="9">
        <f t="shared" si="53"/>
        <v>0.89367892877289867</v>
      </c>
      <c r="CF83" s="9">
        <f t="shared" si="54"/>
        <v>4.2303645478739869</v>
      </c>
      <c r="CG83" s="9">
        <f t="shared" si="55"/>
        <v>1.5780208726266818</v>
      </c>
      <c r="CH83" s="9">
        <f t="shared" si="56"/>
        <v>4.2948003409612481</v>
      </c>
      <c r="CI83" s="9">
        <f t="shared" si="57"/>
        <v>2.016789859192615</v>
      </c>
      <c r="CJ83" s="9">
        <f t="shared" si="58"/>
        <v>-5.7170787083753787</v>
      </c>
      <c r="CK83" s="9">
        <f t="shared" si="59"/>
        <v>1.5271330238514487</v>
      </c>
      <c r="CL83" s="9">
        <f t="shared" si="60"/>
        <v>-0.19491308793456033</v>
      </c>
      <c r="CM83" s="9">
        <f t="shared" si="61"/>
        <v>-3.5532682054916949</v>
      </c>
      <c r="CN83" s="9">
        <f t="shared" si="62"/>
        <v>-2.3943450142878628</v>
      </c>
      <c r="CO83" s="9">
        <f t="shared" si="63"/>
        <v>6.2649832187949492</v>
      </c>
    </row>
    <row r="84" spans="1:93" x14ac:dyDescent="0.25">
      <c r="A84" t="s">
        <v>92</v>
      </c>
      <c r="B84" s="7">
        <v>43951</v>
      </c>
      <c r="C84">
        <v>9551500</v>
      </c>
      <c r="D84">
        <v>-409500</v>
      </c>
      <c r="E84" t="s">
        <v>92</v>
      </c>
      <c r="F84" s="7">
        <v>43950</v>
      </c>
      <c r="G84">
        <v>9961000</v>
      </c>
      <c r="H84">
        <v>-330400</v>
      </c>
      <c r="I84" t="s">
        <v>92</v>
      </c>
      <c r="J84" s="7">
        <v>43949</v>
      </c>
      <c r="K84">
        <v>10291400</v>
      </c>
      <c r="L84">
        <v>-736400</v>
      </c>
      <c r="M84" t="s">
        <v>92</v>
      </c>
      <c r="N84" s="7">
        <v>43948</v>
      </c>
      <c r="O84">
        <v>11027800</v>
      </c>
      <c r="P84">
        <v>-39200</v>
      </c>
      <c r="Q84" t="s">
        <v>92</v>
      </c>
      <c r="R84" s="7">
        <v>43945</v>
      </c>
      <c r="S84">
        <v>11067000</v>
      </c>
      <c r="T84">
        <v>105700</v>
      </c>
      <c r="U84" t="s">
        <v>92</v>
      </c>
      <c r="V84" s="7">
        <v>43944</v>
      </c>
      <c r="W84">
        <v>10961300</v>
      </c>
      <c r="X84">
        <v>21000</v>
      </c>
      <c r="Y84" t="s">
        <v>92</v>
      </c>
      <c r="Z84" s="7">
        <v>43943</v>
      </c>
      <c r="AA84">
        <v>10940300</v>
      </c>
      <c r="AB84">
        <v>184800</v>
      </c>
      <c r="AC84" t="s">
        <v>92</v>
      </c>
      <c r="AD84" s="7">
        <v>43942</v>
      </c>
      <c r="AE84">
        <v>10755500</v>
      </c>
      <c r="AF84">
        <v>388500</v>
      </c>
      <c r="AG84" t="s">
        <v>92</v>
      </c>
      <c r="AH84" s="7">
        <v>43941</v>
      </c>
      <c r="AI84">
        <v>10367000</v>
      </c>
      <c r="AJ84">
        <v>353500</v>
      </c>
      <c r="AK84" t="s">
        <v>92</v>
      </c>
      <c r="AL84" s="7">
        <v>43938</v>
      </c>
      <c r="AM84">
        <v>10013500</v>
      </c>
      <c r="AN84">
        <v>-30100</v>
      </c>
      <c r="AO84" t="s">
        <v>92</v>
      </c>
      <c r="AP84" s="7">
        <v>43937</v>
      </c>
      <c r="AQ84">
        <v>10043600</v>
      </c>
      <c r="AR84">
        <v>163100</v>
      </c>
      <c r="AS84" t="s">
        <v>92</v>
      </c>
      <c r="AT84" s="7">
        <v>43936</v>
      </c>
      <c r="AU84">
        <v>9880500</v>
      </c>
      <c r="AV84">
        <v>198100</v>
      </c>
      <c r="AW84" t="s">
        <v>92</v>
      </c>
      <c r="AX84" s="7">
        <v>43934</v>
      </c>
      <c r="AY84">
        <v>9682400</v>
      </c>
      <c r="AZ84">
        <v>1066100</v>
      </c>
      <c r="BA84" t="s">
        <v>92</v>
      </c>
      <c r="BB84" s="7">
        <v>43930</v>
      </c>
      <c r="BC84">
        <v>8616300</v>
      </c>
      <c r="BD84">
        <v>2050300</v>
      </c>
      <c r="BE84" t="s">
        <v>92</v>
      </c>
      <c r="BF84" s="7">
        <v>43929</v>
      </c>
      <c r="BG84">
        <v>6566000</v>
      </c>
      <c r="BH84">
        <v>168000</v>
      </c>
      <c r="BJ84" t="str">
        <f t="shared" si="33"/>
        <v>LUPIN</v>
      </c>
      <c r="BK84">
        <f t="shared" si="35"/>
        <v>9551500</v>
      </c>
      <c r="BL84">
        <f t="shared" si="36"/>
        <v>9961000</v>
      </c>
      <c r="BM84">
        <f t="shared" si="37"/>
        <v>10291400</v>
      </c>
      <c r="BN84">
        <f t="shared" si="38"/>
        <v>11027800</v>
      </c>
      <c r="BO84">
        <f t="shared" si="39"/>
        <v>11067000</v>
      </c>
      <c r="BP84">
        <f t="shared" si="40"/>
        <v>10961300</v>
      </c>
      <c r="BQ84">
        <f t="shared" si="41"/>
        <v>10940300</v>
      </c>
      <c r="BR84">
        <f t="shared" si="42"/>
        <v>10755500</v>
      </c>
      <c r="BS84">
        <f t="shared" si="43"/>
        <v>10367000</v>
      </c>
      <c r="BT84">
        <f t="shared" si="44"/>
        <v>10013500</v>
      </c>
      <c r="BU84">
        <f t="shared" si="45"/>
        <v>10043600</v>
      </c>
      <c r="BV84" s="8">
        <f t="shared" si="46"/>
        <v>9880500</v>
      </c>
      <c r="BW84">
        <f t="shared" si="47"/>
        <v>9682400</v>
      </c>
      <c r="BX84">
        <f t="shared" si="48"/>
        <v>8616300</v>
      </c>
      <c r="BY84">
        <f t="shared" si="49"/>
        <v>6566000</v>
      </c>
      <c r="CA84" t="str">
        <f t="shared" si="34"/>
        <v>LUPIN</v>
      </c>
      <c r="CB84" s="9">
        <f t="shared" si="50"/>
        <v>-4.1110330288123684</v>
      </c>
      <c r="CC84" s="9">
        <f t="shared" si="51"/>
        <v>-3.2104475581553529</v>
      </c>
      <c r="CD84" s="9">
        <f t="shared" si="52"/>
        <v>-6.6776691633870762</v>
      </c>
      <c r="CE84" s="9">
        <f t="shared" si="53"/>
        <v>-0.35420619860847563</v>
      </c>
      <c r="CF84" s="9">
        <f t="shared" si="54"/>
        <v>0.96430167954530943</v>
      </c>
      <c r="CG84" s="9">
        <f t="shared" si="55"/>
        <v>0.1919508605796916</v>
      </c>
      <c r="CH84" s="9">
        <f t="shared" si="56"/>
        <v>1.7181906931337456</v>
      </c>
      <c r="CI84" s="9">
        <f t="shared" si="57"/>
        <v>3.7474679270763001</v>
      </c>
      <c r="CJ84" s="9">
        <f t="shared" si="58"/>
        <v>3.5302341838518001</v>
      </c>
      <c r="CK84" s="9">
        <f t="shared" si="59"/>
        <v>-0.29969333705045997</v>
      </c>
      <c r="CL84" s="9">
        <f t="shared" si="60"/>
        <v>1.6507261778250089</v>
      </c>
      <c r="CM84" s="9">
        <f t="shared" si="61"/>
        <v>2.0459803354540198</v>
      </c>
      <c r="CN84" s="9">
        <f t="shared" si="62"/>
        <v>12.373060362336503</v>
      </c>
      <c r="CO84" s="9">
        <f t="shared" si="63"/>
        <v>31.22601279317697</v>
      </c>
    </row>
    <row r="85" spans="1:93" x14ac:dyDescent="0.25">
      <c r="A85" t="s">
        <v>93</v>
      </c>
      <c r="B85" s="7">
        <v>43951</v>
      </c>
      <c r="C85">
        <v>15045000</v>
      </c>
      <c r="D85">
        <v>-291000</v>
      </c>
      <c r="E85" t="s">
        <v>93</v>
      </c>
      <c r="F85" s="7">
        <v>43950</v>
      </c>
      <c r="G85">
        <v>15336000</v>
      </c>
      <c r="H85">
        <v>-942000</v>
      </c>
      <c r="I85" t="s">
        <v>93</v>
      </c>
      <c r="J85" s="7">
        <v>43949</v>
      </c>
      <c r="K85">
        <v>16278000</v>
      </c>
      <c r="L85">
        <v>-259000</v>
      </c>
      <c r="M85" t="s">
        <v>93</v>
      </c>
      <c r="N85" s="7">
        <v>43948</v>
      </c>
      <c r="O85">
        <v>16537000</v>
      </c>
      <c r="P85">
        <v>1117000</v>
      </c>
      <c r="Q85" t="s">
        <v>93</v>
      </c>
      <c r="R85" s="7">
        <v>43945</v>
      </c>
      <c r="S85">
        <v>15420000</v>
      </c>
      <c r="T85">
        <v>0</v>
      </c>
      <c r="U85" t="s">
        <v>93</v>
      </c>
      <c r="V85" s="7">
        <v>43944</v>
      </c>
      <c r="W85">
        <v>15420000</v>
      </c>
      <c r="X85">
        <v>329000</v>
      </c>
      <c r="Y85" t="s">
        <v>93</v>
      </c>
      <c r="Z85" s="7">
        <v>43943</v>
      </c>
      <c r="AA85">
        <v>15091000</v>
      </c>
      <c r="AB85">
        <v>-135000</v>
      </c>
      <c r="AC85" t="s">
        <v>93</v>
      </c>
      <c r="AD85" s="7">
        <v>43942</v>
      </c>
      <c r="AE85">
        <v>15226000</v>
      </c>
      <c r="AF85">
        <v>-307000</v>
      </c>
      <c r="AG85" t="s">
        <v>93</v>
      </c>
      <c r="AH85" s="7">
        <v>43941</v>
      </c>
      <c r="AI85">
        <v>15533000</v>
      </c>
      <c r="AJ85">
        <v>68000</v>
      </c>
      <c r="AK85" t="s">
        <v>93</v>
      </c>
      <c r="AL85" s="7">
        <v>43938</v>
      </c>
      <c r="AM85">
        <v>15465000</v>
      </c>
      <c r="AN85">
        <v>1164000</v>
      </c>
      <c r="AO85" t="s">
        <v>93</v>
      </c>
      <c r="AP85" s="7">
        <v>43937</v>
      </c>
      <c r="AQ85">
        <v>14301000</v>
      </c>
      <c r="AR85">
        <v>487000</v>
      </c>
      <c r="AS85" t="s">
        <v>93</v>
      </c>
      <c r="AT85" s="7">
        <v>43936</v>
      </c>
      <c r="AU85">
        <v>13814000</v>
      </c>
      <c r="AV85">
        <v>-101000</v>
      </c>
      <c r="AW85" t="s">
        <v>93</v>
      </c>
      <c r="AX85" s="7">
        <v>43934</v>
      </c>
      <c r="AY85">
        <v>13915000</v>
      </c>
      <c r="AZ85">
        <v>-307000</v>
      </c>
      <c r="BA85" t="s">
        <v>93</v>
      </c>
      <c r="BB85" s="7">
        <v>43930</v>
      </c>
      <c r="BC85">
        <v>14222000</v>
      </c>
      <c r="BD85">
        <v>-570000</v>
      </c>
      <c r="BE85" t="s">
        <v>93</v>
      </c>
      <c r="BF85" s="7">
        <v>43929</v>
      </c>
      <c r="BG85">
        <v>14792000</v>
      </c>
      <c r="BH85">
        <v>-924000</v>
      </c>
      <c r="BJ85" t="str">
        <f t="shared" si="33"/>
        <v>M&amp;M</v>
      </c>
      <c r="BK85">
        <f t="shared" si="35"/>
        <v>15045000</v>
      </c>
      <c r="BL85">
        <f t="shared" si="36"/>
        <v>15336000</v>
      </c>
      <c r="BM85">
        <f t="shared" si="37"/>
        <v>16278000</v>
      </c>
      <c r="BN85">
        <f t="shared" si="38"/>
        <v>16537000</v>
      </c>
      <c r="BO85">
        <f t="shared" si="39"/>
        <v>15420000</v>
      </c>
      <c r="BP85">
        <f t="shared" si="40"/>
        <v>15420000</v>
      </c>
      <c r="BQ85">
        <f t="shared" si="41"/>
        <v>15091000</v>
      </c>
      <c r="BR85">
        <f t="shared" si="42"/>
        <v>15226000</v>
      </c>
      <c r="BS85">
        <f t="shared" si="43"/>
        <v>15533000</v>
      </c>
      <c r="BT85">
        <f t="shared" si="44"/>
        <v>15465000</v>
      </c>
      <c r="BU85">
        <f t="shared" si="45"/>
        <v>14301000</v>
      </c>
      <c r="BV85" s="8">
        <f t="shared" si="46"/>
        <v>13814000</v>
      </c>
      <c r="BW85">
        <f t="shared" si="47"/>
        <v>13915000</v>
      </c>
      <c r="BX85">
        <f t="shared" si="48"/>
        <v>14222000</v>
      </c>
      <c r="BY85">
        <f t="shared" si="49"/>
        <v>14792000</v>
      </c>
      <c r="CA85" t="str">
        <f t="shared" si="34"/>
        <v>M&amp;M</v>
      </c>
      <c r="CB85" s="9">
        <f t="shared" si="50"/>
        <v>-1.8974960876369327</v>
      </c>
      <c r="CC85" s="9">
        <f t="shared" si="51"/>
        <v>-5.786951713969775</v>
      </c>
      <c r="CD85" s="9">
        <f t="shared" si="52"/>
        <v>-1.5661849186672312</v>
      </c>
      <c r="CE85" s="9">
        <f t="shared" si="53"/>
        <v>7.2438391699092097</v>
      </c>
      <c r="CF85" s="9">
        <f t="shared" si="54"/>
        <v>0</v>
      </c>
      <c r="CG85" s="9">
        <f t="shared" si="55"/>
        <v>2.1801073487509108</v>
      </c>
      <c r="CH85" s="9">
        <f t="shared" si="56"/>
        <v>-0.88664127150926053</v>
      </c>
      <c r="CI85" s="9">
        <f t="shared" si="57"/>
        <v>-1.9764372626022018</v>
      </c>
      <c r="CJ85" s="9">
        <f t="shared" si="58"/>
        <v>0.43970255415454251</v>
      </c>
      <c r="CK85" s="9">
        <f t="shared" si="59"/>
        <v>8.1392909586742181</v>
      </c>
      <c r="CL85" s="9">
        <f t="shared" si="60"/>
        <v>3.5254090053568845</v>
      </c>
      <c r="CM85" s="9">
        <f t="shared" si="61"/>
        <v>-0.72583542939274159</v>
      </c>
      <c r="CN85" s="9">
        <f t="shared" si="62"/>
        <v>-2.1586274785543527</v>
      </c>
      <c r="CO85" s="9">
        <f t="shared" si="63"/>
        <v>-3.8534342888047592</v>
      </c>
    </row>
    <row r="86" spans="1:93" x14ac:dyDescent="0.25">
      <c r="A86" t="s">
        <v>94</v>
      </c>
      <c r="B86" s="7">
        <v>43951</v>
      </c>
      <c r="C86">
        <v>12798400</v>
      </c>
      <c r="D86">
        <v>-179200</v>
      </c>
      <c r="E86" t="s">
        <v>94</v>
      </c>
      <c r="F86" s="7">
        <v>43950</v>
      </c>
      <c r="G86">
        <v>12977600</v>
      </c>
      <c r="H86">
        <v>-788800</v>
      </c>
      <c r="I86" t="s">
        <v>94</v>
      </c>
      <c r="J86" s="7">
        <v>43949</v>
      </c>
      <c r="K86">
        <v>13766400</v>
      </c>
      <c r="L86">
        <v>-448000</v>
      </c>
      <c r="M86" t="s">
        <v>94</v>
      </c>
      <c r="N86" s="7">
        <v>43948</v>
      </c>
      <c r="O86">
        <v>14214400</v>
      </c>
      <c r="P86">
        <v>1516800</v>
      </c>
      <c r="Q86" t="s">
        <v>94</v>
      </c>
      <c r="R86" s="7">
        <v>43945</v>
      </c>
      <c r="S86">
        <v>12697600</v>
      </c>
      <c r="T86">
        <v>467200</v>
      </c>
      <c r="U86" t="s">
        <v>94</v>
      </c>
      <c r="V86" s="7">
        <v>43944</v>
      </c>
      <c r="W86">
        <v>12230400</v>
      </c>
      <c r="X86">
        <v>224000</v>
      </c>
      <c r="Y86" t="s">
        <v>94</v>
      </c>
      <c r="Z86" s="7">
        <v>43943</v>
      </c>
      <c r="AA86">
        <v>12006400</v>
      </c>
      <c r="AB86">
        <v>787200</v>
      </c>
      <c r="AC86" t="s">
        <v>94</v>
      </c>
      <c r="AD86" s="7">
        <v>43942</v>
      </c>
      <c r="AE86">
        <v>11219200</v>
      </c>
      <c r="AF86">
        <v>68800</v>
      </c>
      <c r="AG86" t="s">
        <v>94</v>
      </c>
      <c r="AH86" s="7">
        <v>43941</v>
      </c>
      <c r="AI86">
        <v>11150400</v>
      </c>
      <c r="AJ86">
        <v>-425600</v>
      </c>
      <c r="AK86" t="s">
        <v>94</v>
      </c>
      <c r="AL86" s="7">
        <v>43938</v>
      </c>
      <c r="AM86">
        <v>11576000</v>
      </c>
      <c r="AN86">
        <v>436800</v>
      </c>
      <c r="AO86" t="s">
        <v>94</v>
      </c>
      <c r="AP86" s="7">
        <v>43937</v>
      </c>
      <c r="AQ86">
        <v>11139200</v>
      </c>
      <c r="AR86">
        <v>548800</v>
      </c>
      <c r="AS86" t="s">
        <v>94</v>
      </c>
      <c r="AT86" s="7">
        <v>43936</v>
      </c>
      <c r="AU86">
        <v>10590400</v>
      </c>
      <c r="AV86">
        <v>248000</v>
      </c>
      <c r="AW86" t="s">
        <v>94</v>
      </c>
      <c r="AX86" s="7">
        <v>43934</v>
      </c>
      <c r="AY86">
        <v>10342400</v>
      </c>
      <c r="AZ86">
        <v>-97600</v>
      </c>
      <c r="BA86" t="s">
        <v>94</v>
      </c>
      <c r="BB86" s="7">
        <v>43930</v>
      </c>
      <c r="BC86">
        <v>10440000</v>
      </c>
      <c r="BD86">
        <v>907200</v>
      </c>
      <c r="BE86" t="s">
        <v>94</v>
      </c>
      <c r="BF86" s="7">
        <v>43929</v>
      </c>
      <c r="BG86">
        <v>9532800</v>
      </c>
      <c r="BH86">
        <v>-939200</v>
      </c>
      <c r="BJ86" t="str">
        <f t="shared" si="33"/>
        <v>M&amp;MFIN</v>
      </c>
      <c r="BK86">
        <f t="shared" si="35"/>
        <v>12798400</v>
      </c>
      <c r="BL86">
        <f t="shared" si="36"/>
        <v>12977600</v>
      </c>
      <c r="BM86">
        <f t="shared" si="37"/>
        <v>13766400</v>
      </c>
      <c r="BN86">
        <f t="shared" si="38"/>
        <v>14214400</v>
      </c>
      <c r="BO86">
        <f t="shared" si="39"/>
        <v>12697600</v>
      </c>
      <c r="BP86">
        <f t="shared" si="40"/>
        <v>12230400</v>
      </c>
      <c r="BQ86">
        <f t="shared" si="41"/>
        <v>12006400</v>
      </c>
      <c r="BR86">
        <f t="shared" si="42"/>
        <v>11219200</v>
      </c>
      <c r="BS86">
        <f t="shared" si="43"/>
        <v>11150400</v>
      </c>
      <c r="BT86">
        <f t="shared" si="44"/>
        <v>11576000</v>
      </c>
      <c r="BU86">
        <f t="shared" si="45"/>
        <v>11139200</v>
      </c>
      <c r="BV86" s="8">
        <f t="shared" si="46"/>
        <v>10590400</v>
      </c>
      <c r="BW86">
        <f t="shared" si="47"/>
        <v>10342400</v>
      </c>
      <c r="BX86">
        <f t="shared" si="48"/>
        <v>10440000</v>
      </c>
      <c r="BY86">
        <f t="shared" si="49"/>
        <v>9532800</v>
      </c>
      <c r="CA86" t="str">
        <f t="shared" si="34"/>
        <v>M&amp;MFIN</v>
      </c>
      <c r="CB86" s="9">
        <f t="shared" si="50"/>
        <v>-1.3808408334360744</v>
      </c>
      <c r="CC86" s="9">
        <f t="shared" si="51"/>
        <v>-5.7298930729893076</v>
      </c>
      <c r="CD86" s="9">
        <f t="shared" si="52"/>
        <v>-3.1517334533993697</v>
      </c>
      <c r="CE86" s="9">
        <f t="shared" si="53"/>
        <v>11.945564516129032</v>
      </c>
      <c r="CF86" s="9">
        <f t="shared" si="54"/>
        <v>3.8199895342752486</v>
      </c>
      <c r="CG86" s="9">
        <f t="shared" si="55"/>
        <v>1.8656716417910446</v>
      </c>
      <c r="CH86" s="9">
        <f t="shared" si="56"/>
        <v>7.0165430690245296</v>
      </c>
      <c r="CI86" s="9">
        <f t="shared" si="57"/>
        <v>0.61701822356148661</v>
      </c>
      <c r="CJ86" s="9">
        <f t="shared" si="58"/>
        <v>-3.6765722183828613</v>
      </c>
      <c r="CK86" s="9">
        <f t="shared" si="59"/>
        <v>3.9212869864981328</v>
      </c>
      <c r="CL86" s="9">
        <f t="shared" si="60"/>
        <v>5.1820516694364711</v>
      </c>
      <c r="CM86" s="9">
        <f t="shared" si="61"/>
        <v>2.3978960396039604</v>
      </c>
      <c r="CN86" s="9">
        <f t="shared" si="62"/>
        <v>-0.93486590038314188</v>
      </c>
      <c r="CO86" s="9">
        <f t="shared" si="63"/>
        <v>9.5166163141993962</v>
      </c>
    </row>
    <row r="87" spans="1:93" x14ac:dyDescent="0.25">
      <c r="A87" t="s">
        <v>95</v>
      </c>
      <c r="B87" s="7">
        <v>43951</v>
      </c>
      <c r="C87">
        <v>13254000</v>
      </c>
      <c r="D87">
        <v>-522000</v>
      </c>
      <c r="E87" t="s">
        <v>95</v>
      </c>
      <c r="F87" s="7">
        <v>43950</v>
      </c>
      <c r="G87">
        <v>13776000</v>
      </c>
      <c r="H87">
        <v>-1182000</v>
      </c>
      <c r="I87" t="s">
        <v>95</v>
      </c>
      <c r="J87" s="7">
        <v>43949</v>
      </c>
      <c r="K87">
        <v>14958000</v>
      </c>
      <c r="L87">
        <v>60000</v>
      </c>
      <c r="M87" t="s">
        <v>95</v>
      </c>
      <c r="N87" s="7">
        <v>43948</v>
      </c>
      <c r="O87">
        <v>14898000</v>
      </c>
      <c r="P87">
        <v>-210000</v>
      </c>
      <c r="Q87" t="s">
        <v>95</v>
      </c>
      <c r="R87" s="7">
        <v>43945</v>
      </c>
      <c r="S87">
        <v>15108000</v>
      </c>
      <c r="T87">
        <v>-378000</v>
      </c>
      <c r="U87" t="s">
        <v>95</v>
      </c>
      <c r="V87" s="7">
        <v>43944</v>
      </c>
      <c r="W87">
        <v>15486000</v>
      </c>
      <c r="X87">
        <v>1224000</v>
      </c>
      <c r="Y87" t="s">
        <v>95</v>
      </c>
      <c r="Z87" s="7">
        <v>43943</v>
      </c>
      <c r="AA87">
        <v>14262000</v>
      </c>
      <c r="AB87">
        <v>810000</v>
      </c>
      <c r="AC87" t="s">
        <v>95</v>
      </c>
      <c r="AD87" s="7">
        <v>43942</v>
      </c>
      <c r="AE87">
        <v>13452000</v>
      </c>
      <c r="AF87">
        <v>372000</v>
      </c>
      <c r="AG87" t="s">
        <v>95</v>
      </c>
      <c r="AH87" s="7">
        <v>43941</v>
      </c>
      <c r="AI87">
        <v>13080000</v>
      </c>
      <c r="AJ87">
        <v>948000</v>
      </c>
      <c r="AK87" t="s">
        <v>95</v>
      </c>
      <c r="AL87" s="7">
        <v>43938</v>
      </c>
      <c r="AM87">
        <v>12132000</v>
      </c>
      <c r="AN87">
        <v>1272000</v>
      </c>
      <c r="AO87" t="s">
        <v>95</v>
      </c>
      <c r="AP87" s="7">
        <v>43937</v>
      </c>
      <c r="AQ87">
        <v>10860000</v>
      </c>
      <c r="AR87">
        <v>630000</v>
      </c>
      <c r="AS87" t="s">
        <v>95</v>
      </c>
      <c r="AT87" s="7">
        <v>43936</v>
      </c>
      <c r="AU87">
        <v>10230000</v>
      </c>
      <c r="AV87">
        <v>-690000</v>
      </c>
      <c r="AW87" t="s">
        <v>95</v>
      </c>
      <c r="AX87" s="7">
        <v>43934</v>
      </c>
      <c r="AY87">
        <v>10920000</v>
      </c>
      <c r="AZ87">
        <v>228000</v>
      </c>
      <c r="BA87" t="s">
        <v>95</v>
      </c>
      <c r="BB87" s="7">
        <v>43930</v>
      </c>
      <c r="BC87">
        <v>10692000</v>
      </c>
      <c r="BD87">
        <v>1242000</v>
      </c>
      <c r="BE87" t="s">
        <v>95</v>
      </c>
      <c r="BF87" s="7">
        <v>43929</v>
      </c>
      <c r="BG87">
        <v>9450000</v>
      </c>
      <c r="BH87">
        <v>186000</v>
      </c>
      <c r="BJ87" t="str">
        <f t="shared" si="33"/>
        <v>MANAPPURAM</v>
      </c>
      <c r="BK87">
        <f t="shared" si="35"/>
        <v>13254000</v>
      </c>
      <c r="BL87">
        <f t="shared" si="36"/>
        <v>13776000</v>
      </c>
      <c r="BM87">
        <f t="shared" si="37"/>
        <v>14958000</v>
      </c>
      <c r="BN87">
        <f t="shared" si="38"/>
        <v>14898000</v>
      </c>
      <c r="BO87">
        <f t="shared" si="39"/>
        <v>15108000</v>
      </c>
      <c r="BP87">
        <f t="shared" si="40"/>
        <v>15486000</v>
      </c>
      <c r="BQ87">
        <f t="shared" si="41"/>
        <v>14262000</v>
      </c>
      <c r="BR87">
        <f t="shared" si="42"/>
        <v>13452000</v>
      </c>
      <c r="BS87">
        <f t="shared" si="43"/>
        <v>13080000</v>
      </c>
      <c r="BT87">
        <f t="shared" si="44"/>
        <v>12132000</v>
      </c>
      <c r="BU87">
        <f t="shared" si="45"/>
        <v>10860000</v>
      </c>
      <c r="BV87" s="8">
        <f t="shared" si="46"/>
        <v>10230000</v>
      </c>
      <c r="BW87">
        <f t="shared" si="47"/>
        <v>10920000</v>
      </c>
      <c r="BX87">
        <f t="shared" si="48"/>
        <v>10692000</v>
      </c>
      <c r="BY87">
        <f t="shared" si="49"/>
        <v>9450000</v>
      </c>
      <c r="CA87" t="str">
        <f t="shared" si="34"/>
        <v>MANAPPURAM</v>
      </c>
      <c r="CB87" s="9">
        <f t="shared" si="50"/>
        <v>-3.7891986062717771</v>
      </c>
      <c r="CC87" s="9">
        <f t="shared" si="51"/>
        <v>-7.9021259526674683</v>
      </c>
      <c r="CD87" s="9">
        <f t="shared" si="52"/>
        <v>0.40273862263391064</v>
      </c>
      <c r="CE87" s="9">
        <f t="shared" si="53"/>
        <v>-1.3899920571882445</v>
      </c>
      <c r="CF87" s="9">
        <f t="shared" si="54"/>
        <v>-2.4409143742735373</v>
      </c>
      <c r="CG87" s="9">
        <f t="shared" si="55"/>
        <v>8.582246529238537</v>
      </c>
      <c r="CH87" s="9">
        <f t="shared" si="56"/>
        <v>6.0214094558429974</v>
      </c>
      <c r="CI87" s="9">
        <f t="shared" si="57"/>
        <v>2.8440366972477067</v>
      </c>
      <c r="CJ87" s="9">
        <f t="shared" si="58"/>
        <v>7.8140454995054398</v>
      </c>
      <c r="CK87" s="9">
        <f t="shared" si="59"/>
        <v>11.712707182320441</v>
      </c>
      <c r="CL87" s="9">
        <f t="shared" si="60"/>
        <v>6.1583577712609969</v>
      </c>
      <c r="CM87" s="9">
        <f t="shared" si="61"/>
        <v>-6.3186813186813184</v>
      </c>
      <c r="CN87" s="9">
        <f t="shared" si="62"/>
        <v>2.1324354657687992</v>
      </c>
      <c r="CO87" s="9">
        <f t="shared" si="63"/>
        <v>13.142857142857142</v>
      </c>
    </row>
    <row r="88" spans="1:93" x14ac:dyDescent="0.25">
      <c r="A88" t="s">
        <v>96</v>
      </c>
      <c r="B88" s="7">
        <v>43951</v>
      </c>
      <c r="C88">
        <v>11700000</v>
      </c>
      <c r="D88">
        <v>845000</v>
      </c>
      <c r="E88" t="s">
        <v>96</v>
      </c>
      <c r="F88" s="7">
        <v>43950</v>
      </c>
      <c r="G88">
        <v>10855000</v>
      </c>
      <c r="H88">
        <v>124800</v>
      </c>
      <c r="I88" t="s">
        <v>96</v>
      </c>
      <c r="J88" s="7">
        <v>43949</v>
      </c>
      <c r="K88">
        <v>10730200</v>
      </c>
      <c r="L88">
        <v>-301600</v>
      </c>
      <c r="M88" t="s">
        <v>96</v>
      </c>
      <c r="N88" s="7">
        <v>43948</v>
      </c>
      <c r="O88">
        <v>11031800</v>
      </c>
      <c r="P88">
        <v>270400</v>
      </c>
      <c r="Q88" t="s">
        <v>96</v>
      </c>
      <c r="R88" s="7">
        <v>43945</v>
      </c>
      <c r="S88">
        <v>10761400</v>
      </c>
      <c r="T88">
        <v>16900</v>
      </c>
      <c r="U88" t="s">
        <v>96</v>
      </c>
      <c r="V88" s="7">
        <v>43944</v>
      </c>
      <c r="W88">
        <v>10744500</v>
      </c>
      <c r="X88">
        <v>-139100</v>
      </c>
      <c r="Y88" t="s">
        <v>96</v>
      </c>
      <c r="Z88" s="7">
        <v>43943</v>
      </c>
      <c r="AA88">
        <v>10883600</v>
      </c>
      <c r="AB88">
        <v>291200</v>
      </c>
      <c r="AC88" t="s">
        <v>96</v>
      </c>
      <c r="AD88" s="7">
        <v>43942</v>
      </c>
      <c r="AE88">
        <v>10592400</v>
      </c>
      <c r="AF88">
        <v>19500</v>
      </c>
      <c r="AG88" t="s">
        <v>96</v>
      </c>
      <c r="AH88" s="7">
        <v>43941</v>
      </c>
      <c r="AI88">
        <v>10572900</v>
      </c>
      <c r="AJ88">
        <v>36400</v>
      </c>
      <c r="AK88" t="s">
        <v>96</v>
      </c>
      <c r="AL88" s="7">
        <v>43938</v>
      </c>
      <c r="AM88">
        <v>10536500</v>
      </c>
      <c r="AN88">
        <v>-54600</v>
      </c>
      <c r="AO88" t="s">
        <v>96</v>
      </c>
      <c r="AP88" s="7">
        <v>43937</v>
      </c>
      <c r="AQ88">
        <v>10591100</v>
      </c>
      <c r="AR88">
        <v>139100</v>
      </c>
      <c r="AS88" t="s">
        <v>96</v>
      </c>
      <c r="AT88" s="7">
        <v>43936</v>
      </c>
      <c r="AU88">
        <v>10452000</v>
      </c>
      <c r="AV88">
        <v>513500</v>
      </c>
      <c r="AW88" t="s">
        <v>96</v>
      </c>
      <c r="AX88" s="7">
        <v>43934</v>
      </c>
      <c r="AY88">
        <v>9938500</v>
      </c>
      <c r="AZ88">
        <v>71500</v>
      </c>
      <c r="BA88" t="s">
        <v>96</v>
      </c>
      <c r="BB88" s="7">
        <v>43930</v>
      </c>
      <c r="BC88">
        <v>9867000</v>
      </c>
      <c r="BD88">
        <v>-223600</v>
      </c>
      <c r="BE88" t="s">
        <v>96</v>
      </c>
      <c r="BF88" s="7">
        <v>43929</v>
      </c>
      <c r="BG88">
        <v>10090600</v>
      </c>
      <c r="BH88">
        <v>-295100</v>
      </c>
      <c r="BJ88" t="str">
        <f t="shared" si="33"/>
        <v>MARICO</v>
      </c>
      <c r="BK88">
        <f t="shared" si="35"/>
        <v>11700000</v>
      </c>
      <c r="BL88">
        <f t="shared" si="36"/>
        <v>10855000</v>
      </c>
      <c r="BM88">
        <f t="shared" si="37"/>
        <v>10730200</v>
      </c>
      <c r="BN88">
        <f t="shared" si="38"/>
        <v>11031800</v>
      </c>
      <c r="BO88">
        <f t="shared" si="39"/>
        <v>10761400</v>
      </c>
      <c r="BP88">
        <f t="shared" si="40"/>
        <v>10744500</v>
      </c>
      <c r="BQ88">
        <f t="shared" si="41"/>
        <v>10883600</v>
      </c>
      <c r="BR88">
        <f t="shared" si="42"/>
        <v>10592400</v>
      </c>
      <c r="BS88">
        <f t="shared" si="43"/>
        <v>10572900</v>
      </c>
      <c r="BT88">
        <f t="shared" si="44"/>
        <v>10536500</v>
      </c>
      <c r="BU88">
        <f t="shared" si="45"/>
        <v>10591100</v>
      </c>
      <c r="BV88" s="8">
        <f t="shared" si="46"/>
        <v>10452000</v>
      </c>
      <c r="BW88">
        <f t="shared" si="47"/>
        <v>9938500</v>
      </c>
      <c r="BX88">
        <f t="shared" si="48"/>
        <v>9867000</v>
      </c>
      <c r="BY88">
        <f t="shared" si="49"/>
        <v>10090600</v>
      </c>
      <c r="CA88" t="str">
        <f t="shared" si="34"/>
        <v>MARICO</v>
      </c>
      <c r="CB88" s="9">
        <f t="shared" si="50"/>
        <v>7.7844311377245514</v>
      </c>
      <c r="CC88" s="9">
        <f t="shared" si="51"/>
        <v>1.1630724497213472</v>
      </c>
      <c r="CD88" s="9">
        <f t="shared" si="52"/>
        <v>-2.7339146830073062</v>
      </c>
      <c r="CE88" s="9">
        <f t="shared" si="53"/>
        <v>2.5126842232423292</v>
      </c>
      <c r="CF88" s="9">
        <f t="shared" si="54"/>
        <v>0.15728977616454928</v>
      </c>
      <c r="CG88" s="9">
        <f t="shared" si="55"/>
        <v>-1.2780697563306258</v>
      </c>
      <c r="CH88" s="9">
        <f t="shared" si="56"/>
        <v>2.7491408934707904</v>
      </c>
      <c r="CI88" s="9">
        <f t="shared" si="57"/>
        <v>0.18443378827001106</v>
      </c>
      <c r="CJ88" s="9">
        <f t="shared" si="58"/>
        <v>0.34546576187538558</v>
      </c>
      <c r="CK88" s="9">
        <f t="shared" si="59"/>
        <v>-0.51552718792193442</v>
      </c>
      <c r="CL88" s="9">
        <f t="shared" si="60"/>
        <v>1.3308457711442785</v>
      </c>
      <c r="CM88" s="9">
        <f t="shared" si="61"/>
        <v>5.1667756703727923</v>
      </c>
      <c r="CN88" s="9">
        <f t="shared" si="62"/>
        <v>0.72463768115942029</v>
      </c>
      <c r="CO88" s="9">
        <f t="shared" si="63"/>
        <v>-2.215923730997166</v>
      </c>
    </row>
    <row r="89" spans="1:93" x14ac:dyDescent="0.25">
      <c r="A89" t="s">
        <v>97</v>
      </c>
      <c r="B89" s="7">
        <v>43951</v>
      </c>
      <c r="C89">
        <v>2461800</v>
      </c>
      <c r="D89">
        <v>47700</v>
      </c>
      <c r="E89" t="s">
        <v>97</v>
      </c>
      <c r="F89" s="7">
        <v>43950</v>
      </c>
      <c r="G89">
        <v>2414100</v>
      </c>
      <c r="H89">
        <v>21700</v>
      </c>
      <c r="I89" t="s">
        <v>97</v>
      </c>
      <c r="J89" s="7">
        <v>43949</v>
      </c>
      <c r="K89">
        <v>2392400</v>
      </c>
      <c r="L89">
        <v>29000</v>
      </c>
      <c r="M89" t="s">
        <v>97</v>
      </c>
      <c r="N89" s="7">
        <v>43948</v>
      </c>
      <c r="O89">
        <v>2363400</v>
      </c>
      <c r="P89">
        <v>41800</v>
      </c>
      <c r="Q89" t="s">
        <v>97</v>
      </c>
      <c r="R89" s="7">
        <v>43945</v>
      </c>
      <c r="S89">
        <v>2321600</v>
      </c>
      <c r="T89">
        <v>1900</v>
      </c>
      <c r="U89" t="s">
        <v>97</v>
      </c>
      <c r="V89" s="7">
        <v>43944</v>
      </c>
      <c r="W89">
        <v>2319700</v>
      </c>
      <c r="X89">
        <v>-9400</v>
      </c>
      <c r="Y89" t="s">
        <v>97</v>
      </c>
      <c r="Z89" s="7">
        <v>43943</v>
      </c>
      <c r="AA89">
        <v>2329100</v>
      </c>
      <c r="AB89">
        <v>25100</v>
      </c>
      <c r="AC89" t="s">
        <v>97</v>
      </c>
      <c r="AD89" s="7">
        <v>43942</v>
      </c>
      <c r="AE89">
        <v>2304000</v>
      </c>
      <c r="AF89">
        <v>102300</v>
      </c>
      <c r="AG89" t="s">
        <v>97</v>
      </c>
      <c r="AH89" s="7">
        <v>43941</v>
      </c>
      <c r="AI89">
        <v>2201700</v>
      </c>
      <c r="AJ89">
        <v>-38300</v>
      </c>
      <c r="AK89" t="s">
        <v>97</v>
      </c>
      <c r="AL89" s="7">
        <v>43938</v>
      </c>
      <c r="AM89">
        <v>2240000</v>
      </c>
      <c r="AN89">
        <v>10500</v>
      </c>
      <c r="AO89" t="s">
        <v>97</v>
      </c>
      <c r="AP89" s="7">
        <v>43937</v>
      </c>
      <c r="AQ89">
        <v>2229500</v>
      </c>
      <c r="AR89">
        <v>23700</v>
      </c>
      <c r="AS89" t="s">
        <v>97</v>
      </c>
      <c r="AT89" s="7">
        <v>43936</v>
      </c>
      <c r="AU89">
        <v>2205800</v>
      </c>
      <c r="AV89">
        <v>-42700</v>
      </c>
      <c r="AW89" t="s">
        <v>97</v>
      </c>
      <c r="AX89" s="7">
        <v>43934</v>
      </c>
      <c r="AY89">
        <v>2248500</v>
      </c>
      <c r="AZ89">
        <v>-109200</v>
      </c>
      <c r="BA89" t="s">
        <v>97</v>
      </c>
      <c r="BB89" s="7">
        <v>43930</v>
      </c>
      <c r="BC89">
        <v>2357700</v>
      </c>
      <c r="BD89">
        <v>-39900</v>
      </c>
      <c r="BE89" t="s">
        <v>97</v>
      </c>
      <c r="BF89" s="7">
        <v>43929</v>
      </c>
      <c r="BG89">
        <v>2397600</v>
      </c>
      <c r="BH89">
        <v>-55900</v>
      </c>
      <c r="BJ89" t="str">
        <f t="shared" si="33"/>
        <v>MARUTI</v>
      </c>
      <c r="BK89">
        <f t="shared" si="35"/>
        <v>2461800</v>
      </c>
      <c r="BL89">
        <f t="shared" si="36"/>
        <v>2414100</v>
      </c>
      <c r="BM89">
        <f t="shared" si="37"/>
        <v>2392400</v>
      </c>
      <c r="BN89">
        <f t="shared" si="38"/>
        <v>2363400</v>
      </c>
      <c r="BO89">
        <f t="shared" si="39"/>
        <v>2321600</v>
      </c>
      <c r="BP89">
        <f t="shared" si="40"/>
        <v>2319700</v>
      </c>
      <c r="BQ89">
        <f t="shared" si="41"/>
        <v>2329100</v>
      </c>
      <c r="BR89">
        <f t="shared" si="42"/>
        <v>2304000</v>
      </c>
      <c r="BS89">
        <f t="shared" si="43"/>
        <v>2201700</v>
      </c>
      <c r="BT89">
        <f t="shared" si="44"/>
        <v>2240000</v>
      </c>
      <c r="BU89">
        <f t="shared" si="45"/>
        <v>2229500</v>
      </c>
      <c r="BV89" s="8">
        <f t="shared" si="46"/>
        <v>2205800</v>
      </c>
      <c r="BW89">
        <f t="shared" si="47"/>
        <v>2248500</v>
      </c>
      <c r="BX89">
        <f t="shared" si="48"/>
        <v>2357700</v>
      </c>
      <c r="BY89">
        <f t="shared" si="49"/>
        <v>2397600</v>
      </c>
      <c r="CA89" t="str">
        <f t="shared" si="34"/>
        <v>MARUTI</v>
      </c>
      <c r="CB89" s="9">
        <f t="shared" si="50"/>
        <v>1.9758916366347707</v>
      </c>
      <c r="CC89" s="9">
        <f t="shared" si="51"/>
        <v>0.90703895669620471</v>
      </c>
      <c r="CD89" s="9">
        <f t="shared" si="52"/>
        <v>1.227045781501227</v>
      </c>
      <c r="CE89" s="9">
        <f t="shared" si="53"/>
        <v>1.8004824259131631</v>
      </c>
      <c r="CF89" s="9">
        <f t="shared" si="54"/>
        <v>8.190714316506445E-2</v>
      </c>
      <c r="CG89" s="9">
        <f t="shared" si="55"/>
        <v>-0.40358936928427291</v>
      </c>
      <c r="CH89" s="9">
        <f t="shared" si="56"/>
        <v>1.0894097222222221</v>
      </c>
      <c r="CI89" s="9">
        <f t="shared" si="57"/>
        <v>4.6464095925875455</v>
      </c>
      <c r="CJ89" s="9">
        <f t="shared" si="58"/>
        <v>-1.7098214285714286</v>
      </c>
      <c r="CK89" s="9">
        <f t="shared" si="59"/>
        <v>0.47095761381475665</v>
      </c>
      <c r="CL89" s="9">
        <f t="shared" si="60"/>
        <v>1.074440112430864</v>
      </c>
      <c r="CM89" s="9">
        <f t="shared" si="61"/>
        <v>-1.8990438069824329</v>
      </c>
      <c r="CN89" s="9">
        <f t="shared" si="62"/>
        <v>-4.6316325232217839</v>
      </c>
      <c r="CO89" s="9">
        <f t="shared" si="63"/>
        <v>-1.664164164164164</v>
      </c>
    </row>
    <row r="90" spans="1:93" x14ac:dyDescent="0.25">
      <c r="A90" t="s">
        <v>98</v>
      </c>
      <c r="B90" s="7">
        <v>43951</v>
      </c>
      <c r="C90">
        <v>10848750</v>
      </c>
      <c r="D90">
        <v>-456250</v>
      </c>
      <c r="E90" t="s">
        <v>98</v>
      </c>
      <c r="F90" s="7">
        <v>43950</v>
      </c>
      <c r="G90">
        <v>11305000</v>
      </c>
      <c r="H90">
        <v>-380000</v>
      </c>
      <c r="I90" t="s">
        <v>98</v>
      </c>
      <c r="J90" s="7">
        <v>43949</v>
      </c>
      <c r="K90">
        <v>11685000</v>
      </c>
      <c r="L90">
        <v>20000</v>
      </c>
      <c r="M90" t="s">
        <v>98</v>
      </c>
      <c r="N90" s="7">
        <v>43948</v>
      </c>
      <c r="O90">
        <v>11665000</v>
      </c>
      <c r="P90">
        <v>87500</v>
      </c>
      <c r="Q90" t="s">
        <v>98</v>
      </c>
      <c r="R90" s="7">
        <v>43945</v>
      </c>
      <c r="S90">
        <v>11577500</v>
      </c>
      <c r="T90">
        <v>202500</v>
      </c>
      <c r="U90" t="s">
        <v>98</v>
      </c>
      <c r="V90" s="7">
        <v>43944</v>
      </c>
      <c r="W90">
        <v>11375000</v>
      </c>
      <c r="X90">
        <v>13750</v>
      </c>
      <c r="Y90" t="s">
        <v>98</v>
      </c>
      <c r="Z90" s="7">
        <v>43943</v>
      </c>
      <c r="AA90">
        <v>11361250</v>
      </c>
      <c r="AB90">
        <v>551250</v>
      </c>
      <c r="AC90" t="s">
        <v>98</v>
      </c>
      <c r="AD90" s="7">
        <v>43942</v>
      </c>
      <c r="AE90">
        <v>10810000</v>
      </c>
      <c r="AF90">
        <v>192500</v>
      </c>
      <c r="AG90" t="s">
        <v>98</v>
      </c>
      <c r="AH90" s="7">
        <v>43941</v>
      </c>
      <c r="AI90">
        <v>10617500</v>
      </c>
      <c r="AJ90">
        <v>188750</v>
      </c>
      <c r="AK90" t="s">
        <v>98</v>
      </c>
      <c r="AL90" s="7">
        <v>43938</v>
      </c>
      <c r="AM90">
        <v>10428750</v>
      </c>
      <c r="AN90">
        <v>631250</v>
      </c>
      <c r="AO90" t="s">
        <v>98</v>
      </c>
      <c r="AP90" s="7">
        <v>43937</v>
      </c>
      <c r="AQ90">
        <v>9797500</v>
      </c>
      <c r="AR90">
        <v>245000</v>
      </c>
      <c r="AS90" t="s">
        <v>98</v>
      </c>
      <c r="AT90" s="7">
        <v>43936</v>
      </c>
      <c r="AU90">
        <v>9552500</v>
      </c>
      <c r="AV90">
        <v>217500</v>
      </c>
      <c r="AW90" t="s">
        <v>98</v>
      </c>
      <c r="AX90" s="7">
        <v>43934</v>
      </c>
      <c r="AY90">
        <v>9335000</v>
      </c>
      <c r="AZ90">
        <v>-361250</v>
      </c>
      <c r="BA90" t="s">
        <v>98</v>
      </c>
      <c r="BB90" s="7">
        <v>43930</v>
      </c>
      <c r="BC90">
        <v>9696250</v>
      </c>
      <c r="BD90">
        <v>-657500</v>
      </c>
      <c r="BE90" t="s">
        <v>98</v>
      </c>
      <c r="BF90" s="7">
        <v>43929</v>
      </c>
      <c r="BG90">
        <v>10353750</v>
      </c>
      <c r="BH90">
        <v>-618750</v>
      </c>
      <c r="BJ90" t="str">
        <f t="shared" si="33"/>
        <v>MCDOWELL-N</v>
      </c>
      <c r="BK90">
        <f t="shared" si="35"/>
        <v>10848750</v>
      </c>
      <c r="BL90">
        <f t="shared" si="36"/>
        <v>11305000</v>
      </c>
      <c r="BM90">
        <f t="shared" si="37"/>
        <v>11685000</v>
      </c>
      <c r="BN90">
        <f t="shared" si="38"/>
        <v>11665000</v>
      </c>
      <c r="BO90">
        <f t="shared" si="39"/>
        <v>11577500</v>
      </c>
      <c r="BP90">
        <f t="shared" si="40"/>
        <v>11375000</v>
      </c>
      <c r="BQ90">
        <f t="shared" si="41"/>
        <v>11361250</v>
      </c>
      <c r="BR90">
        <f t="shared" si="42"/>
        <v>10810000</v>
      </c>
      <c r="BS90">
        <f t="shared" si="43"/>
        <v>10617500</v>
      </c>
      <c r="BT90">
        <f t="shared" si="44"/>
        <v>10428750</v>
      </c>
      <c r="BU90">
        <f t="shared" si="45"/>
        <v>9797500</v>
      </c>
      <c r="BV90" s="8">
        <f t="shared" si="46"/>
        <v>9552500</v>
      </c>
      <c r="BW90">
        <f t="shared" si="47"/>
        <v>9335000</v>
      </c>
      <c r="BX90">
        <f t="shared" si="48"/>
        <v>9696250</v>
      </c>
      <c r="BY90">
        <f t="shared" si="49"/>
        <v>10353750</v>
      </c>
      <c r="CA90" t="str">
        <f t="shared" si="34"/>
        <v>MCDOWELL-N</v>
      </c>
      <c r="CB90" s="9">
        <f t="shared" si="50"/>
        <v>-4.0358248562582935</v>
      </c>
      <c r="CC90" s="9">
        <f t="shared" si="51"/>
        <v>-3.2520325203252036</v>
      </c>
      <c r="CD90" s="9">
        <f t="shared" si="52"/>
        <v>0.17145306472353192</v>
      </c>
      <c r="CE90" s="9">
        <f t="shared" si="53"/>
        <v>0.75577629021809545</v>
      </c>
      <c r="CF90" s="9">
        <f t="shared" si="54"/>
        <v>1.7802197802197803</v>
      </c>
      <c r="CG90" s="9">
        <f t="shared" si="55"/>
        <v>0.12102541533722082</v>
      </c>
      <c r="CH90" s="9">
        <f t="shared" si="56"/>
        <v>5.0994449583718779</v>
      </c>
      <c r="CI90" s="9">
        <f t="shared" si="57"/>
        <v>1.8130445020014128</v>
      </c>
      <c r="CJ90" s="9">
        <f t="shared" si="58"/>
        <v>1.8099005154021335</v>
      </c>
      <c r="CK90" s="9">
        <f t="shared" si="59"/>
        <v>6.4429701454452664</v>
      </c>
      <c r="CL90" s="9">
        <f t="shared" si="60"/>
        <v>2.5647736194713429</v>
      </c>
      <c r="CM90" s="9">
        <f t="shared" si="61"/>
        <v>2.3299410819496518</v>
      </c>
      <c r="CN90" s="9">
        <f t="shared" si="62"/>
        <v>-3.7256671393579994</v>
      </c>
      <c r="CO90" s="9">
        <f t="shared" si="63"/>
        <v>-6.3503561511529636</v>
      </c>
    </row>
    <row r="91" spans="1:93" x14ac:dyDescent="0.25">
      <c r="A91" t="s">
        <v>99</v>
      </c>
      <c r="B91" s="7">
        <v>43951</v>
      </c>
      <c r="C91">
        <v>1751100</v>
      </c>
      <c r="D91">
        <v>-230100</v>
      </c>
      <c r="E91" t="s">
        <v>99</v>
      </c>
      <c r="F91" s="7">
        <v>43950</v>
      </c>
      <c r="G91">
        <v>1981200</v>
      </c>
      <c r="H91">
        <v>249600</v>
      </c>
      <c r="I91" t="s">
        <v>99</v>
      </c>
      <c r="J91" s="7">
        <v>43949</v>
      </c>
      <c r="K91">
        <v>1731600</v>
      </c>
      <c r="L91">
        <v>-600600</v>
      </c>
      <c r="M91" t="s">
        <v>99</v>
      </c>
      <c r="N91" s="7">
        <v>43948</v>
      </c>
      <c r="O91">
        <v>2332200</v>
      </c>
      <c r="P91">
        <v>791700</v>
      </c>
      <c r="Q91" t="s">
        <v>99</v>
      </c>
      <c r="R91" s="7">
        <v>43945</v>
      </c>
      <c r="S91">
        <v>1540500</v>
      </c>
      <c r="T91">
        <v>672100</v>
      </c>
      <c r="U91" t="s">
        <v>99</v>
      </c>
      <c r="V91" s="7">
        <v>43944</v>
      </c>
      <c r="W91">
        <v>868400</v>
      </c>
      <c r="X91">
        <v>-44200</v>
      </c>
      <c r="Y91" t="s">
        <v>99</v>
      </c>
      <c r="Z91" s="7">
        <v>43943</v>
      </c>
      <c r="AA91">
        <v>912600</v>
      </c>
      <c r="AB91">
        <v>102700</v>
      </c>
      <c r="AC91" t="s">
        <v>99</v>
      </c>
      <c r="AD91" s="7">
        <v>43942</v>
      </c>
      <c r="AE91">
        <v>809900</v>
      </c>
      <c r="AF91">
        <v>52000</v>
      </c>
      <c r="AG91" t="s">
        <v>99</v>
      </c>
      <c r="AH91" s="7">
        <v>43941</v>
      </c>
      <c r="AI91">
        <v>757900</v>
      </c>
      <c r="AJ91">
        <v>-6500</v>
      </c>
      <c r="AK91" t="s">
        <v>99</v>
      </c>
      <c r="AL91" s="7">
        <v>43938</v>
      </c>
      <c r="AM91">
        <v>764400</v>
      </c>
      <c r="AN91">
        <v>-16900</v>
      </c>
      <c r="AO91" t="s">
        <v>99</v>
      </c>
      <c r="AP91" s="7">
        <v>43937</v>
      </c>
      <c r="AQ91">
        <v>781300</v>
      </c>
      <c r="AR91">
        <v>-158600</v>
      </c>
      <c r="AS91" t="s">
        <v>99</v>
      </c>
      <c r="AT91" s="7">
        <v>43936</v>
      </c>
      <c r="AU91">
        <v>939900</v>
      </c>
      <c r="AV91">
        <v>-464100</v>
      </c>
      <c r="AW91" t="s">
        <v>99</v>
      </c>
      <c r="AX91" s="7">
        <v>43934</v>
      </c>
      <c r="AY91">
        <v>1404000</v>
      </c>
      <c r="AZ91">
        <v>-96200</v>
      </c>
      <c r="BA91" t="s">
        <v>99</v>
      </c>
      <c r="BB91" s="7">
        <v>43930</v>
      </c>
      <c r="BC91">
        <v>1500200</v>
      </c>
      <c r="BD91">
        <v>152100</v>
      </c>
      <c r="BE91" t="s">
        <v>99</v>
      </c>
      <c r="BF91" s="7">
        <v>43929</v>
      </c>
      <c r="BG91">
        <v>1348100</v>
      </c>
      <c r="BH91">
        <v>2600</v>
      </c>
      <c r="BJ91" t="str">
        <f t="shared" si="33"/>
        <v>MFSL</v>
      </c>
      <c r="BK91">
        <f t="shared" si="35"/>
        <v>1751100</v>
      </c>
      <c r="BL91">
        <f t="shared" si="36"/>
        <v>1981200</v>
      </c>
      <c r="BM91">
        <f t="shared" si="37"/>
        <v>1731600</v>
      </c>
      <c r="BN91">
        <f t="shared" si="38"/>
        <v>2332200</v>
      </c>
      <c r="BO91">
        <f t="shared" si="39"/>
        <v>1540500</v>
      </c>
      <c r="BP91">
        <f t="shared" si="40"/>
        <v>868400</v>
      </c>
      <c r="BQ91">
        <f t="shared" si="41"/>
        <v>912600</v>
      </c>
      <c r="BR91">
        <f t="shared" si="42"/>
        <v>809900</v>
      </c>
      <c r="BS91">
        <f t="shared" si="43"/>
        <v>757900</v>
      </c>
      <c r="BT91">
        <f t="shared" si="44"/>
        <v>764400</v>
      </c>
      <c r="BU91">
        <f t="shared" si="45"/>
        <v>781300</v>
      </c>
      <c r="BV91" s="8">
        <f t="shared" si="46"/>
        <v>939900</v>
      </c>
      <c r="BW91">
        <f t="shared" si="47"/>
        <v>1404000</v>
      </c>
      <c r="BX91">
        <f t="shared" si="48"/>
        <v>1500200</v>
      </c>
      <c r="BY91">
        <f t="shared" si="49"/>
        <v>1348100</v>
      </c>
      <c r="CA91" t="str">
        <f t="shared" si="34"/>
        <v>MFSL</v>
      </c>
      <c r="CB91" s="9">
        <f t="shared" si="50"/>
        <v>-11.614173228346457</v>
      </c>
      <c r="CC91" s="9">
        <f t="shared" si="51"/>
        <v>14.414414414414415</v>
      </c>
      <c r="CD91" s="9">
        <f t="shared" si="52"/>
        <v>-25.752508361204011</v>
      </c>
      <c r="CE91" s="9">
        <f t="shared" si="53"/>
        <v>51.392405063291136</v>
      </c>
      <c r="CF91" s="9">
        <f t="shared" si="54"/>
        <v>77.395209580838326</v>
      </c>
      <c r="CG91" s="9">
        <f t="shared" si="55"/>
        <v>-4.8433048433048427</v>
      </c>
      <c r="CH91" s="9">
        <f t="shared" si="56"/>
        <v>12.680577849117174</v>
      </c>
      <c r="CI91" s="9">
        <f t="shared" si="57"/>
        <v>6.8610634648370503</v>
      </c>
      <c r="CJ91" s="9">
        <f t="shared" si="58"/>
        <v>-0.85034013605442182</v>
      </c>
      <c r="CK91" s="9">
        <f t="shared" si="59"/>
        <v>-2.1630615640599005</v>
      </c>
      <c r="CL91" s="9">
        <f t="shared" si="60"/>
        <v>-16.874135546334717</v>
      </c>
      <c r="CM91" s="9">
        <f t="shared" si="61"/>
        <v>-33.055555555555557</v>
      </c>
      <c r="CN91" s="9">
        <f t="shared" si="62"/>
        <v>-6.4124783362218372</v>
      </c>
      <c r="CO91" s="9">
        <f t="shared" si="63"/>
        <v>11.282545805207329</v>
      </c>
    </row>
    <row r="92" spans="1:93" x14ac:dyDescent="0.25">
      <c r="A92" t="s">
        <v>100</v>
      </c>
      <c r="B92" s="7">
        <v>43951</v>
      </c>
      <c r="C92">
        <v>1287000</v>
      </c>
      <c r="D92">
        <v>-84600</v>
      </c>
      <c r="E92" t="s">
        <v>100</v>
      </c>
      <c r="F92" s="7">
        <v>43950</v>
      </c>
      <c r="G92">
        <v>1371600</v>
      </c>
      <c r="H92">
        <v>0</v>
      </c>
      <c r="I92" t="s">
        <v>100</v>
      </c>
      <c r="J92" s="7">
        <v>43949</v>
      </c>
      <c r="K92">
        <v>1371600</v>
      </c>
      <c r="L92">
        <v>-26400</v>
      </c>
      <c r="M92" t="s">
        <v>100</v>
      </c>
      <c r="N92" s="7">
        <v>43948</v>
      </c>
      <c r="O92">
        <v>1398000</v>
      </c>
      <c r="P92">
        <v>21600</v>
      </c>
      <c r="Q92" t="s">
        <v>100</v>
      </c>
      <c r="R92" s="7">
        <v>43945</v>
      </c>
      <c r="S92">
        <v>1376400</v>
      </c>
      <c r="T92">
        <v>-21000</v>
      </c>
      <c r="U92" t="s">
        <v>100</v>
      </c>
      <c r="V92" s="7">
        <v>43944</v>
      </c>
      <c r="W92">
        <v>1397400</v>
      </c>
      <c r="X92">
        <v>-10800</v>
      </c>
      <c r="Y92" t="s">
        <v>100</v>
      </c>
      <c r="Z92" s="7">
        <v>43943</v>
      </c>
      <c r="AA92">
        <v>1408200</v>
      </c>
      <c r="AB92">
        <v>12600</v>
      </c>
      <c r="AC92" t="s">
        <v>100</v>
      </c>
      <c r="AD92" s="7">
        <v>43942</v>
      </c>
      <c r="AE92">
        <v>1395600</v>
      </c>
      <c r="AF92">
        <v>7800</v>
      </c>
      <c r="AG92" t="s">
        <v>100</v>
      </c>
      <c r="AH92" s="7">
        <v>43941</v>
      </c>
      <c r="AI92">
        <v>1387800</v>
      </c>
      <c r="AJ92">
        <v>-23400</v>
      </c>
      <c r="AK92" t="s">
        <v>100</v>
      </c>
      <c r="AL92" s="7">
        <v>43938</v>
      </c>
      <c r="AM92">
        <v>1411200</v>
      </c>
      <c r="AN92">
        <v>-7800</v>
      </c>
      <c r="AO92" t="s">
        <v>100</v>
      </c>
      <c r="AP92" s="7">
        <v>43937</v>
      </c>
      <c r="AQ92">
        <v>1419000</v>
      </c>
      <c r="AR92">
        <v>37200</v>
      </c>
      <c r="AS92" t="s">
        <v>100</v>
      </c>
      <c r="AT92" s="7">
        <v>43936</v>
      </c>
      <c r="AU92">
        <v>1381800</v>
      </c>
      <c r="AV92">
        <v>-58200</v>
      </c>
      <c r="AW92" t="s">
        <v>100</v>
      </c>
      <c r="AX92" s="7">
        <v>43934</v>
      </c>
      <c r="AY92">
        <v>1440000</v>
      </c>
      <c r="AZ92">
        <v>-88200</v>
      </c>
      <c r="BA92" t="s">
        <v>100</v>
      </c>
      <c r="BB92" s="7">
        <v>43930</v>
      </c>
      <c r="BC92">
        <v>1528200</v>
      </c>
      <c r="BD92">
        <v>52800</v>
      </c>
      <c r="BE92" t="s">
        <v>100</v>
      </c>
      <c r="BF92" s="7">
        <v>43929</v>
      </c>
      <c r="BG92">
        <v>1475400</v>
      </c>
      <c r="BH92">
        <v>-18600</v>
      </c>
      <c r="BJ92" t="str">
        <f t="shared" si="33"/>
        <v>MGL</v>
      </c>
      <c r="BK92">
        <f t="shared" si="35"/>
        <v>1287000</v>
      </c>
      <c r="BL92">
        <f t="shared" si="36"/>
        <v>1371600</v>
      </c>
      <c r="BM92">
        <f t="shared" si="37"/>
        <v>1371600</v>
      </c>
      <c r="BN92">
        <f t="shared" si="38"/>
        <v>1398000</v>
      </c>
      <c r="BO92">
        <f t="shared" si="39"/>
        <v>1376400</v>
      </c>
      <c r="BP92">
        <f t="shared" si="40"/>
        <v>1397400</v>
      </c>
      <c r="BQ92">
        <f t="shared" si="41"/>
        <v>1408200</v>
      </c>
      <c r="BR92">
        <f t="shared" si="42"/>
        <v>1395600</v>
      </c>
      <c r="BS92">
        <f t="shared" si="43"/>
        <v>1387800</v>
      </c>
      <c r="BT92">
        <f t="shared" si="44"/>
        <v>1411200</v>
      </c>
      <c r="BU92">
        <f t="shared" si="45"/>
        <v>1419000</v>
      </c>
      <c r="BV92" s="8">
        <f t="shared" si="46"/>
        <v>1381800</v>
      </c>
      <c r="BW92">
        <f t="shared" si="47"/>
        <v>1440000</v>
      </c>
      <c r="BX92">
        <f t="shared" si="48"/>
        <v>1528200</v>
      </c>
      <c r="BY92">
        <f t="shared" si="49"/>
        <v>1475400</v>
      </c>
      <c r="CA92" t="str">
        <f t="shared" si="34"/>
        <v>MGL</v>
      </c>
      <c r="CB92" s="9">
        <f t="shared" si="50"/>
        <v>-6.1679790026246719</v>
      </c>
      <c r="CC92" s="9">
        <f t="shared" si="51"/>
        <v>0</v>
      </c>
      <c r="CD92" s="9">
        <f t="shared" si="52"/>
        <v>-1.8884120171673819</v>
      </c>
      <c r="CE92" s="9">
        <f t="shared" si="53"/>
        <v>1.5693112467306016</v>
      </c>
      <c r="CF92" s="9">
        <f t="shared" si="54"/>
        <v>-1.5027908973808501</v>
      </c>
      <c r="CG92" s="9">
        <f t="shared" si="55"/>
        <v>-0.76693651469961654</v>
      </c>
      <c r="CH92" s="9">
        <f t="shared" si="56"/>
        <v>0.90283748925193474</v>
      </c>
      <c r="CI92" s="9">
        <f t="shared" si="57"/>
        <v>0.56204063986165154</v>
      </c>
      <c r="CJ92" s="9">
        <f t="shared" si="58"/>
        <v>-1.6581632653061225</v>
      </c>
      <c r="CK92" s="9">
        <f t="shared" si="59"/>
        <v>-0.54968287526427062</v>
      </c>
      <c r="CL92" s="9">
        <f t="shared" si="60"/>
        <v>2.6921406860616588</v>
      </c>
      <c r="CM92" s="9">
        <f t="shared" si="61"/>
        <v>-4.0416666666666661</v>
      </c>
      <c r="CN92" s="9">
        <f t="shared" si="62"/>
        <v>-5.7714958775029448</v>
      </c>
      <c r="CO92" s="9">
        <f t="shared" si="63"/>
        <v>3.578690524603497</v>
      </c>
    </row>
    <row r="93" spans="1:93" x14ac:dyDescent="0.25">
      <c r="A93" t="s">
        <v>101</v>
      </c>
      <c r="B93" s="7">
        <v>43951</v>
      </c>
      <c r="C93">
        <v>1015200</v>
      </c>
      <c r="D93">
        <v>-58400</v>
      </c>
      <c r="E93" t="s">
        <v>101</v>
      </c>
      <c r="F93" s="7">
        <v>43950</v>
      </c>
      <c r="G93">
        <v>1073600</v>
      </c>
      <c r="H93">
        <v>-73600</v>
      </c>
      <c r="I93" t="s">
        <v>101</v>
      </c>
      <c r="J93" s="7">
        <v>43949</v>
      </c>
      <c r="K93">
        <v>1147200</v>
      </c>
      <c r="L93">
        <v>-228800</v>
      </c>
      <c r="M93" t="s">
        <v>101</v>
      </c>
      <c r="N93" s="7">
        <v>43948</v>
      </c>
      <c r="O93">
        <v>1376000</v>
      </c>
      <c r="P93">
        <v>148800</v>
      </c>
      <c r="Q93" t="s">
        <v>101</v>
      </c>
      <c r="R93" s="7">
        <v>43945</v>
      </c>
      <c r="S93">
        <v>1227200</v>
      </c>
      <c r="T93">
        <v>56000</v>
      </c>
      <c r="U93" t="s">
        <v>101</v>
      </c>
      <c r="V93" s="7">
        <v>43944</v>
      </c>
      <c r="W93">
        <v>1171200</v>
      </c>
      <c r="X93">
        <v>-11200</v>
      </c>
      <c r="Y93" t="s">
        <v>101</v>
      </c>
      <c r="Z93" s="7">
        <v>43943</v>
      </c>
      <c r="AA93">
        <v>1182400</v>
      </c>
      <c r="AB93">
        <v>75200</v>
      </c>
      <c r="AC93" t="s">
        <v>101</v>
      </c>
      <c r="AD93" s="7">
        <v>43942</v>
      </c>
      <c r="AE93">
        <v>1107200</v>
      </c>
      <c r="AF93">
        <v>40000</v>
      </c>
      <c r="AG93" t="s">
        <v>101</v>
      </c>
      <c r="AH93" s="7">
        <v>43941</v>
      </c>
      <c r="AI93">
        <v>1067200</v>
      </c>
      <c r="AJ93">
        <v>149600</v>
      </c>
      <c r="AK93" t="s">
        <v>101</v>
      </c>
      <c r="AL93" s="7">
        <v>43938</v>
      </c>
      <c r="AM93">
        <v>917600</v>
      </c>
      <c r="AN93">
        <v>32000</v>
      </c>
      <c r="AO93" t="s">
        <v>101</v>
      </c>
      <c r="AP93" s="7">
        <v>43937</v>
      </c>
      <c r="AQ93">
        <v>885600</v>
      </c>
      <c r="AR93">
        <v>25600</v>
      </c>
      <c r="AS93" t="s">
        <v>101</v>
      </c>
      <c r="AT93" s="7">
        <v>43936</v>
      </c>
      <c r="AU93">
        <v>860000</v>
      </c>
      <c r="AV93">
        <v>-20000</v>
      </c>
      <c r="AW93" t="s">
        <v>101</v>
      </c>
      <c r="AX93" s="7">
        <v>43934</v>
      </c>
      <c r="AY93">
        <v>880000</v>
      </c>
      <c r="AZ93">
        <v>80000</v>
      </c>
      <c r="BA93" t="s">
        <v>101</v>
      </c>
      <c r="BB93" s="7">
        <v>43930</v>
      </c>
      <c r="BC93">
        <v>800000</v>
      </c>
      <c r="BD93">
        <v>-82400</v>
      </c>
      <c r="BE93" t="s">
        <v>101</v>
      </c>
      <c r="BF93" s="7">
        <v>43929</v>
      </c>
      <c r="BG93">
        <v>882400</v>
      </c>
      <c r="BH93">
        <v>43200</v>
      </c>
      <c r="BJ93" t="str">
        <f t="shared" si="33"/>
        <v>MINDTREE</v>
      </c>
      <c r="BK93">
        <f t="shared" si="35"/>
        <v>1015200</v>
      </c>
      <c r="BL93">
        <f t="shared" si="36"/>
        <v>1073600</v>
      </c>
      <c r="BM93">
        <f t="shared" si="37"/>
        <v>1147200</v>
      </c>
      <c r="BN93">
        <f t="shared" si="38"/>
        <v>1376000</v>
      </c>
      <c r="BO93">
        <f t="shared" si="39"/>
        <v>1227200</v>
      </c>
      <c r="BP93">
        <f t="shared" si="40"/>
        <v>1171200</v>
      </c>
      <c r="BQ93">
        <f t="shared" si="41"/>
        <v>1182400</v>
      </c>
      <c r="BR93">
        <f t="shared" si="42"/>
        <v>1107200</v>
      </c>
      <c r="BS93">
        <f t="shared" si="43"/>
        <v>1067200</v>
      </c>
      <c r="BT93">
        <f t="shared" si="44"/>
        <v>917600</v>
      </c>
      <c r="BU93">
        <f t="shared" si="45"/>
        <v>885600</v>
      </c>
      <c r="BV93" s="8">
        <f t="shared" si="46"/>
        <v>860000</v>
      </c>
      <c r="BW93">
        <f t="shared" si="47"/>
        <v>880000</v>
      </c>
      <c r="BX93">
        <f t="shared" si="48"/>
        <v>800000</v>
      </c>
      <c r="BY93">
        <f t="shared" si="49"/>
        <v>882400</v>
      </c>
      <c r="CA93" t="str">
        <f t="shared" si="34"/>
        <v>MINDTREE</v>
      </c>
      <c r="CB93" s="9">
        <f t="shared" si="50"/>
        <v>-5.4396423248882266</v>
      </c>
      <c r="CC93" s="9">
        <f t="shared" si="51"/>
        <v>-6.4156206415620645</v>
      </c>
      <c r="CD93" s="9">
        <f t="shared" si="52"/>
        <v>-16.627906976744185</v>
      </c>
      <c r="CE93" s="9">
        <f t="shared" si="53"/>
        <v>12.1251629726206</v>
      </c>
      <c r="CF93" s="9">
        <f t="shared" si="54"/>
        <v>4.7814207650273222</v>
      </c>
      <c r="CG93" s="9">
        <f t="shared" si="55"/>
        <v>-0.94722598105548039</v>
      </c>
      <c r="CH93" s="9">
        <f t="shared" si="56"/>
        <v>6.791907514450866</v>
      </c>
      <c r="CI93" s="9">
        <f t="shared" si="57"/>
        <v>3.7481259370314843</v>
      </c>
      <c r="CJ93" s="9">
        <f t="shared" si="58"/>
        <v>16.303400174367916</v>
      </c>
      <c r="CK93" s="9">
        <f t="shared" si="59"/>
        <v>3.6133694670280034</v>
      </c>
      <c r="CL93" s="9">
        <f t="shared" si="60"/>
        <v>2.9767441860465116</v>
      </c>
      <c r="CM93" s="9">
        <f t="shared" si="61"/>
        <v>-2.2727272727272729</v>
      </c>
      <c r="CN93" s="9">
        <f t="shared" si="62"/>
        <v>10</v>
      </c>
      <c r="CO93" s="9">
        <f t="shared" si="63"/>
        <v>-9.3381686310063472</v>
      </c>
    </row>
    <row r="94" spans="1:93" x14ac:dyDescent="0.25">
      <c r="A94" t="s">
        <v>102</v>
      </c>
      <c r="B94" s="7">
        <v>43951</v>
      </c>
      <c r="C94">
        <v>23275000</v>
      </c>
      <c r="D94">
        <v>-1440000</v>
      </c>
      <c r="E94" t="s">
        <v>102</v>
      </c>
      <c r="F94" s="7">
        <v>43950</v>
      </c>
      <c r="G94">
        <v>24715000</v>
      </c>
      <c r="H94">
        <v>-1315000</v>
      </c>
      <c r="I94" t="s">
        <v>102</v>
      </c>
      <c r="J94" s="7">
        <v>43949</v>
      </c>
      <c r="K94">
        <v>26030000</v>
      </c>
      <c r="L94">
        <v>-225000</v>
      </c>
      <c r="M94" t="s">
        <v>102</v>
      </c>
      <c r="N94" s="7">
        <v>43948</v>
      </c>
      <c r="O94">
        <v>26255000</v>
      </c>
      <c r="P94">
        <v>1815000</v>
      </c>
      <c r="Q94" t="s">
        <v>102</v>
      </c>
      <c r="R94" s="7">
        <v>43945</v>
      </c>
      <c r="S94">
        <v>24440000</v>
      </c>
      <c r="T94">
        <v>365000</v>
      </c>
      <c r="U94" t="s">
        <v>102</v>
      </c>
      <c r="V94" s="7">
        <v>43944</v>
      </c>
      <c r="W94">
        <v>24075000</v>
      </c>
      <c r="X94">
        <v>-195000</v>
      </c>
      <c r="Y94" t="s">
        <v>102</v>
      </c>
      <c r="Z94" s="7">
        <v>43943</v>
      </c>
      <c r="AA94">
        <v>24270000</v>
      </c>
      <c r="AB94">
        <v>1150000</v>
      </c>
      <c r="AC94" t="s">
        <v>102</v>
      </c>
      <c r="AD94" s="7">
        <v>43942</v>
      </c>
      <c r="AE94">
        <v>23120000</v>
      </c>
      <c r="AF94">
        <v>1930000</v>
      </c>
      <c r="AG94" t="s">
        <v>102</v>
      </c>
      <c r="AH94" s="7">
        <v>43941</v>
      </c>
      <c r="AI94">
        <v>21190000</v>
      </c>
      <c r="AJ94">
        <v>-20000</v>
      </c>
      <c r="AK94" t="s">
        <v>102</v>
      </c>
      <c r="AL94" s="7">
        <v>43938</v>
      </c>
      <c r="AM94">
        <v>21210000</v>
      </c>
      <c r="AN94">
        <v>-490000</v>
      </c>
      <c r="AO94" t="s">
        <v>102</v>
      </c>
      <c r="AP94" s="7">
        <v>43937</v>
      </c>
      <c r="AQ94">
        <v>21700000</v>
      </c>
      <c r="AR94">
        <v>-1065000</v>
      </c>
      <c r="AS94" t="s">
        <v>102</v>
      </c>
      <c r="AT94" s="7">
        <v>43936</v>
      </c>
      <c r="AU94">
        <v>22765000</v>
      </c>
      <c r="AV94">
        <v>1420000</v>
      </c>
      <c r="AW94" t="s">
        <v>102</v>
      </c>
      <c r="AX94" s="7">
        <v>43934</v>
      </c>
      <c r="AY94">
        <v>21345000</v>
      </c>
      <c r="AZ94">
        <v>-165000</v>
      </c>
      <c r="BA94" t="s">
        <v>102</v>
      </c>
      <c r="BB94" s="7">
        <v>43930</v>
      </c>
      <c r="BC94">
        <v>21510000</v>
      </c>
      <c r="BD94">
        <v>-130000</v>
      </c>
      <c r="BE94" t="s">
        <v>102</v>
      </c>
      <c r="BF94" s="7">
        <v>43929</v>
      </c>
      <c r="BG94">
        <v>21640000</v>
      </c>
      <c r="BH94">
        <v>2110000</v>
      </c>
      <c r="BJ94" t="str">
        <f t="shared" si="33"/>
        <v>MOTHERSUMI</v>
      </c>
      <c r="BK94">
        <f t="shared" si="35"/>
        <v>23275000</v>
      </c>
      <c r="BL94">
        <f t="shared" si="36"/>
        <v>24715000</v>
      </c>
      <c r="BM94">
        <f t="shared" si="37"/>
        <v>26030000</v>
      </c>
      <c r="BN94">
        <f t="shared" si="38"/>
        <v>26255000</v>
      </c>
      <c r="BO94">
        <f t="shared" si="39"/>
        <v>24440000</v>
      </c>
      <c r="BP94">
        <f t="shared" si="40"/>
        <v>24075000</v>
      </c>
      <c r="BQ94">
        <f t="shared" si="41"/>
        <v>24270000</v>
      </c>
      <c r="BR94">
        <f t="shared" si="42"/>
        <v>23120000</v>
      </c>
      <c r="BS94">
        <f t="shared" si="43"/>
        <v>21190000</v>
      </c>
      <c r="BT94">
        <f t="shared" si="44"/>
        <v>21210000</v>
      </c>
      <c r="BU94">
        <f t="shared" si="45"/>
        <v>21700000</v>
      </c>
      <c r="BV94" s="8">
        <f t="shared" si="46"/>
        <v>22765000</v>
      </c>
      <c r="BW94">
        <f t="shared" si="47"/>
        <v>21345000</v>
      </c>
      <c r="BX94">
        <f t="shared" si="48"/>
        <v>21510000</v>
      </c>
      <c r="BY94">
        <f t="shared" si="49"/>
        <v>21640000</v>
      </c>
      <c r="CA94" t="str">
        <f t="shared" si="34"/>
        <v>MOTHERSUMI</v>
      </c>
      <c r="CB94" s="9">
        <f t="shared" si="50"/>
        <v>-5.8264212016993726</v>
      </c>
      <c r="CC94" s="9">
        <f t="shared" si="51"/>
        <v>-5.0518632347291588</v>
      </c>
      <c r="CD94" s="9">
        <f t="shared" si="52"/>
        <v>-0.8569796229289659</v>
      </c>
      <c r="CE94" s="9">
        <f t="shared" si="53"/>
        <v>7.4263502454991821</v>
      </c>
      <c r="CF94" s="9">
        <f t="shared" si="54"/>
        <v>1.5160955347871234</v>
      </c>
      <c r="CG94" s="9">
        <f t="shared" si="55"/>
        <v>-0.80346106304079112</v>
      </c>
      <c r="CH94" s="9">
        <f t="shared" si="56"/>
        <v>4.9740484429065743</v>
      </c>
      <c r="CI94" s="9">
        <f t="shared" si="57"/>
        <v>9.1080698442661632</v>
      </c>
      <c r="CJ94" s="9">
        <f t="shared" si="58"/>
        <v>-9.4295143800094294E-2</v>
      </c>
      <c r="CK94" s="9">
        <f t="shared" si="59"/>
        <v>-2.258064516129032</v>
      </c>
      <c r="CL94" s="9">
        <f t="shared" si="60"/>
        <v>-4.6782341313419726</v>
      </c>
      <c r="CM94" s="9">
        <f t="shared" si="61"/>
        <v>6.6526118528929494</v>
      </c>
      <c r="CN94" s="9">
        <f t="shared" si="62"/>
        <v>-0.76708507670850767</v>
      </c>
      <c r="CO94" s="9">
        <f t="shared" si="63"/>
        <v>-0.60073937153419588</v>
      </c>
    </row>
    <row r="95" spans="1:93" x14ac:dyDescent="0.25">
      <c r="A95" t="s">
        <v>103</v>
      </c>
      <c r="B95" s="7">
        <v>43951</v>
      </c>
      <c r="C95">
        <v>18830</v>
      </c>
      <c r="D95">
        <v>-990</v>
      </c>
      <c r="E95" t="s">
        <v>103</v>
      </c>
      <c r="F95" s="7">
        <v>43950</v>
      </c>
      <c r="G95">
        <v>19820</v>
      </c>
      <c r="H95">
        <v>-210</v>
      </c>
      <c r="I95" t="s">
        <v>103</v>
      </c>
      <c r="J95" s="7">
        <v>43949</v>
      </c>
      <c r="K95">
        <v>20030</v>
      </c>
      <c r="L95">
        <v>430</v>
      </c>
      <c r="M95" t="s">
        <v>103</v>
      </c>
      <c r="N95" s="7">
        <v>43948</v>
      </c>
      <c r="O95">
        <v>19600</v>
      </c>
      <c r="P95">
        <v>1440</v>
      </c>
      <c r="Q95" t="s">
        <v>103</v>
      </c>
      <c r="R95" s="7">
        <v>43945</v>
      </c>
      <c r="S95">
        <v>18160</v>
      </c>
      <c r="T95">
        <v>-210</v>
      </c>
      <c r="U95" t="s">
        <v>103</v>
      </c>
      <c r="V95" s="7">
        <v>43944</v>
      </c>
      <c r="W95">
        <v>18370</v>
      </c>
      <c r="X95">
        <v>-170</v>
      </c>
      <c r="Y95" t="s">
        <v>103</v>
      </c>
      <c r="Z95" s="7">
        <v>43943</v>
      </c>
      <c r="AA95">
        <v>18540</v>
      </c>
      <c r="AB95">
        <v>600</v>
      </c>
      <c r="AC95" t="s">
        <v>103</v>
      </c>
      <c r="AD95" s="7">
        <v>43942</v>
      </c>
      <c r="AE95">
        <v>17940</v>
      </c>
      <c r="AF95">
        <v>710</v>
      </c>
      <c r="AG95" t="s">
        <v>103</v>
      </c>
      <c r="AH95" s="7">
        <v>43941</v>
      </c>
      <c r="AI95">
        <v>17230</v>
      </c>
      <c r="AJ95">
        <v>230</v>
      </c>
      <c r="AK95" t="s">
        <v>103</v>
      </c>
      <c r="AL95" s="7">
        <v>43938</v>
      </c>
      <c r="AM95">
        <v>17000</v>
      </c>
      <c r="AN95">
        <v>-260</v>
      </c>
      <c r="AO95" t="s">
        <v>103</v>
      </c>
      <c r="AP95" s="7">
        <v>43937</v>
      </c>
      <c r="AQ95">
        <v>17260</v>
      </c>
      <c r="AR95">
        <v>1240</v>
      </c>
      <c r="AS95" t="s">
        <v>103</v>
      </c>
      <c r="AT95" s="7">
        <v>43936</v>
      </c>
      <c r="AU95">
        <v>16020</v>
      </c>
      <c r="AV95">
        <v>-110</v>
      </c>
      <c r="AW95" t="s">
        <v>103</v>
      </c>
      <c r="AX95" s="7">
        <v>43934</v>
      </c>
      <c r="AY95">
        <v>16130</v>
      </c>
      <c r="AZ95">
        <v>890</v>
      </c>
      <c r="BA95" t="s">
        <v>103</v>
      </c>
      <c r="BB95" s="7">
        <v>43930</v>
      </c>
      <c r="BC95">
        <v>15240</v>
      </c>
      <c r="BD95">
        <v>2270</v>
      </c>
      <c r="BE95" t="s">
        <v>103</v>
      </c>
      <c r="BF95" s="7">
        <v>43929</v>
      </c>
      <c r="BG95">
        <v>12970</v>
      </c>
      <c r="BH95">
        <v>-390</v>
      </c>
      <c r="BJ95" t="str">
        <f t="shared" si="33"/>
        <v>MRF</v>
      </c>
      <c r="BK95">
        <f t="shared" si="35"/>
        <v>18830</v>
      </c>
      <c r="BL95">
        <f t="shared" si="36"/>
        <v>19820</v>
      </c>
      <c r="BM95">
        <f t="shared" si="37"/>
        <v>20030</v>
      </c>
      <c r="BN95">
        <f t="shared" si="38"/>
        <v>19600</v>
      </c>
      <c r="BO95">
        <f t="shared" si="39"/>
        <v>18160</v>
      </c>
      <c r="BP95">
        <f t="shared" si="40"/>
        <v>18370</v>
      </c>
      <c r="BQ95">
        <f t="shared" si="41"/>
        <v>18540</v>
      </c>
      <c r="BR95">
        <f t="shared" si="42"/>
        <v>17940</v>
      </c>
      <c r="BS95">
        <f t="shared" si="43"/>
        <v>17230</v>
      </c>
      <c r="BT95">
        <f t="shared" si="44"/>
        <v>17000</v>
      </c>
      <c r="BU95">
        <f t="shared" si="45"/>
        <v>17260</v>
      </c>
      <c r="BV95" s="8">
        <f t="shared" si="46"/>
        <v>16020</v>
      </c>
      <c r="BW95">
        <f t="shared" si="47"/>
        <v>16130</v>
      </c>
      <c r="BX95">
        <f t="shared" si="48"/>
        <v>15240</v>
      </c>
      <c r="BY95">
        <f t="shared" si="49"/>
        <v>12970</v>
      </c>
      <c r="CA95" t="str">
        <f t="shared" si="34"/>
        <v>MRF</v>
      </c>
      <c r="CB95" s="9">
        <f t="shared" si="50"/>
        <v>-4.9949545913218971</v>
      </c>
      <c r="CC95" s="9">
        <f t="shared" si="51"/>
        <v>-1.0484273589615578</v>
      </c>
      <c r="CD95" s="9">
        <f t="shared" si="52"/>
        <v>2.193877551020408</v>
      </c>
      <c r="CE95" s="9">
        <f t="shared" si="53"/>
        <v>7.929515418502203</v>
      </c>
      <c r="CF95" s="9">
        <f t="shared" si="54"/>
        <v>-1.1431682090364725</v>
      </c>
      <c r="CG95" s="9">
        <f t="shared" si="55"/>
        <v>-0.91693635382955763</v>
      </c>
      <c r="CH95" s="9">
        <f t="shared" si="56"/>
        <v>3.3444816053511706</v>
      </c>
      <c r="CI95" s="9">
        <f t="shared" si="57"/>
        <v>4.12071967498549</v>
      </c>
      <c r="CJ95" s="9">
        <f t="shared" si="58"/>
        <v>1.3529411764705881</v>
      </c>
      <c r="CK95" s="9">
        <f t="shared" si="59"/>
        <v>-1.5063731170336037</v>
      </c>
      <c r="CL95" s="9">
        <f t="shared" si="60"/>
        <v>7.7403245942571779</v>
      </c>
      <c r="CM95" s="9">
        <f t="shared" si="61"/>
        <v>-0.68195908245505277</v>
      </c>
      <c r="CN95" s="9">
        <f t="shared" si="62"/>
        <v>5.8398950131233596</v>
      </c>
      <c r="CO95" s="9">
        <f t="shared" si="63"/>
        <v>17.501927525057827</v>
      </c>
    </row>
    <row r="96" spans="1:93" x14ac:dyDescent="0.25">
      <c r="A96" t="s">
        <v>104</v>
      </c>
      <c r="B96" s="7">
        <v>43951</v>
      </c>
      <c r="C96">
        <v>2053500</v>
      </c>
      <c r="D96">
        <v>-27000</v>
      </c>
      <c r="E96" t="s">
        <v>104</v>
      </c>
      <c r="F96" s="7">
        <v>43950</v>
      </c>
      <c r="G96">
        <v>2080500</v>
      </c>
      <c r="H96">
        <v>-60000</v>
      </c>
      <c r="I96" t="s">
        <v>104</v>
      </c>
      <c r="J96" s="7">
        <v>43949</v>
      </c>
      <c r="K96">
        <v>2140500</v>
      </c>
      <c r="L96">
        <v>51000</v>
      </c>
      <c r="M96" t="s">
        <v>104</v>
      </c>
      <c r="N96" s="7">
        <v>43948</v>
      </c>
      <c r="O96">
        <v>2089500</v>
      </c>
      <c r="P96">
        <v>9000</v>
      </c>
      <c r="Q96" t="s">
        <v>104</v>
      </c>
      <c r="R96" s="7">
        <v>43945</v>
      </c>
      <c r="S96">
        <v>2080500</v>
      </c>
      <c r="T96">
        <v>-162000</v>
      </c>
      <c r="U96" t="s">
        <v>104</v>
      </c>
      <c r="V96" s="7">
        <v>43944</v>
      </c>
      <c r="W96">
        <v>2242500</v>
      </c>
      <c r="X96">
        <v>258000</v>
      </c>
      <c r="Y96" t="s">
        <v>104</v>
      </c>
      <c r="Z96" s="7">
        <v>43943</v>
      </c>
      <c r="AA96">
        <v>1984500</v>
      </c>
      <c r="AB96">
        <v>214500</v>
      </c>
      <c r="AC96" t="s">
        <v>104</v>
      </c>
      <c r="AD96" s="7">
        <v>43942</v>
      </c>
      <c r="AE96">
        <v>1770000</v>
      </c>
      <c r="AF96">
        <v>-81000</v>
      </c>
      <c r="AG96" t="s">
        <v>104</v>
      </c>
      <c r="AH96" s="7">
        <v>43941</v>
      </c>
      <c r="AI96">
        <v>1851000</v>
      </c>
      <c r="AJ96">
        <v>-69000</v>
      </c>
      <c r="AK96" t="s">
        <v>104</v>
      </c>
      <c r="AL96" s="7">
        <v>43938</v>
      </c>
      <c r="AM96">
        <v>1920000</v>
      </c>
      <c r="AN96">
        <v>-109500</v>
      </c>
      <c r="AO96" t="s">
        <v>104</v>
      </c>
      <c r="AP96" s="7">
        <v>43937</v>
      </c>
      <c r="AQ96">
        <v>2029500</v>
      </c>
      <c r="AR96">
        <v>132000</v>
      </c>
      <c r="AS96" t="s">
        <v>104</v>
      </c>
      <c r="AT96" s="7">
        <v>43936</v>
      </c>
      <c r="AU96">
        <v>1897500</v>
      </c>
      <c r="AV96">
        <v>126000</v>
      </c>
      <c r="AW96" t="s">
        <v>104</v>
      </c>
      <c r="AX96" s="7">
        <v>43934</v>
      </c>
      <c r="AY96">
        <v>1771500</v>
      </c>
      <c r="AZ96">
        <v>60000</v>
      </c>
      <c r="BA96" t="s">
        <v>104</v>
      </c>
      <c r="BB96" s="7">
        <v>43930</v>
      </c>
      <c r="BC96">
        <v>1711500</v>
      </c>
      <c r="BD96">
        <v>-105000</v>
      </c>
      <c r="BE96" t="s">
        <v>104</v>
      </c>
      <c r="BF96" s="7">
        <v>43929</v>
      </c>
      <c r="BG96">
        <v>1816500</v>
      </c>
      <c r="BH96">
        <v>-76500</v>
      </c>
      <c r="BJ96" t="str">
        <f t="shared" si="33"/>
        <v>MUTHOOTFIN</v>
      </c>
      <c r="BK96">
        <f t="shared" si="35"/>
        <v>2053500</v>
      </c>
      <c r="BL96">
        <f t="shared" si="36"/>
        <v>2080500</v>
      </c>
      <c r="BM96">
        <f t="shared" si="37"/>
        <v>2140500</v>
      </c>
      <c r="BN96">
        <f t="shared" si="38"/>
        <v>2089500</v>
      </c>
      <c r="BO96">
        <f t="shared" si="39"/>
        <v>2080500</v>
      </c>
      <c r="BP96">
        <f t="shared" si="40"/>
        <v>2242500</v>
      </c>
      <c r="BQ96">
        <f t="shared" si="41"/>
        <v>1984500</v>
      </c>
      <c r="BR96">
        <f t="shared" si="42"/>
        <v>1770000</v>
      </c>
      <c r="BS96">
        <f t="shared" si="43"/>
        <v>1851000</v>
      </c>
      <c r="BT96">
        <f t="shared" si="44"/>
        <v>1920000</v>
      </c>
      <c r="BU96">
        <f t="shared" si="45"/>
        <v>2029500</v>
      </c>
      <c r="BV96" s="8">
        <f t="shared" si="46"/>
        <v>1897500</v>
      </c>
      <c r="BW96">
        <f t="shared" si="47"/>
        <v>1771500</v>
      </c>
      <c r="BX96">
        <f t="shared" si="48"/>
        <v>1711500</v>
      </c>
      <c r="BY96">
        <f t="shared" si="49"/>
        <v>1816500</v>
      </c>
      <c r="CA96" t="str">
        <f t="shared" si="34"/>
        <v>MUTHOOTFIN</v>
      </c>
      <c r="CB96" s="9">
        <f t="shared" si="50"/>
        <v>-1.2977649603460706</v>
      </c>
      <c r="CC96" s="9">
        <f t="shared" si="51"/>
        <v>-2.8030833917309037</v>
      </c>
      <c r="CD96" s="9">
        <f t="shared" si="52"/>
        <v>2.4407753050969134</v>
      </c>
      <c r="CE96" s="9">
        <f t="shared" si="53"/>
        <v>0.43258832011535686</v>
      </c>
      <c r="CF96" s="9">
        <f t="shared" si="54"/>
        <v>-7.2240802675585289</v>
      </c>
      <c r="CG96" s="9">
        <f t="shared" si="55"/>
        <v>13.000755857898715</v>
      </c>
      <c r="CH96" s="9">
        <f t="shared" si="56"/>
        <v>12.118644067796611</v>
      </c>
      <c r="CI96" s="9">
        <f t="shared" si="57"/>
        <v>-4.3760129659643443</v>
      </c>
      <c r="CJ96" s="9">
        <f t="shared" si="58"/>
        <v>-3.5937499999999996</v>
      </c>
      <c r="CK96" s="9">
        <f t="shared" si="59"/>
        <v>-5.3954175905395418</v>
      </c>
      <c r="CL96" s="9">
        <f t="shared" si="60"/>
        <v>6.9565217391304346</v>
      </c>
      <c r="CM96" s="9">
        <f t="shared" si="61"/>
        <v>7.1126164267569862</v>
      </c>
      <c r="CN96" s="9">
        <f t="shared" si="62"/>
        <v>3.5056967572304996</v>
      </c>
      <c r="CO96" s="9">
        <f t="shared" si="63"/>
        <v>-5.7803468208092488</v>
      </c>
    </row>
    <row r="97" spans="1:93" x14ac:dyDescent="0.25">
      <c r="A97" t="s">
        <v>105</v>
      </c>
      <c r="B97" s="7">
        <v>43951</v>
      </c>
      <c r="C97">
        <v>23552100</v>
      </c>
      <c r="D97">
        <v>-1977300</v>
      </c>
      <c r="E97" t="s">
        <v>105</v>
      </c>
      <c r="F97" s="7">
        <v>43950</v>
      </c>
      <c r="G97">
        <v>25529400</v>
      </c>
      <c r="H97">
        <v>1602900</v>
      </c>
      <c r="I97" t="s">
        <v>105</v>
      </c>
      <c r="J97" s="7">
        <v>43949</v>
      </c>
      <c r="K97">
        <v>23926500</v>
      </c>
      <c r="L97">
        <v>-1953900</v>
      </c>
      <c r="M97" t="s">
        <v>105</v>
      </c>
      <c r="N97" s="7">
        <v>43948</v>
      </c>
      <c r="O97">
        <v>25880400</v>
      </c>
      <c r="P97">
        <v>-2304900</v>
      </c>
      <c r="Q97" t="s">
        <v>105</v>
      </c>
      <c r="R97" s="7">
        <v>43945</v>
      </c>
      <c r="S97">
        <v>28185300</v>
      </c>
      <c r="T97">
        <v>2410200</v>
      </c>
      <c r="U97" t="s">
        <v>105</v>
      </c>
      <c r="V97" s="7">
        <v>43944</v>
      </c>
      <c r="W97">
        <v>25775100</v>
      </c>
      <c r="X97">
        <v>1228500</v>
      </c>
      <c r="Y97" t="s">
        <v>105</v>
      </c>
      <c r="Z97" s="7">
        <v>43943</v>
      </c>
      <c r="AA97">
        <v>24546600</v>
      </c>
      <c r="AB97">
        <v>1076400</v>
      </c>
      <c r="AC97" t="s">
        <v>105</v>
      </c>
      <c r="AD97" s="7">
        <v>43942</v>
      </c>
      <c r="AE97">
        <v>23470200</v>
      </c>
      <c r="AF97">
        <v>1404000</v>
      </c>
      <c r="AG97" t="s">
        <v>105</v>
      </c>
      <c r="AH97" s="7">
        <v>43941</v>
      </c>
      <c r="AI97">
        <v>22066200</v>
      </c>
      <c r="AJ97">
        <v>2878200</v>
      </c>
      <c r="AK97" t="s">
        <v>105</v>
      </c>
      <c r="AL97" s="7">
        <v>43938</v>
      </c>
      <c r="AM97">
        <v>19188000</v>
      </c>
      <c r="AN97">
        <v>737100</v>
      </c>
      <c r="AO97" t="s">
        <v>105</v>
      </c>
      <c r="AP97" s="7">
        <v>43937</v>
      </c>
      <c r="AQ97">
        <v>18450900</v>
      </c>
      <c r="AR97">
        <v>58500</v>
      </c>
      <c r="AS97" t="s">
        <v>105</v>
      </c>
      <c r="AT97" s="7">
        <v>43936</v>
      </c>
      <c r="AU97">
        <v>18392400</v>
      </c>
      <c r="AV97">
        <v>351000</v>
      </c>
      <c r="AW97" t="s">
        <v>105</v>
      </c>
      <c r="AX97" s="7">
        <v>43934</v>
      </c>
      <c r="AY97">
        <v>18041400</v>
      </c>
      <c r="AZ97">
        <v>280800</v>
      </c>
      <c r="BA97" t="s">
        <v>105</v>
      </c>
      <c r="BB97" s="7">
        <v>43930</v>
      </c>
      <c r="BC97">
        <v>17760600</v>
      </c>
      <c r="BD97">
        <v>81900</v>
      </c>
      <c r="BE97" t="s">
        <v>105</v>
      </c>
      <c r="BF97" s="7">
        <v>43929</v>
      </c>
      <c r="BG97">
        <v>17678700</v>
      </c>
      <c r="BH97">
        <v>-23400</v>
      </c>
      <c r="BJ97" t="str">
        <f t="shared" si="33"/>
        <v>NATIONALUM</v>
      </c>
      <c r="BK97">
        <f t="shared" si="35"/>
        <v>23552100</v>
      </c>
      <c r="BL97">
        <f t="shared" si="36"/>
        <v>25529400</v>
      </c>
      <c r="BM97">
        <f t="shared" si="37"/>
        <v>23926500</v>
      </c>
      <c r="BN97">
        <f t="shared" si="38"/>
        <v>25880400</v>
      </c>
      <c r="BO97">
        <f t="shared" si="39"/>
        <v>28185300</v>
      </c>
      <c r="BP97">
        <f t="shared" si="40"/>
        <v>25775100</v>
      </c>
      <c r="BQ97">
        <f t="shared" si="41"/>
        <v>24546600</v>
      </c>
      <c r="BR97">
        <f t="shared" si="42"/>
        <v>23470200</v>
      </c>
      <c r="BS97">
        <f t="shared" si="43"/>
        <v>22066200</v>
      </c>
      <c r="BT97">
        <f t="shared" si="44"/>
        <v>19188000</v>
      </c>
      <c r="BU97">
        <f t="shared" si="45"/>
        <v>18450900</v>
      </c>
      <c r="BV97" s="8">
        <f t="shared" si="46"/>
        <v>18392400</v>
      </c>
      <c r="BW97">
        <f t="shared" si="47"/>
        <v>18041400</v>
      </c>
      <c r="BX97">
        <f t="shared" si="48"/>
        <v>17760600</v>
      </c>
      <c r="BY97">
        <f t="shared" si="49"/>
        <v>17678700</v>
      </c>
      <c r="CA97" t="str">
        <f t="shared" si="34"/>
        <v>NATIONALUM</v>
      </c>
      <c r="CB97" s="9">
        <f t="shared" si="50"/>
        <v>-7.7451879010082489</v>
      </c>
      <c r="CC97" s="9">
        <f t="shared" si="51"/>
        <v>6.6992665036674826</v>
      </c>
      <c r="CD97" s="9">
        <f t="shared" si="52"/>
        <v>-7.549728752260398</v>
      </c>
      <c r="CE97" s="9">
        <f t="shared" si="53"/>
        <v>-8.1776670817766703</v>
      </c>
      <c r="CF97" s="9">
        <f t="shared" si="54"/>
        <v>9.3508851566046296</v>
      </c>
      <c r="CG97" s="9">
        <f t="shared" si="55"/>
        <v>5.0047664442326019</v>
      </c>
      <c r="CH97" s="9">
        <f t="shared" si="56"/>
        <v>4.5862412761714859</v>
      </c>
      <c r="CI97" s="9">
        <f t="shared" si="57"/>
        <v>6.3626723223753974</v>
      </c>
      <c r="CJ97" s="9">
        <f t="shared" si="58"/>
        <v>15</v>
      </c>
      <c r="CK97" s="9">
        <f t="shared" si="59"/>
        <v>3.9949270767279645</v>
      </c>
      <c r="CL97" s="9">
        <f t="shared" si="60"/>
        <v>0.31806615776081421</v>
      </c>
      <c r="CM97" s="9">
        <f t="shared" si="61"/>
        <v>1.9455252918287937</v>
      </c>
      <c r="CN97" s="9">
        <f t="shared" si="62"/>
        <v>1.5810276679841897</v>
      </c>
      <c r="CO97" s="9">
        <f t="shared" si="63"/>
        <v>0.46326935804103242</v>
      </c>
    </row>
    <row r="98" spans="1:93" x14ac:dyDescent="0.25">
      <c r="A98" t="s">
        <v>106</v>
      </c>
      <c r="B98" s="7">
        <v>43951</v>
      </c>
      <c r="C98">
        <v>710800</v>
      </c>
      <c r="D98">
        <v>-800</v>
      </c>
      <c r="E98" t="s">
        <v>106</v>
      </c>
      <c r="F98" s="7">
        <v>43950</v>
      </c>
      <c r="G98">
        <v>711600</v>
      </c>
      <c r="H98">
        <v>15600</v>
      </c>
      <c r="I98" t="s">
        <v>106</v>
      </c>
      <c r="J98" s="7">
        <v>43949</v>
      </c>
      <c r="K98">
        <v>696000</v>
      </c>
      <c r="L98">
        <v>-6600</v>
      </c>
      <c r="M98" t="s">
        <v>106</v>
      </c>
      <c r="N98" s="7">
        <v>43948</v>
      </c>
      <c r="O98">
        <v>702600</v>
      </c>
      <c r="P98">
        <v>3400</v>
      </c>
      <c r="Q98" t="s">
        <v>106</v>
      </c>
      <c r="R98" s="7">
        <v>43945</v>
      </c>
      <c r="S98">
        <v>699200</v>
      </c>
      <c r="T98">
        <v>-6000</v>
      </c>
      <c r="U98" t="s">
        <v>106</v>
      </c>
      <c r="V98" s="7">
        <v>43944</v>
      </c>
      <c r="W98">
        <v>705200</v>
      </c>
      <c r="X98">
        <v>7000</v>
      </c>
      <c r="Y98" t="s">
        <v>106</v>
      </c>
      <c r="Z98" s="7">
        <v>43943</v>
      </c>
      <c r="AA98">
        <v>698200</v>
      </c>
      <c r="AB98">
        <v>7200</v>
      </c>
      <c r="AC98" t="s">
        <v>106</v>
      </c>
      <c r="AD98" s="7">
        <v>43942</v>
      </c>
      <c r="AE98">
        <v>691000</v>
      </c>
      <c r="AF98">
        <v>-16000</v>
      </c>
      <c r="AG98" t="s">
        <v>106</v>
      </c>
      <c r="AH98" s="7">
        <v>43941</v>
      </c>
      <c r="AI98">
        <v>707000</v>
      </c>
      <c r="AJ98">
        <v>70600</v>
      </c>
      <c r="AK98" t="s">
        <v>106</v>
      </c>
      <c r="AL98" s="7">
        <v>43938</v>
      </c>
      <c r="AM98">
        <v>636400</v>
      </c>
      <c r="AN98">
        <v>-6600</v>
      </c>
      <c r="AO98" t="s">
        <v>106</v>
      </c>
      <c r="AP98" s="7">
        <v>43937</v>
      </c>
      <c r="AQ98">
        <v>643000</v>
      </c>
      <c r="AR98">
        <v>1800</v>
      </c>
      <c r="AS98" t="s">
        <v>106</v>
      </c>
      <c r="AT98" s="7">
        <v>43936</v>
      </c>
      <c r="AU98">
        <v>641200</v>
      </c>
      <c r="AV98">
        <v>-12000</v>
      </c>
      <c r="AW98" t="s">
        <v>106</v>
      </c>
      <c r="AX98" s="7">
        <v>43934</v>
      </c>
      <c r="AY98">
        <v>653200</v>
      </c>
      <c r="AZ98">
        <v>11200</v>
      </c>
      <c r="BA98" t="s">
        <v>106</v>
      </c>
      <c r="BB98" s="7">
        <v>43930</v>
      </c>
      <c r="BC98">
        <v>642000</v>
      </c>
      <c r="BD98">
        <v>-3400</v>
      </c>
      <c r="BE98" t="s">
        <v>106</v>
      </c>
      <c r="BF98" s="7">
        <v>43929</v>
      </c>
      <c r="BG98">
        <v>645400</v>
      </c>
      <c r="BH98">
        <v>-13800</v>
      </c>
      <c r="BJ98" t="str">
        <f t="shared" si="33"/>
        <v>NAUKRI</v>
      </c>
      <c r="BK98">
        <f t="shared" si="35"/>
        <v>710800</v>
      </c>
      <c r="BL98">
        <f t="shared" si="36"/>
        <v>711600</v>
      </c>
      <c r="BM98">
        <f t="shared" si="37"/>
        <v>696000</v>
      </c>
      <c r="BN98">
        <f t="shared" si="38"/>
        <v>702600</v>
      </c>
      <c r="BO98">
        <f t="shared" si="39"/>
        <v>699200</v>
      </c>
      <c r="BP98">
        <f t="shared" si="40"/>
        <v>705200</v>
      </c>
      <c r="BQ98">
        <f t="shared" si="41"/>
        <v>698200</v>
      </c>
      <c r="BR98">
        <f t="shared" si="42"/>
        <v>691000</v>
      </c>
      <c r="BS98">
        <f t="shared" si="43"/>
        <v>707000</v>
      </c>
      <c r="BT98">
        <f t="shared" si="44"/>
        <v>636400</v>
      </c>
      <c r="BU98">
        <f t="shared" si="45"/>
        <v>643000</v>
      </c>
      <c r="BV98" s="8">
        <f t="shared" si="46"/>
        <v>641200</v>
      </c>
      <c r="BW98">
        <f t="shared" si="47"/>
        <v>653200</v>
      </c>
      <c r="BX98">
        <f t="shared" si="48"/>
        <v>642000</v>
      </c>
      <c r="BY98">
        <f t="shared" si="49"/>
        <v>645400</v>
      </c>
      <c r="CA98" t="str">
        <f t="shared" si="34"/>
        <v>NAUKRI</v>
      </c>
      <c r="CB98" s="9">
        <f t="shared" si="50"/>
        <v>-0.11242270938729623</v>
      </c>
      <c r="CC98" s="9">
        <f t="shared" si="51"/>
        <v>2.2413793103448274</v>
      </c>
      <c r="CD98" s="9">
        <f t="shared" si="52"/>
        <v>-0.93936806148590934</v>
      </c>
      <c r="CE98" s="9">
        <f t="shared" si="53"/>
        <v>0.48627002288329518</v>
      </c>
      <c r="CF98" s="9">
        <f t="shared" si="54"/>
        <v>-0.85082246171298925</v>
      </c>
      <c r="CG98" s="9">
        <f t="shared" si="55"/>
        <v>1.0025780578630765</v>
      </c>
      <c r="CH98" s="9">
        <f t="shared" si="56"/>
        <v>1.0419681620839363</v>
      </c>
      <c r="CI98" s="9">
        <f t="shared" si="57"/>
        <v>-2.2630834512022631</v>
      </c>
      <c r="CJ98" s="9">
        <f t="shared" si="58"/>
        <v>11.093651791326211</v>
      </c>
      <c r="CK98" s="9">
        <f t="shared" si="59"/>
        <v>-1.026438569206843</v>
      </c>
      <c r="CL98" s="9">
        <f t="shared" si="60"/>
        <v>0.28072364316905801</v>
      </c>
      <c r="CM98" s="9">
        <f t="shared" si="61"/>
        <v>-1.8371096142069812</v>
      </c>
      <c r="CN98" s="9">
        <f t="shared" si="62"/>
        <v>1.7445482866043613</v>
      </c>
      <c r="CO98" s="9">
        <f t="shared" si="63"/>
        <v>-0.52680508211961574</v>
      </c>
    </row>
    <row r="99" spans="1:93" x14ac:dyDescent="0.25">
      <c r="A99" t="s">
        <v>107</v>
      </c>
      <c r="B99" s="7">
        <v>43951</v>
      </c>
      <c r="C99">
        <v>16488000</v>
      </c>
      <c r="D99">
        <v>702000</v>
      </c>
      <c r="E99" t="s">
        <v>107</v>
      </c>
      <c r="F99" s="7">
        <v>43950</v>
      </c>
      <c r="G99">
        <v>15786000</v>
      </c>
      <c r="H99">
        <v>-81000</v>
      </c>
      <c r="I99" t="s">
        <v>107</v>
      </c>
      <c r="J99" s="7">
        <v>43949</v>
      </c>
      <c r="K99">
        <v>15867000</v>
      </c>
      <c r="L99">
        <v>-1422000</v>
      </c>
      <c r="M99" t="s">
        <v>107</v>
      </c>
      <c r="N99" s="7">
        <v>43948</v>
      </c>
      <c r="O99">
        <v>17289000</v>
      </c>
      <c r="P99">
        <v>45000</v>
      </c>
      <c r="Q99" t="s">
        <v>107</v>
      </c>
      <c r="R99" s="7">
        <v>43945</v>
      </c>
      <c r="S99">
        <v>17244000</v>
      </c>
      <c r="T99">
        <v>-1422000</v>
      </c>
      <c r="U99" t="s">
        <v>107</v>
      </c>
      <c r="V99" s="7">
        <v>43944</v>
      </c>
      <c r="W99">
        <v>18666000</v>
      </c>
      <c r="X99">
        <v>0</v>
      </c>
      <c r="Y99" t="s">
        <v>107</v>
      </c>
      <c r="Z99" s="7">
        <v>43943</v>
      </c>
      <c r="AA99">
        <v>18666000</v>
      </c>
      <c r="AB99">
        <v>1791000</v>
      </c>
      <c r="AC99" t="s">
        <v>107</v>
      </c>
      <c r="AD99" s="7">
        <v>43942</v>
      </c>
      <c r="AE99">
        <v>16875000</v>
      </c>
      <c r="AF99">
        <v>387000</v>
      </c>
      <c r="AG99" t="s">
        <v>107</v>
      </c>
      <c r="AH99" s="7">
        <v>43941</v>
      </c>
      <c r="AI99">
        <v>16488000</v>
      </c>
      <c r="AJ99">
        <v>-882000</v>
      </c>
      <c r="AK99" t="s">
        <v>107</v>
      </c>
      <c r="AL99" s="7">
        <v>43938</v>
      </c>
      <c r="AM99">
        <v>17370000</v>
      </c>
      <c r="AN99">
        <v>-675000</v>
      </c>
      <c r="AO99" t="s">
        <v>107</v>
      </c>
      <c r="AP99" s="7">
        <v>43937</v>
      </c>
      <c r="AQ99">
        <v>18045000</v>
      </c>
      <c r="AR99">
        <v>-1881000</v>
      </c>
      <c r="AS99" t="s">
        <v>107</v>
      </c>
      <c r="AT99" s="7">
        <v>43936</v>
      </c>
      <c r="AU99">
        <v>19926000</v>
      </c>
      <c r="AV99">
        <v>-4122000</v>
      </c>
      <c r="AW99" t="s">
        <v>107</v>
      </c>
      <c r="AX99" s="7">
        <v>43934</v>
      </c>
      <c r="AY99">
        <v>24048000</v>
      </c>
      <c r="AZ99">
        <v>3978000</v>
      </c>
      <c r="BA99" t="s">
        <v>107</v>
      </c>
      <c r="BB99" s="7">
        <v>43930</v>
      </c>
      <c r="BC99">
        <v>20070000</v>
      </c>
      <c r="BD99">
        <v>1854000</v>
      </c>
      <c r="BE99" t="s">
        <v>107</v>
      </c>
      <c r="BF99" s="7">
        <v>43929</v>
      </c>
      <c r="BG99">
        <v>18216000</v>
      </c>
      <c r="BH99">
        <v>1098000</v>
      </c>
      <c r="BJ99" t="str">
        <f t="shared" si="33"/>
        <v>NCC</v>
      </c>
      <c r="BK99">
        <f t="shared" si="35"/>
        <v>16488000</v>
      </c>
      <c r="BL99">
        <f t="shared" si="36"/>
        <v>15786000</v>
      </c>
      <c r="BM99">
        <f t="shared" si="37"/>
        <v>15867000</v>
      </c>
      <c r="BN99">
        <f t="shared" si="38"/>
        <v>17289000</v>
      </c>
      <c r="BO99">
        <f t="shared" si="39"/>
        <v>17244000</v>
      </c>
      <c r="BP99">
        <f t="shared" si="40"/>
        <v>18666000</v>
      </c>
      <c r="BQ99">
        <f t="shared" si="41"/>
        <v>18666000</v>
      </c>
      <c r="BR99">
        <f t="shared" si="42"/>
        <v>16875000</v>
      </c>
      <c r="BS99">
        <f t="shared" si="43"/>
        <v>16488000</v>
      </c>
      <c r="BT99">
        <f t="shared" si="44"/>
        <v>17370000</v>
      </c>
      <c r="BU99">
        <f t="shared" si="45"/>
        <v>18045000</v>
      </c>
      <c r="BV99" s="8">
        <f t="shared" si="46"/>
        <v>19926000</v>
      </c>
      <c r="BW99">
        <f t="shared" si="47"/>
        <v>24048000</v>
      </c>
      <c r="BX99">
        <f t="shared" si="48"/>
        <v>20070000</v>
      </c>
      <c r="BY99">
        <f t="shared" si="49"/>
        <v>18216000</v>
      </c>
      <c r="CA99" t="str">
        <f t="shared" si="34"/>
        <v>NCC</v>
      </c>
      <c r="CB99" s="9">
        <f t="shared" si="50"/>
        <v>4.4469783352337515</v>
      </c>
      <c r="CC99" s="9">
        <f t="shared" si="51"/>
        <v>-0.51049347702779357</v>
      </c>
      <c r="CD99" s="9">
        <f t="shared" si="52"/>
        <v>-8.2248828735033843</v>
      </c>
      <c r="CE99" s="9">
        <f t="shared" si="53"/>
        <v>0.26096033402922758</v>
      </c>
      <c r="CF99" s="9">
        <f t="shared" si="54"/>
        <v>-7.6181292189006751</v>
      </c>
      <c r="CG99" s="9">
        <f t="shared" si="55"/>
        <v>0</v>
      </c>
      <c r="CH99" s="9">
        <f t="shared" si="56"/>
        <v>10.613333333333333</v>
      </c>
      <c r="CI99" s="9">
        <f t="shared" si="57"/>
        <v>2.3471615720524017</v>
      </c>
      <c r="CJ99" s="9">
        <f t="shared" si="58"/>
        <v>-5.0777202072538854</v>
      </c>
      <c r="CK99" s="9">
        <f t="shared" si="59"/>
        <v>-3.7406483790523692</v>
      </c>
      <c r="CL99" s="9">
        <f t="shared" si="60"/>
        <v>-9.4399277326106592</v>
      </c>
      <c r="CM99" s="9">
        <f t="shared" si="61"/>
        <v>-17.140718562874252</v>
      </c>
      <c r="CN99" s="9">
        <f t="shared" si="62"/>
        <v>19.820627802690581</v>
      </c>
      <c r="CO99" s="9">
        <f t="shared" si="63"/>
        <v>10.177865612648221</v>
      </c>
    </row>
    <row r="100" spans="1:93" x14ac:dyDescent="0.25">
      <c r="A100" t="s">
        <v>108</v>
      </c>
      <c r="B100" s="7">
        <v>43951</v>
      </c>
      <c r="C100">
        <v>330350</v>
      </c>
      <c r="D100">
        <v>-2500</v>
      </c>
      <c r="E100" t="s">
        <v>108</v>
      </c>
      <c r="F100" s="7">
        <v>43950</v>
      </c>
      <c r="G100">
        <v>332850</v>
      </c>
      <c r="H100">
        <v>200</v>
      </c>
      <c r="I100" t="s">
        <v>108</v>
      </c>
      <c r="J100" s="7">
        <v>43949</v>
      </c>
      <c r="K100">
        <v>332650</v>
      </c>
      <c r="L100">
        <v>-5300</v>
      </c>
      <c r="M100" t="s">
        <v>108</v>
      </c>
      <c r="N100" s="7">
        <v>43948</v>
      </c>
      <c r="O100">
        <v>337950</v>
      </c>
      <c r="P100">
        <v>2750</v>
      </c>
      <c r="Q100" t="s">
        <v>108</v>
      </c>
      <c r="R100" s="7">
        <v>43945</v>
      </c>
      <c r="S100">
        <v>335200</v>
      </c>
      <c r="T100">
        <v>4050</v>
      </c>
      <c r="U100" t="s">
        <v>108</v>
      </c>
      <c r="V100" s="7">
        <v>43944</v>
      </c>
      <c r="W100">
        <v>331150</v>
      </c>
      <c r="X100">
        <v>-9400</v>
      </c>
      <c r="Y100" t="s">
        <v>108</v>
      </c>
      <c r="Z100" s="7">
        <v>43943</v>
      </c>
      <c r="AA100">
        <v>340550</v>
      </c>
      <c r="AB100">
        <v>1300</v>
      </c>
      <c r="AC100" t="s">
        <v>108</v>
      </c>
      <c r="AD100" s="7">
        <v>43942</v>
      </c>
      <c r="AE100">
        <v>339250</v>
      </c>
      <c r="AF100">
        <v>-5550</v>
      </c>
      <c r="AG100" t="s">
        <v>108</v>
      </c>
      <c r="AH100" s="7">
        <v>43941</v>
      </c>
      <c r="AI100">
        <v>344800</v>
      </c>
      <c r="AJ100">
        <v>-15550</v>
      </c>
      <c r="AK100" t="s">
        <v>108</v>
      </c>
      <c r="AL100" s="7">
        <v>43938</v>
      </c>
      <c r="AM100">
        <v>360350</v>
      </c>
      <c r="AN100">
        <v>-2650</v>
      </c>
      <c r="AO100" t="s">
        <v>108</v>
      </c>
      <c r="AP100" s="7">
        <v>43937</v>
      </c>
      <c r="AQ100">
        <v>363000</v>
      </c>
      <c r="AR100">
        <v>11750</v>
      </c>
      <c r="AS100" t="s">
        <v>108</v>
      </c>
      <c r="AT100" s="7">
        <v>43936</v>
      </c>
      <c r="AU100">
        <v>351250</v>
      </c>
      <c r="AV100">
        <v>-9650</v>
      </c>
      <c r="AW100" t="s">
        <v>108</v>
      </c>
      <c r="AX100" s="7">
        <v>43934</v>
      </c>
      <c r="AY100">
        <v>360900</v>
      </c>
      <c r="AZ100">
        <v>-1150</v>
      </c>
      <c r="BA100" t="s">
        <v>108</v>
      </c>
      <c r="BB100" s="7">
        <v>43930</v>
      </c>
      <c r="BC100">
        <v>362050</v>
      </c>
      <c r="BD100">
        <v>-10350</v>
      </c>
      <c r="BE100" t="s">
        <v>108</v>
      </c>
      <c r="BF100" s="7">
        <v>43929</v>
      </c>
      <c r="BG100">
        <v>372400</v>
      </c>
      <c r="BH100">
        <v>2200</v>
      </c>
      <c r="BJ100" t="str">
        <f t="shared" si="33"/>
        <v>NESTLEIND</v>
      </c>
      <c r="BK100">
        <f t="shared" si="35"/>
        <v>330350</v>
      </c>
      <c r="BL100">
        <f t="shared" si="36"/>
        <v>332850</v>
      </c>
      <c r="BM100">
        <f t="shared" si="37"/>
        <v>332650</v>
      </c>
      <c r="BN100">
        <f t="shared" si="38"/>
        <v>337950</v>
      </c>
      <c r="BO100">
        <f t="shared" si="39"/>
        <v>335200</v>
      </c>
      <c r="BP100">
        <f t="shared" si="40"/>
        <v>331150</v>
      </c>
      <c r="BQ100">
        <f t="shared" si="41"/>
        <v>340550</v>
      </c>
      <c r="BR100">
        <f t="shared" si="42"/>
        <v>339250</v>
      </c>
      <c r="BS100">
        <f t="shared" si="43"/>
        <v>344800</v>
      </c>
      <c r="BT100">
        <f t="shared" si="44"/>
        <v>360350</v>
      </c>
      <c r="BU100">
        <f t="shared" si="45"/>
        <v>363000</v>
      </c>
      <c r="BV100" s="8">
        <f t="shared" si="46"/>
        <v>351250</v>
      </c>
      <c r="BW100">
        <f t="shared" si="47"/>
        <v>360900</v>
      </c>
      <c r="BX100">
        <f t="shared" si="48"/>
        <v>362050</v>
      </c>
      <c r="BY100">
        <f t="shared" si="49"/>
        <v>372400</v>
      </c>
      <c r="CA100" t="str">
        <f t="shared" si="34"/>
        <v>NESTLEIND</v>
      </c>
      <c r="CB100" s="9">
        <f t="shared" si="50"/>
        <v>-0.75108907916478895</v>
      </c>
      <c r="CC100" s="9">
        <f t="shared" si="51"/>
        <v>6.0123252667969342E-2</v>
      </c>
      <c r="CD100" s="9">
        <f t="shared" si="52"/>
        <v>-1.5682793312620211</v>
      </c>
      <c r="CE100" s="9">
        <f t="shared" si="53"/>
        <v>0.82040572792362776</v>
      </c>
      <c r="CF100" s="9">
        <f t="shared" si="54"/>
        <v>1.2230107202174241</v>
      </c>
      <c r="CG100" s="9">
        <f t="shared" si="55"/>
        <v>-2.7602407869622669</v>
      </c>
      <c r="CH100" s="9">
        <f t="shared" si="56"/>
        <v>0.3831982313927782</v>
      </c>
      <c r="CI100" s="9">
        <f t="shared" si="57"/>
        <v>-1.6096287703016239</v>
      </c>
      <c r="CJ100" s="9">
        <f t="shared" si="58"/>
        <v>-4.3152490634105725</v>
      </c>
      <c r="CK100" s="9">
        <f t="shared" si="59"/>
        <v>-0.73002754820936633</v>
      </c>
      <c r="CL100" s="9">
        <f t="shared" si="60"/>
        <v>3.3451957295373669</v>
      </c>
      <c r="CM100" s="9">
        <f t="shared" si="61"/>
        <v>-2.6738708783596561</v>
      </c>
      <c r="CN100" s="9">
        <f t="shared" si="62"/>
        <v>-0.31763568567877365</v>
      </c>
      <c r="CO100" s="9">
        <f t="shared" si="63"/>
        <v>-2.7792696025778731</v>
      </c>
    </row>
    <row r="101" spans="1:93" x14ac:dyDescent="0.25">
      <c r="A101" t="s">
        <v>109</v>
      </c>
      <c r="B101" s="7">
        <v>43951</v>
      </c>
      <c r="C101">
        <v>403500</v>
      </c>
      <c r="D101">
        <v>4875</v>
      </c>
      <c r="E101" t="s">
        <v>109</v>
      </c>
      <c r="F101" s="7">
        <v>43950</v>
      </c>
      <c r="G101">
        <v>398625</v>
      </c>
      <c r="H101">
        <v>9750</v>
      </c>
      <c r="I101" t="s">
        <v>109</v>
      </c>
      <c r="J101" s="7">
        <v>43949</v>
      </c>
      <c r="K101">
        <v>388875</v>
      </c>
      <c r="L101">
        <v>-22875</v>
      </c>
      <c r="M101" t="s">
        <v>109</v>
      </c>
      <c r="N101" s="7">
        <v>43948</v>
      </c>
      <c r="O101">
        <v>411750</v>
      </c>
      <c r="P101">
        <v>31125</v>
      </c>
      <c r="Q101" t="s">
        <v>109</v>
      </c>
      <c r="R101" s="7">
        <v>43945</v>
      </c>
      <c r="S101">
        <v>380625</v>
      </c>
      <c r="T101">
        <v>-21375</v>
      </c>
      <c r="U101" t="s">
        <v>109</v>
      </c>
      <c r="V101" s="7">
        <v>43944</v>
      </c>
      <c r="W101">
        <v>402000</v>
      </c>
      <c r="X101">
        <v>31875</v>
      </c>
      <c r="Y101" t="s">
        <v>109</v>
      </c>
      <c r="Z101" s="7">
        <v>43943</v>
      </c>
      <c r="AA101">
        <v>370125</v>
      </c>
      <c r="AB101">
        <v>-3750</v>
      </c>
      <c r="AC101" t="s">
        <v>109</v>
      </c>
      <c r="AD101" s="7">
        <v>43942</v>
      </c>
      <c r="AE101">
        <v>373875</v>
      </c>
      <c r="AF101">
        <v>-21750</v>
      </c>
      <c r="AG101" t="s">
        <v>109</v>
      </c>
      <c r="AH101" s="7">
        <v>43941</v>
      </c>
      <c r="AI101">
        <v>395625</v>
      </c>
      <c r="AJ101">
        <v>28500</v>
      </c>
      <c r="AK101" t="s">
        <v>109</v>
      </c>
      <c r="AL101" s="7">
        <v>43938</v>
      </c>
      <c r="AM101">
        <v>367125</v>
      </c>
      <c r="AN101">
        <v>19875</v>
      </c>
      <c r="AO101" t="s">
        <v>109</v>
      </c>
      <c r="AP101" s="7">
        <v>43937</v>
      </c>
      <c r="AQ101">
        <v>347250</v>
      </c>
      <c r="AR101">
        <v>3000</v>
      </c>
      <c r="AS101" t="s">
        <v>109</v>
      </c>
      <c r="AT101" s="7">
        <v>43936</v>
      </c>
      <c r="AU101">
        <v>344250</v>
      </c>
      <c r="AV101">
        <v>31500</v>
      </c>
      <c r="AW101" t="s">
        <v>109</v>
      </c>
      <c r="AX101" s="7">
        <v>43934</v>
      </c>
      <c r="AY101">
        <v>312750</v>
      </c>
      <c r="AZ101">
        <v>-4875</v>
      </c>
      <c r="BA101" t="s">
        <v>109</v>
      </c>
      <c r="BB101" s="7">
        <v>43930</v>
      </c>
      <c r="BC101">
        <v>317625</v>
      </c>
      <c r="BD101">
        <v>-31125</v>
      </c>
      <c r="BE101" t="s">
        <v>109</v>
      </c>
      <c r="BF101" s="7">
        <v>43929</v>
      </c>
      <c r="BG101">
        <v>348750</v>
      </c>
      <c r="BH101">
        <v>2625</v>
      </c>
      <c r="BJ101" t="str">
        <f t="shared" si="33"/>
        <v>NIITTECH</v>
      </c>
      <c r="BK101">
        <f t="shared" si="35"/>
        <v>403500</v>
      </c>
      <c r="BL101">
        <f t="shared" si="36"/>
        <v>398625</v>
      </c>
      <c r="BM101">
        <f t="shared" si="37"/>
        <v>388875</v>
      </c>
      <c r="BN101">
        <f t="shared" si="38"/>
        <v>411750</v>
      </c>
      <c r="BO101">
        <f t="shared" si="39"/>
        <v>380625</v>
      </c>
      <c r="BP101">
        <f t="shared" si="40"/>
        <v>402000</v>
      </c>
      <c r="BQ101">
        <f t="shared" si="41"/>
        <v>370125</v>
      </c>
      <c r="BR101">
        <f t="shared" si="42"/>
        <v>373875</v>
      </c>
      <c r="BS101">
        <f t="shared" si="43"/>
        <v>395625</v>
      </c>
      <c r="BT101">
        <f t="shared" si="44"/>
        <v>367125</v>
      </c>
      <c r="BU101">
        <f t="shared" si="45"/>
        <v>347250</v>
      </c>
      <c r="BV101" s="8">
        <f t="shared" si="46"/>
        <v>344250</v>
      </c>
      <c r="BW101">
        <f t="shared" si="47"/>
        <v>312750</v>
      </c>
      <c r="BX101">
        <f t="shared" si="48"/>
        <v>317625</v>
      </c>
      <c r="BY101">
        <f t="shared" si="49"/>
        <v>348750</v>
      </c>
      <c r="CA101" t="str">
        <f t="shared" si="34"/>
        <v>NIITTECH</v>
      </c>
      <c r="CB101" s="9">
        <f t="shared" si="50"/>
        <v>1.2229539040451554</v>
      </c>
      <c r="CC101" s="9">
        <f t="shared" si="51"/>
        <v>2.507232401157184</v>
      </c>
      <c r="CD101" s="9">
        <f t="shared" si="52"/>
        <v>-5.5555555555555554</v>
      </c>
      <c r="CE101" s="9">
        <f t="shared" si="53"/>
        <v>8.1773399014778327</v>
      </c>
      <c r="CF101" s="9">
        <f t="shared" si="54"/>
        <v>-5.3171641791044779</v>
      </c>
      <c r="CG101" s="9">
        <f t="shared" si="55"/>
        <v>8.6119554204660584</v>
      </c>
      <c r="CH101" s="9">
        <f t="shared" si="56"/>
        <v>-1.0030090270812437</v>
      </c>
      <c r="CI101" s="9">
        <f t="shared" si="57"/>
        <v>-5.4976303317535544</v>
      </c>
      <c r="CJ101" s="9">
        <f t="shared" si="58"/>
        <v>7.7630234933605724</v>
      </c>
      <c r="CK101" s="9">
        <f t="shared" si="59"/>
        <v>5.7235421166306688</v>
      </c>
      <c r="CL101" s="9">
        <f t="shared" si="60"/>
        <v>0.8714596949891068</v>
      </c>
      <c r="CM101" s="9">
        <f t="shared" si="61"/>
        <v>10.071942446043165</v>
      </c>
      <c r="CN101" s="9">
        <f t="shared" si="62"/>
        <v>-1.5348288075560803</v>
      </c>
      <c r="CO101" s="9">
        <f t="shared" si="63"/>
        <v>-8.9247311827956999</v>
      </c>
    </row>
    <row r="102" spans="1:93" x14ac:dyDescent="0.25">
      <c r="A102" t="s">
        <v>110</v>
      </c>
      <c r="B102" s="7">
        <v>43951</v>
      </c>
      <c r="C102">
        <v>24894000</v>
      </c>
      <c r="D102">
        <v>150000</v>
      </c>
      <c r="E102" t="s">
        <v>110</v>
      </c>
      <c r="F102" s="7">
        <v>43950</v>
      </c>
      <c r="G102">
        <v>24744000</v>
      </c>
      <c r="H102">
        <v>-2118000</v>
      </c>
      <c r="I102" t="s">
        <v>110</v>
      </c>
      <c r="J102" s="7">
        <v>43949</v>
      </c>
      <c r="K102">
        <v>26862000</v>
      </c>
      <c r="L102">
        <v>1980000</v>
      </c>
      <c r="M102" t="s">
        <v>110</v>
      </c>
      <c r="N102" s="7">
        <v>43948</v>
      </c>
      <c r="O102">
        <v>24882000</v>
      </c>
      <c r="P102">
        <v>18000</v>
      </c>
      <c r="Q102" t="s">
        <v>110</v>
      </c>
      <c r="R102" s="7">
        <v>43945</v>
      </c>
      <c r="S102">
        <v>24864000</v>
      </c>
      <c r="T102">
        <v>-84000</v>
      </c>
      <c r="U102" t="s">
        <v>110</v>
      </c>
      <c r="V102" s="7">
        <v>43944</v>
      </c>
      <c r="W102">
        <v>24948000</v>
      </c>
      <c r="X102">
        <v>-246000</v>
      </c>
      <c r="Y102" t="s">
        <v>110</v>
      </c>
      <c r="Z102" s="7">
        <v>43943</v>
      </c>
      <c r="AA102">
        <v>25194000</v>
      </c>
      <c r="AB102">
        <v>372000</v>
      </c>
      <c r="AC102" t="s">
        <v>110</v>
      </c>
      <c r="AD102" s="7">
        <v>43942</v>
      </c>
      <c r="AE102">
        <v>24822000</v>
      </c>
      <c r="AF102">
        <v>1020000</v>
      </c>
      <c r="AG102" t="s">
        <v>110</v>
      </c>
      <c r="AH102" s="7">
        <v>43941</v>
      </c>
      <c r="AI102">
        <v>23802000</v>
      </c>
      <c r="AJ102">
        <v>948000</v>
      </c>
      <c r="AK102" t="s">
        <v>110</v>
      </c>
      <c r="AL102" s="7">
        <v>43938</v>
      </c>
      <c r="AM102">
        <v>22854000</v>
      </c>
      <c r="AN102">
        <v>-276000</v>
      </c>
      <c r="AO102" t="s">
        <v>110</v>
      </c>
      <c r="AP102" s="7">
        <v>43937</v>
      </c>
      <c r="AQ102">
        <v>23130000</v>
      </c>
      <c r="AR102">
        <v>-690000</v>
      </c>
      <c r="AS102" t="s">
        <v>110</v>
      </c>
      <c r="AT102" s="7">
        <v>43936</v>
      </c>
      <c r="AU102">
        <v>23820000</v>
      </c>
      <c r="AV102">
        <v>-288000</v>
      </c>
      <c r="AW102" t="s">
        <v>110</v>
      </c>
      <c r="AX102" s="7">
        <v>43934</v>
      </c>
      <c r="AY102">
        <v>24108000</v>
      </c>
      <c r="AZ102">
        <v>534000</v>
      </c>
      <c r="BA102" t="s">
        <v>110</v>
      </c>
      <c r="BB102" s="7">
        <v>43930</v>
      </c>
      <c r="BC102">
        <v>23574000</v>
      </c>
      <c r="BD102">
        <v>-738000</v>
      </c>
      <c r="BE102" t="s">
        <v>110</v>
      </c>
      <c r="BF102" s="7">
        <v>43929</v>
      </c>
      <c r="BG102">
        <v>24312000</v>
      </c>
      <c r="BH102">
        <v>432000</v>
      </c>
      <c r="BJ102" t="str">
        <f t="shared" si="33"/>
        <v>NMDC</v>
      </c>
      <c r="BK102">
        <f t="shared" si="35"/>
        <v>24894000</v>
      </c>
      <c r="BL102">
        <f t="shared" si="36"/>
        <v>24744000</v>
      </c>
      <c r="BM102">
        <f t="shared" si="37"/>
        <v>26862000</v>
      </c>
      <c r="BN102">
        <f t="shared" si="38"/>
        <v>24882000</v>
      </c>
      <c r="BO102">
        <f t="shared" si="39"/>
        <v>24864000</v>
      </c>
      <c r="BP102">
        <f t="shared" si="40"/>
        <v>24948000</v>
      </c>
      <c r="BQ102">
        <f t="shared" si="41"/>
        <v>25194000</v>
      </c>
      <c r="BR102">
        <f t="shared" si="42"/>
        <v>24822000</v>
      </c>
      <c r="BS102">
        <f t="shared" si="43"/>
        <v>23802000</v>
      </c>
      <c r="BT102">
        <f t="shared" si="44"/>
        <v>22854000</v>
      </c>
      <c r="BU102">
        <f t="shared" si="45"/>
        <v>23130000</v>
      </c>
      <c r="BV102" s="8">
        <f t="shared" si="46"/>
        <v>23820000</v>
      </c>
      <c r="BW102">
        <f t="shared" si="47"/>
        <v>24108000</v>
      </c>
      <c r="BX102">
        <f t="shared" si="48"/>
        <v>23574000</v>
      </c>
      <c r="BY102">
        <f t="shared" si="49"/>
        <v>24312000</v>
      </c>
      <c r="CA102" t="str">
        <f t="shared" si="34"/>
        <v>NMDC</v>
      </c>
      <c r="CB102" s="9">
        <f t="shared" si="50"/>
        <v>0.60620756547041699</v>
      </c>
      <c r="CC102" s="9">
        <f t="shared" si="51"/>
        <v>-7.8847442483806125</v>
      </c>
      <c r="CD102" s="9">
        <f t="shared" si="52"/>
        <v>7.957559681697612</v>
      </c>
      <c r="CE102" s="9">
        <f t="shared" si="53"/>
        <v>7.2393822393822388E-2</v>
      </c>
      <c r="CF102" s="9">
        <f t="shared" si="54"/>
        <v>-0.33670033670033667</v>
      </c>
      <c r="CG102" s="9">
        <f t="shared" si="55"/>
        <v>-0.97642295784710642</v>
      </c>
      <c r="CH102" s="9">
        <f t="shared" si="56"/>
        <v>1.4986705342035291</v>
      </c>
      <c r="CI102" s="9">
        <f t="shared" si="57"/>
        <v>4.2853541719183266</v>
      </c>
      <c r="CJ102" s="9">
        <f t="shared" si="58"/>
        <v>4.1480703596744553</v>
      </c>
      <c r="CK102" s="9">
        <f t="shared" si="59"/>
        <v>-1.1932555123216602</v>
      </c>
      <c r="CL102" s="9">
        <f t="shared" si="60"/>
        <v>-2.8967254408060454</v>
      </c>
      <c r="CM102" s="9">
        <f t="shared" si="61"/>
        <v>-1.1946241911398707</v>
      </c>
      <c r="CN102" s="9">
        <f t="shared" si="62"/>
        <v>2.2652074319165183</v>
      </c>
      <c r="CO102" s="9">
        <f t="shared" si="63"/>
        <v>-3.035538005923001</v>
      </c>
    </row>
    <row r="103" spans="1:93" x14ac:dyDescent="0.25">
      <c r="A103" t="s">
        <v>111</v>
      </c>
      <c r="B103" s="7">
        <v>43951</v>
      </c>
      <c r="C103">
        <v>42177600</v>
      </c>
      <c r="D103">
        <v>-897600</v>
      </c>
      <c r="E103" t="s">
        <v>111</v>
      </c>
      <c r="F103" s="7">
        <v>43950</v>
      </c>
      <c r="G103">
        <v>43075200</v>
      </c>
      <c r="H103">
        <v>523200</v>
      </c>
      <c r="I103" t="s">
        <v>111</v>
      </c>
      <c r="J103" s="7">
        <v>43949</v>
      </c>
      <c r="K103">
        <v>42552000</v>
      </c>
      <c r="L103">
        <v>-2472000</v>
      </c>
      <c r="M103" t="s">
        <v>111</v>
      </c>
      <c r="N103" s="7">
        <v>43948</v>
      </c>
      <c r="O103">
        <v>45024000</v>
      </c>
      <c r="P103">
        <v>4670400</v>
      </c>
      <c r="Q103" t="s">
        <v>111</v>
      </c>
      <c r="R103" s="7">
        <v>43945</v>
      </c>
      <c r="S103">
        <v>40353600</v>
      </c>
      <c r="T103">
        <v>-1267200</v>
      </c>
      <c r="U103" t="s">
        <v>111</v>
      </c>
      <c r="V103" s="7">
        <v>43944</v>
      </c>
      <c r="W103">
        <v>41620800</v>
      </c>
      <c r="X103">
        <v>316800</v>
      </c>
      <c r="Y103" t="s">
        <v>111</v>
      </c>
      <c r="Z103" s="7">
        <v>43943</v>
      </c>
      <c r="AA103">
        <v>41304000</v>
      </c>
      <c r="AB103">
        <v>1780800</v>
      </c>
      <c r="AC103" t="s">
        <v>111</v>
      </c>
      <c r="AD103" s="7">
        <v>43942</v>
      </c>
      <c r="AE103">
        <v>39523200</v>
      </c>
      <c r="AF103">
        <v>-24000</v>
      </c>
      <c r="AG103" t="s">
        <v>111</v>
      </c>
      <c r="AH103" s="7">
        <v>43941</v>
      </c>
      <c r="AI103">
        <v>39547200</v>
      </c>
      <c r="AJ103">
        <v>585600</v>
      </c>
      <c r="AK103" t="s">
        <v>111</v>
      </c>
      <c r="AL103" s="7">
        <v>43938</v>
      </c>
      <c r="AM103">
        <v>38961600</v>
      </c>
      <c r="AN103">
        <v>-528000</v>
      </c>
      <c r="AO103" t="s">
        <v>111</v>
      </c>
      <c r="AP103" s="7">
        <v>43937</v>
      </c>
      <c r="AQ103">
        <v>39489600</v>
      </c>
      <c r="AR103">
        <v>-2683200</v>
      </c>
      <c r="AS103" t="s">
        <v>111</v>
      </c>
      <c r="AT103" s="7">
        <v>43936</v>
      </c>
      <c r="AU103">
        <v>42172800</v>
      </c>
      <c r="AV103">
        <v>-3086400</v>
      </c>
      <c r="AW103" t="s">
        <v>111</v>
      </c>
      <c r="AX103" s="7">
        <v>43934</v>
      </c>
      <c r="AY103">
        <v>45259200</v>
      </c>
      <c r="AZ103">
        <v>-1656000</v>
      </c>
      <c r="BA103" t="s">
        <v>111</v>
      </c>
      <c r="BB103" s="7">
        <v>43930</v>
      </c>
      <c r="BC103">
        <v>46915200</v>
      </c>
      <c r="BD103">
        <v>283200</v>
      </c>
      <c r="BE103" t="s">
        <v>111</v>
      </c>
      <c r="BF103" s="7">
        <v>43929</v>
      </c>
      <c r="BG103">
        <v>46632000</v>
      </c>
      <c r="BH103">
        <v>-278400</v>
      </c>
      <c r="BJ103" t="str">
        <f t="shared" si="33"/>
        <v>NTPC</v>
      </c>
      <c r="BK103">
        <f t="shared" si="35"/>
        <v>42177600</v>
      </c>
      <c r="BL103">
        <f t="shared" si="36"/>
        <v>43075200</v>
      </c>
      <c r="BM103">
        <f t="shared" si="37"/>
        <v>42552000</v>
      </c>
      <c r="BN103">
        <f t="shared" si="38"/>
        <v>45024000</v>
      </c>
      <c r="BO103">
        <f t="shared" si="39"/>
        <v>40353600</v>
      </c>
      <c r="BP103">
        <f t="shared" si="40"/>
        <v>41620800</v>
      </c>
      <c r="BQ103">
        <f t="shared" si="41"/>
        <v>41304000</v>
      </c>
      <c r="BR103">
        <f t="shared" si="42"/>
        <v>39523200</v>
      </c>
      <c r="BS103">
        <f t="shared" si="43"/>
        <v>39547200</v>
      </c>
      <c r="BT103">
        <f t="shared" si="44"/>
        <v>38961600</v>
      </c>
      <c r="BU103">
        <f t="shared" si="45"/>
        <v>39489600</v>
      </c>
      <c r="BV103" s="8">
        <f t="shared" si="46"/>
        <v>42172800</v>
      </c>
      <c r="BW103">
        <f t="shared" si="47"/>
        <v>45259200</v>
      </c>
      <c r="BX103">
        <f t="shared" si="48"/>
        <v>46915200</v>
      </c>
      <c r="BY103">
        <f t="shared" si="49"/>
        <v>46632000</v>
      </c>
      <c r="CA103" t="str">
        <f t="shared" si="34"/>
        <v>NTPC</v>
      </c>
      <c r="CB103" s="9">
        <f t="shared" si="50"/>
        <v>-2.0837976376197904</v>
      </c>
      <c r="CC103" s="9">
        <f t="shared" si="51"/>
        <v>1.2295544275239707</v>
      </c>
      <c r="CD103" s="9">
        <f t="shared" si="52"/>
        <v>-5.4904051172707895</v>
      </c>
      <c r="CE103" s="9">
        <f t="shared" si="53"/>
        <v>11.5736885928393</v>
      </c>
      <c r="CF103" s="9">
        <f t="shared" si="54"/>
        <v>-3.044631530388652</v>
      </c>
      <c r="CG103" s="9">
        <f t="shared" si="55"/>
        <v>0.76699593259732712</v>
      </c>
      <c r="CH103" s="9">
        <f t="shared" si="56"/>
        <v>4.5057080398348308</v>
      </c>
      <c r="CI103" s="9">
        <f t="shared" si="57"/>
        <v>-6.0686976574827044E-2</v>
      </c>
      <c r="CJ103" s="9">
        <f t="shared" si="58"/>
        <v>1.5030183565356658</v>
      </c>
      <c r="CK103" s="9">
        <f t="shared" si="59"/>
        <v>-1.3370608970463109</v>
      </c>
      <c r="CL103" s="9">
        <f t="shared" si="60"/>
        <v>-6.3623947188709309</v>
      </c>
      <c r="CM103" s="9">
        <f t="shared" si="61"/>
        <v>-6.8193869975607164</v>
      </c>
      <c r="CN103" s="9">
        <f t="shared" si="62"/>
        <v>-3.5297728667894415</v>
      </c>
      <c r="CO103" s="9">
        <f t="shared" si="63"/>
        <v>0.60730828615542976</v>
      </c>
    </row>
    <row r="104" spans="1:93" x14ac:dyDescent="0.25">
      <c r="A104" t="s">
        <v>165</v>
      </c>
      <c r="B104" s="7">
        <v>43951</v>
      </c>
      <c r="C104">
        <v>1481964</v>
      </c>
      <c r="D104">
        <v>-836154</v>
      </c>
      <c r="E104" t="s">
        <v>165</v>
      </c>
      <c r="F104" s="7">
        <v>43950</v>
      </c>
      <c r="G104">
        <v>2318118</v>
      </c>
      <c r="H104">
        <v>-492855</v>
      </c>
      <c r="I104" t="s">
        <v>165</v>
      </c>
      <c r="J104" s="7">
        <v>43949</v>
      </c>
      <c r="K104">
        <v>2810973</v>
      </c>
      <c r="L104">
        <v>-907533</v>
      </c>
      <c r="M104" t="s">
        <v>165</v>
      </c>
      <c r="N104" s="7">
        <v>43948</v>
      </c>
      <c r="O104">
        <v>3718506</v>
      </c>
      <c r="P104">
        <v>-333102</v>
      </c>
      <c r="Q104" t="s">
        <v>165</v>
      </c>
      <c r="R104" s="7">
        <v>43945</v>
      </c>
      <c r="S104">
        <v>4051608</v>
      </c>
      <c r="T104">
        <v>-67980</v>
      </c>
      <c r="U104" t="s">
        <v>165</v>
      </c>
      <c r="V104" s="7">
        <v>43944</v>
      </c>
      <c r="W104">
        <v>4119588</v>
      </c>
      <c r="X104">
        <v>-1281423</v>
      </c>
      <c r="Y104" t="s">
        <v>165</v>
      </c>
      <c r="Z104" s="7">
        <v>43943</v>
      </c>
      <c r="AA104">
        <v>5401011</v>
      </c>
      <c r="AB104">
        <v>265122</v>
      </c>
      <c r="AC104" t="s">
        <v>165</v>
      </c>
      <c r="AD104" s="7">
        <v>43942</v>
      </c>
      <c r="AE104">
        <v>5135889</v>
      </c>
      <c r="AF104">
        <v>61182</v>
      </c>
      <c r="AG104" t="s">
        <v>165</v>
      </c>
      <c r="AH104" s="7">
        <v>43941</v>
      </c>
      <c r="AI104">
        <v>5074707</v>
      </c>
      <c r="AJ104">
        <v>-152955</v>
      </c>
      <c r="AK104" t="s">
        <v>165</v>
      </c>
      <c r="AL104" s="7">
        <v>43938</v>
      </c>
      <c r="AM104">
        <v>5227662</v>
      </c>
      <c r="AN104">
        <v>30591</v>
      </c>
      <c r="AO104" t="s">
        <v>165</v>
      </c>
      <c r="AP104" s="7">
        <v>43937</v>
      </c>
      <c r="AQ104">
        <v>5197071</v>
      </c>
      <c r="AR104">
        <v>-37389</v>
      </c>
      <c r="AS104" t="s">
        <v>165</v>
      </c>
      <c r="AT104" s="7">
        <v>43936</v>
      </c>
      <c r="AU104">
        <v>5234460</v>
      </c>
      <c r="AV104">
        <v>-64581</v>
      </c>
      <c r="AW104" t="s">
        <v>165</v>
      </c>
      <c r="AX104" s="7">
        <v>43934</v>
      </c>
      <c r="AY104">
        <v>5299041</v>
      </c>
      <c r="AZ104">
        <v>-105369</v>
      </c>
      <c r="BA104" t="s">
        <v>165</v>
      </c>
      <c r="BB104" s="7">
        <v>43930</v>
      </c>
      <c r="BC104">
        <v>5404410</v>
      </c>
      <c r="BD104">
        <v>-91773</v>
      </c>
      <c r="BE104" t="s">
        <v>165</v>
      </c>
      <c r="BF104" s="7">
        <v>43929</v>
      </c>
      <c r="BG104">
        <v>5496183</v>
      </c>
      <c r="BH104">
        <v>-156354</v>
      </c>
      <c r="BJ104" t="str">
        <f t="shared" si="33"/>
        <v>OIL</v>
      </c>
      <c r="BK104">
        <f t="shared" si="35"/>
        <v>1481964</v>
      </c>
      <c r="BL104">
        <f t="shared" si="36"/>
        <v>2318118</v>
      </c>
      <c r="BM104">
        <f t="shared" si="37"/>
        <v>2810973</v>
      </c>
      <c r="BN104">
        <f t="shared" si="38"/>
        <v>3718506</v>
      </c>
      <c r="BO104">
        <f t="shared" si="39"/>
        <v>4051608</v>
      </c>
      <c r="BP104">
        <f t="shared" si="40"/>
        <v>4119588</v>
      </c>
      <c r="BQ104">
        <f t="shared" si="41"/>
        <v>5401011</v>
      </c>
      <c r="BR104">
        <f t="shared" si="42"/>
        <v>5135889</v>
      </c>
      <c r="BS104">
        <f t="shared" si="43"/>
        <v>5074707</v>
      </c>
      <c r="BT104">
        <f t="shared" si="44"/>
        <v>5227662</v>
      </c>
      <c r="BU104">
        <f t="shared" si="45"/>
        <v>5197071</v>
      </c>
      <c r="BV104" s="8">
        <f t="shared" si="46"/>
        <v>5234460</v>
      </c>
      <c r="BW104">
        <f t="shared" si="47"/>
        <v>5299041</v>
      </c>
      <c r="BX104">
        <f t="shared" si="48"/>
        <v>5404410</v>
      </c>
      <c r="BY104">
        <f t="shared" si="49"/>
        <v>5496183</v>
      </c>
      <c r="CA104" t="str">
        <f t="shared" si="34"/>
        <v>OIL</v>
      </c>
      <c r="CB104" s="9">
        <f t="shared" si="50"/>
        <v>-36.070381231671554</v>
      </c>
      <c r="CC104" s="9">
        <f t="shared" si="51"/>
        <v>-17.533252720677147</v>
      </c>
      <c r="CD104" s="9">
        <f t="shared" si="52"/>
        <v>-24.405850091407679</v>
      </c>
      <c r="CE104" s="9">
        <f t="shared" si="53"/>
        <v>-8.2214765100671148</v>
      </c>
      <c r="CF104" s="9">
        <f t="shared" si="54"/>
        <v>-1.6501650165016499</v>
      </c>
      <c r="CG104" s="9">
        <f t="shared" si="55"/>
        <v>-23.725613593455002</v>
      </c>
      <c r="CH104" s="9">
        <f t="shared" si="56"/>
        <v>5.1621442753143612</v>
      </c>
      <c r="CI104" s="9">
        <f t="shared" si="57"/>
        <v>1.2056262558606832</v>
      </c>
      <c r="CJ104" s="9">
        <f t="shared" si="58"/>
        <v>-2.9258777633289985</v>
      </c>
      <c r="CK104" s="9">
        <f t="shared" si="59"/>
        <v>0.58862001308044476</v>
      </c>
      <c r="CL104" s="9">
        <f t="shared" si="60"/>
        <v>-0.7142857142857143</v>
      </c>
      <c r="CM104" s="9">
        <f t="shared" si="61"/>
        <v>-1.2187299550994226</v>
      </c>
      <c r="CN104" s="9">
        <f t="shared" si="62"/>
        <v>-1.949685534591195</v>
      </c>
      <c r="CO104" s="9">
        <f t="shared" si="63"/>
        <v>-1.6697588126159555</v>
      </c>
    </row>
    <row r="105" spans="1:93" x14ac:dyDescent="0.25">
      <c r="A105" t="s">
        <v>112</v>
      </c>
      <c r="B105" s="7">
        <v>43951</v>
      </c>
      <c r="C105">
        <v>53283600</v>
      </c>
      <c r="D105">
        <v>-53300</v>
      </c>
      <c r="E105" t="s">
        <v>112</v>
      </c>
      <c r="F105" s="7">
        <v>43950</v>
      </c>
      <c r="G105">
        <v>53336900</v>
      </c>
      <c r="H105">
        <v>-143500</v>
      </c>
      <c r="I105" t="s">
        <v>112</v>
      </c>
      <c r="J105" s="7">
        <v>43949</v>
      </c>
      <c r="K105">
        <v>53480400</v>
      </c>
      <c r="L105">
        <v>-3726900</v>
      </c>
      <c r="M105" t="s">
        <v>112</v>
      </c>
      <c r="N105" s="7">
        <v>43948</v>
      </c>
      <c r="O105">
        <v>57207300</v>
      </c>
      <c r="P105">
        <v>-254200</v>
      </c>
      <c r="Q105" t="s">
        <v>112</v>
      </c>
      <c r="R105" s="7">
        <v>43945</v>
      </c>
      <c r="S105">
        <v>57461500</v>
      </c>
      <c r="T105">
        <v>840500</v>
      </c>
      <c r="U105" t="s">
        <v>112</v>
      </c>
      <c r="V105" s="7">
        <v>43944</v>
      </c>
      <c r="W105">
        <v>56621000</v>
      </c>
      <c r="X105">
        <v>373100</v>
      </c>
      <c r="Y105" t="s">
        <v>112</v>
      </c>
      <c r="Z105" s="7">
        <v>43943</v>
      </c>
      <c r="AA105">
        <v>56247900</v>
      </c>
      <c r="AB105">
        <v>2870000</v>
      </c>
      <c r="AC105" t="s">
        <v>112</v>
      </c>
      <c r="AD105" s="7">
        <v>43942</v>
      </c>
      <c r="AE105">
        <v>53377900</v>
      </c>
      <c r="AF105">
        <v>229600</v>
      </c>
      <c r="AG105" t="s">
        <v>112</v>
      </c>
      <c r="AH105" s="7">
        <v>43941</v>
      </c>
      <c r="AI105">
        <v>53148300</v>
      </c>
      <c r="AJ105">
        <v>241900</v>
      </c>
      <c r="AK105" t="s">
        <v>112</v>
      </c>
      <c r="AL105" s="7">
        <v>43938</v>
      </c>
      <c r="AM105">
        <v>52906400</v>
      </c>
      <c r="AN105">
        <v>-90200</v>
      </c>
      <c r="AO105" t="s">
        <v>112</v>
      </c>
      <c r="AP105" s="7">
        <v>43937</v>
      </c>
      <c r="AQ105">
        <v>52996600</v>
      </c>
      <c r="AR105">
        <v>422300</v>
      </c>
      <c r="AS105" t="s">
        <v>112</v>
      </c>
      <c r="AT105" s="7">
        <v>43936</v>
      </c>
      <c r="AU105">
        <v>52574300</v>
      </c>
      <c r="AV105">
        <v>-680600</v>
      </c>
      <c r="AW105" t="s">
        <v>112</v>
      </c>
      <c r="AX105" s="7">
        <v>43934</v>
      </c>
      <c r="AY105">
        <v>53254900</v>
      </c>
      <c r="AZ105">
        <v>475600</v>
      </c>
      <c r="BA105" t="s">
        <v>112</v>
      </c>
      <c r="BB105" s="7">
        <v>43930</v>
      </c>
      <c r="BC105">
        <v>52779300</v>
      </c>
      <c r="BD105">
        <v>-1189000</v>
      </c>
      <c r="BE105" t="s">
        <v>112</v>
      </c>
      <c r="BF105" s="7">
        <v>43929</v>
      </c>
      <c r="BG105">
        <v>53968300</v>
      </c>
      <c r="BH105">
        <v>-1951600</v>
      </c>
      <c r="BJ105" t="str">
        <f t="shared" si="33"/>
        <v>ONGC</v>
      </c>
      <c r="BK105">
        <f t="shared" si="35"/>
        <v>53283600</v>
      </c>
      <c r="BL105">
        <f t="shared" si="36"/>
        <v>53336900</v>
      </c>
      <c r="BM105">
        <f t="shared" si="37"/>
        <v>53480400</v>
      </c>
      <c r="BN105">
        <f t="shared" si="38"/>
        <v>57207300</v>
      </c>
      <c r="BO105">
        <f t="shared" si="39"/>
        <v>57461500</v>
      </c>
      <c r="BP105">
        <f t="shared" si="40"/>
        <v>56621000</v>
      </c>
      <c r="BQ105">
        <f t="shared" si="41"/>
        <v>56247900</v>
      </c>
      <c r="BR105">
        <f t="shared" si="42"/>
        <v>53377900</v>
      </c>
      <c r="BS105">
        <f t="shared" si="43"/>
        <v>53148300</v>
      </c>
      <c r="BT105">
        <f t="shared" si="44"/>
        <v>52906400</v>
      </c>
      <c r="BU105">
        <f t="shared" si="45"/>
        <v>52996600</v>
      </c>
      <c r="BV105" s="8">
        <f t="shared" si="46"/>
        <v>52574300</v>
      </c>
      <c r="BW105">
        <f t="shared" si="47"/>
        <v>53254900</v>
      </c>
      <c r="BX105">
        <f t="shared" si="48"/>
        <v>52779300</v>
      </c>
      <c r="BY105">
        <f t="shared" si="49"/>
        <v>53968300</v>
      </c>
      <c r="CA105" t="str">
        <f t="shared" si="34"/>
        <v>ONGC</v>
      </c>
      <c r="CB105" s="9">
        <f t="shared" si="50"/>
        <v>-9.9930817126604662E-2</v>
      </c>
      <c r="CC105" s="9">
        <f t="shared" si="51"/>
        <v>-0.26832260042931616</v>
      </c>
      <c r="CD105" s="9">
        <f t="shared" si="52"/>
        <v>-6.514728015480542</v>
      </c>
      <c r="CE105" s="9">
        <f t="shared" si="53"/>
        <v>-0.44238316089903673</v>
      </c>
      <c r="CF105" s="9">
        <f t="shared" si="54"/>
        <v>1.4844315713251268</v>
      </c>
      <c r="CG105" s="9">
        <f t="shared" si="55"/>
        <v>0.66331365259858599</v>
      </c>
      <c r="CH105" s="9">
        <f t="shared" si="56"/>
        <v>5.3767570473922728</v>
      </c>
      <c r="CI105" s="9">
        <f t="shared" si="57"/>
        <v>0.43199876571781226</v>
      </c>
      <c r="CJ105" s="9">
        <f t="shared" si="58"/>
        <v>0.45722256664600125</v>
      </c>
      <c r="CK105" s="9">
        <f t="shared" si="59"/>
        <v>-0.17019959771004178</v>
      </c>
      <c r="CL105" s="9">
        <f t="shared" si="60"/>
        <v>0.80324417063089759</v>
      </c>
      <c r="CM105" s="9">
        <f t="shared" si="61"/>
        <v>-1.2780044653168066</v>
      </c>
      <c r="CN105" s="9">
        <f t="shared" si="62"/>
        <v>0.90111085217121112</v>
      </c>
      <c r="CO105" s="9">
        <f t="shared" si="63"/>
        <v>-2.2031451796702877</v>
      </c>
    </row>
    <row r="106" spans="1:93" x14ac:dyDescent="0.25">
      <c r="A106" t="s">
        <v>113</v>
      </c>
      <c r="B106" s="7">
        <v>43951</v>
      </c>
      <c r="C106">
        <v>124525</v>
      </c>
      <c r="D106">
        <v>-3925</v>
      </c>
      <c r="E106" t="s">
        <v>113</v>
      </c>
      <c r="F106" s="7">
        <v>43950</v>
      </c>
      <c r="G106">
        <v>128450</v>
      </c>
      <c r="H106">
        <v>400</v>
      </c>
      <c r="I106" t="s">
        <v>113</v>
      </c>
      <c r="J106" s="7">
        <v>43949</v>
      </c>
      <c r="K106">
        <v>128050</v>
      </c>
      <c r="L106">
        <v>500</v>
      </c>
      <c r="M106" t="s">
        <v>113</v>
      </c>
      <c r="N106" s="7">
        <v>43948</v>
      </c>
      <c r="O106">
        <v>127550</v>
      </c>
      <c r="P106">
        <v>825</v>
      </c>
      <c r="Q106" t="s">
        <v>113</v>
      </c>
      <c r="R106" s="7">
        <v>43945</v>
      </c>
      <c r="S106">
        <v>126725</v>
      </c>
      <c r="T106">
        <v>225</v>
      </c>
      <c r="U106" t="s">
        <v>113</v>
      </c>
      <c r="V106" s="7">
        <v>43944</v>
      </c>
      <c r="W106">
        <v>126500</v>
      </c>
      <c r="X106">
        <v>2225</v>
      </c>
      <c r="Y106" t="s">
        <v>113</v>
      </c>
      <c r="Z106" s="7">
        <v>43943</v>
      </c>
      <c r="AA106">
        <v>124275</v>
      </c>
      <c r="AB106">
        <v>425</v>
      </c>
      <c r="AC106" t="s">
        <v>113</v>
      </c>
      <c r="AD106" s="7">
        <v>43942</v>
      </c>
      <c r="AE106">
        <v>123850</v>
      </c>
      <c r="AF106">
        <v>-5500</v>
      </c>
      <c r="AG106" t="s">
        <v>113</v>
      </c>
      <c r="AH106" s="7">
        <v>43941</v>
      </c>
      <c r="AI106">
        <v>129350</v>
      </c>
      <c r="AJ106">
        <v>1375</v>
      </c>
      <c r="AK106" t="s">
        <v>113</v>
      </c>
      <c r="AL106" s="7">
        <v>43938</v>
      </c>
      <c r="AM106">
        <v>127975</v>
      </c>
      <c r="AN106">
        <v>1650</v>
      </c>
      <c r="AO106" t="s">
        <v>113</v>
      </c>
      <c r="AP106" s="7">
        <v>43937</v>
      </c>
      <c r="AQ106">
        <v>126325</v>
      </c>
      <c r="AR106">
        <v>-1600</v>
      </c>
      <c r="AS106" t="s">
        <v>113</v>
      </c>
      <c r="AT106" s="7">
        <v>43936</v>
      </c>
      <c r="AU106">
        <v>127925</v>
      </c>
      <c r="AV106">
        <v>-3850</v>
      </c>
      <c r="AW106" t="s">
        <v>113</v>
      </c>
      <c r="AX106" s="7">
        <v>43934</v>
      </c>
      <c r="AY106">
        <v>131775</v>
      </c>
      <c r="AZ106">
        <v>1275</v>
      </c>
      <c r="BA106" t="s">
        <v>113</v>
      </c>
      <c r="BB106" s="7">
        <v>43930</v>
      </c>
      <c r="BC106">
        <v>130500</v>
      </c>
      <c r="BD106">
        <v>50</v>
      </c>
      <c r="BE106" t="s">
        <v>113</v>
      </c>
      <c r="BF106" s="7">
        <v>43929</v>
      </c>
      <c r="BG106">
        <v>130450</v>
      </c>
      <c r="BH106">
        <v>-525</v>
      </c>
      <c r="BJ106" t="str">
        <f t="shared" si="33"/>
        <v>PAGEIND</v>
      </c>
      <c r="BK106">
        <f t="shared" si="35"/>
        <v>124525</v>
      </c>
      <c r="BL106">
        <f t="shared" si="36"/>
        <v>128450</v>
      </c>
      <c r="BM106">
        <f t="shared" si="37"/>
        <v>128050</v>
      </c>
      <c r="BN106">
        <f t="shared" si="38"/>
        <v>127550</v>
      </c>
      <c r="BO106">
        <f t="shared" si="39"/>
        <v>126725</v>
      </c>
      <c r="BP106">
        <f t="shared" si="40"/>
        <v>126500</v>
      </c>
      <c r="BQ106">
        <f t="shared" si="41"/>
        <v>124275</v>
      </c>
      <c r="BR106">
        <f t="shared" si="42"/>
        <v>123850</v>
      </c>
      <c r="BS106">
        <f t="shared" si="43"/>
        <v>129350</v>
      </c>
      <c r="BT106">
        <f t="shared" si="44"/>
        <v>127975</v>
      </c>
      <c r="BU106">
        <f t="shared" si="45"/>
        <v>126325</v>
      </c>
      <c r="BV106" s="8">
        <f t="shared" si="46"/>
        <v>127925</v>
      </c>
      <c r="BW106">
        <f t="shared" si="47"/>
        <v>131775</v>
      </c>
      <c r="BX106">
        <f t="shared" si="48"/>
        <v>130500</v>
      </c>
      <c r="BY106">
        <f t="shared" si="49"/>
        <v>130450</v>
      </c>
      <c r="CA106" t="str">
        <f t="shared" si="34"/>
        <v>PAGEIND</v>
      </c>
      <c r="CB106" s="9">
        <f t="shared" si="50"/>
        <v>-3.0556636823666796</v>
      </c>
      <c r="CC106" s="9">
        <f t="shared" si="51"/>
        <v>0.31237797735259665</v>
      </c>
      <c r="CD106" s="9">
        <f t="shared" si="52"/>
        <v>0.39200313602508818</v>
      </c>
      <c r="CE106" s="9">
        <f t="shared" si="53"/>
        <v>0.65101597948313283</v>
      </c>
      <c r="CF106" s="9">
        <f t="shared" si="54"/>
        <v>0.17786561264822134</v>
      </c>
      <c r="CG106" s="9">
        <f t="shared" si="55"/>
        <v>1.7903842285254477</v>
      </c>
      <c r="CH106" s="9">
        <f t="shared" si="56"/>
        <v>0.34315704481227294</v>
      </c>
      <c r="CI106" s="9">
        <f t="shared" si="57"/>
        <v>-4.2520293776575189</v>
      </c>
      <c r="CJ106" s="9">
        <f t="shared" si="58"/>
        <v>1.0744285993358078</v>
      </c>
      <c r="CK106" s="9">
        <f t="shared" si="59"/>
        <v>1.3061547595487828</v>
      </c>
      <c r="CL106" s="9">
        <f t="shared" si="60"/>
        <v>-1.2507328512800469</v>
      </c>
      <c r="CM106" s="9">
        <f t="shared" si="61"/>
        <v>-2.9216467463479412</v>
      </c>
      <c r="CN106" s="9">
        <f t="shared" si="62"/>
        <v>0.97701149425287359</v>
      </c>
      <c r="CO106" s="9">
        <f t="shared" si="63"/>
        <v>3.8328861632809505E-2</v>
      </c>
    </row>
    <row r="107" spans="1:93" x14ac:dyDescent="0.25">
      <c r="A107" t="s">
        <v>114</v>
      </c>
      <c r="B107" s="7">
        <v>43951</v>
      </c>
      <c r="C107">
        <v>2943843</v>
      </c>
      <c r="D107">
        <v>-132252</v>
      </c>
      <c r="E107" t="s">
        <v>114</v>
      </c>
      <c r="F107" s="7">
        <v>43950</v>
      </c>
      <c r="G107">
        <v>3076095</v>
      </c>
      <c r="H107">
        <v>-352260</v>
      </c>
      <c r="I107" t="s">
        <v>114</v>
      </c>
      <c r="J107" s="7">
        <v>43949</v>
      </c>
      <c r="K107">
        <v>3428355</v>
      </c>
      <c r="L107">
        <v>-8343</v>
      </c>
      <c r="M107" t="s">
        <v>114</v>
      </c>
      <c r="N107" s="7">
        <v>43948</v>
      </c>
      <c r="O107">
        <v>3436698</v>
      </c>
      <c r="P107">
        <v>91773</v>
      </c>
      <c r="Q107" t="s">
        <v>114</v>
      </c>
      <c r="R107" s="7">
        <v>43945</v>
      </c>
      <c r="S107">
        <v>3344925</v>
      </c>
      <c r="T107">
        <v>132561</v>
      </c>
      <c r="U107" t="s">
        <v>114</v>
      </c>
      <c r="V107" s="7">
        <v>43944</v>
      </c>
      <c r="W107">
        <v>3212364</v>
      </c>
      <c r="X107">
        <v>33990</v>
      </c>
      <c r="Y107" t="s">
        <v>114</v>
      </c>
      <c r="Z107" s="7">
        <v>43943</v>
      </c>
      <c r="AA107">
        <v>3178374</v>
      </c>
      <c r="AB107">
        <v>-70761</v>
      </c>
      <c r="AC107" t="s">
        <v>114</v>
      </c>
      <c r="AD107" s="7">
        <v>43942</v>
      </c>
      <c r="AE107">
        <v>3249135</v>
      </c>
      <c r="AF107">
        <v>94863</v>
      </c>
      <c r="AG107" t="s">
        <v>114</v>
      </c>
      <c r="AH107" s="7">
        <v>43941</v>
      </c>
      <c r="AI107">
        <v>3154272</v>
      </c>
      <c r="AJ107">
        <v>122055</v>
      </c>
      <c r="AK107" t="s">
        <v>114</v>
      </c>
      <c r="AL107" s="7">
        <v>43938</v>
      </c>
      <c r="AM107">
        <v>3032217</v>
      </c>
      <c r="AN107">
        <v>74160</v>
      </c>
      <c r="AO107" t="s">
        <v>114</v>
      </c>
      <c r="AP107" s="7">
        <v>43937</v>
      </c>
      <c r="AQ107">
        <v>2958057</v>
      </c>
      <c r="AR107">
        <v>58401</v>
      </c>
      <c r="AS107" t="s">
        <v>114</v>
      </c>
      <c r="AT107" s="7">
        <v>43936</v>
      </c>
      <c r="AU107">
        <v>2899656</v>
      </c>
      <c r="AV107">
        <v>108459</v>
      </c>
      <c r="AW107" t="s">
        <v>114</v>
      </c>
      <c r="AX107" s="7">
        <v>43934</v>
      </c>
      <c r="AY107">
        <v>2791197</v>
      </c>
      <c r="AZ107">
        <v>80340</v>
      </c>
      <c r="BA107" t="s">
        <v>114</v>
      </c>
      <c r="BB107" s="7">
        <v>43930</v>
      </c>
      <c r="BC107">
        <v>2710857</v>
      </c>
      <c r="BD107">
        <v>-26883</v>
      </c>
      <c r="BE107" t="s">
        <v>114</v>
      </c>
      <c r="BF107" s="7">
        <v>43929</v>
      </c>
      <c r="BG107">
        <v>2737740</v>
      </c>
      <c r="BH107">
        <v>61182</v>
      </c>
      <c r="BJ107" t="str">
        <f t="shared" si="33"/>
        <v>PEL</v>
      </c>
      <c r="BK107">
        <f t="shared" si="35"/>
        <v>2943843</v>
      </c>
      <c r="BL107">
        <f t="shared" si="36"/>
        <v>3076095</v>
      </c>
      <c r="BM107">
        <f t="shared" si="37"/>
        <v>3428355</v>
      </c>
      <c r="BN107">
        <f t="shared" si="38"/>
        <v>3436698</v>
      </c>
      <c r="BO107">
        <f t="shared" si="39"/>
        <v>3344925</v>
      </c>
      <c r="BP107">
        <f t="shared" si="40"/>
        <v>3212364</v>
      </c>
      <c r="BQ107">
        <f t="shared" si="41"/>
        <v>3178374</v>
      </c>
      <c r="BR107">
        <f t="shared" si="42"/>
        <v>3249135</v>
      </c>
      <c r="BS107">
        <f t="shared" si="43"/>
        <v>3154272</v>
      </c>
      <c r="BT107">
        <f t="shared" si="44"/>
        <v>3032217</v>
      </c>
      <c r="BU107">
        <f t="shared" si="45"/>
        <v>2958057</v>
      </c>
      <c r="BV107" s="8">
        <f t="shared" si="46"/>
        <v>2899656</v>
      </c>
      <c r="BW107">
        <f t="shared" si="47"/>
        <v>2791197</v>
      </c>
      <c r="BX107">
        <f t="shared" si="48"/>
        <v>2710857</v>
      </c>
      <c r="BY107">
        <f t="shared" si="49"/>
        <v>2737740</v>
      </c>
      <c r="CA107" t="str">
        <f t="shared" si="34"/>
        <v>PEL</v>
      </c>
      <c r="CB107" s="9">
        <f t="shared" si="50"/>
        <v>-4.2993470617780005</v>
      </c>
      <c r="CC107" s="9">
        <f t="shared" si="51"/>
        <v>-10.274898602974313</v>
      </c>
      <c r="CD107" s="9">
        <f t="shared" si="52"/>
        <v>-0.24276209314871428</v>
      </c>
      <c r="CE107" s="9">
        <f t="shared" si="53"/>
        <v>2.74364896073903</v>
      </c>
      <c r="CF107" s="9">
        <f t="shared" si="54"/>
        <v>4.1265871489034245</v>
      </c>
      <c r="CG107" s="9">
        <f t="shared" si="55"/>
        <v>1.0694147384794868</v>
      </c>
      <c r="CH107" s="9">
        <f t="shared" si="56"/>
        <v>-2.1778411792677126</v>
      </c>
      <c r="CI107" s="9">
        <f t="shared" si="57"/>
        <v>3.0074451410658307</v>
      </c>
      <c r="CJ107" s="9">
        <f t="shared" si="58"/>
        <v>4.0252725975746459</v>
      </c>
      <c r="CK107" s="9">
        <f t="shared" si="59"/>
        <v>2.5070510811657787</v>
      </c>
      <c r="CL107" s="9">
        <f t="shared" si="60"/>
        <v>2.0140664961636827</v>
      </c>
      <c r="CM107" s="9">
        <f t="shared" si="61"/>
        <v>3.8857522417801396</v>
      </c>
      <c r="CN107" s="9">
        <f t="shared" si="62"/>
        <v>2.9636384361107946</v>
      </c>
      <c r="CO107" s="9">
        <f t="shared" si="63"/>
        <v>-0.98194130925507905</v>
      </c>
    </row>
    <row r="108" spans="1:93" x14ac:dyDescent="0.25">
      <c r="A108" t="s">
        <v>115</v>
      </c>
      <c r="B108" s="7">
        <v>43951</v>
      </c>
      <c r="C108">
        <v>12009000</v>
      </c>
      <c r="D108">
        <v>246000</v>
      </c>
      <c r="E108" t="s">
        <v>115</v>
      </c>
      <c r="F108" s="7">
        <v>43950</v>
      </c>
      <c r="G108">
        <v>11763000</v>
      </c>
      <c r="H108">
        <v>-234000</v>
      </c>
      <c r="I108" t="s">
        <v>115</v>
      </c>
      <c r="J108" s="7">
        <v>43949</v>
      </c>
      <c r="K108">
        <v>11997000</v>
      </c>
      <c r="L108">
        <v>-138000</v>
      </c>
      <c r="M108" t="s">
        <v>115</v>
      </c>
      <c r="N108" s="7">
        <v>43948</v>
      </c>
      <c r="O108">
        <v>12135000</v>
      </c>
      <c r="P108">
        <v>357000</v>
      </c>
      <c r="Q108" t="s">
        <v>115</v>
      </c>
      <c r="R108" s="7">
        <v>43945</v>
      </c>
      <c r="S108">
        <v>11778000</v>
      </c>
      <c r="T108">
        <v>195000</v>
      </c>
      <c r="U108" t="s">
        <v>115</v>
      </c>
      <c r="V108" s="7">
        <v>43944</v>
      </c>
      <c r="W108">
        <v>11583000</v>
      </c>
      <c r="X108">
        <v>54000</v>
      </c>
      <c r="Y108" t="s">
        <v>115</v>
      </c>
      <c r="Z108" s="7">
        <v>43943</v>
      </c>
      <c r="AA108">
        <v>11529000</v>
      </c>
      <c r="AB108">
        <v>1023000</v>
      </c>
      <c r="AC108" t="s">
        <v>115</v>
      </c>
      <c r="AD108" s="7">
        <v>43942</v>
      </c>
      <c r="AE108">
        <v>10506000</v>
      </c>
      <c r="AF108">
        <v>120000</v>
      </c>
      <c r="AG108" t="s">
        <v>115</v>
      </c>
      <c r="AH108" s="7">
        <v>43941</v>
      </c>
      <c r="AI108">
        <v>10386000</v>
      </c>
      <c r="AJ108">
        <v>-78000</v>
      </c>
      <c r="AK108" t="s">
        <v>115</v>
      </c>
      <c r="AL108" s="7">
        <v>43938</v>
      </c>
      <c r="AM108">
        <v>10464000</v>
      </c>
      <c r="AN108">
        <v>462000</v>
      </c>
      <c r="AO108" t="s">
        <v>115</v>
      </c>
      <c r="AP108" s="7">
        <v>43937</v>
      </c>
      <c r="AQ108">
        <v>10002000</v>
      </c>
      <c r="AR108">
        <v>219000</v>
      </c>
      <c r="AS108" t="s">
        <v>115</v>
      </c>
      <c r="AT108" s="7">
        <v>43936</v>
      </c>
      <c r="AU108">
        <v>9783000</v>
      </c>
      <c r="AV108">
        <v>183000</v>
      </c>
      <c r="AW108" t="s">
        <v>115</v>
      </c>
      <c r="AX108" s="7">
        <v>43934</v>
      </c>
      <c r="AY108">
        <v>9600000</v>
      </c>
      <c r="AZ108">
        <v>-111000</v>
      </c>
      <c r="BA108" t="s">
        <v>115</v>
      </c>
      <c r="BB108" s="7">
        <v>43930</v>
      </c>
      <c r="BC108">
        <v>9711000</v>
      </c>
      <c r="BD108">
        <v>-258000</v>
      </c>
      <c r="BE108" t="s">
        <v>115</v>
      </c>
      <c r="BF108" s="7">
        <v>43929</v>
      </c>
      <c r="BG108">
        <v>9969000</v>
      </c>
      <c r="BH108">
        <v>-594000</v>
      </c>
      <c r="BJ108" t="str">
        <f t="shared" si="33"/>
        <v>PETRONET</v>
      </c>
      <c r="BK108">
        <f t="shared" si="35"/>
        <v>12009000</v>
      </c>
      <c r="BL108">
        <f t="shared" si="36"/>
        <v>11763000</v>
      </c>
      <c r="BM108">
        <f t="shared" si="37"/>
        <v>11997000</v>
      </c>
      <c r="BN108">
        <f t="shared" si="38"/>
        <v>12135000</v>
      </c>
      <c r="BO108">
        <f t="shared" si="39"/>
        <v>11778000</v>
      </c>
      <c r="BP108">
        <f t="shared" si="40"/>
        <v>11583000</v>
      </c>
      <c r="BQ108">
        <f t="shared" si="41"/>
        <v>11529000</v>
      </c>
      <c r="BR108">
        <f t="shared" si="42"/>
        <v>10506000</v>
      </c>
      <c r="BS108">
        <f t="shared" si="43"/>
        <v>10386000</v>
      </c>
      <c r="BT108">
        <f t="shared" si="44"/>
        <v>10464000</v>
      </c>
      <c r="BU108">
        <f t="shared" si="45"/>
        <v>10002000</v>
      </c>
      <c r="BV108" s="8">
        <f t="shared" si="46"/>
        <v>9783000</v>
      </c>
      <c r="BW108">
        <f t="shared" si="47"/>
        <v>9600000</v>
      </c>
      <c r="BX108">
        <f t="shared" si="48"/>
        <v>9711000</v>
      </c>
      <c r="BY108">
        <f t="shared" si="49"/>
        <v>9969000</v>
      </c>
      <c r="CA108" t="str">
        <f t="shared" si="34"/>
        <v>PETRONET</v>
      </c>
      <c r="CB108" s="9">
        <f t="shared" si="50"/>
        <v>2.0913032389696506</v>
      </c>
      <c r="CC108" s="9">
        <f t="shared" si="51"/>
        <v>-1.9504876219054765</v>
      </c>
      <c r="CD108" s="9">
        <f t="shared" si="52"/>
        <v>-1.1372064276885043</v>
      </c>
      <c r="CE108" s="9">
        <f t="shared" si="53"/>
        <v>3.0310748853795211</v>
      </c>
      <c r="CF108" s="9">
        <f t="shared" si="54"/>
        <v>1.6835016835016834</v>
      </c>
      <c r="CG108" s="9">
        <f t="shared" si="55"/>
        <v>0.46838407494145201</v>
      </c>
      <c r="CH108" s="9">
        <f t="shared" si="56"/>
        <v>9.737292975442605</v>
      </c>
      <c r="CI108" s="9">
        <f t="shared" si="57"/>
        <v>1.1554015020219526</v>
      </c>
      <c r="CJ108" s="9">
        <f t="shared" si="58"/>
        <v>-0.74541284403669728</v>
      </c>
      <c r="CK108" s="9">
        <f t="shared" si="59"/>
        <v>4.6190761847630473</v>
      </c>
      <c r="CL108" s="9">
        <f t="shared" si="60"/>
        <v>2.2385771235817233</v>
      </c>
      <c r="CM108" s="9">
        <f t="shared" si="61"/>
        <v>1.90625</v>
      </c>
      <c r="CN108" s="9">
        <f t="shared" si="62"/>
        <v>-1.143033673154155</v>
      </c>
      <c r="CO108" s="9">
        <f t="shared" si="63"/>
        <v>-2.5880228708997892</v>
      </c>
    </row>
    <row r="109" spans="1:93" x14ac:dyDescent="0.25">
      <c r="A109" t="s">
        <v>116</v>
      </c>
      <c r="B109" s="7">
        <v>43951</v>
      </c>
      <c r="C109">
        <v>34980400</v>
      </c>
      <c r="D109">
        <v>-1357800</v>
      </c>
      <c r="E109" t="s">
        <v>116</v>
      </c>
      <c r="F109" s="7">
        <v>43950</v>
      </c>
      <c r="G109">
        <v>36338200</v>
      </c>
      <c r="H109">
        <v>-2790000</v>
      </c>
      <c r="I109" t="s">
        <v>116</v>
      </c>
      <c r="J109" s="7">
        <v>43949</v>
      </c>
      <c r="K109">
        <v>39128200</v>
      </c>
      <c r="L109">
        <v>279000</v>
      </c>
      <c r="M109" t="s">
        <v>116</v>
      </c>
      <c r="N109" s="7">
        <v>43948</v>
      </c>
      <c r="O109">
        <v>38849200</v>
      </c>
      <c r="P109">
        <v>-316200</v>
      </c>
      <c r="Q109" t="s">
        <v>116</v>
      </c>
      <c r="R109" s="7">
        <v>43945</v>
      </c>
      <c r="S109">
        <v>39165400</v>
      </c>
      <c r="T109">
        <v>-799800</v>
      </c>
      <c r="U109" t="s">
        <v>116</v>
      </c>
      <c r="V109" s="7">
        <v>43944</v>
      </c>
      <c r="W109">
        <v>39965200</v>
      </c>
      <c r="X109">
        <v>260400</v>
      </c>
      <c r="Y109" t="s">
        <v>116</v>
      </c>
      <c r="Z109" s="7">
        <v>43943</v>
      </c>
      <c r="AA109">
        <v>39704800</v>
      </c>
      <c r="AB109">
        <v>1395000</v>
      </c>
      <c r="AC109" t="s">
        <v>116</v>
      </c>
      <c r="AD109" s="7">
        <v>43942</v>
      </c>
      <c r="AE109">
        <v>38309800</v>
      </c>
      <c r="AF109">
        <v>502200</v>
      </c>
      <c r="AG109" t="s">
        <v>116</v>
      </c>
      <c r="AH109" s="7">
        <v>43941</v>
      </c>
      <c r="AI109">
        <v>37807600</v>
      </c>
      <c r="AJ109">
        <v>1035400</v>
      </c>
      <c r="AK109" t="s">
        <v>116</v>
      </c>
      <c r="AL109" s="7">
        <v>43938</v>
      </c>
      <c r="AM109">
        <v>36772200</v>
      </c>
      <c r="AN109">
        <v>-266600</v>
      </c>
      <c r="AO109" t="s">
        <v>116</v>
      </c>
      <c r="AP109" s="7">
        <v>43937</v>
      </c>
      <c r="AQ109">
        <v>37038800</v>
      </c>
      <c r="AR109">
        <v>1605800</v>
      </c>
      <c r="AS109" t="s">
        <v>116</v>
      </c>
      <c r="AT109" s="7">
        <v>43936</v>
      </c>
      <c r="AU109">
        <v>35433000</v>
      </c>
      <c r="AV109">
        <v>1264800</v>
      </c>
      <c r="AW109" t="s">
        <v>116</v>
      </c>
      <c r="AX109" s="7">
        <v>43934</v>
      </c>
      <c r="AY109">
        <v>34168200</v>
      </c>
      <c r="AZ109">
        <v>421600</v>
      </c>
      <c r="BA109" t="s">
        <v>116</v>
      </c>
      <c r="BB109" s="7">
        <v>43930</v>
      </c>
      <c r="BC109">
        <v>33746600</v>
      </c>
      <c r="BD109">
        <v>-322400</v>
      </c>
      <c r="BE109" t="s">
        <v>116</v>
      </c>
      <c r="BF109" s="7">
        <v>43929</v>
      </c>
      <c r="BG109">
        <v>34069000</v>
      </c>
      <c r="BH109">
        <v>111600</v>
      </c>
      <c r="BJ109" t="str">
        <f t="shared" si="33"/>
        <v>PFC</v>
      </c>
      <c r="BK109">
        <f t="shared" si="35"/>
        <v>34980400</v>
      </c>
      <c r="BL109">
        <f t="shared" si="36"/>
        <v>36338200</v>
      </c>
      <c r="BM109">
        <f t="shared" si="37"/>
        <v>39128200</v>
      </c>
      <c r="BN109">
        <f t="shared" si="38"/>
        <v>38849200</v>
      </c>
      <c r="BO109">
        <f t="shared" si="39"/>
        <v>39165400</v>
      </c>
      <c r="BP109">
        <f t="shared" si="40"/>
        <v>39965200</v>
      </c>
      <c r="BQ109">
        <f t="shared" si="41"/>
        <v>39704800</v>
      </c>
      <c r="BR109">
        <f t="shared" si="42"/>
        <v>38309800</v>
      </c>
      <c r="BS109">
        <f t="shared" si="43"/>
        <v>37807600</v>
      </c>
      <c r="BT109">
        <f t="shared" si="44"/>
        <v>36772200</v>
      </c>
      <c r="BU109">
        <f t="shared" si="45"/>
        <v>37038800</v>
      </c>
      <c r="BV109" s="8">
        <f t="shared" si="46"/>
        <v>35433000</v>
      </c>
      <c r="BW109">
        <f t="shared" si="47"/>
        <v>34168200</v>
      </c>
      <c r="BX109">
        <f t="shared" si="48"/>
        <v>33746600</v>
      </c>
      <c r="BY109">
        <f t="shared" si="49"/>
        <v>34069000</v>
      </c>
      <c r="CA109" t="str">
        <f t="shared" si="34"/>
        <v>PFC</v>
      </c>
      <c r="CB109" s="9">
        <f t="shared" si="50"/>
        <v>-3.7365637263265654</v>
      </c>
      <c r="CC109" s="9">
        <f t="shared" si="51"/>
        <v>-7.1304072254793223</v>
      </c>
      <c r="CD109" s="9">
        <f t="shared" si="52"/>
        <v>0.71816150654324928</v>
      </c>
      <c r="CE109" s="9">
        <f t="shared" si="53"/>
        <v>-0.80734525882539177</v>
      </c>
      <c r="CF109" s="9">
        <f t="shared" si="54"/>
        <v>-2.0012410797393732</v>
      </c>
      <c r="CG109" s="9">
        <f t="shared" si="55"/>
        <v>0.655840099937539</v>
      </c>
      <c r="CH109" s="9">
        <f t="shared" si="56"/>
        <v>3.641365916815019</v>
      </c>
      <c r="CI109" s="9">
        <f t="shared" si="57"/>
        <v>1.3283043620859298</v>
      </c>
      <c r="CJ109" s="9">
        <f t="shared" si="58"/>
        <v>2.815714044849098</v>
      </c>
      <c r="CK109" s="9">
        <f t="shared" si="59"/>
        <v>-0.71978573819886171</v>
      </c>
      <c r="CL109" s="9">
        <f t="shared" si="60"/>
        <v>4.5319335083114609</v>
      </c>
      <c r="CM109" s="9">
        <f t="shared" si="61"/>
        <v>3.7016875340228634</v>
      </c>
      <c r="CN109" s="9">
        <f t="shared" si="62"/>
        <v>1.249311041704942</v>
      </c>
      <c r="CO109" s="9">
        <f t="shared" si="63"/>
        <v>-0.94631483166515018</v>
      </c>
    </row>
    <row r="110" spans="1:93" x14ac:dyDescent="0.25">
      <c r="A110" t="s">
        <v>117</v>
      </c>
      <c r="B110" s="7">
        <v>43951</v>
      </c>
      <c r="C110">
        <v>2348500</v>
      </c>
      <c r="D110">
        <v>-37000</v>
      </c>
      <c r="E110" t="s">
        <v>117</v>
      </c>
      <c r="F110" s="7">
        <v>43950</v>
      </c>
      <c r="G110">
        <v>2385500</v>
      </c>
      <c r="H110">
        <v>-127500</v>
      </c>
      <c r="I110" t="s">
        <v>117</v>
      </c>
      <c r="J110" s="7">
        <v>43949</v>
      </c>
      <c r="K110">
        <v>2513000</v>
      </c>
      <c r="L110">
        <v>32500</v>
      </c>
      <c r="M110" t="s">
        <v>117</v>
      </c>
      <c r="N110" s="7">
        <v>43948</v>
      </c>
      <c r="O110">
        <v>2480500</v>
      </c>
      <c r="P110">
        <v>54500</v>
      </c>
      <c r="Q110" t="s">
        <v>117</v>
      </c>
      <c r="R110" s="7">
        <v>43945</v>
      </c>
      <c r="S110">
        <v>2426000</v>
      </c>
      <c r="T110">
        <v>-2500</v>
      </c>
      <c r="U110" t="s">
        <v>117</v>
      </c>
      <c r="V110" s="7">
        <v>43944</v>
      </c>
      <c r="W110">
        <v>2428500</v>
      </c>
      <c r="X110">
        <v>2500</v>
      </c>
      <c r="Y110" t="s">
        <v>117</v>
      </c>
      <c r="Z110" s="7">
        <v>43943</v>
      </c>
      <c r="AA110">
        <v>2426000</v>
      </c>
      <c r="AB110">
        <v>113000</v>
      </c>
      <c r="AC110" t="s">
        <v>117</v>
      </c>
      <c r="AD110" s="7">
        <v>43942</v>
      </c>
      <c r="AE110">
        <v>2313000</v>
      </c>
      <c r="AF110">
        <v>81000</v>
      </c>
      <c r="AG110" t="s">
        <v>117</v>
      </c>
      <c r="AH110" s="7">
        <v>43941</v>
      </c>
      <c r="AI110">
        <v>2232000</v>
      </c>
      <c r="AJ110">
        <v>20000</v>
      </c>
      <c r="AK110" t="s">
        <v>117</v>
      </c>
      <c r="AL110" s="7">
        <v>43938</v>
      </c>
      <c r="AM110">
        <v>2212000</v>
      </c>
      <c r="AN110">
        <v>-38000</v>
      </c>
      <c r="AO110" t="s">
        <v>117</v>
      </c>
      <c r="AP110" s="7">
        <v>43937</v>
      </c>
      <c r="AQ110">
        <v>2250000</v>
      </c>
      <c r="AR110">
        <v>-23000</v>
      </c>
      <c r="AS110" t="s">
        <v>117</v>
      </c>
      <c r="AT110" s="7">
        <v>43936</v>
      </c>
      <c r="AU110">
        <v>2273000</v>
      </c>
      <c r="AV110">
        <v>-207500</v>
      </c>
      <c r="AW110" t="s">
        <v>117</v>
      </c>
      <c r="AX110" s="7">
        <v>43934</v>
      </c>
      <c r="AY110">
        <v>2480500</v>
      </c>
      <c r="AZ110">
        <v>-13000</v>
      </c>
      <c r="BA110" t="s">
        <v>117</v>
      </c>
      <c r="BB110" s="7">
        <v>43930</v>
      </c>
      <c r="BC110">
        <v>2493500</v>
      </c>
      <c r="BD110">
        <v>18000</v>
      </c>
      <c r="BE110" t="s">
        <v>117</v>
      </c>
      <c r="BF110" s="7">
        <v>43929</v>
      </c>
      <c r="BG110">
        <v>2475500</v>
      </c>
      <c r="BH110">
        <v>-12500</v>
      </c>
      <c r="BJ110" t="str">
        <f t="shared" si="33"/>
        <v>PIDILITIND</v>
      </c>
      <c r="BK110">
        <f t="shared" si="35"/>
        <v>2348500</v>
      </c>
      <c r="BL110">
        <f t="shared" si="36"/>
        <v>2385500</v>
      </c>
      <c r="BM110">
        <f t="shared" si="37"/>
        <v>2513000</v>
      </c>
      <c r="BN110">
        <f t="shared" si="38"/>
        <v>2480500</v>
      </c>
      <c r="BO110">
        <f t="shared" si="39"/>
        <v>2426000</v>
      </c>
      <c r="BP110">
        <f t="shared" si="40"/>
        <v>2428500</v>
      </c>
      <c r="BQ110">
        <f t="shared" si="41"/>
        <v>2426000</v>
      </c>
      <c r="BR110">
        <f t="shared" si="42"/>
        <v>2313000</v>
      </c>
      <c r="BS110">
        <f t="shared" si="43"/>
        <v>2232000</v>
      </c>
      <c r="BT110">
        <f t="shared" si="44"/>
        <v>2212000</v>
      </c>
      <c r="BU110">
        <f t="shared" si="45"/>
        <v>2250000</v>
      </c>
      <c r="BV110" s="8">
        <f t="shared" si="46"/>
        <v>2273000</v>
      </c>
      <c r="BW110">
        <f t="shared" si="47"/>
        <v>2480500</v>
      </c>
      <c r="BX110">
        <f t="shared" si="48"/>
        <v>2493500</v>
      </c>
      <c r="BY110">
        <f t="shared" si="49"/>
        <v>2475500</v>
      </c>
      <c r="CA110" t="str">
        <f t="shared" si="34"/>
        <v>PIDILITIND</v>
      </c>
      <c r="CB110" s="9">
        <f t="shared" si="50"/>
        <v>-1.5510375183399707</v>
      </c>
      <c r="CC110" s="9">
        <f t="shared" si="51"/>
        <v>-5.0736171906088341</v>
      </c>
      <c r="CD110" s="9">
        <f t="shared" si="52"/>
        <v>1.3102197137673857</v>
      </c>
      <c r="CE110" s="9">
        <f t="shared" si="53"/>
        <v>2.2464962901896124</v>
      </c>
      <c r="CF110" s="9">
        <f t="shared" si="54"/>
        <v>-0.10294420424130121</v>
      </c>
      <c r="CG110" s="9">
        <f t="shared" si="55"/>
        <v>0.1030502885408079</v>
      </c>
      <c r="CH110" s="9">
        <f t="shared" si="56"/>
        <v>4.8854301772589714</v>
      </c>
      <c r="CI110" s="9">
        <f t="shared" si="57"/>
        <v>3.6290322580645165</v>
      </c>
      <c r="CJ110" s="9">
        <f t="shared" si="58"/>
        <v>0.9041591320072333</v>
      </c>
      <c r="CK110" s="9">
        <f t="shared" si="59"/>
        <v>-1.6888888888888887</v>
      </c>
      <c r="CL110" s="9">
        <f t="shared" si="60"/>
        <v>-1.0118785745710515</v>
      </c>
      <c r="CM110" s="9">
        <f t="shared" si="61"/>
        <v>-8.365248941745616</v>
      </c>
      <c r="CN110" s="9">
        <f t="shared" si="62"/>
        <v>-0.52135552436334465</v>
      </c>
      <c r="CO110" s="9">
        <f t="shared" si="63"/>
        <v>0.72712583316501722</v>
      </c>
    </row>
    <row r="111" spans="1:93" x14ac:dyDescent="0.25">
      <c r="A111" t="s">
        <v>118</v>
      </c>
      <c r="B111" s="7">
        <v>43951</v>
      </c>
      <c r="C111">
        <v>44156000</v>
      </c>
      <c r="D111">
        <v>-6822600</v>
      </c>
      <c r="E111" t="s">
        <v>118</v>
      </c>
      <c r="F111" s="7">
        <v>43950</v>
      </c>
      <c r="G111">
        <v>50978600</v>
      </c>
      <c r="H111">
        <v>-431600</v>
      </c>
      <c r="I111" t="s">
        <v>118</v>
      </c>
      <c r="J111" s="7">
        <v>43949</v>
      </c>
      <c r="K111">
        <v>51410200</v>
      </c>
      <c r="L111">
        <v>-506300</v>
      </c>
      <c r="M111" t="s">
        <v>118</v>
      </c>
      <c r="N111" s="7">
        <v>43948</v>
      </c>
      <c r="O111">
        <v>51916500</v>
      </c>
      <c r="P111">
        <v>1319700</v>
      </c>
      <c r="Q111" t="s">
        <v>118</v>
      </c>
      <c r="R111" s="7">
        <v>43945</v>
      </c>
      <c r="S111">
        <v>50596800</v>
      </c>
      <c r="T111">
        <v>-240700</v>
      </c>
      <c r="U111" t="s">
        <v>118</v>
      </c>
      <c r="V111" s="7">
        <v>43944</v>
      </c>
      <c r="W111">
        <v>50837500</v>
      </c>
      <c r="X111">
        <v>1693200</v>
      </c>
      <c r="Y111" t="s">
        <v>118</v>
      </c>
      <c r="Z111" s="7">
        <v>43943</v>
      </c>
      <c r="AA111">
        <v>49144300</v>
      </c>
      <c r="AB111">
        <v>-124500</v>
      </c>
      <c r="AC111" t="s">
        <v>118</v>
      </c>
      <c r="AD111" s="7">
        <v>43942</v>
      </c>
      <c r="AE111">
        <v>49268800</v>
      </c>
      <c r="AF111">
        <v>-1452500</v>
      </c>
      <c r="AG111" t="s">
        <v>118</v>
      </c>
      <c r="AH111" s="7">
        <v>43941</v>
      </c>
      <c r="AI111">
        <v>50721300</v>
      </c>
      <c r="AJ111">
        <v>904700</v>
      </c>
      <c r="AK111" t="s">
        <v>118</v>
      </c>
      <c r="AL111" s="7">
        <v>43938</v>
      </c>
      <c r="AM111">
        <v>49816600</v>
      </c>
      <c r="AN111">
        <v>-763600</v>
      </c>
      <c r="AO111" t="s">
        <v>118</v>
      </c>
      <c r="AP111" s="7">
        <v>43937</v>
      </c>
      <c r="AQ111">
        <v>50580200</v>
      </c>
      <c r="AR111">
        <v>1635100</v>
      </c>
      <c r="AS111" t="s">
        <v>118</v>
      </c>
      <c r="AT111" s="7">
        <v>43936</v>
      </c>
      <c r="AU111">
        <v>48945100</v>
      </c>
      <c r="AV111">
        <v>481400</v>
      </c>
      <c r="AW111" t="s">
        <v>118</v>
      </c>
      <c r="AX111" s="7">
        <v>43934</v>
      </c>
      <c r="AY111">
        <v>48463700</v>
      </c>
      <c r="AZ111">
        <v>-166000</v>
      </c>
      <c r="BA111" t="s">
        <v>118</v>
      </c>
      <c r="BB111" s="7">
        <v>43930</v>
      </c>
      <c r="BC111">
        <v>48629700</v>
      </c>
      <c r="BD111">
        <v>1444200</v>
      </c>
      <c r="BE111" t="s">
        <v>118</v>
      </c>
      <c r="BF111" s="7">
        <v>43929</v>
      </c>
      <c r="BG111">
        <v>47185500</v>
      </c>
      <c r="BH111">
        <v>547800</v>
      </c>
      <c r="BJ111" t="str">
        <f t="shared" si="33"/>
        <v>PNB</v>
      </c>
      <c r="BK111">
        <f t="shared" si="35"/>
        <v>44156000</v>
      </c>
      <c r="BL111">
        <f t="shared" si="36"/>
        <v>50978600</v>
      </c>
      <c r="BM111">
        <f t="shared" si="37"/>
        <v>51410200</v>
      </c>
      <c r="BN111">
        <f t="shared" si="38"/>
        <v>51916500</v>
      </c>
      <c r="BO111">
        <f t="shared" si="39"/>
        <v>50596800</v>
      </c>
      <c r="BP111">
        <f t="shared" si="40"/>
        <v>50837500</v>
      </c>
      <c r="BQ111">
        <f t="shared" si="41"/>
        <v>49144300</v>
      </c>
      <c r="BR111">
        <f t="shared" si="42"/>
        <v>49268800</v>
      </c>
      <c r="BS111">
        <f t="shared" si="43"/>
        <v>50721300</v>
      </c>
      <c r="BT111">
        <f t="shared" si="44"/>
        <v>49816600</v>
      </c>
      <c r="BU111">
        <f t="shared" si="45"/>
        <v>50580200</v>
      </c>
      <c r="BV111" s="8">
        <f t="shared" si="46"/>
        <v>48945100</v>
      </c>
      <c r="BW111">
        <f t="shared" si="47"/>
        <v>48463700</v>
      </c>
      <c r="BX111">
        <f t="shared" si="48"/>
        <v>48629700</v>
      </c>
      <c r="BY111">
        <f t="shared" si="49"/>
        <v>47185500</v>
      </c>
      <c r="CA111" t="str">
        <f t="shared" si="34"/>
        <v>PNB</v>
      </c>
      <c r="CB111" s="9">
        <f t="shared" si="50"/>
        <v>-13.383262780853142</v>
      </c>
      <c r="CC111" s="9">
        <f t="shared" si="51"/>
        <v>-0.83952211817888278</v>
      </c>
      <c r="CD111" s="9">
        <f t="shared" si="52"/>
        <v>-0.97521982414068742</v>
      </c>
      <c r="CE111" s="9">
        <f t="shared" si="53"/>
        <v>2.6082677165354329</v>
      </c>
      <c r="CF111" s="9">
        <f t="shared" si="54"/>
        <v>-0.47346938775510206</v>
      </c>
      <c r="CG111" s="9">
        <f t="shared" si="55"/>
        <v>3.4453639587907445</v>
      </c>
      <c r="CH111" s="9">
        <f t="shared" si="56"/>
        <v>-0.2526954177897574</v>
      </c>
      <c r="CI111" s="9">
        <f t="shared" si="57"/>
        <v>-2.86368843069874</v>
      </c>
      <c r="CJ111" s="9">
        <f t="shared" si="58"/>
        <v>1.8160613128957015</v>
      </c>
      <c r="CK111" s="9">
        <f t="shared" si="59"/>
        <v>-1.5096816540859863</v>
      </c>
      <c r="CL111" s="9">
        <f t="shared" si="60"/>
        <v>3.3406817025606239</v>
      </c>
      <c r="CM111" s="9">
        <f t="shared" si="61"/>
        <v>0.99332077410515496</v>
      </c>
      <c r="CN111" s="9">
        <f t="shared" si="62"/>
        <v>-0.34135518006485749</v>
      </c>
      <c r="CO111" s="9">
        <f t="shared" si="63"/>
        <v>3.0606860158311346</v>
      </c>
    </row>
    <row r="112" spans="1:93" x14ac:dyDescent="0.25">
      <c r="A112" t="s">
        <v>119</v>
      </c>
      <c r="B112" s="7">
        <v>43951</v>
      </c>
      <c r="C112">
        <v>36176000</v>
      </c>
      <c r="D112">
        <v>-596000</v>
      </c>
      <c r="E112" t="s">
        <v>119</v>
      </c>
      <c r="F112" s="7">
        <v>43950</v>
      </c>
      <c r="G112">
        <v>36772000</v>
      </c>
      <c r="H112">
        <v>-740000</v>
      </c>
      <c r="I112" t="s">
        <v>119</v>
      </c>
      <c r="J112" s="7">
        <v>43949</v>
      </c>
      <c r="K112">
        <v>37512000</v>
      </c>
      <c r="L112">
        <v>-2620000</v>
      </c>
      <c r="M112" t="s">
        <v>119</v>
      </c>
      <c r="N112" s="7">
        <v>43948</v>
      </c>
      <c r="O112">
        <v>40132000</v>
      </c>
      <c r="P112">
        <v>820000</v>
      </c>
      <c r="Q112" t="s">
        <v>119</v>
      </c>
      <c r="R112" s="7">
        <v>43945</v>
      </c>
      <c r="S112">
        <v>39312000</v>
      </c>
      <c r="T112">
        <v>-1540000</v>
      </c>
      <c r="U112" t="s">
        <v>119</v>
      </c>
      <c r="V112" s="7">
        <v>43944</v>
      </c>
      <c r="W112">
        <v>40852000</v>
      </c>
      <c r="X112">
        <v>1188000</v>
      </c>
      <c r="Y112" t="s">
        <v>119</v>
      </c>
      <c r="Z112" s="7">
        <v>43943</v>
      </c>
      <c r="AA112">
        <v>39664000</v>
      </c>
      <c r="AB112">
        <v>1916000</v>
      </c>
      <c r="AC112" t="s">
        <v>119</v>
      </c>
      <c r="AD112" s="7">
        <v>43942</v>
      </c>
      <c r="AE112">
        <v>37748000</v>
      </c>
      <c r="AF112">
        <v>-392000</v>
      </c>
      <c r="AG112" t="s">
        <v>119</v>
      </c>
      <c r="AH112" s="7">
        <v>43941</v>
      </c>
      <c r="AI112">
        <v>38140000</v>
      </c>
      <c r="AJ112">
        <v>144000</v>
      </c>
      <c r="AK112" t="s">
        <v>119</v>
      </c>
      <c r="AL112" s="7">
        <v>43938</v>
      </c>
      <c r="AM112">
        <v>37996000</v>
      </c>
      <c r="AN112">
        <v>-1664000</v>
      </c>
      <c r="AO112" t="s">
        <v>119</v>
      </c>
      <c r="AP112" s="7">
        <v>43937</v>
      </c>
      <c r="AQ112">
        <v>39660000</v>
      </c>
      <c r="AR112">
        <v>-96000</v>
      </c>
      <c r="AS112" t="s">
        <v>119</v>
      </c>
      <c r="AT112" s="7">
        <v>43936</v>
      </c>
      <c r="AU112">
        <v>39756000</v>
      </c>
      <c r="AV112">
        <v>-348000</v>
      </c>
      <c r="AW112" t="s">
        <v>119</v>
      </c>
      <c r="AX112" s="7">
        <v>43934</v>
      </c>
      <c r="AY112">
        <v>40104000</v>
      </c>
      <c r="AZ112">
        <v>64000</v>
      </c>
      <c r="BA112" t="s">
        <v>119</v>
      </c>
      <c r="BB112" s="7">
        <v>43930</v>
      </c>
      <c r="BC112">
        <v>40040000</v>
      </c>
      <c r="BD112">
        <v>1888000</v>
      </c>
      <c r="BE112" t="s">
        <v>119</v>
      </c>
      <c r="BF112" s="7">
        <v>43929</v>
      </c>
      <c r="BG112">
        <v>38152000</v>
      </c>
      <c r="BH112">
        <v>168000</v>
      </c>
      <c r="BJ112" t="str">
        <f t="shared" si="33"/>
        <v>POWERGRID</v>
      </c>
      <c r="BK112">
        <f t="shared" si="35"/>
        <v>36176000</v>
      </c>
      <c r="BL112">
        <f t="shared" si="36"/>
        <v>36772000</v>
      </c>
      <c r="BM112">
        <f t="shared" si="37"/>
        <v>37512000</v>
      </c>
      <c r="BN112">
        <f t="shared" si="38"/>
        <v>40132000</v>
      </c>
      <c r="BO112">
        <f t="shared" si="39"/>
        <v>39312000</v>
      </c>
      <c r="BP112">
        <f t="shared" si="40"/>
        <v>40852000</v>
      </c>
      <c r="BQ112">
        <f t="shared" si="41"/>
        <v>39664000</v>
      </c>
      <c r="BR112">
        <f t="shared" si="42"/>
        <v>37748000</v>
      </c>
      <c r="BS112">
        <f t="shared" si="43"/>
        <v>38140000</v>
      </c>
      <c r="BT112">
        <f t="shared" si="44"/>
        <v>37996000</v>
      </c>
      <c r="BU112">
        <f t="shared" si="45"/>
        <v>39660000</v>
      </c>
      <c r="BV112" s="8">
        <f t="shared" si="46"/>
        <v>39756000</v>
      </c>
      <c r="BW112">
        <f t="shared" si="47"/>
        <v>40104000</v>
      </c>
      <c r="BX112">
        <f t="shared" si="48"/>
        <v>40040000</v>
      </c>
      <c r="BY112">
        <f t="shared" si="49"/>
        <v>38152000</v>
      </c>
      <c r="CA112" t="str">
        <f t="shared" si="34"/>
        <v>POWERGRID</v>
      </c>
      <c r="CB112" s="9">
        <f t="shared" si="50"/>
        <v>-1.6207984335907755</v>
      </c>
      <c r="CC112" s="9">
        <f t="shared" si="51"/>
        <v>-1.9727020686713588</v>
      </c>
      <c r="CD112" s="9">
        <f t="shared" si="52"/>
        <v>-6.5284560948868737</v>
      </c>
      <c r="CE112" s="9">
        <f t="shared" si="53"/>
        <v>2.0858770858770859</v>
      </c>
      <c r="CF112" s="9">
        <f t="shared" si="54"/>
        <v>-3.7697052775873887</v>
      </c>
      <c r="CG112" s="9">
        <f t="shared" si="55"/>
        <v>2.9951593384429205</v>
      </c>
      <c r="CH112" s="9">
        <f t="shared" si="56"/>
        <v>5.0757656034756806</v>
      </c>
      <c r="CI112" s="9">
        <f t="shared" si="57"/>
        <v>-1.0277923439958048</v>
      </c>
      <c r="CJ112" s="9">
        <f t="shared" si="58"/>
        <v>0.37898726181703335</v>
      </c>
      <c r="CK112" s="9">
        <f t="shared" si="59"/>
        <v>-4.1956631366616239</v>
      </c>
      <c r="CL112" s="9">
        <f t="shared" si="60"/>
        <v>-0.24147298520977964</v>
      </c>
      <c r="CM112" s="9">
        <f t="shared" si="61"/>
        <v>-0.86774386594853392</v>
      </c>
      <c r="CN112" s="9">
        <f t="shared" si="62"/>
        <v>0.15984015984015984</v>
      </c>
      <c r="CO112" s="9">
        <f t="shared" si="63"/>
        <v>4.9486265464457961</v>
      </c>
    </row>
    <row r="113" spans="1:93" x14ac:dyDescent="0.25">
      <c r="A113" t="s">
        <v>120</v>
      </c>
      <c r="B113" s="7">
        <v>43951</v>
      </c>
      <c r="C113">
        <v>1289600</v>
      </c>
      <c r="D113">
        <v>-215200</v>
      </c>
      <c r="E113" t="s">
        <v>120</v>
      </c>
      <c r="F113" s="7">
        <v>43950</v>
      </c>
      <c r="G113">
        <v>1504800</v>
      </c>
      <c r="H113">
        <v>-10400</v>
      </c>
      <c r="I113" t="s">
        <v>120</v>
      </c>
      <c r="J113" s="7">
        <v>43949</v>
      </c>
      <c r="K113">
        <v>1515200</v>
      </c>
      <c r="L113">
        <v>-80000</v>
      </c>
      <c r="M113" t="s">
        <v>120</v>
      </c>
      <c r="N113" s="7">
        <v>43948</v>
      </c>
      <c r="O113">
        <v>1595200</v>
      </c>
      <c r="P113">
        <v>12000</v>
      </c>
      <c r="Q113" t="s">
        <v>120</v>
      </c>
      <c r="R113" s="7">
        <v>43945</v>
      </c>
      <c r="S113">
        <v>1583200</v>
      </c>
      <c r="T113">
        <v>-5600</v>
      </c>
      <c r="U113" t="s">
        <v>120</v>
      </c>
      <c r="V113" s="7">
        <v>43944</v>
      </c>
      <c r="W113">
        <v>1588800</v>
      </c>
      <c r="X113">
        <v>127200</v>
      </c>
      <c r="Y113" t="s">
        <v>120</v>
      </c>
      <c r="Z113" s="7">
        <v>43943</v>
      </c>
      <c r="AA113">
        <v>1461600</v>
      </c>
      <c r="AB113">
        <v>-24800</v>
      </c>
      <c r="AC113" t="s">
        <v>120</v>
      </c>
      <c r="AD113" s="7">
        <v>43942</v>
      </c>
      <c r="AE113">
        <v>1486400</v>
      </c>
      <c r="AF113">
        <v>-7600</v>
      </c>
      <c r="AG113" t="s">
        <v>120</v>
      </c>
      <c r="AH113" s="7">
        <v>43941</v>
      </c>
      <c r="AI113">
        <v>1494000</v>
      </c>
      <c r="AJ113">
        <v>42000</v>
      </c>
      <c r="AK113" t="s">
        <v>120</v>
      </c>
      <c r="AL113" s="7">
        <v>43938</v>
      </c>
      <c r="AM113">
        <v>1452000</v>
      </c>
      <c r="AN113">
        <v>10800</v>
      </c>
      <c r="AO113" t="s">
        <v>120</v>
      </c>
      <c r="AP113" s="7">
        <v>43937</v>
      </c>
      <c r="AQ113">
        <v>1441200</v>
      </c>
      <c r="AR113">
        <v>114800</v>
      </c>
      <c r="AS113" t="s">
        <v>120</v>
      </c>
      <c r="AT113" s="7">
        <v>43936</v>
      </c>
      <c r="AU113">
        <v>1326400</v>
      </c>
      <c r="AV113">
        <v>174400</v>
      </c>
      <c r="AW113" t="s">
        <v>120</v>
      </c>
      <c r="AX113" s="7">
        <v>43934</v>
      </c>
      <c r="AY113">
        <v>1152000</v>
      </c>
      <c r="AZ113">
        <v>93600</v>
      </c>
      <c r="BA113" t="s">
        <v>120</v>
      </c>
      <c r="BB113" s="7">
        <v>43930</v>
      </c>
      <c r="BC113">
        <v>1058400</v>
      </c>
      <c r="BD113">
        <v>117600</v>
      </c>
      <c r="BE113" t="s">
        <v>120</v>
      </c>
      <c r="BF113" s="7">
        <v>43929</v>
      </c>
      <c r="BG113">
        <v>940800</v>
      </c>
      <c r="BH113">
        <v>70400</v>
      </c>
      <c r="BJ113" t="str">
        <f t="shared" si="33"/>
        <v>PVR</v>
      </c>
      <c r="BK113">
        <f t="shared" si="35"/>
        <v>1289600</v>
      </c>
      <c r="BL113">
        <f t="shared" si="36"/>
        <v>1504800</v>
      </c>
      <c r="BM113">
        <f t="shared" si="37"/>
        <v>1515200</v>
      </c>
      <c r="BN113">
        <f t="shared" si="38"/>
        <v>1595200</v>
      </c>
      <c r="BO113">
        <f t="shared" si="39"/>
        <v>1583200</v>
      </c>
      <c r="BP113">
        <f t="shared" si="40"/>
        <v>1588800</v>
      </c>
      <c r="BQ113">
        <f t="shared" si="41"/>
        <v>1461600</v>
      </c>
      <c r="BR113">
        <f t="shared" si="42"/>
        <v>1486400</v>
      </c>
      <c r="BS113">
        <f t="shared" si="43"/>
        <v>1494000</v>
      </c>
      <c r="BT113">
        <f t="shared" si="44"/>
        <v>1452000</v>
      </c>
      <c r="BU113">
        <f t="shared" si="45"/>
        <v>1441200</v>
      </c>
      <c r="BV113" s="8">
        <f t="shared" si="46"/>
        <v>1326400</v>
      </c>
      <c r="BW113">
        <f t="shared" si="47"/>
        <v>1152000</v>
      </c>
      <c r="BX113">
        <f t="shared" si="48"/>
        <v>1058400</v>
      </c>
      <c r="BY113">
        <f t="shared" si="49"/>
        <v>940800</v>
      </c>
      <c r="CA113" t="str">
        <f t="shared" si="34"/>
        <v>PVR</v>
      </c>
      <c r="CB113" s="9">
        <f t="shared" si="50"/>
        <v>-14.300903774587987</v>
      </c>
      <c r="CC113" s="9">
        <f t="shared" si="51"/>
        <v>-0.68637803590285107</v>
      </c>
      <c r="CD113" s="9">
        <f t="shared" si="52"/>
        <v>-5.0150451354062184</v>
      </c>
      <c r="CE113" s="9">
        <f t="shared" si="53"/>
        <v>0.75795856493178371</v>
      </c>
      <c r="CF113" s="9">
        <f t="shared" si="54"/>
        <v>-0.35246727089627394</v>
      </c>
      <c r="CG113" s="9">
        <f t="shared" si="55"/>
        <v>8.7027914614121507</v>
      </c>
      <c r="CH113" s="9">
        <f t="shared" si="56"/>
        <v>-1.6684607104413347</v>
      </c>
      <c r="CI113" s="9">
        <f t="shared" si="57"/>
        <v>-0.50870147255689424</v>
      </c>
      <c r="CJ113" s="9">
        <f t="shared" si="58"/>
        <v>2.8925619834710745</v>
      </c>
      <c r="CK113" s="9">
        <f t="shared" si="59"/>
        <v>0.74937552039966693</v>
      </c>
      <c r="CL113" s="9">
        <f t="shared" si="60"/>
        <v>8.6550060313630883</v>
      </c>
      <c r="CM113" s="9">
        <f t="shared" si="61"/>
        <v>15.138888888888888</v>
      </c>
      <c r="CN113" s="9">
        <f t="shared" si="62"/>
        <v>8.8435374149659864</v>
      </c>
      <c r="CO113" s="9">
        <f t="shared" si="63"/>
        <v>12.5</v>
      </c>
    </row>
    <row r="114" spans="1:93" x14ac:dyDescent="0.25">
      <c r="A114" t="s">
        <v>121</v>
      </c>
      <c r="B114" s="7">
        <v>43951</v>
      </c>
      <c r="C114">
        <v>587200</v>
      </c>
      <c r="D114">
        <v>-108800</v>
      </c>
      <c r="E114" t="s">
        <v>121</v>
      </c>
      <c r="F114" s="7">
        <v>43950</v>
      </c>
      <c r="G114">
        <v>696000</v>
      </c>
      <c r="H114">
        <v>34400</v>
      </c>
      <c r="I114" t="s">
        <v>121</v>
      </c>
      <c r="J114" s="7">
        <v>43949</v>
      </c>
      <c r="K114">
        <v>661600</v>
      </c>
      <c r="L114">
        <v>-59200</v>
      </c>
      <c r="M114" t="s">
        <v>121</v>
      </c>
      <c r="N114" s="7">
        <v>43948</v>
      </c>
      <c r="O114">
        <v>720800</v>
      </c>
      <c r="P114">
        <v>26400</v>
      </c>
      <c r="Q114" t="s">
        <v>121</v>
      </c>
      <c r="R114" s="7">
        <v>43945</v>
      </c>
      <c r="S114">
        <v>694400</v>
      </c>
      <c r="T114">
        <v>-33600</v>
      </c>
      <c r="U114" t="s">
        <v>121</v>
      </c>
      <c r="V114" s="7">
        <v>43944</v>
      </c>
      <c r="W114">
        <v>728000</v>
      </c>
      <c r="X114">
        <v>34400</v>
      </c>
      <c r="Y114" t="s">
        <v>121</v>
      </c>
      <c r="Z114" s="7">
        <v>43943</v>
      </c>
      <c r="AA114">
        <v>693600</v>
      </c>
      <c r="AB114">
        <v>32800</v>
      </c>
      <c r="AC114" t="s">
        <v>121</v>
      </c>
      <c r="AD114" s="7">
        <v>43942</v>
      </c>
      <c r="AE114">
        <v>660800</v>
      </c>
      <c r="AF114">
        <v>-17600</v>
      </c>
      <c r="AG114" t="s">
        <v>121</v>
      </c>
      <c r="AH114" s="7">
        <v>43941</v>
      </c>
      <c r="AI114">
        <v>678400</v>
      </c>
      <c r="AJ114">
        <v>36800</v>
      </c>
      <c r="AK114" t="s">
        <v>121</v>
      </c>
      <c r="AL114" s="7">
        <v>43938</v>
      </c>
      <c r="AM114">
        <v>641600</v>
      </c>
      <c r="AN114">
        <v>-53600</v>
      </c>
      <c r="AO114" t="s">
        <v>121</v>
      </c>
      <c r="AP114" s="7">
        <v>43937</v>
      </c>
      <c r="AQ114">
        <v>695200</v>
      </c>
      <c r="AR114">
        <v>56800</v>
      </c>
      <c r="AS114" t="s">
        <v>121</v>
      </c>
      <c r="AT114" s="7">
        <v>43936</v>
      </c>
      <c r="AU114">
        <v>638400</v>
      </c>
      <c r="AV114">
        <v>60000</v>
      </c>
      <c r="AW114" t="s">
        <v>121</v>
      </c>
      <c r="AX114" s="7">
        <v>43934</v>
      </c>
      <c r="AY114">
        <v>578400</v>
      </c>
      <c r="AZ114">
        <v>79200</v>
      </c>
      <c r="BA114" t="s">
        <v>121</v>
      </c>
      <c r="BB114" s="7">
        <v>43930</v>
      </c>
      <c r="BC114">
        <v>499200</v>
      </c>
      <c r="BD114">
        <v>-100000</v>
      </c>
      <c r="BE114" t="s">
        <v>121</v>
      </c>
      <c r="BF114" s="7">
        <v>43929</v>
      </c>
      <c r="BG114">
        <v>599200</v>
      </c>
      <c r="BH114">
        <v>74400</v>
      </c>
      <c r="BJ114" t="str">
        <f t="shared" si="33"/>
        <v>RAMCOCEM</v>
      </c>
      <c r="BK114">
        <f t="shared" si="35"/>
        <v>587200</v>
      </c>
      <c r="BL114">
        <f t="shared" si="36"/>
        <v>696000</v>
      </c>
      <c r="BM114">
        <f t="shared" si="37"/>
        <v>661600</v>
      </c>
      <c r="BN114">
        <f t="shared" si="38"/>
        <v>720800</v>
      </c>
      <c r="BO114">
        <f t="shared" si="39"/>
        <v>694400</v>
      </c>
      <c r="BP114">
        <f t="shared" si="40"/>
        <v>728000</v>
      </c>
      <c r="BQ114">
        <f t="shared" si="41"/>
        <v>693600</v>
      </c>
      <c r="BR114">
        <f t="shared" si="42"/>
        <v>660800</v>
      </c>
      <c r="BS114">
        <f t="shared" si="43"/>
        <v>678400</v>
      </c>
      <c r="BT114">
        <f t="shared" si="44"/>
        <v>641600</v>
      </c>
      <c r="BU114">
        <f t="shared" si="45"/>
        <v>695200</v>
      </c>
      <c r="BV114" s="8">
        <f t="shared" si="46"/>
        <v>638400</v>
      </c>
      <c r="BW114">
        <f t="shared" si="47"/>
        <v>578400</v>
      </c>
      <c r="BX114">
        <f t="shared" si="48"/>
        <v>499200</v>
      </c>
      <c r="BY114">
        <f t="shared" si="49"/>
        <v>599200</v>
      </c>
      <c r="CA114" t="str">
        <f t="shared" si="34"/>
        <v>RAMCOCEM</v>
      </c>
      <c r="CB114" s="9">
        <f t="shared" si="50"/>
        <v>-15.632183908045977</v>
      </c>
      <c r="CC114" s="9">
        <f t="shared" si="51"/>
        <v>5.1995163240628779</v>
      </c>
      <c r="CD114" s="9">
        <f t="shared" si="52"/>
        <v>-8.2130965593784691</v>
      </c>
      <c r="CE114" s="9">
        <f t="shared" si="53"/>
        <v>3.8018433179723505</v>
      </c>
      <c r="CF114" s="9">
        <f t="shared" si="54"/>
        <v>-4.6153846153846159</v>
      </c>
      <c r="CG114" s="9">
        <f t="shared" si="55"/>
        <v>4.9596309111880048</v>
      </c>
      <c r="CH114" s="9">
        <f t="shared" si="56"/>
        <v>4.9636803874092008</v>
      </c>
      <c r="CI114" s="9">
        <f t="shared" si="57"/>
        <v>-2.5943396226415096</v>
      </c>
      <c r="CJ114" s="9">
        <f t="shared" si="58"/>
        <v>5.7356608478802995</v>
      </c>
      <c r="CK114" s="9">
        <f t="shared" si="59"/>
        <v>-7.7100115074798623</v>
      </c>
      <c r="CL114" s="9">
        <f t="shared" si="60"/>
        <v>8.8972431077694232</v>
      </c>
      <c r="CM114" s="9">
        <f t="shared" si="61"/>
        <v>10.37344398340249</v>
      </c>
      <c r="CN114" s="9">
        <f t="shared" si="62"/>
        <v>15.865384615384615</v>
      </c>
      <c r="CO114" s="9">
        <f t="shared" si="63"/>
        <v>-16.688918558077436</v>
      </c>
    </row>
    <row r="115" spans="1:93" x14ac:dyDescent="0.25">
      <c r="A115" t="s">
        <v>122</v>
      </c>
      <c r="B115" s="7">
        <v>43951</v>
      </c>
      <c r="C115">
        <v>25362000</v>
      </c>
      <c r="D115">
        <v>-744000</v>
      </c>
      <c r="E115" t="s">
        <v>122</v>
      </c>
      <c r="F115" s="7">
        <v>43950</v>
      </c>
      <c r="G115">
        <v>26106000</v>
      </c>
      <c r="H115">
        <v>-1671000</v>
      </c>
      <c r="I115" t="s">
        <v>122</v>
      </c>
      <c r="J115" s="7">
        <v>43949</v>
      </c>
      <c r="K115">
        <v>27777000</v>
      </c>
      <c r="L115">
        <v>-1933500</v>
      </c>
      <c r="M115" t="s">
        <v>122</v>
      </c>
      <c r="N115" s="7">
        <v>43948</v>
      </c>
      <c r="O115">
        <v>29710500</v>
      </c>
      <c r="P115">
        <v>2256000</v>
      </c>
      <c r="Q115" t="s">
        <v>122</v>
      </c>
      <c r="R115" s="7">
        <v>43945</v>
      </c>
      <c r="S115">
        <v>27454500</v>
      </c>
      <c r="T115">
        <v>-691500</v>
      </c>
      <c r="U115" t="s">
        <v>122</v>
      </c>
      <c r="V115" s="7">
        <v>43944</v>
      </c>
      <c r="W115">
        <v>28146000</v>
      </c>
      <c r="X115">
        <v>4636500</v>
      </c>
      <c r="Y115" t="s">
        <v>122</v>
      </c>
      <c r="Z115" s="7">
        <v>43943</v>
      </c>
      <c r="AA115">
        <v>23509500</v>
      </c>
      <c r="AB115">
        <v>2179500</v>
      </c>
      <c r="AC115" t="s">
        <v>122</v>
      </c>
      <c r="AD115" s="7">
        <v>43942</v>
      </c>
      <c r="AE115">
        <v>21330000</v>
      </c>
      <c r="AF115">
        <v>156000</v>
      </c>
      <c r="AG115" t="s">
        <v>122</v>
      </c>
      <c r="AH115" s="7">
        <v>43941</v>
      </c>
      <c r="AI115">
        <v>21174000</v>
      </c>
      <c r="AJ115">
        <v>327000</v>
      </c>
      <c r="AK115" t="s">
        <v>122</v>
      </c>
      <c r="AL115" s="7">
        <v>43938</v>
      </c>
      <c r="AM115">
        <v>20847000</v>
      </c>
      <c r="AN115">
        <v>1606500</v>
      </c>
      <c r="AO115" t="s">
        <v>122</v>
      </c>
      <c r="AP115" s="7">
        <v>43937</v>
      </c>
      <c r="AQ115">
        <v>19240500</v>
      </c>
      <c r="AR115">
        <v>1309500</v>
      </c>
      <c r="AS115" t="s">
        <v>122</v>
      </c>
      <c r="AT115" s="7">
        <v>43936</v>
      </c>
      <c r="AU115">
        <v>17931000</v>
      </c>
      <c r="AV115">
        <v>-894000</v>
      </c>
      <c r="AW115" t="s">
        <v>122</v>
      </c>
      <c r="AX115" s="7">
        <v>43934</v>
      </c>
      <c r="AY115">
        <v>18825000</v>
      </c>
      <c r="AZ115">
        <v>2037000</v>
      </c>
      <c r="BA115" t="s">
        <v>122</v>
      </c>
      <c r="BB115" s="7">
        <v>43930</v>
      </c>
      <c r="BC115">
        <v>16788000</v>
      </c>
      <c r="BD115">
        <v>1797000</v>
      </c>
      <c r="BE115" t="s">
        <v>122</v>
      </c>
      <c r="BF115" s="7">
        <v>43929</v>
      </c>
      <c r="BG115">
        <v>14991000</v>
      </c>
      <c r="BH115">
        <v>25500</v>
      </c>
      <c r="BJ115" t="str">
        <f t="shared" si="33"/>
        <v>RBLBANK</v>
      </c>
      <c r="BK115">
        <f t="shared" si="35"/>
        <v>25362000</v>
      </c>
      <c r="BL115">
        <f t="shared" si="36"/>
        <v>26106000</v>
      </c>
      <c r="BM115">
        <f t="shared" si="37"/>
        <v>27777000</v>
      </c>
      <c r="BN115">
        <f t="shared" si="38"/>
        <v>29710500</v>
      </c>
      <c r="BO115">
        <f t="shared" si="39"/>
        <v>27454500</v>
      </c>
      <c r="BP115">
        <f t="shared" si="40"/>
        <v>28146000</v>
      </c>
      <c r="BQ115">
        <f t="shared" si="41"/>
        <v>23509500</v>
      </c>
      <c r="BR115">
        <f t="shared" si="42"/>
        <v>21330000</v>
      </c>
      <c r="BS115">
        <f t="shared" si="43"/>
        <v>21174000</v>
      </c>
      <c r="BT115">
        <f t="shared" si="44"/>
        <v>20847000</v>
      </c>
      <c r="BU115">
        <f t="shared" si="45"/>
        <v>19240500</v>
      </c>
      <c r="BV115" s="8">
        <f t="shared" si="46"/>
        <v>17931000</v>
      </c>
      <c r="BW115">
        <f t="shared" si="47"/>
        <v>18825000</v>
      </c>
      <c r="BX115">
        <f t="shared" si="48"/>
        <v>16788000</v>
      </c>
      <c r="BY115">
        <f t="shared" si="49"/>
        <v>14991000</v>
      </c>
      <c r="CA115" t="str">
        <f t="shared" si="34"/>
        <v>RBLBANK</v>
      </c>
      <c r="CB115" s="9">
        <f t="shared" si="50"/>
        <v>-2.8499195587221329</v>
      </c>
      <c r="CC115" s="9">
        <f t="shared" si="51"/>
        <v>-6.0157684415163626</v>
      </c>
      <c r="CD115" s="9">
        <f t="shared" si="52"/>
        <v>-6.5078002726308881</v>
      </c>
      <c r="CE115" s="9">
        <f t="shared" si="53"/>
        <v>8.2172321477353449</v>
      </c>
      <c r="CF115" s="9">
        <f t="shared" si="54"/>
        <v>-2.4568322319334897</v>
      </c>
      <c r="CG115" s="9">
        <f t="shared" si="55"/>
        <v>19.721814585593059</v>
      </c>
      <c r="CH115" s="9">
        <f t="shared" si="56"/>
        <v>10.218002812939522</v>
      </c>
      <c r="CI115" s="9">
        <f t="shared" si="57"/>
        <v>0.73675262113913287</v>
      </c>
      <c r="CJ115" s="9">
        <f t="shared" si="58"/>
        <v>1.5685710174125775</v>
      </c>
      <c r="CK115" s="9">
        <f t="shared" si="59"/>
        <v>8.3495751149918149</v>
      </c>
      <c r="CL115" s="9">
        <f t="shared" si="60"/>
        <v>7.3029948134515648</v>
      </c>
      <c r="CM115" s="9">
        <f t="shared" si="61"/>
        <v>-4.7490039840637452</v>
      </c>
      <c r="CN115" s="9">
        <f t="shared" si="62"/>
        <v>12.133666904932095</v>
      </c>
      <c r="CO115" s="9">
        <f t="shared" si="63"/>
        <v>11.987192315389233</v>
      </c>
    </row>
    <row r="116" spans="1:93" x14ac:dyDescent="0.25">
      <c r="A116" t="s">
        <v>123</v>
      </c>
      <c r="B116" s="7">
        <v>43951</v>
      </c>
      <c r="C116">
        <v>24858000</v>
      </c>
      <c r="D116">
        <v>-252000</v>
      </c>
      <c r="E116" t="s">
        <v>123</v>
      </c>
      <c r="F116" s="7">
        <v>43950</v>
      </c>
      <c r="G116">
        <v>25110000</v>
      </c>
      <c r="H116">
        <v>-1764000</v>
      </c>
      <c r="I116" t="s">
        <v>123</v>
      </c>
      <c r="J116" s="7">
        <v>43949</v>
      </c>
      <c r="K116">
        <v>26874000</v>
      </c>
      <c r="L116">
        <v>246000</v>
      </c>
      <c r="M116" t="s">
        <v>123</v>
      </c>
      <c r="N116" s="7">
        <v>43948</v>
      </c>
      <c r="O116">
        <v>26628000</v>
      </c>
      <c r="P116">
        <v>558000</v>
      </c>
      <c r="Q116" t="s">
        <v>123</v>
      </c>
      <c r="R116" s="7">
        <v>43945</v>
      </c>
      <c r="S116">
        <v>26070000</v>
      </c>
      <c r="T116">
        <v>714000</v>
      </c>
      <c r="U116" t="s">
        <v>123</v>
      </c>
      <c r="V116" s="7">
        <v>43944</v>
      </c>
      <c r="W116">
        <v>25356000</v>
      </c>
      <c r="X116">
        <v>1008000</v>
      </c>
      <c r="Y116" t="s">
        <v>123</v>
      </c>
      <c r="Z116" s="7">
        <v>43943</v>
      </c>
      <c r="AA116">
        <v>24348000</v>
      </c>
      <c r="AB116">
        <v>1152000</v>
      </c>
      <c r="AC116" t="s">
        <v>123</v>
      </c>
      <c r="AD116" s="7">
        <v>43942</v>
      </c>
      <c r="AE116">
        <v>23196000</v>
      </c>
      <c r="AF116">
        <v>-90000</v>
      </c>
      <c r="AG116" t="s">
        <v>123</v>
      </c>
      <c r="AH116" s="7">
        <v>43941</v>
      </c>
      <c r="AI116">
        <v>23286000</v>
      </c>
      <c r="AJ116">
        <v>114000</v>
      </c>
      <c r="AK116" t="s">
        <v>123</v>
      </c>
      <c r="AL116" s="7">
        <v>43938</v>
      </c>
      <c r="AM116">
        <v>23172000</v>
      </c>
      <c r="AN116">
        <v>-318000</v>
      </c>
      <c r="AO116" t="s">
        <v>123</v>
      </c>
      <c r="AP116" s="7">
        <v>43937</v>
      </c>
      <c r="AQ116">
        <v>23490000</v>
      </c>
      <c r="AR116">
        <v>258000</v>
      </c>
      <c r="AS116" t="s">
        <v>123</v>
      </c>
      <c r="AT116" s="7">
        <v>43936</v>
      </c>
      <c r="AU116">
        <v>23232000</v>
      </c>
      <c r="AV116">
        <v>-594000</v>
      </c>
      <c r="AW116" t="s">
        <v>123</v>
      </c>
      <c r="AX116" s="7">
        <v>43934</v>
      </c>
      <c r="AY116">
        <v>23826000</v>
      </c>
      <c r="AZ116">
        <v>732000</v>
      </c>
      <c r="BA116" t="s">
        <v>123</v>
      </c>
      <c r="BB116" s="7">
        <v>43930</v>
      </c>
      <c r="BC116">
        <v>23094000</v>
      </c>
      <c r="BD116">
        <v>600000</v>
      </c>
      <c r="BE116" t="s">
        <v>123</v>
      </c>
      <c r="BF116" s="7">
        <v>43929</v>
      </c>
      <c r="BG116">
        <v>22494000</v>
      </c>
      <c r="BH116">
        <v>198000</v>
      </c>
      <c r="BJ116" t="str">
        <f t="shared" si="33"/>
        <v>RECLTD</v>
      </c>
      <c r="BK116">
        <f t="shared" si="35"/>
        <v>24858000</v>
      </c>
      <c r="BL116">
        <f t="shared" si="36"/>
        <v>25110000</v>
      </c>
      <c r="BM116">
        <f t="shared" si="37"/>
        <v>26874000</v>
      </c>
      <c r="BN116">
        <f t="shared" si="38"/>
        <v>26628000</v>
      </c>
      <c r="BO116">
        <f t="shared" si="39"/>
        <v>26070000</v>
      </c>
      <c r="BP116">
        <f t="shared" si="40"/>
        <v>25356000</v>
      </c>
      <c r="BQ116">
        <f t="shared" si="41"/>
        <v>24348000</v>
      </c>
      <c r="BR116">
        <f t="shared" si="42"/>
        <v>23196000</v>
      </c>
      <c r="BS116">
        <f t="shared" si="43"/>
        <v>23286000</v>
      </c>
      <c r="BT116">
        <f t="shared" si="44"/>
        <v>23172000</v>
      </c>
      <c r="BU116">
        <f t="shared" si="45"/>
        <v>23490000</v>
      </c>
      <c r="BV116" s="8">
        <f t="shared" si="46"/>
        <v>23232000</v>
      </c>
      <c r="BW116">
        <f t="shared" si="47"/>
        <v>23826000</v>
      </c>
      <c r="BX116">
        <f t="shared" si="48"/>
        <v>23094000</v>
      </c>
      <c r="BY116">
        <f t="shared" si="49"/>
        <v>22494000</v>
      </c>
      <c r="CA116" t="str">
        <f t="shared" si="34"/>
        <v>RECLTD</v>
      </c>
      <c r="CB116" s="9">
        <f t="shared" si="50"/>
        <v>-1.0035842293906809</v>
      </c>
      <c r="CC116" s="9">
        <f t="shared" si="51"/>
        <v>-6.5639651707970526</v>
      </c>
      <c r="CD116" s="9">
        <f t="shared" si="52"/>
        <v>0.92383956737269046</v>
      </c>
      <c r="CE116" s="9">
        <f t="shared" si="53"/>
        <v>2.140391254315305</v>
      </c>
      <c r="CF116" s="9">
        <f t="shared" si="54"/>
        <v>2.8159015617605299</v>
      </c>
      <c r="CG116" s="9">
        <f t="shared" si="55"/>
        <v>4.1399704287826511</v>
      </c>
      <c r="CH116" s="9">
        <f t="shared" si="56"/>
        <v>4.9663735126745987</v>
      </c>
      <c r="CI116" s="9">
        <f t="shared" si="57"/>
        <v>-0.38649832517392424</v>
      </c>
      <c r="CJ116" s="9">
        <f t="shared" si="58"/>
        <v>0.49197307094769555</v>
      </c>
      <c r="CK116" s="9">
        <f t="shared" si="59"/>
        <v>-1.3537675606641124</v>
      </c>
      <c r="CL116" s="9">
        <f t="shared" si="60"/>
        <v>1.1105371900826446</v>
      </c>
      <c r="CM116" s="9">
        <f t="shared" si="61"/>
        <v>-2.4930747922437675</v>
      </c>
      <c r="CN116" s="9">
        <f t="shared" si="62"/>
        <v>3.1696544557027799</v>
      </c>
      <c r="CO116" s="9">
        <f t="shared" si="63"/>
        <v>2.6673779674579885</v>
      </c>
    </row>
    <row r="117" spans="1:93" x14ac:dyDescent="0.25">
      <c r="A117" t="s">
        <v>124</v>
      </c>
      <c r="B117" s="7">
        <v>43951</v>
      </c>
      <c r="C117">
        <v>41897000</v>
      </c>
      <c r="D117">
        <v>-905000</v>
      </c>
      <c r="E117" t="s">
        <v>124</v>
      </c>
      <c r="F117" s="7">
        <v>43950</v>
      </c>
      <c r="G117">
        <v>42802000</v>
      </c>
      <c r="H117">
        <v>-166500</v>
      </c>
      <c r="I117" t="s">
        <v>124</v>
      </c>
      <c r="J117" s="7">
        <v>43949</v>
      </c>
      <c r="K117">
        <v>42968500</v>
      </c>
      <c r="L117">
        <v>-3625000</v>
      </c>
      <c r="M117" t="s">
        <v>124</v>
      </c>
      <c r="N117" s="7">
        <v>43948</v>
      </c>
      <c r="O117">
        <v>46593500</v>
      </c>
      <c r="P117">
        <v>1215500</v>
      </c>
      <c r="Q117" t="s">
        <v>124</v>
      </c>
      <c r="R117" s="7">
        <v>43945</v>
      </c>
      <c r="S117">
        <v>45378000</v>
      </c>
      <c r="T117">
        <v>1584500</v>
      </c>
      <c r="U117" t="s">
        <v>124</v>
      </c>
      <c r="V117" s="7">
        <v>43944</v>
      </c>
      <c r="W117">
        <v>43793500</v>
      </c>
      <c r="X117">
        <v>-1259500</v>
      </c>
      <c r="Y117" t="s">
        <v>124</v>
      </c>
      <c r="Z117" s="7">
        <v>43943</v>
      </c>
      <c r="AA117">
        <v>45053000</v>
      </c>
      <c r="AB117">
        <v>-450000</v>
      </c>
      <c r="AC117" t="s">
        <v>124</v>
      </c>
      <c r="AD117" s="7">
        <v>43942</v>
      </c>
      <c r="AE117">
        <v>45503000</v>
      </c>
      <c r="AF117">
        <v>2521000</v>
      </c>
      <c r="AG117" t="s">
        <v>124</v>
      </c>
      <c r="AH117" s="7">
        <v>43941</v>
      </c>
      <c r="AI117">
        <v>42982000</v>
      </c>
      <c r="AJ117">
        <v>877500</v>
      </c>
      <c r="AK117" t="s">
        <v>124</v>
      </c>
      <c r="AL117" s="7">
        <v>43938</v>
      </c>
      <c r="AM117">
        <v>42104500</v>
      </c>
      <c r="AN117">
        <v>1024500</v>
      </c>
      <c r="AO117" t="s">
        <v>124</v>
      </c>
      <c r="AP117" s="7">
        <v>43937</v>
      </c>
      <c r="AQ117">
        <v>41080000</v>
      </c>
      <c r="AR117">
        <v>1393500</v>
      </c>
      <c r="AS117" t="s">
        <v>124</v>
      </c>
      <c r="AT117" s="7">
        <v>43936</v>
      </c>
      <c r="AU117">
        <v>39686500</v>
      </c>
      <c r="AV117">
        <v>-1162000</v>
      </c>
      <c r="AW117" t="s">
        <v>124</v>
      </c>
      <c r="AX117" s="7">
        <v>43934</v>
      </c>
      <c r="AY117">
        <v>40848500</v>
      </c>
      <c r="AZ117">
        <v>33500</v>
      </c>
      <c r="BA117" t="s">
        <v>124</v>
      </c>
      <c r="BB117" s="7">
        <v>43930</v>
      </c>
      <c r="BC117">
        <v>40815000</v>
      </c>
      <c r="BD117">
        <v>113000</v>
      </c>
      <c r="BE117" t="s">
        <v>124</v>
      </c>
      <c r="BF117" s="7">
        <v>43929</v>
      </c>
      <c r="BG117">
        <v>40702000</v>
      </c>
      <c r="BH117">
        <v>380000</v>
      </c>
      <c r="BJ117" t="str">
        <f t="shared" si="33"/>
        <v>RELIANCE</v>
      </c>
      <c r="BK117">
        <f t="shared" si="35"/>
        <v>41897000</v>
      </c>
      <c r="BL117">
        <f t="shared" si="36"/>
        <v>42802000</v>
      </c>
      <c r="BM117">
        <f t="shared" si="37"/>
        <v>42968500</v>
      </c>
      <c r="BN117">
        <f t="shared" si="38"/>
        <v>46593500</v>
      </c>
      <c r="BO117">
        <f t="shared" si="39"/>
        <v>45378000</v>
      </c>
      <c r="BP117">
        <f t="shared" si="40"/>
        <v>43793500</v>
      </c>
      <c r="BQ117">
        <f t="shared" si="41"/>
        <v>45053000</v>
      </c>
      <c r="BR117">
        <f t="shared" si="42"/>
        <v>45503000</v>
      </c>
      <c r="BS117">
        <f t="shared" si="43"/>
        <v>42982000</v>
      </c>
      <c r="BT117">
        <f t="shared" si="44"/>
        <v>42104500</v>
      </c>
      <c r="BU117">
        <f t="shared" si="45"/>
        <v>41080000</v>
      </c>
      <c r="BV117" s="8">
        <f t="shared" si="46"/>
        <v>39686500</v>
      </c>
      <c r="BW117">
        <f t="shared" si="47"/>
        <v>40848500</v>
      </c>
      <c r="BX117">
        <f t="shared" si="48"/>
        <v>40815000</v>
      </c>
      <c r="BY117">
        <f t="shared" si="49"/>
        <v>40702000</v>
      </c>
      <c r="CA117" t="str">
        <f t="shared" si="34"/>
        <v>RELIANCE</v>
      </c>
      <c r="CB117" s="9">
        <f t="shared" si="50"/>
        <v>-2.1143871781692445</v>
      </c>
      <c r="CC117" s="9">
        <f t="shared" si="51"/>
        <v>-0.3874931635965882</v>
      </c>
      <c r="CD117" s="9">
        <f t="shared" si="52"/>
        <v>-7.7800551579082917</v>
      </c>
      <c r="CE117" s="9">
        <f t="shared" si="53"/>
        <v>2.6786107805544539</v>
      </c>
      <c r="CF117" s="9">
        <f t="shared" si="54"/>
        <v>3.6181168438238549</v>
      </c>
      <c r="CG117" s="9">
        <f t="shared" si="55"/>
        <v>-2.7955962976938276</v>
      </c>
      <c r="CH117" s="9">
        <f t="shared" si="56"/>
        <v>-0.98894578379447506</v>
      </c>
      <c r="CI117" s="9">
        <f t="shared" si="57"/>
        <v>5.8652459168954447</v>
      </c>
      <c r="CJ117" s="9">
        <f t="shared" si="58"/>
        <v>2.0841002743174721</v>
      </c>
      <c r="CK117" s="9">
        <f t="shared" si="59"/>
        <v>2.4939143135345665</v>
      </c>
      <c r="CL117" s="9">
        <f t="shared" si="60"/>
        <v>3.5112695752963856</v>
      </c>
      <c r="CM117" s="9">
        <f t="shared" si="61"/>
        <v>-2.8446576985691028</v>
      </c>
      <c r="CN117" s="9">
        <f t="shared" si="62"/>
        <v>8.2077667524194528E-2</v>
      </c>
      <c r="CO117" s="9">
        <f t="shared" si="63"/>
        <v>0.27762763500565085</v>
      </c>
    </row>
    <row r="118" spans="1:93" x14ac:dyDescent="0.25">
      <c r="A118" t="s">
        <v>125</v>
      </c>
      <c r="B118" s="7">
        <v>43951</v>
      </c>
      <c r="C118">
        <v>36219900</v>
      </c>
      <c r="D118">
        <v>-5824700</v>
      </c>
      <c r="E118" t="s">
        <v>125</v>
      </c>
      <c r="F118" s="7">
        <v>43950</v>
      </c>
      <c r="G118">
        <v>42044600</v>
      </c>
      <c r="H118">
        <v>-1271700</v>
      </c>
      <c r="I118" t="s">
        <v>125</v>
      </c>
      <c r="J118" s="7">
        <v>43949</v>
      </c>
      <c r="K118">
        <v>43316300</v>
      </c>
      <c r="L118">
        <v>-7630200</v>
      </c>
      <c r="M118" t="s">
        <v>125</v>
      </c>
      <c r="N118" s="7">
        <v>43948</v>
      </c>
      <c r="O118">
        <v>50946500</v>
      </c>
      <c r="P118">
        <v>-1711300</v>
      </c>
      <c r="Q118" t="s">
        <v>125</v>
      </c>
      <c r="R118" s="7">
        <v>43945</v>
      </c>
      <c r="S118">
        <v>52657800</v>
      </c>
      <c r="T118">
        <v>2323600</v>
      </c>
      <c r="U118" t="s">
        <v>125</v>
      </c>
      <c r="V118" s="7">
        <v>43944</v>
      </c>
      <c r="W118">
        <v>50334200</v>
      </c>
      <c r="X118">
        <v>894900</v>
      </c>
      <c r="Y118" t="s">
        <v>125</v>
      </c>
      <c r="Z118" s="7">
        <v>43943</v>
      </c>
      <c r="AA118">
        <v>49439300</v>
      </c>
      <c r="AB118">
        <v>1099000</v>
      </c>
      <c r="AC118" t="s">
        <v>125</v>
      </c>
      <c r="AD118" s="7">
        <v>43942</v>
      </c>
      <c r="AE118">
        <v>48340300</v>
      </c>
      <c r="AF118">
        <v>10346300</v>
      </c>
      <c r="AG118" t="s">
        <v>125</v>
      </c>
      <c r="AH118" s="7">
        <v>43941</v>
      </c>
      <c r="AI118">
        <v>37994000</v>
      </c>
      <c r="AJ118">
        <v>5495000</v>
      </c>
      <c r="AK118" t="s">
        <v>125</v>
      </c>
      <c r="AL118" s="7">
        <v>43938</v>
      </c>
      <c r="AM118">
        <v>32499000</v>
      </c>
      <c r="AN118">
        <v>2574800</v>
      </c>
      <c r="AO118" t="s">
        <v>125</v>
      </c>
      <c r="AP118" s="7">
        <v>43937</v>
      </c>
      <c r="AQ118">
        <v>29924200</v>
      </c>
      <c r="AR118">
        <v>125600</v>
      </c>
      <c r="AS118" t="s">
        <v>125</v>
      </c>
      <c r="AT118" s="7">
        <v>43936</v>
      </c>
      <c r="AU118">
        <v>29798600</v>
      </c>
      <c r="AV118">
        <v>0</v>
      </c>
      <c r="AW118" t="s">
        <v>125</v>
      </c>
      <c r="AX118" s="7">
        <v>43934</v>
      </c>
      <c r="AY118">
        <v>29798600</v>
      </c>
      <c r="AZ118">
        <v>863500</v>
      </c>
      <c r="BA118" t="s">
        <v>125</v>
      </c>
      <c r="BB118" s="7">
        <v>43930</v>
      </c>
      <c r="BC118">
        <v>28935100</v>
      </c>
      <c r="BD118">
        <v>-737900</v>
      </c>
      <c r="BE118" t="s">
        <v>125</v>
      </c>
      <c r="BF118" s="7">
        <v>43929</v>
      </c>
      <c r="BG118">
        <v>29673000</v>
      </c>
      <c r="BH118">
        <v>-62800</v>
      </c>
      <c r="BJ118" t="str">
        <f t="shared" si="33"/>
        <v>SAIL</v>
      </c>
      <c r="BK118">
        <f t="shared" si="35"/>
        <v>36219900</v>
      </c>
      <c r="BL118">
        <f t="shared" si="36"/>
        <v>42044600</v>
      </c>
      <c r="BM118">
        <f t="shared" si="37"/>
        <v>43316300</v>
      </c>
      <c r="BN118">
        <f t="shared" si="38"/>
        <v>50946500</v>
      </c>
      <c r="BO118">
        <f t="shared" si="39"/>
        <v>52657800</v>
      </c>
      <c r="BP118">
        <f t="shared" si="40"/>
        <v>50334200</v>
      </c>
      <c r="BQ118">
        <f t="shared" si="41"/>
        <v>49439300</v>
      </c>
      <c r="BR118">
        <f t="shared" si="42"/>
        <v>48340300</v>
      </c>
      <c r="BS118">
        <f t="shared" si="43"/>
        <v>37994000</v>
      </c>
      <c r="BT118">
        <f t="shared" si="44"/>
        <v>32499000</v>
      </c>
      <c r="BU118">
        <f t="shared" si="45"/>
        <v>29924200</v>
      </c>
      <c r="BV118" s="8">
        <f t="shared" si="46"/>
        <v>29798600</v>
      </c>
      <c r="BW118">
        <f t="shared" si="47"/>
        <v>29798600</v>
      </c>
      <c r="BX118">
        <f t="shared" si="48"/>
        <v>28935100</v>
      </c>
      <c r="BY118">
        <f t="shared" si="49"/>
        <v>29673000</v>
      </c>
      <c r="CA118" t="str">
        <f t="shared" si="34"/>
        <v>SAIL</v>
      </c>
      <c r="CB118" s="9">
        <f t="shared" si="50"/>
        <v>-13.85362210604929</v>
      </c>
      <c r="CC118" s="9">
        <f t="shared" si="51"/>
        <v>-2.9358463211308443</v>
      </c>
      <c r="CD118" s="9">
        <f t="shared" si="52"/>
        <v>-14.976887519260401</v>
      </c>
      <c r="CE118" s="9">
        <f t="shared" si="53"/>
        <v>-3.2498509242695288</v>
      </c>
      <c r="CF118" s="9">
        <f t="shared" si="54"/>
        <v>4.6163443543356202</v>
      </c>
      <c r="CG118" s="9">
        <f t="shared" si="55"/>
        <v>1.8100984439504604</v>
      </c>
      <c r="CH118" s="9">
        <f t="shared" si="56"/>
        <v>2.2734654108476779</v>
      </c>
      <c r="CI118" s="9">
        <f t="shared" si="57"/>
        <v>27.231404958677686</v>
      </c>
      <c r="CJ118" s="9">
        <f t="shared" si="58"/>
        <v>16.908212560386474</v>
      </c>
      <c r="CK118" s="9">
        <f t="shared" si="59"/>
        <v>8.6044071353620151</v>
      </c>
      <c r="CL118" s="9">
        <f t="shared" si="60"/>
        <v>0.42149631190727077</v>
      </c>
      <c r="CM118" s="9">
        <f t="shared" si="61"/>
        <v>0</v>
      </c>
      <c r="CN118" s="9">
        <f t="shared" si="62"/>
        <v>2.9842647856755291</v>
      </c>
      <c r="CO118" s="9">
        <f t="shared" si="63"/>
        <v>-2.486772486772487</v>
      </c>
    </row>
    <row r="119" spans="1:93" x14ac:dyDescent="0.25">
      <c r="A119" t="s">
        <v>127</v>
      </c>
      <c r="B119" s="7">
        <v>43951</v>
      </c>
      <c r="C119">
        <v>99078000</v>
      </c>
      <c r="D119">
        <v>3783000</v>
      </c>
      <c r="E119" t="s">
        <v>127</v>
      </c>
      <c r="F119" s="7">
        <v>43950</v>
      </c>
      <c r="G119">
        <v>95295000</v>
      </c>
      <c r="H119">
        <v>4455000</v>
      </c>
      <c r="I119" t="s">
        <v>127</v>
      </c>
      <c r="J119" s="7">
        <v>43949</v>
      </c>
      <c r="K119">
        <v>90840000</v>
      </c>
      <c r="L119">
        <v>1347000</v>
      </c>
      <c r="M119" t="s">
        <v>127</v>
      </c>
      <c r="N119" s="7">
        <v>43948</v>
      </c>
      <c r="O119">
        <v>89493000</v>
      </c>
      <c r="P119">
        <v>-3624000</v>
      </c>
      <c r="Q119" t="s">
        <v>127</v>
      </c>
      <c r="R119" s="7">
        <v>43945</v>
      </c>
      <c r="S119">
        <v>93117000</v>
      </c>
      <c r="T119">
        <v>3909000</v>
      </c>
      <c r="U119" t="s">
        <v>127</v>
      </c>
      <c r="V119" s="7">
        <v>43944</v>
      </c>
      <c r="W119">
        <v>89208000</v>
      </c>
      <c r="X119">
        <v>1530000</v>
      </c>
      <c r="Y119" t="s">
        <v>127</v>
      </c>
      <c r="Z119" s="7">
        <v>43943</v>
      </c>
      <c r="AA119">
        <v>87678000</v>
      </c>
      <c r="AB119">
        <v>-1830000</v>
      </c>
      <c r="AC119" t="s">
        <v>127</v>
      </c>
      <c r="AD119" s="7">
        <v>43942</v>
      </c>
      <c r="AE119">
        <v>89508000</v>
      </c>
      <c r="AF119">
        <v>-5211000</v>
      </c>
      <c r="AG119" t="s">
        <v>127</v>
      </c>
      <c r="AH119" s="7">
        <v>43941</v>
      </c>
      <c r="AI119">
        <v>94719000</v>
      </c>
      <c r="AJ119">
        <v>708000</v>
      </c>
      <c r="AK119" t="s">
        <v>127</v>
      </c>
      <c r="AL119" s="7">
        <v>43938</v>
      </c>
      <c r="AM119">
        <v>94011000</v>
      </c>
      <c r="AN119">
        <v>594000</v>
      </c>
      <c r="AO119" t="s">
        <v>127</v>
      </c>
      <c r="AP119" s="7">
        <v>43937</v>
      </c>
      <c r="AQ119">
        <v>93417000</v>
      </c>
      <c r="AR119">
        <v>552000</v>
      </c>
      <c r="AS119" t="s">
        <v>127</v>
      </c>
      <c r="AT119" s="7">
        <v>43936</v>
      </c>
      <c r="AU119">
        <v>92865000</v>
      </c>
      <c r="AV119">
        <v>1794000</v>
      </c>
      <c r="AW119" t="s">
        <v>127</v>
      </c>
      <c r="AX119" s="7">
        <v>43934</v>
      </c>
      <c r="AY119">
        <v>91071000</v>
      </c>
      <c r="AZ119">
        <v>4197000</v>
      </c>
      <c r="BA119" t="s">
        <v>127</v>
      </c>
      <c r="BB119" s="7">
        <v>43930</v>
      </c>
      <c r="BC119">
        <v>86874000</v>
      </c>
      <c r="BD119">
        <v>3900000</v>
      </c>
      <c r="BE119" t="s">
        <v>127</v>
      </c>
      <c r="BF119" s="7">
        <v>43929</v>
      </c>
      <c r="BG119">
        <v>82974000</v>
      </c>
      <c r="BH119">
        <v>-2061000</v>
      </c>
      <c r="BJ119" t="str">
        <f t="shared" si="33"/>
        <v>SBIN</v>
      </c>
      <c r="BK119">
        <f t="shared" si="35"/>
        <v>99078000</v>
      </c>
      <c r="BL119">
        <f t="shared" si="36"/>
        <v>95295000</v>
      </c>
      <c r="BM119">
        <f t="shared" si="37"/>
        <v>90840000</v>
      </c>
      <c r="BN119">
        <f t="shared" si="38"/>
        <v>89493000</v>
      </c>
      <c r="BO119">
        <f t="shared" si="39"/>
        <v>93117000</v>
      </c>
      <c r="BP119">
        <f t="shared" si="40"/>
        <v>89208000</v>
      </c>
      <c r="BQ119">
        <f t="shared" si="41"/>
        <v>87678000</v>
      </c>
      <c r="BR119">
        <f t="shared" si="42"/>
        <v>89508000</v>
      </c>
      <c r="BS119">
        <f t="shared" si="43"/>
        <v>94719000</v>
      </c>
      <c r="BT119">
        <f t="shared" si="44"/>
        <v>94011000</v>
      </c>
      <c r="BU119">
        <f t="shared" si="45"/>
        <v>93417000</v>
      </c>
      <c r="BV119" s="8">
        <f t="shared" si="46"/>
        <v>92865000</v>
      </c>
      <c r="BW119">
        <f t="shared" si="47"/>
        <v>91071000</v>
      </c>
      <c r="BX119">
        <f t="shared" si="48"/>
        <v>86874000</v>
      </c>
      <c r="BY119">
        <f t="shared" si="49"/>
        <v>82974000</v>
      </c>
      <c r="CA119" t="str">
        <f t="shared" si="34"/>
        <v>SBIN</v>
      </c>
      <c r="CB119" s="9">
        <f t="shared" si="50"/>
        <v>3.9697780576105774</v>
      </c>
      <c r="CC119" s="9">
        <f t="shared" si="51"/>
        <v>4.9042272126816382</v>
      </c>
      <c r="CD119" s="9">
        <f t="shared" si="52"/>
        <v>1.5051456538500219</v>
      </c>
      <c r="CE119" s="9">
        <f t="shared" si="53"/>
        <v>-3.8918779599858242</v>
      </c>
      <c r="CF119" s="9">
        <f t="shared" si="54"/>
        <v>4.3818940005380682</v>
      </c>
      <c r="CG119" s="9">
        <f t="shared" si="55"/>
        <v>1.7450215561486349</v>
      </c>
      <c r="CH119" s="9">
        <f t="shared" si="56"/>
        <v>-2.0445099879340392</v>
      </c>
      <c r="CI119" s="9">
        <f t="shared" si="57"/>
        <v>-5.5015361226364305</v>
      </c>
      <c r="CJ119" s="9">
        <f t="shared" si="58"/>
        <v>0.75310336024507774</v>
      </c>
      <c r="CK119" s="9">
        <f t="shared" si="59"/>
        <v>0.63585856963935905</v>
      </c>
      <c r="CL119" s="9">
        <f t="shared" si="60"/>
        <v>0.59441124212566632</v>
      </c>
      <c r="CM119" s="9">
        <f t="shared" si="61"/>
        <v>1.9698916230194023</v>
      </c>
      <c r="CN119" s="9">
        <f t="shared" si="62"/>
        <v>4.8311347468747847</v>
      </c>
      <c r="CO119" s="9">
        <f t="shared" si="63"/>
        <v>4.7002675536915177</v>
      </c>
    </row>
    <row r="120" spans="1:93" x14ac:dyDescent="0.25">
      <c r="A120" t="s">
        <v>128</v>
      </c>
      <c r="B120" s="7">
        <v>43951</v>
      </c>
      <c r="C120">
        <v>146000</v>
      </c>
      <c r="D120">
        <v>4950</v>
      </c>
      <c r="E120" t="s">
        <v>128</v>
      </c>
      <c r="F120" s="7">
        <v>43950</v>
      </c>
      <c r="G120">
        <v>141050</v>
      </c>
      <c r="H120">
        <v>-750</v>
      </c>
      <c r="I120" t="s">
        <v>128</v>
      </c>
      <c r="J120" s="7">
        <v>43949</v>
      </c>
      <c r="K120">
        <v>141800</v>
      </c>
      <c r="L120">
        <v>-400</v>
      </c>
      <c r="M120" t="s">
        <v>128</v>
      </c>
      <c r="N120" s="7">
        <v>43948</v>
      </c>
      <c r="O120">
        <v>142200</v>
      </c>
      <c r="P120">
        <v>-1550</v>
      </c>
      <c r="Q120" t="s">
        <v>128</v>
      </c>
      <c r="R120" s="7">
        <v>43945</v>
      </c>
      <c r="S120">
        <v>143750</v>
      </c>
      <c r="T120">
        <v>-1100</v>
      </c>
      <c r="U120" t="s">
        <v>128</v>
      </c>
      <c r="V120" s="7">
        <v>43944</v>
      </c>
      <c r="W120">
        <v>144850</v>
      </c>
      <c r="X120">
        <v>-3700</v>
      </c>
      <c r="Y120" t="s">
        <v>128</v>
      </c>
      <c r="Z120" s="7">
        <v>43943</v>
      </c>
      <c r="AA120">
        <v>148550</v>
      </c>
      <c r="AB120">
        <v>1100</v>
      </c>
      <c r="AC120" t="s">
        <v>128</v>
      </c>
      <c r="AD120" s="7">
        <v>43942</v>
      </c>
      <c r="AE120">
        <v>147450</v>
      </c>
      <c r="AF120">
        <v>800</v>
      </c>
      <c r="AG120" t="s">
        <v>128</v>
      </c>
      <c r="AH120" s="7">
        <v>43941</v>
      </c>
      <c r="AI120">
        <v>146650</v>
      </c>
      <c r="AJ120">
        <v>2350</v>
      </c>
      <c r="AK120" t="s">
        <v>128</v>
      </c>
      <c r="AL120" s="7">
        <v>43938</v>
      </c>
      <c r="AM120">
        <v>144300</v>
      </c>
      <c r="AN120">
        <v>-2050</v>
      </c>
      <c r="AO120" t="s">
        <v>128</v>
      </c>
      <c r="AP120" s="7">
        <v>43937</v>
      </c>
      <c r="AQ120">
        <v>146350</v>
      </c>
      <c r="AR120">
        <v>5050</v>
      </c>
      <c r="AS120" t="s">
        <v>128</v>
      </c>
      <c r="AT120" s="7">
        <v>43936</v>
      </c>
      <c r="AU120">
        <v>141300</v>
      </c>
      <c r="AV120">
        <v>-19300</v>
      </c>
      <c r="AW120" t="s">
        <v>128</v>
      </c>
      <c r="AX120" s="7">
        <v>43934</v>
      </c>
      <c r="AY120">
        <v>160600</v>
      </c>
      <c r="AZ120">
        <v>3950</v>
      </c>
      <c r="BA120" t="s">
        <v>128</v>
      </c>
      <c r="BB120" s="7">
        <v>43930</v>
      </c>
      <c r="BC120">
        <v>156650</v>
      </c>
      <c r="BD120">
        <v>2250</v>
      </c>
      <c r="BE120" t="s">
        <v>128</v>
      </c>
      <c r="BF120" s="7">
        <v>43929</v>
      </c>
      <c r="BG120">
        <v>154400</v>
      </c>
      <c r="BH120">
        <v>5800</v>
      </c>
      <c r="BJ120" t="str">
        <f t="shared" si="33"/>
        <v>SHREECEM</v>
      </c>
      <c r="BK120">
        <f t="shared" si="35"/>
        <v>146000</v>
      </c>
      <c r="BL120">
        <f t="shared" si="36"/>
        <v>141050</v>
      </c>
      <c r="BM120">
        <f t="shared" si="37"/>
        <v>141800</v>
      </c>
      <c r="BN120">
        <f t="shared" si="38"/>
        <v>142200</v>
      </c>
      <c r="BO120">
        <f t="shared" si="39"/>
        <v>143750</v>
      </c>
      <c r="BP120">
        <f t="shared" si="40"/>
        <v>144850</v>
      </c>
      <c r="BQ120">
        <f t="shared" si="41"/>
        <v>148550</v>
      </c>
      <c r="BR120">
        <f t="shared" si="42"/>
        <v>147450</v>
      </c>
      <c r="BS120">
        <f t="shared" si="43"/>
        <v>146650</v>
      </c>
      <c r="BT120">
        <f t="shared" si="44"/>
        <v>144300</v>
      </c>
      <c r="BU120">
        <f t="shared" si="45"/>
        <v>146350</v>
      </c>
      <c r="BV120" s="8">
        <f t="shared" si="46"/>
        <v>141300</v>
      </c>
      <c r="BW120">
        <f t="shared" si="47"/>
        <v>160600</v>
      </c>
      <c r="BX120">
        <f t="shared" si="48"/>
        <v>156650</v>
      </c>
      <c r="BY120">
        <f t="shared" si="49"/>
        <v>154400</v>
      </c>
      <c r="CA120" t="str">
        <f t="shared" si="34"/>
        <v>SHREECEM</v>
      </c>
      <c r="CB120" s="9">
        <f t="shared" si="50"/>
        <v>3.5093938319744771</v>
      </c>
      <c r="CC120" s="9">
        <f t="shared" si="51"/>
        <v>-0.52891396332863183</v>
      </c>
      <c r="CD120" s="9">
        <f t="shared" si="52"/>
        <v>-0.28129395218002812</v>
      </c>
      <c r="CE120" s="9">
        <f t="shared" si="53"/>
        <v>-1.0782608695652174</v>
      </c>
      <c r="CF120" s="9">
        <f t="shared" si="54"/>
        <v>-0.75940628236106311</v>
      </c>
      <c r="CG120" s="9">
        <f t="shared" si="55"/>
        <v>-2.490743857287109</v>
      </c>
      <c r="CH120" s="9">
        <f t="shared" si="56"/>
        <v>0.74601559850796884</v>
      </c>
      <c r="CI120" s="9">
        <f t="shared" si="57"/>
        <v>0.54551653596999661</v>
      </c>
      <c r="CJ120" s="9">
        <f t="shared" si="58"/>
        <v>1.6285516285516284</v>
      </c>
      <c r="CK120" s="9">
        <f t="shared" si="59"/>
        <v>-1.4007516228220021</v>
      </c>
      <c r="CL120" s="9">
        <f t="shared" si="60"/>
        <v>3.5739561217268219</v>
      </c>
      <c r="CM120" s="9">
        <f t="shared" si="61"/>
        <v>-12.017434620174345</v>
      </c>
      <c r="CN120" s="9">
        <f t="shared" si="62"/>
        <v>2.5215448451962974</v>
      </c>
      <c r="CO120" s="9">
        <f t="shared" si="63"/>
        <v>1.4572538860103628</v>
      </c>
    </row>
    <row r="121" spans="1:93" x14ac:dyDescent="0.25">
      <c r="A121" t="s">
        <v>129</v>
      </c>
      <c r="B121" s="7">
        <v>43951</v>
      </c>
      <c r="C121">
        <v>1477850</v>
      </c>
      <c r="D121">
        <v>30800</v>
      </c>
      <c r="E121" t="s">
        <v>129</v>
      </c>
      <c r="F121" s="7">
        <v>43950</v>
      </c>
      <c r="G121">
        <v>1447050</v>
      </c>
      <c r="H121">
        <v>8800</v>
      </c>
      <c r="I121" t="s">
        <v>129</v>
      </c>
      <c r="J121" s="7">
        <v>43949</v>
      </c>
      <c r="K121">
        <v>1438250</v>
      </c>
      <c r="L121">
        <v>1650</v>
      </c>
      <c r="M121" t="s">
        <v>129</v>
      </c>
      <c r="N121" s="7">
        <v>43948</v>
      </c>
      <c r="O121">
        <v>1436600</v>
      </c>
      <c r="P121">
        <v>54450</v>
      </c>
      <c r="Q121" t="s">
        <v>129</v>
      </c>
      <c r="R121" s="7">
        <v>43945</v>
      </c>
      <c r="S121">
        <v>1382150</v>
      </c>
      <c r="T121">
        <v>-31350</v>
      </c>
      <c r="U121" t="s">
        <v>129</v>
      </c>
      <c r="V121" s="7">
        <v>43944</v>
      </c>
      <c r="W121">
        <v>1413500</v>
      </c>
      <c r="X121">
        <v>29150</v>
      </c>
      <c r="Y121" t="s">
        <v>129</v>
      </c>
      <c r="Z121" s="7">
        <v>43943</v>
      </c>
      <c r="AA121">
        <v>1384350</v>
      </c>
      <c r="AB121">
        <v>92400</v>
      </c>
      <c r="AC121" t="s">
        <v>129</v>
      </c>
      <c r="AD121" s="7">
        <v>43942</v>
      </c>
      <c r="AE121">
        <v>1291950</v>
      </c>
      <c r="AF121">
        <v>18150</v>
      </c>
      <c r="AG121" t="s">
        <v>129</v>
      </c>
      <c r="AH121" s="7">
        <v>43941</v>
      </c>
      <c r="AI121">
        <v>1273800</v>
      </c>
      <c r="AJ121">
        <v>10450</v>
      </c>
      <c r="AK121" t="s">
        <v>129</v>
      </c>
      <c r="AL121" s="7">
        <v>43938</v>
      </c>
      <c r="AM121">
        <v>1263350</v>
      </c>
      <c r="AN121">
        <v>-11550</v>
      </c>
      <c r="AO121" t="s">
        <v>129</v>
      </c>
      <c r="AP121" s="7">
        <v>43937</v>
      </c>
      <c r="AQ121">
        <v>1274900</v>
      </c>
      <c r="AR121">
        <v>2750</v>
      </c>
      <c r="AS121" t="s">
        <v>129</v>
      </c>
      <c r="AT121" s="7">
        <v>43936</v>
      </c>
      <c r="AU121">
        <v>1272150</v>
      </c>
      <c r="AV121">
        <v>-91300</v>
      </c>
      <c r="AW121" t="s">
        <v>129</v>
      </c>
      <c r="AX121" s="7">
        <v>43934</v>
      </c>
      <c r="AY121">
        <v>1363450</v>
      </c>
      <c r="AZ121">
        <v>58850</v>
      </c>
      <c r="BA121" t="s">
        <v>129</v>
      </c>
      <c r="BB121" s="7">
        <v>43930</v>
      </c>
      <c r="BC121">
        <v>1304600</v>
      </c>
      <c r="BD121">
        <v>-4400</v>
      </c>
      <c r="BE121" t="s">
        <v>129</v>
      </c>
      <c r="BF121" s="7">
        <v>43929</v>
      </c>
      <c r="BG121">
        <v>1309000</v>
      </c>
      <c r="BH121">
        <v>26950</v>
      </c>
      <c r="BJ121" t="str">
        <f t="shared" si="33"/>
        <v>SIEMENS</v>
      </c>
      <c r="BK121">
        <f t="shared" si="35"/>
        <v>1477850</v>
      </c>
      <c r="BL121">
        <f t="shared" si="36"/>
        <v>1447050</v>
      </c>
      <c r="BM121">
        <f t="shared" si="37"/>
        <v>1438250</v>
      </c>
      <c r="BN121">
        <f t="shared" si="38"/>
        <v>1436600</v>
      </c>
      <c r="BO121">
        <f t="shared" si="39"/>
        <v>1382150</v>
      </c>
      <c r="BP121">
        <f t="shared" si="40"/>
        <v>1413500</v>
      </c>
      <c r="BQ121">
        <f t="shared" si="41"/>
        <v>1384350</v>
      </c>
      <c r="BR121">
        <f t="shared" si="42"/>
        <v>1291950</v>
      </c>
      <c r="BS121">
        <f t="shared" si="43"/>
        <v>1273800</v>
      </c>
      <c r="BT121">
        <f t="shared" si="44"/>
        <v>1263350</v>
      </c>
      <c r="BU121">
        <f t="shared" si="45"/>
        <v>1274900</v>
      </c>
      <c r="BV121" s="8">
        <f t="shared" si="46"/>
        <v>1272150</v>
      </c>
      <c r="BW121">
        <f t="shared" si="47"/>
        <v>1363450</v>
      </c>
      <c r="BX121">
        <f t="shared" si="48"/>
        <v>1304600</v>
      </c>
      <c r="BY121">
        <f t="shared" si="49"/>
        <v>1309000</v>
      </c>
      <c r="CA121" t="str">
        <f t="shared" si="34"/>
        <v>SIEMENS</v>
      </c>
      <c r="CB121" s="9">
        <f t="shared" si="50"/>
        <v>2.1284682630178637</v>
      </c>
      <c r="CC121" s="9">
        <f t="shared" si="51"/>
        <v>0.6118546845124283</v>
      </c>
      <c r="CD121" s="9">
        <f t="shared" si="52"/>
        <v>0.11485451761102604</v>
      </c>
      <c r="CE121" s="9">
        <f t="shared" si="53"/>
        <v>3.9395145244727416</v>
      </c>
      <c r="CF121" s="9">
        <f t="shared" si="54"/>
        <v>-2.217898832684825</v>
      </c>
      <c r="CG121" s="9">
        <f t="shared" si="55"/>
        <v>2.1056813667063965</v>
      </c>
      <c r="CH121" s="9">
        <f t="shared" si="56"/>
        <v>7.1519795657726686</v>
      </c>
      <c r="CI121" s="9">
        <f t="shared" si="57"/>
        <v>1.4248704663212435</v>
      </c>
      <c r="CJ121" s="9">
        <f t="shared" si="58"/>
        <v>0.82716586852416196</v>
      </c>
      <c r="CK121" s="9">
        <f t="shared" si="59"/>
        <v>-0.90595340811044001</v>
      </c>
      <c r="CL121" s="9">
        <f t="shared" si="60"/>
        <v>0.21616947686986598</v>
      </c>
      <c r="CM121" s="9">
        <f t="shared" si="61"/>
        <v>-6.6962484872932633</v>
      </c>
      <c r="CN121" s="9">
        <f t="shared" si="62"/>
        <v>4.5109612141652615</v>
      </c>
      <c r="CO121" s="9">
        <f t="shared" si="63"/>
        <v>-0.33613445378151263</v>
      </c>
    </row>
    <row r="122" spans="1:93" x14ac:dyDescent="0.25">
      <c r="A122" t="s">
        <v>130</v>
      </c>
      <c r="B122" s="7">
        <v>43951</v>
      </c>
      <c r="C122">
        <v>520500</v>
      </c>
      <c r="D122">
        <v>-57500</v>
      </c>
      <c r="E122" t="s">
        <v>130</v>
      </c>
      <c r="F122" s="7">
        <v>43950</v>
      </c>
      <c r="G122">
        <v>578000</v>
      </c>
      <c r="H122">
        <v>-37250</v>
      </c>
      <c r="I122" t="s">
        <v>130</v>
      </c>
      <c r="J122" s="7">
        <v>43949</v>
      </c>
      <c r="K122">
        <v>615250</v>
      </c>
      <c r="L122">
        <v>51500</v>
      </c>
      <c r="M122" t="s">
        <v>130</v>
      </c>
      <c r="N122" s="7">
        <v>43948</v>
      </c>
      <c r="O122">
        <v>563750</v>
      </c>
      <c r="P122">
        <v>36250</v>
      </c>
      <c r="Q122" t="s">
        <v>130</v>
      </c>
      <c r="R122" s="7">
        <v>43945</v>
      </c>
      <c r="S122">
        <v>527500</v>
      </c>
      <c r="T122">
        <v>-11000</v>
      </c>
      <c r="U122" t="s">
        <v>130</v>
      </c>
      <c r="V122" s="7">
        <v>43944</v>
      </c>
      <c r="W122">
        <v>538500</v>
      </c>
      <c r="X122">
        <v>15750</v>
      </c>
      <c r="Y122" t="s">
        <v>130</v>
      </c>
      <c r="Z122" s="7">
        <v>43943</v>
      </c>
      <c r="AA122">
        <v>522750</v>
      </c>
      <c r="AB122">
        <v>-13500</v>
      </c>
      <c r="AC122" t="s">
        <v>130</v>
      </c>
      <c r="AD122" s="7">
        <v>43942</v>
      </c>
      <c r="AE122">
        <v>536250</v>
      </c>
      <c r="AF122">
        <v>25000</v>
      </c>
      <c r="AG122" t="s">
        <v>130</v>
      </c>
      <c r="AH122" s="7">
        <v>43941</v>
      </c>
      <c r="AI122">
        <v>511250</v>
      </c>
      <c r="AJ122">
        <v>18250</v>
      </c>
      <c r="AK122" t="s">
        <v>130</v>
      </c>
      <c r="AL122" s="7">
        <v>43938</v>
      </c>
      <c r="AM122">
        <v>493000</v>
      </c>
      <c r="AN122">
        <v>2000</v>
      </c>
      <c r="AO122" t="s">
        <v>130</v>
      </c>
      <c r="AP122" s="7">
        <v>43937</v>
      </c>
      <c r="AQ122">
        <v>491000</v>
      </c>
      <c r="AR122">
        <v>-500</v>
      </c>
      <c r="AS122" t="s">
        <v>130</v>
      </c>
      <c r="AT122" s="7">
        <v>43936</v>
      </c>
      <c r="AU122">
        <v>491500</v>
      </c>
      <c r="AV122">
        <v>7500</v>
      </c>
      <c r="AW122" t="s">
        <v>130</v>
      </c>
      <c r="AX122" s="7">
        <v>43934</v>
      </c>
      <c r="AY122">
        <v>484000</v>
      </c>
      <c r="AZ122">
        <v>-5500</v>
      </c>
      <c r="BA122" t="s">
        <v>130</v>
      </c>
      <c r="BB122" s="7">
        <v>43930</v>
      </c>
      <c r="BC122">
        <v>489500</v>
      </c>
      <c r="BD122">
        <v>-22000</v>
      </c>
      <c r="BE122" t="s">
        <v>130</v>
      </c>
      <c r="BF122" s="7">
        <v>43929</v>
      </c>
      <c r="BG122">
        <v>511500</v>
      </c>
      <c r="BH122">
        <v>-63500</v>
      </c>
      <c r="BJ122" t="str">
        <f t="shared" si="33"/>
        <v>SRF</v>
      </c>
      <c r="BK122">
        <f t="shared" si="35"/>
        <v>520500</v>
      </c>
      <c r="BL122">
        <f t="shared" si="36"/>
        <v>578000</v>
      </c>
      <c r="BM122">
        <f t="shared" si="37"/>
        <v>615250</v>
      </c>
      <c r="BN122">
        <f t="shared" si="38"/>
        <v>563750</v>
      </c>
      <c r="BO122">
        <f t="shared" si="39"/>
        <v>527500</v>
      </c>
      <c r="BP122">
        <f t="shared" si="40"/>
        <v>538500</v>
      </c>
      <c r="BQ122">
        <f t="shared" si="41"/>
        <v>522750</v>
      </c>
      <c r="BR122">
        <f t="shared" si="42"/>
        <v>536250</v>
      </c>
      <c r="BS122">
        <f t="shared" si="43"/>
        <v>511250</v>
      </c>
      <c r="BT122">
        <f t="shared" si="44"/>
        <v>493000</v>
      </c>
      <c r="BU122">
        <f t="shared" si="45"/>
        <v>491000</v>
      </c>
      <c r="BV122" s="8">
        <f t="shared" si="46"/>
        <v>491500</v>
      </c>
      <c r="BW122">
        <f t="shared" si="47"/>
        <v>484000</v>
      </c>
      <c r="BX122">
        <f t="shared" si="48"/>
        <v>489500</v>
      </c>
      <c r="BY122">
        <f t="shared" si="49"/>
        <v>511500</v>
      </c>
      <c r="CA122" t="str">
        <f t="shared" si="34"/>
        <v>SRF</v>
      </c>
      <c r="CB122" s="9">
        <f t="shared" si="50"/>
        <v>-9.9480968858131487</v>
      </c>
      <c r="CC122" s="9">
        <f t="shared" si="51"/>
        <v>-6.0544494108086138</v>
      </c>
      <c r="CD122" s="9">
        <f t="shared" si="52"/>
        <v>9.1352549889135251</v>
      </c>
      <c r="CE122" s="9">
        <f t="shared" si="53"/>
        <v>6.8720379146919433</v>
      </c>
      <c r="CF122" s="9">
        <f t="shared" si="54"/>
        <v>-2.042711234911792</v>
      </c>
      <c r="CG122" s="9">
        <f t="shared" si="55"/>
        <v>3.0129124820659969</v>
      </c>
      <c r="CH122" s="9">
        <f t="shared" si="56"/>
        <v>-2.5174825174825175</v>
      </c>
      <c r="CI122" s="9">
        <f t="shared" si="57"/>
        <v>4.8899755501222497</v>
      </c>
      <c r="CJ122" s="9">
        <f t="shared" si="58"/>
        <v>3.7018255578093311</v>
      </c>
      <c r="CK122" s="9">
        <f t="shared" si="59"/>
        <v>0.40733197556008144</v>
      </c>
      <c r="CL122" s="9">
        <f t="shared" si="60"/>
        <v>-0.10172939979654119</v>
      </c>
      <c r="CM122" s="9">
        <f t="shared" si="61"/>
        <v>1.5495867768595042</v>
      </c>
      <c r="CN122" s="9">
        <f t="shared" si="62"/>
        <v>-1.1235955056179776</v>
      </c>
      <c r="CO122" s="9">
        <f t="shared" si="63"/>
        <v>-4.3010752688172049</v>
      </c>
    </row>
    <row r="123" spans="1:93" x14ac:dyDescent="0.25">
      <c r="A123" t="s">
        <v>131</v>
      </c>
      <c r="B123" s="7">
        <v>43951</v>
      </c>
      <c r="C123">
        <v>2564400</v>
      </c>
      <c r="D123">
        <v>-171000</v>
      </c>
      <c r="E123" t="s">
        <v>131</v>
      </c>
      <c r="F123" s="7">
        <v>43950</v>
      </c>
      <c r="G123">
        <v>2735400</v>
      </c>
      <c r="H123">
        <v>-144000</v>
      </c>
      <c r="I123" t="s">
        <v>131</v>
      </c>
      <c r="J123" s="7">
        <v>43949</v>
      </c>
      <c r="K123">
        <v>2879400</v>
      </c>
      <c r="L123">
        <v>-232200</v>
      </c>
      <c r="M123" t="s">
        <v>131</v>
      </c>
      <c r="N123" s="7">
        <v>43948</v>
      </c>
      <c r="O123">
        <v>3111600</v>
      </c>
      <c r="P123">
        <v>14400</v>
      </c>
      <c r="Q123" t="s">
        <v>131</v>
      </c>
      <c r="R123" s="7">
        <v>43945</v>
      </c>
      <c r="S123">
        <v>3097200</v>
      </c>
      <c r="T123">
        <v>691200</v>
      </c>
      <c r="U123" t="s">
        <v>131</v>
      </c>
      <c r="V123" s="7">
        <v>43944</v>
      </c>
      <c r="W123">
        <v>2406000</v>
      </c>
      <c r="X123">
        <v>-196200</v>
      </c>
      <c r="Y123" t="s">
        <v>131</v>
      </c>
      <c r="Z123" s="7">
        <v>43943</v>
      </c>
      <c r="AA123">
        <v>2602200</v>
      </c>
      <c r="AB123">
        <v>-19200</v>
      </c>
      <c r="AC123" t="s">
        <v>131</v>
      </c>
      <c r="AD123" s="7">
        <v>43942</v>
      </c>
      <c r="AE123">
        <v>2621400</v>
      </c>
      <c r="AF123">
        <v>69600</v>
      </c>
      <c r="AG123" t="s">
        <v>131</v>
      </c>
      <c r="AH123" s="7">
        <v>43941</v>
      </c>
      <c r="AI123">
        <v>2551800</v>
      </c>
      <c r="AJ123">
        <v>66600</v>
      </c>
      <c r="AK123" t="s">
        <v>131</v>
      </c>
      <c r="AL123" s="7">
        <v>43938</v>
      </c>
      <c r="AM123">
        <v>2485200</v>
      </c>
      <c r="AN123">
        <v>309000</v>
      </c>
      <c r="AO123" t="s">
        <v>131</v>
      </c>
      <c r="AP123" s="7">
        <v>43937</v>
      </c>
      <c r="AQ123">
        <v>2176200</v>
      </c>
      <c r="AR123">
        <v>94200</v>
      </c>
      <c r="AS123" t="s">
        <v>131</v>
      </c>
      <c r="AT123" s="7">
        <v>43936</v>
      </c>
      <c r="AU123">
        <v>2082000</v>
      </c>
      <c r="AV123">
        <v>181800</v>
      </c>
      <c r="AW123" t="s">
        <v>131</v>
      </c>
      <c r="AX123" s="7">
        <v>43934</v>
      </c>
      <c r="AY123">
        <v>1900200</v>
      </c>
      <c r="AZ123">
        <v>70800</v>
      </c>
      <c r="BA123" t="s">
        <v>131</v>
      </c>
      <c r="BB123" s="7">
        <v>43930</v>
      </c>
      <c r="BC123">
        <v>1829400</v>
      </c>
      <c r="BD123">
        <v>-24600</v>
      </c>
      <c r="BE123" t="s">
        <v>131</v>
      </c>
      <c r="BF123" s="7">
        <v>43929</v>
      </c>
      <c r="BG123">
        <v>1854000</v>
      </c>
      <c r="BH123">
        <v>-145800</v>
      </c>
      <c r="BJ123" t="str">
        <f t="shared" si="33"/>
        <v>SRTRANSFIN</v>
      </c>
      <c r="BK123">
        <f t="shared" si="35"/>
        <v>2564400</v>
      </c>
      <c r="BL123">
        <f t="shared" si="36"/>
        <v>2735400</v>
      </c>
      <c r="BM123">
        <f t="shared" si="37"/>
        <v>2879400</v>
      </c>
      <c r="BN123">
        <f t="shared" si="38"/>
        <v>3111600</v>
      </c>
      <c r="BO123">
        <f t="shared" si="39"/>
        <v>3097200</v>
      </c>
      <c r="BP123">
        <f t="shared" si="40"/>
        <v>2406000</v>
      </c>
      <c r="BQ123">
        <f t="shared" si="41"/>
        <v>2602200</v>
      </c>
      <c r="BR123">
        <f t="shared" si="42"/>
        <v>2621400</v>
      </c>
      <c r="BS123">
        <f t="shared" si="43"/>
        <v>2551800</v>
      </c>
      <c r="BT123">
        <f t="shared" si="44"/>
        <v>2485200</v>
      </c>
      <c r="BU123">
        <f t="shared" si="45"/>
        <v>2176200</v>
      </c>
      <c r="BV123" s="8">
        <f t="shared" si="46"/>
        <v>2082000</v>
      </c>
      <c r="BW123">
        <f t="shared" si="47"/>
        <v>1900200</v>
      </c>
      <c r="BX123">
        <f t="shared" si="48"/>
        <v>1829400</v>
      </c>
      <c r="BY123">
        <f t="shared" si="49"/>
        <v>1854000</v>
      </c>
      <c r="CA123" t="str">
        <f t="shared" si="34"/>
        <v>SRTRANSFIN</v>
      </c>
      <c r="CB123" s="9">
        <f t="shared" si="50"/>
        <v>-6.2513709146742702</v>
      </c>
      <c r="CC123" s="9">
        <f t="shared" si="51"/>
        <v>-5.001041883725776</v>
      </c>
      <c r="CD123" s="9">
        <f t="shared" si="52"/>
        <v>-7.4623987659082136</v>
      </c>
      <c r="CE123" s="9">
        <f t="shared" si="53"/>
        <v>0.46493607129019759</v>
      </c>
      <c r="CF123" s="9">
        <f t="shared" si="54"/>
        <v>28.728179551122196</v>
      </c>
      <c r="CG123" s="9">
        <f t="shared" si="55"/>
        <v>-7.5397740373530091</v>
      </c>
      <c r="CH123" s="9">
        <f t="shared" si="56"/>
        <v>-0.7324330510414282</v>
      </c>
      <c r="CI123" s="9">
        <f t="shared" si="57"/>
        <v>2.7274864801316716</v>
      </c>
      <c r="CJ123" s="9">
        <f t="shared" si="58"/>
        <v>2.6798647996137133</v>
      </c>
      <c r="CK123" s="9">
        <f t="shared" si="59"/>
        <v>14.199062586159361</v>
      </c>
      <c r="CL123" s="9">
        <f t="shared" si="60"/>
        <v>4.5244956772334293</v>
      </c>
      <c r="CM123" s="9">
        <f t="shared" si="61"/>
        <v>9.5674139564256393</v>
      </c>
      <c r="CN123" s="9">
        <f t="shared" si="62"/>
        <v>3.8701213512627093</v>
      </c>
      <c r="CO123" s="9">
        <f t="shared" si="63"/>
        <v>-1.3268608414239482</v>
      </c>
    </row>
    <row r="124" spans="1:93" x14ac:dyDescent="0.25">
      <c r="A124" t="s">
        <v>132</v>
      </c>
      <c r="B124" s="7">
        <v>43951</v>
      </c>
      <c r="C124">
        <v>41752500</v>
      </c>
      <c r="D124">
        <v>-1877500</v>
      </c>
      <c r="E124" t="s">
        <v>132</v>
      </c>
      <c r="F124" s="7">
        <v>43950</v>
      </c>
      <c r="G124">
        <v>43630000</v>
      </c>
      <c r="H124">
        <v>-736250</v>
      </c>
      <c r="I124" t="s">
        <v>132</v>
      </c>
      <c r="J124" s="7">
        <v>43949</v>
      </c>
      <c r="K124">
        <v>44366250</v>
      </c>
      <c r="L124">
        <v>-2243750</v>
      </c>
      <c r="M124" t="s">
        <v>132</v>
      </c>
      <c r="N124" s="7">
        <v>43948</v>
      </c>
      <c r="O124">
        <v>46610000</v>
      </c>
      <c r="P124">
        <v>531250</v>
      </c>
      <c r="Q124" t="s">
        <v>132</v>
      </c>
      <c r="R124" s="7">
        <v>43945</v>
      </c>
      <c r="S124">
        <v>46078750</v>
      </c>
      <c r="T124">
        <v>933750</v>
      </c>
      <c r="U124" t="s">
        <v>132</v>
      </c>
      <c r="V124" s="7">
        <v>43944</v>
      </c>
      <c r="W124">
        <v>45145000</v>
      </c>
      <c r="X124">
        <v>-1347500</v>
      </c>
      <c r="Y124" t="s">
        <v>132</v>
      </c>
      <c r="Z124" s="7">
        <v>43943</v>
      </c>
      <c r="AA124">
        <v>46492500</v>
      </c>
      <c r="AB124">
        <v>-233750</v>
      </c>
      <c r="AC124" t="s">
        <v>132</v>
      </c>
      <c r="AD124" s="7">
        <v>43942</v>
      </c>
      <c r="AE124">
        <v>46726250</v>
      </c>
      <c r="AF124">
        <v>-747500</v>
      </c>
      <c r="AG124" t="s">
        <v>132</v>
      </c>
      <c r="AH124" s="7">
        <v>43941</v>
      </c>
      <c r="AI124">
        <v>47473750</v>
      </c>
      <c r="AJ124">
        <v>-643750</v>
      </c>
      <c r="AK124" t="s">
        <v>132</v>
      </c>
      <c r="AL124" s="7">
        <v>43938</v>
      </c>
      <c r="AM124">
        <v>48117500</v>
      </c>
      <c r="AN124">
        <v>-1120000</v>
      </c>
      <c r="AO124" t="s">
        <v>132</v>
      </c>
      <c r="AP124" s="7">
        <v>43937</v>
      </c>
      <c r="AQ124">
        <v>49237500</v>
      </c>
      <c r="AR124">
        <v>317500</v>
      </c>
      <c r="AS124" t="s">
        <v>132</v>
      </c>
      <c r="AT124" s="7">
        <v>43936</v>
      </c>
      <c r="AU124">
        <v>48920000</v>
      </c>
      <c r="AV124">
        <v>338750</v>
      </c>
      <c r="AW124" t="s">
        <v>132</v>
      </c>
      <c r="AX124" s="7">
        <v>43934</v>
      </c>
      <c r="AY124">
        <v>48581250</v>
      </c>
      <c r="AZ124">
        <v>-595000</v>
      </c>
      <c r="BA124" t="s">
        <v>132</v>
      </c>
      <c r="BB124" s="7">
        <v>43930</v>
      </c>
      <c r="BC124">
        <v>49176250</v>
      </c>
      <c r="BD124">
        <v>-2152500</v>
      </c>
      <c r="BE124" t="s">
        <v>132</v>
      </c>
      <c r="BF124" s="7">
        <v>43929</v>
      </c>
      <c r="BG124">
        <v>51328750</v>
      </c>
      <c r="BH124">
        <v>-613750</v>
      </c>
      <c r="BJ124" t="str">
        <f t="shared" si="33"/>
        <v>SUNPHARMA</v>
      </c>
      <c r="BK124">
        <f t="shared" si="35"/>
        <v>41752500</v>
      </c>
      <c r="BL124">
        <f t="shared" si="36"/>
        <v>43630000</v>
      </c>
      <c r="BM124">
        <f t="shared" si="37"/>
        <v>44366250</v>
      </c>
      <c r="BN124">
        <f t="shared" si="38"/>
        <v>46610000</v>
      </c>
      <c r="BO124">
        <f t="shared" si="39"/>
        <v>46078750</v>
      </c>
      <c r="BP124">
        <f t="shared" si="40"/>
        <v>45145000</v>
      </c>
      <c r="BQ124">
        <f t="shared" si="41"/>
        <v>46492500</v>
      </c>
      <c r="BR124">
        <f t="shared" si="42"/>
        <v>46726250</v>
      </c>
      <c r="BS124">
        <f t="shared" si="43"/>
        <v>47473750</v>
      </c>
      <c r="BT124">
        <f t="shared" si="44"/>
        <v>48117500</v>
      </c>
      <c r="BU124">
        <f t="shared" si="45"/>
        <v>49237500</v>
      </c>
      <c r="BV124" s="8">
        <f t="shared" si="46"/>
        <v>48920000</v>
      </c>
      <c r="BW124">
        <f t="shared" si="47"/>
        <v>48581250</v>
      </c>
      <c r="BX124">
        <f t="shared" si="48"/>
        <v>49176250</v>
      </c>
      <c r="BY124">
        <f t="shared" si="49"/>
        <v>51328750</v>
      </c>
      <c r="CA124" t="str">
        <f t="shared" si="34"/>
        <v>SUNPHARMA</v>
      </c>
      <c r="CB124" s="9">
        <f t="shared" si="50"/>
        <v>-4.3032317212926881</v>
      </c>
      <c r="CC124" s="9">
        <f t="shared" si="51"/>
        <v>-1.6594821514101372</v>
      </c>
      <c r="CD124" s="9">
        <f t="shared" si="52"/>
        <v>-4.813881141385969</v>
      </c>
      <c r="CE124" s="9">
        <f t="shared" si="53"/>
        <v>1.1529175596126195</v>
      </c>
      <c r="CF124" s="9">
        <f t="shared" si="54"/>
        <v>2.0683353638276665</v>
      </c>
      <c r="CG124" s="9">
        <f t="shared" si="55"/>
        <v>-2.8983169328386302</v>
      </c>
      <c r="CH124" s="9">
        <f t="shared" si="56"/>
        <v>-0.50025413980364353</v>
      </c>
      <c r="CI124" s="9">
        <f t="shared" si="57"/>
        <v>-1.5745543589878614</v>
      </c>
      <c r="CJ124" s="9">
        <f t="shared" si="58"/>
        <v>-1.3378708370135606</v>
      </c>
      <c r="CK124" s="9">
        <f t="shared" si="59"/>
        <v>-2.2746890073622748</v>
      </c>
      <c r="CL124" s="9">
        <f t="shared" si="60"/>
        <v>0.64901880621422736</v>
      </c>
      <c r="CM124" s="9">
        <f t="shared" si="61"/>
        <v>0.69728547536343755</v>
      </c>
      <c r="CN124" s="9">
        <f t="shared" si="62"/>
        <v>-1.2099336569990595</v>
      </c>
      <c r="CO124" s="9">
        <f t="shared" si="63"/>
        <v>-4.1935562428463582</v>
      </c>
    </row>
    <row r="125" spans="1:93" x14ac:dyDescent="0.25">
      <c r="A125" t="s">
        <v>133</v>
      </c>
      <c r="B125" s="7">
        <v>43951</v>
      </c>
      <c r="C125">
        <v>3790800</v>
      </c>
      <c r="D125">
        <v>-298800</v>
      </c>
      <c r="E125" t="s">
        <v>133</v>
      </c>
      <c r="F125" s="7">
        <v>43950</v>
      </c>
      <c r="G125">
        <v>4089600</v>
      </c>
      <c r="H125">
        <v>-156000</v>
      </c>
      <c r="I125" t="s">
        <v>133</v>
      </c>
      <c r="J125" s="7">
        <v>43949</v>
      </c>
      <c r="K125">
        <v>4245600</v>
      </c>
      <c r="L125">
        <v>-394800</v>
      </c>
      <c r="M125" t="s">
        <v>133</v>
      </c>
      <c r="N125" s="7">
        <v>43948</v>
      </c>
      <c r="O125">
        <v>4640400</v>
      </c>
      <c r="P125">
        <v>746400</v>
      </c>
      <c r="Q125" t="s">
        <v>133</v>
      </c>
      <c r="R125" s="7">
        <v>43945</v>
      </c>
      <c r="S125">
        <v>3894000</v>
      </c>
      <c r="T125">
        <v>79200</v>
      </c>
      <c r="U125" t="s">
        <v>133</v>
      </c>
      <c r="V125" s="7">
        <v>43944</v>
      </c>
      <c r="W125">
        <v>3814800</v>
      </c>
      <c r="X125">
        <v>-6000</v>
      </c>
      <c r="Y125" t="s">
        <v>133</v>
      </c>
      <c r="Z125" s="7">
        <v>43943</v>
      </c>
      <c r="AA125">
        <v>3820800</v>
      </c>
      <c r="AB125">
        <v>140400</v>
      </c>
      <c r="AC125" t="s">
        <v>133</v>
      </c>
      <c r="AD125" s="7">
        <v>43942</v>
      </c>
      <c r="AE125">
        <v>3680400</v>
      </c>
      <c r="AF125">
        <v>-690000</v>
      </c>
      <c r="AG125" t="s">
        <v>133</v>
      </c>
      <c r="AH125" s="7">
        <v>43941</v>
      </c>
      <c r="AI125">
        <v>4370400</v>
      </c>
      <c r="AJ125">
        <v>-55200</v>
      </c>
      <c r="AK125" t="s">
        <v>133</v>
      </c>
      <c r="AL125" s="7">
        <v>43938</v>
      </c>
      <c r="AM125">
        <v>4425600</v>
      </c>
      <c r="AN125">
        <v>-111600</v>
      </c>
      <c r="AO125" t="s">
        <v>133</v>
      </c>
      <c r="AP125" s="7">
        <v>43937</v>
      </c>
      <c r="AQ125">
        <v>4537200</v>
      </c>
      <c r="AR125">
        <v>285600</v>
      </c>
      <c r="AS125" t="s">
        <v>133</v>
      </c>
      <c r="AT125" s="7">
        <v>43936</v>
      </c>
      <c r="AU125">
        <v>4251600</v>
      </c>
      <c r="AV125">
        <v>165600</v>
      </c>
      <c r="AW125" t="s">
        <v>133</v>
      </c>
      <c r="AX125" s="7">
        <v>43934</v>
      </c>
      <c r="AY125">
        <v>4086000</v>
      </c>
      <c r="AZ125">
        <v>68400</v>
      </c>
      <c r="BA125" t="s">
        <v>133</v>
      </c>
      <c r="BB125" s="7">
        <v>43930</v>
      </c>
      <c r="BC125">
        <v>4017600</v>
      </c>
      <c r="BD125">
        <v>-166800</v>
      </c>
      <c r="BE125" t="s">
        <v>133</v>
      </c>
      <c r="BF125" s="7">
        <v>43929</v>
      </c>
      <c r="BG125">
        <v>4184400</v>
      </c>
      <c r="BH125">
        <v>-81600</v>
      </c>
      <c r="BJ125" t="str">
        <f t="shared" si="33"/>
        <v>SUNTV</v>
      </c>
      <c r="BK125">
        <f t="shared" si="35"/>
        <v>3790800</v>
      </c>
      <c r="BL125">
        <f t="shared" si="36"/>
        <v>4089600</v>
      </c>
      <c r="BM125">
        <f t="shared" si="37"/>
        <v>4245600</v>
      </c>
      <c r="BN125">
        <f t="shared" si="38"/>
        <v>4640400</v>
      </c>
      <c r="BO125">
        <f t="shared" si="39"/>
        <v>3894000</v>
      </c>
      <c r="BP125">
        <f t="shared" si="40"/>
        <v>3814800</v>
      </c>
      <c r="BQ125">
        <f t="shared" si="41"/>
        <v>3820800</v>
      </c>
      <c r="BR125">
        <f t="shared" si="42"/>
        <v>3680400</v>
      </c>
      <c r="BS125">
        <f t="shared" si="43"/>
        <v>4370400</v>
      </c>
      <c r="BT125">
        <f t="shared" si="44"/>
        <v>4425600</v>
      </c>
      <c r="BU125">
        <f t="shared" si="45"/>
        <v>4537200</v>
      </c>
      <c r="BV125" s="8">
        <f t="shared" si="46"/>
        <v>4251600</v>
      </c>
      <c r="BW125">
        <f t="shared" si="47"/>
        <v>4086000</v>
      </c>
      <c r="BX125">
        <f t="shared" si="48"/>
        <v>4017600</v>
      </c>
      <c r="BY125">
        <f t="shared" si="49"/>
        <v>4184400</v>
      </c>
      <c r="CA125" t="str">
        <f t="shared" si="34"/>
        <v>SUNTV</v>
      </c>
      <c r="CB125" s="9">
        <f t="shared" si="50"/>
        <v>-7.306338028169014</v>
      </c>
      <c r="CC125" s="9">
        <f t="shared" si="51"/>
        <v>-3.6743923120407009</v>
      </c>
      <c r="CD125" s="9">
        <f t="shared" si="52"/>
        <v>-8.5078872510990422</v>
      </c>
      <c r="CE125" s="9">
        <f t="shared" si="53"/>
        <v>19.167950693374422</v>
      </c>
      <c r="CF125" s="9">
        <f t="shared" si="54"/>
        <v>2.0761245674740483</v>
      </c>
      <c r="CG125" s="9">
        <f t="shared" si="55"/>
        <v>-0.157035175879397</v>
      </c>
      <c r="CH125" s="9">
        <f t="shared" si="56"/>
        <v>3.8148027388327357</v>
      </c>
      <c r="CI125" s="9">
        <f t="shared" si="57"/>
        <v>-15.788028555738606</v>
      </c>
      <c r="CJ125" s="9">
        <f t="shared" si="58"/>
        <v>-1.2472885032537961</v>
      </c>
      <c r="CK125" s="9">
        <f t="shared" si="59"/>
        <v>-2.4596667548267654</v>
      </c>
      <c r="CL125" s="9">
        <f t="shared" si="60"/>
        <v>6.7174710697149305</v>
      </c>
      <c r="CM125" s="9">
        <f t="shared" si="61"/>
        <v>4.0528634361233484</v>
      </c>
      <c r="CN125" s="9">
        <f t="shared" si="62"/>
        <v>1.7025089605734769</v>
      </c>
      <c r="CO125" s="9">
        <f t="shared" si="63"/>
        <v>-3.9862345856036709</v>
      </c>
    </row>
    <row r="126" spans="1:93" x14ac:dyDescent="0.25">
      <c r="A126" t="s">
        <v>134</v>
      </c>
      <c r="B126" s="7">
        <v>43951</v>
      </c>
      <c r="C126">
        <v>1468800</v>
      </c>
      <c r="D126">
        <v>-21600</v>
      </c>
      <c r="E126" t="s">
        <v>134</v>
      </c>
      <c r="F126" s="7">
        <v>43950</v>
      </c>
      <c r="G126">
        <v>1490400</v>
      </c>
      <c r="H126">
        <v>-51300</v>
      </c>
      <c r="I126" t="s">
        <v>134</v>
      </c>
      <c r="J126" s="7">
        <v>43949</v>
      </c>
      <c r="K126">
        <v>1541700</v>
      </c>
      <c r="L126">
        <v>-52200</v>
      </c>
      <c r="M126" t="s">
        <v>134</v>
      </c>
      <c r="N126" s="7">
        <v>43948</v>
      </c>
      <c r="O126">
        <v>1593900</v>
      </c>
      <c r="P126">
        <v>245700</v>
      </c>
      <c r="Q126" t="s">
        <v>134</v>
      </c>
      <c r="R126" s="7">
        <v>43945</v>
      </c>
      <c r="S126">
        <v>1348200</v>
      </c>
      <c r="T126">
        <v>184500</v>
      </c>
      <c r="U126" t="s">
        <v>134</v>
      </c>
      <c r="V126" s="7">
        <v>43944</v>
      </c>
      <c r="W126">
        <v>1163700</v>
      </c>
      <c r="X126">
        <v>-80100</v>
      </c>
      <c r="Y126" t="s">
        <v>134</v>
      </c>
      <c r="Z126" s="7">
        <v>43943</v>
      </c>
      <c r="AA126">
        <v>1243800</v>
      </c>
      <c r="AB126">
        <v>-10800</v>
      </c>
      <c r="AC126" t="s">
        <v>134</v>
      </c>
      <c r="AD126" s="7">
        <v>43942</v>
      </c>
      <c r="AE126">
        <v>1254600</v>
      </c>
      <c r="AF126">
        <v>-27900</v>
      </c>
      <c r="AG126" t="s">
        <v>134</v>
      </c>
      <c r="AH126" s="7">
        <v>43941</v>
      </c>
      <c r="AI126">
        <v>1282500</v>
      </c>
      <c r="AJ126">
        <v>38700</v>
      </c>
      <c r="AK126" t="s">
        <v>134</v>
      </c>
      <c r="AL126" s="7">
        <v>43938</v>
      </c>
      <c r="AM126">
        <v>1243800</v>
      </c>
      <c r="AN126">
        <v>78300</v>
      </c>
      <c r="AO126" t="s">
        <v>134</v>
      </c>
      <c r="AP126" s="7">
        <v>43937</v>
      </c>
      <c r="AQ126">
        <v>1165500</v>
      </c>
      <c r="AR126">
        <v>-33300</v>
      </c>
      <c r="AS126" t="s">
        <v>134</v>
      </c>
      <c r="AT126" s="7">
        <v>43936</v>
      </c>
      <c r="AU126">
        <v>1198800</v>
      </c>
      <c r="AV126">
        <v>122400</v>
      </c>
      <c r="AW126" t="s">
        <v>134</v>
      </c>
      <c r="AX126" s="7">
        <v>43934</v>
      </c>
      <c r="AY126">
        <v>1076400</v>
      </c>
      <c r="AZ126">
        <v>116100</v>
      </c>
      <c r="BA126" t="s">
        <v>134</v>
      </c>
      <c r="BB126" s="7">
        <v>43930</v>
      </c>
      <c r="BC126">
        <v>960300</v>
      </c>
      <c r="BD126">
        <v>-30600</v>
      </c>
      <c r="BE126" t="s">
        <v>134</v>
      </c>
      <c r="BF126" s="7">
        <v>43929</v>
      </c>
      <c r="BG126">
        <v>990900</v>
      </c>
      <c r="BH126">
        <v>63900</v>
      </c>
      <c r="BJ126" t="str">
        <f t="shared" si="33"/>
        <v>TATACHEM</v>
      </c>
      <c r="BK126">
        <f t="shared" si="35"/>
        <v>1468800</v>
      </c>
      <c r="BL126">
        <f t="shared" si="36"/>
        <v>1490400</v>
      </c>
      <c r="BM126">
        <f t="shared" si="37"/>
        <v>1541700</v>
      </c>
      <c r="BN126">
        <f t="shared" si="38"/>
        <v>1593900</v>
      </c>
      <c r="BO126">
        <f t="shared" si="39"/>
        <v>1348200</v>
      </c>
      <c r="BP126">
        <f t="shared" si="40"/>
        <v>1163700</v>
      </c>
      <c r="BQ126">
        <f t="shared" si="41"/>
        <v>1243800</v>
      </c>
      <c r="BR126">
        <f t="shared" si="42"/>
        <v>1254600</v>
      </c>
      <c r="BS126">
        <f t="shared" si="43"/>
        <v>1282500</v>
      </c>
      <c r="BT126">
        <f t="shared" si="44"/>
        <v>1243800</v>
      </c>
      <c r="BU126">
        <f t="shared" si="45"/>
        <v>1165500</v>
      </c>
      <c r="BV126" s="8">
        <f t="shared" si="46"/>
        <v>1198800</v>
      </c>
      <c r="BW126">
        <f t="shared" si="47"/>
        <v>1076400</v>
      </c>
      <c r="BX126">
        <f t="shared" si="48"/>
        <v>960300</v>
      </c>
      <c r="BY126">
        <f t="shared" si="49"/>
        <v>990900</v>
      </c>
      <c r="CA126" t="str">
        <f t="shared" si="34"/>
        <v>TATACHEM</v>
      </c>
      <c r="CB126" s="9">
        <f t="shared" si="50"/>
        <v>-1.4492753623188406</v>
      </c>
      <c r="CC126" s="9">
        <f t="shared" si="51"/>
        <v>-3.3274956217162872</v>
      </c>
      <c r="CD126" s="9">
        <f t="shared" si="52"/>
        <v>-3.274985883681536</v>
      </c>
      <c r="CE126" s="9">
        <f t="shared" si="53"/>
        <v>18.22429906542056</v>
      </c>
      <c r="CF126" s="9">
        <f t="shared" si="54"/>
        <v>15.85460170146945</v>
      </c>
      <c r="CG126" s="9">
        <f t="shared" si="55"/>
        <v>-6.4399421128798844</v>
      </c>
      <c r="CH126" s="9">
        <f t="shared" si="56"/>
        <v>-0.86083213773314204</v>
      </c>
      <c r="CI126" s="9">
        <f t="shared" si="57"/>
        <v>-2.1754385964912282</v>
      </c>
      <c r="CJ126" s="9">
        <f t="shared" si="58"/>
        <v>3.1114327062228653</v>
      </c>
      <c r="CK126" s="9">
        <f t="shared" si="59"/>
        <v>6.718146718146718</v>
      </c>
      <c r="CL126" s="9">
        <f t="shared" si="60"/>
        <v>-2.7777777777777777</v>
      </c>
      <c r="CM126" s="9">
        <f t="shared" si="61"/>
        <v>11.371237458193979</v>
      </c>
      <c r="CN126" s="9">
        <f t="shared" si="62"/>
        <v>12.089971883786317</v>
      </c>
      <c r="CO126" s="9">
        <f t="shared" si="63"/>
        <v>-3.0881017257039058</v>
      </c>
    </row>
    <row r="127" spans="1:93" x14ac:dyDescent="0.25">
      <c r="A127" t="s">
        <v>135</v>
      </c>
      <c r="B127" s="7">
        <v>43951</v>
      </c>
      <c r="C127">
        <v>9539100</v>
      </c>
      <c r="D127">
        <v>54000</v>
      </c>
      <c r="E127" t="s">
        <v>135</v>
      </c>
      <c r="F127" s="7">
        <v>43950</v>
      </c>
      <c r="G127">
        <v>9485100</v>
      </c>
      <c r="H127">
        <v>-866700</v>
      </c>
      <c r="I127" t="s">
        <v>135</v>
      </c>
      <c r="J127" s="7">
        <v>43949</v>
      </c>
      <c r="K127">
        <v>10351800</v>
      </c>
      <c r="L127">
        <v>629100</v>
      </c>
      <c r="M127" t="s">
        <v>135</v>
      </c>
      <c r="N127" s="7">
        <v>43948</v>
      </c>
      <c r="O127">
        <v>9722700</v>
      </c>
      <c r="P127">
        <v>1028700</v>
      </c>
      <c r="Q127" t="s">
        <v>135</v>
      </c>
      <c r="R127" s="7">
        <v>43945</v>
      </c>
      <c r="S127">
        <v>8694000</v>
      </c>
      <c r="T127">
        <v>432000</v>
      </c>
      <c r="U127" t="s">
        <v>135</v>
      </c>
      <c r="V127" s="7">
        <v>43944</v>
      </c>
      <c r="W127">
        <v>8262000</v>
      </c>
      <c r="X127">
        <v>183600</v>
      </c>
      <c r="Y127" t="s">
        <v>135</v>
      </c>
      <c r="Z127" s="7">
        <v>43943</v>
      </c>
      <c r="AA127">
        <v>8078400</v>
      </c>
      <c r="AB127">
        <v>477900</v>
      </c>
      <c r="AC127" t="s">
        <v>135</v>
      </c>
      <c r="AD127" s="7">
        <v>43942</v>
      </c>
      <c r="AE127">
        <v>7600500</v>
      </c>
      <c r="AF127">
        <v>78300</v>
      </c>
      <c r="AG127" t="s">
        <v>135</v>
      </c>
      <c r="AH127" s="7">
        <v>43941</v>
      </c>
      <c r="AI127">
        <v>7522200</v>
      </c>
      <c r="AJ127">
        <v>-207900</v>
      </c>
      <c r="AK127" t="s">
        <v>135</v>
      </c>
      <c r="AL127" s="7">
        <v>43938</v>
      </c>
      <c r="AM127">
        <v>7730100</v>
      </c>
      <c r="AN127">
        <v>626400</v>
      </c>
      <c r="AO127" t="s">
        <v>135</v>
      </c>
      <c r="AP127" s="7">
        <v>43937</v>
      </c>
      <c r="AQ127">
        <v>7103700</v>
      </c>
      <c r="AR127">
        <v>75600</v>
      </c>
      <c r="AS127" t="s">
        <v>135</v>
      </c>
      <c r="AT127" s="7">
        <v>43936</v>
      </c>
      <c r="AU127">
        <v>7028100</v>
      </c>
      <c r="AV127">
        <v>-140400</v>
      </c>
      <c r="AW127" t="s">
        <v>135</v>
      </c>
      <c r="AX127" s="7">
        <v>43934</v>
      </c>
      <c r="AY127">
        <v>7168500</v>
      </c>
      <c r="AZ127">
        <v>-81000</v>
      </c>
      <c r="BA127" t="s">
        <v>135</v>
      </c>
      <c r="BB127" s="7">
        <v>43930</v>
      </c>
      <c r="BC127">
        <v>7249500</v>
      </c>
      <c r="BD127">
        <v>-240300</v>
      </c>
      <c r="BE127" t="s">
        <v>135</v>
      </c>
      <c r="BF127" s="7">
        <v>43929</v>
      </c>
      <c r="BG127">
        <v>7489800</v>
      </c>
      <c r="BH127">
        <v>-504900</v>
      </c>
      <c r="BJ127" t="str">
        <f t="shared" si="33"/>
        <v>TATACONSUM</v>
      </c>
      <c r="BK127">
        <f t="shared" si="35"/>
        <v>9539100</v>
      </c>
      <c r="BL127">
        <f t="shared" si="36"/>
        <v>9485100</v>
      </c>
      <c r="BM127">
        <f t="shared" si="37"/>
        <v>10351800</v>
      </c>
      <c r="BN127">
        <f t="shared" si="38"/>
        <v>9722700</v>
      </c>
      <c r="BO127">
        <f t="shared" si="39"/>
        <v>8694000</v>
      </c>
      <c r="BP127">
        <f t="shared" si="40"/>
        <v>8262000</v>
      </c>
      <c r="BQ127">
        <f t="shared" si="41"/>
        <v>8078400</v>
      </c>
      <c r="BR127">
        <f t="shared" si="42"/>
        <v>7600500</v>
      </c>
      <c r="BS127">
        <f t="shared" si="43"/>
        <v>7522200</v>
      </c>
      <c r="BT127">
        <f t="shared" si="44"/>
        <v>7730100</v>
      </c>
      <c r="BU127">
        <f t="shared" si="45"/>
        <v>7103700</v>
      </c>
      <c r="BV127" s="8">
        <f t="shared" si="46"/>
        <v>7028100</v>
      </c>
      <c r="BW127">
        <f t="shared" si="47"/>
        <v>7168500</v>
      </c>
      <c r="BX127">
        <f t="shared" si="48"/>
        <v>7249500</v>
      </c>
      <c r="BY127">
        <f t="shared" si="49"/>
        <v>7489800</v>
      </c>
      <c r="CA127" t="str">
        <f t="shared" si="34"/>
        <v>TATACONSUM</v>
      </c>
      <c r="CB127" s="9">
        <f t="shared" si="50"/>
        <v>0.569313976658127</v>
      </c>
      <c r="CC127" s="9">
        <f t="shared" si="51"/>
        <v>-8.3724569640062594</v>
      </c>
      <c r="CD127" s="9">
        <f t="shared" si="52"/>
        <v>6.4704248819772285</v>
      </c>
      <c r="CE127" s="9">
        <f t="shared" si="53"/>
        <v>11.832298136645964</v>
      </c>
      <c r="CF127" s="9">
        <f t="shared" si="54"/>
        <v>5.2287581699346406</v>
      </c>
      <c r="CG127" s="9">
        <f t="shared" si="55"/>
        <v>2.2727272727272729</v>
      </c>
      <c r="CH127" s="9">
        <f t="shared" si="56"/>
        <v>6.2877442273534632</v>
      </c>
      <c r="CI127" s="9">
        <f t="shared" si="57"/>
        <v>1.0409188801148601</v>
      </c>
      <c r="CJ127" s="9">
        <f t="shared" si="58"/>
        <v>-2.6894865525672369</v>
      </c>
      <c r="CK127" s="9">
        <f t="shared" si="59"/>
        <v>8.8179399467882931</v>
      </c>
      <c r="CL127" s="9">
        <f t="shared" si="60"/>
        <v>1.0756819054936613</v>
      </c>
      <c r="CM127" s="9">
        <f t="shared" si="61"/>
        <v>-1.9585687382297552</v>
      </c>
      <c r="CN127" s="9">
        <f t="shared" si="62"/>
        <v>-1.1173184357541899</v>
      </c>
      <c r="CO127" s="9">
        <f t="shared" si="63"/>
        <v>-3.2083633741888966</v>
      </c>
    </row>
    <row r="128" spans="1:93" x14ac:dyDescent="0.25">
      <c r="A128" t="s">
        <v>136</v>
      </c>
      <c r="B128" s="7">
        <v>43951</v>
      </c>
      <c r="C128">
        <v>63197100</v>
      </c>
      <c r="D128">
        <v>6673600</v>
      </c>
      <c r="E128" t="s">
        <v>136</v>
      </c>
      <c r="F128" s="7">
        <v>43950</v>
      </c>
      <c r="G128">
        <v>56523500</v>
      </c>
      <c r="H128">
        <v>399900</v>
      </c>
      <c r="I128" t="s">
        <v>136</v>
      </c>
      <c r="J128" s="7">
        <v>43949</v>
      </c>
      <c r="K128">
        <v>56123600</v>
      </c>
      <c r="L128">
        <v>-4102200</v>
      </c>
      <c r="M128" t="s">
        <v>136</v>
      </c>
      <c r="N128" s="7">
        <v>43948</v>
      </c>
      <c r="O128">
        <v>60225800</v>
      </c>
      <c r="P128">
        <v>-1621100</v>
      </c>
      <c r="Q128" t="s">
        <v>136</v>
      </c>
      <c r="R128" s="7">
        <v>43945</v>
      </c>
      <c r="S128">
        <v>61846900</v>
      </c>
      <c r="T128">
        <v>950300</v>
      </c>
      <c r="U128" t="s">
        <v>136</v>
      </c>
      <c r="V128" s="7">
        <v>43944</v>
      </c>
      <c r="W128">
        <v>60896600</v>
      </c>
      <c r="X128">
        <v>984700</v>
      </c>
      <c r="Y128" t="s">
        <v>136</v>
      </c>
      <c r="Z128" s="7">
        <v>43943</v>
      </c>
      <c r="AA128">
        <v>59911900</v>
      </c>
      <c r="AB128">
        <v>1857600</v>
      </c>
      <c r="AC128" t="s">
        <v>136</v>
      </c>
      <c r="AD128" s="7">
        <v>43942</v>
      </c>
      <c r="AE128">
        <v>58054300</v>
      </c>
      <c r="AF128">
        <v>791200</v>
      </c>
      <c r="AG128" t="s">
        <v>136</v>
      </c>
      <c r="AH128" s="7">
        <v>43941</v>
      </c>
      <c r="AI128">
        <v>57263100</v>
      </c>
      <c r="AJ128">
        <v>-1973700</v>
      </c>
      <c r="AK128" t="s">
        <v>136</v>
      </c>
      <c r="AL128" s="7">
        <v>43938</v>
      </c>
      <c r="AM128">
        <v>59236800</v>
      </c>
      <c r="AN128">
        <v>1582400</v>
      </c>
      <c r="AO128" t="s">
        <v>136</v>
      </c>
      <c r="AP128" s="7">
        <v>43937</v>
      </c>
      <c r="AQ128">
        <v>57654400</v>
      </c>
      <c r="AR128">
        <v>1079300</v>
      </c>
      <c r="AS128" t="s">
        <v>136</v>
      </c>
      <c r="AT128" s="7">
        <v>43936</v>
      </c>
      <c r="AU128">
        <v>56575100</v>
      </c>
      <c r="AV128">
        <v>-245100</v>
      </c>
      <c r="AW128" t="s">
        <v>136</v>
      </c>
      <c r="AX128" s="7">
        <v>43934</v>
      </c>
      <c r="AY128">
        <v>56820200</v>
      </c>
      <c r="AZ128">
        <v>-3934500</v>
      </c>
      <c r="BA128" t="s">
        <v>136</v>
      </c>
      <c r="BB128" s="7">
        <v>43930</v>
      </c>
      <c r="BC128">
        <v>60754700</v>
      </c>
      <c r="BD128">
        <v>4252700</v>
      </c>
      <c r="BE128" t="s">
        <v>136</v>
      </c>
      <c r="BF128" s="7">
        <v>43929</v>
      </c>
      <c r="BG128">
        <v>56502000</v>
      </c>
      <c r="BH128">
        <v>903000</v>
      </c>
      <c r="BJ128" t="str">
        <f t="shared" si="33"/>
        <v>TATAMOTORS</v>
      </c>
      <c r="BK128">
        <f t="shared" si="35"/>
        <v>63197100</v>
      </c>
      <c r="BL128">
        <f t="shared" si="36"/>
        <v>56523500</v>
      </c>
      <c r="BM128">
        <f t="shared" si="37"/>
        <v>56123600</v>
      </c>
      <c r="BN128">
        <f t="shared" si="38"/>
        <v>60225800</v>
      </c>
      <c r="BO128">
        <f t="shared" si="39"/>
        <v>61846900</v>
      </c>
      <c r="BP128">
        <f t="shared" si="40"/>
        <v>60896600</v>
      </c>
      <c r="BQ128">
        <f t="shared" si="41"/>
        <v>59911900</v>
      </c>
      <c r="BR128">
        <f t="shared" si="42"/>
        <v>58054300</v>
      </c>
      <c r="BS128">
        <f t="shared" si="43"/>
        <v>57263100</v>
      </c>
      <c r="BT128">
        <f t="shared" si="44"/>
        <v>59236800</v>
      </c>
      <c r="BU128">
        <f t="shared" si="45"/>
        <v>57654400</v>
      </c>
      <c r="BV128" s="8">
        <f t="shared" si="46"/>
        <v>56575100</v>
      </c>
      <c r="BW128">
        <f t="shared" si="47"/>
        <v>56820200</v>
      </c>
      <c r="BX128">
        <f t="shared" si="48"/>
        <v>60754700</v>
      </c>
      <c r="BY128">
        <f t="shared" si="49"/>
        <v>56502000</v>
      </c>
      <c r="CA128" t="str">
        <f t="shared" si="34"/>
        <v>TATAMOTORS</v>
      </c>
      <c r="CB128" s="9">
        <f t="shared" si="50"/>
        <v>11.806770635222517</v>
      </c>
      <c r="CC128" s="9">
        <f t="shared" si="51"/>
        <v>0.71253447747471654</v>
      </c>
      <c r="CD128" s="9">
        <f t="shared" si="52"/>
        <v>-6.8113665571897757</v>
      </c>
      <c r="CE128" s="9">
        <f t="shared" si="53"/>
        <v>-2.6211499687130639</v>
      </c>
      <c r="CF128" s="9">
        <f t="shared" si="54"/>
        <v>1.5605140516876148</v>
      </c>
      <c r="CG128" s="9">
        <f t="shared" si="55"/>
        <v>1.6435799899519128</v>
      </c>
      <c r="CH128" s="9">
        <f t="shared" si="56"/>
        <v>3.1997629805199614</v>
      </c>
      <c r="CI128" s="9">
        <f t="shared" si="57"/>
        <v>1.3816925734024179</v>
      </c>
      <c r="CJ128" s="9">
        <f t="shared" si="58"/>
        <v>-3.3318815331010452</v>
      </c>
      <c r="CK128" s="9">
        <f t="shared" si="59"/>
        <v>2.7446300715990453</v>
      </c>
      <c r="CL128" s="9">
        <f t="shared" si="60"/>
        <v>1.9077297256213421</v>
      </c>
      <c r="CM128" s="9">
        <f t="shared" si="61"/>
        <v>-0.43136067806871498</v>
      </c>
      <c r="CN128" s="9">
        <f t="shared" si="62"/>
        <v>-6.4760421827447097</v>
      </c>
      <c r="CO128" s="9">
        <f t="shared" si="63"/>
        <v>7.5266362252663628</v>
      </c>
    </row>
    <row r="129" spans="1:93" x14ac:dyDescent="0.25">
      <c r="A129" t="s">
        <v>137</v>
      </c>
      <c r="B129" s="7">
        <v>43951</v>
      </c>
      <c r="C129">
        <v>60345000</v>
      </c>
      <c r="D129">
        <v>3060000</v>
      </c>
      <c r="E129" t="s">
        <v>137</v>
      </c>
      <c r="F129" s="7">
        <v>43950</v>
      </c>
      <c r="G129">
        <v>57285000</v>
      </c>
      <c r="H129">
        <v>432000</v>
      </c>
      <c r="I129" t="s">
        <v>137</v>
      </c>
      <c r="J129" s="7">
        <v>43949</v>
      </c>
      <c r="K129">
        <v>56853000</v>
      </c>
      <c r="L129">
        <v>-2457000</v>
      </c>
      <c r="M129" t="s">
        <v>137</v>
      </c>
      <c r="N129" s="7">
        <v>43948</v>
      </c>
      <c r="O129">
        <v>59310000</v>
      </c>
      <c r="P129">
        <v>7542000</v>
      </c>
      <c r="Q129" t="s">
        <v>137</v>
      </c>
      <c r="R129" s="7">
        <v>43945</v>
      </c>
      <c r="S129">
        <v>51768000</v>
      </c>
      <c r="T129">
        <v>1008000</v>
      </c>
      <c r="U129" t="s">
        <v>137</v>
      </c>
      <c r="V129" s="7">
        <v>43944</v>
      </c>
      <c r="W129">
        <v>50760000</v>
      </c>
      <c r="X129">
        <v>774000</v>
      </c>
      <c r="Y129" t="s">
        <v>137</v>
      </c>
      <c r="Z129" s="7">
        <v>43943</v>
      </c>
      <c r="AA129">
        <v>49986000</v>
      </c>
      <c r="AB129">
        <v>522000</v>
      </c>
      <c r="AC129" t="s">
        <v>137</v>
      </c>
      <c r="AD129" s="7">
        <v>43942</v>
      </c>
      <c r="AE129">
        <v>49464000</v>
      </c>
      <c r="AF129">
        <v>720000</v>
      </c>
      <c r="AG129" t="s">
        <v>137</v>
      </c>
      <c r="AH129" s="7">
        <v>43941</v>
      </c>
      <c r="AI129">
        <v>48744000</v>
      </c>
      <c r="AJ129">
        <v>3069000</v>
      </c>
      <c r="AK129" t="s">
        <v>137</v>
      </c>
      <c r="AL129" s="7">
        <v>43938</v>
      </c>
      <c r="AM129">
        <v>45675000</v>
      </c>
      <c r="AN129">
        <v>603000</v>
      </c>
      <c r="AO129" t="s">
        <v>137</v>
      </c>
      <c r="AP129" s="7">
        <v>43937</v>
      </c>
      <c r="AQ129">
        <v>45072000</v>
      </c>
      <c r="AR129">
        <v>2376000</v>
      </c>
      <c r="AS129" t="s">
        <v>137</v>
      </c>
      <c r="AT129" s="7">
        <v>43936</v>
      </c>
      <c r="AU129">
        <v>42696000</v>
      </c>
      <c r="AV129">
        <v>954000</v>
      </c>
      <c r="AW129" t="s">
        <v>137</v>
      </c>
      <c r="AX129" s="7">
        <v>43934</v>
      </c>
      <c r="AY129">
        <v>41742000</v>
      </c>
      <c r="AZ129">
        <v>414000</v>
      </c>
      <c r="BA129" t="s">
        <v>137</v>
      </c>
      <c r="BB129" s="7">
        <v>43930</v>
      </c>
      <c r="BC129">
        <v>41328000</v>
      </c>
      <c r="BD129">
        <v>-369000</v>
      </c>
      <c r="BE129" t="s">
        <v>137</v>
      </c>
      <c r="BF129" s="7">
        <v>43929</v>
      </c>
      <c r="BG129">
        <v>41697000</v>
      </c>
      <c r="BH129">
        <v>-1863000</v>
      </c>
      <c r="BJ129" t="str">
        <f t="shared" si="33"/>
        <v>TATAPOWER</v>
      </c>
      <c r="BK129">
        <f t="shared" si="35"/>
        <v>60345000</v>
      </c>
      <c r="BL129">
        <f t="shared" si="36"/>
        <v>57285000</v>
      </c>
      <c r="BM129">
        <f t="shared" si="37"/>
        <v>56853000</v>
      </c>
      <c r="BN129">
        <f t="shared" si="38"/>
        <v>59310000</v>
      </c>
      <c r="BO129">
        <f t="shared" si="39"/>
        <v>51768000</v>
      </c>
      <c r="BP129">
        <f t="shared" si="40"/>
        <v>50760000</v>
      </c>
      <c r="BQ129">
        <f t="shared" si="41"/>
        <v>49986000</v>
      </c>
      <c r="BR129">
        <f t="shared" si="42"/>
        <v>49464000</v>
      </c>
      <c r="BS129">
        <f t="shared" si="43"/>
        <v>48744000</v>
      </c>
      <c r="BT129">
        <f t="shared" si="44"/>
        <v>45675000</v>
      </c>
      <c r="BU129">
        <f t="shared" si="45"/>
        <v>45072000</v>
      </c>
      <c r="BV129" s="8">
        <f t="shared" si="46"/>
        <v>42696000</v>
      </c>
      <c r="BW129">
        <f t="shared" si="47"/>
        <v>41742000</v>
      </c>
      <c r="BX129">
        <f t="shared" si="48"/>
        <v>41328000</v>
      </c>
      <c r="BY129">
        <f t="shared" si="49"/>
        <v>41697000</v>
      </c>
      <c r="CA129" t="str">
        <f t="shared" si="34"/>
        <v>TATAPOWER</v>
      </c>
      <c r="CB129" s="9">
        <f t="shared" si="50"/>
        <v>5.3417124901806758</v>
      </c>
      <c r="CC129" s="9">
        <f t="shared" si="51"/>
        <v>0.75985436124742756</v>
      </c>
      <c r="CD129" s="9">
        <f t="shared" si="52"/>
        <v>-4.1426403641881642</v>
      </c>
      <c r="CE129" s="9">
        <f t="shared" si="53"/>
        <v>14.568845618915161</v>
      </c>
      <c r="CF129" s="9">
        <f t="shared" si="54"/>
        <v>1.9858156028368796</v>
      </c>
      <c r="CG129" s="9">
        <f t="shared" si="55"/>
        <v>1.5484335613971911</v>
      </c>
      <c r="CH129" s="9">
        <f t="shared" si="56"/>
        <v>1.0553129548762736</v>
      </c>
      <c r="CI129" s="9">
        <f t="shared" si="57"/>
        <v>1.4771048744460855</v>
      </c>
      <c r="CJ129" s="9">
        <f t="shared" si="58"/>
        <v>6.7192118226600979</v>
      </c>
      <c r="CK129" s="9">
        <f t="shared" si="59"/>
        <v>1.3378594249201279</v>
      </c>
      <c r="CL129" s="9">
        <f t="shared" si="60"/>
        <v>5.5649241146711637</v>
      </c>
      <c r="CM129" s="9">
        <f t="shared" si="61"/>
        <v>2.2854678740836567</v>
      </c>
      <c r="CN129" s="9">
        <f t="shared" si="62"/>
        <v>1.0017421602787455</v>
      </c>
      <c r="CO129" s="9">
        <f t="shared" si="63"/>
        <v>-0.88495575221238942</v>
      </c>
    </row>
    <row r="130" spans="1:93" x14ac:dyDescent="0.25">
      <c r="A130" t="s">
        <v>138</v>
      </c>
      <c r="B130" s="7">
        <v>43951</v>
      </c>
      <c r="C130">
        <v>15769500</v>
      </c>
      <c r="D130">
        <v>-3001500</v>
      </c>
      <c r="E130" t="s">
        <v>138</v>
      </c>
      <c r="F130" s="7">
        <v>43950</v>
      </c>
      <c r="G130">
        <v>18771000</v>
      </c>
      <c r="H130">
        <v>-1549500</v>
      </c>
      <c r="I130" t="s">
        <v>138</v>
      </c>
      <c r="J130" s="7">
        <v>43949</v>
      </c>
      <c r="K130">
        <v>20320500</v>
      </c>
      <c r="L130">
        <v>-1210500</v>
      </c>
      <c r="M130" t="s">
        <v>138</v>
      </c>
      <c r="N130" s="7">
        <v>43948</v>
      </c>
      <c r="O130">
        <v>21531000</v>
      </c>
      <c r="P130">
        <v>145500</v>
      </c>
      <c r="Q130" t="s">
        <v>138</v>
      </c>
      <c r="R130" s="7">
        <v>43945</v>
      </c>
      <c r="S130">
        <v>21385500</v>
      </c>
      <c r="T130">
        <v>1612500</v>
      </c>
      <c r="U130" t="s">
        <v>138</v>
      </c>
      <c r="V130" s="7">
        <v>43944</v>
      </c>
      <c r="W130">
        <v>19773000</v>
      </c>
      <c r="X130">
        <v>1578000</v>
      </c>
      <c r="Y130" t="s">
        <v>138</v>
      </c>
      <c r="Z130" s="7">
        <v>43943</v>
      </c>
      <c r="AA130">
        <v>18195000</v>
      </c>
      <c r="AB130">
        <v>871500</v>
      </c>
      <c r="AC130" t="s">
        <v>138</v>
      </c>
      <c r="AD130" s="7">
        <v>43942</v>
      </c>
      <c r="AE130">
        <v>17323500</v>
      </c>
      <c r="AF130">
        <v>2385000</v>
      </c>
      <c r="AG130" t="s">
        <v>138</v>
      </c>
      <c r="AH130" s="7">
        <v>43941</v>
      </c>
      <c r="AI130">
        <v>14938500</v>
      </c>
      <c r="AJ130">
        <v>963000</v>
      </c>
      <c r="AK130" t="s">
        <v>138</v>
      </c>
      <c r="AL130" s="7">
        <v>43938</v>
      </c>
      <c r="AM130">
        <v>13975500</v>
      </c>
      <c r="AN130">
        <v>-46500</v>
      </c>
      <c r="AO130" t="s">
        <v>138</v>
      </c>
      <c r="AP130" s="7">
        <v>43937</v>
      </c>
      <c r="AQ130">
        <v>14022000</v>
      </c>
      <c r="AR130">
        <v>-27000</v>
      </c>
      <c r="AS130" t="s">
        <v>138</v>
      </c>
      <c r="AT130" s="7">
        <v>43936</v>
      </c>
      <c r="AU130">
        <v>14049000</v>
      </c>
      <c r="AV130">
        <v>-463500</v>
      </c>
      <c r="AW130" t="s">
        <v>138</v>
      </c>
      <c r="AX130" s="7">
        <v>43934</v>
      </c>
      <c r="AY130">
        <v>14512500</v>
      </c>
      <c r="AZ130">
        <v>522000</v>
      </c>
      <c r="BA130" t="s">
        <v>138</v>
      </c>
      <c r="BB130" s="7">
        <v>43930</v>
      </c>
      <c r="BC130">
        <v>13990500</v>
      </c>
      <c r="BD130">
        <v>154500</v>
      </c>
      <c r="BE130" t="s">
        <v>138</v>
      </c>
      <c r="BF130" s="7">
        <v>43929</v>
      </c>
      <c r="BG130">
        <v>13836000</v>
      </c>
      <c r="BH130">
        <v>-331500</v>
      </c>
      <c r="BJ130" t="str">
        <f t="shared" ref="BJ130:BJ145" si="64">A130</f>
        <v>TATASTEEL</v>
      </c>
      <c r="BK130">
        <f t="shared" si="35"/>
        <v>15769500</v>
      </c>
      <c r="BL130">
        <f t="shared" si="36"/>
        <v>18771000</v>
      </c>
      <c r="BM130">
        <f t="shared" si="37"/>
        <v>20320500</v>
      </c>
      <c r="BN130">
        <f t="shared" si="38"/>
        <v>21531000</v>
      </c>
      <c r="BO130">
        <f t="shared" si="39"/>
        <v>21385500</v>
      </c>
      <c r="BP130">
        <f t="shared" si="40"/>
        <v>19773000</v>
      </c>
      <c r="BQ130">
        <f t="shared" si="41"/>
        <v>18195000</v>
      </c>
      <c r="BR130">
        <f t="shared" si="42"/>
        <v>17323500</v>
      </c>
      <c r="BS130">
        <f t="shared" si="43"/>
        <v>14938500</v>
      </c>
      <c r="BT130">
        <f t="shared" si="44"/>
        <v>13975500</v>
      </c>
      <c r="BU130">
        <f t="shared" si="45"/>
        <v>14022000</v>
      </c>
      <c r="BV130" s="8">
        <f t="shared" si="46"/>
        <v>14049000</v>
      </c>
      <c r="BW130">
        <f t="shared" si="47"/>
        <v>14512500</v>
      </c>
      <c r="BX130">
        <f t="shared" si="48"/>
        <v>13990500</v>
      </c>
      <c r="BY130">
        <f t="shared" si="49"/>
        <v>13836000</v>
      </c>
      <c r="CA130" t="str">
        <f t="shared" ref="CA130:CA145" si="65">BJ130</f>
        <v>TATASTEEL</v>
      </c>
      <c r="CB130" s="9">
        <f t="shared" si="50"/>
        <v>-15.990091097970275</v>
      </c>
      <c r="CC130" s="9">
        <f t="shared" si="51"/>
        <v>-7.6253044954602505</v>
      </c>
      <c r="CD130" s="9">
        <f t="shared" si="52"/>
        <v>-5.6221262365891045</v>
      </c>
      <c r="CE130" s="9">
        <f t="shared" si="53"/>
        <v>0.68036753875289324</v>
      </c>
      <c r="CF130" s="9">
        <f t="shared" si="54"/>
        <v>8.1550599302078588</v>
      </c>
      <c r="CG130" s="9">
        <f t="shared" si="55"/>
        <v>8.6727122835943948</v>
      </c>
      <c r="CH130" s="9">
        <f t="shared" si="56"/>
        <v>5.0307385920858945</v>
      </c>
      <c r="CI130" s="9">
        <f t="shared" si="57"/>
        <v>15.965458379355358</v>
      </c>
      <c r="CJ130" s="9">
        <f t="shared" si="58"/>
        <v>6.8906300311258999</v>
      </c>
      <c r="CK130" s="9">
        <f t="shared" si="59"/>
        <v>-0.33162173727000427</v>
      </c>
      <c r="CL130" s="9">
        <f t="shared" si="60"/>
        <v>-0.19218449711723257</v>
      </c>
      <c r="CM130" s="9">
        <f t="shared" si="61"/>
        <v>-3.1937984496124034</v>
      </c>
      <c r="CN130" s="9">
        <f t="shared" si="62"/>
        <v>3.7311032486330014</v>
      </c>
      <c r="CO130" s="9">
        <f t="shared" si="63"/>
        <v>1.116652211621856</v>
      </c>
    </row>
    <row r="131" spans="1:93" x14ac:dyDescent="0.25">
      <c r="A131" t="s">
        <v>139</v>
      </c>
      <c r="B131" s="7">
        <v>43951</v>
      </c>
      <c r="C131">
        <v>14251250</v>
      </c>
      <c r="D131">
        <v>102000</v>
      </c>
      <c r="E131" t="s">
        <v>139</v>
      </c>
      <c r="F131" s="7">
        <v>43950</v>
      </c>
      <c r="G131">
        <v>14149250</v>
      </c>
      <c r="H131">
        <v>-1162750</v>
      </c>
      <c r="I131" t="s">
        <v>139</v>
      </c>
      <c r="J131" s="7">
        <v>43949</v>
      </c>
      <c r="K131">
        <v>15312000</v>
      </c>
      <c r="L131">
        <v>-8000</v>
      </c>
      <c r="M131" t="s">
        <v>139</v>
      </c>
      <c r="N131" s="7">
        <v>43948</v>
      </c>
      <c r="O131">
        <v>15320000</v>
      </c>
      <c r="P131">
        <v>-166750</v>
      </c>
      <c r="Q131" t="s">
        <v>139</v>
      </c>
      <c r="R131" s="7">
        <v>43945</v>
      </c>
      <c r="S131">
        <v>15486750</v>
      </c>
      <c r="T131">
        <v>-289750</v>
      </c>
      <c r="U131" t="s">
        <v>139</v>
      </c>
      <c r="V131" s="7">
        <v>43944</v>
      </c>
      <c r="W131">
        <v>15776500</v>
      </c>
      <c r="X131">
        <v>-69250</v>
      </c>
      <c r="Y131" t="s">
        <v>139</v>
      </c>
      <c r="Z131" s="7">
        <v>43943</v>
      </c>
      <c r="AA131">
        <v>15845750</v>
      </c>
      <c r="AB131">
        <v>-39000</v>
      </c>
      <c r="AC131" t="s">
        <v>139</v>
      </c>
      <c r="AD131" s="7">
        <v>43942</v>
      </c>
      <c r="AE131">
        <v>15884750</v>
      </c>
      <c r="AF131">
        <v>194000</v>
      </c>
      <c r="AG131" t="s">
        <v>139</v>
      </c>
      <c r="AH131" s="7">
        <v>43941</v>
      </c>
      <c r="AI131">
        <v>15690750</v>
      </c>
      <c r="AJ131">
        <v>103250</v>
      </c>
      <c r="AK131" t="s">
        <v>139</v>
      </c>
      <c r="AL131" s="7">
        <v>43938</v>
      </c>
      <c r="AM131">
        <v>15587500</v>
      </c>
      <c r="AN131">
        <v>7250</v>
      </c>
      <c r="AO131" t="s">
        <v>139</v>
      </c>
      <c r="AP131" s="7">
        <v>43937</v>
      </c>
      <c r="AQ131">
        <v>15580250</v>
      </c>
      <c r="AR131">
        <v>300250</v>
      </c>
      <c r="AS131" t="s">
        <v>139</v>
      </c>
      <c r="AT131" s="7">
        <v>43936</v>
      </c>
      <c r="AU131">
        <v>15280000</v>
      </c>
      <c r="AV131">
        <v>-84000</v>
      </c>
      <c r="AW131" t="s">
        <v>139</v>
      </c>
      <c r="AX131" s="7">
        <v>43934</v>
      </c>
      <c r="AY131">
        <v>15364000</v>
      </c>
      <c r="AZ131">
        <v>39000</v>
      </c>
      <c r="BA131" t="s">
        <v>139</v>
      </c>
      <c r="BB131" s="7">
        <v>43930</v>
      </c>
      <c r="BC131">
        <v>15325000</v>
      </c>
      <c r="BD131">
        <v>-260750</v>
      </c>
      <c r="BE131" t="s">
        <v>139</v>
      </c>
      <c r="BF131" s="7">
        <v>43929</v>
      </c>
      <c r="BG131">
        <v>15585750</v>
      </c>
      <c r="BH131">
        <v>114750</v>
      </c>
      <c r="BJ131" t="str">
        <f t="shared" si="64"/>
        <v>TCS</v>
      </c>
      <c r="BK131">
        <f t="shared" ref="BK131:BK145" si="66">VLOOKUP(BJ131,A:BH,3,0)</f>
        <v>14251250</v>
      </c>
      <c r="BL131">
        <f t="shared" ref="BL131:BL145" si="67">VLOOKUP(BJ131,A:BH,7,0)</f>
        <v>14149250</v>
      </c>
      <c r="BM131">
        <f t="shared" ref="BM131:BM145" si="68">VLOOKUP(BJ131,A:BH,11,0)</f>
        <v>15312000</v>
      </c>
      <c r="BN131">
        <f t="shared" ref="BN131:BN145" si="69">VLOOKUP(BJ131,A:BH,15,0)</f>
        <v>15320000</v>
      </c>
      <c r="BO131">
        <f t="shared" ref="BO131:BO145" si="70">VLOOKUP(BJ131,A:BH,19,0)</f>
        <v>15486750</v>
      </c>
      <c r="BP131">
        <f t="shared" ref="BP131:BP145" si="71">VLOOKUP(BJ131,A:BH,23,0)</f>
        <v>15776500</v>
      </c>
      <c r="BQ131">
        <f t="shared" ref="BQ131:BQ145" si="72">VLOOKUP(BJ131,A:BH,27,0)</f>
        <v>15845750</v>
      </c>
      <c r="BR131">
        <f t="shared" ref="BR131:BR145" si="73">VLOOKUP(BJ131,A:BH,31,0)</f>
        <v>15884750</v>
      </c>
      <c r="BS131">
        <f t="shared" ref="BS131:BS145" si="74">VLOOKUP(BJ131,A:BH,35,0)</f>
        <v>15690750</v>
      </c>
      <c r="BT131">
        <f t="shared" ref="BT131:BT145" si="75">VLOOKUP(BJ131,A:BH,39,0)</f>
        <v>15587500</v>
      </c>
      <c r="BU131">
        <f t="shared" ref="BU131:BU145" si="76">VLOOKUP(BJ131,A:BH,43,0)</f>
        <v>15580250</v>
      </c>
      <c r="BV131" s="8">
        <f t="shared" ref="BV131:BV145" si="77">VLOOKUP(BJ131,A:BH,47,0)</f>
        <v>15280000</v>
      </c>
      <c r="BW131">
        <f t="shared" ref="BW131:BW145" si="78">VLOOKUP(BJ131,A:BH,51,0)</f>
        <v>15364000</v>
      </c>
      <c r="BX131">
        <f t="shared" ref="BX131:BX145" si="79">VLOOKUP(BJ131,A:BH,55,0)</f>
        <v>15325000</v>
      </c>
      <c r="BY131">
        <f t="shared" ref="BY131:BY145" si="80">VLOOKUP(BJ131,A:BH,59,0)</f>
        <v>15585750</v>
      </c>
      <c r="CA131" t="str">
        <f t="shared" si="65"/>
        <v>TCS</v>
      </c>
      <c r="CB131" s="9">
        <f t="shared" ref="CB131:CB145" si="81">(BK131-BL131)/BL131*100</f>
        <v>0.72088626605650474</v>
      </c>
      <c r="CC131" s="9">
        <f t="shared" ref="CC131:CC145" si="82">(BL131-BM131)/BM131*100</f>
        <v>-7.593717345872518</v>
      </c>
      <c r="CD131" s="9">
        <f t="shared" ref="CD131:CD145" si="83">(BM131-BN131)/BN131*100</f>
        <v>-5.2219321148825062E-2</v>
      </c>
      <c r="CE131" s="9">
        <f t="shared" ref="CE131:CE145" si="84">(BN131-BO131)/BO131*100</f>
        <v>-1.0767268794291895</v>
      </c>
      <c r="CF131" s="9">
        <f t="shared" ref="CF131:CF145" si="85">(BO131-BP131)/BP131*100</f>
        <v>-1.8365924000887397</v>
      </c>
      <c r="CG131" s="9">
        <f t="shared" ref="CG131:CG145" si="86">(BP131-BQ131)/BQ131*100</f>
        <v>-0.43702570089771703</v>
      </c>
      <c r="CH131" s="9">
        <f t="shared" ref="CH131:CH145" si="87">(BQ131-BR131)/BR131*100</f>
        <v>-0.2455185004485434</v>
      </c>
      <c r="CI131" s="9">
        <f t="shared" ref="CI131:CI145" si="88">(BR131-BS131)/BS131*100</f>
        <v>1.2363972404123449</v>
      </c>
      <c r="CJ131" s="9">
        <f t="shared" ref="CJ131:CJ145" si="89">(BS131-BT131)/BT131*100</f>
        <v>0.66238973536487566</v>
      </c>
      <c r="CK131" s="9">
        <f t="shared" ref="CK131:CK145" si="90">(BT131-BU131)/BU131*100</f>
        <v>4.6533271288971619E-2</v>
      </c>
      <c r="CL131" s="9">
        <f t="shared" ref="CL131:CL145" si="91">(BU131-BV131)/BV131*100</f>
        <v>1.9649869109947644</v>
      </c>
      <c r="CM131" s="9">
        <f t="shared" ref="CM131:CM145" si="92">(BV131-BW131)/BW131*100</f>
        <v>-0.54673262171309556</v>
      </c>
      <c r="CN131" s="9">
        <f t="shared" ref="CN131:CN145" si="93">(BW131-BX131)/BX131*100</f>
        <v>0.25448613376835238</v>
      </c>
      <c r="CO131" s="9">
        <f t="shared" ref="CO131:CO145" si="94">(BX131-BY131)/BY131*100</f>
        <v>-1.6730025824872079</v>
      </c>
    </row>
    <row r="132" spans="1:93" x14ac:dyDescent="0.25">
      <c r="A132" t="s">
        <v>140</v>
      </c>
      <c r="B132" s="7">
        <v>43951</v>
      </c>
      <c r="C132">
        <v>16318800</v>
      </c>
      <c r="D132">
        <v>1232400</v>
      </c>
      <c r="E132" t="s">
        <v>140</v>
      </c>
      <c r="F132" s="7">
        <v>43950</v>
      </c>
      <c r="G132">
        <v>15086400</v>
      </c>
      <c r="H132">
        <v>346800</v>
      </c>
      <c r="I132" t="s">
        <v>140</v>
      </c>
      <c r="J132" s="7">
        <v>43949</v>
      </c>
      <c r="K132">
        <v>14739600</v>
      </c>
      <c r="L132">
        <v>139200</v>
      </c>
      <c r="M132" t="s">
        <v>140</v>
      </c>
      <c r="N132" s="7">
        <v>43948</v>
      </c>
      <c r="O132">
        <v>14600400</v>
      </c>
      <c r="P132">
        <v>338400</v>
      </c>
      <c r="Q132" t="s">
        <v>140</v>
      </c>
      <c r="R132" s="7">
        <v>43945</v>
      </c>
      <c r="S132">
        <v>14262000</v>
      </c>
      <c r="T132">
        <v>-37200</v>
      </c>
      <c r="U132" t="s">
        <v>140</v>
      </c>
      <c r="V132" s="7">
        <v>43944</v>
      </c>
      <c r="W132">
        <v>14299200</v>
      </c>
      <c r="X132">
        <v>644400</v>
      </c>
      <c r="Y132" t="s">
        <v>140</v>
      </c>
      <c r="Z132" s="7">
        <v>43943</v>
      </c>
      <c r="AA132">
        <v>13654800</v>
      </c>
      <c r="AB132">
        <v>54000</v>
      </c>
      <c r="AC132" t="s">
        <v>140</v>
      </c>
      <c r="AD132" s="7">
        <v>43942</v>
      </c>
      <c r="AE132">
        <v>13600800</v>
      </c>
      <c r="AF132">
        <v>-302400</v>
      </c>
      <c r="AG132" t="s">
        <v>140</v>
      </c>
      <c r="AH132" s="7">
        <v>43941</v>
      </c>
      <c r="AI132">
        <v>13903200</v>
      </c>
      <c r="AJ132">
        <v>-126000</v>
      </c>
      <c r="AK132" t="s">
        <v>140</v>
      </c>
      <c r="AL132" s="7">
        <v>43938</v>
      </c>
      <c r="AM132">
        <v>14029200</v>
      </c>
      <c r="AN132">
        <v>1107600</v>
      </c>
      <c r="AO132" t="s">
        <v>140</v>
      </c>
      <c r="AP132" s="7">
        <v>43937</v>
      </c>
      <c r="AQ132">
        <v>12921600</v>
      </c>
      <c r="AR132">
        <v>756000</v>
      </c>
      <c r="AS132" t="s">
        <v>140</v>
      </c>
      <c r="AT132" s="7">
        <v>43936</v>
      </c>
      <c r="AU132">
        <v>12165600</v>
      </c>
      <c r="AV132">
        <v>8400</v>
      </c>
      <c r="AW132" t="s">
        <v>140</v>
      </c>
      <c r="AX132" s="7">
        <v>43934</v>
      </c>
      <c r="AY132">
        <v>12157200</v>
      </c>
      <c r="AZ132">
        <v>314400</v>
      </c>
      <c r="BA132" t="s">
        <v>140</v>
      </c>
      <c r="BB132" s="7">
        <v>43930</v>
      </c>
      <c r="BC132">
        <v>11842800</v>
      </c>
      <c r="BD132">
        <v>258000</v>
      </c>
      <c r="BE132" t="s">
        <v>140</v>
      </c>
      <c r="BF132" s="7">
        <v>43929</v>
      </c>
      <c r="BG132">
        <v>11584800</v>
      </c>
      <c r="BH132">
        <v>-445200</v>
      </c>
      <c r="BJ132" t="str">
        <f t="shared" si="64"/>
        <v>TECHM</v>
      </c>
      <c r="BK132">
        <f t="shared" si="66"/>
        <v>16318800</v>
      </c>
      <c r="BL132">
        <f t="shared" si="67"/>
        <v>15086400</v>
      </c>
      <c r="BM132">
        <f t="shared" si="68"/>
        <v>14739600</v>
      </c>
      <c r="BN132">
        <f t="shared" si="69"/>
        <v>14600400</v>
      </c>
      <c r="BO132">
        <f t="shared" si="70"/>
        <v>14262000</v>
      </c>
      <c r="BP132">
        <f t="shared" si="71"/>
        <v>14299200</v>
      </c>
      <c r="BQ132">
        <f t="shared" si="72"/>
        <v>13654800</v>
      </c>
      <c r="BR132">
        <f t="shared" si="73"/>
        <v>13600800</v>
      </c>
      <c r="BS132">
        <f t="shared" si="74"/>
        <v>13903200</v>
      </c>
      <c r="BT132">
        <f t="shared" si="75"/>
        <v>14029200</v>
      </c>
      <c r="BU132">
        <f t="shared" si="76"/>
        <v>12921600</v>
      </c>
      <c r="BV132" s="8">
        <f t="shared" si="77"/>
        <v>12165600</v>
      </c>
      <c r="BW132">
        <f t="shared" si="78"/>
        <v>12157200</v>
      </c>
      <c r="BX132">
        <f t="shared" si="79"/>
        <v>11842800</v>
      </c>
      <c r="BY132">
        <f t="shared" si="80"/>
        <v>11584800</v>
      </c>
      <c r="CA132" t="str">
        <f t="shared" si="65"/>
        <v>TECHM</v>
      </c>
      <c r="CB132" s="9">
        <f t="shared" si="81"/>
        <v>8.1689468660515434</v>
      </c>
      <c r="CC132" s="9">
        <f t="shared" si="82"/>
        <v>2.3528453960758773</v>
      </c>
      <c r="CD132" s="9">
        <f t="shared" si="83"/>
        <v>0.95339853702638289</v>
      </c>
      <c r="CE132" s="9">
        <f t="shared" si="84"/>
        <v>2.3727387463188894</v>
      </c>
      <c r="CF132" s="9">
        <f t="shared" si="85"/>
        <v>-0.26015441423296409</v>
      </c>
      <c r="CG132" s="9">
        <f t="shared" si="86"/>
        <v>4.7192196150804113</v>
      </c>
      <c r="CH132" s="9">
        <f t="shared" si="87"/>
        <v>0.39703546850185284</v>
      </c>
      <c r="CI132" s="9">
        <f t="shared" si="88"/>
        <v>-2.1750388399792855</v>
      </c>
      <c r="CJ132" s="9">
        <f t="shared" si="89"/>
        <v>-0.89812676417757253</v>
      </c>
      <c r="CK132" s="9">
        <f t="shared" si="90"/>
        <v>8.5716939078751864</v>
      </c>
      <c r="CL132" s="9">
        <f t="shared" si="91"/>
        <v>6.2142434405208125</v>
      </c>
      <c r="CM132" s="9">
        <f t="shared" si="92"/>
        <v>6.9094857368473012E-2</v>
      </c>
      <c r="CN132" s="9">
        <f t="shared" si="93"/>
        <v>2.654777586381599</v>
      </c>
      <c r="CO132" s="9">
        <f t="shared" si="94"/>
        <v>2.2270561425315929</v>
      </c>
    </row>
    <row r="133" spans="1:93" x14ac:dyDescent="0.25">
      <c r="A133" t="s">
        <v>141</v>
      </c>
      <c r="B133" s="7">
        <v>43951</v>
      </c>
      <c r="C133">
        <v>7056750</v>
      </c>
      <c r="D133">
        <v>132750</v>
      </c>
      <c r="E133" t="s">
        <v>141</v>
      </c>
      <c r="F133" s="7">
        <v>43950</v>
      </c>
      <c r="G133">
        <v>6924000</v>
      </c>
      <c r="H133">
        <v>-226500</v>
      </c>
      <c r="I133" t="s">
        <v>141</v>
      </c>
      <c r="J133" s="7">
        <v>43949</v>
      </c>
      <c r="K133">
        <v>7150500</v>
      </c>
      <c r="L133">
        <v>-146250</v>
      </c>
      <c r="M133" t="s">
        <v>141</v>
      </c>
      <c r="N133" s="7">
        <v>43948</v>
      </c>
      <c r="O133">
        <v>7296750</v>
      </c>
      <c r="P133">
        <v>-30750</v>
      </c>
      <c r="Q133" t="s">
        <v>141</v>
      </c>
      <c r="R133" s="7">
        <v>43945</v>
      </c>
      <c r="S133">
        <v>7327500</v>
      </c>
      <c r="T133">
        <v>-48750</v>
      </c>
      <c r="U133" t="s">
        <v>141</v>
      </c>
      <c r="V133" s="7">
        <v>43944</v>
      </c>
      <c r="W133">
        <v>7376250</v>
      </c>
      <c r="X133">
        <v>217500</v>
      </c>
      <c r="Y133" t="s">
        <v>141</v>
      </c>
      <c r="Z133" s="7">
        <v>43943</v>
      </c>
      <c r="AA133">
        <v>7158750</v>
      </c>
      <c r="AB133">
        <v>168000</v>
      </c>
      <c r="AC133" t="s">
        <v>141</v>
      </c>
      <c r="AD133" s="7">
        <v>43942</v>
      </c>
      <c r="AE133">
        <v>6990750</v>
      </c>
      <c r="AF133">
        <v>136500</v>
      </c>
      <c r="AG133" t="s">
        <v>141</v>
      </c>
      <c r="AH133" s="7">
        <v>43941</v>
      </c>
      <c r="AI133">
        <v>6854250</v>
      </c>
      <c r="AJ133">
        <v>165750</v>
      </c>
      <c r="AK133" t="s">
        <v>141</v>
      </c>
      <c r="AL133" s="7">
        <v>43938</v>
      </c>
      <c r="AM133">
        <v>6688500</v>
      </c>
      <c r="AN133">
        <v>-147750</v>
      </c>
      <c r="AO133" t="s">
        <v>141</v>
      </c>
      <c r="AP133" s="7">
        <v>43937</v>
      </c>
      <c r="AQ133">
        <v>6836250</v>
      </c>
      <c r="AR133">
        <v>392250</v>
      </c>
      <c r="AS133" t="s">
        <v>141</v>
      </c>
      <c r="AT133" s="7">
        <v>43936</v>
      </c>
      <c r="AU133">
        <v>6444000</v>
      </c>
      <c r="AV133">
        <v>228750</v>
      </c>
      <c r="AW133" t="s">
        <v>141</v>
      </c>
      <c r="AX133" s="7">
        <v>43934</v>
      </c>
      <c r="AY133">
        <v>6215250</v>
      </c>
      <c r="AZ133">
        <v>-123000</v>
      </c>
      <c r="BA133" t="s">
        <v>141</v>
      </c>
      <c r="BB133" s="7">
        <v>43930</v>
      </c>
      <c r="BC133">
        <v>6338250</v>
      </c>
      <c r="BD133">
        <v>300750</v>
      </c>
      <c r="BE133" t="s">
        <v>141</v>
      </c>
      <c r="BF133" s="7">
        <v>43929</v>
      </c>
      <c r="BG133">
        <v>6037500</v>
      </c>
      <c r="BH133">
        <v>128250</v>
      </c>
      <c r="BJ133" t="str">
        <f t="shared" si="64"/>
        <v>TITAN</v>
      </c>
      <c r="BK133">
        <f t="shared" si="66"/>
        <v>7056750</v>
      </c>
      <c r="BL133">
        <f t="shared" si="67"/>
        <v>6924000</v>
      </c>
      <c r="BM133">
        <f t="shared" si="68"/>
        <v>7150500</v>
      </c>
      <c r="BN133">
        <f t="shared" si="69"/>
        <v>7296750</v>
      </c>
      <c r="BO133">
        <f t="shared" si="70"/>
        <v>7327500</v>
      </c>
      <c r="BP133">
        <f t="shared" si="71"/>
        <v>7376250</v>
      </c>
      <c r="BQ133">
        <f t="shared" si="72"/>
        <v>7158750</v>
      </c>
      <c r="BR133">
        <f t="shared" si="73"/>
        <v>6990750</v>
      </c>
      <c r="BS133">
        <f t="shared" si="74"/>
        <v>6854250</v>
      </c>
      <c r="BT133">
        <f t="shared" si="75"/>
        <v>6688500</v>
      </c>
      <c r="BU133">
        <f t="shared" si="76"/>
        <v>6836250</v>
      </c>
      <c r="BV133" s="8">
        <f t="shared" si="77"/>
        <v>6444000</v>
      </c>
      <c r="BW133">
        <f t="shared" si="78"/>
        <v>6215250</v>
      </c>
      <c r="BX133">
        <f t="shared" si="79"/>
        <v>6338250</v>
      </c>
      <c r="BY133">
        <f t="shared" si="80"/>
        <v>6037500</v>
      </c>
      <c r="CA133" t="str">
        <f t="shared" si="65"/>
        <v>TITAN</v>
      </c>
      <c r="CB133" s="9">
        <f t="shared" si="81"/>
        <v>1.9172443674176778</v>
      </c>
      <c r="CC133" s="9">
        <f t="shared" si="82"/>
        <v>-3.1676106565974407</v>
      </c>
      <c r="CD133" s="9">
        <f t="shared" si="83"/>
        <v>-2.0043169904409499</v>
      </c>
      <c r="CE133" s="9">
        <f t="shared" si="84"/>
        <v>-0.41965199590583413</v>
      </c>
      <c r="CF133" s="9">
        <f t="shared" si="85"/>
        <v>-0.6609049313675649</v>
      </c>
      <c r="CG133" s="9">
        <f t="shared" si="86"/>
        <v>3.0382399161864853</v>
      </c>
      <c r="CH133" s="9">
        <f t="shared" si="87"/>
        <v>2.4031756249329472</v>
      </c>
      <c r="CI133" s="9">
        <f t="shared" si="88"/>
        <v>1.9914651493598861</v>
      </c>
      <c r="CJ133" s="9">
        <f t="shared" si="89"/>
        <v>2.4781341107871722</v>
      </c>
      <c r="CK133" s="9">
        <f t="shared" si="90"/>
        <v>-2.1612726275370271</v>
      </c>
      <c r="CL133" s="9">
        <f t="shared" si="91"/>
        <v>6.0870577281191807</v>
      </c>
      <c r="CM133" s="9">
        <f t="shared" si="92"/>
        <v>3.6804633763726322</v>
      </c>
      <c r="CN133" s="9">
        <f t="shared" si="93"/>
        <v>-1.9405987457105669</v>
      </c>
      <c r="CO133" s="9">
        <f t="shared" si="94"/>
        <v>4.9813664596273295</v>
      </c>
    </row>
    <row r="134" spans="1:93" x14ac:dyDescent="0.25">
      <c r="A134" t="s">
        <v>142</v>
      </c>
      <c r="B134" s="7">
        <v>43951</v>
      </c>
      <c r="C134">
        <v>881500</v>
      </c>
      <c r="D134">
        <v>-17500</v>
      </c>
      <c r="E134" t="s">
        <v>142</v>
      </c>
      <c r="F134" s="7">
        <v>43950</v>
      </c>
      <c r="G134">
        <v>899000</v>
      </c>
      <c r="H134">
        <v>-57000</v>
      </c>
      <c r="I134" t="s">
        <v>142</v>
      </c>
      <c r="J134" s="7">
        <v>43949</v>
      </c>
      <c r="K134">
        <v>956000</v>
      </c>
      <c r="L134">
        <v>90000</v>
      </c>
      <c r="M134" t="s">
        <v>142</v>
      </c>
      <c r="N134" s="7">
        <v>43948</v>
      </c>
      <c r="O134">
        <v>866000</v>
      </c>
      <c r="P134">
        <v>58000</v>
      </c>
      <c r="Q134" t="s">
        <v>142</v>
      </c>
      <c r="R134" s="7">
        <v>43945</v>
      </c>
      <c r="S134">
        <v>808000</v>
      </c>
      <c r="T134">
        <v>-29500</v>
      </c>
      <c r="U134" t="s">
        <v>142</v>
      </c>
      <c r="V134" s="7">
        <v>43944</v>
      </c>
      <c r="W134">
        <v>837500</v>
      </c>
      <c r="X134">
        <v>51500</v>
      </c>
      <c r="Y134" t="s">
        <v>142</v>
      </c>
      <c r="Z134" s="7">
        <v>43943</v>
      </c>
      <c r="AA134">
        <v>786000</v>
      </c>
      <c r="AB134">
        <v>26000</v>
      </c>
      <c r="AC134" t="s">
        <v>142</v>
      </c>
      <c r="AD134" s="7">
        <v>43942</v>
      </c>
      <c r="AE134">
        <v>760000</v>
      </c>
      <c r="AF134">
        <v>-42000</v>
      </c>
      <c r="AG134" t="s">
        <v>142</v>
      </c>
      <c r="AH134" s="7">
        <v>43941</v>
      </c>
      <c r="AI134">
        <v>802000</v>
      </c>
      <c r="AJ134">
        <v>-29000</v>
      </c>
      <c r="AK134" t="s">
        <v>142</v>
      </c>
      <c r="AL134" s="7">
        <v>43938</v>
      </c>
      <c r="AM134">
        <v>831000</v>
      </c>
      <c r="AN134">
        <v>76500</v>
      </c>
      <c r="AO134" t="s">
        <v>142</v>
      </c>
      <c r="AP134" s="7">
        <v>43937</v>
      </c>
      <c r="AQ134">
        <v>754500</v>
      </c>
      <c r="AR134">
        <v>150000</v>
      </c>
      <c r="AS134" t="s">
        <v>142</v>
      </c>
      <c r="AT134" s="7">
        <v>43936</v>
      </c>
      <c r="AU134">
        <v>604500</v>
      </c>
      <c r="AV134">
        <v>52000</v>
      </c>
      <c r="AW134" t="s">
        <v>142</v>
      </c>
      <c r="AX134" s="7">
        <v>43934</v>
      </c>
      <c r="AY134">
        <v>552500</v>
      </c>
      <c r="AZ134">
        <v>80500</v>
      </c>
      <c r="BA134" t="s">
        <v>142</v>
      </c>
      <c r="BB134" s="7">
        <v>43930</v>
      </c>
      <c r="BC134">
        <v>472000</v>
      </c>
      <c r="BD134">
        <v>10500</v>
      </c>
      <c r="BE134" t="s">
        <v>142</v>
      </c>
      <c r="BF134" s="7">
        <v>43929</v>
      </c>
      <c r="BG134">
        <v>461500</v>
      </c>
      <c r="BH134">
        <v>75000</v>
      </c>
      <c r="BJ134" t="str">
        <f t="shared" si="64"/>
        <v>TORNTPHARM</v>
      </c>
      <c r="BK134">
        <f t="shared" si="66"/>
        <v>881500</v>
      </c>
      <c r="BL134">
        <f t="shared" si="67"/>
        <v>899000</v>
      </c>
      <c r="BM134">
        <f t="shared" si="68"/>
        <v>956000</v>
      </c>
      <c r="BN134">
        <f t="shared" si="69"/>
        <v>866000</v>
      </c>
      <c r="BO134">
        <f t="shared" si="70"/>
        <v>808000</v>
      </c>
      <c r="BP134">
        <f t="shared" si="71"/>
        <v>837500</v>
      </c>
      <c r="BQ134">
        <f t="shared" si="72"/>
        <v>786000</v>
      </c>
      <c r="BR134">
        <f t="shared" si="73"/>
        <v>760000</v>
      </c>
      <c r="BS134">
        <f t="shared" si="74"/>
        <v>802000</v>
      </c>
      <c r="BT134">
        <f t="shared" si="75"/>
        <v>831000</v>
      </c>
      <c r="BU134">
        <f t="shared" si="76"/>
        <v>754500</v>
      </c>
      <c r="BV134" s="8">
        <f t="shared" si="77"/>
        <v>604500</v>
      </c>
      <c r="BW134">
        <f t="shared" si="78"/>
        <v>552500</v>
      </c>
      <c r="BX134">
        <f t="shared" si="79"/>
        <v>472000</v>
      </c>
      <c r="BY134">
        <f t="shared" si="80"/>
        <v>461500</v>
      </c>
      <c r="CA134" t="str">
        <f t="shared" si="65"/>
        <v>TORNTPHARM</v>
      </c>
      <c r="CB134" s="9">
        <f t="shared" si="81"/>
        <v>-1.9466073414905452</v>
      </c>
      <c r="CC134" s="9">
        <f t="shared" si="82"/>
        <v>-5.96234309623431</v>
      </c>
      <c r="CD134" s="9">
        <f t="shared" si="83"/>
        <v>10.392609699769054</v>
      </c>
      <c r="CE134" s="9">
        <f t="shared" si="84"/>
        <v>7.1782178217821775</v>
      </c>
      <c r="CF134" s="9">
        <f t="shared" si="85"/>
        <v>-3.522388059701492</v>
      </c>
      <c r="CG134" s="9">
        <f t="shared" si="86"/>
        <v>6.552162849872774</v>
      </c>
      <c r="CH134" s="9">
        <f t="shared" si="87"/>
        <v>3.4210526315789478</v>
      </c>
      <c r="CI134" s="9">
        <f t="shared" si="88"/>
        <v>-5.2369077306733169</v>
      </c>
      <c r="CJ134" s="9">
        <f t="shared" si="89"/>
        <v>-3.4897713598074609</v>
      </c>
      <c r="CK134" s="9">
        <f t="shared" si="90"/>
        <v>10.139165009940358</v>
      </c>
      <c r="CL134" s="9">
        <f t="shared" si="91"/>
        <v>24.813895781637719</v>
      </c>
      <c r="CM134" s="9">
        <f t="shared" si="92"/>
        <v>9.4117647058823533</v>
      </c>
      <c r="CN134" s="9">
        <f t="shared" si="93"/>
        <v>17.055084745762709</v>
      </c>
      <c r="CO134" s="9">
        <f t="shared" si="94"/>
        <v>2.2751895991332609</v>
      </c>
    </row>
    <row r="135" spans="1:93" x14ac:dyDescent="0.25">
      <c r="A135" t="s">
        <v>143</v>
      </c>
      <c r="B135" s="7">
        <v>43951</v>
      </c>
      <c r="C135">
        <v>1497000</v>
      </c>
      <c r="D135">
        <v>-258000</v>
      </c>
      <c r="E135" t="s">
        <v>143</v>
      </c>
      <c r="F135" s="7">
        <v>43950</v>
      </c>
      <c r="G135">
        <v>1755000</v>
      </c>
      <c r="H135">
        <v>144000</v>
      </c>
      <c r="I135" t="s">
        <v>143</v>
      </c>
      <c r="J135" s="7">
        <v>43949</v>
      </c>
      <c r="K135">
        <v>1611000</v>
      </c>
      <c r="L135">
        <v>21000</v>
      </c>
      <c r="M135" t="s">
        <v>143</v>
      </c>
      <c r="N135" s="7">
        <v>43948</v>
      </c>
      <c r="O135">
        <v>1590000</v>
      </c>
      <c r="P135">
        <v>-21000</v>
      </c>
      <c r="Q135" t="s">
        <v>143</v>
      </c>
      <c r="R135" s="7">
        <v>43945</v>
      </c>
      <c r="S135">
        <v>1611000</v>
      </c>
      <c r="T135">
        <v>45000</v>
      </c>
      <c r="U135" t="s">
        <v>143</v>
      </c>
      <c r="V135" s="7">
        <v>43944</v>
      </c>
      <c r="W135">
        <v>1566000</v>
      </c>
      <c r="X135">
        <v>120000</v>
      </c>
      <c r="Y135" t="s">
        <v>143</v>
      </c>
      <c r="Z135" s="7">
        <v>43943</v>
      </c>
      <c r="AA135">
        <v>1446000</v>
      </c>
      <c r="AB135">
        <v>-12000</v>
      </c>
      <c r="AC135" t="s">
        <v>143</v>
      </c>
      <c r="AD135" s="7">
        <v>43942</v>
      </c>
      <c r="AE135">
        <v>1458000</v>
      </c>
      <c r="AF135">
        <v>18000</v>
      </c>
      <c r="AG135" t="s">
        <v>143</v>
      </c>
      <c r="AH135" s="7">
        <v>43941</v>
      </c>
      <c r="AI135">
        <v>1440000</v>
      </c>
      <c r="AJ135">
        <v>48000</v>
      </c>
      <c r="AK135" t="s">
        <v>143</v>
      </c>
      <c r="AL135" s="7">
        <v>43938</v>
      </c>
      <c r="AM135">
        <v>1392000</v>
      </c>
      <c r="AN135">
        <v>105000</v>
      </c>
      <c r="AO135" t="s">
        <v>143</v>
      </c>
      <c r="AP135" s="7">
        <v>43937</v>
      </c>
      <c r="AQ135">
        <v>1287000</v>
      </c>
      <c r="AR135">
        <v>48000</v>
      </c>
      <c r="AS135" t="s">
        <v>143</v>
      </c>
      <c r="AT135" s="7">
        <v>43936</v>
      </c>
      <c r="AU135">
        <v>1239000</v>
      </c>
      <c r="AV135">
        <v>-123000</v>
      </c>
      <c r="AW135" t="s">
        <v>143</v>
      </c>
      <c r="AX135" s="7">
        <v>43934</v>
      </c>
      <c r="AY135">
        <v>1362000</v>
      </c>
      <c r="AZ135">
        <v>9000</v>
      </c>
      <c r="BA135" t="s">
        <v>143</v>
      </c>
      <c r="BB135" s="7">
        <v>43930</v>
      </c>
      <c r="BC135">
        <v>1353000</v>
      </c>
      <c r="BD135">
        <v>21000</v>
      </c>
      <c r="BE135" t="s">
        <v>143</v>
      </c>
      <c r="BF135" s="7">
        <v>43929</v>
      </c>
      <c r="BG135">
        <v>1332000</v>
      </c>
      <c r="BH135">
        <v>-48000</v>
      </c>
      <c r="BJ135" t="str">
        <f t="shared" si="64"/>
        <v>TORNTPOWER</v>
      </c>
      <c r="BK135">
        <f t="shared" si="66"/>
        <v>1497000</v>
      </c>
      <c r="BL135">
        <f t="shared" si="67"/>
        <v>1755000</v>
      </c>
      <c r="BM135">
        <f t="shared" si="68"/>
        <v>1611000</v>
      </c>
      <c r="BN135">
        <f t="shared" si="69"/>
        <v>1590000</v>
      </c>
      <c r="BO135">
        <f t="shared" si="70"/>
        <v>1611000</v>
      </c>
      <c r="BP135">
        <f t="shared" si="71"/>
        <v>1566000</v>
      </c>
      <c r="BQ135">
        <f t="shared" si="72"/>
        <v>1446000</v>
      </c>
      <c r="BR135">
        <f t="shared" si="73"/>
        <v>1458000</v>
      </c>
      <c r="BS135">
        <f t="shared" si="74"/>
        <v>1440000</v>
      </c>
      <c r="BT135">
        <f t="shared" si="75"/>
        <v>1392000</v>
      </c>
      <c r="BU135">
        <f t="shared" si="76"/>
        <v>1287000</v>
      </c>
      <c r="BV135" s="8">
        <f t="shared" si="77"/>
        <v>1239000</v>
      </c>
      <c r="BW135">
        <f t="shared" si="78"/>
        <v>1362000</v>
      </c>
      <c r="BX135">
        <f t="shared" si="79"/>
        <v>1353000</v>
      </c>
      <c r="BY135">
        <f t="shared" si="80"/>
        <v>1332000</v>
      </c>
      <c r="CA135" t="str">
        <f t="shared" si="65"/>
        <v>TORNTPOWER</v>
      </c>
      <c r="CB135" s="9">
        <f t="shared" si="81"/>
        <v>-14.700854700854702</v>
      </c>
      <c r="CC135" s="9">
        <f t="shared" si="82"/>
        <v>8.938547486033519</v>
      </c>
      <c r="CD135" s="9">
        <f t="shared" si="83"/>
        <v>1.3207547169811322</v>
      </c>
      <c r="CE135" s="9">
        <f t="shared" si="84"/>
        <v>-1.3035381750465549</v>
      </c>
      <c r="CF135" s="9">
        <f t="shared" si="85"/>
        <v>2.8735632183908044</v>
      </c>
      <c r="CG135" s="9">
        <f t="shared" si="86"/>
        <v>8.2987551867219906</v>
      </c>
      <c r="CH135" s="9">
        <f t="shared" si="87"/>
        <v>-0.82304526748971196</v>
      </c>
      <c r="CI135" s="9">
        <f t="shared" si="88"/>
        <v>1.25</v>
      </c>
      <c r="CJ135" s="9">
        <f t="shared" si="89"/>
        <v>3.4482758620689653</v>
      </c>
      <c r="CK135" s="9">
        <f t="shared" si="90"/>
        <v>8.1585081585081589</v>
      </c>
      <c r="CL135" s="9">
        <f t="shared" si="91"/>
        <v>3.87409200968523</v>
      </c>
      <c r="CM135" s="9">
        <f t="shared" si="92"/>
        <v>-9.030837004405285</v>
      </c>
      <c r="CN135" s="9">
        <f t="shared" si="93"/>
        <v>0.66518847006651882</v>
      </c>
      <c r="CO135" s="9">
        <f t="shared" si="94"/>
        <v>1.5765765765765765</v>
      </c>
    </row>
    <row r="136" spans="1:93" x14ac:dyDescent="0.25">
      <c r="A136" t="s">
        <v>144</v>
      </c>
      <c r="B136" s="7">
        <v>43951</v>
      </c>
      <c r="C136">
        <v>4108050</v>
      </c>
      <c r="D136">
        <v>-484650</v>
      </c>
      <c r="E136" t="s">
        <v>144</v>
      </c>
      <c r="F136" s="7">
        <v>43950</v>
      </c>
      <c r="G136">
        <v>4592700</v>
      </c>
      <c r="H136">
        <v>-562950</v>
      </c>
      <c r="I136" t="s">
        <v>144</v>
      </c>
      <c r="J136" s="7">
        <v>43949</v>
      </c>
      <c r="K136">
        <v>5155650</v>
      </c>
      <c r="L136">
        <v>-103950</v>
      </c>
      <c r="M136" t="s">
        <v>144</v>
      </c>
      <c r="N136" s="7">
        <v>43948</v>
      </c>
      <c r="O136">
        <v>5259600</v>
      </c>
      <c r="P136">
        <v>176850</v>
      </c>
      <c r="Q136" t="s">
        <v>144</v>
      </c>
      <c r="R136" s="7">
        <v>43945</v>
      </c>
      <c r="S136">
        <v>5082750</v>
      </c>
      <c r="T136">
        <v>604800</v>
      </c>
      <c r="U136" t="s">
        <v>144</v>
      </c>
      <c r="V136" s="7">
        <v>43944</v>
      </c>
      <c r="W136">
        <v>4477950</v>
      </c>
      <c r="X136">
        <v>230850</v>
      </c>
      <c r="Y136" t="s">
        <v>144</v>
      </c>
      <c r="Z136" s="7">
        <v>43943</v>
      </c>
      <c r="AA136">
        <v>4247100</v>
      </c>
      <c r="AB136">
        <v>125550</v>
      </c>
      <c r="AC136" t="s">
        <v>144</v>
      </c>
      <c r="AD136" s="7">
        <v>43942</v>
      </c>
      <c r="AE136">
        <v>4121550</v>
      </c>
      <c r="AF136">
        <v>190350</v>
      </c>
      <c r="AG136" t="s">
        <v>144</v>
      </c>
      <c r="AH136" s="7">
        <v>43941</v>
      </c>
      <c r="AI136">
        <v>3931200</v>
      </c>
      <c r="AJ136">
        <v>-83700</v>
      </c>
      <c r="AK136" t="s">
        <v>144</v>
      </c>
      <c r="AL136" s="7">
        <v>43938</v>
      </c>
      <c r="AM136">
        <v>4014900</v>
      </c>
      <c r="AN136">
        <v>403650</v>
      </c>
      <c r="AO136" t="s">
        <v>144</v>
      </c>
      <c r="AP136" s="7">
        <v>43937</v>
      </c>
      <c r="AQ136">
        <v>3611250</v>
      </c>
      <c r="AR136">
        <v>395550</v>
      </c>
      <c r="AS136" t="s">
        <v>144</v>
      </c>
      <c r="AT136" s="7">
        <v>43936</v>
      </c>
      <c r="AU136">
        <v>3215700</v>
      </c>
      <c r="AV136">
        <v>132300</v>
      </c>
      <c r="AW136" t="s">
        <v>144</v>
      </c>
      <c r="AX136" s="7">
        <v>43934</v>
      </c>
      <c r="AY136">
        <v>3083400</v>
      </c>
      <c r="AZ136">
        <v>68850</v>
      </c>
      <c r="BA136" t="s">
        <v>144</v>
      </c>
      <c r="BB136" s="7">
        <v>43930</v>
      </c>
      <c r="BC136">
        <v>3014550</v>
      </c>
      <c r="BD136">
        <v>471150</v>
      </c>
      <c r="BE136" t="s">
        <v>144</v>
      </c>
      <c r="BF136" s="7">
        <v>43929</v>
      </c>
      <c r="BG136">
        <v>2543400</v>
      </c>
      <c r="BH136">
        <v>224100</v>
      </c>
      <c r="BJ136" t="str">
        <f t="shared" si="64"/>
        <v>TVSMOTOR</v>
      </c>
      <c r="BK136">
        <f t="shared" si="66"/>
        <v>4108050</v>
      </c>
      <c r="BL136">
        <f t="shared" si="67"/>
        <v>4592700</v>
      </c>
      <c r="BM136">
        <f t="shared" si="68"/>
        <v>5155650</v>
      </c>
      <c r="BN136">
        <f t="shared" si="69"/>
        <v>5259600</v>
      </c>
      <c r="BO136">
        <f t="shared" si="70"/>
        <v>5082750</v>
      </c>
      <c r="BP136">
        <f t="shared" si="71"/>
        <v>4477950</v>
      </c>
      <c r="BQ136">
        <f t="shared" si="72"/>
        <v>4247100</v>
      </c>
      <c r="BR136">
        <f t="shared" si="73"/>
        <v>4121550</v>
      </c>
      <c r="BS136">
        <f t="shared" si="74"/>
        <v>3931200</v>
      </c>
      <c r="BT136">
        <f t="shared" si="75"/>
        <v>4014900</v>
      </c>
      <c r="BU136">
        <f t="shared" si="76"/>
        <v>3611250</v>
      </c>
      <c r="BV136" s="8">
        <f t="shared" si="77"/>
        <v>3215700</v>
      </c>
      <c r="BW136">
        <f t="shared" si="78"/>
        <v>3083400</v>
      </c>
      <c r="BX136">
        <f t="shared" si="79"/>
        <v>3014550</v>
      </c>
      <c r="BY136">
        <f t="shared" si="80"/>
        <v>2543400</v>
      </c>
      <c r="CA136" t="str">
        <f t="shared" si="65"/>
        <v>TVSMOTOR</v>
      </c>
      <c r="CB136" s="9">
        <f t="shared" si="81"/>
        <v>-10.552616108171664</v>
      </c>
      <c r="CC136" s="9">
        <f t="shared" si="82"/>
        <v>-10.919088766692852</v>
      </c>
      <c r="CD136" s="9">
        <f t="shared" si="83"/>
        <v>-1.9763860369609858</v>
      </c>
      <c r="CE136" s="9">
        <f t="shared" si="84"/>
        <v>3.4794156706507304</v>
      </c>
      <c r="CF136" s="9">
        <f t="shared" si="85"/>
        <v>13.506180283388606</v>
      </c>
      <c r="CG136" s="9">
        <f t="shared" si="86"/>
        <v>5.435473617291799</v>
      </c>
      <c r="CH136" s="9">
        <f t="shared" si="87"/>
        <v>3.0461840812315755</v>
      </c>
      <c r="CI136" s="9">
        <f t="shared" si="88"/>
        <v>4.8420329670329672</v>
      </c>
      <c r="CJ136" s="9">
        <f t="shared" si="89"/>
        <v>-2.0847343644922667</v>
      </c>
      <c r="CK136" s="9">
        <f t="shared" si="90"/>
        <v>11.177570093457943</v>
      </c>
      <c r="CL136" s="9">
        <f t="shared" si="91"/>
        <v>12.300587741393787</v>
      </c>
      <c r="CM136" s="9">
        <f t="shared" si="92"/>
        <v>4.2907180385288965</v>
      </c>
      <c r="CN136" s="9">
        <f t="shared" si="93"/>
        <v>2.2839229735781461</v>
      </c>
      <c r="CO136" s="9">
        <f t="shared" si="94"/>
        <v>18.524416135881104</v>
      </c>
    </row>
    <row r="137" spans="1:93" x14ac:dyDescent="0.25">
      <c r="A137" t="s">
        <v>145</v>
      </c>
      <c r="B137" s="7">
        <v>43951</v>
      </c>
      <c r="C137">
        <v>604800</v>
      </c>
      <c r="D137">
        <v>-9100</v>
      </c>
      <c r="E137" t="s">
        <v>145</v>
      </c>
      <c r="F137" s="7">
        <v>43950</v>
      </c>
      <c r="G137">
        <v>613900</v>
      </c>
      <c r="H137">
        <v>700</v>
      </c>
      <c r="I137" t="s">
        <v>145</v>
      </c>
      <c r="J137" s="7">
        <v>43949</v>
      </c>
      <c r="K137">
        <v>613200</v>
      </c>
      <c r="L137">
        <v>-55300</v>
      </c>
      <c r="M137" t="s">
        <v>145</v>
      </c>
      <c r="N137" s="7">
        <v>43948</v>
      </c>
      <c r="O137">
        <v>668500</v>
      </c>
      <c r="P137">
        <v>-2800</v>
      </c>
      <c r="Q137" t="s">
        <v>145</v>
      </c>
      <c r="R137" s="7">
        <v>43945</v>
      </c>
      <c r="S137">
        <v>671300</v>
      </c>
      <c r="T137">
        <v>77000</v>
      </c>
      <c r="U137" t="s">
        <v>145</v>
      </c>
      <c r="V137" s="7">
        <v>43944</v>
      </c>
      <c r="W137">
        <v>594300</v>
      </c>
      <c r="X137">
        <v>21700</v>
      </c>
      <c r="Y137" t="s">
        <v>145</v>
      </c>
      <c r="Z137" s="7">
        <v>43943</v>
      </c>
      <c r="AA137">
        <v>572600</v>
      </c>
      <c r="AB137">
        <v>79800</v>
      </c>
      <c r="AC137" t="s">
        <v>145</v>
      </c>
      <c r="AD137" s="7">
        <v>43942</v>
      </c>
      <c r="AE137">
        <v>492800</v>
      </c>
      <c r="AF137">
        <v>-11200</v>
      </c>
      <c r="AG137" t="s">
        <v>145</v>
      </c>
      <c r="AH137" s="7">
        <v>43941</v>
      </c>
      <c r="AI137">
        <v>504000</v>
      </c>
      <c r="AJ137">
        <v>-20300</v>
      </c>
      <c r="AK137" t="s">
        <v>145</v>
      </c>
      <c r="AL137" s="7">
        <v>43938</v>
      </c>
      <c r="AM137">
        <v>524300</v>
      </c>
      <c r="AN137">
        <v>46900</v>
      </c>
      <c r="AO137" t="s">
        <v>145</v>
      </c>
      <c r="AP137" s="7">
        <v>43937</v>
      </c>
      <c r="AQ137">
        <v>477400</v>
      </c>
      <c r="AR137">
        <v>14000</v>
      </c>
      <c r="AS137" t="s">
        <v>145</v>
      </c>
      <c r="AT137" s="7">
        <v>43936</v>
      </c>
      <c r="AU137">
        <v>463400</v>
      </c>
      <c r="AV137">
        <v>-16100</v>
      </c>
      <c r="AW137" t="s">
        <v>145</v>
      </c>
      <c r="AX137" s="7">
        <v>43934</v>
      </c>
      <c r="AY137">
        <v>479500</v>
      </c>
      <c r="AZ137">
        <v>14700</v>
      </c>
      <c r="BA137" t="s">
        <v>145</v>
      </c>
      <c r="BB137" s="7">
        <v>43930</v>
      </c>
      <c r="BC137">
        <v>464800</v>
      </c>
      <c r="BD137">
        <v>39900</v>
      </c>
      <c r="BE137" t="s">
        <v>145</v>
      </c>
      <c r="BF137" s="7">
        <v>43929</v>
      </c>
      <c r="BG137">
        <v>424900</v>
      </c>
      <c r="BH137">
        <v>24500</v>
      </c>
      <c r="BJ137" t="str">
        <f t="shared" si="64"/>
        <v>UBL</v>
      </c>
      <c r="BK137">
        <f t="shared" si="66"/>
        <v>604800</v>
      </c>
      <c r="BL137">
        <f t="shared" si="67"/>
        <v>613900</v>
      </c>
      <c r="BM137">
        <f t="shared" si="68"/>
        <v>613200</v>
      </c>
      <c r="BN137">
        <f t="shared" si="69"/>
        <v>668500</v>
      </c>
      <c r="BO137">
        <f t="shared" si="70"/>
        <v>671300</v>
      </c>
      <c r="BP137">
        <f t="shared" si="71"/>
        <v>594300</v>
      </c>
      <c r="BQ137">
        <f t="shared" si="72"/>
        <v>572600</v>
      </c>
      <c r="BR137">
        <f t="shared" si="73"/>
        <v>492800</v>
      </c>
      <c r="BS137">
        <f t="shared" si="74"/>
        <v>504000</v>
      </c>
      <c r="BT137">
        <f t="shared" si="75"/>
        <v>524300</v>
      </c>
      <c r="BU137">
        <f t="shared" si="76"/>
        <v>477400</v>
      </c>
      <c r="BV137" s="8">
        <f t="shared" si="77"/>
        <v>463400</v>
      </c>
      <c r="BW137">
        <f t="shared" si="78"/>
        <v>479500</v>
      </c>
      <c r="BX137">
        <f t="shared" si="79"/>
        <v>464800</v>
      </c>
      <c r="BY137">
        <f t="shared" si="80"/>
        <v>424900</v>
      </c>
      <c r="CA137" t="str">
        <f t="shared" si="65"/>
        <v>UBL</v>
      </c>
      <c r="CB137" s="9">
        <f t="shared" si="81"/>
        <v>-1.4823261117445838</v>
      </c>
      <c r="CC137" s="9">
        <f t="shared" si="82"/>
        <v>0.11415525114155251</v>
      </c>
      <c r="CD137" s="9">
        <f t="shared" si="83"/>
        <v>-8.2722513089005236</v>
      </c>
      <c r="CE137" s="9">
        <f t="shared" si="84"/>
        <v>-0.41710114702815432</v>
      </c>
      <c r="CF137" s="9">
        <f t="shared" si="85"/>
        <v>12.956419316843345</v>
      </c>
      <c r="CG137" s="9">
        <f t="shared" si="86"/>
        <v>3.7897310513447433</v>
      </c>
      <c r="CH137" s="9">
        <f t="shared" si="87"/>
        <v>16.193181818181817</v>
      </c>
      <c r="CI137" s="9">
        <f t="shared" si="88"/>
        <v>-2.2222222222222223</v>
      </c>
      <c r="CJ137" s="9">
        <f t="shared" si="89"/>
        <v>-3.8718291054739651</v>
      </c>
      <c r="CK137" s="9">
        <f t="shared" si="90"/>
        <v>9.8240469208211145</v>
      </c>
      <c r="CL137" s="9">
        <f t="shared" si="91"/>
        <v>3.0211480362537766</v>
      </c>
      <c r="CM137" s="9">
        <f t="shared" si="92"/>
        <v>-3.3576642335766427</v>
      </c>
      <c r="CN137" s="9">
        <f t="shared" si="93"/>
        <v>3.1626506024096384</v>
      </c>
      <c r="CO137" s="9">
        <f t="shared" si="94"/>
        <v>9.3904448105436575</v>
      </c>
    </row>
    <row r="138" spans="1:93" x14ac:dyDescent="0.25">
      <c r="A138" t="s">
        <v>146</v>
      </c>
      <c r="B138" s="7">
        <v>43951</v>
      </c>
      <c r="C138">
        <v>3867500</v>
      </c>
      <c r="D138">
        <v>-32300</v>
      </c>
      <c r="E138" t="s">
        <v>146</v>
      </c>
      <c r="F138" s="7">
        <v>43950</v>
      </c>
      <c r="G138">
        <v>3899800</v>
      </c>
      <c r="H138">
        <v>45900</v>
      </c>
      <c r="I138" t="s">
        <v>146</v>
      </c>
      <c r="J138" s="7">
        <v>43949</v>
      </c>
      <c r="K138">
        <v>3853900</v>
      </c>
      <c r="L138">
        <v>-149600</v>
      </c>
      <c r="M138" t="s">
        <v>146</v>
      </c>
      <c r="N138" s="7">
        <v>43948</v>
      </c>
      <c r="O138">
        <v>4003500</v>
      </c>
      <c r="P138">
        <v>-436900</v>
      </c>
      <c r="Q138" t="s">
        <v>146</v>
      </c>
      <c r="R138" s="7">
        <v>43945</v>
      </c>
      <c r="S138">
        <v>4440400</v>
      </c>
      <c r="T138">
        <v>644300</v>
      </c>
      <c r="U138" t="s">
        <v>146</v>
      </c>
      <c r="V138" s="7">
        <v>43944</v>
      </c>
      <c r="W138">
        <v>3796100</v>
      </c>
      <c r="X138">
        <v>134300</v>
      </c>
      <c r="Y138" t="s">
        <v>146</v>
      </c>
      <c r="Z138" s="7">
        <v>43943</v>
      </c>
      <c r="AA138">
        <v>3661800</v>
      </c>
      <c r="AB138">
        <v>30600</v>
      </c>
      <c r="AC138" t="s">
        <v>146</v>
      </c>
      <c r="AD138" s="7">
        <v>43942</v>
      </c>
      <c r="AE138">
        <v>3631200</v>
      </c>
      <c r="AF138">
        <v>1076100</v>
      </c>
      <c r="AG138" t="s">
        <v>146</v>
      </c>
      <c r="AH138" s="7">
        <v>43941</v>
      </c>
      <c r="AI138">
        <v>2555100</v>
      </c>
      <c r="AJ138">
        <v>180200</v>
      </c>
      <c r="AK138" t="s">
        <v>146</v>
      </c>
      <c r="AL138" s="7">
        <v>43938</v>
      </c>
      <c r="AM138">
        <v>2374900</v>
      </c>
      <c r="AN138">
        <v>336600</v>
      </c>
      <c r="AO138" t="s">
        <v>146</v>
      </c>
      <c r="AP138" s="7">
        <v>43937</v>
      </c>
      <c r="AQ138">
        <v>2038300</v>
      </c>
      <c r="AR138">
        <v>119000</v>
      </c>
      <c r="AS138" t="s">
        <v>146</v>
      </c>
      <c r="AT138" s="7">
        <v>43936</v>
      </c>
      <c r="AU138">
        <v>1919300</v>
      </c>
      <c r="AV138">
        <v>-71400</v>
      </c>
      <c r="AW138" t="s">
        <v>146</v>
      </c>
      <c r="AX138" s="7">
        <v>43934</v>
      </c>
      <c r="AY138">
        <v>1990700</v>
      </c>
      <c r="AZ138">
        <v>401200</v>
      </c>
      <c r="BA138" t="s">
        <v>146</v>
      </c>
      <c r="BB138" s="7">
        <v>43930</v>
      </c>
      <c r="BC138">
        <v>1589500</v>
      </c>
      <c r="BD138">
        <v>-234600</v>
      </c>
      <c r="BE138" t="s">
        <v>146</v>
      </c>
      <c r="BF138" s="7">
        <v>43929</v>
      </c>
      <c r="BG138">
        <v>1824100</v>
      </c>
      <c r="BH138">
        <v>255000</v>
      </c>
      <c r="BJ138" t="str">
        <f t="shared" si="64"/>
        <v>UJJIVAN</v>
      </c>
      <c r="BK138">
        <f t="shared" si="66"/>
        <v>3867500</v>
      </c>
      <c r="BL138">
        <f t="shared" si="67"/>
        <v>3899800</v>
      </c>
      <c r="BM138">
        <f t="shared" si="68"/>
        <v>3853900</v>
      </c>
      <c r="BN138">
        <f t="shared" si="69"/>
        <v>4003500</v>
      </c>
      <c r="BO138">
        <f t="shared" si="70"/>
        <v>4440400</v>
      </c>
      <c r="BP138">
        <f t="shared" si="71"/>
        <v>3796100</v>
      </c>
      <c r="BQ138">
        <f t="shared" si="72"/>
        <v>3661800</v>
      </c>
      <c r="BR138">
        <f t="shared" si="73"/>
        <v>3631200</v>
      </c>
      <c r="BS138">
        <f t="shared" si="74"/>
        <v>2555100</v>
      </c>
      <c r="BT138">
        <f t="shared" si="75"/>
        <v>2374900</v>
      </c>
      <c r="BU138">
        <f t="shared" si="76"/>
        <v>2038300</v>
      </c>
      <c r="BV138" s="8">
        <f t="shared" si="77"/>
        <v>1919300</v>
      </c>
      <c r="BW138">
        <f t="shared" si="78"/>
        <v>1990700</v>
      </c>
      <c r="BX138">
        <f t="shared" si="79"/>
        <v>1589500</v>
      </c>
      <c r="BY138">
        <f t="shared" si="80"/>
        <v>1824100</v>
      </c>
      <c r="CA138" t="str">
        <f t="shared" si="65"/>
        <v>UJJIVAN</v>
      </c>
      <c r="CB138" s="9">
        <f t="shared" si="81"/>
        <v>-0.82824760244115081</v>
      </c>
      <c r="CC138" s="9">
        <f t="shared" si="82"/>
        <v>1.1910013233348038</v>
      </c>
      <c r="CD138" s="9">
        <f t="shared" si="83"/>
        <v>-3.7367303609341826</v>
      </c>
      <c r="CE138" s="9">
        <f t="shared" si="84"/>
        <v>-9.8392036753445637</v>
      </c>
      <c r="CF138" s="9">
        <f t="shared" si="85"/>
        <v>16.972682489923869</v>
      </c>
      <c r="CG138" s="9">
        <f t="shared" si="86"/>
        <v>3.6675951717734447</v>
      </c>
      <c r="CH138" s="9">
        <f t="shared" si="87"/>
        <v>0.84269662921348309</v>
      </c>
      <c r="CI138" s="9">
        <f t="shared" si="88"/>
        <v>42.115768463073856</v>
      </c>
      <c r="CJ138" s="9">
        <f t="shared" si="89"/>
        <v>7.5876879026485327</v>
      </c>
      <c r="CK138" s="9">
        <f t="shared" si="90"/>
        <v>16.513761467889911</v>
      </c>
      <c r="CL138" s="9">
        <f t="shared" si="91"/>
        <v>6.2001771479185122</v>
      </c>
      <c r="CM138" s="9">
        <f t="shared" si="92"/>
        <v>-3.5866780529461995</v>
      </c>
      <c r="CN138" s="9">
        <f t="shared" si="93"/>
        <v>25.240641711229944</v>
      </c>
      <c r="CO138" s="9">
        <f t="shared" si="94"/>
        <v>-12.861136999068034</v>
      </c>
    </row>
    <row r="139" spans="1:93" x14ac:dyDescent="0.25">
      <c r="A139" t="s">
        <v>147</v>
      </c>
      <c r="B139" s="7">
        <v>43951</v>
      </c>
      <c r="C139">
        <v>2262000</v>
      </c>
      <c r="D139">
        <v>88600</v>
      </c>
      <c r="E139" t="s">
        <v>147</v>
      </c>
      <c r="F139" s="7">
        <v>43950</v>
      </c>
      <c r="G139">
        <v>2173400</v>
      </c>
      <c r="H139">
        <v>28800</v>
      </c>
      <c r="I139" t="s">
        <v>147</v>
      </c>
      <c r="J139" s="7">
        <v>43949</v>
      </c>
      <c r="K139">
        <v>2144600</v>
      </c>
      <c r="L139">
        <v>69000</v>
      </c>
      <c r="M139" t="s">
        <v>147</v>
      </c>
      <c r="N139" s="7">
        <v>43948</v>
      </c>
      <c r="O139">
        <v>2075600</v>
      </c>
      <c r="P139">
        <v>51800</v>
      </c>
      <c r="Q139" t="s">
        <v>147</v>
      </c>
      <c r="R139" s="7">
        <v>43945</v>
      </c>
      <c r="S139">
        <v>2023800</v>
      </c>
      <c r="T139">
        <v>21600</v>
      </c>
      <c r="U139" t="s">
        <v>147</v>
      </c>
      <c r="V139" s="7">
        <v>43944</v>
      </c>
      <c r="W139">
        <v>2002200</v>
      </c>
      <c r="X139">
        <v>-121000</v>
      </c>
      <c r="Y139" t="s">
        <v>147</v>
      </c>
      <c r="Z139" s="7">
        <v>43943</v>
      </c>
      <c r="AA139">
        <v>2123200</v>
      </c>
      <c r="AB139">
        <v>276600</v>
      </c>
      <c r="AC139" t="s">
        <v>147</v>
      </c>
      <c r="AD139" s="7">
        <v>43942</v>
      </c>
      <c r="AE139">
        <v>1846600</v>
      </c>
      <c r="AF139">
        <v>-31000</v>
      </c>
      <c r="AG139" t="s">
        <v>147</v>
      </c>
      <c r="AH139" s="7">
        <v>43941</v>
      </c>
      <c r="AI139">
        <v>1877600</v>
      </c>
      <c r="AJ139">
        <v>6600</v>
      </c>
      <c r="AK139" t="s">
        <v>147</v>
      </c>
      <c r="AL139" s="7">
        <v>43938</v>
      </c>
      <c r="AM139">
        <v>1871000</v>
      </c>
      <c r="AN139">
        <v>-46200</v>
      </c>
      <c r="AO139" t="s">
        <v>147</v>
      </c>
      <c r="AP139" s="7">
        <v>43937</v>
      </c>
      <c r="AQ139">
        <v>1917200</v>
      </c>
      <c r="AR139">
        <v>29400</v>
      </c>
      <c r="AS139" t="s">
        <v>147</v>
      </c>
      <c r="AT139" s="7">
        <v>43936</v>
      </c>
      <c r="AU139">
        <v>1887800</v>
      </c>
      <c r="AV139">
        <v>34200</v>
      </c>
      <c r="AW139" t="s">
        <v>147</v>
      </c>
      <c r="AX139" s="7">
        <v>43934</v>
      </c>
      <c r="AY139">
        <v>1853600</v>
      </c>
      <c r="AZ139">
        <v>70400</v>
      </c>
      <c r="BA139" t="s">
        <v>147</v>
      </c>
      <c r="BB139" s="7">
        <v>43930</v>
      </c>
      <c r="BC139">
        <v>1783200</v>
      </c>
      <c r="BD139">
        <v>-24800</v>
      </c>
      <c r="BE139" t="s">
        <v>147</v>
      </c>
      <c r="BF139" s="7">
        <v>43929</v>
      </c>
      <c r="BG139">
        <v>1808000</v>
      </c>
      <c r="BH139">
        <v>-85600</v>
      </c>
      <c r="BJ139" t="str">
        <f t="shared" si="64"/>
        <v>ULTRACEMCO</v>
      </c>
      <c r="BK139">
        <f t="shared" si="66"/>
        <v>2262000</v>
      </c>
      <c r="BL139">
        <f t="shared" si="67"/>
        <v>2173400</v>
      </c>
      <c r="BM139">
        <f t="shared" si="68"/>
        <v>2144600</v>
      </c>
      <c r="BN139">
        <f t="shared" si="69"/>
        <v>2075600</v>
      </c>
      <c r="BO139">
        <f t="shared" si="70"/>
        <v>2023800</v>
      </c>
      <c r="BP139">
        <f t="shared" si="71"/>
        <v>2002200</v>
      </c>
      <c r="BQ139">
        <f t="shared" si="72"/>
        <v>2123200</v>
      </c>
      <c r="BR139">
        <f t="shared" si="73"/>
        <v>1846600</v>
      </c>
      <c r="BS139">
        <f t="shared" si="74"/>
        <v>1877600</v>
      </c>
      <c r="BT139">
        <f t="shared" si="75"/>
        <v>1871000</v>
      </c>
      <c r="BU139">
        <f t="shared" si="76"/>
        <v>1917200</v>
      </c>
      <c r="BV139" s="8">
        <f t="shared" si="77"/>
        <v>1887800</v>
      </c>
      <c r="BW139">
        <f t="shared" si="78"/>
        <v>1853600</v>
      </c>
      <c r="BX139">
        <f t="shared" si="79"/>
        <v>1783200</v>
      </c>
      <c r="BY139">
        <f t="shared" si="80"/>
        <v>1808000</v>
      </c>
      <c r="CA139" t="str">
        <f t="shared" si="65"/>
        <v>ULTRACEMCO</v>
      </c>
      <c r="CB139" s="9">
        <f t="shared" si="81"/>
        <v>4.0765620686482009</v>
      </c>
      <c r="CC139" s="9">
        <f t="shared" si="82"/>
        <v>1.3429077683484101</v>
      </c>
      <c r="CD139" s="9">
        <f t="shared" si="83"/>
        <v>3.3243399498940063</v>
      </c>
      <c r="CE139" s="9">
        <f t="shared" si="84"/>
        <v>2.5595414566656784</v>
      </c>
      <c r="CF139" s="9">
        <f t="shared" si="85"/>
        <v>1.0788133053640994</v>
      </c>
      <c r="CG139" s="9">
        <f t="shared" si="86"/>
        <v>-5.6989449886963079</v>
      </c>
      <c r="CH139" s="9">
        <f t="shared" si="87"/>
        <v>14.978880103974873</v>
      </c>
      <c r="CI139" s="9">
        <f t="shared" si="88"/>
        <v>-1.6510438858116743</v>
      </c>
      <c r="CJ139" s="9">
        <f t="shared" si="89"/>
        <v>0.35275253874933193</v>
      </c>
      <c r="CK139" s="9">
        <f t="shared" si="90"/>
        <v>-2.4097642395159609</v>
      </c>
      <c r="CL139" s="9">
        <f t="shared" si="91"/>
        <v>1.5573683652929335</v>
      </c>
      <c r="CM139" s="9">
        <f t="shared" si="92"/>
        <v>1.8450582649978422</v>
      </c>
      <c r="CN139" s="9">
        <f t="shared" si="93"/>
        <v>3.947958725886048</v>
      </c>
      <c r="CO139" s="9">
        <f t="shared" si="94"/>
        <v>-1.3716814159292035</v>
      </c>
    </row>
    <row r="140" spans="1:93" x14ac:dyDescent="0.25">
      <c r="A140" t="s">
        <v>148</v>
      </c>
      <c r="B140" s="7">
        <v>43951</v>
      </c>
      <c r="C140">
        <v>16468200</v>
      </c>
      <c r="D140">
        <v>441900</v>
      </c>
      <c r="E140" t="s">
        <v>148</v>
      </c>
      <c r="F140" s="7">
        <v>43950</v>
      </c>
      <c r="G140">
        <v>16026300</v>
      </c>
      <c r="H140">
        <v>198900</v>
      </c>
      <c r="I140" t="s">
        <v>148</v>
      </c>
      <c r="J140" s="7">
        <v>43949</v>
      </c>
      <c r="K140">
        <v>15827400</v>
      </c>
      <c r="L140">
        <v>379800</v>
      </c>
      <c r="M140" t="s">
        <v>148</v>
      </c>
      <c r="N140" s="7">
        <v>43948</v>
      </c>
      <c r="O140">
        <v>15447600</v>
      </c>
      <c r="P140">
        <v>353700</v>
      </c>
      <c r="Q140" t="s">
        <v>148</v>
      </c>
      <c r="R140" s="7">
        <v>43945</v>
      </c>
      <c r="S140">
        <v>15093900</v>
      </c>
      <c r="T140">
        <v>259200</v>
      </c>
      <c r="U140" t="s">
        <v>148</v>
      </c>
      <c r="V140" s="7">
        <v>43944</v>
      </c>
      <c r="W140">
        <v>14834700</v>
      </c>
      <c r="X140">
        <v>201600</v>
      </c>
      <c r="Y140" t="s">
        <v>148</v>
      </c>
      <c r="Z140" s="7">
        <v>43943</v>
      </c>
      <c r="AA140">
        <v>14633100</v>
      </c>
      <c r="AB140">
        <v>611100</v>
      </c>
      <c r="AC140" t="s">
        <v>148</v>
      </c>
      <c r="AD140" s="7">
        <v>43942</v>
      </c>
      <c r="AE140">
        <v>14022000</v>
      </c>
      <c r="AF140">
        <v>0</v>
      </c>
      <c r="AG140" t="s">
        <v>148</v>
      </c>
      <c r="AH140" s="7">
        <v>43941</v>
      </c>
      <c r="AI140">
        <v>14022000</v>
      </c>
      <c r="AJ140">
        <v>197100</v>
      </c>
      <c r="AK140" t="s">
        <v>148</v>
      </c>
      <c r="AL140" s="7">
        <v>43938</v>
      </c>
      <c r="AM140">
        <v>13824900</v>
      </c>
      <c r="AN140">
        <v>-136800</v>
      </c>
      <c r="AO140" t="s">
        <v>148</v>
      </c>
      <c r="AP140" s="7">
        <v>43937</v>
      </c>
      <c r="AQ140">
        <v>13961700</v>
      </c>
      <c r="AR140">
        <v>133200</v>
      </c>
      <c r="AS140" t="s">
        <v>148</v>
      </c>
      <c r="AT140" s="7">
        <v>43936</v>
      </c>
      <c r="AU140">
        <v>13828500</v>
      </c>
      <c r="AV140">
        <v>506700</v>
      </c>
      <c r="AW140" t="s">
        <v>148</v>
      </c>
      <c r="AX140" s="7">
        <v>43934</v>
      </c>
      <c r="AY140">
        <v>13321800</v>
      </c>
      <c r="AZ140">
        <v>109800</v>
      </c>
      <c r="BA140" t="s">
        <v>148</v>
      </c>
      <c r="BB140" s="7">
        <v>43930</v>
      </c>
      <c r="BC140">
        <v>13212000</v>
      </c>
      <c r="BD140">
        <v>405900</v>
      </c>
      <c r="BE140" t="s">
        <v>148</v>
      </c>
      <c r="BF140" s="7">
        <v>43929</v>
      </c>
      <c r="BG140">
        <v>12806100</v>
      </c>
      <c r="BH140">
        <v>161100</v>
      </c>
      <c r="BJ140" t="str">
        <f t="shared" si="64"/>
        <v>UPL</v>
      </c>
      <c r="BK140">
        <f t="shared" si="66"/>
        <v>16468200</v>
      </c>
      <c r="BL140">
        <f t="shared" si="67"/>
        <v>16026300</v>
      </c>
      <c r="BM140">
        <f t="shared" si="68"/>
        <v>15827400</v>
      </c>
      <c r="BN140">
        <f t="shared" si="69"/>
        <v>15447600</v>
      </c>
      <c r="BO140">
        <f t="shared" si="70"/>
        <v>15093900</v>
      </c>
      <c r="BP140">
        <f t="shared" si="71"/>
        <v>14834700</v>
      </c>
      <c r="BQ140">
        <f t="shared" si="72"/>
        <v>14633100</v>
      </c>
      <c r="BR140">
        <f t="shared" si="73"/>
        <v>14022000</v>
      </c>
      <c r="BS140">
        <f t="shared" si="74"/>
        <v>14022000</v>
      </c>
      <c r="BT140">
        <f t="shared" si="75"/>
        <v>13824900</v>
      </c>
      <c r="BU140">
        <f t="shared" si="76"/>
        <v>13961700</v>
      </c>
      <c r="BV140" s="8">
        <f t="shared" si="77"/>
        <v>13828500</v>
      </c>
      <c r="BW140">
        <f t="shared" si="78"/>
        <v>13321800</v>
      </c>
      <c r="BX140">
        <f t="shared" si="79"/>
        <v>13212000</v>
      </c>
      <c r="BY140">
        <f t="shared" si="80"/>
        <v>12806100</v>
      </c>
      <c r="CA140" t="str">
        <f t="shared" si="65"/>
        <v>UPL</v>
      </c>
      <c r="CB140" s="9">
        <f t="shared" si="81"/>
        <v>2.7573426180715446</v>
      </c>
      <c r="CC140" s="9">
        <f t="shared" si="82"/>
        <v>1.2566814511543274</v>
      </c>
      <c r="CD140" s="9">
        <f t="shared" si="83"/>
        <v>2.4586343509671407</v>
      </c>
      <c r="CE140" s="9">
        <f t="shared" si="84"/>
        <v>2.3433307495080791</v>
      </c>
      <c r="CF140" s="9">
        <f t="shared" si="85"/>
        <v>1.7472547473154161</v>
      </c>
      <c r="CG140" s="9">
        <f t="shared" si="86"/>
        <v>1.3776985054431392</v>
      </c>
      <c r="CH140" s="9">
        <f t="shared" si="87"/>
        <v>4.3581514762516047</v>
      </c>
      <c r="CI140" s="9">
        <f t="shared" si="88"/>
        <v>0</v>
      </c>
      <c r="CJ140" s="9">
        <f t="shared" si="89"/>
        <v>1.425688431742725</v>
      </c>
      <c r="CK140" s="9">
        <f t="shared" si="90"/>
        <v>-0.97982337394443375</v>
      </c>
      <c r="CL140" s="9">
        <f t="shared" si="91"/>
        <v>0.96322811584770596</v>
      </c>
      <c r="CM140" s="9">
        <f t="shared" si="92"/>
        <v>3.8035400621537629</v>
      </c>
      <c r="CN140" s="9">
        <f t="shared" si="93"/>
        <v>0.83106267029972747</v>
      </c>
      <c r="CO140" s="9">
        <f t="shared" si="94"/>
        <v>3.1695832454845738</v>
      </c>
    </row>
    <row r="141" spans="1:93" x14ac:dyDescent="0.25">
      <c r="A141" t="s">
        <v>149</v>
      </c>
      <c r="B141" s="7">
        <v>43951</v>
      </c>
      <c r="C141">
        <v>94580500</v>
      </c>
      <c r="D141">
        <v>4697000</v>
      </c>
      <c r="E141" t="s">
        <v>149</v>
      </c>
      <c r="F141" s="7">
        <v>43950</v>
      </c>
      <c r="G141">
        <v>89883500</v>
      </c>
      <c r="H141">
        <v>-5817000</v>
      </c>
      <c r="I141" t="s">
        <v>149</v>
      </c>
      <c r="J141" s="7">
        <v>43949</v>
      </c>
      <c r="K141">
        <v>95700500</v>
      </c>
      <c r="L141">
        <v>-241500</v>
      </c>
      <c r="M141" t="s">
        <v>149</v>
      </c>
      <c r="N141" s="7">
        <v>43948</v>
      </c>
      <c r="O141">
        <v>95942000</v>
      </c>
      <c r="P141">
        <v>21000</v>
      </c>
      <c r="Q141" t="s">
        <v>149</v>
      </c>
      <c r="R141" s="7">
        <v>43945</v>
      </c>
      <c r="S141">
        <v>95921000</v>
      </c>
      <c r="T141">
        <v>234500</v>
      </c>
      <c r="U141" t="s">
        <v>149</v>
      </c>
      <c r="V141" s="7">
        <v>43944</v>
      </c>
      <c r="W141">
        <v>95686500</v>
      </c>
      <c r="X141">
        <v>910000</v>
      </c>
      <c r="Y141" t="s">
        <v>149</v>
      </c>
      <c r="Z141" s="7">
        <v>43943</v>
      </c>
      <c r="AA141">
        <v>94776500</v>
      </c>
      <c r="AB141">
        <v>2761500</v>
      </c>
      <c r="AC141" t="s">
        <v>149</v>
      </c>
      <c r="AD141" s="7">
        <v>43942</v>
      </c>
      <c r="AE141">
        <v>92015000</v>
      </c>
      <c r="AF141">
        <v>1589000</v>
      </c>
      <c r="AG141" t="s">
        <v>149</v>
      </c>
      <c r="AH141" s="7">
        <v>43941</v>
      </c>
      <c r="AI141">
        <v>90426000</v>
      </c>
      <c r="AJ141">
        <v>-1172500</v>
      </c>
      <c r="AK141" t="s">
        <v>149</v>
      </c>
      <c r="AL141" s="7">
        <v>43938</v>
      </c>
      <c r="AM141">
        <v>91598500</v>
      </c>
      <c r="AN141">
        <v>-815500</v>
      </c>
      <c r="AO141" t="s">
        <v>149</v>
      </c>
      <c r="AP141" s="7">
        <v>43937</v>
      </c>
      <c r="AQ141">
        <v>92414000</v>
      </c>
      <c r="AR141">
        <v>2096500</v>
      </c>
      <c r="AS141" t="s">
        <v>149</v>
      </c>
      <c r="AT141" s="7">
        <v>43936</v>
      </c>
      <c r="AU141">
        <v>90317500</v>
      </c>
      <c r="AV141">
        <v>707000</v>
      </c>
      <c r="AW141" t="s">
        <v>149</v>
      </c>
      <c r="AX141" s="7">
        <v>43934</v>
      </c>
      <c r="AY141">
        <v>89610500</v>
      </c>
      <c r="AZ141">
        <v>1088500</v>
      </c>
      <c r="BA141" t="s">
        <v>149</v>
      </c>
      <c r="BB141" s="7">
        <v>43930</v>
      </c>
      <c r="BC141">
        <v>88522000</v>
      </c>
      <c r="BD141">
        <v>-483000</v>
      </c>
      <c r="BE141" t="s">
        <v>149</v>
      </c>
      <c r="BF141" s="7">
        <v>43929</v>
      </c>
      <c r="BG141">
        <v>89005000</v>
      </c>
      <c r="BH141">
        <v>1834000</v>
      </c>
      <c r="BJ141" t="str">
        <f t="shared" si="64"/>
        <v>VEDL</v>
      </c>
      <c r="BK141">
        <f t="shared" si="66"/>
        <v>94580500</v>
      </c>
      <c r="BL141">
        <f t="shared" si="67"/>
        <v>89883500</v>
      </c>
      <c r="BM141">
        <f t="shared" si="68"/>
        <v>95700500</v>
      </c>
      <c r="BN141">
        <f t="shared" si="69"/>
        <v>95942000</v>
      </c>
      <c r="BO141">
        <f t="shared" si="70"/>
        <v>95921000</v>
      </c>
      <c r="BP141">
        <f t="shared" si="71"/>
        <v>95686500</v>
      </c>
      <c r="BQ141">
        <f t="shared" si="72"/>
        <v>94776500</v>
      </c>
      <c r="BR141">
        <f t="shared" si="73"/>
        <v>92015000</v>
      </c>
      <c r="BS141">
        <f t="shared" si="74"/>
        <v>90426000</v>
      </c>
      <c r="BT141">
        <f t="shared" si="75"/>
        <v>91598500</v>
      </c>
      <c r="BU141">
        <f t="shared" si="76"/>
        <v>92414000</v>
      </c>
      <c r="BV141" s="8">
        <f t="shared" si="77"/>
        <v>90317500</v>
      </c>
      <c r="BW141">
        <f t="shared" si="78"/>
        <v>89610500</v>
      </c>
      <c r="BX141">
        <f t="shared" si="79"/>
        <v>88522000</v>
      </c>
      <c r="BY141">
        <f t="shared" si="80"/>
        <v>89005000</v>
      </c>
      <c r="CA141" t="str">
        <f t="shared" si="65"/>
        <v>VEDL</v>
      </c>
      <c r="CB141" s="9">
        <f t="shared" si="81"/>
        <v>5.225653206650831</v>
      </c>
      <c r="CC141" s="9">
        <f t="shared" si="82"/>
        <v>-6.0783381487035077</v>
      </c>
      <c r="CD141" s="9">
        <f t="shared" si="83"/>
        <v>-0.25171457755727422</v>
      </c>
      <c r="CE141" s="9">
        <f t="shared" si="84"/>
        <v>2.1893016127855214E-2</v>
      </c>
      <c r="CF141" s="9">
        <f t="shared" si="85"/>
        <v>0.24507114378726361</v>
      </c>
      <c r="CG141" s="9">
        <f t="shared" si="86"/>
        <v>0.96015362457993281</v>
      </c>
      <c r="CH141" s="9">
        <f t="shared" si="87"/>
        <v>3.00114111829593</v>
      </c>
      <c r="CI141" s="9">
        <f t="shared" si="88"/>
        <v>1.7572379625329</v>
      </c>
      <c r="CJ141" s="9">
        <f t="shared" si="89"/>
        <v>-1.2800427954606244</v>
      </c>
      <c r="CK141" s="9">
        <f t="shared" si="90"/>
        <v>-0.88244205423420696</v>
      </c>
      <c r="CL141" s="9">
        <f t="shared" si="91"/>
        <v>2.3212555706258478</v>
      </c>
      <c r="CM141" s="9">
        <f t="shared" si="92"/>
        <v>0.78897004257313597</v>
      </c>
      <c r="CN141" s="9">
        <f t="shared" si="93"/>
        <v>1.229637830143919</v>
      </c>
      <c r="CO141" s="9">
        <f t="shared" si="94"/>
        <v>-0.5426661423515533</v>
      </c>
    </row>
    <row r="142" spans="1:93" x14ac:dyDescent="0.25">
      <c r="A142" t="s">
        <v>150</v>
      </c>
      <c r="B142" s="7">
        <v>43951</v>
      </c>
      <c r="C142">
        <v>2395000</v>
      </c>
      <c r="D142">
        <v>-47000</v>
      </c>
      <c r="E142" t="s">
        <v>150</v>
      </c>
      <c r="F142" s="7">
        <v>43950</v>
      </c>
      <c r="G142">
        <v>2442000</v>
      </c>
      <c r="H142">
        <v>-1000</v>
      </c>
      <c r="I142" t="s">
        <v>150</v>
      </c>
      <c r="J142" s="7">
        <v>43949</v>
      </c>
      <c r="K142">
        <v>2443000</v>
      </c>
      <c r="L142">
        <v>229000</v>
      </c>
      <c r="M142" t="s">
        <v>150</v>
      </c>
      <c r="N142" s="7">
        <v>43948</v>
      </c>
      <c r="O142">
        <v>2214000</v>
      </c>
      <c r="P142">
        <v>37000</v>
      </c>
      <c r="Q142" t="s">
        <v>150</v>
      </c>
      <c r="R142" s="7">
        <v>43945</v>
      </c>
      <c r="S142">
        <v>2177000</v>
      </c>
      <c r="T142">
        <v>57000</v>
      </c>
      <c r="U142" t="s">
        <v>150</v>
      </c>
      <c r="V142" s="7">
        <v>43944</v>
      </c>
      <c r="W142">
        <v>2120000</v>
      </c>
      <c r="X142">
        <v>175000</v>
      </c>
      <c r="Y142" t="s">
        <v>150</v>
      </c>
      <c r="Z142" s="7">
        <v>43943</v>
      </c>
      <c r="AA142">
        <v>1945000</v>
      </c>
      <c r="AB142">
        <v>293000</v>
      </c>
      <c r="AC142" t="s">
        <v>150</v>
      </c>
      <c r="AD142" s="7">
        <v>43942</v>
      </c>
      <c r="AE142">
        <v>1652000</v>
      </c>
      <c r="AF142">
        <v>83000</v>
      </c>
      <c r="AG142" t="s">
        <v>150</v>
      </c>
      <c r="AH142" s="7">
        <v>43941</v>
      </c>
      <c r="AI142">
        <v>1569000</v>
      </c>
      <c r="AJ142">
        <v>-58000</v>
      </c>
      <c r="AK142" t="s">
        <v>150</v>
      </c>
      <c r="AL142" s="7">
        <v>43938</v>
      </c>
      <c r="AM142">
        <v>1627000</v>
      </c>
      <c r="AN142">
        <v>139000</v>
      </c>
      <c r="AO142" t="s">
        <v>150</v>
      </c>
      <c r="AP142" s="7">
        <v>43937</v>
      </c>
      <c r="AQ142">
        <v>1488000</v>
      </c>
      <c r="AR142">
        <v>229000</v>
      </c>
      <c r="AS142" t="s">
        <v>150</v>
      </c>
      <c r="AT142" s="7">
        <v>43936</v>
      </c>
      <c r="AU142">
        <v>1259000</v>
      </c>
      <c r="AV142">
        <v>-24000</v>
      </c>
      <c r="AW142" t="s">
        <v>150</v>
      </c>
      <c r="AX142" s="7">
        <v>43934</v>
      </c>
      <c r="AY142">
        <v>1283000</v>
      </c>
      <c r="AZ142">
        <v>-148000</v>
      </c>
      <c r="BA142" t="s">
        <v>150</v>
      </c>
      <c r="BB142" s="7">
        <v>43930</v>
      </c>
      <c r="BC142">
        <v>1431000</v>
      </c>
      <c r="BD142">
        <v>103000</v>
      </c>
      <c r="BE142" t="s">
        <v>150</v>
      </c>
      <c r="BF142" s="7">
        <v>43929</v>
      </c>
      <c r="BG142">
        <v>1328000</v>
      </c>
      <c r="BH142">
        <v>76000</v>
      </c>
      <c r="BJ142" t="str">
        <f t="shared" si="64"/>
        <v>VOLTAS</v>
      </c>
      <c r="BK142">
        <f t="shared" si="66"/>
        <v>2395000</v>
      </c>
      <c r="BL142">
        <f t="shared" si="67"/>
        <v>2442000</v>
      </c>
      <c r="BM142">
        <f t="shared" si="68"/>
        <v>2443000</v>
      </c>
      <c r="BN142">
        <f t="shared" si="69"/>
        <v>2214000</v>
      </c>
      <c r="BO142">
        <f t="shared" si="70"/>
        <v>2177000</v>
      </c>
      <c r="BP142">
        <f t="shared" si="71"/>
        <v>2120000</v>
      </c>
      <c r="BQ142">
        <f t="shared" si="72"/>
        <v>1945000</v>
      </c>
      <c r="BR142">
        <f t="shared" si="73"/>
        <v>1652000</v>
      </c>
      <c r="BS142">
        <f t="shared" si="74"/>
        <v>1569000</v>
      </c>
      <c r="BT142">
        <f t="shared" si="75"/>
        <v>1627000</v>
      </c>
      <c r="BU142">
        <f t="shared" si="76"/>
        <v>1488000</v>
      </c>
      <c r="BV142" s="8">
        <f t="shared" si="77"/>
        <v>1259000</v>
      </c>
      <c r="BW142">
        <f t="shared" si="78"/>
        <v>1283000</v>
      </c>
      <c r="BX142">
        <f t="shared" si="79"/>
        <v>1431000</v>
      </c>
      <c r="BY142">
        <f t="shared" si="80"/>
        <v>1328000</v>
      </c>
      <c r="CA142" t="str">
        <f t="shared" si="65"/>
        <v>VOLTAS</v>
      </c>
      <c r="CB142" s="9">
        <f t="shared" si="81"/>
        <v>-1.9246519246519247</v>
      </c>
      <c r="CC142" s="9">
        <f t="shared" si="82"/>
        <v>-4.0933278755628327E-2</v>
      </c>
      <c r="CD142" s="9">
        <f t="shared" si="83"/>
        <v>10.343270099367659</v>
      </c>
      <c r="CE142" s="9">
        <f t="shared" si="84"/>
        <v>1.6995865870463942</v>
      </c>
      <c r="CF142" s="9">
        <f t="shared" si="85"/>
        <v>2.6886792452830188</v>
      </c>
      <c r="CG142" s="9">
        <f t="shared" si="86"/>
        <v>8.9974293059125969</v>
      </c>
      <c r="CH142" s="9">
        <f t="shared" si="87"/>
        <v>17.736077481840194</v>
      </c>
      <c r="CI142" s="9">
        <f t="shared" si="88"/>
        <v>5.2899936265137031</v>
      </c>
      <c r="CJ142" s="9">
        <f t="shared" si="89"/>
        <v>-3.564843269821758</v>
      </c>
      <c r="CK142" s="9">
        <f t="shared" si="90"/>
        <v>9.341397849462366</v>
      </c>
      <c r="CL142" s="9">
        <f t="shared" si="91"/>
        <v>18.189038919777602</v>
      </c>
      <c r="CM142" s="9">
        <f t="shared" si="92"/>
        <v>-1.8706157443491818</v>
      </c>
      <c r="CN142" s="9">
        <f t="shared" si="93"/>
        <v>-10.342417889587701</v>
      </c>
      <c r="CO142" s="9">
        <f t="shared" si="94"/>
        <v>7.7560240963855431</v>
      </c>
    </row>
    <row r="143" spans="1:93" x14ac:dyDescent="0.25">
      <c r="A143" t="s">
        <v>151</v>
      </c>
      <c r="B143" s="7">
        <v>43951</v>
      </c>
      <c r="C143">
        <v>23888000</v>
      </c>
      <c r="D143">
        <v>-134400</v>
      </c>
      <c r="E143" t="s">
        <v>151</v>
      </c>
      <c r="F143" s="7">
        <v>43950</v>
      </c>
      <c r="G143">
        <v>24022400</v>
      </c>
      <c r="H143">
        <v>-566400</v>
      </c>
      <c r="I143" t="s">
        <v>151</v>
      </c>
      <c r="J143" s="7">
        <v>43949</v>
      </c>
      <c r="K143">
        <v>24588800</v>
      </c>
      <c r="L143">
        <v>-537600</v>
      </c>
      <c r="M143" t="s">
        <v>151</v>
      </c>
      <c r="N143" s="7">
        <v>43948</v>
      </c>
      <c r="O143">
        <v>25126400</v>
      </c>
      <c r="P143">
        <v>2905600</v>
      </c>
      <c r="Q143" t="s">
        <v>151</v>
      </c>
      <c r="R143" s="7">
        <v>43945</v>
      </c>
      <c r="S143">
        <v>22220800</v>
      </c>
      <c r="T143">
        <v>668800</v>
      </c>
      <c r="U143" t="s">
        <v>151</v>
      </c>
      <c r="V143" s="7">
        <v>43944</v>
      </c>
      <c r="W143">
        <v>21552000</v>
      </c>
      <c r="X143">
        <v>624000</v>
      </c>
      <c r="Y143" t="s">
        <v>151</v>
      </c>
      <c r="Z143" s="7">
        <v>43943</v>
      </c>
      <c r="AA143">
        <v>20928000</v>
      </c>
      <c r="AB143">
        <v>195200</v>
      </c>
      <c r="AC143" t="s">
        <v>151</v>
      </c>
      <c r="AD143" s="7">
        <v>43942</v>
      </c>
      <c r="AE143">
        <v>20732800</v>
      </c>
      <c r="AF143">
        <v>-396800</v>
      </c>
      <c r="AG143" t="s">
        <v>151</v>
      </c>
      <c r="AH143" s="7">
        <v>43941</v>
      </c>
      <c r="AI143">
        <v>21129600</v>
      </c>
      <c r="AJ143">
        <v>-44800</v>
      </c>
      <c r="AK143" t="s">
        <v>151</v>
      </c>
      <c r="AL143" s="7">
        <v>43938</v>
      </c>
      <c r="AM143">
        <v>21174400</v>
      </c>
      <c r="AN143">
        <v>-457600</v>
      </c>
      <c r="AO143" t="s">
        <v>151</v>
      </c>
      <c r="AP143" s="7">
        <v>43937</v>
      </c>
      <c r="AQ143">
        <v>21632000</v>
      </c>
      <c r="AR143">
        <v>576000</v>
      </c>
      <c r="AS143" t="s">
        <v>151</v>
      </c>
      <c r="AT143" s="7">
        <v>43936</v>
      </c>
      <c r="AU143">
        <v>21056000</v>
      </c>
      <c r="AV143">
        <v>1513600</v>
      </c>
      <c r="AW143" t="s">
        <v>151</v>
      </c>
      <c r="AX143" s="7">
        <v>43934</v>
      </c>
      <c r="AY143">
        <v>19542400</v>
      </c>
      <c r="AZ143">
        <v>438400</v>
      </c>
      <c r="BA143" t="s">
        <v>151</v>
      </c>
      <c r="BB143" s="7">
        <v>43930</v>
      </c>
      <c r="BC143">
        <v>19104000</v>
      </c>
      <c r="BD143">
        <v>-243200</v>
      </c>
      <c r="BE143" t="s">
        <v>151</v>
      </c>
      <c r="BF143" s="7">
        <v>43929</v>
      </c>
      <c r="BG143">
        <v>19347200</v>
      </c>
      <c r="BH143">
        <v>-112000</v>
      </c>
      <c r="BJ143" t="str">
        <f t="shared" si="64"/>
        <v>WIPRO</v>
      </c>
      <c r="BK143">
        <f t="shared" si="66"/>
        <v>23888000</v>
      </c>
      <c r="BL143">
        <f t="shared" si="67"/>
        <v>24022400</v>
      </c>
      <c r="BM143">
        <f t="shared" si="68"/>
        <v>24588800</v>
      </c>
      <c r="BN143">
        <f t="shared" si="69"/>
        <v>25126400</v>
      </c>
      <c r="BO143">
        <f t="shared" si="70"/>
        <v>22220800</v>
      </c>
      <c r="BP143">
        <f t="shared" si="71"/>
        <v>21552000</v>
      </c>
      <c r="BQ143">
        <f t="shared" si="72"/>
        <v>20928000</v>
      </c>
      <c r="BR143">
        <f t="shared" si="73"/>
        <v>20732800</v>
      </c>
      <c r="BS143">
        <f t="shared" si="74"/>
        <v>21129600</v>
      </c>
      <c r="BT143">
        <f t="shared" si="75"/>
        <v>21174400</v>
      </c>
      <c r="BU143">
        <f t="shared" si="76"/>
        <v>21632000</v>
      </c>
      <c r="BV143" s="8">
        <f t="shared" si="77"/>
        <v>21056000</v>
      </c>
      <c r="BW143">
        <f t="shared" si="78"/>
        <v>19542400</v>
      </c>
      <c r="BX143">
        <f t="shared" si="79"/>
        <v>19104000</v>
      </c>
      <c r="BY143">
        <f t="shared" si="80"/>
        <v>19347200</v>
      </c>
      <c r="CA143" t="str">
        <f t="shared" si="65"/>
        <v>WIPRO</v>
      </c>
      <c r="CB143" s="9">
        <f t="shared" si="81"/>
        <v>-0.55947782070067931</v>
      </c>
      <c r="CC143" s="9">
        <f t="shared" si="82"/>
        <v>-2.3034877667881313</v>
      </c>
      <c r="CD143" s="9">
        <f t="shared" si="83"/>
        <v>-2.1395822720326034</v>
      </c>
      <c r="CE143" s="9">
        <f t="shared" si="84"/>
        <v>13.076036866359447</v>
      </c>
      <c r="CF143" s="9">
        <f t="shared" si="85"/>
        <v>3.1031922791388271</v>
      </c>
      <c r="CG143" s="9">
        <f t="shared" si="86"/>
        <v>2.9816513761467891</v>
      </c>
      <c r="CH143" s="9">
        <f t="shared" si="87"/>
        <v>0.94150331841333545</v>
      </c>
      <c r="CI143" s="9">
        <f t="shared" si="88"/>
        <v>-1.8779342723004695</v>
      </c>
      <c r="CJ143" s="9">
        <f t="shared" si="89"/>
        <v>-0.21157624301042771</v>
      </c>
      <c r="CK143" s="9">
        <f t="shared" si="90"/>
        <v>-2.1153846153846154</v>
      </c>
      <c r="CL143" s="9">
        <f t="shared" si="91"/>
        <v>2.735562310030395</v>
      </c>
      <c r="CM143" s="9">
        <f t="shared" si="92"/>
        <v>7.7452104142786968</v>
      </c>
      <c r="CN143" s="9">
        <f t="shared" si="93"/>
        <v>2.2948073701842544</v>
      </c>
      <c r="CO143" s="9">
        <f t="shared" si="94"/>
        <v>-1.2570294409526961</v>
      </c>
    </row>
    <row r="144" spans="1:93" x14ac:dyDescent="0.25">
      <c r="A144" t="s">
        <v>152</v>
      </c>
      <c r="B144" s="7">
        <v>43951</v>
      </c>
      <c r="C144">
        <v>40136800</v>
      </c>
      <c r="D144">
        <v>-4769600</v>
      </c>
      <c r="E144" t="s">
        <v>152</v>
      </c>
      <c r="F144" s="7">
        <v>43950</v>
      </c>
      <c r="G144">
        <v>44906400</v>
      </c>
      <c r="H144">
        <v>-3106400</v>
      </c>
      <c r="I144" t="s">
        <v>152</v>
      </c>
      <c r="J144" s="7">
        <v>43949</v>
      </c>
      <c r="K144">
        <v>48012800</v>
      </c>
      <c r="L144">
        <v>2631200</v>
      </c>
      <c r="M144" t="s">
        <v>152</v>
      </c>
      <c r="N144" s="7">
        <v>43948</v>
      </c>
      <c r="O144">
        <v>45381600</v>
      </c>
      <c r="P144">
        <v>-3335200</v>
      </c>
      <c r="Q144" t="s">
        <v>152</v>
      </c>
      <c r="R144" s="7">
        <v>43945</v>
      </c>
      <c r="S144">
        <v>48716800</v>
      </c>
      <c r="T144">
        <v>-334400</v>
      </c>
      <c r="U144" t="s">
        <v>152</v>
      </c>
      <c r="V144" s="7">
        <v>43944</v>
      </c>
      <c r="W144">
        <v>49051200</v>
      </c>
      <c r="X144">
        <v>1531200</v>
      </c>
      <c r="Y144" t="s">
        <v>152</v>
      </c>
      <c r="Z144" s="7">
        <v>43943</v>
      </c>
      <c r="AA144">
        <v>47520000</v>
      </c>
      <c r="AB144">
        <v>-1443200</v>
      </c>
      <c r="AC144" t="s">
        <v>152</v>
      </c>
      <c r="AD144" s="7">
        <v>43942</v>
      </c>
      <c r="AE144">
        <v>48963200</v>
      </c>
      <c r="AF144">
        <v>-5288800</v>
      </c>
      <c r="AG144" t="s">
        <v>152</v>
      </c>
      <c r="AH144" s="7">
        <v>43941</v>
      </c>
      <c r="AI144">
        <v>54252000</v>
      </c>
      <c r="AJ144">
        <v>-475200</v>
      </c>
      <c r="AK144" t="s">
        <v>152</v>
      </c>
      <c r="AL144" s="7">
        <v>43938</v>
      </c>
      <c r="AM144">
        <v>54727200</v>
      </c>
      <c r="AN144">
        <v>-765600</v>
      </c>
      <c r="AO144" t="s">
        <v>152</v>
      </c>
      <c r="AP144" s="7">
        <v>43937</v>
      </c>
      <c r="AQ144">
        <v>55492800</v>
      </c>
      <c r="AR144">
        <v>35200</v>
      </c>
      <c r="AS144" t="s">
        <v>152</v>
      </c>
      <c r="AT144" s="7">
        <v>43936</v>
      </c>
      <c r="AU144">
        <v>55457600</v>
      </c>
      <c r="AV144">
        <v>-457600</v>
      </c>
      <c r="AW144" t="s">
        <v>152</v>
      </c>
      <c r="AX144" s="7">
        <v>43934</v>
      </c>
      <c r="AY144">
        <v>55915200</v>
      </c>
      <c r="AZ144">
        <v>-1214400</v>
      </c>
      <c r="BA144" t="s">
        <v>152</v>
      </c>
      <c r="BB144" s="7">
        <v>43930</v>
      </c>
      <c r="BC144">
        <v>57129600</v>
      </c>
      <c r="BD144">
        <v>-281600</v>
      </c>
      <c r="BE144" t="s">
        <v>152</v>
      </c>
      <c r="BF144" s="7">
        <v>43929</v>
      </c>
      <c r="BG144">
        <v>57411200</v>
      </c>
      <c r="BH144">
        <v>-932800</v>
      </c>
      <c r="BJ144" t="str">
        <f t="shared" si="64"/>
        <v>YESBANK</v>
      </c>
      <c r="BK144">
        <f t="shared" si="66"/>
        <v>40136800</v>
      </c>
      <c r="BL144">
        <f t="shared" si="67"/>
        <v>44906400</v>
      </c>
      <c r="BM144">
        <f t="shared" si="68"/>
        <v>48012800</v>
      </c>
      <c r="BN144">
        <f t="shared" si="69"/>
        <v>45381600</v>
      </c>
      <c r="BO144">
        <f t="shared" si="70"/>
        <v>48716800</v>
      </c>
      <c r="BP144">
        <f t="shared" si="71"/>
        <v>49051200</v>
      </c>
      <c r="BQ144">
        <f t="shared" si="72"/>
        <v>47520000</v>
      </c>
      <c r="BR144">
        <f t="shared" si="73"/>
        <v>48963200</v>
      </c>
      <c r="BS144">
        <f t="shared" si="74"/>
        <v>54252000</v>
      </c>
      <c r="BT144">
        <f t="shared" si="75"/>
        <v>54727200</v>
      </c>
      <c r="BU144">
        <f t="shared" si="76"/>
        <v>55492800</v>
      </c>
      <c r="BV144" s="8">
        <f t="shared" si="77"/>
        <v>55457600</v>
      </c>
      <c r="BW144">
        <f t="shared" si="78"/>
        <v>55915200</v>
      </c>
      <c r="BX144">
        <f t="shared" si="79"/>
        <v>57129600</v>
      </c>
      <c r="BY144">
        <f t="shared" si="80"/>
        <v>57411200</v>
      </c>
      <c r="CA144" t="str">
        <f t="shared" si="65"/>
        <v>YESBANK</v>
      </c>
      <c r="CB144" s="9">
        <f t="shared" si="81"/>
        <v>-10.621203213795805</v>
      </c>
      <c r="CC144" s="9">
        <f t="shared" si="82"/>
        <v>-6.4699413489736068</v>
      </c>
      <c r="CD144" s="9">
        <f t="shared" si="83"/>
        <v>5.7979445414000388</v>
      </c>
      <c r="CE144" s="9">
        <f t="shared" si="84"/>
        <v>-6.8460982658959546</v>
      </c>
      <c r="CF144" s="9">
        <f t="shared" si="85"/>
        <v>-0.68173663437387877</v>
      </c>
      <c r="CG144" s="9">
        <f t="shared" si="86"/>
        <v>3.2222222222222223</v>
      </c>
      <c r="CH144" s="9">
        <f t="shared" si="87"/>
        <v>-2.9475197699496762</v>
      </c>
      <c r="CI144" s="9">
        <f t="shared" si="88"/>
        <v>-9.7485806974858065</v>
      </c>
      <c r="CJ144" s="9">
        <f t="shared" si="89"/>
        <v>-0.86830680173661368</v>
      </c>
      <c r="CK144" s="9">
        <f t="shared" si="90"/>
        <v>-1.379638439581351</v>
      </c>
      <c r="CL144" s="9">
        <f t="shared" si="91"/>
        <v>6.3471913678197392E-2</v>
      </c>
      <c r="CM144" s="9">
        <f t="shared" si="92"/>
        <v>-0.81838212149826883</v>
      </c>
      <c r="CN144" s="9">
        <f t="shared" si="93"/>
        <v>-2.1256931608133085</v>
      </c>
      <c r="CO144" s="9">
        <f t="shared" si="94"/>
        <v>-0.4904966278356836</v>
      </c>
    </row>
    <row r="145" spans="1:93" x14ac:dyDescent="0.25">
      <c r="A145" t="s">
        <v>153</v>
      </c>
      <c r="B145" s="7">
        <v>43951</v>
      </c>
      <c r="C145">
        <v>18434800</v>
      </c>
      <c r="D145">
        <v>-1234200</v>
      </c>
      <c r="E145" t="s">
        <v>153</v>
      </c>
      <c r="F145" s="7">
        <v>43950</v>
      </c>
      <c r="G145">
        <v>19669000</v>
      </c>
      <c r="H145">
        <v>-413100</v>
      </c>
      <c r="I145" t="s">
        <v>153</v>
      </c>
      <c r="J145" s="7">
        <v>43949</v>
      </c>
      <c r="K145">
        <v>20082100</v>
      </c>
      <c r="L145">
        <v>-1620100</v>
      </c>
      <c r="M145" t="s">
        <v>153</v>
      </c>
      <c r="N145" s="7">
        <v>43948</v>
      </c>
      <c r="O145">
        <v>21702200</v>
      </c>
      <c r="P145">
        <v>2262700</v>
      </c>
      <c r="Q145" t="s">
        <v>153</v>
      </c>
      <c r="R145" s="7">
        <v>43945</v>
      </c>
      <c r="S145">
        <v>19439500</v>
      </c>
      <c r="T145">
        <v>-508300</v>
      </c>
      <c r="U145" t="s">
        <v>153</v>
      </c>
      <c r="V145" s="7">
        <v>43944</v>
      </c>
      <c r="W145">
        <v>19947800</v>
      </c>
      <c r="X145">
        <v>-1166200</v>
      </c>
      <c r="Y145" t="s">
        <v>153</v>
      </c>
      <c r="Z145" s="7">
        <v>43943</v>
      </c>
      <c r="AA145">
        <v>21114000</v>
      </c>
      <c r="AB145">
        <v>1060800</v>
      </c>
      <c r="AC145" t="s">
        <v>153</v>
      </c>
      <c r="AD145" s="7">
        <v>43942</v>
      </c>
      <c r="AE145">
        <v>20053200</v>
      </c>
      <c r="AF145">
        <v>-511700</v>
      </c>
      <c r="AG145" t="s">
        <v>153</v>
      </c>
      <c r="AH145" s="7">
        <v>43941</v>
      </c>
      <c r="AI145">
        <v>20564900</v>
      </c>
      <c r="AJ145">
        <v>-15300</v>
      </c>
      <c r="AK145" t="s">
        <v>153</v>
      </c>
      <c r="AL145" s="7">
        <v>43938</v>
      </c>
      <c r="AM145">
        <v>20580200</v>
      </c>
      <c r="AN145">
        <v>413100</v>
      </c>
      <c r="AO145" t="s">
        <v>153</v>
      </c>
      <c r="AP145" s="7">
        <v>43937</v>
      </c>
      <c r="AQ145">
        <v>20167100</v>
      </c>
      <c r="AR145">
        <v>-183600</v>
      </c>
      <c r="AS145" t="s">
        <v>153</v>
      </c>
      <c r="AT145" s="7">
        <v>43936</v>
      </c>
      <c r="AU145">
        <v>20350700</v>
      </c>
      <c r="AV145">
        <v>-153000</v>
      </c>
      <c r="AW145" t="s">
        <v>153</v>
      </c>
      <c r="AX145" s="7">
        <v>43934</v>
      </c>
      <c r="AY145">
        <v>20503700</v>
      </c>
      <c r="AZ145">
        <v>1761200</v>
      </c>
      <c r="BA145" t="s">
        <v>153</v>
      </c>
      <c r="BB145" s="7">
        <v>43930</v>
      </c>
      <c r="BC145">
        <v>18742500</v>
      </c>
      <c r="BD145">
        <v>-362100</v>
      </c>
      <c r="BE145" t="s">
        <v>153</v>
      </c>
      <c r="BF145" s="7">
        <v>43929</v>
      </c>
      <c r="BG145">
        <v>19104600</v>
      </c>
      <c r="BH145">
        <v>-3400</v>
      </c>
      <c r="BJ145" t="str">
        <f t="shared" si="64"/>
        <v>ZEEL</v>
      </c>
      <c r="BK145">
        <f t="shared" si="66"/>
        <v>18434800</v>
      </c>
      <c r="BL145">
        <f t="shared" si="67"/>
        <v>19669000</v>
      </c>
      <c r="BM145">
        <f t="shared" si="68"/>
        <v>20082100</v>
      </c>
      <c r="BN145">
        <f t="shared" si="69"/>
        <v>21702200</v>
      </c>
      <c r="BO145">
        <f t="shared" si="70"/>
        <v>19439500</v>
      </c>
      <c r="BP145">
        <f t="shared" si="71"/>
        <v>19947800</v>
      </c>
      <c r="BQ145">
        <f t="shared" si="72"/>
        <v>21114000</v>
      </c>
      <c r="BR145">
        <f t="shared" si="73"/>
        <v>20053200</v>
      </c>
      <c r="BS145">
        <f t="shared" si="74"/>
        <v>20564900</v>
      </c>
      <c r="BT145">
        <f t="shared" si="75"/>
        <v>20580200</v>
      </c>
      <c r="BU145">
        <f t="shared" si="76"/>
        <v>20167100</v>
      </c>
      <c r="BV145" s="8">
        <f t="shared" si="77"/>
        <v>20350700</v>
      </c>
      <c r="BW145">
        <f t="shared" si="78"/>
        <v>20503700</v>
      </c>
      <c r="BX145">
        <f t="shared" si="79"/>
        <v>18742500</v>
      </c>
      <c r="BY145">
        <f t="shared" si="80"/>
        <v>19104600</v>
      </c>
      <c r="CA145" t="str">
        <f t="shared" si="65"/>
        <v>ZEEL</v>
      </c>
      <c r="CB145" s="9">
        <f t="shared" si="81"/>
        <v>-6.2748487467588587</v>
      </c>
      <c r="CC145" s="9">
        <f t="shared" si="82"/>
        <v>-2.0570557859984762</v>
      </c>
      <c r="CD145" s="9">
        <f t="shared" si="83"/>
        <v>-7.4651417828607238</v>
      </c>
      <c r="CE145" s="9">
        <f t="shared" si="84"/>
        <v>11.639702667249672</v>
      </c>
      <c r="CF145" s="9">
        <f t="shared" si="85"/>
        <v>-2.5481506732572012</v>
      </c>
      <c r="CG145" s="9">
        <f t="shared" si="86"/>
        <v>-5.5233494363929143</v>
      </c>
      <c r="CH145" s="9">
        <f t="shared" si="87"/>
        <v>5.2899287894201423</v>
      </c>
      <c r="CI145" s="9">
        <f t="shared" si="88"/>
        <v>-2.4882202198892287</v>
      </c>
      <c r="CJ145" s="9">
        <f t="shared" si="89"/>
        <v>-7.4343300842557414E-2</v>
      </c>
      <c r="CK145" s="9">
        <f t="shared" si="90"/>
        <v>2.0483857371659786</v>
      </c>
      <c r="CL145" s="9">
        <f t="shared" si="91"/>
        <v>-0.90218026898337655</v>
      </c>
      <c r="CM145" s="9">
        <f t="shared" si="92"/>
        <v>-0.74620678219053149</v>
      </c>
      <c r="CN145" s="9">
        <f t="shared" si="93"/>
        <v>9.3968253968253972</v>
      </c>
      <c r="CO145" s="9">
        <f t="shared" si="94"/>
        <v>-1.8953550453817407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7A2EB-F9E5-46A6-9172-EA98E9AAFDA9}">
  <dimension ref="A1:GC148"/>
  <sheetViews>
    <sheetView topLeftCell="FG1" zoomScale="70" zoomScaleNormal="70" workbookViewId="0">
      <selection activeCell="GC1" sqref="GC1"/>
    </sheetView>
  </sheetViews>
  <sheetFormatPr defaultRowHeight="15" x14ac:dyDescent="0.25"/>
  <cols>
    <col min="1" max="1" width="16.42578125" bestFit="1" customWidth="1"/>
    <col min="2" max="2" width="17.140625" bestFit="1" customWidth="1"/>
    <col min="3" max="3" width="15.28515625" bestFit="1" customWidth="1"/>
    <col min="4" max="4" width="16.28515625" bestFit="1" customWidth="1"/>
    <col min="5" max="5" width="17.140625" bestFit="1" customWidth="1"/>
    <col min="6" max="6" width="15.28515625" bestFit="1" customWidth="1"/>
    <col min="7" max="7" width="16.28515625" bestFit="1" customWidth="1"/>
    <col min="8" max="8" width="16.42578125" bestFit="1" customWidth="1"/>
    <col min="9" max="9" width="17.140625" bestFit="1" customWidth="1"/>
    <col min="10" max="10" width="15.28515625" bestFit="1" customWidth="1"/>
    <col min="11" max="11" width="16.28515625" bestFit="1" customWidth="1"/>
    <col min="12" max="12" width="17.140625" bestFit="1" customWidth="1"/>
    <col min="13" max="13" width="15.28515625" bestFit="1" customWidth="1"/>
    <col min="14" max="14" width="16.28515625" bestFit="1" customWidth="1"/>
    <col min="15" max="15" width="16.42578125" bestFit="1" customWidth="1"/>
    <col min="16" max="16" width="17.140625" bestFit="1" customWidth="1"/>
    <col min="17" max="17" width="15.28515625" bestFit="1" customWidth="1"/>
    <col min="18" max="18" width="16.28515625" bestFit="1" customWidth="1"/>
    <col min="19" max="19" width="17.140625" bestFit="1" customWidth="1"/>
    <col min="20" max="20" width="15.28515625" bestFit="1" customWidth="1"/>
    <col min="21" max="21" width="16.28515625" bestFit="1" customWidth="1"/>
    <col min="22" max="22" width="16.42578125" bestFit="1" customWidth="1"/>
    <col min="23" max="23" width="17.140625" bestFit="1" customWidth="1"/>
    <col min="24" max="24" width="15.28515625" bestFit="1" customWidth="1"/>
    <col min="25" max="25" width="16.28515625" bestFit="1" customWidth="1"/>
    <col min="26" max="26" width="17.140625" bestFit="1" customWidth="1"/>
    <col min="27" max="27" width="15.28515625" bestFit="1" customWidth="1"/>
    <col min="28" max="28" width="16.28515625" bestFit="1" customWidth="1"/>
    <col min="29" max="29" width="16.42578125" bestFit="1" customWidth="1"/>
    <col min="30" max="30" width="17.140625" bestFit="1" customWidth="1"/>
    <col min="31" max="31" width="15.28515625" bestFit="1" customWidth="1"/>
    <col min="32" max="32" width="16.28515625" bestFit="1" customWidth="1"/>
    <col min="33" max="33" width="17.140625" bestFit="1" customWidth="1"/>
    <col min="34" max="34" width="15.28515625" bestFit="1" customWidth="1"/>
    <col min="35" max="35" width="16.28515625" bestFit="1" customWidth="1"/>
    <col min="36" max="36" width="16.42578125" bestFit="1" customWidth="1"/>
    <col min="37" max="37" width="17.140625" bestFit="1" customWidth="1"/>
    <col min="38" max="38" width="15.28515625" bestFit="1" customWidth="1"/>
    <col min="39" max="39" width="16.28515625" bestFit="1" customWidth="1"/>
    <col min="40" max="40" width="17.140625" bestFit="1" customWidth="1"/>
    <col min="41" max="41" width="15.28515625" bestFit="1" customWidth="1"/>
    <col min="42" max="42" width="16.28515625" bestFit="1" customWidth="1"/>
    <col min="43" max="43" width="16.42578125" bestFit="1" customWidth="1"/>
    <col min="44" max="44" width="17.140625" bestFit="1" customWidth="1"/>
    <col min="45" max="45" width="15.28515625" bestFit="1" customWidth="1"/>
    <col min="46" max="46" width="16.28515625" bestFit="1" customWidth="1"/>
    <col min="47" max="47" width="17.140625" bestFit="1" customWidth="1"/>
    <col min="48" max="48" width="15.28515625" bestFit="1" customWidth="1"/>
    <col min="49" max="49" width="16.28515625" bestFit="1" customWidth="1"/>
    <col min="50" max="50" width="16.42578125" bestFit="1" customWidth="1"/>
    <col min="51" max="51" width="17.140625" bestFit="1" customWidth="1"/>
    <col min="52" max="52" width="15.28515625" bestFit="1" customWidth="1"/>
    <col min="53" max="53" width="16.28515625" bestFit="1" customWidth="1"/>
    <col min="54" max="54" width="17.140625" bestFit="1" customWidth="1"/>
    <col min="55" max="55" width="15.28515625" bestFit="1" customWidth="1"/>
    <col min="56" max="56" width="16.28515625" bestFit="1" customWidth="1"/>
    <col min="57" max="57" width="16.42578125" bestFit="1" customWidth="1"/>
    <col min="58" max="58" width="17.140625" bestFit="1" customWidth="1"/>
    <col min="59" max="59" width="15.28515625" bestFit="1" customWidth="1"/>
    <col min="60" max="60" width="16.28515625" bestFit="1" customWidth="1"/>
    <col min="61" max="61" width="17.140625" bestFit="1" customWidth="1"/>
    <col min="62" max="62" width="15.28515625" bestFit="1" customWidth="1"/>
    <col min="63" max="63" width="16.28515625" bestFit="1" customWidth="1"/>
    <col min="64" max="64" width="16.42578125" bestFit="1" customWidth="1"/>
    <col min="65" max="65" width="17.140625" bestFit="1" customWidth="1"/>
    <col min="66" max="66" width="15.28515625" bestFit="1" customWidth="1"/>
    <col min="67" max="67" width="16.28515625" bestFit="1" customWidth="1"/>
    <col min="68" max="68" width="17.140625" bestFit="1" customWidth="1"/>
    <col min="69" max="69" width="15.28515625" bestFit="1" customWidth="1"/>
    <col min="70" max="70" width="16.28515625" bestFit="1" customWidth="1"/>
    <col min="71" max="71" width="16.42578125" bestFit="1" customWidth="1"/>
    <col min="72" max="72" width="17.140625" bestFit="1" customWidth="1"/>
    <col min="73" max="73" width="15.28515625" bestFit="1" customWidth="1"/>
    <col min="74" max="74" width="16.28515625" bestFit="1" customWidth="1"/>
    <col min="75" max="75" width="17.140625" bestFit="1" customWidth="1"/>
    <col min="76" max="76" width="15.28515625" bestFit="1" customWidth="1"/>
    <col min="77" max="77" width="16.28515625" bestFit="1" customWidth="1"/>
    <col min="78" max="78" width="16.42578125" bestFit="1" customWidth="1"/>
    <col min="79" max="79" width="17.140625" bestFit="1" customWidth="1"/>
    <col min="80" max="80" width="15.28515625" bestFit="1" customWidth="1"/>
    <col min="81" max="81" width="16.28515625" bestFit="1" customWidth="1"/>
    <col min="82" max="82" width="17.140625" bestFit="1" customWidth="1"/>
    <col min="83" max="83" width="15.28515625" bestFit="1" customWidth="1"/>
    <col min="84" max="84" width="16.28515625" bestFit="1" customWidth="1"/>
    <col min="85" max="85" width="16.42578125" bestFit="1" customWidth="1"/>
    <col min="86" max="86" width="17.140625" bestFit="1" customWidth="1"/>
    <col min="87" max="87" width="15.28515625" bestFit="1" customWidth="1"/>
    <col min="88" max="88" width="16.28515625" bestFit="1" customWidth="1"/>
    <col min="89" max="89" width="17.140625" bestFit="1" customWidth="1"/>
    <col min="90" max="90" width="15.28515625" bestFit="1" customWidth="1"/>
    <col min="91" max="91" width="16.28515625" bestFit="1" customWidth="1"/>
    <col min="92" max="92" width="16.42578125" bestFit="1" customWidth="1"/>
    <col min="93" max="93" width="17.140625" bestFit="1" customWidth="1"/>
    <col min="94" max="94" width="15.28515625" bestFit="1" customWidth="1"/>
    <col min="95" max="95" width="16.28515625" bestFit="1" customWidth="1"/>
    <col min="96" max="96" width="17.140625" bestFit="1" customWidth="1"/>
    <col min="97" max="97" width="15.28515625" bestFit="1" customWidth="1"/>
    <col min="98" max="98" width="16.28515625" bestFit="1" customWidth="1"/>
    <col min="99" max="99" width="16.42578125" bestFit="1" customWidth="1"/>
    <col min="100" max="100" width="17.140625" bestFit="1" customWidth="1"/>
    <col min="101" max="101" width="15.28515625" bestFit="1" customWidth="1"/>
    <col min="102" max="102" width="16.28515625" bestFit="1" customWidth="1"/>
    <col min="103" max="103" width="17.140625" bestFit="1" customWidth="1"/>
    <col min="104" max="104" width="15.28515625" bestFit="1" customWidth="1"/>
    <col min="105" max="105" width="16.28515625" bestFit="1" customWidth="1"/>
    <col min="108" max="108" width="16.42578125" bestFit="1" customWidth="1"/>
    <col min="109" max="121" width="12.42578125" bestFit="1" customWidth="1"/>
    <col min="122" max="123" width="11.5703125" bestFit="1" customWidth="1"/>
    <col min="124" max="138" width="11.140625" bestFit="1" customWidth="1"/>
    <col min="140" max="140" width="16.42578125" bestFit="1" customWidth="1"/>
    <col min="142" max="149" width="9.5703125" bestFit="1" customWidth="1"/>
    <col min="150" max="150" width="10.28515625" bestFit="1" customWidth="1"/>
    <col min="151" max="151" width="10" bestFit="1" customWidth="1"/>
    <col min="152" max="155" width="10.28515625" bestFit="1" customWidth="1"/>
    <col min="158" max="164" width="11.5703125" bestFit="1" customWidth="1"/>
    <col min="165" max="165" width="11.140625" bestFit="1" customWidth="1"/>
    <col min="166" max="166" width="11.5703125" bestFit="1" customWidth="1"/>
    <col min="167" max="170" width="11.140625" bestFit="1" customWidth="1"/>
    <col min="171" max="178" width="11.5703125" bestFit="1" customWidth="1"/>
    <col min="179" max="179" width="11.140625" bestFit="1" customWidth="1"/>
    <col min="180" max="180" width="11.5703125" bestFit="1" customWidth="1"/>
    <col min="181" max="184" width="11.140625" bestFit="1" customWidth="1"/>
    <col min="185" max="185" width="11.5703125" bestFit="1" customWidth="1"/>
  </cols>
  <sheetData>
    <row r="1" spans="1:185" x14ac:dyDescent="0.25">
      <c r="A1" t="s">
        <v>2</v>
      </c>
      <c r="B1" s="10" t="s">
        <v>166</v>
      </c>
      <c r="C1" t="s">
        <v>167</v>
      </c>
      <c r="D1" t="s">
        <v>168</v>
      </c>
      <c r="E1" s="10" t="s">
        <v>169</v>
      </c>
      <c r="F1" t="s">
        <v>170</v>
      </c>
      <c r="G1" t="s">
        <v>171</v>
      </c>
      <c r="H1" t="s">
        <v>2</v>
      </c>
      <c r="I1" s="10" t="s">
        <v>166</v>
      </c>
      <c r="J1" t="s">
        <v>167</v>
      </c>
      <c r="K1" t="s">
        <v>168</v>
      </c>
      <c r="L1" s="10" t="s">
        <v>169</v>
      </c>
      <c r="M1" t="s">
        <v>170</v>
      </c>
      <c r="N1" t="s">
        <v>171</v>
      </c>
      <c r="O1" t="s">
        <v>2</v>
      </c>
      <c r="P1" s="10" t="s">
        <v>166</v>
      </c>
      <c r="Q1" t="s">
        <v>167</v>
      </c>
      <c r="R1" t="s">
        <v>168</v>
      </c>
      <c r="S1" s="10" t="s">
        <v>169</v>
      </c>
      <c r="T1" t="s">
        <v>170</v>
      </c>
      <c r="U1" t="s">
        <v>171</v>
      </c>
      <c r="V1" t="s">
        <v>2</v>
      </c>
      <c r="W1" s="10" t="s">
        <v>166</v>
      </c>
      <c r="X1" t="s">
        <v>167</v>
      </c>
      <c r="Y1" t="s">
        <v>168</v>
      </c>
      <c r="Z1" s="10" t="s">
        <v>169</v>
      </c>
      <c r="AA1" t="s">
        <v>170</v>
      </c>
      <c r="AB1" t="s">
        <v>171</v>
      </c>
      <c r="AC1" t="s">
        <v>2</v>
      </c>
      <c r="AD1" s="10" t="s">
        <v>166</v>
      </c>
      <c r="AE1" t="s">
        <v>167</v>
      </c>
      <c r="AF1" t="s">
        <v>168</v>
      </c>
      <c r="AG1" s="10" t="s">
        <v>169</v>
      </c>
      <c r="AH1" t="s">
        <v>170</v>
      </c>
      <c r="AI1" t="s">
        <v>171</v>
      </c>
      <c r="AJ1" t="s">
        <v>2</v>
      </c>
      <c r="AK1" s="10" t="s">
        <v>166</v>
      </c>
      <c r="AL1" t="s">
        <v>167</v>
      </c>
      <c r="AM1" t="s">
        <v>168</v>
      </c>
      <c r="AN1" s="10" t="s">
        <v>169</v>
      </c>
      <c r="AO1" t="s">
        <v>170</v>
      </c>
      <c r="AP1" t="s">
        <v>171</v>
      </c>
      <c r="AQ1" t="s">
        <v>2</v>
      </c>
      <c r="AR1" s="10" t="s">
        <v>166</v>
      </c>
      <c r="AS1" t="s">
        <v>167</v>
      </c>
      <c r="AT1" t="s">
        <v>168</v>
      </c>
      <c r="AU1" s="10" t="s">
        <v>169</v>
      </c>
      <c r="AV1" t="s">
        <v>170</v>
      </c>
      <c r="AW1" t="s">
        <v>171</v>
      </c>
      <c r="AX1" t="s">
        <v>2</v>
      </c>
      <c r="AY1" s="10" t="s">
        <v>166</v>
      </c>
      <c r="AZ1" t="s">
        <v>167</v>
      </c>
      <c r="BA1" t="s">
        <v>168</v>
      </c>
      <c r="BB1" s="10" t="s">
        <v>169</v>
      </c>
      <c r="BC1" t="s">
        <v>170</v>
      </c>
      <c r="BD1" t="s">
        <v>171</v>
      </c>
      <c r="BE1" t="s">
        <v>2</v>
      </c>
      <c r="BF1" s="10" t="s">
        <v>166</v>
      </c>
      <c r="BG1" t="s">
        <v>167</v>
      </c>
      <c r="BH1" t="s">
        <v>168</v>
      </c>
      <c r="BI1" s="10" t="s">
        <v>169</v>
      </c>
      <c r="BJ1" t="s">
        <v>170</v>
      </c>
      <c r="BK1" t="s">
        <v>171</v>
      </c>
      <c r="BL1" t="s">
        <v>2</v>
      </c>
      <c r="BM1" s="10" t="s">
        <v>166</v>
      </c>
      <c r="BN1" t="s">
        <v>167</v>
      </c>
      <c r="BO1" t="s">
        <v>168</v>
      </c>
      <c r="BP1" s="10" t="s">
        <v>169</v>
      </c>
      <c r="BQ1" t="s">
        <v>170</v>
      </c>
      <c r="BR1" t="s">
        <v>171</v>
      </c>
      <c r="BS1" t="s">
        <v>2</v>
      </c>
      <c r="BT1" s="10" t="s">
        <v>166</v>
      </c>
      <c r="BU1" t="s">
        <v>167</v>
      </c>
      <c r="BV1" t="s">
        <v>168</v>
      </c>
      <c r="BW1" s="10" t="s">
        <v>169</v>
      </c>
      <c r="BX1" t="s">
        <v>170</v>
      </c>
      <c r="BY1" t="s">
        <v>171</v>
      </c>
      <c r="BZ1" t="s">
        <v>2</v>
      </c>
      <c r="CA1" s="10" t="s">
        <v>166</v>
      </c>
      <c r="CB1" t="s">
        <v>167</v>
      </c>
      <c r="CC1" t="s">
        <v>168</v>
      </c>
      <c r="CD1" s="10" t="s">
        <v>169</v>
      </c>
      <c r="CE1" t="s">
        <v>170</v>
      </c>
      <c r="CF1" t="s">
        <v>171</v>
      </c>
      <c r="CG1" t="s">
        <v>2</v>
      </c>
      <c r="CH1" s="10" t="s">
        <v>166</v>
      </c>
      <c r="CI1" t="s">
        <v>167</v>
      </c>
      <c r="CJ1" t="s">
        <v>168</v>
      </c>
      <c r="CK1" s="10" t="s">
        <v>169</v>
      </c>
      <c r="CL1" t="s">
        <v>170</v>
      </c>
      <c r="CM1" t="s">
        <v>171</v>
      </c>
      <c r="CN1" t="s">
        <v>2</v>
      </c>
      <c r="CO1" s="10" t="s">
        <v>166</v>
      </c>
      <c r="CP1" t="s">
        <v>167</v>
      </c>
      <c r="CQ1" t="s">
        <v>168</v>
      </c>
      <c r="CR1" s="10" t="s">
        <v>169</v>
      </c>
      <c r="CS1" t="s">
        <v>170</v>
      </c>
      <c r="CT1" t="s">
        <v>171</v>
      </c>
      <c r="CU1" t="s">
        <v>2</v>
      </c>
      <c r="CV1" s="10" t="s">
        <v>166</v>
      </c>
      <c r="CW1" t="s">
        <v>167</v>
      </c>
      <c r="CX1" t="s">
        <v>168</v>
      </c>
      <c r="CY1" s="10" t="s">
        <v>169</v>
      </c>
      <c r="CZ1" t="s">
        <v>170</v>
      </c>
      <c r="DA1" t="s">
        <v>171</v>
      </c>
      <c r="DD1" t="str">
        <f>A1</f>
        <v>SYMBOL</v>
      </c>
      <c r="DE1" s="7">
        <f>FNO_BHAVCOPY!CB1</f>
        <v>43951</v>
      </c>
      <c r="DF1" s="7">
        <f>FNO_BHAVCOPY!CC1</f>
        <v>43950</v>
      </c>
      <c r="DG1" s="7">
        <f>FNO_BHAVCOPY!CD1</f>
        <v>43949</v>
      </c>
      <c r="DH1" s="7">
        <f>FNO_BHAVCOPY!CE1</f>
        <v>43948</v>
      </c>
      <c r="DI1" s="7">
        <f>FNO_BHAVCOPY!CF1</f>
        <v>43945</v>
      </c>
      <c r="DJ1" s="7">
        <f>FNO_BHAVCOPY!CG1</f>
        <v>43944</v>
      </c>
      <c r="DK1" s="7">
        <f>FNO_BHAVCOPY!CH1</f>
        <v>43943</v>
      </c>
      <c r="DL1" s="7">
        <f>FNO_BHAVCOPY!CI1</f>
        <v>43942</v>
      </c>
      <c r="DM1" s="7">
        <f>FNO_BHAVCOPY!CJ1</f>
        <v>43941</v>
      </c>
      <c r="DN1" s="7">
        <f>FNO_BHAVCOPY!CK1</f>
        <v>43938</v>
      </c>
      <c r="DO1" s="7">
        <f>FNO_BHAVCOPY!CL1</f>
        <v>43937</v>
      </c>
      <c r="DP1" s="7">
        <f>FNO_BHAVCOPY!CM1</f>
        <v>43936</v>
      </c>
      <c r="DQ1" s="7">
        <f>FNO_BHAVCOPY!CN1</f>
        <v>43934</v>
      </c>
      <c r="DR1" s="7">
        <f>FNO_BHAVCOPY!CO1</f>
        <v>43930</v>
      </c>
      <c r="DS1" s="7">
        <f>CV2</f>
        <v>43929</v>
      </c>
      <c r="DT1" t="s">
        <v>175</v>
      </c>
      <c r="DU1" t="s">
        <v>175</v>
      </c>
      <c r="DV1" t="s">
        <v>175</v>
      </c>
      <c r="DW1" t="s">
        <v>175</v>
      </c>
      <c r="DX1" t="s">
        <v>175</v>
      </c>
      <c r="DY1" t="s">
        <v>175</v>
      </c>
      <c r="DZ1" t="s">
        <v>175</v>
      </c>
      <c r="EA1" t="s">
        <v>175</v>
      </c>
      <c r="EB1" t="s">
        <v>175</v>
      </c>
      <c r="EC1" t="s">
        <v>175</v>
      </c>
      <c r="ED1" t="s">
        <v>175</v>
      </c>
      <c r="EE1" t="s">
        <v>175</v>
      </c>
      <c r="EF1" t="s">
        <v>175</v>
      </c>
      <c r="EG1" t="s">
        <v>175</v>
      </c>
      <c r="EH1" t="s">
        <v>175</v>
      </c>
      <c r="EJ1" s="11" t="str">
        <f>A1</f>
        <v>SYMBOL</v>
      </c>
      <c r="EK1" t="s">
        <v>176</v>
      </c>
      <c r="EL1" t="s">
        <v>177</v>
      </c>
      <c r="EM1" t="s">
        <v>178</v>
      </c>
      <c r="EN1" t="s">
        <v>179</v>
      </c>
      <c r="EO1" t="s">
        <v>180</v>
      </c>
      <c r="EP1" t="s">
        <v>181</v>
      </c>
      <c r="EQ1" t="s">
        <v>182</v>
      </c>
      <c r="ER1" t="s">
        <v>183</v>
      </c>
      <c r="ES1" t="s">
        <v>184</v>
      </c>
      <c r="ET1" t="s">
        <v>185</v>
      </c>
      <c r="EU1" t="s">
        <v>186</v>
      </c>
      <c r="EV1" t="s">
        <v>187</v>
      </c>
      <c r="EW1" t="s">
        <v>188</v>
      </c>
      <c r="EX1" t="s">
        <v>189</v>
      </c>
      <c r="EY1" t="s">
        <v>189</v>
      </c>
      <c r="FA1" t="s">
        <v>190</v>
      </c>
      <c r="FB1" s="7">
        <f t="shared" ref="FB1:FO1" si="0">DE1</f>
        <v>43951</v>
      </c>
      <c r="FC1" s="7">
        <f t="shared" si="0"/>
        <v>43950</v>
      </c>
      <c r="FD1" s="7">
        <f t="shared" si="0"/>
        <v>43949</v>
      </c>
      <c r="FE1" s="7">
        <f t="shared" si="0"/>
        <v>43948</v>
      </c>
      <c r="FF1" s="7">
        <f t="shared" si="0"/>
        <v>43945</v>
      </c>
      <c r="FG1" s="7">
        <f t="shared" si="0"/>
        <v>43944</v>
      </c>
      <c r="FH1" s="7">
        <f t="shared" si="0"/>
        <v>43943</v>
      </c>
      <c r="FI1" s="7">
        <f t="shared" si="0"/>
        <v>43942</v>
      </c>
      <c r="FJ1" s="7">
        <f t="shared" si="0"/>
        <v>43941</v>
      </c>
      <c r="FK1" s="7">
        <f t="shared" si="0"/>
        <v>43938</v>
      </c>
      <c r="FL1" s="7">
        <f t="shared" si="0"/>
        <v>43937</v>
      </c>
      <c r="FM1" s="7">
        <f t="shared" si="0"/>
        <v>43936</v>
      </c>
      <c r="FN1" s="7">
        <f t="shared" si="0"/>
        <v>43934</v>
      </c>
      <c r="FO1" s="7">
        <f t="shared" si="0"/>
        <v>43930</v>
      </c>
      <c r="FP1" s="7">
        <f>FB1</f>
        <v>43951</v>
      </c>
      <c r="FQ1" s="7">
        <f t="shared" ref="FQ1:GC1" si="1">FC1</f>
        <v>43950</v>
      </c>
      <c r="FR1" s="7">
        <f t="shared" si="1"/>
        <v>43949</v>
      </c>
      <c r="FS1" s="7">
        <f t="shared" si="1"/>
        <v>43948</v>
      </c>
      <c r="FT1" s="7">
        <f t="shared" si="1"/>
        <v>43945</v>
      </c>
      <c r="FU1" s="7">
        <f t="shared" si="1"/>
        <v>43944</v>
      </c>
      <c r="FV1" s="7">
        <f t="shared" si="1"/>
        <v>43943</v>
      </c>
      <c r="FW1" s="7">
        <f t="shared" si="1"/>
        <v>43942</v>
      </c>
      <c r="FX1" s="7">
        <f t="shared" si="1"/>
        <v>43941</v>
      </c>
      <c r="FY1" s="7">
        <f t="shared" si="1"/>
        <v>43938</v>
      </c>
      <c r="FZ1" s="7">
        <f t="shared" si="1"/>
        <v>43937</v>
      </c>
      <c r="GA1" s="7">
        <f t="shared" si="1"/>
        <v>43936</v>
      </c>
      <c r="GB1" s="7">
        <f t="shared" si="1"/>
        <v>43934</v>
      </c>
      <c r="GC1" s="7">
        <f t="shared" si="1"/>
        <v>43930</v>
      </c>
    </row>
    <row r="2" spans="1:185" x14ac:dyDescent="0.25">
      <c r="A2" t="s">
        <v>10</v>
      </c>
      <c r="B2" s="10">
        <v>43951</v>
      </c>
      <c r="C2">
        <v>341200</v>
      </c>
      <c r="D2">
        <v>-41200</v>
      </c>
      <c r="E2" s="10">
        <v>43951</v>
      </c>
      <c r="F2">
        <v>280400</v>
      </c>
      <c r="G2">
        <v>-12800</v>
      </c>
      <c r="H2" t="s">
        <v>10</v>
      </c>
      <c r="I2" s="10">
        <v>43950</v>
      </c>
      <c r="J2">
        <v>382400</v>
      </c>
      <c r="K2">
        <v>-30400</v>
      </c>
      <c r="L2" s="10">
        <v>43950</v>
      </c>
      <c r="M2">
        <v>293200</v>
      </c>
      <c r="N2">
        <v>-29600</v>
      </c>
      <c r="O2" t="s">
        <v>10</v>
      </c>
      <c r="P2" s="10">
        <v>43949</v>
      </c>
      <c r="Q2">
        <v>412800</v>
      </c>
      <c r="R2">
        <v>8800</v>
      </c>
      <c r="S2" s="10">
        <v>43949</v>
      </c>
      <c r="T2">
        <v>322800</v>
      </c>
      <c r="U2">
        <v>-16800</v>
      </c>
      <c r="V2" t="s">
        <v>10</v>
      </c>
      <c r="W2" s="10">
        <v>43948</v>
      </c>
      <c r="X2">
        <v>404000</v>
      </c>
      <c r="Y2">
        <v>-4400</v>
      </c>
      <c r="Z2" s="10">
        <v>43948</v>
      </c>
      <c r="AA2">
        <v>339600</v>
      </c>
      <c r="AB2">
        <v>-20800</v>
      </c>
      <c r="AC2" t="s">
        <v>10</v>
      </c>
      <c r="AD2" s="10">
        <v>43945</v>
      </c>
      <c r="AE2">
        <v>408400</v>
      </c>
      <c r="AF2">
        <v>-20800</v>
      </c>
      <c r="AG2" s="10">
        <v>43945</v>
      </c>
      <c r="AH2">
        <v>360400</v>
      </c>
      <c r="AI2">
        <v>-50800</v>
      </c>
      <c r="AJ2" t="s">
        <v>10</v>
      </c>
      <c r="AK2" s="10">
        <v>43944</v>
      </c>
      <c r="AL2">
        <v>429200</v>
      </c>
      <c r="AM2">
        <v>-56800</v>
      </c>
      <c r="AN2" s="10">
        <v>43944</v>
      </c>
      <c r="AO2">
        <v>411200</v>
      </c>
      <c r="AP2">
        <v>-33200</v>
      </c>
      <c r="AQ2" t="s">
        <v>10</v>
      </c>
      <c r="AR2" s="10">
        <v>43943</v>
      </c>
      <c r="AS2">
        <v>486000</v>
      </c>
      <c r="AT2">
        <v>-10400</v>
      </c>
      <c r="AU2" s="10">
        <v>43943</v>
      </c>
      <c r="AV2">
        <v>444400</v>
      </c>
      <c r="AW2">
        <v>-43600</v>
      </c>
      <c r="AX2" t="s">
        <v>10</v>
      </c>
      <c r="AY2" s="10">
        <v>43942</v>
      </c>
      <c r="AZ2">
        <v>496400</v>
      </c>
      <c r="BA2">
        <v>122400</v>
      </c>
      <c r="BB2" s="10">
        <v>43942</v>
      </c>
      <c r="BC2">
        <v>488000</v>
      </c>
      <c r="BD2">
        <v>199600</v>
      </c>
      <c r="BE2" t="s">
        <v>10</v>
      </c>
      <c r="BF2" s="10">
        <v>43941</v>
      </c>
      <c r="BG2">
        <v>374000</v>
      </c>
      <c r="BH2">
        <v>101600</v>
      </c>
      <c r="BI2" s="10">
        <v>43941</v>
      </c>
      <c r="BJ2">
        <v>288400</v>
      </c>
      <c r="BK2">
        <v>81200</v>
      </c>
      <c r="BL2" t="s">
        <v>10</v>
      </c>
      <c r="BM2" s="10">
        <v>43938</v>
      </c>
      <c r="BN2">
        <v>272400</v>
      </c>
      <c r="BO2">
        <v>17200</v>
      </c>
      <c r="BP2" s="10">
        <v>43938</v>
      </c>
      <c r="BQ2">
        <v>207200</v>
      </c>
      <c r="BR2">
        <v>32000</v>
      </c>
      <c r="BS2" t="s">
        <v>10</v>
      </c>
      <c r="BT2" s="10">
        <v>43937</v>
      </c>
      <c r="BU2">
        <v>255200</v>
      </c>
      <c r="BV2">
        <v>16000</v>
      </c>
      <c r="BW2" s="10">
        <v>43937</v>
      </c>
      <c r="BX2">
        <v>175200</v>
      </c>
      <c r="BY2">
        <v>22000</v>
      </c>
      <c r="BZ2" t="s">
        <v>10</v>
      </c>
      <c r="CA2" s="10">
        <v>43936</v>
      </c>
      <c r="CB2">
        <v>239200</v>
      </c>
      <c r="CC2">
        <v>-7200</v>
      </c>
      <c r="CD2" s="10">
        <v>43936</v>
      </c>
      <c r="CE2">
        <v>153200</v>
      </c>
      <c r="CF2">
        <v>46800</v>
      </c>
      <c r="CG2" t="s">
        <v>10</v>
      </c>
      <c r="CH2" s="10">
        <v>43934</v>
      </c>
      <c r="CI2">
        <v>246400</v>
      </c>
      <c r="CJ2">
        <v>97600</v>
      </c>
      <c r="CK2" s="10">
        <v>43934</v>
      </c>
      <c r="CL2">
        <v>106400</v>
      </c>
      <c r="CM2">
        <v>39600</v>
      </c>
      <c r="CN2" t="s">
        <v>10</v>
      </c>
      <c r="CO2" s="10">
        <v>43930</v>
      </c>
      <c r="CP2">
        <v>148800</v>
      </c>
      <c r="CQ2">
        <v>1600</v>
      </c>
      <c r="CR2" s="10">
        <v>43930</v>
      </c>
      <c r="CS2">
        <v>66800</v>
      </c>
      <c r="CT2">
        <v>800</v>
      </c>
      <c r="CU2" t="s">
        <v>10</v>
      </c>
      <c r="CV2" s="10">
        <v>43929</v>
      </c>
      <c r="CW2">
        <v>147200</v>
      </c>
      <c r="CX2">
        <v>35600</v>
      </c>
      <c r="CY2" s="10">
        <v>43929</v>
      </c>
      <c r="CZ2">
        <v>66000</v>
      </c>
      <c r="DA2">
        <v>28400</v>
      </c>
      <c r="DD2" t="str">
        <f t="shared" ref="DD2:DD19" si="2">A2</f>
        <v>ACC</v>
      </c>
      <c r="DE2">
        <f t="shared" ref="DE2:DE65" si="3">VLOOKUP($DD2,STKOPN,3,0)</f>
        <v>341200</v>
      </c>
      <c r="DF2">
        <f t="shared" ref="DF2:DF65" si="4">VLOOKUP($DD2,STKOPN,10,0)</f>
        <v>382400</v>
      </c>
      <c r="DG2">
        <f t="shared" ref="DG2:DG65" si="5">VLOOKUP($DD2,STKOPN,17,0)</f>
        <v>412800</v>
      </c>
      <c r="DH2">
        <f t="shared" ref="DH2:DH65" si="6">VLOOKUP($DD2,STKOPN,24,0)</f>
        <v>404000</v>
      </c>
      <c r="DI2">
        <f t="shared" ref="DI2:DI65" si="7">VLOOKUP($DD2,STKOPN,31,0)</f>
        <v>408400</v>
      </c>
      <c r="DJ2">
        <f t="shared" ref="DJ2:DJ65" si="8">VLOOKUP($DD2,STKOPN,38,0)</f>
        <v>429200</v>
      </c>
      <c r="DK2">
        <f t="shared" ref="DK2:DK65" si="9">VLOOKUP($DD2,STKOPN,45,0)</f>
        <v>486000</v>
      </c>
      <c r="DL2">
        <f t="shared" ref="DL2:DL65" si="10">VLOOKUP($DD2,STKOPN,52,0)</f>
        <v>496400</v>
      </c>
      <c r="DM2">
        <f t="shared" ref="DM2:DM65" si="11">VLOOKUP($DD2,STKOPN,59,0)</f>
        <v>374000</v>
      </c>
      <c r="DN2">
        <f t="shared" ref="DN2:DN65" si="12">VLOOKUP($DD2,STKOPN,66,0)</f>
        <v>272400</v>
      </c>
      <c r="DO2">
        <f t="shared" ref="DO2:DO65" si="13">VLOOKUP($DD2,STKOPN,73,0)</f>
        <v>255200</v>
      </c>
      <c r="DP2">
        <f t="shared" ref="DP2:DP65" si="14">VLOOKUP($DD2,STKOPN,80,0)</f>
        <v>239200</v>
      </c>
      <c r="DQ2">
        <f t="shared" ref="DQ2:DQ65" si="15">VLOOKUP($DD2,STKOPN,87,0)</f>
        <v>246400</v>
      </c>
      <c r="DR2">
        <f t="shared" ref="DR2:DR65" si="16">VLOOKUP($DD2,STKOPN,94,0)</f>
        <v>148800</v>
      </c>
      <c r="DS2">
        <f t="shared" ref="DS2:DS65" si="17">VLOOKUP($DD2,STKOPN,101,0)</f>
        <v>147200</v>
      </c>
      <c r="DT2">
        <f>VLOOKUP($DD2,STKOPN,6,0)</f>
        <v>280400</v>
      </c>
      <c r="DU2">
        <f t="shared" ref="DU2:DU33" si="18">VLOOKUP($DD2,STKOPN,13,0)</f>
        <v>293200</v>
      </c>
      <c r="DV2">
        <f t="shared" ref="DV2:DV33" si="19">VLOOKUP($DD2,STKOPN,20,0)</f>
        <v>322800</v>
      </c>
      <c r="DW2">
        <f t="shared" ref="DW2:DW33" si="20">VLOOKUP($DD2,STKOPN,27,0)</f>
        <v>339600</v>
      </c>
      <c r="DX2">
        <f t="shared" ref="DX2:DX33" si="21">VLOOKUP($DD2,STKOPN,34,0)</f>
        <v>360400</v>
      </c>
      <c r="DY2">
        <f t="shared" ref="DY2:DY33" si="22">VLOOKUP($DD2,STKOPN,41,0)</f>
        <v>411200</v>
      </c>
      <c r="DZ2">
        <f t="shared" ref="DZ2:DZ33" si="23">VLOOKUP($DD2,STKOPN,48,0)</f>
        <v>444400</v>
      </c>
      <c r="EA2">
        <f t="shared" ref="EA2:EA33" si="24">VLOOKUP($DD2,STKOPN,55,0)</f>
        <v>488000</v>
      </c>
      <c r="EB2">
        <f t="shared" ref="EB2:EB33" si="25">VLOOKUP($DD2,STKOPN,62,0)</f>
        <v>288400</v>
      </c>
      <c r="EC2">
        <f t="shared" ref="EC2:EC33" si="26">VLOOKUP($DD2,STKOPN,69,0)</f>
        <v>207200</v>
      </c>
      <c r="ED2">
        <f t="shared" ref="ED2:ED33" si="27">VLOOKUP($DD2,STKOPN,76,0)</f>
        <v>175200</v>
      </c>
      <c r="EE2">
        <f t="shared" ref="EE2:EE33" si="28">VLOOKUP($DD2,STKOPN,83,0)</f>
        <v>153200</v>
      </c>
      <c r="EF2">
        <f t="shared" ref="EF2:EF33" si="29">VLOOKUP($DD2,STKOPN,90,0)</f>
        <v>106400</v>
      </c>
      <c r="EG2">
        <f t="shared" ref="EG2:EG33" si="30">VLOOKUP($DD2,STKOPN,97,0)</f>
        <v>66800</v>
      </c>
      <c r="EH2">
        <f t="shared" ref="EH2:EH33" si="31">VLOOKUP($DD2,STKOPN,104,0)</f>
        <v>66000</v>
      </c>
      <c r="EJ2" s="11" t="str">
        <f>DD2</f>
        <v>ACC</v>
      </c>
      <c r="EK2" s="12">
        <f>DT2/DE2</f>
        <v>0.82180539273153574</v>
      </c>
      <c r="EL2" s="12">
        <f t="shared" ref="EL2:EY17" si="32">DU2/DF2</f>
        <v>0.76673640167364021</v>
      </c>
      <c r="EM2" s="12">
        <f t="shared" si="32"/>
        <v>0.78197674418604646</v>
      </c>
      <c r="EN2" s="12">
        <f t="shared" si="32"/>
        <v>0.84059405940594056</v>
      </c>
      <c r="EO2" s="12">
        <f t="shared" si="32"/>
        <v>0.88246816846229192</v>
      </c>
      <c r="EP2" s="12">
        <f t="shared" si="32"/>
        <v>0.95806150978564775</v>
      </c>
      <c r="EQ2" s="12">
        <f t="shared" si="32"/>
        <v>0.91440329218106997</v>
      </c>
      <c r="ER2" s="12">
        <f t="shared" si="32"/>
        <v>0.98307816277195814</v>
      </c>
      <c r="ES2" s="12">
        <f t="shared" si="32"/>
        <v>0.77112299465240641</v>
      </c>
      <c r="ET2" s="12">
        <f t="shared" si="32"/>
        <v>0.76064610866372984</v>
      </c>
      <c r="EU2" s="12">
        <f t="shared" si="32"/>
        <v>0.68652037617554862</v>
      </c>
      <c r="EV2" s="12">
        <f t="shared" si="32"/>
        <v>0.64046822742474918</v>
      </c>
      <c r="EW2" s="12">
        <f t="shared" si="32"/>
        <v>0.43181818181818182</v>
      </c>
      <c r="EX2" s="12">
        <f t="shared" si="32"/>
        <v>0.44892473118279569</v>
      </c>
      <c r="EY2" s="12">
        <f t="shared" si="32"/>
        <v>0.4483695652173913</v>
      </c>
      <c r="FA2" s="12" t="str">
        <f>EJ2</f>
        <v>ACC</v>
      </c>
      <c r="FB2" s="12">
        <f t="shared" ref="FB2:FO2" si="33">(DE2-DF2)/DF2%</f>
        <v>-10.774058577405858</v>
      </c>
      <c r="FC2" s="12">
        <f t="shared" si="33"/>
        <v>-7.3643410852713176</v>
      </c>
      <c r="FD2" s="12">
        <f t="shared" si="33"/>
        <v>2.1782178217821784</v>
      </c>
      <c r="FE2" s="12">
        <f t="shared" si="33"/>
        <v>-1.0773751224289911</v>
      </c>
      <c r="FF2" s="12">
        <f t="shared" si="33"/>
        <v>-4.8462255358807083</v>
      </c>
      <c r="FG2" s="12">
        <f t="shared" si="33"/>
        <v>-11.687242798353909</v>
      </c>
      <c r="FH2" s="12">
        <f t="shared" si="33"/>
        <v>-2.0950846091861401</v>
      </c>
      <c r="FI2" s="12">
        <f t="shared" si="33"/>
        <v>32.727272727272727</v>
      </c>
      <c r="FJ2" s="12">
        <f t="shared" si="33"/>
        <v>37.298091042584431</v>
      </c>
      <c r="FK2" s="12">
        <f t="shared" si="33"/>
        <v>6.7398119122257052</v>
      </c>
      <c r="FL2" s="12">
        <f t="shared" si="33"/>
        <v>6.6889632107023411</v>
      </c>
      <c r="FM2" s="12">
        <f t="shared" si="33"/>
        <v>-2.9220779220779223</v>
      </c>
      <c r="FN2" s="12">
        <f t="shared" si="33"/>
        <v>65.591397849462368</v>
      </c>
      <c r="FO2" s="12">
        <f t="shared" si="33"/>
        <v>1.0869565217391304</v>
      </c>
      <c r="FP2" s="12">
        <f t="shared" ref="FP2:GC2" si="34">(DT2-DU2)/DU2</f>
        <v>-4.3656207366984993E-2</v>
      </c>
      <c r="FQ2" s="12">
        <f t="shared" si="34"/>
        <v>-9.169764560099132E-2</v>
      </c>
      <c r="FR2" s="12">
        <f t="shared" si="34"/>
        <v>-4.9469964664310952E-2</v>
      </c>
      <c r="FS2" s="12">
        <f t="shared" si="34"/>
        <v>-5.7713651498335183E-2</v>
      </c>
      <c r="FT2" s="12">
        <f t="shared" si="34"/>
        <v>-0.12354085603112841</v>
      </c>
      <c r="FU2" s="12">
        <f t="shared" si="34"/>
        <v>-7.4707470747074706E-2</v>
      </c>
      <c r="FV2" s="12">
        <f t="shared" si="34"/>
        <v>-8.9344262295081966E-2</v>
      </c>
      <c r="FW2" s="12">
        <f t="shared" si="34"/>
        <v>0.69209431345353678</v>
      </c>
      <c r="FX2" s="12">
        <f t="shared" si="34"/>
        <v>0.39189189189189189</v>
      </c>
      <c r="FY2" s="12">
        <f t="shared" si="34"/>
        <v>0.18264840182648401</v>
      </c>
      <c r="FZ2" s="12">
        <f t="shared" si="34"/>
        <v>0.14360313315926893</v>
      </c>
      <c r="GA2" s="12">
        <f t="shared" si="34"/>
        <v>0.43984962406015038</v>
      </c>
      <c r="GB2" s="12">
        <f t="shared" si="34"/>
        <v>0.59281437125748504</v>
      </c>
      <c r="GC2" s="12">
        <f t="shared" si="34"/>
        <v>1.2121212121212121E-2</v>
      </c>
    </row>
    <row r="3" spans="1:185" x14ac:dyDescent="0.25">
      <c r="A3" t="s">
        <v>11</v>
      </c>
      <c r="B3" s="10">
        <v>43951</v>
      </c>
      <c r="C3">
        <v>760000</v>
      </c>
      <c r="D3">
        <v>-164000</v>
      </c>
      <c r="E3" s="10">
        <v>43951</v>
      </c>
      <c r="F3">
        <v>540000</v>
      </c>
      <c r="G3">
        <v>52000</v>
      </c>
      <c r="H3" t="s">
        <v>11</v>
      </c>
      <c r="I3" s="10">
        <v>43950</v>
      </c>
      <c r="J3">
        <v>924000</v>
      </c>
      <c r="K3">
        <v>-56000</v>
      </c>
      <c r="L3" s="10">
        <v>43950</v>
      </c>
      <c r="M3">
        <v>488000</v>
      </c>
      <c r="N3">
        <v>4000</v>
      </c>
      <c r="O3" t="s">
        <v>11</v>
      </c>
      <c r="P3" s="10">
        <v>43949</v>
      </c>
      <c r="Q3">
        <v>980000</v>
      </c>
      <c r="R3">
        <v>84000</v>
      </c>
      <c r="S3" s="10">
        <v>43949</v>
      </c>
      <c r="T3">
        <v>484000</v>
      </c>
      <c r="U3">
        <v>32000</v>
      </c>
      <c r="V3" t="s">
        <v>11</v>
      </c>
      <c r="W3" s="10">
        <v>43948</v>
      </c>
      <c r="X3">
        <v>896000</v>
      </c>
      <c r="Y3">
        <v>8000</v>
      </c>
      <c r="Z3" s="10">
        <v>43948</v>
      </c>
      <c r="AA3">
        <v>452000</v>
      </c>
      <c r="AB3">
        <v>8000</v>
      </c>
      <c r="AC3" t="s">
        <v>11</v>
      </c>
      <c r="AD3" s="10">
        <v>43945</v>
      </c>
      <c r="AE3">
        <v>888000</v>
      </c>
      <c r="AF3">
        <v>16000</v>
      </c>
      <c r="AG3" s="10">
        <v>43945</v>
      </c>
      <c r="AH3">
        <v>444000</v>
      </c>
      <c r="AI3">
        <v>-20000</v>
      </c>
      <c r="AJ3" t="s">
        <v>11</v>
      </c>
      <c r="AK3" s="10">
        <v>43944</v>
      </c>
      <c r="AL3">
        <v>872000</v>
      </c>
      <c r="AM3">
        <v>-36000</v>
      </c>
      <c r="AN3" s="10">
        <v>43944</v>
      </c>
      <c r="AO3">
        <v>464000</v>
      </c>
      <c r="AP3">
        <v>72000</v>
      </c>
      <c r="AQ3" t="s">
        <v>11</v>
      </c>
      <c r="AR3" s="10">
        <v>43943</v>
      </c>
      <c r="AS3">
        <v>908000</v>
      </c>
      <c r="AT3">
        <v>4000</v>
      </c>
      <c r="AU3" s="10">
        <v>43943</v>
      </c>
      <c r="AV3">
        <v>392000</v>
      </c>
      <c r="AW3">
        <v>-4000</v>
      </c>
      <c r="AX3" t="s">
        <v>11</v>
      </c>
      <c r="AY3" s="10">
        <v>43942</v>
      </c>
      <c r="AZ3">
        <v>904000</v>
      </c>
      <c r="BA3">
        <v>124000</v>
      </c>
      <c r="BB3" s="10">
        <v>43942</v>
      </c>
      <c r="BC3">
        <v>396000</v>
      </c>
      <c r="BD3">
        <v>68000</v>
      </c>
      <c r="BE3" t="s">
        <v>11</v>
      </c>
      <c r="BF3" s="10">
        <v>43941</v>
      </c>
      <c r="BG3">
        <v>780000</v>
      </c>
      <c r="BH3">
        <v>348000</v>
      </c>
      <c r="BI3" s="10">
        <v>43941</v>
      </c>
      <c r="BJ3">
        <v>328000</v>
      </c>
      <c r="BK3">
        <v>124000</v>
      </c>
      <c r="BL3" t="s">
        <v>11</v>
      </c>
      <c r="BM3" s="10">
        <v>43938</v>
      </c>
      <c r="BN3">
        <v>432000</v>
      </c>
      <c r="BO3">
        <v>112000</v>
      </c>
      <c r="BP3" s="10">
        <v>43938</v>
      </c>
      <c r="BQ3">
        <v>204000</v>
      </c>
      <c r="BR3">
        <v>44000</v>
      </c>
      <c r="BS3" t="s">
        <v>11</v>
      </c>
      <c r="BT3" s="10">
        <v>43937</v>
      </c>
      <c r="BU3">
        <v>320000</v>
      </c>
      <c r="BV3">
        <v>12000</v>
      </c>
      <c r="BW3" s="10">
        <v>43937</v>
      </c>
      <c r="BX3">
        <v>160000</v>
      </c>
      <c r="BY3">
        <v>20000</v>
      </c>
      <c r="BZ3" t="s">
        <v>11</v>
      </c>
      <c r="CA3" s="10">
        <v>43936</v>
      </c>
      <c r="CB3">
        <v>308000</v>
      </c>
      <c r="CC3">
        <v>36000</v>
      </c>
      <c r="CD3" s="10">
        <v>43936</v>
      </c>
      <c r="CE3">
        <v>140000</v>
      </c>
      <c r="CF3">
        <v>16000</v>
      </c>
      <c r="CG3" t="s">
        <v>11</v>
      </c>
      <c r="CH3" s="10">
        <v>43934</v>
      </c>
      <c r="CI3">
        <v>272000</v>
      </c>
      <c r="CJ3">
        <v>108000</v>
      </c>
      <c r="CK3" s="10">
        <v>43934</v>
      </c>
      <c r="CL3">
        <v>124000</v>
      </c>
      <c r="CM3">
        <v>8000</v>
      </c>
      <c r="CN3" t="s">
        <v>11</v>
      </c>
      <c r="CO3" s="10">
        <v>43930</v>
      </c>
      <c r="CP3">
        <v>164000</v>
      </c>
      <c r="CQ3">
        <v>-8000</v>
      </c>
      <c r="CR3" s="10">
        <v>43930</v>
      </c>
      <c r="CS3">
        <v>116000</v>
      </c>
      <c r="CT3">
        <v>8000</v>
      </c>
      <c r="CU3" t="s">
        <v>11</v>
      </c>
      <c r="CV3" s="10">
        <v>43929</v>
      </c>
      <c r="CW3">
        <v>172000</v>
      </c>
      <c r="CX3">
        <v>28000</v>
      </c>
      <c r="CY3" s="10">
        <v>43929</v>
      </c>
      <c r="CZ3">
        <v>108000</v>
      </c>
      <c r="DA3">
        <v>4000</v>
      </c>
      <c r="DD3" t="str">
        <f t="shared" si="2"/>
        <v>ADANIENT</v>
      </c>
      <c r="DE3">
        <f t="shared" si="3"/>
        <v>760000</v>
      </c>
      <c r="DF3">
        <f t="shared" si="4"/>
        <v>924000</v>
      </c>
      <c r="DG3">
        <f t="shared" si="5"/>
        <v>980000</v>
      </c>
      <c r="DH3">
        <f t="shared" si="6"/>
        <v>896000</v>
      </c>
      <c r="DI3">
        <f t="shared" si="7"/>
        <v>888000</v>
      </c>
      <c r="DJ3">
        <f t="shared" si="8"/>
        <v>872000</v>
      </c>
      <c r="DK3">
        <f t="shared" si="9"/>
        <v>908000</v>
      </c>
      <c r="DL3">
        <f t="shared" si="10"/>
        <v>904000</v>
      </c>
      <c r="DM3">
        <f t="shared" si="11"/>
        <v>780000</v>
      </c>
      <c r="DN3">
        <f t="shared" si="12"/>
        <v>432000</v>
      </c>
      <c r="DO3">
        <f t="shared" si="13"/>
        <v>320000</v>
      </c>
      <c r="DP3">
        <f t="shared" si="14"/>
        <v>308000</v>
      </c>
      <c r="DQ3">
        <f t="shared" si="15"/>
        <v>272000</v>
      </c>
      <c r="DR3">
        <f t="shared" si="16"/>
        <v>164000</v>
      </c>
      <c r="DS3">
        <f t="shared" si="17"/>
        <v>172000</v>
      </c>
      <c r="DT3">
        <f t="shared" ref="DT3:DT33" si="35">VLOOKUP($DD3,STKOPN,6,0)</f>
        <v>540000</v>
      </c>
      <c r="DU3">
        <f t="shared" si="18"/>
        <v>488000</v>
      </c>
      <c r="DV3">
        <f t="shared" si="19"/>
        <v>484000</v>
      </c>
      <c r="DW3">
        <f t="shared" si="20"/>
        <v>452000</v>
      </c>
      <c r="DX3">
        <f t="shared" si="21"/>
        <v>444000</v>
      </c>
      <c r="DY3">
        <f t="shared" si="22"/>
        <v>464000</v>
      </c>
      <c r="DZ3">
        <f t="shared" si="23"/>
        <v>392000</v>
      </c>
      <c r="EA3">
        <f t="shared" si="24"/>
        <v>396000</v>
      </c>
      <c r="EB3">
        <f t="shared" si="25"/>
        <v>328000</v>
      </c>
      <c r="EC3">
        <f t="shared" si="26"/>
        <v>204000</v>
      </c>
      <c r="ED3">
        <f t="shared" si="27"/>
        <v>160000</v>
      </c>
      <c r="EE3">
        <f t="shared" si="28"/>
        <v>140000</v>
      </c>
      <c r="EF3">
        <f t="shared" si="29"/>
        <v>124000</v>
      </c>
      <c r="EG3">
        <f t="shared" si="30"/>
        <v>116000</v>
      </c>
      <c r="EH3">
        <f t="shared" si="31"/>
        <v>108000</v>
      </c>
      <c r="EJ3" s="11" t="str">
        <f t="shared" ref="EJ3:EJ66" si="36">DD3</f>
        <v>ADANIENT</v>
      </c>
      <c r="EK3" s="12">
        <f t="shared" ref="EK3:EY33" si="37">DT3/DE3</f>
        <v>0.71052631578947367</v>
      </c>
      <c r="EL3" s="12">
        <f t="shared" si="32"/>
        <v>0.52813852813852813</v>
      </c>
      <c r="EM3" s="12">
        <f t="shared" si="32"/>
        <v>0.49387755102040815</v>
      </c>
      <c r="EN3" s="12">
        <f t="shared" si="32"/>
        <v>0.5044642857142857</v>
      </c>
      <c r="EO3" s="12">
        <f t="shared" si="32"/>
        <v>0.5</v>
      </c>
      <c r="EP3" s="12">
        <f t="shared" si="32"/>
        <v>0.5321100917431193</v>
      </c>
      <c r="EQ3" s="12">
        <f t="shared" si="32"/>
        <v>0.43171806167400884</v>
      </c>
      <c r="ER3" s="12">
        <f t="shared" si="32"/>
        <v>0.43805309734513276</v>
      </c>
      <c r="ES3" s="12">
        <f t="shared" si="32"/>
        <v>0.42051282051282052</v>
      </c>
      <c r="ET3" s="12">
        <f t="shared" si="32"/>
        <v>0.47222222222222221</v>
      </c>
      <c r="EU3" s="12">
        <f t="shared" si="32"/>
        <v>0.5</v>
      </c>
      <c r="EV3" s="12">
        <f t="shared" si="32"/>
        <v>0.45454545454545453</v>
      </c>
      <c r="EW3" s="12">
        <f t="shared" si="32"/>
        <v>0.45588235294117646</v>
      </c>
      <c r="EX3" s="12">
        <f t="shared" si="32"/>
        <v>0.70731707317073167</v>
      </c>
      <c r="EY3" s="12">
        <f t="shared" si="32"/>
        <v>0.62790697674418605</v>
      </c>
      <c r="FA3" s="12" t="str">
        <f t="shared" ref="FA3:FA66" si="38">EJ3</f>
        <v>ADANIENT</v>
      </c>
      <c r="FB3" s="12">
        <f t="shared" ref="FB3:FB66" si="39">(DE3-DF3)/DF3%</f>
        <v>-17.748917748917748</v>
      </c>
      <c r="FC3" s="12">
        <f t="shared" ref="FC3:FC66" si="40">(DF3-DG3)/DG3%</f>
        <v>-5.7142857142857144</v>
      </c>
      <c r="FD3" s="12">
        <f t="shared" ref="FD3:FD66" si="41">(DG3-DH3)/DH3%</f>
        <v>9.375</v>
      </c>
      <c r="FE3" s="12">
        <f t="shared" ref="FE3:FE66" si="42">(DH3-DI3)/DI3%</f>
        <v>0.90090090090090091</v>
      </c>
      <c r="FF3" s="12">
        <f t="shared" ref="FF3:FF66" si="43">(DI3-DJ3)/DJ3%</f>
        <v>1.834862385321101</v>
      </c>
      <c r="FG3" s="12">
        <f t="shared" ref="FG3:FG66" si="44">(DJ3-DK3)/DK3%</f>
        <v>-3.9647577092511015</v>
      </c>
      <c r="FH3" s="12">
        <f t="shared" ref="FH3:FH66" si="45">(DK3-DL3)/DL3%</f>
        <v>0.44247787610619471</v>
      </c>
      <c r="FI3" s="12">
        <f t="shared" ref="FI3:FI66" si="46">(DL3-DM3)/DM3%</f>
        <v>15.897435897435898</v>
      </c>
      <c r="FJ3" s="12">
        <f t="shared" ref="FJ3:FJ66" si="47">(DM3-DN3)/DN3%</f>
        <v>80.555555555555557</v>
      </c>
      <c r="FK3" s="12">
        <f t="shared" ref="FK3:FK66" si="48">(DN3-DO3)/DO3%</f>
        <v>35</v>
      </c>
      <c r="FL3" s="12">
        <f t="shared" ref="FL3:FL66" si="49">(DO3-DP3)/DP3%</f>
        <v>3.8961038961038961</v>
      </c>
      <c r="FM3" s="12">
        <f t="shared" ref="FM3:FM66" si="50">(DP3-DQ3)/DQ3%</f>
        <v>13.235294117647058</v>
      </c>
      <c r="FN3" s="12">
        <f t="shared" ref="FN3:FN66" si="51">(DQ3-DR3)/DR3%</f>
        <v>65.853658536585371</v>
      </c>
      <c r="FO3" s="12">
        <f t="shared" ref="FO3:FO66" si="52">(DR3-DS3)/DS3%</f>
        <v>-4.6511627906976747</v>
      </c>
      <c r="FP3" s="12">
        <f t="shared" ref="FP3:FP66" si="53">(DT3-DU3)/DU3</f>
        <v>0.10655737704918032</v>
      </c>
      <c r="FQ3" s="12">
        <f t="shared" ref="FQ3:FQ66" si="54">(DU3-DV3)/DV3</f>
        <v>8.2644628099173556E-3</v>
      </c>
      <c r="FR3" s="12">
        <f t="shared" ref="FR3:FR66" si="55">(DV3-DW3)/DW3</f>
        <v>7.0796460176991149E-2</v>
      </c>
      <c r="FS3" s="12">
        <f t="shared" ref="FS3:FS66" si="56">(DW3-DX3)/DX3</f>
        <v>1.8018018018018018E-2</v>
      </c>
      <c r="FT3" s="12">
        <f t="shared" ref="FT3:FT66" si="57">(DX3-DY3)/DY3</f>
        <v>-4.3103448275862072E-2</v>
      </c>
      <c r="FU3" s="12">
        <f t="shared" ref="FU3:FU66" si="58">(DY3-DZ3)/DZ3</f>
        <v>0.18367346938775511</v>
      </c>
      <c r="FV3" s="12">
        <f t="shared" ref="FV3:FV66" si="59">(DZ3-EA3)/EA3</f>
        <v>-1.0101010101010102E-2</v>
      </c>
      <c r="FW3" s="12">
        <f t="shared" ref="FW3:FW66" si="60">(EA3-EB3)/EB3</f>
        <v>0.2073170731707317</v>
      </c>
      <c r="FX3" s="12">
        <f t="shared" ref="FX3:FX66" si="61">(EB3-EC3)/EC3</f>
        <v>0.60784313725490191</v>
      </c>
      <c r="FY3" s="12">
        <f t="shared" ref="FY3:FY66" si="62">(EC3-ED3)/ED3</f>
        <v>0.27500000000000002</v>
      </c>
      <c r="FZ3" s="12">
        <f t="shared" ref="FZ3:FZ66" si="63">(ED3-EE3)/EE3</f>
        <v>0.14285714285714285</v>
      </c>
      <c r="GA3" s="12">
        <f t="shared" ref="GA3:GA66" si="64">(EE3-EF3)/EF3</f>
        <v>0.12903225806451613</v>
      </c>
      <c r="GB3" s="12">
        <f t="shared" ref="GB3:GB66" si="65">(EF3-EG3)/EG3</f>
        <v>6.8965517241379309E-2</v>
      </c>
      <c r="GC3" s="12">
        <f t="shared" ref="GC3:GC66" si="66">(EG3-EH3)/EH3</f>
        <v>7.407407407407407E-2</v>
      </c>
    </row>
    <row r="4" spans="1:185" x14ac:dyDescent="0.25">
      <c r="A4" t="s">
        <v>12</v>
      </c>
      <c r="B4" s="10">
        <v>43951</v>
      </c>
      <c r="C4">
        <v>1930000</v>
      </c>
      <c r="D4">
        <v>-432500</v>
      </c>
      <c r="E4" s="10">
        <v>43951</v>
      </c>
      <c r="F4">
        <v>1140000</v>
      </c>
      <c r="G4">
        <v>77500</v>
      </c>
      <c r="H4" t="s">
        <v>12</v>
      </c>
      <c r="I4" s="10">
        <v>43950</v>
      </c>
      <c r="J4">
        <v>2362500</v>
      </c>
      <c r="K4">
        <v>990000</v>
      </c>
      <c r="L4" s="10">
        <v>43950</v>
      </c>
      <c r="M4">
        <v>1062500</v>
      </c>
      <c r="N4">
        <v>220000</v>
      </c>
      <c r="O4" t="s">
        <v>12</v>
      </c>
      <c r="P4" s="10">
        <v>43949</v>
      </c>
      <c r="Q4">
        <v>1372500</v>
      </c>
      <c r="R4">
        <v>-12500</v>
      </c>
      <c r="S4" s="10">
        <v>43949</v>
      </c>
      <c r="T4">
        <v>842500</v>
      </c>
      <c r="U4">
        <v>-2500</v>
      </c>
      <c r="V4" t="s">
        <v>12</v>
      </c>
      <c r="W4" s="10">
        <v>43948</v>
      </c>
      <c r="X4">
        <v>1385000</v>
      </c>
      <c r="Y4">
        <v>-72500</v>
      </c>
      <c r="Z4" s="10">
        <v>43948</v>
      </c>
      <c r="AA4">
        <v>845000</v>
      </c>
      <c r="AB4">
        <v>17500</v>
      </c>
      <c r="AC4" t="s">
        <v>12</v>
      </c>
      <c r="AD4" s="10">
        <v>43945</v>
      </c>
      <c r="AE4">
        <v>1457500</v>
      </c>
      <c r="AF4">
        <v>-212500</v>
      </c>
      <c r="AG4" s="10">
        <v>43945</v>
      </c>
      <c r="AH4">
        <v>827500</v>
      </c>
      <c r="AI4">
        <v>-95000</v>
      </c>
      <c r="AJ4" t="s">
        <v>12</v>
      </c>
      <c r="AK4" s="10">
        <v>43944</v>
      </c>
      <c r="AL4">
        <v>1670000</v>
      </c>
      <c r="AM4">
        <v>287500</v>
      </c>
      <c r="AN4" s="10">
        <v>43944</v>
      </c>
      <c r="AO4">
        <v>922500</v>
      </c>
      <c r="AP4">
        <v>155000</v>
      </c>
      <c r="AQ4" t="s">
        <v>12</v>
      </c>
      <c r="AR4" s="10">
        <v>43943</v>
      </c>
      <c r="AS4">
        <v>1382500</v>
      </c>
      <c r="AT4">
        <v>10000</v>
      </c>
      <c r="AU4" s="10">
        <v>43943</v>
      </c>
      <c r="AV4">
        <v>767500</v>
      </c>
      <c r="AW4">
        <v>55000</v>
      </c>
      <c r="AX4" t="s">
        <v>12</v>
      </c>
      <c r="AY4" s="10">
        <v>43942</v>
      </c>
      <c r="AZ4">
        <v>1372500</v>
      </c>
      <c r="BA4">
        <v>35000</v>
      </c>
      <c r="BB4" s="10">
        <v>43942</v>
      </c>
      <c r="BC4">
        <v>712500</v>
      </c>
      <c r="BD4">
        <v>47500</v>
      </c>
      <c r="BE4" t="s">
        <v>12</v>
      </c>
      <c r="BF4" s="10">
        <v>43941</v>
      </c>
      <c r="BG4">
        <v>1337500</v>
      </c>
      <c r="BH4">
        <v>30000</v>
      </c>
      <c r="BI4" s="10">
        <v>43941</v>
      </c>
      <c r="BJ4">
        <v>665000</v>
      </c>
      <c r="BK4">
        <v>22500</v>
      </c>
      <c r="BL4" t="s">
        <v>12</v>
      </c>
      <c r="BM4" s="10">
        <v>43938</v>
      </c>
      <c r="BN4">
        <v>1307500</v>
      </c>
      <c r="BO4">
        <v>177500</v>
      </c>
      <c r="BP4" s="10">
        <v>43938</v>
      </c>
      <c r="BQ4">
        <v>642500</v>
      </c>
      <c r="BR4">
        <v>62500</v>
      </c>
      <c r="BS4" t="s">
        <v>12</v>
      </c>
      <c r="BT4" s="10">
        <v>43937</v>
      </c>
      <c r="BU4">
        <v>1130000</v>
      </c>
      <c r="BV4">
        <v>15000</v>
      </c>
      <c r="BW4" s="10">
        <v>43937</v>
      </c>
      <c r="BX4">
        <v>580000</v>
      </c>
      <c r="BY4">
        <v>-12500</v>
      </c>
      <c r="BZ4" t="s">
        <v>12</v>
      </c>
      <c r="CA4" s="10">
        <v>43936</v>
      </c>
      <c r="CB4">
        <v>1115000</v>
      </c>
      <c r="CC4">
        <v>210000</v>
      </c>
      <c r="CD4" s="10">
        <v>43936</v>
      </c>
      <c r="CE4">
        <v>592500</v>
      </c>
      <c r="CF4">
        <v>102500</v>
      </c>
      <c r="CG4" t="s">
        <v>12</v>
      </c>
      <c r="CH4" s="10">
        <v>43934</v>
      </c>
      <c r="CI4">
        <v>905000</v>
      </c>
      <c r="CJ4">
        <v>20000</v>
      </c>
      <c r="CK4" s="10">
        <v>43934</v>
      </c>
      <c r="CL4">
        <v>490000</v>
      </c>
      <c r="CM4">
        <v>115000</v>
      </c>
      <c r="CN4" t="s">
        <v>12</v>
      </c>
      <c r="CO4" s="10">
        <v>43930</v>
      </c>
      <c r="CP4">
        <v>885000</v>
      </c>
      <c r="CQ4">
        <v>82500</v>
      </c>
      <c r="CR4" s="10">
        <v>43930</v>
      </c>
      <c r="CS4">
        <v>375000</v>
      </c>
      <c r="CT4">
        <v>37500</v>
      </c>
      <c r="CU4" t="s">
        <v>12</v>
      </c>
      <c r="CV4" s="10">
        <v>43929</v>
      </c>
      <c r="CW4">
        <v>802500</v>
      </c>
      <c r="CX4">
        <v>325000</v>
      </c>
      <c r="CY4" s="10">
        <v>43929</v>
      </c>
      <c r="CZ4">
        <v>337500</v>
      </c>
      <c r="DA4">
        <v>-12500</v>
      </c>
      <c r="DD4" t="str">
        <f t="shared" si="2"/>
        <v>ADANIPORTS</v>
      </c>
      <c r="DE4">
        <f t="shared" si="3"/>
        <v>1930000</v>
      </c>
      <c r="DF4">
        <f t="shared" si="4"/>
        <v>2362500</v>
      </c>
      <c r="DG4">
        <f t="shared" si="5"/>
        <v>1372500</v>
      </c>
      <c r="DH4">
        <f t="shared" si="6"/>
        <v>1385000</v>
      </c>
      <c r="DI4">
        <f t="shared" si="7"/>
        <v>1457500</v>
      </c>
      <c r="DJ4">
        <f t="shared" si="8"/>
        <v>1670000</v>
      </c>
      <c r="DK4">
        <f t="shared" si="9"/>
        <v>1382500</v>
      </c>
      <c r="DL4">
        <f t="shared" si="10"/>
        <v>1372500</v>
      </c>
      <c r="DM4">
        <f t="shared" si="11"/>
        <v>1337500</v>
      </c>
      <c r="DN4">
        <f t="shared" si="12"/>
        <v>1307500</v>
      </c>
      <c r="DO4">
        <f t="shared" si="13"/>
        <v>1130000</v>
      </c>
      <c r="DP4">
        <f t="shared" si="14"/>
        <v>1115000</v>
      </c>
      <c r="DQ4">
        <f t="shared" si="15"/>
        <v>905000</v>
      </c>
      <c r="DR4">
        <f t="shared" si="16"/>
        <v>885000</v>
      </c>
      <c r="DS4">
        <f t="shared" si="17"/>
        <v>802500</v>
      </c>
      <c r="DT4">
        <f t="shared" si="35"/>
        <v>1140000</v>
      </c>
      <c r="DU4">
        <f t="shared" si="18"/>
        <v>1062500</v>
      </c>
      <c r="DV4">
        <f t="shared" si="19"/>
        <v>842500</v>
      </c>
      <c r="DW4">
        <f t="shared" si="20"/>
        <v>845000</v>
      </c>
      <c r="DX4">
        <f t="shared" si="21"/>
        <v>827500</v>
      </c>
      <c r="DY4">
        <f t="shared" si="22"/>
        <v>922500</v>
      </c>
      <c r="DZ4">
        <f t="shared" si="23"/>
        <v>767500</v>
      </c>
      <c r="EA4">
        <f t="shared" si="24"/>
        <v>712500</v>
      </c>
      <c r="EB4">
        <f t="shared" si="25"/>
        <v>665000</v>
      </c>
      <c r="EC4">
        <f t="shared" si="26"/>
        <v>642500</v>
      </c>
      <c r="ED4">
        <f t="shared" si="27"/>
        <v>580000</v>
      </c>
      <c r="EE4">
        <f t="shared" si="28"/>
        <v>592500</v>
      </c>
      <c r="EF4">
        <f t="shared" si="29"/>
        <v>490000</v>
      </c>
      <c r="EG4">
        <f t="shared" si="30"/>
        <v>375000</v>
      </c>
      <c r="EH4">
        <f t="shared" si="31"/>
        <v>337500</v>
      </c>
      <c r="EJ4" s="11" t="str">
        <f t="shared" si="36"/>
        <v>ADANIPORTS</v>
      </c>
      <c r="EK4" s="12">
        <f t="shared" si="37"/>
        <v>0.59067357512953367</v>
      </c>
      <c r="EL4" s="12">
        <f t="shared" si="32"/>
        <v>0.44973544973544971</v>
      </c>
      <c r="EM4" s="12">
        <f t="shared" si="32"/>
        <v>0.61384335154826963</v>
      </c>
      <c r="EN4" s="12">
        <f t="shared" si="32"/>
        <v>0.61010830324909748</v>
      </c>
      <c r="EO4" s="12">
        <f t="shared" si="32"/>
        <v>0.56775300171526588</v>
      </c>
      <c r="EP4" s="12">
        <f t="shared" si="32"/>
        <v>0.55239520958083832</v>
      </c>
      <c r="EQ4" s="12">
        <f t="shared" si="32"/>
        <v>0.55515370705244127</v>
      </c>
      <c r="ER4" s="12">
        <f t="shared" si="32"/>
        <v>0.51912568306010931</v>
      </c>
      <c r="ES4" s="12">
        <f t="shared" si="32"/>
        <v>0.49719626168224301</v>
      </c>
      <c r="ET4" s="12">
        <f t="shared" si="32"/>
        <v>0.491395793499044</v>
      </c>
      <c r="EU4" s="12">
        <f t="shared" si="32"/>
        <v>0.51327433628318586</v>
      </c>
      <c r="EV4" s="12">
        <f t="shared" si="32"/>
        <v>0.53139013452914796</v>
      </c>
      <c r="EW4" s="12">
        <f t="shared" si="32"/>
        <v>0.54143646408839774</v>
      </c>
      <c r="EX4" s="12">
        <f t="shared" si="32"/>
        <v>0.42372881355932202</v>
      </c>
      <c r="EY4" s="12">
        <f t="shared" si="32"/>
        <v>0.42056074766355139</v>
      </c>
      <c r="FA4" s="12" t="str">
        <f t="shared" si="38"/>
        <v>ADANIPORTS</v>
      </c>
      <c r="FB4" s="12">
        <f t="shared" si="39"/>
        <v>-18.306878306878307</v>
      </c>
      <c r="FC4" s="12">
        <f t="shared" si="40"/>
        <v>72.131147540983605</v>
      </c>
      <c r="FD4" s="12">
        <f t="shared" si="41"/>
        <v>-0.90252707581227432</v>
      </c>
      <c r="FE4" s="12">
        <f t="shared" si="42"/>
        <v>-4.9742710120068612</v>
      </c>
      <c r="FF4" s="12">
        <f t="shared" si="43"/>
        <v>-12.724550898203592</v>
      </c>
      <c r="FG4" s="12">
        <f t="shared" si="44"/>
        <v>20.795660036166364</v>
      </c>
      <c r="FH4" s="12">
        <f t="shared" si="45"/>
        <v>0.72859744990892528</v>
      </c>
      <c r="FI4" s="12">
        <f t="shared" si="46"/>
        <v>2.6168224299065419</v>
      </c>
      <c r="FJ4" s="12">
        <f t="shared" si="47"/>
        <v>2.2944550669216062</v>
      </c>
      <c r="FK4" s="12">
        <f t="shared" si="48"/>
        <v>15.707964601769911</v>
      </c>
      <c r="FL4" s="12">
        <f t="shared" si="49"/>
        <v>1.3452914798206279</v>
      </c>
      <c r="FM4" s="12">
        <f t="shared" si="50"/>
        <v>23.204419889502763</v>
      </c>
      <c r="FN4" s="12">
        <f t="shared" si="51"/>
        <v>2.2598870056497176</v>
      </c>
      <c r="FO4" s="12">
        <f t="shared" si="52"/>
        <v>10.280373831775702</v>
      </c>
      <c r="FP4" s="12">
        <f t="shared" si="53"/>
        <v>7.2941176470588232E-2</v>
      </c>
      <c r="FQ4" s="12">
        <f t="shared" si="54"/>
        <v>0.26112759643916916</v>
      </c>
      <c r="FR4" s="12">
        <f t="shared" si="55"/>
        <v>-2.9585798816568047E-3</v>
      </c>
      <c r="FS4" s="12">
        <f t="shared" si="56"/>
        <v>2.1148036253776436E-2</v>
      </c>
      <c r="FT4" s="12">
        <f t="shared" si="57"/>
        <v>-0.10298102981029811</v>
      </c>
      <c r="FU4" s="12">
        <f t="shared" si="58"/>
        <v>0.20195439739413681</v>
      </c>
      <c r="FV4" s="12">
        <f t="shared" si="59"/>
        <v>7.7192982456140355E-2</v>
      </c>
      <c r="FW4" s="12">
        <f t="shared" si="60"/>
        <v>7.1428571428571425E-2</v>
      </c>
      <c r="FX4" s="12">
        <f t="shared" si="61"/>
        <v>3.5019455252918288E-2</v>
      </c>
      <c r="FY4" s="12">
        <f t="shared" si="62"/>
        <v>0.10775862068965517</v>
      </c>
      <c r="FZ4" s="12">
        <f t="shared" si="63"/>
        <v>-2.1097046413502109E-2</v>
      </c>
      <c r="GA4" s="12">
        <f t="shared" si="64"/>
        <v>0.20918367346938777</v>
      </c>
      <c r="GB4" s="12">
        <f t="shared" si="65"/>
        <v>0.30666666666666664</v>
      </c>
      <c r="GC4" s="12">
        <f t="shared" si="66"/>
        <v>0.1111111111111111</v>
      </c>
    </row>
    <row r="5" spans="1:185" x14ac:dyDescent="0.25">
      <c r="A5" t="s">
        <v>13</v>
      </c>
      <c r="B5" s="10">
        <v>43951</v>
      </c>
      <c r="C5">
        <v>3160000</v>
      </c>
      <c r="D5">
        <v>20000</v>
      </c>
      <c r="E5" s="10">
        <v>43951</v>
      </c>
      <c r="F5">
        <v>1100000</v>
      </c>
      <c r="G5">
        <v>-110000</v>
      </c>
      <c r="H5" t="s">
        <v>13</v>
      </c>
      <c r="I5" s="10">
        <v>43950</v>
      </c>
      <c r="J5">
        <v>3140000</v>
      </c>
      <c r="K5">
        <v>-250000</v>
      </c>
      <c r="L5" s="10">
        <v>43950</v>
      </c>
      <c r="M5">
        <v>1210000</v>
      </c>
      <c r="N5">
        <v>-180000</v>
      </c>
      <c r="O5" t="s">
        <v>13</v>
      </c>
      <c r="P5" s="10">
        <v>43949</v>
      </c>
      <c r="Q5">
        <v>3390000</v>
      </c>
      <c r="R5">
        <v>-280000</v>
      </c>
      <c r="S5" s="10">
        <v>43949</v>
      </c>
      <c r="T5">
        <v>1390000</v>
      </c>
      <c r="U5">
        <v>300000</v>
      </c>
      <c r="V5" t="s">
        <v>13</v>
      </c>
      <c r="W5" s="10">
        <v>43948</v>
      </c>
      <c r="X5">
        <v>3670000</v>
      </c>
      <c r="Y5">
        <v>170000</v>
      </c>
      <c r="Z5" s="10">
        <v>43948</v>
      </c>
      <c r="AA5">
        <v>1090000</v>
      </c>
      <c r="AB5">
        <v>240000</v>
      </c>
      <c r="AC5" t="s">
        <v>13</v>
      </c>
      <c r="AD5" s="10">
        <v>43945</v>
      </c>
      <c r="AE5">
        <v>3500000</v>
      </c>
      <c r="AF5">
        <v>30000</v>
      </c>
      <c r="AG5" s="10">
        <v>43945</v>
      </c>
      <c r="AH5">
        <v>850000</v>
      </c>
      <c r="AI5">
        <v>40000</v>
      </c>
      <c r="AJ5" t="s">
        <v>13</v>
      </c>
      <c r="AK5" s="10">
        <v>43944</v>
      </c>
      <c r="AL5">
        <v>3470000</v>
      </c>
      <c r="AM5">
        <v>20000</v>
      </c>
      <c r="AN5" s="10">
        <v>43944</v>
      </c>
      <c r="AO5">
        <v>810000</v>
      </c>
      <c r="AP5">
        <v>-20000</v>
      </c>
      <c r="AQ5" t="s">
        <v>13</v>
      </c>
      <c r="AR5" s="10">
        <v>43943</v>
      </c>
      <c r="AS5">
        <v>3450000</v>
      </c>
      <c r="AT5">
        <v>30000</v>
      </c>
      <c r="AU5" s="10">
        <v>43943</v>
      </c>
      <c r="AV5">
        <v>830000</v>
      </c>
      <c r="AW5">
        <v>190000</v>
      </c>
      <c r="AX5" t="s">
        <v>13</v>
      </c>
      <c r="AY5" s="10">
        <v>43942</v>
      </c>
      <c r="AZ5">
        <v>3420000</v>
      </c>
      <c r="BA5">
        <v>-210000</v>
      </c>
      <c r="BB5" s="10">
        <v>43942</v>
      </c>
      <c r="BC5">
        <v>640000</v>
      </c>
      <c r="BD5">
        <v>110000</v>
      </c>
      <c r="BE5" t="s">
        <v>13</v>
      </c>
      <c r="BF5" s="10">
        <v>43941</v>
      </c>
      <c r="BG5">
        <v>3630000</v>
      </c>
      <c r="BH5">
        <v>2210000</v>
      </c>
      <c r="BI5" s="10">
        <v>43941</v>
      </c>
      <c r="BJ5">
        <v>530000</v>
      </c>
      <c r="BK5">
        <v>310000</v>
      </c>
      <c r="BL5" t="s">
        <v>13</v>
      </c>
      <c r="BM5" s="10">
        <v>43938</v>
      </c>
      <c r="BN5">
        <v>1420000</v>
      </c>
      <c r="BO5">
        <v>100000</v>
      </c>
      <c r="BP5" s="10">
        <v>43938</v>
      </c>
      <c r="BQ5">
        <v>220000</v>
      </c>
      <c r="BR5">
        <v>20000</v>
      </c>
      <c r="BS5" t="s">
        <v>13</v>
      </c>
      <c r="BT5" s="10">
        <v>43937</v>
      </c>
      <c r="BU5">
        <v>1320000</v>
      </c>
      <c r="BV5">
        <v>70000</v>
      </c>
      <c r="BW5" s="10">
        <v>43937</v>
      </c>
      <c r="BX5">
        <v>200000</v>
      </c>
      <c r="BY5">
        <v>0</v>
      </c>
      <c r="BZ5" t="s">
        <v>13</v>
      </c>
      <c r="CA5" s="10">
        <v>43936</v>
      </c>
      <c r="CB5">
        <v>1250000</v>
      </c>
      <c r="CC5">
        <v>90000</v>
      </c>
      <c r="CD5" s="10">
        <v>43936</v>
      </c>
      <c r="CE5">
        <v>200000</v>
      </c>
      <c r="CF5">
        <v>50000</v>
      </c>
      <c r="CG5" t="s">
        <v>13</v>
      </c>
      <c r="CH5" s="10">
        <v>43934</v>
      </c>
      <c r="CI5">
        <v>1160000</v>
      </c>
      <c r="CJ5">
        <v>90000</v>
      </c>
      <c r="CK5" s="10">
        <v>43934</v>
      </c>
      <c r="CL5">
        <v>150000</v>
      </c>
      <c r="CM5">
        <v>-20000</v>
      </c>
      <c r="CN5" t="s">
        <v>13</v>
      </c>
      <c r="CO5" s="10">
        <v>43930</v>
      </c>
      <c r="CP5">
        <v>1070000</v>
      </c>
      <c r="CQ5">
        <v>130000</v>
      </c>
      <c r="CR5" s="10">
        <v>43930</v>
      </c>
      <c r="CS5">
        <v>170000</v>
      </c>
      <c r="CT5">
        <v>10000</v>
      </c>
      <c r="CU5" t="s">
        <v>13</v>
      </c>
      <c r="CV5" s="10">
        <v>43929</v>
      </c>
      <c r="CW5">
        <v>940000</v>
      </c>
      <c r="CX5">
        <v>10000</v>
      </c>
      <c r="CY5" s="10">
        <v>43929</v>
      </c>
      <c r="CZ5">
        <v>160000</v>
      </c>
      <c r="DA5">
        <v>10000</v>
      </c>
      <c r="DD5" t="str">
        <f t="shared" si="2"/>
        <v>ADANIPOWER</v>
      </c>
      <c r="DE5">
        <f t="shared" si="3"/>
        <v>3160000</v>
      </c>
      <c r="DF5">
        <f t="shared" si="4"/>
        <v>3140000</v>
      </c>
      <c r="DG5">
        <f t="shared" si="5"/>
        <v>3390000</v>
      </c>
      <c r="DH5">
        <f t="shared" si="6"/>
        <v>3670000</v>
      </c>
      <c r="DI5">
        <f t="shared" si="7"/>
        <v>3500000</v>
      </c>
      <c r="DJ5">
        <f t="shared" si="8"/>
        <v>3470000</v>
      </c>
      <c r="DK5">
        <f t="shared" si="9"/>
        <v>3450000</v>
      </c>
      <c r="DL5">
        <f t="shared" si="10"/>
        <v>3420000</v>
      </c>
      <c r="DM5">
        <f t="shared" si="11"/>
        <v>3630000</v>
      </c>
      <c r="DN5">
        <f t="shared" si="12"/>
        <v>1420000</v>
      </c>
      <c r="DO5">
        <f t="shared" si="13"/>
        <v>1320000</v>
      </c>
      <c r="DP5">
        <f t="shared" si="14"/>
        <v>1250000</v>
      </c>
      <c r="DQ5">
        <f t="shared" si="15"/>
        <v>1160000</v>
      </c>
      <c r="DR5">
        <f t="shared" si="16"/>
        <v>1070000</v>
      </c>
      <c r="DS5">
        <f t="shared" si="17"/>
        <v>940000</v>
      </c>
      <c r="DT5">
        <f t="shared" si="35"/>
        <v>1100000</v>
      </c>
      <c r="DU5">
        <f t="shared" si="18"/>
        <v>1210000</v>
      </c>
      <c r="DV5">
        <f t="shared" si="19"/>
        <v>1390000</v>
      </c>
      <c r="DW5">
        <f t="shared" si="20"/>
        <v>1090000</v>
      </c>
      <c r="DX5">
        <f t="shared" si="21"/>
        <v>850000</v>
      </c>
      <c r="DY5">
        <f t="shared" si="22"/>
        <v>810000</v>
      </c>
      <c r="DZ5">
        <f t="shared" si="23"/>
        <v>830000</v>
      </c>
      <c r="EA5">
        <f t="shared" si="24"/>
        <v>640000</v>
      </c>
      <c r="EB5">
        <f t="shared" si="25"/>
        <v>530000</v>
      </c>
      <c r="EC5">
        <f t="shared" si="26"/>
        <v>220000</v>
      </c>
      <c r="ED5">
        <f t="shared" si="27"/>
        <v>200000</v>
      </c>
      <c r="EE5">
        <f t="shared" si="28"/>
        <v>200000</v>
      </c>
      <c r="EF5">
        <f t="shared" si="29"/>
        <v>150000</v>
      </c>
      <c r="EG5">
        <f t="shared" si="30"/>
        <v>170000</v>
      </c>
      <c r="EH5">
        <f t="shared" si="31"/>
        <v>160000</v>
      </c>
      <c r="EJ5" s="11" t="str">
        <f t="shared" si="36"/>
        <v>ADANIPOWER</v>
      </c>
      <c r="EK5" s="12">
        <f t="shared" si="37"/>
        <v>0.34810126582278483</v>
      </c>
      <c r="EL5" s="12">
        <f t="shared" si="32"/>
        <v>0.38535031847133761</v>
      </c>
      <c r="EM5" s="12">
        <f t="shared" si="32"/>
        <v>0.41002949852507375</v>
      </c>
      <c r="EN5" s="12">
        <f t="shared" si="32"/>
        <v>0.29700272479564033</v>
      </c>
      <c r="EO5" s="12">
        <f t="shared" si="32"/>
        <v>0.24285714285714285</v>
      </c>
      <c r="EP5" s="12">
        <f t="shared" si="32"/>
        <v>0.2334293948126801</v>
      </c>
      <c r="EQ5" s="12">
        <f t="shared" si="32"/>
        <v>0.24057971014492754</v>
      </c>
      <c r="ER5" s="12">
        <f t="shared" si="32"/>
        <v>0.1871345029239766</v>
      </c>
      <c r="ES5" s="12">
        <f t="shared" si="32"/>
        <v>0.14600550964187328</v>
      </c>
      <c r="ET5" s="12">
        <f t="shared" si="32"/>
        <v>0.15492957746478872</v>
      </c>
      <c r="EU5" s="12">
        <f t="shared" si="32"/>
        <v>0.15151515151515152</v>
      </c>
      <c r="EV5" s="12">
        <f t="shared" si="32"/>
        <v>0.16</v>
      </c>
      <c r="EW5" s="12">
        <f t="shared" si="32"/>
        <v>0.12931034482758622</v>
      </c>
      <c r="EX5" s="12">
        <f t="shared" si="32"/>
        <v>0.15887850467289719</v>
      </c>
      <c r="EY5" s="12">
        <f t="shared" si="32"/>
        <v>0.1702127659574468</v>
      </c>
      <c r="FA5" s="12" t="str">
        <f t="shared" si="38"/>
        <v>ADANIPOWER</v>
      </c>
      <c r="FB5" s="12">
        <f t="shared" si="39"/>
        <v>0.63694267515923564</v>
      </c>
      <c r="FC5" s="12">
        <f t="shared" si="40"/>
        <v>-7.3746312684365778</v>
      </c>
      <c r="FD5" s="12">
        <f t="shared" si="41"/>
        <v>-7.6294277929155312</v>
      </c>
      <c r="FE5" s="12">
        <f t="shared" si="42"/>
        <v>4.8571428571428568</v>
      </c>
      <c r="FF5" s="12">
        <f t="shared" si="43"/>
        <v>0.86455331412103742</v>
      </c>
      <c r="FG5" s="12">
        <f t="shared" si="44"/>
        <v>0.57971014492753625</v>
      </c>
      <c r="FH5" s="12">
        <f t="shared" si="45"/>
        <v>0.8771929824561403</v>
      </c>
      <c r="FI5" s="12">
        <f t="shared" si="46"/>
        <v>-5.785123966942149</v>
      </c>
      <c r="FJ5" s="12">
        <f t="shared" si="47"/>
        <v>155.63380281690141</v>
      </c>
      <c r="FK5" s="12">
        <f t="shared" si="48"/>
        <v>7.5757575757575761</v>
      </c>
      <c r="FL5" s="12">
        <f t="shared" si="49"/>
        <v>5.6</v>
      </c>
      <c r="FM5" s="12">
        <f t="shared" si="50"/>
        <v>7.7586206896551726</v>
      </c>
      <c r="FN5" s="12">
        <f t="shared" si="51"/>
        <v>8.4112149532710276</v>
      </c>
      <c r="FO5" s="12">
        <f t="shared" si="52"/>
        <v>13.829787234042554</v>
      </c>
      <c r="FP5" s="12">
        <f t="shared" si="53"/>
        <v>-9.0909090909090912E-2</v>
      </c>
      <c r="FQ5" s="12">
        <f t="shared" si="54"/>
        <v>-0.12949640287769784</v>
      </c>
      <c r="FR5" s="12">
        <f t="shared" si="55"/>
        <v>0.27522935779816515</v>
      </c>
      <c r="FS5" s="12">
        <f t="shared" si="56"/>
        <v>0.28235294117647058</v>
      </c>
      <c r="FT5" s="12">
        <f t="shared" si="57"/>
        <v>4.9382716049382713E-2</v>
      </c>
      <c r="FU5" s="12">
        <f t="shared" si="58"/>
        <v>-2.4096385542168676E-2</v>
      </c>
      <c r="FV5" s="12">
        <f t="shared" si="59"/>
        <v>0.296875</v>
      </c>
      <c r="FW5" s="12">
        <f t="shared" si="60"/>
        <v>0.20754716981132076</v>
      </c>
      <c r="FX5" s="12">
        <f t="shared" si="61"/>
        <v>1.4090909090909092</v>
      </c>
      <c r="FY5" s="12">
        <f t="shared" si="62"/>
        <v>0.1</v>
      </c>
      <c r="FZ5" s="12">
        <f t="shared" si="63"/>
        <v>0</v>
      </c>
      <c r="GA5" s="12">
        <f t="shared" si="64"/>
        <v>0.33333333333333331</v>
      </c>
      <c r="GB5" s="12">
        <f t="shared" si="65"/>
        <v>-0.11764705882352941</v>
      </c>
      <c r="GC5" s="12">
        <f t="shared" si="66"/>
        <v>6.25E-2</v>
      </c>
    </row>
    <row r="6" spans="1:185" x14ac:dyDescent="0.25">
      <c r="A6" t="s">
        <v>14</v>
      </c>
      <c r="B6" s="10">
        <v>43951</v>
      </c>
      <c r="C6">
        <v>64800</v>
      </c>
      <c r="D6">
        <v>3200</v>
      </c>
      <c r="E6" s="10">
        <v>43951</v>
      </c>
      <c r="F6">
        <v>26400</v>
      </c>
      <c r="G6">
        <v>-2400</v>
      </c>
      <c r="H6" t="s">
        <v>14</v>
      </c>
      <c r="I6" s="10">
        <v>43950</v>
      </c>
      <c r="J6">
        <v>61600</v>
      </c>
      <c r="K6">
        <v>28800</v>
      </c>
      <c r="L6" s="10">
        <v>43950</v>
      </c>
      <c r="M6">
        <v>28800</v>
      </c>
      <c r="N6">
        <v>9600</v>
      </c>
      <c r="O6" t="s">
        <v>14</v>
      </c>
      <c r="P6" s="10">
        <v>43949</v>
      </c>
      <c r="Q6">
        <v>32800</v>
      </c>
      <c r="R6">
        <v>-6400</v>
      </c>
      <c r="S6" s="10">
        <v>43949</v>
      </c>
      <c r="T6">
        <v>19200</v>
      </c>
      <c r="U6">
        <v>2400</v>
      </c>
      <c r="V6" t="s">
        <v>14</v>
      </c>
      <c r="W6" s="10">
        <v>43948</v>
      </c>
      <c r="X6">
        <v>39200</v>
      </c>
      <c r="Y6">
        <v>5600</v>
      </c>
      <c r="Z6" s="10">
        <v>43948</v>
      </c>
      <c r="AA6">
        <v>16800</v>
      </c>
      <c r="AB6">
        <v>8000</v>
      </c>
      <c r="AC6" t="s">
        <v>14</v>
      </c>
      <c r="AD6" s="10">
        <v>43945</v>
      </c>
      <c r="AE6">
        <v>33600</v>
      </c>
      <c r="AF6">
        <v>0</v>
      </c>
      <c r="AG6" s="10">
        <v>43945</v>
      </c>
      <c r="AH6">
        <v>8800</v>
      </c>
      <c r="AI6">
        <v>-800</v>
      </c>
      <c r="AJ6" t="s">
        <v>14</v>
      </c>
      <c r="AK6" s="10">
        <v>43944</v>
      </c>
      <c r="AL6">
        <v>33600</v>
      </c>
      <c r="AM6">
        <v>-800</v>
      </c>
      <c r="AN6" s="10">
        <v>43944</v>
      </c>
      <c r="AO6">
        <v>9600</v>
      </c>
      <c r="AP6">
        <v>2400</v>
      </c>
      <c r="AQ6" t="s">
        <v>14</v>
      </c>
      <c r="AR6" s="10">
        <v>43943</v>
      </c>
      <c r="AS6">
        <v>34400</v>
      </c>
      <c r="AT6">
        <v>5600</v>
      </c>
      <c r="AU6" s="10">
        <v>43943</v>
      </c>
      <c r="AV6">
        <v>7200</v>
      </c>
      <c r="AW6">
        <v>2400</v>
      </c>
      <c r="AX6" t="s">
        <v>14</v>
      </c>
      <c r="AY6" s="10">
        <v>43942</v>
      </c>
      <c r="AZ6">
        <v>28800</v>
      </c>
      <c r="BA6">
        <v>2400</v>
      </c>
      <c r="BB6" s="10">
        <v>43942</v>
      </c>
      <c r="BC6">
        <v>4800</v>
      </c>
      <c r="BD6">
        <v>3200</v>
      </c>
      <c r="BE6" t="s">
        <v>14</v>
      </c>
      <c r="BF6" s="10">
        <v>43941</v>
      </c>
      <c r="BG6">
        <v>26400</v>
      </c>
      <c r="BH6">
        <v>1600</v>
      </c>
      <c r="BI6" s="10">
        <v>43941</v>
      </c>
      <c r="BJ6">
        <v>1600</v>
      </c>
      <c r="BK6">
        <v>800</v>
      </c>
      <c r="BL6" t="s">
        <v>14</v>
      </c>
      <c r="BM6" s="10">
        <v>43938</v>
      </c>
      <c r="BN6">
        <v>24800</v>
      </c>
      <c r="BO6">
        <v>-2400</v>
      </c>
      <c r="BP6" s="10">
        <v>43938</v>
      </c>
      <c r="BQ6">
        <v>800</v>
      </c>
      <c r="BR6">
        <v>0</v>
      </c>
      <c r="BS6" t="s">
        <v>14</v>
      </c>
      <c r="BT6" s="10">
        <v>43937</v>
      </c>
      <c r="BU6">
        <v>27200</v>
      </c>
      <c r="BV6">
        <v>-1600</v>
      </c>
      <c r="BW6" s="10">
        <v>43937</v>
      </c>
      <c r="BX6">
        <v>800</v>
      </c>
      <c r="BY6">
        <v>0</v>
      </c>
      <c r="BZ6" t="s">
        <v>14</v>
      </c>
      <c r="CA6" s="10">
        <v>43936</v>
      </c>
      <c r="CB6">
        <v>28800</v>
      </c>
      <c r="CC6">
        <v>-1600</v>
      </c>
      <c r="CD6" s="10">
        <v>43936</v>
      </c>
      <c r="CE6">
        <v>800</v>
      </c>
      <c r="CF6">
        <v>0</v>
      </c>
      <c r="CG6" t="s">
        <v>14</v>
      </c>
      <c r="CH6" s="10">
        <v>43934</v>
      </c>
      <c r="CI6">
        <v>30400</v>
      </c>
      <c r="CJ6">
        <v>2400</v>
      </c>
      <c r="CK6" s="10">
        <v>43934</v>
      </c>
      <c r="CL6">
        <v>800</v>
      </c>
      <c r="CM6">
        <v>0</v>
      </c>
      <c r="CN6" t="s">
        <v>14</v>
      </c>
      <c r="CO6" s="10">
        <v>43930</v>
      </c>
      <c r="CP6">
        <v>28000</v>
      </c>
      <c r="CQ6">
        <v>21600</v>
      </c>
      <c r="CR6" s="10">
        <v>43930</v>
      </c>
      <c r="CS6">
        <v>800</v>
      </c>
      <c r="CT6">
        <v>800</v>
      </c>
      <c r="CU6" t="s">
        <v>14</v>
      </c>
      <c r="CV6" s="10">
        <v>43929</v>
      </c>
      <c r="CW6">
        <v>6400</v>
      </c>
      <c r="CX6">
        <v>800</v>
      </c>
      <c r="CY6" s="10">
        <v>43929</v>
      </c>
      <c r="CZ6">
        <v>0</v>
      </c>
      <c r="DA6">
        <v>0</v>
      </c>
      <c r="DD6" t="str">
        <f t="shared" si="2"/>
        <v>AMARAJABAT</v>
      </c>
      <c r="DE6">
        <f t="shared" si="3"/>
        <v>64800</v>
      </c>
      <c r="DF6">
        <f t="shared" si="4"/>
        <v>61600</v>
      </c>
      <c r="DG6">
        <f t="shared" si="5"/>
        <v>32800</v>
      </c>
      <c r="DH6">
        <f t="shared" si="6"/>
        <v>39200</v>
      </c>
      <c r="DI6">
        <f t="shared" si="7"/>
        <v>33600</v>
      </c>
      <c r="DJ6">
        <f t="shared" si="8"/>
        <v>33600</v>
      </c>
      <c r="DK6">
        <f t="shared" si="9"/>
        <v>34400</v>
      </c>
      <c r="DL6">
        <f t="shared" si="10"/>
        <v>28800</v>
      </c>
      <c r="DM6">
        <f t="shared" si="11"/>
        <v>26400</v>
      </c>
      <c r="DN6">
        <f t="shared" si="12"/>
        <v>24800</v>
      </c>
      <c r="DO6">
        <f t="shared" si="13"/>
        <v>27200</v>
      </c>
      <c r="DP6">
        <f t="shared" si="14"/>
        <v>28800</v>
      </c>
      <c r="DQ6">
        <f t="shared" si="15"/>
        <v>30400</v>
      </c>
      <c r="DR6">
        <f t="shared" si="16"/>
        <v>28000</v>
      </c>
      <c r="DS6">
        <f t="shared" si="17"/>
        <v>6400</v>
      </c>
      <c r="DT6">
        <f t="shared" si="35"/>
        <v>26400</v>
      </c>
      <c r="DU6">
        <f t="shared" si="18"/>
        <v>28800</v>
      </c>
      <c r="DV6">
        <f t="shared" si="19"/>
        <v>19200</v>
      </c>
      <c r="DW6">
        <f t="shared" si="20"/>
        <v>16800</v>
      </c>
      <c r="DX6">
        <f t="shared" si="21"/>
        <v>8800</v>
      </c>
      <c r="DY6">
        <f t="shared" si="22"/>
        <v>9600</v>
      </c>
      <c r="DZ6">
        <f t="shared" si="23"/>
        <v>7200</v>
      </c>
      <c r="EA6">
        <f t="shared" si="24"/>
        <v>4800</v>
      </c>
      <c r="EB6">
        <f t="shared" si="25"/>
        <v>1600</v>
      </c>
      <c r="EC6">
        <f t="shared" si="26"/>
        <v>800</v>
      </c>
      <c r="ED6">
        <f t="shared" si="27"/>
        <v>800</v>
      </c>
      <c r="EE6">
        <f t="shared" si="28"/>
        <v>800</v>
      </c>
      <c r="EF6">
        <f t="shared" si="29"/>
        <v>800</v>
      </c>
      <c r="EG6">
        <f t="shared" si="30"/>
        <v>800</v>
      </c>
      <c r="EH6">
        <f t="shared" si="31"/>
        <v>0</v>
      </c>
      <c r="EJ6" s="11" t="str">
        <f t="shared" si="36"/>
        <v>AMARAJABAT</v>
      </c>
      <c r="EK6" s="12">
        <f t="shared" si="37"/>
        <v>0.40740740740740738</v>
      </c>
      <c r="EL6" s="12">
        <f t="shared" si="32"/>
        <v>0.46753246753246752</v>
      </c>
      <c r="EM6" s="12">
        <f t="shared" si="32"/>
        <v>0.58536585365853655</v>
      </c>
      <c r="EN6" s="12">
        <f t="shared" si="32"/>
        <v>0.42857142857142855</v>
      </c>
      <c r="EO6" s="12">
        <f t="shared" si="32"/>
        <v>0.26190476190476192</v>
      </c>
      <c r="EP6" s="12">
        <f t="shared" si="32"/>
        <v>0.2857142857142857</v>
      </c>
      <c r="EQ6" s="12">
        <f t="shared" si="32"/>
        <v>0.20930232558139536</v>
      </c>
      <c r="ER6" s="12">
        <f t="shared" si="32"/>
        <v>0.16666666666666666</v>
      </c>
      <c r="ES6" s="12">
        <f t="shared" si="32"/>
        <v>6.0606060606060608E-2</v>
      </c>
      <c r="ET6" s="12">
        <f t="shared" si="32"/>
        <v>3.2258064516129031E-2</v>
      </c>
      <c r="EU6" s="12">
        <f t="shared" si="32"/>
        <v>2.9411764705882353E-2</v>
      </c>
      <c r="EV6" s="12">
        <f t="shared" si="32"/>
        <v>2.7777777777777776E-2</v>
      </c>
      <c r="EW6" s="12">
        <f t="shared" si="32"/>
        <v>2.6315789473684209E-2</v>
      </c>
      <c r="EX6" s="12">
        <f t="shared" si="32"/>
        <v>2.8571428571428571E-2</v>
      </c>
      <c r="EY6" s="12">
        <f t="shared" si="32"/>
        <v>0</v>
      </c>
      <c r="FA6" s="12" t="str">
        <f t="shared" si="38"/>
        <v>AMARAJABAT</v>
      </c>
      <c r="FB6" s="12">
        <f t="shared" si="39"/>
        <v>5.1948051948051948</v>
      </c>
      <c r="FC6" s="12">
        <f t="shared" si="40"/>
        <v>87.804878048780495</v>
      </c>
      <c r="FD6" s="12">
        <f t="shared" si="41"/>
        <v>-16.326530612244898</v>
      </c>
      <c r="FE6" s="12">
        <f t="shared" si="42"/>
        <v>16.666666666666668</v>
      </c>
      <c r="FF6" s="12">
        <f t="shared" si="43"/>
        <v>0</v>
      </c>
      <c r="FG6" s="12">
        <f t="shared" si="44"/>
        <v>-2.3255813953488373</v>
      </c>
      <c r="FH6" s="12">
        <f t="shared" si="45"/>
        <v>19.444444444444443</v>
      </c>
      <c r="FI6" s="12">
        <f t="shared" si="46"/>
        <v>9.0909090909090917</v>
      </c>
      <c r="FJ6" s="12">
        <f t="shared" si="47"/>
        <v>6.4516129032258061</v>
      </c>
      <c r="FK6" s="12">
        <f t="shared" si="48"/>
        <v>-8.8235294117647065</v>
      </c>
      <c r="FL6" s="12">
        <f t="shared" si="49"/>
        <v>-5.5555555555555554</v>
      </c>
      <c r="FM6" s="12">
        <f t="shared" si="50"/>
        <v>-5.2631578947368425</v>
      </c>
      <c r="FN6" s="12">
        <f t="shared" si="51"/>
        <v>8.5714285714285712</v>
      </c>
      <c r="FO6" s="12">
        <f t="shared" si="52"/>
        <v>337.5</v>
      </c>
      <c r="FP6" s="12">
        <f t="shared" si="53"/>
        <v>-8.3333333333333329E-2</v>
      </c>
      <c r="FQ6" s="12">
        <f t="shared" si="54"/>
        <v>0.5</v>
      </c>
      <c r="FR6" s="12">
        <f t="shared" si="55"/>
        <v>0.14285714285714285</v>
      </c>
      <c r="FS6" s="12">
        <f t="shared" si="56"/>
        <v>0.90909090909090906</v>
      </c>
      <c r="FT6" s="12">
        <f t="shared" si="57"/>
        <v>-8.3333333333333329E-2</v>
      </c>
      <c r="FU6" s="12">
        <f t="shared" si="58"/>
        <v>0.33333333333333331</v>
      </c>
      <c r="FV6" s="12">
        <f t="shared" si="59"/>
        <v>0.5</v>
      </c>
      <c r="FW6" s="12">
        <f t="shared" si="60"/>
        <v>2</v>
      </c>
      <c r="FX6" s="12">
        <f t="shared" si="61"/>
        <v>1</v>
      </c>
      <c r="FY6" s="12">
        <f t="shared" si="62"/>
        <v>0</v>
      </c>
      <c r="FZ6" s="12">
        <f t="shared" si="63"/>
        <v>0</v>
      </c>
      <c r="GA6" s="12">
        <f t="shared" si="64"/>
        <v>0</v>
      </c>
      <c r="GB6" s="12">
        <f t="shared" si="65"/>
        <v>0</v>
      </c>
      <c r="GC6" s="12" t="e">
        <f t="shared" si="66"/>
        <v>#DIV/0!</v>
      </c>
    </row>
    <row r="7" spans="1:185" x14ac:dyDescent="0.25">
      <c r="A7" t="s">
        <v>15</v>
      </c>
      <c r="B7" s="10">
        <v>43951</v>
      </c>
      <c r="C7">
        <v>1927500</v>
      </c>
      <c r="D7">
        <v>-330000</v>
      </c>
      <c r="E7" s="10">
        <v>43951</v>
      </c>
      <c r="F7">
        <v>1015000</v>
      </c>
      <c r="G7">
        <v>-122500</v>
      </c>
      <c r="H7" t="s">
        <v>15</v>
      </c>
      <c r="I7" s="10">
        <v>43950</v>
      </c>
      <c r="J7">
        <v>2257500</v>
      </c>
      <c r="K7">
        <v>-1067500</v>
      </c>
      <c r="L7" s="10">
        <v>43950</v>
      </c>
      <c r="M7">
        <v>1137500</v>
      </c>
      <c r="N7">
        <v>-277500</v>
      </c>
      <c r="O7" t="s">
        <v>15</v>
      </c>
      <c r="P7" s="10">
        <v>43949</v>
      </c>
      <c r="Q7">
        <v>3325000</v>
      </c>
      <c r="R7">
        <v>977500</v>
      </c>
      <c r="S7" s="10">
        <v>43949</v>
      </c>
      <c r="T7">
        <v>1415000</v>
      </c>
      <c r="U7">
        <v>-100000</v>
      </c>
      <c r="V7" t="s">
        <v>15</v>
      </c>
      <c r="W7" s="10">
        <v>43948</v>
      </c>
      <c r="X7">
        <v>2347500</v>
      </c>
      <c r="Y7">
        <v>760000</v>
      </c>
      <c r="Z7" s="10">
        <v>43948</v>
      </c>
      <c r="AA7">
        <v>1515000</v>
      </c>
      <c r="AB7">
        <v>572500</v>
      </c>
      <c r="AC7" t="s">
        <v>15</v>
      </c>
      <c r="AD7" s="10">
        <v>43945</v>
      </c>
      <c r="AE7">
        <v>1587500</v>
      </c>
      <c r="AF7">
        <v>177500</v>
      </c>
      <c r="AG7" s="10">
        <v>43945</v>
      </c>
      <c r="AH7">
        <v>942500</v>
      </c>
      <c r="AI7">
        <v>92500</v>
      </c>
      <c r="AJ7" t="s">
        <v>15</v>
      </c>
      <c r="AK7" s="10">
        <v>43944</v>
      </c>
      <c r="AL7">
        <v>1410000</v>
      </c>
      <c r="AM7">
        <v>120000</v>
      </c>
      <c r="AN7" s="10">
        <v>43944</v>
      </c>
      <c r="AO7">
        <v>850000</v>
      </c>
      <c r="AP7">
        <v>130000</v>
      </c>
      <c r="AQ7" t="s">
        <v>15</v>
      </c>
      <c r="AR7" s="10">
        <v>43943</v>
      </c>
      <c r="AS7">
        <v>1290000</v>
      </c>
      <c r="AT7">
        <v>240000</v>
      </c>
      <c r="AU7" s="10">
        <v>43943</v>
      </c>
      <c r="AV7">
        <v>720000</v>
      </c>
      <c r="AW7">
        <v>125000</v>
      </c>
      <c r="AX7" t="s">
        <v>15</v>
      </c>
      <c r="AY7" s="10">
        <v>43942</v>
      </c>
      <c r="AZ7">
        <v>1050000</v>
      </c>
      <c r="BA7">
        <v>-27500</v>
      </c>
      <c r="BB7" s="10">
        <v>43942</v>
      </c>
      <c r="BC7">
        <v>595000</v>
      </c>
      <c r="BD7">
        <v>35000</v>
      </c>
      <c r="BE7" t="s">
        <v>15</v>
      </c>
      <c r="BF7" s="10">
        <v>43941</v>
      </c>
      <c r="BG7">
        <v>1077500</v>
      </c>
      <c r="BH7">
        <v>-2500</v>
      </c>
      <c r="BI7" s="10">
        <v>43941</v>
      </c>
      <c r="BJ7">
        <v>560000</v>
      </c>
      <c r="BK7">
        <v>17500</v>
      </c>
      <c r="BL7" t="s">
        <v>15</v>
      </c>
      <c r="BM7" s="10">
        <v>43938</v>
      </c>
      <c r="BN7">
        <v>1080000</v>
      </c>
      <c r="BO7">
        <v>0</v>
      </c>
      <c r="BP7" s="10">
        <v>43938</v>
      </c>
      <c r="BQ7">
        <v>542500</v>
      </c>
      <c r="BR7">
        <v>20000</v>
      </c>
      <c r="BS7" t="s">
        <v>15</v>
      </c>
      <c r="BT7" s="10">
        <v>43937</v>
      </c>
      <c r="BU7">
        <v>1080000</v>
      </c>
      <c r="BV7">
        <v>22500</v>
      </c>
      <c r="BW7" s="10">
        <v>43937</v>
      </c>
      <c r="BX7">
        <v>522500</v>
      </c>
      <c r="BY7">
        <v>77500</v>
      </c>
      <c r="BZ7" t="s">
        <v>15</v>
      </c>
      <c r="CA7" s="10">
        <v>43936</v>
      </c>
      <c r="CB7">
        <v>1057500</v>
      </c>
      <c r="CC7">
        <v>17500</v>
      </c>
      <c r="CD7" s="10">
        <v>43936</v>
      </c>
      <c r="CE7">
        <v>445000</v>
      </c>
      <c r="CF7">
        <v>80000</v>
      </c>
      <c r="CG7" t="s">
        <v>15</v>
      </c>
      <c r="CH7" s="10">
        <v>43934</v>
      </c>
      <c r="CI7">
        <v>1040000</v>
      </c>
      <c r="CJ7">
        <v>462500</v>
      </c>
      <c r="CK7" s="10">
        <v>43934</v>
      </c>
      <c r="CL7">
        <v>365000</v>
      </c>
      <c r="CM7">
        <v>115000</v>
      </c>
      <c r="CN7" t="s">
        <v>15</v>
      </c>
      <c r="CO7" s="10">
        <v>43930</v>
      </c>
      <c r="CP7">
        <v>577500</v>
      </c>
      <c r="CQ7">
        <v>132500</v>
      </c>
      <c r="CR7" s="10">
        <v>43930</v>
      </c>
      <c r="CS7">
        <v>250000</v>
      </c>
      <c r="CT7">
        <v>62500</v>
      </c>
      <c r="CU7" t="s">
        <v>15</v>
      </c>
      <c r="CV7" s="10">
        <v>43929</v>
      </c>
      <c r="CW7">
        <v>445000</v>
      </c>
      <c r="CX7">
        <v>140000</v>
      </c>
      <c r="CY7" s="10">
        <v>43929</v>
      </c>
      <c r="CZ7">
        <v>187500</v>
      </c>
      <c r="DA7">
        <v>-20000</v>
      </c>
      <c r="DD7" t="str">
        <f t="shared" si="2"/>
        <v>AMBUJACEM</v>
      </c>
      <c r="DE7">
        <f t="shared" si="3"/>
        <v>1927500</v>
      </c>
      <c r="DF7">
        <f t="shared" si="4"/>
        <v>2257500</v>
      </c>
      <c r="DG7">
        <f t="shared" si="5"/>
        <v>3325000</v>
      </c>
      <c r="DH7">
        <f t="shared" si="6"/>
        <v>2347500</v>
      </c>
      <c r="DI7">
        <f t="shared" si="7"/>
        <v>1587500</v>
      </c>
      <c r="DJ7">
        <f t="shared" si="8"/>
        <v>1410000</v>
      </c>
      <c r="DK7">
        <f t="shared" si="9"/>
        <v>1290000</v>
      </c>
      <c r="DL7">
        <f t="shared" si="10"/>
        <v>1050000</v>
      </c>
      <c r="DM7">
        <f t="shared" si="11"/>
        <v>1077500</v>
      </c>
      <c r="DN7">
        <f t="shared" si="12"/>
        <v>1080000</v>
      </c>
      <c r="DO7">
        <f t="shared" si="13"/>
        <v>1080000</v>
      </c>
      <c r="DP7">
        <f t="shared" si="14"/>
        <v>1057500</v>
      </c>
      <c r="DQ7">
        <f t="shared" si="15"/>
        <v>1040000</v>
      </c>
      <c r="DR7">
        <f t="shared" si="16"/>
        <v>577500</v>
      </c>
      <c r="DS7">
        <f t="shared" si="17"/>
        <v>445000</v>
      </c>
      <c r="DT7">
        <f t="shared" si="35"/>
        <v>1015000</v>
      </c>
      <c r="DU7">
        <f t="shared" si="18"/>
        <v>1137500</v>
      </c>
      <c r="DV7">
        <f t="shared" si="19"/>
        <v>1415000</v>
      </c>
      <c r="DW7">
        <f t="shared" si="20"/>
        <v>1515000</v>
      </c>
      <c r="DX7">
        <f t="shared" si="21"/>
        <v>942500</v>
      </c>
      <c r="DY7">
        <f t="shared" si="22"/>
        <v>850000</v>
      </c>
      <c r="DZ7">
        <f t="shared" si="23"/>
        <v>720000</v>
      </c>
      <c r="EA7">
        <f t="shared" si="24"/>
        <v>595000</v>
      </c>
      <c r="EB7">
        <f t="shared" si="25"/>
        <v>560000</v>
      </c>
      <c r="EC7">
        <f t="shared" si="26"/>
        <v>542500</v>
      </c>
      <c r="ED7">
        <f t="shared" si="27"/>
        <v>522500</v>
      </c>
      <c r="EE7">
        <f t="shared" si="28"/>
        <v>445000</v>
      </c>
      <c r="EF7">
        <f t="shared" si="29"/>
        <v>365000</v>
      </c>
      <c r="EG7">
        <f t="shared" si="30"/>
        <v>250000</v>
      </c>
      <c r="EH7">
        <f t="shared" si="31"/>
        <v>187500</v>
      </c>
      <c r="EJ7" s="11" t="str">
        <f t="shared" si="36"/>
        <v>AMBUJACEM</v>
      </c>
      <c r="EK7" s="12">
        <f t="shared" si="37"/>
        <v>0.52658884565499353</v>
      </c>
      <c r="EL7" s="12">
        <f t="shared" si="32"/>
        <v>0.50387596899224807</v>
      </c>
      <c r="EM7" s="12">
        <f t="shared" si="32"/>
        <v>0.42556390977443609</v>
      </c>
      <c r="EN7" s="12">
        <f t="shared" si="32"/>
        <v>0.64536741214057503</v>
      </c>
      <c r="EO7" s="12">
        <f t="shared" si="32"/>
        <v>0.59370078740157484</v>
      </c>
      <c r="EP7" s="12">
        <f t="shared" si="32"/>
        <v>0.6028368794326241</v>
      </c>
      <c r="EQ7" s="12">
        <f t="shared" si="32"/>
        <v>0.55813953488372092</v>
      </c>
      <c r="ER7" s="12">
        <f t="shared" si="32"/>
        <v>0.56666666666666665</v>
      </c>
      <c r="ES7" s="12">
        <f t="shared" si="32"/>
        <v>0.51972157772621808</v>
      </c>
      <c r="ET7" s="12">
        <f t="shared" si="32"/>
        <v>0.50231481481481477</v>
      </c>
      <c r="EU7" s="12">
        <f t="shared" si="32"/>
        <v>0.48379629629629628</v>
      </c>
      <c r="EV7" s="12">
        <f t="shared" si="32"/>
        <v>0.42080378250591016</v>
      </c>
      <c r="EW7" s="12">
        <f t="shared" si="32"/>
        <v>0.35096153846153844</v>
      </c>
      <c r="EX7" s="12">
        <f t="shared" si="32"/>
        <v>0.4329004329004329</v>
      </c>
      <c r="EY7" s="12">
        <f t="shared" si="32"/>
        <v>0.42134831460674155</v>
      </c>
      <c r="FA7" s="12" t="str">
        <f t="shared" si="38"/>
        <v>AMBUJACEM</v>
      </c>
      <c r="FB7" s="12">
        <f t="shared" si="39"/>
        <v>-14.617940199335548</v>
      </c>
      <c r="FC7" s="12">
        <f t="shared" si="40"/>
        <v>-32.10526315789474</v>
      </c>
      <c r="FD7" s="12">
        <f t="shared" si="41"/>
        <v>41.640042598509055</v>
      </c>
      <c r="FE7" s="12">
        <f t="shared" si="42"/>
        <v>47.874015748031496</v>
      </c>
      <c r="FF7" s="12">
        <f t="shared" si="43"/>
        <v>12.588652482269504</v>
      </c>
      <c r="FG7" s="12">
        <f t="shared" si="44"/>
        <v>9.3023255813953494</v>
      </c>
      <c r="FH7" s="12">
        <f t="shared" si="45"/>
        <v>22.857142857142858</v>
      </c>
      <c r="FI7" s="12">
        <f t="shared" si="46"/>
        <v>-2.5522041763341066</v>
      </c>
      <c r="FJ7" s="12">
        <f t="shared" si="47"/>
        <v>-0.23148148148148148</v>
      </c>
      <c r="FK7" s="12">
        <f t="shared" si="48"/>
        <v>0</v>
      </c>
      <c r="FL7" s="12">
        <f t="shared" si="49"/>
        <v>2.1276595744680851</v>
      </c>
      <c r="FM7" s="12">
        <f t="shared" si="50"/>
        <v>1.6826923076923077</v>
      </c>
      <c r="FN7" s="12">
        <f t="shared" si="51"/>
        <v>80.086580086580085</v>
      </c>
      <c r="FO7" s="12">
        <f t="shared" si="52"/>
        <v>29.775280898876403</v>
      </c>
      <c r="FP7" s="12">
        <f t="shared" si="53"/>
        <v>-0.1076923076923077</v>
      </c>
      <c r="FQ7" s="12">
        <f t="shared" si="54"/>
        <v>-0.196113074204947</v>
      </c>
      <c r="FR7" s="12">
        <f t="shared" si="55"/>
        <v>-6.6006600660066E-2</v>
      </c>
      <c r="FS7" s="12">
        <f t="shared" si="56"/>
        <v>0.60742705570291777</v>
      </c>
      <c r="FT7" s="12">
        <f t="shared" si="57"/>
        <v>0.10882352941176471</v>
      </c>
      <c r="FU7" s="12">
        <f t="shared" si="58"/>
        <v>0.18055555555555555</v>
      </c>
      <c r="FV7" s="12">
        <f t="shared" si="59"/>
        <v>0.21008403361344538</v>
      </c>
      <c r="FW7" s="12">
        <f t="shared" si="60"/>
        <v>6.25E-2</v>
      </c>
      <c r="FX7" s="12">
        <f t="shared" si="61"/>
        <v>3.2258064516129031E-2</v>
      </c>
      <c r="FY7" s="12">
        <f t="shared" si="62"/>
        <v>3.8277511961722487E-2</v>
      </c>
      <c r="FZ7" s="12">
        <f t="shared" si="63"/>
        <v>0.17415730337078653</v>
      </c>
      <c r="GA7" s="12">
        <f t="shared" si="64"/>
        <v>0.21917808219178081</v>
      </c>
      <c r="GB7" s="12">
        <f t="shared" si="65"/>
        <v>0.46</v>
      </c>
      <c r="GC7" s="12">
        <f t="shared" si="66"/>
        <v>0.33333333333333331</v>
      </c>
    </row>
    <row r="8" spans="1:185" x14ac:dyDescent="0.25">
      <c r="A8" t="s">
        <v>16</v>
      </c>
      <c r="B8" s="10">
        <v>43951</v>
      </c>
      <c r="C8">
        <v>183000</v>
      </c>
      <c r="D8">
        <v>-1000</v>
      </c>
      <c r="E8" s="10">
        <v>43951</v>
      </c>
      <c r="F8">
        <v>147000</v>
      </c>
      <c r="G8">
        <v>5500</v>
      </c>
      <c r="H8" t="s">
        <v>16</v>
      </c>
      <c r="I8" s="10">
        <v>43950</v>
      </c>
      <c r="J8">
        <v>184000</v>
      </c>
      <c r="K8">
        <v>-48500</v>
      </c>
      <c r="L8" s="10">
        <v>43950</v>
      </c>
      <c r="M8">
        <v>141500</v>
      </c>
      <c r="N8">
        <v>-4000</v>
      </c>
      <c r="O8" t="s">
        <v>16</v>
      </c>
      <c r="P8" s="10">
        <v>43949</v>
      </c>
      <c r="Q8">
        <v>232500</v>
      </c>
      <c r="R8">
        <v>-5000</v>
      </c>
      <c r="S8" s="10">
        <v>43949</v>
      </c>
      <c r="T8">
        <v>145500</v>
      </c>
      <c r="U8">
        <v>12000</v>
      </c>
      <c r="V8" t="s">
        <v>16</v>
      </c>
      <c r="W8" s="10">
        <v>43948</v>
      </c>
      <c r="X8">
        <v>237500</v>
      </c>
      <c r="Y8">
        <v>-22500</v>
      </c>
      <c r="Z8" s="10">
        <v>43948</v>
      </c>
      <c r="AA8">
        <v>133500</v>
      </c>
      <c r="AB8">
        <v>-3500</v>
      </c>
      <c r="AC8" t="s">
        <v>16</v>
      </c>
      <c r="AD8" s="10">
        <v>43945</v>
      </c>
      <c r="AE8">
        <v>260000</v>
      </c>
      <c r="AF8">
        <v>-20000</v>
      </c>
      <c r="AG8" s="10">
        <v>43945</v>
      </c>
      <c r="AH8">
        <v>137000</v>
      </c>
      <c r="AI8">
        <v>3500</v>
      </c>
      <c r="AJ8" t="s">
        <v>16</v>
      </c>
      <c r="AK8" s="10">
        <v>43944</v>
      </c>
      <c r="AL8">
        <v>280000</v>
      </c>
      <c r="AM8">
        <v>-36000</v>
      </c>
      <c r="AN8" s="10">
        <v>43944</v>
      </c>
      <c r="AO8">
        <v>133500</v>
      </c>
      <c r="AP8">
        <v>-11000</v>
      </c>
      <c r="AQ8" t="s">
        <v>16</v>
      </c>
      <c r="AR8" s="10">
        <v>43943</v>
      </c>
      <c r="AS8">
        <v>316000</v>
      </c>
      <c r="AT8">
        <v>15500</v>
      </c>
      <c r="AU8" s="10">
        <v>43943</v>
      </c>
      <c r="AV8">
        <v>144500</v>
      </c>
      <c r="AW8">
        <v>11000</v>
      </c>
      <c r="AX8" t="s">
        <v>16</v>
      </c>
      <c r="AY8" s="10">
        <v>43942</v>
      </c>
      <c r="AZ8">
        <v>300500</v>
      </c>
      <c r="BA8">
        <v>61000</v>
      </c>
      <c r="BB8" s="10">
        <v>43942</v>
      </c>
      <c r="BC8">
        <v>133500</v>
      </c>
      <c r="BD8">
        <v>5000</v>
      </c>
      <c r="BE8" t="s">
        <v>16</v>
      </c>
      <c r="BF8" s="10">
        <v>43941</v>
      </c>
      <c r="BG8">
        <v>239500</v>
      </c>
      <c r="BH8">
        <v>43500</v>
      </c>
      <c r="BI8" s="10">
        <v>43941</v>
      </c>
      <c r="BJ8">
        <v>128500</v>
      </c>
      <c r="BK8">
        <v>23000</v>
      </c>
      <c r="BL8" t="s">
        <v>16</v>
      </c>
      <c r="BM8" s="10">
        <v>43938</v>
      </c>
      <c r="BN8">
        <v>196000</v>
      </c>
      <c r="BO8">
        <v>28000</v>
      </c>
      <c r="BP8" s="10">
        <v>43938</v>
      </c>
      <c r="BQ8">
        <v>105500</v>
      </c>
      <c r="BR8">
        <v>500</v>
      </c>
      <c r="BS8" t="s">
        <v>16</v>
      </c>
      <c r="BT8" s="10">
        <v>43937</v>
      </c>
      <c r="BU8">
        <v>168000</v>
      </c>
      <c r="BV8">
        <v>14500</v>
      </c>
      <c r="BW8" s="10">
        <v>43937</v>
      </c>
      <c r="BX8">
        <v>105000</v>
      </c>
      <c r="BY8">
        <v>22000</v>
      </c>
      <c r="BZ8" t="s">
        <v>16</v>
      </c>
      <c r="CA8" s="10">
        <v>43936</v>
      </c>
      <c r="CB8">
        <v>153500</v>
      </c>
      <c r="CC8">
        <v>48000</v>
      </c>
      <c r="CD8" s="10">
        <v>43936</v>
      </c>
      <c r="CE8">
        <v>83000</v>
      </c>
      <c r="CF8">
        <v>17500</v>
      </c>
      <c r="CG8" t="s">
        <v>16</v>
      </c>
      <c r="CH8" s="10">
        <v>43934</v>
      </c>
      <c r="CI8">
        <v>105500</v>
      </c>
      <c r="CJ8">
        <v>3500</v>
      </c>
      <c r="CK8" s="10">
        <v>43934</v>
      </c>
      <c r="CL8">
        <v>65500</v>
      </c>
      <c r="CM8">
        <v>11000</v>
      </c>
      <c r="CN8" t="s">
        <v>16</v>
      </c>
      <c r="CO8" s="10">
        <v>43930</v>
      </c>
      <c r="CP8">
        <v>102000</v>
      </c>
      <c r="CQ8">
        <v>-1000</v>
      </c>
      <c r="CR8" s="10">
        <v>43930</v>
      </c>
      <c r="CS8">
        <v>54500</v>
      </c>
      <c r="CT8">
        <v>8000</v>
      </c>
      <c r="CU8" t="s">
        <v>16</v>
      </c>
      <c r="CV8" s="10">
        <v>43929</v>
      </c>
      <c r="CW8">
        <v>103000</v>
      </c>
      <c r="CX8">
        <v>1500</v>
      </c>
      <c r="CY8" s="10">
        <v>43929</v>
      </c>
      <c r="CZ8">
        <v>46500</v>
      </c>
      <c r="DA8">
        <v>6000</v>
      </c>
      <c r="DD8" t="str">
        <f t="shared" si="2"/>
        <v>APOLLOHOSP</v>
      </c>
      <c r="DE8">
        <f t="shared" si="3"/>
        <v>183000</v>
      </c>
      <c r="DF8">
        <f t="shared" si="4"/>
        <v>184000</v>
      </c>
      <c r="DG8">
        <f t="shared" si="5"/>
        <v>232500</v>
      </c>
      <c r="DH8">
        <f t="shared" si="6"/>
        <v>237500</v>
      </c>
      <c r="DI8">
        <f t="shared" si="7"/>
        <v>260000</v>
      </c>
      <c r="DJ8">
        <f t="shared" si="8"/>
        <v>280000</v>
      </c>
      <c r="DK8">
        <f t="shared" si="9"/>
        <v>316000</v>
      </c>
      <c r="DL8">
        <f t="shared" si="10"/>
        <v>300500</v>
      </c>
      <c r="DM8">
        <f t="shared" si="11"/>
        <v>239500</v>
      </c>
      <c r="DN8">
        <f t="shared" si="12"/>
        <v>196000</v>
      </c>
      <c r="DO8">
        <f t="shared" si="13"/>
        <v>168000</v>
      </c>
      <c r="DP8">
        <f t="shared" si="14"/>
        <v>153500</v>
      </c>
      <c r="DQ8">
        <f t="shared" si="15"/>
        <v>105500</v>
      </c>
      <c r="DR8">
        <f t="shared" si="16"/>
        <v>102000</v>
      </c>
      <c r="DS8">
        <f t="shared" si="17"/>
        <v>103000</v>
      </c>
      <c r="DT8">
        <f t="shared" si="35"/>
        <v>147000</v>
      </c>
      <c r="DU8">
        <f t="shared" si="18"/>
        <v>141500</v>
      </c>
      <c r="DV8">
        <f t="shared" si="19"/>
        <v>145500</v>
      </c>
      <c r="DW8">
        <f t="shared" si="20"/>
        <v>133500</v>
      </c>
      <c r="DX8">
        <f t="shared" si="21"/>
        <v>137000</v>
      </c>
      <c r="DY8">
        <f t="shared" si="22"/>
        <v>133500</v>
      </c>
      <c r="DZ8">
        <f t="shared" si="23"/>
        <v>144500</v>
      </c>
      <c r="EA8">
        <f t="shared" si="24"/>
        <v>133500</v>
      </c>
      <c r="EB8">
        <f t="shared" si="25"/>
        <v>128500</v>
      </c>
      <c r="EC8">
        <f t="shared" si="26"/>
        <v>105500</v>
      </c>
      <c r="ED8">
        <f t="shared" si="27"/>
        <v>105000</v>
      </c>
      <c r="EE8">
        <f t="shared" si="28"/>
        <v>83000</v>
      </c>
      <c r="EF8">
        <f t="shared" si="29"/>
        <v>65500</v>
      </c>
      <c r="EG8">
        <f t="shared" si="30"/>
        <v>54500</v>
      </c>
      <c r="EH8">
        <f t="shared" si="31"/>
        <v>46500</v>
      </c>
      <c r="EJ8" s="11" t="str">
        <f t="shared" si="36"/>
        <v>APOLLOHOSP</v>
      </c>
      <c r="EK8" s="12">
        <f t="shared" si="37"/>
        <v>0.80327868852459017</v>
      </c>
      <c r="EL8" s="12">
        <f t="shared" si="32"/>
        <v>0.76902173913043481</v>
      </c>
      <c r="EM8" s="12">
        <f t="shared" si="32"/>
        <v>0.62580645161290327</v>
      </c>
      <c r="EN8" s="12">
        <f t="shared" si="32"/>
        <v>0.56210526315789477</v>
      </c>
      <c r="EO8" s="12">
        <f t="shared" si="32"/>
        <v>0.52692307692307694</v>
      </c>
      <c r="EP8" s="12">
        <f t="shared" si="32"/>
        <v>0.47678571428571431</v>
      </c>
      <c r="EQ8" s="12">
        <f t="shared" si="32"/>
        <v>0.45727848101265822</v>
      </c>
      <c r="ER8" s="12">
        <f t="shared" si="32"/>
        <v>0.44425956738768718</v>
      </c>
      <c r="ES8" s="12">
        <f t="shared" si="32"/>
        <v>0.5365344467640919</v>
      </c>
      <c r="ET8" s="12">
        <f t="shared" si="32"/>
        <v>0.53826530612244894</v>
      </c>
      <c r="EU8" s="12">
        <f t="shared" si="32"/>
        <v>0.625</v>
      </c>
      <c r="EV8" s="12">
        <f t="shared" si="32"/>
        <v>0.54071661237785018</v>
      </c>
      <c r="EW8" s="12">
        <f t="shared" si="32"/>
        <v>0.62085308056872035</v>
      </c>
      <c r="EX8" s="12">
        <f t="shared" si="32"/>
        <v>0.53431372549019607</v>
      </c>
      <c r="EY8" s="12">
        <f t="shared" si="32"/>
        <v>0.45145631067961167</v>
      </c>
      <c r="FA8" s="12" t="str">
        <f t="shared" si="38"/>
        <v>APOLLOHOSP</v>
      </c>
      <c r="FB8" s="12">
        <f t="shared" si="39"/>
        <v>-0.54347826086956519</v>
      </c>
      <c r="FC8" s="12">
        <f t="shared" si="40"/>
        <v>-20.86021505376344</v>
      </c>
      <c r="FD8" s="12">
        <f t="shared" si="41"/>
        <v>-2.1052631578947367</v>
      </c>
      <c r="FE8" s="12">
        <f t="shared" si="42"/>
        <v>-8.6538461538461533</v>
      </c>
      <c r="FF8" s="12">
        <f t="shared" si="43"/>
        <v>-7.1428571428571432</v>
      </c>
      <c r="FG8" s="12">
        <f t="shared" si="44"/>
        <v>-11.39240506329114</v>
      </c>
      <c r="FH8" s="12">
        <f t="shared" si="45"/>
        <v>5.1580698835274541</v>
      </c>
      <c r="FI8" s="12">
        <f t="shared" si="46"/>
        <v>25.469728601252609</v>
      </c>
      <c r="FJ8" s="12">
        <f t="shared" si="47"/>
        <v>22.193877551020407</v>
      </c>
      <c r="FK8" s="12">
        <f t="shared" si="48"/>
        <v>16.666666666666668</v>
      </c>
      <c r="FL8" s="12">
        <f t="shared" si="49"/>
        <v>9.4462540716612384</v>
      </c>
      <c r="FM8" s="12">
        <f t="shared" si="50"/>
        <v>45.497630331753555</v>
      </c>
      <c r="FN8" s="12">
        <f t="shared" si="51"/>
        <v>3.4313725490196076</v>
      </c>
      <c r="FO8" s="12">
        <f t="shared" si="52"/>
        <v>-0.970873786407767</v>
      </c>
      <c r="FP8" s="12">
        <f t="shared" si="53"/>
        <v>3.8869257950530034E-2</v>
      </c>
      <c r="FQ8" s="12">
        <f t="shared" si="54"/>
        <v>-2.7491408934707903E-2</v>
      </c>
      <c r="FR8" s="12">
        <f t="shared" si="55"/>
        <v>8.98876404494382E-2</v>
      </c>
      <c r="FS8" s="12">
        <f t="shared" si="56"/>
        <v>-2.5547445255474453E-2</v>
      </c>
      <c r="FT8" s="12">
        <f t="shared" si="57"/>
        <v>2.6217228464419477E-2</v>
      </c>
      <c r="FU8" s="12">
        <f t="shared" si="58"/>
        <v>-7.6124567474048443E-2</v>
      </c>
      <c r="FV8" s="12">
        <f t="shared" si="59"/>
        <v>8.2397003745318345E-2</v>
      </c>
      <c r="FW8" s="12">
        <f t="shared" si="60"/>
        <v>3.8910505836575876E-2</v>
      </c>
      <c r="FX8" s="12">
        <f t="shared" si="61"/>
        <v>0.21800947867298578</v>
      </c>
      <c r="FY8" s="12">
        <f t="shared" si="62"/>
        <v>4.7619047619047623E-3</v>
      </c>
      <c r="FZ8" s="12">
        <f t="shared" si="63"/>
        <v>0.26506024096385544</v>
      </c>
      <c r="GA8" s="12">
        <f t="shared" si="64"/>
        <v>0.26717557251908397</v>
      </c>
      <c r="GB8" s="12">
        <f t="shared" si="65"/>
        <v>0.20183486238532111</v>
      </c>
      <c r="GC8" s="12">
        <f t="shared" si="66"/>
        <v>0.17204301075268819</v>
      </c>
    </row>
    <row r="9" spans="1:185" x14ac:dyDescent="0.25">
      <c r="A9" t="s">
        <v>17</v>
      </c>
      <c r="B9" s="10">
        <v>43951</v>
      </c>
      <c r="C9">
        <v>1662000</v>
      </c>
      <c r="D9">
        <v>330000</v>
      </c>
      <c r="E9" s="10">
        <v>43951</v>
      </c>
      <c r="F9">
        <v>822000</v>
      </c>
      <c r="G9">
        <v>210000</v>
      </c>
      <c r="H9" t="s">
        <v>17</v>
      </c>
      <c r="I9" s="10">
        <v>43950</v>
      </c>
      <c r="J9">
        <v>1332000</v>
      </c>
      <c r="K9">
        <v>366000</v>
      </c>
      <c r="L9" s="10">
        <v>43950</v>
      </c>
      <c r="M9">
        <v>612000</v>
      </c>
      <c r="N9">
        <v>72000</v>
      </c>
      <c r="O9" t="s">
        <v>17</v>
      </c>
      <c r="P9" s="10">
        <v>43949</v>
      </c>
      <c r="Q9">
        <v>966000</v>
      </c>
      <c r="R9">
        <v>-57000</v>
      </c>
      <c r="S9" s="10">
        <v>43949</v>
      </c>
      <c r="T9">
        <v>540000</v>
      </c>
      <c r="U9">
        <v>63000</v>
      </c>
      <c r="V9" t="s">
        <v>17</v>
      </c>
      <c r="W9" s="10">
        <v>43948</v>
      </c>
      <c r="X9">
        <v>1023000</v>
      </c>
      <c r="Y9">
        <v>-45000</v>
      </c>
      <c r="Z9" s="10">
        <v>43948</v>
      </c>
      <c r="AA9">
        <v>477000</v>
      </c>
      <c r="AB9">
        <v>45000</v>
      </c>
      <c r="AC9" t="s">
        <v>17</v>
      </c>
      <c r="AD9" s="10">
        <v>43945</v>
      </c>
      <c r="AE9">
        <v>1068000</v>
      </c>
      <c r="AF9">
        <v>-81000</v>
      </c>
      <c r="AG9" s="10">
        <v>43945</v>
      </c>
      <c r="AH9">
        <v>432000</v>
      </c>
      <c r="AI9">
        <v>9000</v>
      </c>
      <c r="AJ9" t="s">
        <v>17</v>
      </c>
      <c r="AK9" s="10">
        <v>43944</v>
      </c>
      <c r="AL9">
        <v>1149000</v>
      </c>
      <c r="AM9">
        <v>-24000</v>
      </c>
      <c r="AN9" s="10">
        <v>43944</v>
      </c>
      <c r="AO9">
        <v>423000</v>
      </c>
      <c r="AP9">
        <v>24000</v>
      </c>
      <c r="AQ9" t="s">
        <v>17</v>
      </c>
      <c r="AR9" s="10">
        <v>43943</v>
      </c>
      <c r="AS9">
        <v>1173000</v>
      </c>
      <c r="AT9">
        <v>-57000</v>
      </c>
      <c r="AU9" s="10">
        <v>43943</v>
      </c>
      <c r="AV9">
        <v>399000</v>
      </c>
      <c r="AW9">
        <v>15000</v>
      </c>
      <c r="AX9" t="s">
        <v>17</v>
      </c>
      <c r="AY9" s="10">
        <v>43942</v>
      </c>
      <c r="AZ9">
        <v>1230000</v>
      </c>
      <c r="BA9">
        <v>-21000</v>
      </c>
      <c r="BB9" s="10">
        <v>43942</v>
      </c>
      <c r="BC9">
        <v>384000</v>
      </c>
      <c r="BD9">
        <v>33000</v>
      </c>
      <c r="BE9" t="s">
        <v>17</v>
      </c>
      <c r="BF9" s="10">
        <v>43941</v>
      </c>
      <c r="BG9">
        <v>1251000</v>
      </c>
      <c r="BH9">
        <v>72000</v>
      </c>
      <c r="BI9" s="10">
        <v>43941</v>
      </c>
      <c r="BJ9">
        <v>351000</v>
      </c>
      <c r="BK9">
        <v>15000</v>
      </c>
      <c r="BL9" t="s">
        <v>17</v>
      </c>
      <c r="BM9" s="10">
        <v>43938</v>
      </c>
      <c r="BN9">
        <v>1179000</v>
      </c>
      <c r="BO9">
        <v>-48000</v>
      </c>
      <c r="BP9" s="10">
        <v>43938</v>
      </c>
      <c r="BQ9">
        <v>336000</v>
      </c>
      <c r="BR9">
        <v>39000</v>
      </c>
      <c r="BS9" t="s">
        <v>17</v>
      </c>
      <c r="BT9" s="10">
        <v>43937</v>
      </c>
      <c r="BU9">
        <v>1227000</v>
      </c>
      <c r="BV9">
        <v>555000</v>
      </c>
      <c r="BW9" s="10">
        <v>43937</v>
      </c>
      <c r="BX9">
        <v>297000</v>
      </c>
      <c r="BY9">
        <v>126000</v>
      </c>
      <c r="BZ9" t="s">
        <v>17</v>
      </c>
      <c r="CA9" s="10">
        <v>43936</v>
      </c>
      <c r="CB9">
        <v>672000</v>
      </c>
      <c r="CC9">
        <v>6000</v>
      </c>
      <c r="CD9" s="10">
        <v>43936</v>
      </c>
      <c r="CE9">
        <v>171000</v>
      </c>
      <c r="CF9">
        <v>51000</v>
      </c>
      <c r="CG9" t="s">
        <v>17</v>
      </c>
      <c r="CH9" s="10">
        <v>43934</v>
      </c>
      <c r="CI9">
        <v>666000</v>
      </c>
      <c r="CJ9">
        <v>378000</v>
      </c>
      <c r="CK9" s="10">
        <v>43934</v>
      </c>
      <c r="CL9">
        <v>120000</v>
      </c>
      <c r="CM9">
        <v>42000</v>
      </c>
      <c r="CN9" t="s">
        <v>17</v>
      </c>
      <c r="CO9" s="10">
        <v>43930</v>
      </c>
      <c r="CP9">
        <v>288000</v>
      </c>
      <c r="CQ9">
        <v>87000</v>
      </c>
      <c r="CR9" s="10">
        <v>43930</v>
      </c>
      <c r="CS9">
        <v>78000</v>
      </c>
      <c r="CT9">
        <v>9000</v>
      </c>
      <c r="CU9" t="s">
        <v>17</v>
      </c>
      <c r="CV9" s="10">
        <v>43929</v>
      </c>
      <c r="CW9">
        <v>201000</v>
      </c>
      <c r="CX9">
        <v>6000</v>
      </c>
      <c r="CY9" s="10">
        <v>43929</v>
      </c>
      <c r="CZ9">
        <v>69000</v>
      </c>
      <c r="DA9">
        <v>3000</v>
      </c>
      <c r="DD9" t="str">
        <f t="shared" si="2"/>
        <v>APOLLOTYRE</v>
      </c>
      <c r="DE9">
        <f t="shared" si="3"/>
        <v>1662000</v>
      </c>
      <c r="DF9">
        <f t="shared" si="4"/>
        <v>1332000</v>
      </c>
      <c r="DG9">
        <f t="shared" si="5"/>
        <v>966000</v>
      </c>
      <c r="DH9">
        <f t="shared" si="6"/>
        <v>1023000</v>
      </c>
      <c r="DI9">
        <f t="shared" si="7"/>
        <v>1068000</v>
      </c>
      <c r="DJ9">
        <f t="shared" si="8"/>
        <v>1149000</v>
      </c>
      <c r="DK9">
        <f t="shared" si="9"/>
        <v>1173000</v>
      </c>
      <c r="DL9">
        <f t="shared" si="10"/>
        <v>1230000</v>
      </c>
      <c r="DM9">
        <f t="shared" si="11"/>
        <v>1251000</v>
      </c>
      <c r="DN9">
        <f t="shared" si="12"/>
        <v>1179000</v>
      </c>
      <c r="DO9">
        <f t="shared" si="13"/>
        <v>1227000</v>
      </c>
      <c r="DP9">
        <f t="shared" si="14"/>
        <v>672000</v>
      </c>
      <c r="DQ9">
        <f t="shared" si="15"/>
        <v>666000</v>
      </c>
      <c r="DR9">
        <f t="shared" si="16"/>
        <v>288000</v>
      </c>
      <c r="DS9">
        <f t="shared" si="17"/>
        <v>201000</v>
      </c>
      <c r="DT9">
        <f t="shared" si="35"/>
        <v>822000</v>
      </c>
      <c r="DU9">
        <f t="shared" si="18"/>
        <v>612000</v>
      </c>
      <c r="DV9">
        <f t="shared" si="19"/>
        <v>540000</v>
      </c>
      <c r="DW9">
        <f t="shared" si="20"/>
        <v>477000</v>
      </c>
      <c r="DX9">
        <f t="shared" si="21"/>
        <v>432000</v>
      </c>
      <c r="DY9">
        <f t="shared" si="22"/>
        <v>423000</v>
      </c>
      <c r="DZ9">
        <f t="shared" si="23"/>
        <v>399000</v>
      </c>
      <c r="EA9">
        <f t="shared" si="24"/>
        <v>384000</v>
      </c>
      <c r="EB9">
        <f t="shared" si="25"/>
        <v>351000</v>
      </c>
      <c r="EC9">
        <f t="shared" si="26"/>
        <v>336000</v>
      </c>
      <c r="ED9">
        <f t="shared" si="27"/>
        <v>297000</v>
      </c>
      <c r="EE9">
        <f t="shared" si="28"/>
        <v>171000</v>
      </c>
      <c r="EF9">
        <f t="shared" si="29"/>
        <v>120000</v>
      </c>
      <c r="EG9">
        <f t="shared" si="30"/>
        <v>78000</v>
      </c>
      <c r="EH9">
        <f t="shared" si="31"/>
        <v>69000</v>
      </c>
      <c r="EJ9" s="11" t="str">
        <f t="shared" si="36"/>
        <v>APOLLOTYRE</v>
      </c>
      <c r="EK9" s="12">
        <f t="shared" si="37"/>
        <v>0.49458483754512633</v>
      </c>
      <c r="EL9" s="12">
        <f t="shared" si="32"/>
        <v>0.45945945945945948</v>
      </c>
      <c r="EM9" s="12">
        <f t="shared" si="32"/>
        <v>0.55900621118012417</v>
      </c>
      <c r="EN9" s="12">
        <f t="shared" si="32"/>
        <v>0.4662756598240469</v>
      </c>
      <c r="EO9" s="12">
        <f t="shared" si="32"/>
        <v>0.4044943820224719</v>
      </c>
      <c r="EP9" s="12">
        <f t="shared" si="32"/>
        <v>0.36814621409921672</v>
      </c>
      <c r="EQ9" s="12">
        <f t="shared" si="32"/>
        <v>0.34015345268542202</v>
      </c>
      <c r="ER9" s="12">
        <f t="shared" si="32"/>
        <v>0.31219512195121951</v>
      </c>
      <c r="ES9" s="12">
        <f t="shared" si="32"/>
        <v>0.2805755395683453</v>
      </c>
      <c r="ET9" s="12">
        <f t="shared" si="32"/>
        <v>0.28498727735368956</v>
      </c>
      <c r="EU9" s="12">
        <f t="shared" si="32"/>
        <v>0.24205378973105135</v>
      </c>
      <c r="EV9" s="12">
        <f t="shared" si="32"/>
        <v>0.2544642857142857</v>
      </c>
      <c r="EW9" s="12">
        <f t="shared" si="32"/>
        <v>0.18018018018018017</v>
      </c>
      <c r="EX9" s="12">
        <f t="shared" si="32"/>
        <v>0.27083333333333331</v>
      </c>
      <c r="EY9" s="12">
        <f t="shared" si="32"/>
        <v>0.34328358208955223</v>
      </c>
      <c r="FA9" s="12" t="str">
        <f t="shared" si="38"/>
        <v>APOLLOTYRE</v>
      </c>
      <c r="FB9" s="12">
        <f t="shared" si="39"/>
        <v>24.774774774774773</v>
      </c>
      <c r="FC9" s="12">
        <f t="shared" si="40"/>
        <v>37.888198757763973</v>
      </c>
      <c r="FD9" s="12">
        <f t="shared" si="41"/>
        <v>-5.5718475073313787</v>
      </c>
      <c r="FE9" s="12">
        <f t="shared" si="42"/>
        <v>-4.213483146067416</v>
      </c>
      <c r="FF9" s="12">
        <f t="shared" si="43"/>
        <v>-7.0496083550913839</v>
      </c>
      <c r="FG9" s="12">
        <f t="shared" si="44"/>
        <v>-2.0460358056265986</v>
      </c>
      <c r="FH9" s="12">
        <f t="shared" si="45"/>
        <v>-4.6341463414634143</v>
      </c>
      <c r="FI9" s="12">
        <f t="shared" si="46"/>
        <v>-1.6786570743405276</v>
      </c>
      <c r="FJ9" s="12">
        <f t="shared" si="47"/>
        <v>6.106870229007634</v>
      </c>
      <c r="FK9" s="12">
        <f t="shared" si="48"/>
        <v>-3.9119804400977993</v>
      </c>
      <c r="FL9" s="12">
        <f t="shared" si="49"/>
        <v>82.589285714285708</v>
      </c>
      <c r="FM9" s="12">
        <f t="shared" si="50"/>
        <v>0.90090090090090091</v>
      </c>
      <c r="FN9" s="12">
        <f t="shared" si="51"/>
        <v>131.25</v>
      </c>
      <c r="FO9" s="12">
        <f t="shared" si="52"/>
        <v>43.28358208955224</v>
      </c>
      <c r="FP9" s="12">
        <f t="shared" si="53"/>
        <v>0.34313725490196079</v>
      </c>
      <c r="FQ9" s="12">
        <f t="shared" si="54"/>
        <v>0.13333333333333333</v>
      </c>
      <c r="FR9" s="12">
        <f t="shared" si="55"/>
        <v>0.13207547169811321</v>
      </c>
      <c r="FS9" s="12">
        <f t="shared" si="56"/>
        <v>0.10416666666666667</v>
      </c>
      <c r="FT9" s="12">
        <f t="shared" si="57"/>
        <v>2.1276595744680851E-2</v>
      </c>
      <c r="FU9" s="12">
        <f t="shared" si="58"/>
        <v>6.0150375939849621E-2</v>
      </c>
      <c r="FV9" s="12">
        <f t="shared" si="59"/>
        <v>3.90625E-2</v>
      </c>
      <c r="FW9" s="12">
        <f t="shared" si="60"/>
        <v>9.4017094017094016E-2</v>
      </c>
      <c r="FX9" s="12">
        <f t="shared" si="61"/>
        <v>4.4642857142857144E-2</v>
      </c>
      <c r="FY9" s="12">
        <f t="shared" si="62"/>
        <v>0.13131313131313133</v>
      </c>
      <c r="FZ9" s="12">
        <f t="shared" si="63"/>
        <v>0.73684210526315785</v>
      </c>
      <c r="GA9" s="12">
        <f t="shared" si="64"/>
        <v>0.42499999999999999</v>
      </c>
      <c r="GB9" s="12">
        <f t="shared" si="65"/>
        <v>0.53846153846153844</v>
      </c>
      <c r="GC9" s="12">
        <f t="shared" si="66"/>
        <v>0.13043478260869565</v>
      </c>
    </row>
    <row r="10" spans="1:185" x14ac:dyDescent="0.25">
      <c r="A10" t="s">
        <v>18</v>
      </c>
      <c r="B10" s="10">
        <v>43951</v>
      </c>
      <c r="C10">
        <v>16304000</v>
      </c>
      <c r="D10">
        <v>-376000</v>
      </c>
      <c r="E10" s="10">
        <v>43951</v>
      </c>
      <c r="F10">
        <v>16312000</v>
      </c>
      <c r="G10">
        <v>3168000</v>
      </c>
      <c r="H10" t="s">
        <v>18</v>
      </c>
      <c r="I10" s="10">
        <v>43950</v>
      </c>
      <c r="J10">
        <v>16680000</v>
      </c>
      <c r="K10">
        <v>-1384000</v>
      </c>
      <c r="L10" s="10">
        <v>43950</v>
      </c>
      <c r="M10">
        <v>13144000</v>
      </c>
      <c r="N10">
        <v>16000</v>
      </c>
      <c r="O10" t="s">
        <v>18</v>
      </c>
      <c r="P10" s="10">
        <v>43949</v>
      </c>
      <c r="Q10">
        <v>18064000</v>
      </c>
      <c r="R10">
        <v>136000</v>
      </c>
      <c r="S10" s="10">
        <v>43949</v>
      </c>
      <c r="T10">
        <v>13128000</v>
      </c>
      <c r="U10">
        <v>40000</v>
      </c>
      <c r="V10" t="s">
        <v>18</v>
      </c>
      <c r="W10" s="10">
        <v>43948</v>
      </c>
      <c r="X10">
        <v>17928000</v>
      </c>
      <c r="Y10">
        <v>776000</v>
      </c>
      <c r="Z10" s="10">
        <v>43948</v>
      </c>
      <c r="AA10">
        <v>13088000</v>
      </c>
      <c r="AB10">
        <v>24000</v>
      </c>
      <c r="AC10" t="s">
        <v>18</v>
      </c>
      <c r="AD10" s="10">
        <v>43945</v>
      </c>
      <c r="AE10">
        <v>17152000</v>
      </c>
      <c r="AF10">
        <v>0</v>
      </c>
      <c r="AG10" s="10">
        <v>43945</v>
      </c>
      <c r="AH10">
        <v>13064000</v>
      </c>
      <c r="AI10">
        <v>-408000</v>
      </c>
      <c r="AJ10" t="s">
        <v>18</v>
      </c>
      <c r="AK10" s="10">
        <v>43944</v>
      </c>
      <c r="AL10">
        <v>17152000</v>
      </c>
      <c r="AM10">
        <v>-176000</v>
      </c>
      <c r="AN10" s="10">
        <v>43944</v>
      </c>
      <c r="AO10">
        <v>13472000</v>
      </c>
      <c r="AP10">
        <v>216000</v>
      </c>
      <c r="AQ10" t="s">
        <v>18</v>
      </c>
      <c r="AR10" s="10">
        <v>43943</v>
      </c>
      <c r="AS10">
        <v>17328000</v>
      </c>
      <c r="AT10">
        <v>-344000</v>
      </c>
      <c r="AU10" s="10">
        <v>43943</v>
      </c>
      <c r="AV10">
        <v>13256000</v>
      </c>
      <c r="AW10">
        <v>-720000</v>
      </c>
      <c r="AX10" t="s">
        <v>18</v>
      </c>
      <c r="AY10" s="10">
        <v>43942</v>
      </c>
      <c r="AZ10">
        <v>17672000</v>
      </c>
      <c r="BA10">
        <v>560000</v>
      </c>
      <c r="BB10" s="10">
        <v>43942</v>
      </c>
      <c r="BC10">
        <v>13976000</v>
      </c>
      <c r="BD10">
        <v>152000</v>
      </c>
      <c r="BE10" t="s">
        <v>18</v>
      </c>
      <c r="BF10" s="10">
        <v>43941</v>
      </c>
      <c r="BG10">
        <v>17112000</v>
      </c>
      <c r="BH10">
        <v>-120000</v>
      </c>
      <c r="BI10" s="10">
        <v>43941</v>
      </c>
      <c r="BJ10">
        <v>13824000</v>
      </c>
      <c r="BK10">
        <v>-32000</v>
      </c>
      <c r="BL10" t="s">
        <v>18</v>
      </c>
      <c r="BM10" s="10">
        <v>43938</v>
      </c>
      <c r="BN10">
        <v>17232000</v>
      </c>
      <c r="BO10">
        <v>288000</v>
      </c>
      <c r="BP10" s="10">
        <v>43938</v>
      </c>
      <c r="BQ10">
        <v>13856000</v>
      </c>
      <c r="BR10">
        <v>400000</v>
      </c>
      <c r="BS10" t="s">
        <v>18</v>
      </c>
      <c r="BT10" s="10">
        <v>43937</v>
      </c>
      <c r="BU10">
        <v>16944000</v>
      </c>
      <c r="BV10">
        <v>384000</v>
      </c>
      <c r="BW10" s="10">
        <v>43937</v>
      </c>
      <c r="BX10">
        <v>13456000</v>
      </c>
      <c r="BY10">
        <v>160000</v>
      </c>
      <c r="BZ10" t="s">
        <v>18</v>
      </c>
      <c r="CA10" s="10">
        <v>43936</v>
      </c>
      <c r="CB10">
        <v>16560000</v>
      </c>
      <c r="CC10">
        <v>1136000</v>
      </c>
      <c r="CD10" s="10">
        <v>43936</v>
      </c>
      <c r="CE10">
        <v>13296000</v>
      </c>
      <c r="CF10">
        <v>904000</v>
      </c>
      <c r="CG10" t="s">
        <v>18</v>
      </c>
      <c r="CH10" s="10">
        <v>43934</v>
      </c>
      <c r="CI10">
        <v>15424000</v>
      </c>
      <c r="CJ10">
        <v>720000</v>
      </c>
      <c r="CK10" s="10">
        <v>43934</v>
      </c>
      <c r="CL10">
        <v>12392000</v>
      </c>
      <c r="CM10">
        <v>720000</v>
      </c>
      <c r="CN10" t="s">
        <v>18</v>
      </c>
      <c r="CO10" s="10">
        <v>43930</v>
      </c>
      <c r="CP10">
        <v>14704000</v>
      </c>
      <c r="CQ10">
        <v>408000</v>
      </c>
      <c r="CR10" s="10">
        <v>43930</v>
      </c>
      <c r="CS10">
        <v>11672000</v>
      </c>
      <c r="CT10">
        <v>1032000</v>
      </c>
      <c r="CU10" t="s">
        <v>18</v>
      </c>
      <c r="CV10" s="10">
        <v>43929</v>
      </c>
      <c r="CW10">
        <v>14296000</v>
      </c>
      <c r="CX10">
        <v>1096000</v>
      </c>
      <c r="CY10" s="10">
        <v>43929</v>
      </c>
      <c r="CZ10">
        <v>10640000</v>
      </c>
      <c r="DA10">
        <v>1888000</v>
      </c>
      <c r="DD10" t="str">
        <f t="shared" si="2"/>
        <v>ASHOKLEY</v>
      </c>
      <c r="DE10">
        <f t="shared" si="3"/>
        <v>16304000</v>
      </c>
      <c r="DF10">
        <f t="shared" si="4"/>
        <v>16680000</v>
      </c>
      <c r="DG10">
        <f t="shared" si="5"/>
        <v>18064000</v>
      </c>
      <c r="DH10">
        <f t="shared" si="6"/>
        <v>17928000</v>
      </c>
      <c r="DI10">
        <f t="shared" si="7"/>
        <v>17152000</v>
      </c>
      <c r="DJ10">
        <f t="shared" si="8"/>
        <v>17152000</v>
      </c>
      <c r="DK10">
        <f t="shared" si="9"/>
        <v>17328000</v>
      </c>
      <c r="DL10">
        <f t="shared" si="10"/>
        <v>17672000</v>
      </c>
      <c r="DM10">
        <f t="shared" si="11"/>
        <v>17112000</v>
      </c>
      <c r="DN10">
        <f t="shared" si="12"/>
        <v>17232000</v>
      </c>
      <c r="DO10">
        <f t="shared" si="13"/>
        <v>16944000</v>
      </c>
      <c r="DP10">
        <f t="shared" si="14"/>
        <v>16560000</v>
      </c>
      <c r="DQ10">
        <f t="shared" si="15"/>
        <v>15424000</v>
      </c>
      <c r="DR10">
        <f t="shared" si="16"/>
        <v>14704000</v>
      </c>
      <c r="DS10">
        <f t="shared" si="17"/>
        <v>14296000</v>
      </c>
      <c r="DT10">
        <f t="shared" si="35"/>
        <v>16312000</v>
      </c>
      <c r="DU10">
        <f t="shared" si="18"/>
        <v>13144000</v>
      </c>
      <c r="DV10">
        <f t="shared" si="19"/>
        <v>13128000</v>
      </c>
      <c r="DW10">
        <f t="shared" si="20"/>
        <v>13088000</v>
      </c>
      <c r="DX10">
        <f t="shared" si="21"/>
        <v>13064000</v>
      </c>
      <c r="DY10">
        <f t="shared" si="22"/>
        <v>13472000</v>
      </c>
      <c r="DZ10">
        <f t="shared" si="23"/>
        <v>13256000</v>
      </c>
      <c r="EA10">
        <f t="shared" si="24"/>
        <v>13976000</v>
      </c>
      <c r="EB10">
        <f t="shared" si="25"/>
        <v>13824000</v>
      </c>
      <c r="EC10">
        <f t="shared" si="26"/>
        <v>13856000</v>
      </c>
      <c r="ED10">
        <f t="shared" si="27"/>
        <v>13456000</v>
      </c>
      <c r="EE10">
        <f t="shared" si="28"/>
        <v>13296000</v>
      </c>
      <c r="EF10">
        <f t="shared" si="29"/>
        <v>12392000</v>
      </c>
      <c r="EG10">
        <f t="shared" si="30"/>
        <v>11672000</v>
      </c>
      <c r="EH10">
        <f t="shared" si="31"/>
        <v>10640000</v>
      </c>
      <c r="EJ10" s="11" t="str">
        <f t="shared" si="36"/>
        <v>ASHOKLEY</v>
      </c>
      <c r="EK10" s="12">
        <f t="shared" si="37"/>
        <v>1.0004906771344455</v>
      </c>
      <c r="EL10" s="12">
        <f t="shared" si="32"/>
        <v>0.7880095923261391</v>
      </c>
      <c r="EM10" s="12">
        <f t="shared" si="32"/>
        <v>0.72674933569530553</v>
      </c>
      <c r="EN10" s="12">
        <f t="shared" si="32"/>
        <v>0.73003123605533249</v>
      </c>
      <c r="EO10" s="12">
        <f t="shared" si="32"/>
        <v>0.76166044776119401</v>
      </c>
      <c r="EP10" s="12">
        <f t="shared" si="32"/>
        <v>0.78544776119402981</v>
      </c>
      <c r="EQ10" s="12">
        <f t="shared" si="32"/>
        <v>0.76500461680517085</v>
      </c>
      <c r="ER10" s="12">
        <f t="shared" si="32"/>
        <v>0.79085559076505207</v>
      </c>
      <c r="ES10" s="12">
        <f t="shared" si="32"/>
        <v>0.80785413744740531</v>
      </c>
      <c r="ET10" s="12">
        <f t="shared" si="32"/>
        <v>0.80408542246982362</v>
      </c>
      <c r="EU10" s="12">
        <f t="shared" si="32"/>
        <v>0.79414542020774315</v>
      </c>
      <c r="EV10" s="12">
        <f t="shared" si="32"/>
        <v>0.80289855072463767</v>
      </c>
      <c r="EW10" s="12">
        <f t="shared" si="32"/>
        <v>0.80342323651452285</v>
      </c>
      <c r="EX10" s="12">
        <f t="shared" si="32"/>
        <v>0.79379760609357997</v>
      </c>
      <c r="EY10" s="12">
        <f t="shared" si="32"/>
        <v>0.7442641298265249</v>
      </c>
      <c r="FA10" s="12" t="str">
        <f t="shared" si="38"/>
        <v>ASHOKLEY</v>
      </c>
      <c r="FB10" s="12">
        <f t="shared" si="39"/>
        <v>-2.2541966426858515</v>
      </c>
      <c r="FC10" s="12">
        <f t="shared" si="40"/>
        <v>-7.6616474756421615</v>
      </c>
      <c r="FD10" s="12">
        <f t="shared" si="41"/>
        <v>0.75858991521642127</v>
      </c>
      <c r="FE10" s="12">
        <f t="shared" si="42"/>
        <v>4.5242537313432836</v>
      </c>
      <c r="FF10" s="12">
        <f t="shared" si="43"/>
        <v>0</v>
      </c>
      <c r="FG10" s="12">
        <f t="shared" si="44"/>
        <v>-1.0156971375807942</v>
      </c>
      <c r="FH10" s="12">
        <f t="shared" si="45"/>
        <v>-1.9465821638750567</v>
      </c>
      <c r="FI10" s="12">
        <f t="shared" si="46"/>
        <v>3.2725572697522205</v>
      </c>
      <c r="FJ10" s="12">
        <f t="shared" si="47"/>
        <v>-0.69637883008356549</v>
      </c>
      <c r="FK10" s="12">
        <f t="shared" si="48"/>
        <v>1.6997167138810199</v>
      </c>
      <c r="FL10" s="12">
        <f t="shared" si="49"/>
        <v>2.318840579710145</v>
      </c>
      <c r="FM10" s="12">
        <f t="shared" si="50"/>
        <v>7.3651452282157672</v>
      </c>
      <c r="FN10" s="12">
        <f t="shared" si="51"/>
        <v>4.8966267682263327</v>
      </c>
      <c r="FO10" s="12">
        <f t="shared" si="52"/>
        <v>2.8539451594851708</v>
      </c>
      <c r="FP10" s="12">
        <f t="shared" si="53"/>
        <v>0.24102251978088862</v>
      </c>
      <c r="FQ10" s="12">
        <f t="shared" si="54"/>
        <v>1.2187690432663011E-3</v>
      </c>
      <c r="FR10" s="12">
        <f t="shared" si="55"/>
        <v>3.0562347188264061E-3</v>
      </c>
      <c r="FS10" s="12">
        <f t="shared" si="56"/>
        <v>1.837109614206981E-3</v>
      </c>
      <c r="FT10" s="12">
        <f t="shared" si="57"/>
        <v>-3.0285035629453682E-2</v>
      </c>
      <c r="FU10" s="12">
        <f t="shared" si="58"/>
        <v>1.6294508147254073E-2</v>
      </c>
      <c r="FV10" s="12">
        <f t="shared" si="59"/>
        <v>-5.1516886090440757E-2</v>
      </c>
      <c r="FW10" s="12">
        <f t="shared" si="60"/>
        <v>1.0995370370370371E-2</v>
      </c>
      <c r="FX10" s="12">
        <f t="shared" si="61"/>
        <v>-2.3094688221709007E-3</v>
      </c>
      <c r="FY10" s="12">
        <f t="shared" si="62"/>
        <v>2.9726516052318668E-2</v>
      </c>
      <c r="FZ10" s="12">
        <f t="shared" si="63"/>
        <v>1.2033694344163659E-2</v>
      </c>
      <c r="GA10" s="12">
        <f t="shared" si="64"/>
        <v>7.2950290510006455E-2</v>
      </c>
      <c r="GB10" s="12">
        <f t="shared" si="65"/>
        <v>6.1686086360520906E-2</v>
      </c>
      <c r="GC10" s="12">
        <f t="shared" si="66"/>
        <v>9.6992481203007519E-2</v>
      </c>
    </row>
    <row r="11" spans="1:185" x14ac:dyDescent="0.25">
      <c r="A11" t="s">
        <v>19</v>
      </c>
      <c r="B11" s="10">
        <v>43951</v>
      </c>
      <c r="C11">
        <v>808800</v>
      </c>
      <c r="D11">
        <v>39600</v>
      </c>
      <c r="E11" s="10">
        <v>43951</v>
      </c>
      <c r="F11">
        <v>780000</v>
      </c>
      <c r="G11">
        <v>-14400</v>
      </c>
      <c r="H11" t="s">
        <v>19</v>
      </c>
      <c r="I11" s="10">
        <v>43950</v>
      </c>
      <c r="J11">
        <v>769200</v>
      </c>
      <c r="K11">
        <v>-53400</v>
      </c>
      <c r="L11" s="10">
        <v>43950</v>
      </c>
      <c r="M11">
        <v>794400</v>
      </c>
      <c r="N11">
        <v>-75600</v>
      </c>
      <c r="O11" t="s">
        <v>19</v>
      </c>
      <c r="P11" s="10">
        <v>43949</v>
      </c>
      <c r="Q11">
        <v>822600</v>
      </c>
      <c r="R11">
        <v>-13200</v>
      </c>
      <c r="S11" s="10">
        <v>43949</v>
      </c>
      <c r="T11">
        <v>870000</v>
      </c>
      <c r="U11">
        <v>-87600</v>
      </c>
      <c r="V11" t="s">
        <v>19</v>
      </c>
      <c r="W11" s="10">
        <v>43948</v>
      </c>
      <c r="X11">
        <v>835800</v>
      </c>
      <c r="Y11">
        <v>-37800</v>
      </c>
      <c r="Z11" s="10">
        <v>43948</v>
      </c>
      <c r="AA11">
        <v>957600</v>
      </c>
      <c r="AB11">
        <v>25800</v>
      </c>
      <c r="AC11" t="s">
        <v>19</v>
      </c>
      <c r="AD11" s="10">
        <v>43945</v>
      </c>
      <c r="AE11">
        <v>873600</v>
      </c>
      <c r="AF11">
        <v>88800</v>
      </c>
      <c r="AG11" s="10">
        <v>43945</v>
      </c>
      <c r="AH11">
        <v>931800</v>
      </c>
      <c r="AI11">
        <v>19800</v>
      </c>
      <c r="AJ11" t="s">
        <v>19</v>
      </c>
      <c r="AK11" s="10">
        <v>43944</v>
      </c>
      <c r="AL11">
        <v>784800</v>
      </c>
      <c r="AM11">
        <v>3000</v>
      </c>
      <c r="AN11" s="10">
        <v>43944</v>
      </c>
      <c r="AO11">
        <v>912000</v>
      </c>
      <c r="AP11">
        <v>87600</v>
      </c>
      <c r="AQ11" t="s">
        <v>19</v>
      </c>
      <c r="AR11" s="10">
        <v>43943</v>
      </c>
      <c r="AS11">
        <v>781800</v>
      </c>
      <c r="AT11">
        <v>63000</v>
      </c>
      <c r="AU11" s="10">
        <v>43943</v>
      </c>
      <c r="AV11">
        <v>824400</v>
      </c>
      <c r="AW11">
        <v>178800</v>
      </c>
      <c r="AX11" t="s">
        <v>19</v>
      </c>
      <c r="AY11" s="10">
        <v>43942</v>
      </c>
      <c r="AZ11">
        <v>718800</v>
      </c>
      <c r="BA11">
        <v>152400</v>
      </c>
      <c r="BB11" s="10">
        <v>43942</v>
      </c>
      <c r="BC11">
        <v>645600</v>
      </c>
      <c r="BD11">
        <v>29400</v>
      </c>
      <c r="BE11" t="s">
        <v>19</v>
      </c>
      <c r="BF11" s="10">
        <v>43941</v>
      </c>
      <c r="BG11">
        <v>566400</v>
      </c>
      <c r="BH11">
        <v>10200</v>
      </c>
      <c r="BI11" s="10">
        <v>43941</v>
      </c>
      <c r="BJ11">
        <v>616200</v>
      </c>
      <c r="BK11">
        <v>16200</v>
      </c>
      <c r="BL11" t="s">
        <v>19</v>
      </c>
      <c r="BM11" s="10">
        <v>43938</v>
      </c>
      <c r="BN11">
        <v>556200</v>
      </c>
      <c r="BO11">
        <v>15600</v>
      </c>
      <c r="BP11" s="10">
        <v>43938</v>
      </c>
      <c r="BQ11">
        <v>600000</v>
      </c>
      <c r="BR11">
        <v>43200</v>
      </c>
      <c r="BS11" t="s">
        <v>19</v>
      </c>
      <c r="BT11" s="10">
        <v>43937</v>
      </c>
      <c r="BU11">
        <v>540600</v>
      </c>
      <c r="BV11">
        <v>13800</v>
      </c>
      <c r="BW11" s="10">
        <v>43937</v>
      </c>
      <c r="BX11">
        <v>556800</v>
      </c>
      <c r="BY11">
        <v>102000</v>
      </c>
      <c r="BZ11" t="s">
        <v>19</v>
      </c>
      <c r="CA11" s="10">
        <v>43936</v>
      </c>
      <c r="CB11">
        <v>526800</v>
      </c>
      <c r="CC11">
        <v>35400</v>
      </c>
      <c r="CD11" s="10">
        <v>43936</v>
      </c>
      <c r="CE11">
        <v>454800</v>
      </c>
      <c r="CF11">
        <v>44400</v>
      </c>
      <c r="CG11" t="s">
        <v>19</v>
      </c>
      <c r="CH11" s="10">
        <v>43934</v>
      </c>
      <c r="CI11">
        <v>491400</v>
      </c>
      <c r="CJ11">
        <v>61200</v>
      </c>
      <c r="CK11" s="10">
        <v>43934</v>
      </c>
      <c r="CL11">
        <v>410400</v>
      </c>
      <c r="CM11">
        <v>72000</v>
      </c>
      <c r="CN11" t="s">
        <v>19</v>
      </c>
      <c r="CO11" s="10">
        <v>43930</v>
      </c>
      <c r="CP11">
        <v>430200</v>
      </c>
      <c r="CQ11">
        <v>9000</v>
      </c>
      <c r="CR11" s="10">
        <v>43930</v>
      </c>
      <c r="CS11">
        <v>338400</v>
      </c>
      <c r="CT11">
        <v>24000</v>
      </c>
      <c r="CU11" t="s">
        <v>19</v>
      </c>
      <c r="CV11" s="10">
        <v>43929</v>
      </c>
      <c r="CW11">
        <v>421200</v>
      </c>
      <c r="CX11">
        <v>-4800</v>
      </c>
      <c r="CY11" s="10">
        <v>43929</v>
      </c>
      <c r="CZ11">
        <v>314400</v>
      </c>
      <c r="DA11">
        <v>13200</v>
      </c>
      <c r="DD11" t="str">
        <f t="shared" si="2"/>
        <v>ASIANPAINT</v>
      </c>
      <c r="DE11">
        <f t="shared" si="3"/>
        <v>808800</v>
      </c>
      <c r="DF11">
        <f t="shared" si="4"/>
        <v>769200</v>
      </c>
      <c r="DG11">
        <f t="shared" si="5"/>
        <v>822600</v>
      </c>
      <c r="DH11">
        <f t="shared" si="6"/>
        <v>835800</v>
      </c>
      <c r="DI11">
        <f t="shared" si="7"/>
        <v>873600</v>
      </c>
      <c r="DJ11">
        <f t="shared" si="8"/>
        <v>784800</v>
      </c>
      <c r="DK11">
        <f t="shared" si="9"/>
        <v>781800</v>
      </c>
      <c r="DL11">
        <f t="shared" si="10"/>
        <v>718800</v>
      </c>
      <c r="DM11">
        <f t="shared" si="11"/>
        <v>566400</v>
      </c>
      <c r="DN11">
        <f t="shared" si="12"/>
        <v>556200</v>
      </c>
      <c r="DO11">
        <f t="shared" si="13"/>
        <v>540600</v>
      </c>
      <c r="DP11">
        <f t="shared" si="14"/>
        <v>526800</v>
      </c>
      <c r="DQ11">
        <f t="shared" si="15"/>
        <v>491400</v>
      </c>
      <c r="DR11">
        <f t="shared" si="16"/>
        <v>430200</v>
      </c>
      <c r="DS11">
        <f t="shared" si="17"/>
        <v>421200</v>
      </c>
      <c r="DT11">
        <f t="shared" si="35"/>
        <v>780000</v>
      </c>
      <c r="DU11">
        <f t="shared" si="18"/>
        <v>794400</v>
      </c>
      <c r="DV11">
        <f t="shared" si="19"/>
        <v>870000</v>
      </c>
      <c r="DW11">
        <f t="shared" si="20"/>
        <v>957600</v>
      </c>
      <c r="DX11">
        <f t="shared" si="21"/>
        <v>931800</v>
      </c>
      <c r="DY11">
        <f t="shared" si="22"/>
        <v>912000</v>
      </c>
      <c r="DZ11">
        <f t="shared" si="23"/>
        <v>824400</v>
      </c>
      <c r="EA11">
        <f t="shared" si="24"/>
        <v>645600</v>
      </c>
      <c r="EB11">
        <f t="shared" si="25"/>
        <v>616200</v>
      </c>
      <c r="EC11">
        <f t="shared" si="26"/>
        <v>600000</v>
      </c>
      <c r="ED11">
        <f t="shared" si="27"/>
        <v>556800</v>
      </c>
      <c r="EE11">
        <f t="shared" si="28"/>
        <v>454800</v>
      </c>
      <c r="EF11">
        <f t="shared" si="29"/>
        <v>410400</v>
      </c>
      <c r="EG11">
        <f t="shared" si="30"/>
        <v>338400</v>
      </c>
      <c r="EH11">
        <f t="shared" si="31"/>
        <v>314400</v>
      </c>
      <c r="EJ11" s="11" t="str">
        <f t="shared" si="36"/>
        <v>ASIANPAINT</v>
      </c>
      <c r="EK11" s="12">
        <f t="shared" si="37"/>
        <v>0.96439169139465875</v>
      </c>
      <c r="EL11" s="12">
        <f t="shared" si="32"/>
        <v>1.032761310452418</v>
      </c>
      <c r="EM11" s="12">
        <f t="shared" si="32"/>
        <v>1.0576221735959155</v>
      </c>
      <c r="EN11" s="12">
        <f t="shared" si="32"/>
        <v>1.1457286432160805</v>
      </c>
      <c r="EO11" s="12">
        <f t="shared" si="32"/>
        <v>1.0666208791208791</v>
      </c>
      <c r="EP11" s="12">
        <f t="shared" si="32"/>
        <v>1.1620795107033639</v>
      </c>
      <c r="EQ11" s="12">
        <f t="shared" si="32"/>
        <v>1.0544896392939371</v>
      </c>
      <c r="ER11" s="12">
        <f t="shared" si="32"/>
        <v>0.89816360601001666</v>
      </c>
      <c r="ES11" s="12">
        <f t="shared" si="32"/>
        <v>1.0879237288135593</v>
      </c>
      <c r="ET11" s="12">
        <f t="shared" si="32"/>
        <v>1.0787486515641855</v>
      </c>
      <c r="EU11" s="12">
        <f t="shared" si="32"/>
        <v>1.029966703662597</v>
      </c>
      <c r="EV11" s="12">
        <f t="shared" si="32"/>
        <v>0.86332574031890663</v>
      </c>
      <c r="EW11" s="12">
        <f t="shared" si="32"/>
        <v>0.8351648351648352</v>
      </c>
      <c r="EX11" s="12">
        <f t="shared" si="32"/>
        <v>0.78661087866108792</v>
      </c>
      <c r="EY11" s="12">
        <f t="shared" si="32"/>
        <v>0.74643874643874641</v>
      </c>
      <c r="FA11" s="12" t="str">
        <f t="shared" si="38"/>
        <v>ASIANPAINT</v>
      </c>
      <c r="FB11" s="12">
        <f t="shared" si="39"/>
        <v>5.1482059282371297</v>
      </c>
      <c r="FC11" s="12">
        <f t="shared" si="40"/>
        <v>-6.4916119620714809</v>
      </c>
      <c r="FD11" s="12">
        <f t="shared" si="41"/>
        <v>-1.5793251974156497</v>
      </c>
      <c r="FE11" s="12">
        <f t="shared" si="42"/>
        <v>-4.3269230769230766</v>
      </c>
      <c r="FF11" s="12">
        <f t="shared" si="43"/>
        <v>11.314984709480122</v>
      </c>
      <c r="FG11" s="12">
        <f t="shared" si="44"/>
        <v>0.38372985418265543</v>
      </c>
      <c r="FH11" s="12">
        <f t="shared" si="45"/>
        <v>8.7646076794657759</v>
      </c>
      <c r="FI11" s="12">
        <f t="shared" si="46"/>
        <v>26.906779661016948</v>
      </c>
      <c r="FJ11" s="12">
        <f t="shared" si="47"/>
        <v>1.8338727076591155</v>
      </c>
      <c r="FK11" s="12">
        <f t="shared" si="48"/>
        <v>2.8856825749167592</v>
      </c>
      <c r="FL11" s="12">
        <f t="shared" si="49"/>
        <v>2.6195899772209565</v>
      </c>
      <c r="FM11" s="12">
        <f t="shared" si="50"/>
        <v>7.2039072039072041</v>
      </c>
      <c r="FN11" s="12">
        <f t="shared" si="51"/>
        <v>14.225941422594142</v>
      </c>
      <c r="FO11" s="12">
        <f t="shared" si="52"/>
        <v>2.1367521367521367</v>
      </c>
      <c r="FP11" s="12">
        <f t="shared" si="53"/>
        <v>-1.812688821752266E-2</v>
      </c>
      <c r="FQ11" s="12">
        <f t="shared" si="54"/>
        <v>-8.6896551724137933E-2</v>
      </c>
      <c r="FR11" s="12">
        <f t="shared" si="55"/>
        <v>-9.1478696741854632E-2</v>
      </c>
      <c r="FS11" s="12">
        <f t="shared" si="56"/>
        <v>2.7688345138441726E-2</v>
      </c>
      <c r="FT11" s="12">
        <f t="shared" si="57"/>
        <v>2.1710526315789475E-2</v>
      </c>
      <c r="FU11" s="12">
        <f t="shared" si="58"/>
        <v>0.10625909752547306</v>
      </c>
      <c r="FV11" s="12">
        <f t="shared" si="59"/>
        <v>0.27695167286245354</v>
      </c>
      <c r="FW11" s="12">
        <f t="shared" si="60"/>
        <v>4.7711781888997079E-2</v>
      </c>
      <c r="FX11" s="12">
        <f t="shared" si="61"/>
        <v>2.7E-2</v>
      </c>
      <c r="FY11" s="12">
        <f t="shared" si="62"/>
        <v>7.7586206896551727E-2</v>
      </c>
      <c r="FZ11" s="12">
        <f t="shared" si="63"/>
        <v>0.22427440633245382</v>
      </c>
      <c r="GA11" s="12">
        <f t="shared" si="64"/>
        <v>0.10818713450292397</v>
      </c>
      <c r="GB11" s="12">
        <f t="shared" si="65"/>
        <v>0.21276595744680851</v>
      </c>
      <c r="GC11" s="12">
        <f t="shared" si="66"/>
        <v>7.6335877862595422E-2</v>
      </c>
    </row>
    <row r="12" spans="1:185" x14ac:dyDescent="0.25">
      <c r="A12" t="s">
        <v>20</v>
      </c>
      <c r="B12" s="10">
        <v>43951</v>
      </c>
      <c r="C12">
        <v>2245000</v>
      </c>
      <c r="D12">
        <v>-542000</v>
      </c>
      <c r="E12" s="10">
        <v>43951</v>
      </c>
      <c r="F12">
        <v>2470000</v>
      </c>
      <c r="G12">
        <v>-238000</v>
      </c>
      <c r="H12" t="s">
        <v>20</v>
      </c>
      <c r="I12" s="10">
        <v>43950</v>
      </c>
      <c r="J12">
        <v>2787000</v>
      </c>
      <c r="K12">
        <v>-819000</v>
      </c>
      <c r="L12" s="10">
        <v>43950</v>
      </c>
      <c r="M12">
        <v>2708000</v>
      </c>
      <c r="N12">
        <v>-370000</v>
      </c>
      <c r="O12" t="s">
        <v>20</v>
      </c>
      <c r="P12" s="10">
        <v>43949</v>
      </c>
      <c r="Q12">
        <v>3606000</v>
      </c>
      <c r="R12">
        <v>-350000</v>
      </c>
      <c r="S12" s="10">
        <v>43949</v>
      </c>
      <c r="T12">
        <v>3078000</v>
      </c>
      <c r="U12">
        <v>-277000</v>
      </c>
      <c r="V12" t="s">
        <v>20</v>
      </c>
      <c r="W12" s="10">
        <v>43948</v>
      </c>
      <c r="X12">
        <v>3956000</v>
      </c>
      <c r="Y12">
        <v>-179000</v>
      </c>
      <c r="Z12" s="10">
        <v>43948</v>
      </c>
      <c r="AA12">
        <v>3355000</v>
      </c>
      <c r="AB12">
        <v>-90000</v>
      </c>
      <c r="AC12" t="s">
        <v>20</v>
      </c>
      <c r="AD12" s="10">
        <v>43945</v>
      </c>
      <c r="AE12">
        <v>4135000</v>
      </c>
      <c r="AF12">
        <v>190000</v>
      </c>
      <c r="AG12" s="10">
        <v>43945</v>
      </c>
      <c r="AH12">
        <v>3445000</v>
      </c>
      <c r="AI12">
        <v>-30000</v>
      </c>
      <c r="AJ12" t="s">
        <v>20</v>
      </c>
      <c r="AK12" s="10">
        <v>43944</v>
      </c>
      <c r="AL12">
        <v>3945000</v>
      </c>
      <c r="AM12">
        <v>354000</v>
      </c>
      <c r="AN12" s="10">
        <v>43944</v>
      </c>
      <c r="AO12">
        <v>3475000</v>
      </c>
      <c r="AP12">
        <v>-268000</v>
      </c>
      <c r="AQ12" t="s">
        <v>20</v>
      </c>
      <c r="AR12" s="10">
        <v>43943</v>
      </c>
      <c r="AS12">
        <v>3591000</v>
      </c>
      <c r="AT12">
        <v>460000</v>
      </c>
      <c r="AU12" s="10">
        <v>43943</v>
      </c>
      <c r="AV12">
        <v>3743000</v>
      </c>
      <c r="AW12">
        <v>77000</v>
      </c>
      <c r="AX12" t="s">
        <v>20</v>
      </c>
      <c r="AY12" s="10">
        <v>43942</v>
      </c>
      <c r="AZ12">
        <v>3131000</v>
      </c>
      <c r="BA12">
        <v>487000</v>
      </c>
      <c r="BB12" s="10">
        <v>43942</v>
      </c>
      <c r="BC12">
        <v>3666000</v>
      </c>
      <c r="BD12">
        <v>1574000</v>
      </c>
      <c r="BE12" t="s">
        <v>20</v>
      </c>
      <c r="BF12" s="10">
        <v>43941</v>
      </c>
      <c r="BG12">
        <v>2644000</v>
      </c>
      <c r="BH12">
        <v>-6000</v>
      </c>
      <c r="BI12" s="10">
        <v>43941</v>
      </c>
      <c r="BJ12">
        <v>2092000</v>
      </c>
      <c r="BK12">
        <v>33000</v>
      </c>
      <c r="BL12" t="s">
        <v>20</v>
      </c>
      <c r="BM12" s="10">
        <v>43938</v>
      </c>
      <c r="BN12">
        <v>2650000</v>
      </c>
      <c r="BO12">
        <v>59000</v>
      </c>
      <c r="BP12" s="10">
        <v>43938</v>
      </c>
      <c r="BQ12">
        <v>2059000</v>
      </c>
      <c r="BR12">
        <v>43000</v>
      </c>
      <c r="BS12" t="s">
        <v>20</v>
      </c>
      <c r="BT12" s="10">
        <v>43937</v>
      </c>
      <c r="BU12">
        <v>2591000</v>
      </c>
      <c r="BV12">
        <v>30000</v>
      </c>
      <c r="BW12" s="10">
        <v>43937</v>
      </c>
      <c r="BX12">
        <v>2016000</v>
      </c>
      <c r="BY12">
        <v>270000</v>
      </c>
      <c r="BZ12" t="s">
        <v>20</v>
      </c>
      <c r="CA12" s="10">
        <v>43936</v>
      </c>
      <c r="CB12">
        <v>2561000</v>
      </c>
      <c r="CC12">
        <v>153000</v>
      </c>
      <c r="CD12" s="10">
        <v>43936</v>
      </c>
      <c r="CE12">
        <v>1746000</v>
      </c>
      <c r="CF12">
        <v>278000</v>
      </c>
      <c r="CG12" t="s">
        <v>20</v>
      </c>
      <c r="CH12" s="10">
        <v>43934</v>
      </c>
      <c r="CI12">
        <v>2408000</v>
      </c>
      <c r="CJ12">
        <v>776000</v>
      </c>
      <c r="CK12" s="10">
        <v>43934</v>
      </c>
      <c r="CL12">
        <v>1468000</v>
      </c>
      <c r="CM12">
        <v>255000</v>
      </c>
      <c r="CN12" t="s">
        <v>20</v>
      </c>
      <c r="CO12" s="10">
        <v>43930</v>
      </c>
      <c r="CP12">
        <v>1632000</v>
      </c>
      <c r="CQ12">
        <v>164000</v>
      </c>
      <c r="CR12" s="10">
        <v>43930</v>
      </c>
      <c r="CS12">
        <v>1213000</v>
      </c>
      <c r="CT12">
        <v>133000</v>
      </c>
      <c r="CU12" t="s">
        <v>20</v>
      </c>
      <c r="CV12" s="10">
        <v>43929</v>
      </c>
      <c r="CW12">
        <v>1468000</v>
      </c>
      <c r="CX12">
        <v>248000</v>
      </c>
      <c r="CY12" s="10">
        <v>43929</v>
      </c>
      <c r="CZ12">
        <v>1080000</v>
      </c>
      <c r="DA12">
        <v>123000</v>
      </c>
      <c r="DD12" t="str">
        <f t="shared" si="2"/>
        <v>AUROPHARMA</v>
      </c>
      <c r="DE12">
        <f t="shared" si="3"/>
        <v>2245000</v>
      </c>
      <c r="DF12">
        <f t="shared" si="4"/>
        <v>2787000</v>
      </c>
      <c r="DG12">
        <f t="shared" si="5"/>
        <v>3606000</v>
      </c>
      <c r="DH12">
        <f t="shared" si="6"/>
        <v>3956000</v>
      </c>
      <c r="DI12">
        <f t="shared" si="7"/>
        <v>4135000</v>
      </c>
      <c r="DJ12">
        <f t="shared" si="8"/>
        <v>3945000</v>
      </c>
      <c r="DK12">
        <f t="shared" si="9"/>
        <v>3591000</v>
      </c>
      <c r="DL12">
        <f t="shared" si="10"/>
        <v>3131000</v>
      </c>
      <c r="DM12">
        <f t="shared" si="11"/>
        <v>2644000</v>
      </c>
      <c r="DN12">
        <f t="shared" si="12"/>
        <v>2650000</v>
      </c>
      <c r="DO12">
        <f t="shared" si="13"/>
        <v>2591000</v>
      </c>
      <c r="DP12">
        <f t="shared" si="14"/>
        <v>2561000</v>
      </c>
      <c r="DQ12">
        <f t="shared" si="15"/>
        <v>2408000</v>
      </c>
      <c r="DR12">
        <f t="shared" si="16"/>
        <v>1632000</v>
      </c>
      <c r="DS12">
        <f t="shared" si="17"/>
        <v>1468000</v>
      </c>
      <c r="DT12">
        <f t="shared" si="35"/>
        <v>2470000</v>
      </c>
      <c r="DU12">
        <f t="shared" si="18"/>
        <v>2708000</v>
      </c>
      <c r="DV12">
        <f t="shared" si="19"/>
        <v>3078000</v>
      </c>
      <c r="DW12">
        <f t="shared" si="20"/>
        <v>3355000</v>
      </c>
      <c r="DX12">
        <f t="shared" si="21"/>
        <v>3445000</v>
      </c>
      <c r="DY12">
        <f t="shared" si="22"/>
        <v>3475000</v>
      </c>
      <c r="DZ12">
        <f t="shared" si="23"/>
        <v>3743000</v>
      </c>
      <c r="EA12">
        <f t="shared" si="24"/>
        <v>3666000</v>
      </c>
      <c r="EB12">
        <f t="shared" si="25"/>
        <v>2092000</v>
      </c>
      <c r="EC12">
        <f t="shared" si="26"/>
        <v>2059000</v>
      </c>
      <c r="ED12">
        <f t="shared" si="27"/>
        <v>2016000</v>
      </c>
      <c r="EE12">
        <f t="shared" si="28"/>
        <v>1746000</v>
      </c>
      <c r="EF12">
        <f t="shared" si="29"/>
        <v>1468000</v>
      </c>
      <c r="EG12">
        <f t="shared" si="30"/>
        <v>1213000</v>
      </c>
      <c r="EH12">
        <f t="shared" si="31"/>
        <v>1080000</v>
      </c>
      <c r="EJ12" s="11" t="str">
        <f t="shared" si="36"/>
        <v>AUROPHARMA</v>
      </c>
      <c r="EK12" s="12">
        <f t="shared" si="37"/>
        <v>1.1002227171492205</v>
      </c>
      <c r="EL12" s="12">
        <f t="shared" si="32"/>
        <v>0.97165410836024402</v>
      </c>
      <c r="EM12" s="12">
        <f t="shared" si="32"/>
        <v>0.85357737104825293</v>
      </c>
      <c r="EN12" s="12">
        <f t="shared" si="32"/>
        <v>0.84807886754297268</v>
      </c>
      <c r="EO12" s="12">
        <f t="shared" si="32"/>
        <v>0.83313180169286583</v>
      </c>
      <c r="EP12" s="12">
        <f t="shared" si="32"/>
        <v>0.88086185044359955</v>
      </c>
      <c r="EQ12" s="12">
        <f t="shared" si="32"/>
        <v>1.0423280423280423</v>
      </c>
      <c r="ER12" s="12">
        <f t="shared" si="32"/>
        <v>1.1708719259022677</v>
      </c>
      <c r="ES12" s="12">
        <f t="shared" si="32"/>
        <v>0.79122541603630858</v>
      </c>
      <c r="ET12" s="12">
        <f t="shared" si="32"/>
        <v>0.7769811320754717</v>
      </c>
      <c r="EU12" s="12">
        <f t="shared" si="32"/>
        <v>0.77807796217676573</v>
      </c>
      <c r="EV12" s="12">
        <f t="shared" si="32"/>
        <v>0.68176493557204221</v>
      </c>
      <c r="EW12" s="12">
        <f t="shared" si="32"/>
        <v>0.60963455149501666</v>
      </c>
      <c r="EX12" s="12">
        <f t="shared" si="32"/>
        <v>0.74325980392156865</v>
      </c>
      <c r="EY12" s="12">
        <f t="shared" si="32"/>
        <v>0.73569482288828336</v>
      </c>
      <c r="FA12" s="12" t="str">
        <f t="shared" si="38"/>
        <v>AUROPHARMA</v>
      </c>
      <c r="FB12" s="12">
        <f t="shared" si="39"/>
        <v>-19.447434517402225</v>
      </c>
      <c r="FC12" s="12">
        <f t="shared" si="40"/>
        <v>-22.712146422628951</v>
      </c>
      <c r="FD12" s="12">
        <f t="shared" si="41"/>
        <v>-8.8473205257836192</v>
      </c>
      <c r="FE12" s="12">
        <f t="shared" si="42"/>
        <v>-4.3288996372430475</v>
      </c>
      <c r="FF12" s="12">
        <f t="shared" si="43"/>
        <v>4.8162230671736372</v>
      </c>
      <c r="FG12" s="12">
        <f t="shared" si="44"/>
        <v>9.8579782790309114</v>
      </c>
      <c r="FH12" s="12">
        <f t="shared" si="45"/>
        <v>14.691791759821143</v>
      </c>
      <c r="FI12" s="12">
        <f t="shared" si="46"/>
        <v>18.419062027231469</v>
      </c>
      <c r="FJ12" s="12">
        <f t="shared" si="47"/>
        <v>-0.22641509433962265</v>
      </c>
      <c r="FK12" s="12">
        <f t="shared" si="48"/>
        <v>2.2771130837514475</v>
      </c>
      <c r="FL12" s="12">
        <f t="shared" si="49"/>
        <v>1.1714174150722374</v>
      </c>
      <c r="FM12" s="12">
        <f t="shared" si="50"/>
        <v>6.3538205980066449</v>
      </c>
      <c r="FN12" s="12">
        <f t="shared" si="51"/>
        <v>47.549019607843135</v>
      </c>
      <c r="FO12" s="12">
        <f t="shared" si="52"/>
        <v>11.1716621253406</v>
      </c>
      <c r="FP12" s="12">
        <f t="shared" si="53"/>
        <v>-8.7887740029542097E-2</v>
      </c>
      <c r="FQ12" s="12">
        <f t="shared" si="54"/>
        <v>-0.12020792722547108</v>
      </c>
      <c r="FR12" s="12">
        <f t="shared" si="55"/>
        <v>-8.2563338301043218E-2</v>
      </c>
      <c r="FS12" s="12">
        <f t="shared" si="56"/>
        <v>-2.6124818577648767E-2</v>
      </c>
      <c r="FT12" s="12">
        <f t="shared" si="57"/>
        <v>-8.6330935251798559E-3</v>
      </c>
      <c r="FU12" s="12">
        <f t="shared" si="58"/>
        <v>-7.1600320598450437E-2</v>
      </c>
      <c r="FV12" s="12">
        <f t="shared" si="59"/>
        <v>2.1003818876159302E-2</v>
      </c>
      <c r="FW12" s="12">
        <f t="shared" si="60"/>
        <v>0.75239005736137665</v>
      </c>
      <c r="FX12" s="12">
        <f t="shared" si="61"/>
        <v>1.6027197668771247E-2</v>
      </c>
      <c r="FY12" s="12">
        <f t="shared" si="62"/>
        <v>2.132936507936508E-2</v>
      </c>
      <c r="FZ12" s="12">
        <f t="shared" si="63"/>
        <v>0.15463917525773196</v>
      </c>
      <c r="GA12" s="12">
        <f t="shared" si="64"/>
        <v>0.18937329700272479</v>
      </c>
      <c r="GB12" s="12">
        <f t="shared" si="65"/>
        <v>0.21022258862324814</v>
      </c>
      <c r="GC12" s="12">
        <f t="shared" si="66"/>
        <v>0.12314814814814815</v>
      </c>
    </row>
    <row r="13" spans="1:185" x14ac:dyDescent="0.25">
      <c r="A13" t="s">
        <v>21</v>
      </c>
      <c r="B13" s="10">
        <v>43951</v>
      </c>
      <c r="C13">
        <v>9232800</v>
      </c>
      <c r="D13">
        <v>-2174400</v>
      </c>
      <c r="E13" s="10">
        <v>43951</v>
      </c>
      <c r="F13">
        <v>6942000</v>
      </c>
      <c r="G13">
        <v>-193200</v>
      </c>
      <c r="H13" t="s">
        <v>21</v>
      </c>
      <c r="I13" s="10">
        <v>43950</v>
      </c>
      <c r="J13">
        <v>11407200</v>
      </c>
      <c r="K13">
        <v>-112800</v>
      </c>
      <c r="L13" s="10">
        <v>43950</v>
      </c>
      <c r="M13">
        <v>7135200</v>
      </c>
      <c r="N13">
        <v>-1267200</v>
      </c>
      <c r="O13" t="s">
        <v>21</v>
      </c>
      <c r="P13" s="10">
        <v>43949</v>
      </c>
      <c r="Q13">
        <v>11520000</v>
      </c>
      <c r="R13">
        <v>2332800</v>
      </c>
      <c r="S13" s="10">
        <v>43949</v>
      </c>
      <c r="T13">
        <v>8402400</v>
      </c>
      <c r="U13">
        <v>2252400</v>
      </c>
      <c r="V13" t="s">
        <v>21</v>
      </c>
      <c r="W13" s="10">
        <v>43948</v>
      </c>
      <c r="X13">
        <v>9187200</v>
      </c>
      <c r="Y13">
        <v>229200</v>
      </c>
      <c r="Z13" s="10">
        <v>43948</v>
      </c>
      <c r="AA13">
        <v>6150000</v>
      </c>
      <c r="AB13">
        <v>692400</v>
      </c>
      <c r="AC13" t="s">
        <v>21</v>
      </c>
      <c r="AD13" s="10">
        <v>43945</v>
      </c>
      <c r="AE13">
        <v>8958000</v>
      </c>
      <c r="AF13">
        <v>924000</v>
      </c>
      <c r="AG13" s="10">
        <v>43945</v>
      </c>
      <c r="AH13">
        <v>5457600</v>
      </c>
      <c r="AI13">
        <v>526800</v>
      </c>
      <c r="AJ13" t="s">
        <v>21</v>
      </c>
      <c r="AK13" s="10">
        <v>43944</v>
      </c>
      <c r="AL13">
        <v>8034000</v>
      </c>
      <c r="AM13">
        <v>879600</v>
      </c>
      <c r="AN13" s="10">
        <v>43944</v>
      </c>
      <c r="AO13">
        <v>4930800</v>
      </c>
      <c r="AP13">
        <v>-25200</v>
      </c>
      <c r="AQ13" t="s">
        <v>21</v>
      </c>
      <c r="AR13" s="10">
        <v>43943</v>
      </c>
      <c r="AS13">
        <v>7154400</v>
      </c>
      <c r="AT13">
        <v>-436800</v>
      </c>
      <c r="AU13" s="10">
        <v>43943</v>
      </c>
      <c r="AV13">
        <v>4956000</v>
      </c>
      <c r="AW13">
        <v>-135600</v>
      </c>
      <c r="AX13" t="s">
        <v>21</v>
      </c>
      <c r="AY13" s="10">
        <v>43942</v>
      </c>
      <c r="AZ13">
        <v>7591200</v>
      </c>
      <c r="BA13">
        <v>1490400</v>
      </c>
      <c r="BB13" s="10">
        <v>43942</v>
      </c>
      <c r="BC13">
        <v>5091600</v>
      </c>
      <c r="BD13">
        <v>-568800</v>
      </c>
      <c r="BE13" t="s">
        <v>21</v>
      </c>
      <c r="BF13" s="10">
        <v>43941</v>
      </c>
      <c r="BG13">
        <v>6100800</v>
      </c>
      <c r="BH13">
        <v>882000</v>
      </c>
      <c r="BI13" s="10">
        <v>43941</v>
      </c>
      <c r="BJ13">
        <v>5660400</v>
      </c>
      <c r="BK13">
        <v>-735600</v>
      </c>
      <c r="BL13" t="s">
        <v>21</v>
      </c>
      <c r="BM13" s="10">
        <v>43938</v>
      </c>
      <c r="BN13">
        <v>5218800</v>
      </c>
      <c r="BO13">
        <v>-201600</v>
      </c>
      <c r="BP13" s="10">
        <v>43938</v>
      </c>
      <c r="BQ13">
        <v>6396000</v>
      </c>
      <c r="BR13">
        <v>1390800</v>
      </c>
      <c r="BS13" t="s">
        <v>21</v>
      </c>
      <c r="BT13" s="10">
        <v>43937</v>
      </c>
      <c r="BU13">
        <v>5420400</v>
      </c>
      <c r="BV13">
        <v>265200</v>
      </c>
      <c r="BW13" s="10">
        <v>43937</v>
      </c>
      <c r="BX13">
        <v>5005200</v>
      </c>
      <c r="BY13">
        <v>339600</v>
      </c>
      <c r="BZ13" t="s">
        <v>21</v>
      </c>
      <c r="CA13" s="10">
        <v>43936</v>
      </c>
      <c r="CB13">
        <v>5155200</v>
      </c>
      <c r="CC13">
        <v>78000</v>
      </c>
      <c r="CD13" s="10">
        <v>43936</v>
      </c>
      <c r="CE13">
        <v>4665600</v>
      </c>
      <c r="CF13">
        <v>46800</v>
      </c>
      <c r="CG13" t="s">
        <v>21</v>
      </c>
      <c r="CH13" s="10">
        <v>43934</v>
      </c>
      <c r="CI13">
        <v>5077200</v>
      </c>
      <c r="CJ13">
        <v>258000</v>
      </c>
      <c r="CK13" s="10">
        <v>43934</v>
      </c>
      <c r="CL13">
        <v>4618800</v>
      </c>
      <c r="CM13">
        <v>9600</v>
      </c>
      <c r="CN13" t="s">
        <v>21</v>
      </c>
      <c r="CO13" s="10">
        <v>43930</v>
      </c>
      <c r="CP13">
        <v>4819200</v>
      </c>
      <c r="CQ13">
        <v>-2400</v>
      </c>
      <c r="CR13" s="10">
        <v>43930</v>
      </c>
      <c r="CS13">
        <v>4609200</v>
      </c>
      <c r="CT13">
        <v>922800</v>
      </c>
      <c r="CU13" t="s">
        <v>21</v>
      </c>
      <c r="CV13" s="10">
        <v>43929</v>
      </c>
      <c r="CW13">
        <v>4821600</v>
      </c>
      <c r="CX13">
        <v>115200</v>
      </c>
      <c r="CY13" s="10">
        <v>43929</v>
      </c>
      <c r="CZ13">
        <v>3686400</v>
      </c>
      <c r="DA13">
        <v>171600</v>
      </c>
      <c r="DD13" t="str">
        <f t="shared" si="2"/>
        <v>AXISBANK</v>
      </c>
      <c r="DE13">
        <f t="shared" si="3"/>
        <v>9232800</v>
      </c>
      <c r="DF13">
        <f t="shared" si="4"/>
        <v>11407200</v>
      </c>
      <c r="DG13">
        <f t="shared" si="5"/>
        <v>11520000</v>
      </c>
      <c r="DH13">
        <f t="shared" si="6"/>
        <v>9187200</v>
      </c>
      <c r="DI13">
        <f t="shared" si="7"/>
        <v>8958000</v>
      </c>
      <c r="DJ13">
        <f t="shared" si="8"/>
        <v>8034000</v>
      </c>
      <c r="DK13">
        <f t="shared" si="9"/>
        <v>7154400</v>
      </c>
      <c r="DL13">
        <f t="shared" si="10"/>
        <v>7591200</v>
      </c>
      <c r="DM13">
        <f t="shared" si="11"/>
        <v>6100800</v>
      </c>
      <c r="DN13">
        <f t="shared" si="12"/>
        <v>5218800</v>
      </c>
      <c r="DO13">
        <f t="shared" si="13"/>
        <v>5420400</v>
      </c>
      <c r="DP13">
        <f t="shared" si="14"/>
        <v>5155200</v>
      </c>
      <c r="DQ13">
        <f t="shared" si="15"/>
        <v>5077200</v>
      </c>
      <c r="DR13">
        <f t="shared" si="16"/>
        <v>4819200</v>
      </c>
      <c r="DS13">
        <f t="shared" si="17"/>
        <v>4821600</v>
      </c>
      <c r="DT13">
        <f t="shared" si="35"/>
        <v>6942000</v>
      </c>
      <c r="DU13">
        <f t="shared" si="18"/>
        <v>7135200</v>
      </c>
      <c r="DV13">
        <f t="shared" si="19"/>
        <v>8402400</v>
      </c>
      <c r="DW13">
        <f t="shared" si="20"/>
        <v>6150000</v>
      </c>
      <c r="DX13">
        <f t="shared" si="21"/>
        <v>5457600</v>
      </c>
      <c r="DY13">
        <f t="shared" si="22"/>
        <v>4930800</v>
      </c>
      <c r="DZ13">
        <f t="shared" si="23"/>
        <v>4956000</v>
      </c>
      <c r="EA13">
        <f t="shared" si="24"/>
        <v>5091600</v>
      </c>
      <c r="EB13">
        <f t="shared" si="25"/>
        <v>5660400</v>
      </c>
      <c r="EC13">
        <f t="shared" si="26"/>
        <v>6396000</v>
      </c>
      <c r="ED13">
        <f t="shared" si="27"/>
        <v>5005200</v>
      </c>
      <c r="EE13">
        <f t="shared" si="28"/>
        <v>4665600</v>
      </c>
      <c r="EF13">
        <f t="shared" si="29"/>
        <v>4618800</v>
      </c>
      <c r="EG13">
        <f t="shared" si="30"/>
        <v>4609200</v>
      </c>
      <c r="EH13">
        <f t="shared" si="31"/>
        <v>3686400</v>
      </c>
      <c r="EJ13" s="11" t="str">
        <f t="shared" si="36"/>
        <v>AXISBANK</v>
      </c>
      <c r="EK13" s="12">
        <f t="shared" si="37"/>
        <v>0.75188458539121394</v>
      </c>
      <c r="EL13" s="12">
        <f t="shared" si="32"/>
        <v>0.62549968440984638</v>
      </c>
      <c r="EM13" s="12">
        <f t="shared" si="32"/>
        <v>0.729375</v>
      </c>
      <c r="EN13" s="12">
        <f t="shared" si="32"/>
        <v>0.66940961337513061</v>
      </c>
      <c r="EO13" s="12">
        <f t="shared" si="32"/>
        <v>0.60924313462826529</v>
      </c>
      <c r="EP13" s="12">
        <f t="shared" si="32"/>
        <v>0.61374159820761764</v>
      </c>
      <c r="EQ13" s="12">
        <f t="shared" si="32"/>
        <v>0.69272056356927203</v>
      </c>
      <c r="ER13" s="12">
        <f t="shared" si="32"/>
        <v>0.67072399620613343</v>
      </c>
      <c r="ES13" s="12">
        <f t="shared" si="32"/>
        <v>0.92781274586939422</v>
      </c>
      <c r="ET13" s="12">
        <f t="shared" si="32"/>
        <v>1.2255690963439871</v>
      </c>
      <c r="EU13" s="12">
        <f t="shared" si="32"/>
        <v>0.9234004870489263</v>
      </c>
      <c r="EV13" s="12">
        <f t="shared" si="32"/>
        <v>0.9050279329608939</v>
      </c>
      <c r="EW13" s="12">
        <f t="shared" si="32"/>
        <v>0.90971401559914911</v>
      </c>
      <c r="EX13" s="12">
        <f t="shared" si="32"/>
        <v>0.9564243027888446</v>
      </c>
      <c r="EY13" s="12">
        <f t="shared" si="32"/>
        <v>0.7645594823295172</v>
      </c>
      <c r="FA13" s="12" t="str">
        <f t="shared" si="38"/>
        <v>AXISBANK</v>
      </c>
      <c r="FB13" s="12">
        <f t="shared" si="39"/>
        <v>-19.061645276667367</v>
      </c>
      <c r="FC13" s="12">
        <f t="shared" si="40"/>
        <v>-0.97916666666666663</v>
      </c>
      <c r="FD13" s="12">
        <f t="shared" si="41"/>
        <v>25.391849529780565</v>
      </c>
      <c r="FE13" s="12">
        <f t="shared" si="42"/>
        <v>2.5586068318821167</v>
      </c>
      <c r="FF13" s="12">
        <f t="shared" si="43"/>
        <v>11.501120238984317</v>
      </c>
      <c r="FG13" s="12">
        <f t="shared" si="44"/>
        <v>12.294532036229453</v>
      </c>
      <c r="FH13" s="12">
        <f t="shared" si="45"/>
        <v>-5.7540309832437559</v>
      </c>
      <c r="FI13" s="12">
        <f t="shared" si="46"/>
        <v>24.429583005507475</v>
      </c>
      <c r="FJ13" s="12">
        <f t="shared" si="47"/>
        <v>16.900436882041848</v>
      </c>
      <c r="FK13" s="12">
        <f t="shared" si="48"/>
        <v>-3.7192827097631169</v>
      </c>
      <c r="FL13" s="12">
        <f t="shared" si="49"/>
        <v>5.144320297951583</v>
      </c>
      <c r="FM13" s="12">
        <f t="shared" si="50"/>
        <v>1.5362798392814938</v>
      </c>
      <c r="FN13" s="12">
        <f t="shared" si="51"/>
        <v>5.3535856573705178</v>
      </c>
      <c r="FO13" s="12">
        <f t="shared" si="52"/>
        <v>-4.9776007964161276E-2</v>
      </c>
      <c r="FP13" s="12">
        <f t="shared" si="53"/>
        <v>-2.7077026572485705E-2</v>
      </c>
      <c r="FQ13" s="12">
        <f t="shared" si="54"/>
        <v>-0.15081405312767782</v>
      </c>
      <c r="FR13" s="12">
        <f t="shared" si="55"/>
        <v>0.36624390243902438</v>
      </c>
      <c r="FS13" s="12">
        <f t="shared" si="56"/>
        <v>0.12686895338610379</v>
      </c>
      <c r="FT13" s="12">
        <f t="shared" si="57"/>
        <v>0.10683864687271842</v>
      </c>
      <c r="FU13" s="12">
        <f t="shared" si="58"/>
        <v>-5.084745762711864E-3</v>
      </c>
      <c r="FV13" s="12">
        <f t="shared" si="59"/>
        <v>-2.663209992929531E-2</v>
      </c>
      <c r="FW13" s="12">
        <f t="shared" si="60"/>
        <v>-0.1004875980496078</v>
      </c>
      <c r="FX13" s="12">
        <f t="shared" si="61"/>
        <v>-0.1150093808630394</v>
      </c>
      <c r="FY13" s="12">
        <f t="shared" si="62"/>
        <v>0.27787101414528892</v>
      </c>
      <c r="FZ13" s="12">
        <f t="shared" si="63"/>
        <v>7.2788065843621394E-2</v>
      </c>
      <c r="GA13" s="12">
        <f t="shared" si="64"/>
        <v>1.0132501948558068E-2</v>
      </c>
      <c r="GB13" s="12">
        <f t="shared" si="65"/>
        <v>2.0827909398594118E-3</v>
      </c>
      <c r="GC13" s="12">
        <f t="shared" si="66"/>
        <v>0.25032552083333331</v>
      </c>
    </row>
    <row r="14" spans="1:185" x14ac:dyDescent="0.25">
      <c r="A14" t="s">
        <v>22</v>
      </c>
      <c r="B14" s="10">
        <v>43951</v>
      </c>
      <c r="C14">
        <v>173000</v>
      </c>
      <c r="D14">
        <v>-21500</v>
      </c>
      <c r="E14" s="10">
        <v>43951</v>
      </c>
      <c r="F14">
        <v>223500</v>
      </c>
      <c r="G14">
        <v>9000</v>
      </c>
      <c r="H14" t="s">
        <v>22</v>
      </c>
      <c r="I14" s="10">
        <v>43950</v>
      </c>
      <c r="J14">
        <v>194500</v>
      </c>
      <c r="K14">
        <v>-17000</v>
      </c>
      <c r="L14" s="10">
        <v>43950</v>
      </c>
      <c r="M14">
        <v>214500</v>
      </c>
      <c r="N14">
        <v>-3750</v>
      </c>
      <c r="O14" t="s">
        <v>22</v>
      </c>
      <c r="P14" s="10">
        <v>43949</v>
      </c>
      <c r="Q14">
        <v>211500</v>
      </c>
      <c r="R14">
        <v>-19500</v>
      </c>
      <c r="S14" s="10">
        <v>43949</v>
      </c>
      <c r="T14">
        <v>218250</v>
      </c>
      <c r="U14">
        <v>-16000</v>
      </c>
      <c r="V14" t="s">
        <v>22</v>
      </c>
      <c r="W14" s="10">
        <v>43948</v>
      </c>
      <c r="X14">
        <v>231000</v>
      </c>
      <c r="Y14">
        <v>44250</v>
      </c>
      <c r="Z14" s="10">
        <v>43948</v>
      </c>
      <c r="AA14">
        <v>234250</v>
      </c>
      <c r="AB14">
        <v>21250</v>
      </c>
      <c r="AC14" t="s">
        <v>22</v>
      </c>
      <c r="AD14" s="10">
        <v>43945</v>
      </c>
      <c r="AE14">
        <v>186750</v>
      </c>
      <c r="AF14">
        <v>-9750</v>
      </c>
      <c r="AG14" s="10">
        <v>43945</v>
      </c>
      <c r="AH14">
        <v>213000</v>
      </c>
      <c r="AI14">
        <v>7000</v>
      </c>
      <c r="AJ14" t="s">
        <v>22</v>
      </c>
      <c r="AK14" s="10">
        <v>43944</v>
      </c>
      <c r="AL14">
        <v>196500</v>
      </c>
      <c r="AM14">
        <v>12500</v>
      </c>
      <c r="AN14" s="10">
        <v>43944</v>
      </c>
      <c r="AO14">
        <v>206000</v>
      </c>
      <c r="AP14">
        <v>3500</v>
      </c>
      <c r="AQ14" t="s">
        <v>22</v>
      </c>
      <c r="AR14" s="10">
        <v>43943</v>
      </c>
      <c r="AS14">
        <v>184000</v>
      </c>
      <c r="AT14">
        <v>7500</v>
      </c>
      <c r="AU14" s="10">
        <v>43943</v>
      </c>
      <c r="AV14">
        <v>202500</v>
      </c>
      <c r="AW14">
        <v>8750</v>
      </c>
      <c r="AX14" t="s">
        <v>22</v>
      </c>
      <c r="AY14" s="10">
        <v>43942</v>
      </c>
      <c r="AZ14">
        <v>176500</v>
      </c>
      <c r="BA14">
        <v>14000</v>
      </c>
      <c r="BB14" s="10">
        <v>43942</v>
      </c>
      <c r="BC14">
        <v>193750</v>
      </c>
      <c r="BD14">
        <v>13500</v>
      </c>
      <c r="BE14" t="s">
        <v>22</v>
      </c>
      <c r="BF14" s="10">
        <v>43941</v>
      </c>
      <c r="BG14">
        <v>162500</v>
      </c>
      <c r="BH14">
        <v>5750</v>
      </c>
      <c r="BI14" s="10">
        <v>43941</v>
      </c>
      <c r="BJ14">
        <v>180250</v>
      </c>
      <c r="BK14">
        <v>16750</v>
      </c>
      <c r="BL14" t="s">
        <v>22</v>
      </c>
      <c r="BM14" s="10">
        <v>43938</v>
      </c>
      <c r="BN14">
        <v>156750</v>
      </c>
      <c r="BO14">
        <v>17000</v>
      </c>
      <c r="BP14" s="10">
        <v>43938</v>
      </c>
      <c r="BQ14">
        <v>163500</v>
      </c>
      <c r="BR14">
        <v>13750</v>
      </c>
      <c r="BS14" t="s">
        <v>22</v>
      </c>
      <c r="BT14" s="10">
        <v>43937</v>
      </c>
      <c r="BU14">
        <v>139750</v>
      </c>
      <c r="BV14">
        <v>7750</v>
      </c>
      <c r="BW14" s="10">
        <v>43937</v>
      </c>
      <c r="BX14">
        <v>149750</v>
      </c>
      <c r="BY14">
        <v>3000</v>
      </c>
      <c r="BZ14" t="s">
        <v>22</v>
      </c>
      <c r="CA14" s="10">
        <v>43936</v>
      </c>
      <c r="CB14">
        <v>132000</v>
      </c>
      <c r="CC14">
        <v>8750</v>
      </c>
      <c r="CD14" s="10">
        <v>43936</v>
      </c>
      <c r="CE14">
        <v>146750</v>
      </c>
      <c r="CF14">
        <v>12500</v>
      </c>
      <c r="CG14" t="s">
        <v>22</v>
      </c>
      <c r="CH14" s="10">
        <v>43934</v>
      </c>
      <c r="CI14">
        <v>123250</v>
      </c>
      <c r="CJ14">
        <v>14000</v>
      </c>
      <c r="CK14" s="10">
        <v>43934</v>
      </c>
      <c r="CL14">
        <v>134250</v>
      </c>
      <c r="CM14">
        <v>7500</v>
      </c>
      <c r="CN14" t="s">
        <v>22</v>
      </c>
      <c r="CO14" s="10">
        <v>43930</v>
      </c>
      <c r="CP14">
        <v>109250</v>
      </c>
      <c r="CQ14">
        <v>32500</v>
      </c>
      <c r="CR14" s="10">
        <v>43930</v>
      </c>
      <c r="CS14">
        <v>126750</v>
      </c>
      <c r="CT14">
        <v>46250</v>
      </c>
      <c r="CU14" t="s">
        <v>22</v>
      </c>
      <c r="CV14" s="10">
        <v>43929</v>
      </c>
      <c r="CW14">
        <v>76750</v>
      </c>
      <c r="CX14">
        <v>10000</v>
      </c>
      <c r="CY14" s="10">
        <v>43929</v>
      </c>
      <c r="CZ14">
        <v>80500</v>
      </c>
      <c r="DA14">
        <v>8500</v>
      </c>
      <c r="DD14" t="str">
        <f t="shared" si="2"/>
        <v>BAJAJ-AUTO</v>
      </c>
      <c r="DE14">
        <f t="shared" si="3"/>
        <v>173000</v>
      </c>
      <c r="DF14">
        <f t="shared" si="4"/>
        <v>194500</v>
      </c>
      <c r="DG14">
        <f t="shared" si="5"/>
        <v>211500</v>
      </c>
      <c r="DH14">
        <f t="shared" si="6"/>
        <v>231000</v>
      </c>
      <c r="DI14">
        <f t="shared" si="7"/>
        <v>186750</v>
      </c>
      <c r="DJ14">
        <f t="shared" si="8"/>
        <v>196500</v>
      </c>
      <c r="DK14">
        <f t="shared" si="9"/>
        <v>184000</v>
      </c>
      <c r="DL14">
        <f t="shared" si="10"/>
        <v>176500</v>
      </c>
      <c r="DM14">
        <f t="shared" si="11"/>
        <v>162500</v>
      </c>
      <c r="DN14">
        <f t="shared" si="12"/>
        <v>156750</v>
      </c>
      <c r="DO14">
        <f t="shared" si="13"/>
        <v>139750</v>
      </c>
      <c r="DP14">
        <f t="shared" si="14"/>
        <v>132000</v>
      </c>
      <c r="DQ14">
        <f t="shared" si="15"/>
        <v>123250</v>
      </c>
      <c r="DR14">
        <f t="shared" si="16"/>
        <v>109250</v>
      </c>
      <c r="DS14">
        <f t="shared" si="17"/>
        <v>76750</v>
      </c>
      <c r="DT14">
        <f t="shared" si="35"/>
        <v>223500</v>
      </c>
      <c r="DU14">
        <f t="shared" si="18"/>
        <v>214500</v>
      </c>
      <c r="DV14">
        <f t="shared" si="19"/>
        <v>218250</v>
      </c>
      <c r="DW14">
        <f t="shared" si="20"/>
        <v>234250</v>
      </c>
      <c r="DX14">
        <f t="shared" si="21"/>
        <v>213000</v>
      </c>
      <c r="DY14">
        <f t="shared" si="22"/>
        <v>206000</v>
      </c>
      <c r="DZ14">
        <f t="shared" si="23"/>
        <v>202500</v>
      </c>
      <c r="EA14">
        <f t="shared" si="24"/>
        <v>193750</v>
      </c>
      <c r="EB14">
        <f t="shared" si="25"/>
        <v>180250</v>
      </c>
      <c r="EC14">
        <f t="shared" si="26"/>
        <v>163500</v>
      </c>
      <c r="ED14">
        <f t="shared" si="27"/>
        <v>149750</v>
      </c>
      <c r="EE14">
        <f t="shared" si="28"/>
        <v>146750</v>
      </c>
      <c r="EF14">
        <f t="shared" si="29"/>
        <v>134250</v>
      </c>
      <c r="EG14">
        <f t="shared" si="30"/>
        <v>126750</v>
      </c>
      <c r="EH14">
        <f t="shared" si="31"/>
        <v>80500</v>
      </c>
      <c r="EJ14" s="11" t="str">
        <f t="shared" si="36"/>
        <v>BAJAJ-AUTO</v>
      </c>
      <c r="EK14" s="12">
        <f t="shared" si="37"/>
        <v>1.2919075144508672</v>
      </c>
      <c r="EL14" s="12">
        <f t="shared" si="32"/>
        <v>1.1028277634961439</v>
      </c>
      <c r="EM14" s="12">
        <f t="shared" si="32"/>
        <v>1.0319148936170213</v>
      </c>
      <c r="EN14" s="12">
        <f t="shared" si="32"/>
        <v>1.0140692640692641</v>
      </c>
      <c r="EO14" s="12">
        <f t="shared" si="32"/>
        <v>1.1405622489959839</v>
      </c>
      <c r="EP14" s="12">
        <f t="shared" si="32"/>
        <v>1.0483460559796438</v>
      </c>
      <c r="EQ14" s="12">
        <f t="shared" si="32"/>
        <v>1.1005434782608696</v>
      </c>
      <c r="ER14" s="12">
        <f t="shared" si="32"/>
        <v>1.0977337110481586</v>
      </c>
      <c r="ES14" s="12">
        <f t="shared" si="32"/>
        <v>1.1092307692307692</v>
      </c>
      <c r="ET14" s="12">
        <f t="shared" si="32"/>
        <v>1.0430622009569377</v>
      </c>
      <c r="EU14" s="12">
        <f t="shared" si="32"/>
        <v>1.0715563506261181</v>
      </c>
      <c r="EV14" s="12">
        <f t="shared" si="32"/>
        <v>1.1117424242424243</v>
      </c>
      <c r="EW14" s="12">
        <f t="shared" si="32"/>
        <v>1.0892494929006085</v>
      </c>
      <c r="EX14" s="12">
        <f t="shared" si="32"/>
        <v>1.160183066361556</v>
      </c>
      <c r="EY14" s="12">
        <f t="shared" si="32"/>
        <v>1.0488599348534202</v>
      </c>
      <c r="FA14" s="12" t="str">
        <f t="shared" si="38"/>
        <v>BAJAJ-AUTO</v>
      </c>
      <c r="FB14" s="12">
        <f t="shared" si="39"/>
        <v>-11.053984575835475</v>
      </c>
      <c r="FC14" s="12">
        <f t="shared" si="40"/>
        <v>-8.0378250591016549</v>
      </c>
      <c r="FD14" s="12">
        <f t="shared" si="41"/>
        <v>-8.4415584415584419</v>
      </c>
      <c r="FE14" s="12">
        <f t="shared" si="42"/>
        <v>23.694779116465863</v>
      </c>
      <c r="FF14" s="12">
        <f t="shared" si="43"/>
        <v>-4.9618320610687023</v>
      </c>
      <c r="FG14" s="12">
        <f t="shared" si="44"/>
        <v>6.7934782608695654</v>
      </c>
      <c r="FH14" s="12">
        <f t="shared" si="45"/>
        <v>4.2492917847025495</v>
      </c>
      <c r="FI14" s="12">
        <f t="shared" si="46"/>
        <v>8.615384615384615</v>
      </c>
      <c r="FJ14" s="12">
        <f t="shared" si="47"/>
        <v>3.668261562998405</v>
      </c>
      <c r="FK14" s="12">
        <f t="shared" si="48"/>
        <v>12.164579606440071</v>
      </c>
      <c r="FL14" s="12">
        <f t="shared" si="49"/>
        <v>5.8712121212121211</v>
      </c>
      <c r="FM14" s="12">
        <f t="shared" si="50"/>
        <v>7.0993914807302234</v>
      </c>
      <c r="FN14" s="12">
        <f t="shared" si="51"/>
        <v>12.814645308924485</v>
      </c>
      <c r="FO14" s="12">
        <f t="shared" si="52"/>
        <v>42.34527687296417</v>
      </c>
      <c r="FP14" s="12">
        <f t="shared" si="53"/>
        <v>4.195804195804196E-2</v>
      </c>
      <c r="FQ14" s="12">
        <f t="shared" si="54"/>
        <v>-1.7182130584192441E-2</v>
      </c>
      <c r="FR14" s="12">
        <f t="shared" si="55"/>
        <v>-6.8303094983991466E-2</v>
      </c>
      <c r="FS14" s="12">
        <f t="shared" si="56"/>
        <v>9.9765258215962438E-2</v>
      </c>
      <c r="FT14" s="12">
        <f t="shared" si="57"/>
        <v>3.3980582524271843E-2</v>
      </c>
      <c r="FU14" s="12">
        <f t="shared" si="58"/>
        <v>1.7283950617283949E-2</v>
      </c>
      <c r="FV14" s="12">
        <f t="shared" si="59"/>
        <v>4.5161290322580643E-2</v>
      </c>
      <c r="FW14" s="12">
        <f t="shared" si="60"/>
        <v>7.4895977808599162E-2</v>
      </c>
      <c r="FX14" s="12">
        <f t="shared" si="61"/>
        <v>0.10244648318042814</v>
      </c>
      <c r="FY14" s="12">
        <f t="shared" si="62"/>
        <v>9.1819699499165269E-2</v>
      </c>
      <c r="FZ14" s="12">
        <f t="shared" si="63"/>
        <v>2.0442930153321975E-2</v>
      </c>
      <c r="GA14" s="12">
        <f t="shared" si="64"/>
        <v>9.3109869646182494E-2</v>
      </c>
      <c r="GB14" s="12">
        <f t="shared" si="65"/>
        <v>5.9171597633136092E-2</v>
      </c>
      <c r="GC14" s="12">
        <f t="shared" si="66"/>
        <v>0.57453416149068326</v>
      </c>
    </row>
    <row r="15" spans="1:185" x14ac:dyDescent="0.25">
      <c r="A15" t="s">
        <v>23</v>
      </c>
      <c r="B15" s="10">
        <v>43951</v>
      </c>
      <c r="C15">
        <v>104750</v>
      </c>
      <c r="D15">
        <v>-29375</v>
      </c>
      <c r="E15" s="10">
        <v>43951</v>
      </c>
      <c r="F15">
        <v>114500</v>
      </c>
      <c r="G15">
        <v>11250</v>
      </c>
      <c r="H15" t="s">
        <v>23</v>
      </c>
      <c r="I15" s="10">
        <v>43950</v>
      </c>
      <c r="J15">
        <v>134125</v>
      </c>
      <c r="K15">
        <v>-18500</v>
      </c>
      <c r="L15" s="10">
        <v>43950</v>
      </c>
      <c r="M15">
        <v>103250</v>
      </c>
      <c r="N15">
        <v>-2375</v>
      </c>
      <c r="O15" t="s">
        <v>23</v>
      </c>
      <c r="P15" s="10">
        <v>43949</v>
      </c>
      <c r="Q15">
        <v>152625</v>
      </c>
      <c r="R15">
        <v>12500</v>
      </c>
      <c r="S15" s="10">
        <v>43949</v>
      </c>
      <c r="T15">
        <v>105625</v>
      </c>
      <c r="U15">
        <v>1625</v>
      </c>
      <c r="V15" t="s">
        <v>23</v>
      </c>
      <c r="W15" s="10">
        <v>43948</v>
      </c>
      <c r="X15">
        <v>140125</v>
      </c>
      <c r="Y15">
        <v>7125</v>
      </c>
      <c r="Z15" s="10">
        <v>43948</v>
      </c>
      <c r="AA15">
        <v>104000</v>
      </c>
      <c r="AB15">
        <v>-15875</v>
      </c>
      <c r="AC15" t="s">
        <v>23</v>
      </c>
      <c r="AD15" s="10">
        <v>43945</v>
      </c>
      <c r="AE15">
        <v>133000</v>
      </c>
      <c r="AF15">
        <v>23000</v>
      </c>
      <c r="AG15" s="10">
        <v>43945</v>
      </c>
      <c r="AH15">
        <v>119875</v>
      </c>
      <c r="AI15">
        <v>70000</v>
      </c>
      <c r="AJ15" t="s">
        <v>23</v>
      </c>
      <c r="AK15" s="10">
        <v>43944</v>
      </c>
      <c r="AL15">
        <v>110000</v>
      </c>
      <c r="AM15">
        <v>5125</v>
      </c>
      <c r="AN15" s="10">
        <v>43944</v>
      </c>
      <c r="AO15">
        <v>49875</v>
      </c>
      <c r="AP15">
        <v>1750</v>
      </c>
      <c r="AQ15" t="s">
        <v>23</v>
      </c>
      <c r="AR15" s="10">
        <v>43943</v>
      </c>
      <c r="AS15">
        <v>104875</v>
      </c>
      <c r="AT15">
        <v>1125</v>
      </c>
      <c r="AU15" s="10">
        <v>43943</v>
      </c>
      <c r="AV15">
        <v>48125</v>
      </c>
      <c r="AW15">
        <v>1875</v>
      </c>
      <c r="AX15" t="s">
        <v>23</v>
      </c>
      <c r="AY15" s="10">
        <v>43942</v>
      </c>
      <c r="AZ15">
        <v>103750</v>
      </c>
      <c r="BA15">
        <v>750</v>
      </c>
      <c r="BB15" s="10">
        <v>43942</v>
      </c>
      <c r="BC15">
        <v>46250</v>
      </c>
      <c r="BD15">
        <v>-375</v>
      </c>
      <c r="BE15" t="s">
        <v>23</v>
      </c>
      <c r="BF15" s="10">
        <v>43941</v>
      </c>
      <c r="BG15">
        <v>103000</v>
      </c>
      <c r="BH15">
        <v>11875</v>
      </c>
      <c r="BI15" s="10">
        <v>43941</v>
      </c>
      <c r="BJ15">
        <v>46625</v>
      </c>
      <c r="BK15">
        <v>4250</v>
      </c>
      <c r="BL15" t="s">
        <v>23</v>
      </c>
      <c r="BM15" s="10">
        <v>43938</v>
      </c>
      <c r="BN15">
        <v>91125</v>
      </c>
      <c r="BO15">
        <v>20250</v>
      </c>
      <c r="BP15" s="10">
        <v>43938</v>
      </c>
      <c r="BQ15">
        <v>42375</v>
      </c>
      <c r="BR15">
        <v>7250</v>
      </c>
      <c r="BS15" t="s">
        <v>23</v>
      </c>
      <c r="BT15" s="10">
        <v>43937</v>
      </c>
      <c r="BU15">
        <v>70875</v>
      </c>
      <c r="BV15">
        <v>4125</v>
      </c>
      <c r="BW15" s="10">
        <v>43937</v>
      </c>
      <c r="BX15">
        <v>35125</v>
      </c>
      <c r="BY15">
        <v>4625</v>
      </c>
      <c r="BZ15" t="s">
        <v>23</v>
      </c>
      <c r="CA15" s="10">
        <v>43936</v>
      </c>
      <c r="CB15">
        <v>66750</v>
      </c>
      <c r="CC15">
        <v>3500</v>
      </c>
      <c r="CD15" s="10">
        <v>43936</v>
      </c>
      <c r="CE15">
        <v>30500</v>
      </c>
      <c r="CF15">
        <v>8500</v>
      </c>
      <c r="CG15" t="s">
        <v>23</v>
      </c>
      <c r="CH15" s="10">
        <v>43934</v>
      </c>
      <c r="CI15">
        <v>63250</v>
      </c>
      <c r="CJ15">
        <v>18250</v>
      </c>
      <c r="CK15" s="10">
        <v>43934</v>
      </c>
      <c r="CL15">
        <v>22000</v>
      </c>
      <c r="CM15">
        <v>6500</v>
      </c>
      <c r="CN15" t="s">
        <v>23</v>
      </c>
      <c r="CO15" s="10">
        <v>43930</v>
      </c>
      <c r="CP15">
        <v>45000</v>
      </c>
      <c r="CQ15">
        <v>6625</v>
      </c>
      <c r="CR15" s="10">
        <v>43930</v>
      </c>
      <c r="CS15">
        <v>15500</v>
      </c>
      <c r="CT15">
        <v>2375</v>
      </c>
      <c r="CU15" t="s">
        <v>23</v>
      </c>
      <c r="CV15" s="10">
        <v>43929</v>
      </c>
      <c r="CW15">
        <v>38375</v>
      </c>
      <c r="CX15">
        <v>250</v>
      </c>
      <c r="CY15" s="10">
        <v>43929</v>
      </c>
      <c r="CZ15">
        <v>13125</v>
      </c>
      <c r="DA15">
        <v>375</v>
      </c>
      <c r="DD15" t="str">
        <f t="shared" si="2"/>
        <v>BAJAJFINSV</v>
      </c>
      <c r="DE15">
        <f t="shared" si="3"/>
        <v>104750</v>
      </c>
      <c r="DF15">
        <f t="shared" si="4"/>
        <v>134125</v>
      </c>
      <c r="DG15">
        <f t="shared" si="5"/>
        <v>152625</v>
      </c>
      <c r="DH15">
        <f t="shared" si="6"/>
        <v>140125</v>
      </c>
      <c r="DI15">
        <f t="shared" si="7"/>
        <v>133000</v>
      </c>
      <c r="DJ15">
        <f t="shared" si="8"/>
        <v>110000</v>
      </c>
      <c r="DK15">
        <f t="shared" si="9"/>
        <v>104875</v>
      </c>
      <c r="DL15">
        <f t="shared" si="10"/>
        <v>103750</v>
      </c>
      <c r="DM15">
        <f t="shared" si="11"/>
        <v>103000</v>
      </c>
      <c r="DN15">
        <f t="shared" si="12"/>
        <v>91125</v>
      </c>
      <c r="DO15">
        <f t="shared" si="13"/>
        <v>70875</v>
      </c>
      <c r="DP15">
        <f t="shared" si="14"/>
        <v>66750</v>
      </c>
      <c r="DQ15">
        <f t="shared" si="15"/>
        <v>63250</v>
      </c>
      <c r="DR15">
        <f t="shared" si="16"/>
        <v>45000</v>
      </c>
      <c r="DS15">
        <f t="shared" si="17"/>
        <v>38375</v>
      </c>
      <c r="DT15">
        <f t="shared" si="35"/>
        <v>114500</v>
      </c>
      <c r="DU15">
        <f t="shared" si="18"/>
        <v>103250</v>
      </c>
      <c r="DV15">
        <f t="shared" si="19"/>
        <v>105625</v>
      </c>
      <c r="DW15">
        <f t="shared" si="20"/>
        <v>104000</v>
      </c>
      <c r="DX15">
        <f t="shared" si="21"/>
        <v>119875</v>
      </c>
      <c r="DY15">
        <f t="shared" si="22"/>
        <v>49875</v>
      </c>
      <c r="DZ15">
        <f t="shared" si="23"/>
        <v>48125</v>
      </c>
      <c r="EA15">
        <f t="shared" si="24"/>
        <v>46250</v>
      </c>
      <c r="EB15">
        <f t="shared" si="25"/>
        <v>46625</v>
      </c>
      <c r="EC15">
        <f t="shared" si="26"/>
        <v>42375</v>
      </c>
      <c r="ED15">
        <f t="shared" si="27"/>
        <v>35125</v>
      </c>
      <c r="EE15">
        <f t="shared" si="28"/>
        <v>30500</v>
      </c>
      <c r="EF15">
        <f t="shared" si="29"/>
        <v>22000</v>
      </c>
      <c r="EG15">
        <f t="shared" si="30"/>
        <v>15500</v>
      </c>
      <c r="EH15">
        <f t="shared" si="31"/>
        <v>13125</v>
      </c>
      <c r="EJ15" s="11" t="str">
        <f t="shared" si="36"/>
        <v>BAJAJFINSV</v>
      </c>
      <c r="EK15" s="12">
        <f t="shared" si="37"/>
        <v>1.0930787589498807</v>
      </c>
      <c r="EL15" s="12">
        <f t="shared" si="32"/>
        <v>0.76980428704566639</v>
      </c>
      <c r="EM15" s="12">
        <f t="shared" si="32"/>
        <v>0.69205569205569206</v>
      </c>
      <c r="EN15" s="12">
        <f t="shared" si="32"/>
        <v>0.74219446922390719</v>
      </c>
      <c r="EO15" s="12">
        <f t="shared" si="32"/>
        <v>0.90131578947368418</v>
      </c>
      <c r="EP15" s="12">
        <f t="shared" si="32"/>
        <v>0.45340909090909093</v>
      </c>
      <c r="EQ15" s="12">
        <f t="shared" si="32"/>
        <v>0.45887961859356374</v>
      </c>
      <c r="ER15" s="12">
        <f t="shared" si="32"/>
        <v>0.44578313253012047</v>
      </c>
      <c r="ES15" s="12">
        <f t="shared" si="32"/>
        <v>0.45266990291262138</v>
      </c>
      <c r="ET15" s="12">
        <f t="shared" si="32"/>
        <v>0.46502057613168724</v>
      </c>
      <c r="EU15" s="12">
        <f t="shared" si="32"/>
        <v>0.49559082892416223</v>
      </c>
      <c r="EV15" s="12">
        <f t="shared" si="32"/>
        <v>0.45692883895131087</v>
      </c>
      <c r="EW15" s="12">
        <f t="shared" si="32"/>
        <v>0.34782608695652173</v>
      </c>
      <c r="EX15" s="12">
        <f t="shared" si="32"/>
        <v>0.34444444444444444</v>
      </c>
      <c r="EY15" s="12">
        <f t="shared" si="32"/>
        <v>0.34201954397394135</v>
      </c>
      <c r="FA15" s="12" t="str">
        <f t="shared" si="38"/>
        <v>BAJAJFINSV</v>
      </c>
      <c r="FB15" s="12">
        <f t="shared" si="39"/>
        <v>-21.90121155638397</v>
      </c>
      <c r="FC15" s="12">
        <f t="shared" si="40"/>
        <v>-12.121212121212121</v>
      </c>
      <c r="FD15" s="12">
        <f t="shared" si="41"/>
        <v>8.9206066012488847</v>
      </c>
      <c r="FE15" s="12">
        <f t="shared" si="42"/>
        <v>5.3571428571428568</v>
      </c>
      <c r="FF15" s="12">
        <f t="shared" si="43"/>
        <v>20.90909090909091</v>
      </c>
      <c r="FG15" s="12">
        <f t="shared" si="44"/>
        <v>4.8867699642431468</v>
      </c>
      <c r="FH15" s="12">
        <f t="shared" si="45"/>
        <v>1.0843373493975903</v>
      </c>
      <c r="FI15" s="12">
        <f t="shared" si="46"/>
        <v>0.72815533980582525</v>
      </c>
      <c r="FJ15" s="12">
        <f t="shared" si="47"/>
        <v>13.031550068587105</v>
      </c>
      <c r="FK15" s="12">
        <f t="shared" si="48"/>
        <v>28.571428571428573</v>
      </c>
      <c r="FL15" s="12">
        <f t="shared" si="49"/>
        <v>6.1797752808988768</v>
      </c>
      <c r="FM15" s="12">
        <f t="shared" si="50"/>
        <v>5.5335968379446641</v>
      </c>
      <c r="FN15" s="12">
        <f t="shared" si="51"/>
        <v>40.555555555555557</v>
      </c>
      <c r="FO15" s="12">
        <f t="shared" si="52"/>
        <v>17.263843648208468</v>
      </c>
      <c r="FP15" s="12">
        <f t="shared" si="53"/>
        <v>0.10895883777239709</v>
      </c>
      <c r="FQ15" s="12">
        <f t="shared" si="54"/>
        <v>-2.2485207100591716E-2</v>
      </c>
      <c r="FR15" s="12">
        <f t="shared" si="55"/>
        <v>1.5625E-2</v>
      </c>
      <c r="FS15" s="12">
        <f t="shared" si="56"/>
        <v>-0.132429614181439</v>
      </c>
      <c r="FT15" s="12">
        <f t="shared" si="57"/>
        <v>1.4035087719298245</v>
      </c>
      <c r="FU15" s="12">
        <f t="shared" si="58"/>
        <v>3.6363636363636362E-2</v>
      </c>
      <c r="FV15" s="12">
        <f t="shared" si="59"/>
        <v>4.0540540540540543E-2</v>
      </c>
      <c r="FW15" s="12">
        <f t="shared" si="60"/>
        <v>-8.0428954423592495E-3</v>
      </c>
      <c r="FX15" s="12">
        <f t="shared" si="61"/>
        <v>0.10029498525073746</v>
      </c>
      <c r="FY15" s="12">
        <f t="shared" si="62"/>
        <v>0.20640569395017794</v>
      </c>
      <c r="FZ15" s="12">
        <f t="shared" si="63"/>
        <v>0.15163934426229508</v>
      </c>
      <c r="GA15" s="12">
        <f t="shared" si="64"/>
        <v>0.38636363636363635</v>
      </c>
      <c r="GB15" s="12">
        <f t="shared" si="65"/>
        <v>0.41935483870967744</v>
      </c>
      <c r="GC15" s="12">
        <f t="shared" si="66"/>
        <v>0.18095238095238095</v>
      </c>
    </row>
    <row r="16" spans="1:185" x14ac:dyDescent="0.25">
      <c r="A16" t="s">
        <v>24</v>
      </c>
      <c r="B16" s="10">
        <v>43951</v>
      </c>
      <c r="C16">
        <v>1825500</v>
      </c>
      <c r="D16">
        <v>-289000</v>
      </c>
      <c r="E16" s="10">
        <v>43951</v>
      </c>
      <c r="F16">
        <v>2140750</v>
      </c>
      <c r="G16">
        <v>-65750</v>
      </c>
      <c r="H16" t="s">
        <v>24</v>
      </c>
      <c r="I16" s="10">
        <v>43950</v>
      </c>
      <c r="J16">
        <v>2114500</v>
      </c>
      <c r="K16">
        <v>-180250</v>
      </c>
      <c r="L16" s="10">
        <v>43950</v>
      </c>
      <c r="M16">
        <v>2206500</v>
      </c>
      <c r="N16">
        <v>19000</v>
      </c>
      <c r="O16" t="s">
        <v>24</v>
      </c>
      <c r="P16" s="10">
        <v>43949</v>
      </c>
      <c r="Q16">
        <v>2294750</v>
      </c>
      <c r="R16">
        <v>-118500</v>
      </c>
      <c r="S16" s="10">
        <v>43949</v>
      </c>
      <c r="T16">
        <v>2187500</v>
      </c>
      <c r="U16">
        <v>221750</v>
      </c>
      <c r="V16" t="s">
        <v>24</v>
      </c>
      <c r="W16" s="10">
        <v>43948</v>
      </c>
      <c r="X16">
        <v>2413250</v>
      </c>
      <c r="Y16">
        <v>-25250</v>
      </c>
      <c r="Z16" s="10">
        <v>43948</v>
      </c>
      <c r="AA16">
        <v>1965750</v>
      </c>
      <c r="AB16">
        <v>68000</v>
      </c>
      <c r="AC16" t="s">
        <v>24</v>
      </c>
      <c r="AD16" s="10">
        <v>43945</v>
      </c>
      <c r="AE16">
        <v>2438500</v>
      </c>
      <c r="AF16">
        <v>603750</v>
      </c>
      <c r="AG16" s="10">
        <v>43945</v>
      </c>
      <c r="AH16">
        <v>1897750</v>
      </c>
      <c r="AI16">
        <v>215250</v>
      </c>
      <c r="AJ16" t="s">
        <v>24</v>
      </c>
      <c r="AK16" s="10">
        <v>43944</v>
      </c>
      <c r="AL16">
        <v>1834750</v>
      </c>
      <c r="AM16">
        <v>-48000</v>
      </c>
      <c r="AN16" s="10">
        <v>43944</v>
      </c>
      <c r="AO16">
        <v>1682500</v>
      </c>
      <c r="AP16">
        <v>75500</v>
      </c>
      <c r="AQ16" t="s">
        <v>24</v>
      </c>
      <c r="AR16" s="10">
        <v>43943</v>
      </c>
      <c r="AS16">
        <v>1882750</v>
      </c>
      <c r="AT16">
        <v>20000</v>
      </c>
      <c r="AU16" s="10">
        <v>43943</v>
      </c>
      <c r="AV16">
        <v>1607000</v>
      </c>
      <c r="AW16">
        <v>84250</v>
      </c>
      <c r="AX16" t="s">
        <v>24</v>
      </c>
      <c r="AY16" s="10">
        <v>43942</v>
      </c>
      <c r="AZ16">
        <v>1862750</v>
      </c>
      <c r="BA16">
        <v>258000</v>
      </c>
      <c r="BB16" s="10">
        <v>43942</v>
      </c>
      <c r="BC16">
        <v>1522750</v>
      </c>
      <c r="BD16">
        <v>242250</v>
      </c>
      <c r="BE16" t="s">
        <v>24</v>
      </c>
      <c r="BF16" s="10">
        <v>43941</v>
      </c>
      <c r="BG16">
        <v>1604750</v>
      </c>
      <c r="BH16">
        <v>35500</v>
      </c>
      <c r="BI16" s="10">
        <v>43941</v>
      </c>
      <c r="BJ16">
        <v>1280500</v>
      </c>
      <c r="BK16">
        <v>20250</v>
      </c>
      <c r="BL16" t="s">
        <v>24</v>
      </c>
      <c r="BM16" s="10">
        <v>43938</v>
      </c>
      <c r="BN16">
        <v>1569250</v>
      </c>
      <c r="BO16">
        <v>29500</v>
      </c>
      <c r="BP16" s="10">
        <v>43938</v>
      </c>
      <c r="BQ16">
        <v>1260250</v>
      </c>
      <c r="BR16">
        <v>10250</v>
      </c>
      <c r="BS16" t="s">
        <v>24</v>
      </c>
      <c r="BT16" s="10">
        <v>43937</v>
      </c>
      <c r="BU16">
        <v>1539750</v>
      </c>
      <c r="BV16">
        <v>112750</v>
      </c>
      <c r="BW16" s="10">
        <v>43937</v>
      </c>
      <c r="BX16">
        <v>1250000</v>
      </c>
      <c r="BY16">
        <v>60000</v>
      </c>
      <c r="BZ16" t="s">
        <v>24</v>
      </c>
      <c r="CA16" s="10">
        <v>43936</v>
      </c>
      <c r="CB16">
        <v>1427000</v>
      </c>
      <c r="CC16">
        <v>224750</v>
      </c>
      <c r="CD16" s="10">
        <v>43936</v>
      </c>
      <c r="CE16">
        <v>1190000</v>
      </c>
      <c r="CF16">
        <v>44500</v>
      </c>
      <c r="CG16" t="s">
        <v>24</v>
      </c>
      <c r="CH16" s="10">
        <v>43934</v>
      </c>
      <c r="CI16">
        <v>1202250</v>
      </c>
      <c r="CJ16">
        <v>189000</v>
      </c>
      <c r="CK16" s="10">
        <v>43934</v>
      </c>
      <c r="CL16">
        <v>1145500</v>
      </c>
      <c r="CM16">
        <v>34000</v>
      </c>
      <c r="CN16" t="s">
        <v>24</v>
      </c>
      <c r="CO16" s="10">
        <v>43930</v>
      </c>
      <c r="CP16">
        <v>1013250</v>
      </c>
      <c r="CQ16">
        <v>-28250</v>
      </c>
      <c r="CR16" s="10">
        <v>43930</v>
      </c>
      <c r="CS16">
        <v>1111500</v>
      </c>
      <c r="CT16">
        <v>33750</v>
      </c>
      <c r="CU16" t="s">
        <v>24</v>
      </c>
      <c r="CV16" s="10">
        <v>43929</v>
      </c>
      <c r="CW16">
        <v>1041500</v>
      </c>
      <c r="CX16">
        <v>-60250</v>
      </c>
      <c r="CY16" s="10">
        <v>43929</v>
      </c>
      <c r="CZ16">
        <v>1077750</v>
      </c>
      <c r="DA16">
        <v>33750</v>
      </c>
      <c r="DD16" t="str">
        <f t="shared" si="2"/>
        <v>BAJFINANCE</v>
      </c>
      <c r="DE16">
        <f t="shared" si="3"/>
        <v>1825500</v>
      </c>
      <c r="DF16">
        <f t="shared" si="4"/>
        <v>2114500</v>
      </c>
      <c r="DG16">
        <f t="shared" si="5"/>
        <v>2294750</v>
      </c>
      <c r="DH16">
        <f t="shared" si="6"/>
        <v>2413250</v>
      </c>
      <c r="DI16">
        <f t="shared" si="7"/>
        <v>2438500</v>
      </c>
      <c r="DJ16">
        <f t="shared" si="8"/>
        <v>1834750</v>
      </c>
      <c r="DK16">
        <f t="shared" si="9"/>
        <v>1882750</v>
      </c>
      <c r="DL16">
        <f t="shared" si="10"/>
        <v>1862750</v>
      </c>
      <c r="DM16">
        <f t="shared" si="11"/>
        <v>1604750</v>
      </c>
      <c r="DN16">
        <f t="shared" si="12"/>
        <v>1569250</v>
      </c>
      <c r="DO16">
        <f t="shared" si="13"/>
        <v>1539750</v>
      </c>
      <c r="DP16">
        <f t="shared" si="14"/>
        <v>1427000</v>
      </c>
      <c r="DQ16">
        <f t="shared" si="15"/>
        <v>1202250</v>
      </c>
      <c r="DR16">
        <f t="shared" si="16"/>
        <v>1013250</v>
      </c>
      <c r="DS16">
        <f t="shared" si="17"/>
        <v>1041500</v>
      </c>
      <c r="DT16">
        <f t="shared" si="35"/>
        <v>2140750</v>
      </c>
      <c r="DU16">
        <f t="shared" si="18"/>
        <v>2206500</v>
      </c>
      <c r="DV16">
        <f t="shared" si="19"/>
        <v>2187500</v>
      </c>
      <c r="DW16">
        <f t="shared" si="20"/>
        <v>1965750</v>
      </c>
      <c r="DX16">
        <f t="shared" si="21"/>
        <v>1897750</v>
      </c>
      <c r="DY16">
        <f t="shared" si="22"/>
        <v>1682500</v>
      </c>
      <c r="DZ16">
        <f t="shared" si="23"/>
        <v>1607000</v>
      </c>
      <c r="EA16">
        <f t="shared" si="24"/>
        <v>1522750</v>
      </c>
      <c r="EB16">
        <f t="shared" si="25"/>
        <v>1280500</v>
      </c>
      <c r="EC16">
        <f t="shared" si="26"/>
        <v>1260250</v>
      </c>
      <c r="ED16">
        <f t="shared" si="27"/>
        <v>1250000</v>
      </c>
      <c r="EE16">
        <f t="shared" si="28"/>
        <v>1190000</v>
      </c>
      <c r="EF16">
        <f t="shared" si="29"/>
        <v>1145500</v>
      </c>
      <c r="EG16">
        <f t="shared" si="30"/>
        <v>1111500</v>
      </c>
      <c r="EH16">
        <f t="shared" si="31"/>
        <v>1077750</v>
      </c>
      <c r="EJ16" s="11" t="str">
        <f t="shared" si="36"/>
        <v>BAJFINANCE</v>
      </c>
      <c r="EK16" s="12">
        <f t="shared" si="37"/>
        <v>1.172692413037524</v>
      </c>
      <c r="EL16" s="12">
        <f t="shared" si="32"/>
        <v>1.0435091038070465</v>
      </c>
      <c r="EM16" s="12">
        <f t="shared" si="32"/>
        <v>0.95326288266695713</v>
      </c>
      <c r="EN16" s="12">
        <f t="shared" si="32"/>
        <v>0.81456542007666011</v>
      </c>
      <c r="EO16" s="12">
        <f t="shared" si="32"/>
        <v>0.7782448226368669</v>
      </c>
      <c r="EP16" s="12">
        <f t="shared" si="32"/>
        <v>0.9170186673933779</v>
      </c>
      <c r="EQ16" s="12">
        <f t="shared" si="32"/>
        <v>0.85353870667905984</v>
      </c>
      <c r="ER16" s="12">
        <f t="shared" si="32"/>
        <v>0.81747416454167221</v>
      </c>
      <c r="ES16" s="12">
        <f t="shared" si="32"/>
        <v>0.79794360492288519</v>
      </c>
      <c r="ET16" s="12">
        <f t="shared" si="32"/>
        <v>0.80309064839891664</v>
      </c>
      <c r="EU16" s="12">
        <f t="shared" si="32"/>
        <v>0.81182010066569243</v>
      </c>
      <c r="EV16" s="12">
        <f t="shared" si="32"/>
        <v>0.83391730903994399</v>
      </c>
      <c r="EW16" s="12">
        <f t="shared" si="32"/>
        <v>0.95279683925972136</v>
      </c>
      <c r="EX16" s="12">
        <f t="shared" si="32"/>
        <v>1.0969652109548482</v>
      </c>
      <c r="EY16" s="12">
        <f t="shared" si="32"/>
        <v>1.0348055688910225</v>
      </c>
      <c r="FA16" s="12" t="str">
        <f t="shared" si="38"/>
        <v>BAJFINANCE</v>
      </c>
      <c r="FB16" s="12">
        <f t="shared" si="39"/>
        <v>-13.667533695909198</v>
      </c>
      <c r="FC16" s="12">
        <f t="shared" si="40"/>
        <v>-7.8548861531757268</v>
      </c>
      <c r="FD16" s="12">
        <f t="shared" si="41"/>
        <v>-4.9103905521599502</v>
      </c>
      <c r="FE16" s="12">
        <f t="shared" si="42"/>
        <v>-1.0354726266147221</v>
      </c>
      <c r="FF16" s="12">
        <f t="shared" si="43"/>
        <v>32.90639051641913</v>
      </c>
      <c r="FG16" s="12">
        <f t="shared" si="44"/>
        <v>-2.5494622228123753</v>
      </c>
      <c r="FH16" s="12">
        <f t="shared" si="45"/>
        <v>1.0736813850489868</v>
      </c>
      <c r="FI16" s="12">
        <f t="shared" si="46"/>
        <v>16.077270602897649</v>
      </c>
      <c r="FJ16" s="12">
        <f t="shared" si="47"/>
        <v>2.2622271785884975</v>
      </c>
      <c r="FK16" s="12">
        <f t="shared" si="48"/>
        <v>1.9158954375710342</v>
      </c>
      <c r="FL16" s="12">
        <f t="shared" si="49"/>
        <v>7.9011913104414857</v>
      </c>
      <c r="FM16" s="12">
        <f t="shared" si="50"/>
        <v>18.694115200665419</v>
      </c>
      <c r="FN16" s="12">
        <f t="shared" si="51"/>
        <v>18.652849740932641</v>
      </c>
      <c r="FO16" s="12">
        <f t="shared" si="52"/>
        <v>-2.7124339894383103</v>
      </c>
      <c r="FP16" s="12">
        <f t="shared" si="53"/>
        <v>-2.9798323136188534E-2</v>
      </c>
      <c r="FQ16" s="12">
        <f t="shared" si="54"/>
        <v>8.6857142857142862E-3</v>
      </c>
      <c r="FR16" s="12">
        <f t="shared" si="55"/>
        <v>0.11280681673661452</v>
      </c>
      <c r="FS16" s="12">
        <f t="shared" si="56"/>
        <v>3.5831906204716109E-2</v>
      </c>
      <c r="FT16" s="12">
        <f t="shared" si="57"/>
        <v>0.12793462109955422</v>
      </c>
      <c r="FU16" s="12">
        <f t="shared" si="58"/>
        <v>4.6981953951462353E-2</v>
      </c>
      <c r="FV16" s="12">
        <f t="shared" si="59"/>
        <v>5.5327532424889178E-2</v>
      </c>
      <c r="FW16" s="12">
        <f t="shared" si="60"/>
        <v>0.18918391253416633</v>
      </c>
      <c r="FX16" s="12">
        <f t="shared" si="61"/>
        <v>1.6068240428486411E-2</v>
      </c>
      <c r="FY16" s="12">
        <f t="shared" si="62"/>
        <v>8.2000000000000007E-3</v>
      </c>
      <c r="FZ16" s="12">
        <f t="shared" si="63"/>
        <v>5.0420168067226892E-2</v>
      </c>
      <c r="GA16" s="12">
        <f t="shared" si="64"/>
        <v>3.8847664775207333E-2</v>
      </c>
      <c r="GB16" s="12">
        <f t="shared" si="65"/>
        <v>3.0589293747188485E-2</v>
      </c>
      <c r="GC16" s="12">
        <f t="shared" si="66"/>
        <v>3.1315240083507306E-2</v>
      </c>
    </row>
    <row r="17" spans="1:185" x14ac:dyDescent="0.25">
      <c r="A17" t="s">
        <v>25</v>
      </c>
      <c r="B17" s="10">
        <v>43951</v>
      </c>
      <c r="C17">
        <v>72000</v>
      </c>
      <c r="D17">
        <v>24800</v>
      </c>
      <c r="E17" s="10">
        <v>43951</v>
      </c>
      <c r="F17">
        <v>81600</v>
      </c>
      <c r="G17">
        <v>7200</v>
      </c>
      <c r="H17" t="s">
        <v>25</v>
      </c>
      <c r="I17" s="10">
        <v>43950</v>
      </c>
      <c r="J17">
        <v>47200</v>
      </c>
      <c r="K17">
        <v>1600</v>
      </c>
      <c r="L17" s="10">
        <v>43950</v>
      </c>
      <c r="M17">
        <v>74400</v>
      </c>
      <c r="N17">
        <v>4800</v>
      </c>
      <c r="O17" t="s">
        <v>25</v>
      </c>
      <c r="P17" s="10">
        <v>43949</v>
      </c>
      <c r="Q17">
        <v>45600</v>
      </c>
      <c r="R17">
        <v>4000</v>
      </c>
      <c r="S17" s="10">
        <v>43949</v>
      </c>
      <c r="T17">
        <v>69600</v>
      </c>
      <c r="U17">
        <v>-800</v>
      </c>
      <c r="V17" t="s">
        <v>25</v>
      </c>
      <c r="W17" s="10">
        <v>43948</v>
      </c>
      <c r="X17">
        <v>41600</v>
      </c>
      <c r="Y17">
        <v>9600</v>
      </c>
      <c r="Z17" s="10">
        <v>43948</v>
      </c>
      <c r="AA17">
        <v>70400</v>
      </c>
      <c r="AB17">
        <v>15200</v>
      </c>
      <c r="AC17" t="s">
        <v>25</v>
      </c>
      <c r="AD17" s="10">
        <v>43945</v>
      </c>
      <c r="AE17">
        <v>32000</v>
      </c>
      <c r="AF17">
        <v>2400</v>
      </c>
      <c r="AG17" s="10">
        <v>43945</v>
      </c>
      <c r="AH17">
        <v>55200</v>
      </c>
      <c r="AI17">
        <v>16800</v>
      </c>
      <c r="AJ17" t="s">
        <v>25</v>
      </c>
      <c r="AK17" s="10">
        <v>43944</v>
      </c>
      <c r="AL17">
        <v>29600</v>
      </c>
      <c r="AM17">
        <v>3200</v>
      </c>
      <c r="AN17" s="10">
        <v>43944</v>
      </c>
      <c r="AO17">
        <v>38400</v>
      </c>
      <c r="AP17">
        <v>1600</v>
      </c>
      <c r="AQ17" t="s">
        <v>25</v>
      </c>
      <c r="AR17" s="10">
        <v>43943</v>
      </c>
      <c r="AS17">
        <v>26400</v>
      </c>
      <c r="AT17">
        <v>2400</v>
      </c>
      <c r="AU17" s="10">
        <v>43943</v>
      </c>
      <c r="AV17">
        <v>36800</v>
      </c>
      <c r="AW17">
        <v>5600</v>
      </c>
      <c r="AX17" t="s">
        <v>25</v>
      </c>
      <c r="AY17" s="10">
        <v>43942</v>
      </c>
      <c r="AZ17">
        <v>24000</v>
      </c>
      <c r="BA17">
        <v>0</v>
      </c>
      <c r="BB17" s="10">
        <v>43942</v>
      </c>
      <c r="BC17">
        <v>31200</v>
      </c>
      <c r="BD17">
        <v>3200</v>
      </c>
      <c r="BE17" t="s">
        <v>25</v>
      </c>
      <c r="BF17" s="10">
        <v>43941</v>
      </c>
      <c r="BG17">
        <v>24000</v>
      </c>
      <c r="BH17">
        <v>1600</v>
      </c>
      <c r="BI17" s="10">
        <v>43941</v>
      </c>
      <c r="BJ17">
        <v>28000</v>
      </c>
      <c r="BK17">
        <v>4800</v>
      </c>
      <c r="BL17" t="s">
        <v>25</v>
      </c>
      <c r="BM17" s="10">
        <v>43938</v>
      </c>
      <c r="BN17">
        <v>22400</v>
      </c>
      <c r="BO17">
        <v>5600</v>
      </c>
      <c r="BP17" s="10">
        <v>43938</v>
      </c>
      <c r="BQ17">
        <v>23200</v>
      </c>
      <c r="BR17">
        <v>-800</v>
      </c>
      <c r="BS17" t="s">
        <v>25</v>
      </c>
      <c r="BT17" s="10">
        <v>43937</v>
      </c>
      <c r="BU17">
        <v>16800</v>
      </c>
      <c r="BV17">
        <v>2400</v>
      </c>
      <c r="BW17" s="10">
        <v>43937</v>
      </c>
      <c r="BX17">
        <v>24000</v>
      </c>
      <c r="BY17">
        <v>5600</v>
      </c>
      <c r="BZ17" t="s">
        <v>25</v>
      </c>
      <c r="CA17" s="10">
        <v>43936</v>
      </c>
      <c r="CB17">
        <v>14400</v>
      </c>
      <c r="CC17">
        <v>0</v>
      </c>
      <c r="CD17" s="10">
        <v>43936</v>
      </c>
      <c r="CE17">
        <v>18400</v>
      </c>
      <c r="CF17">
        <v>1600</v>
      </c>
      <c r="CG17" t="s">
        <v>25</v>
      </c>
      <c r="CH17" s="10">
        <v>43934</v>
      </c>
      <c r="CI17">
        <v>14400</v>
      </c>
      <c r="CJ17">
        <v>3200</v>
      </c>
      <c r="CK17" s="10">
        <v>43934</v>
      </c>
      <c r="CL17">
        <v>16800</v>
      </c>
      <c r="CM17">
        <v>4000</v>
      </c>
      <c r="CN17" t="s">
        <v>25</v>
      </c>
      <c r="CO17" s="10">
        <v>43930</v>
      </c>
      <c r="CP17">
        <v>11200</v>
      </c>
      <c r="CQ17">
        <v>2400</v>
      </c>
      <c r="CR17" s="10">
        <v>43930</v>
      </c>
      <c r="CS17">
        <v>12800</v>
      </c>
      <c r="CT17">
        <v>800</v>
      </c>
      <c r="CU17" t="s">
        <v>25</v>
      </c>
      <c r="CV17" s="10">
        <v>43929</v>
      </c>
      <c r="CW17">
        <v>8800</v>
      </c>
      <c r="CX17">
        <v>800</v>
      </c>
      <c r="CY17" s="10">
        <v>43929</v>
      </c>
      <c r="CZ17">
        <v>12000</v>
      </c>
      <c r="DA17">
        <v>0</v>
      </c>
      <c r="DD17" t="str">
        <f t="shared" si="2"/>
        <v>BALKRISIND</v>
      </c>
      <c r="DE17">
        <f t="shared" si="3"/>
        <v>72000</v>
      </c>
      <c r="DF17">
        <f t="shared" si="4"/>
        <v>47200</v>
      </c>
      <c r="DG17">
        <f t="shared" si="5"/>
        <v>45600</v>
      </c>
      <c r="DH17">
        <f t="shared" si="6"/>
        <v>41600</v>
      </c>
      <c r="DI17">
        <f t="shared" si="7"/>
        <v>32000</v>
      </c>
      <c r="DJ17">
        <f t="shared" si="8"/>
        <v>29600</v>
      </c>
      <c r="DK17">
        <f t="shared" si="9"/>
        <v>26400</v>
      </c>
      <c r="DL17">
        <f t="shared" si="10"/>
        <v>24000</v>
      </c>
      <c r="DM17">
        <f t="shared" si="11"/>
        <v>24000</v>
      </c>
      <c r="DN17">
        <f t="shared" si="12"/>
        <v>22400</v>
      </c>
      <c r="DO17">
        <f t="shared" si="13"/>
        <v>16800</v>
      </c>
      <c r="DP17">
        <f t="shared" si="14"/>
        <v>14400</v>
      </c>
      <c r="DQ17">
        <f t="shared" si="15"/>
        <v>14400</v>
      </c>
      <c r="DR17">
        <f t="shared" si="16"/>
        <v>11200</v>
      </c>
      <c r="DS17">
        <f t="shared" si="17"/>
        <v>8800</v>
      </c>
      <c r="DT17">
        <f t="shared" si="35"/>
        <v>81600</v>
      </c>
      <c r="DU17">
        <f t="shared" si="18"/>
        <v>74400</v>
      </c>
      <c r="DV17">
        <f t="shared" si="19"/>
        <v>69600</v>
      </c>
      <c r="DW17">
        <f t="shared" si="20"/>
        <v>70400</v>
      </c>
      <c r="DX17">
        <f t="shared" si="21"/>
        <v>55200</v>
      </c>
      <c r="DY17">
        <f t="shared" si="22"/>
        <v>38400</v>
      </c>
      <c r="DZ17">
        <f t="shared" si="23"/>
        <v>36800</v>
      </c>
      <c r="EA17">
        <f t="shared" si="24"/>
        <v>31200</v>
      </c>
      <c r="EB17">
        <f t="shared" si="25"/>
        <v>28000</v>
      </c>
      <c r="EC17">
        <f t="shared" si="26"/>
        <v>23200</v>
      </c>
      <c r="ED17">
        <f t="shared" si="27"/>
        <v>24000</v>
      </c>
      <c r="EE17">
        <f t="shared" si="28"/>
        <v>18400</v>
      </c>
      <c r="EF17">
        <f t="shared" si="29"/>
        <v>16800</v>
      </c>
      <c r="EG17">
        <f t="shared" si="30"/>
        <v>12800</v>
      </c>
      <c r="EH17">
        <f t="shared" si="31"/>
        <v>12000</v>
      </c>
      <c r="EJ17" s="11" t="str">
        <f t="shared" si="36"/>
        <v>BALKRISIND</v>
      </c>
      <c r="EK17" s="12">
        <f t="shared" si="37"/>
        <v>1.1333333333333333</v>
      </c>
      <c r="EL17" s="12">
        <f t="shared" si="32"/>
        <v>1.576271186440678</v>
      </c>
      <c r="EM17" s="12">
        <f t="shared" si="32"/>
        <v>1.5263157894736843</v>
      </c>
      <c r="EN17" s="12">
        <f t="shared" si="32"/>
        <v>1.6923076923076923</v>
      </c>
      <c r="EO17" s="12">
        <f t="shared" si="32"/>
        <v>1.7250000000000001</v>
      </c>
      <c r="EP17" s="12">
        <f t="shared" si="32"/>
        <v>1.2972972972972974</v>
      </c>
      <c r="EQ17" s="12">
        <f t="shared" si="32"/>
        <v>1.393939393939394</v>
      </c>
      <c r="ER17" s="12">
        <f t="shared" si="32"/>
        <v>1.3</v>
      </c>
      <c r="ES17" s="12">
        <f t="shared" si="32"/>
        <v>1.1666666666666667</v>
      </c>
      <c r="ET17" s="12">
        <f t="shared" si="32"/>
        <v>1.0357142857142858</v>
      </c>
      <c r="EU17" s="12">
        <f t="shared" si="32"/>
        <v>1.4285714285714286</v>
      </c>
      <c r="EV17" s="12">
        <f t="shared" si="32"/>
        <v>1.2777777777777777</v>
      </c>
      <c r="EW17" s="12">
        <f t="shared" si="32"/>
        <v>1.1666666666666667</v>
      </c>
      <c r="EX17" s="12">
        <f t="shared" si="32"/>
        <v>1.1428571428571428</v>
      </c>
      <c r="EY17" s="12">
        <f t="shared" si="32"/>
        <v>1.3636363636363635</v>
      </c>
      <c r="FA17" s="12" t="str">
        <f t="shared" si="38"/>
        <v>BALKRISIND</v>
      </c>
      <c r="FB17" s="12">
        <f t="shared" si="39"/>
        <v>52.542372881355931</v>
      </c>
      <c r="FC17" s="12">
        <f t="shared" si="40"/>
        <v>3.5087719298245612</v>
      </c>
      <c r="FD17" s="12">
        <f t="shared" si="41"/>
        <v>9.615384615384615</v>
      </c>
      <c r="FE17" s="12">
        <f t="shared" si="42"/>
        <v>30</v>
      </c>
      <c r="FF17" s="12">
        <f t="shared" si="43"/>
        <v>8.1081081081081088</v>
      </c>
      <c r="FG17" s="12">
        <f t="shared" si="44"/>
        <v>12.121212121212121</v>
      </c>
      <c r="FH17" s="12">
        <f t="shared" si="45"/>
        <v>10</v>
      </c>
      <c r="FI17" s="12">
        <f t="shared" si="46"/>
        <v>0</v>
      </c>
      <c r="FJ17" s="12">
        <f t="shared" si="47"/>
        <v>7.1428571428571432</v>
      </c>
      <c r="FK17" s="12">
        <f t="shared" si="48"/>
        <v>33.333333333333336</v>
      </c>
      <c r="FL17" s="12">
        <f t="shared" si="49"/>
        <v>16.666666666666668</v>
      </c>
      <c r="FM17" s="12">
        <f t="shared" si="50"/>
        <v>0</v>
      </c>
      <c r="FN17" s="12">
        <f t="shared" si="51"/>
        <v>28.571428571428573</v>
      </c>
      <c r="FO17" s="12">
        <f t="shared" si="52"/>
        <v>27.272727272727273</v>
      </c>
      <c r="FP17" s="12">
        <f t="shared" si="53"/>
        <v>9.6774193548387094E-2</v>
      </c>
      <c r="FQ17" s="12">
        <f t="shared" si="54"/>
        <v>6.8965517241379309E-2</v>
      </c>
      <c r="FR17" s="12">
        <f t="shared" si="55"/>
        <v>-1.1363636363636364E-2</v>
      </c>
      <c r="FS17" s="12">
        <f t="shared" si="56"/>
        <v>0.27536231884057971</v>
      </c>
      <c r="FT17" s="12">
        <f t="shared" si="57"/>
        <v>0.4375</v>
      </c>
      <c r="FU17" s="12">
        <f t="shared" si="58"/>
        <v>4.3478260869565216E-2</v>
      </c>
      <c r="FV17" s="12">
        <f t="shared" si="59"/>
        <v>0.17948717948717949</v>
      </c>
      <c r="FW17" s="12">
        <f t="shared" si="60"/>
        <v>0.11428571428571428</v>
      </c>
      <c r="FX17" s="12">
        <f t="shared" si="61"/>
        <v>0.20689655172413793</v>
      </c>
      <c r="FY17" s="12">
        <f t="shared" si="62"/>
        <v>-3.3333333333333333E-2</v>
      </c>
      <c r="FZ17" s="12">
        <f t="shared" si="63"/>
        <v>0.30434782608695654</v>
      </c>
      <c r="GA17" s="12">
        <f t="shared" si="64"/>
        <v>9.5238095238095233E-2</v>
      </c>
      <c r="GB17" s="12">
        <f t="shared" si="65"/>
        <v>0.3125</v>
      </c>
      <c r="GC17" s="12">
        <f t="shared" si="66"/>
        <v>6.6666666666666666E-2</v>
      </c>
    </row>
    <row r="18" spans="1:185" x14ac:dyDescent="0.25">
      <c r="A18" t="s">
        <v>26</v>
      </c>
      <c r="B18" s="10">
        <v>43951</v>
      </c>
      <c r="C18">
        <v>1092000</v>
      </c>
      <c r="D18">
        <v>-254400</v>
      </c>
      <c r="E18" s="10">
        <v>43951</v>
      </c>
      <c r="F18">
        <v>1489200</v>
      </c>
      <c r="G18">
        <v>298800</v>
      </c>
      <c r="H18" t="s">
        <v>26</v>
      </c>
      <c r="I18" s="10">
        <v>43950</v>
      </c>
      <c r="J18">
        <v>1346400</v>
      </c>
      <c r="K18">
        <v>-320400</v>
      </c>
      <c r="L18" s="10">
        <v>43950</v>
      </c>
      <c r="M18">
        <v>1190400</v>
      </c>
      <c r="N18">
        <v>-200400</v>
      </c>
      <c r="O18" t="s">
        <v>26</v>
      </c>
      <c r="P18" s="10">
        <v>43949</v>
      </c>
      <c r="Q18">
        <v>1666800</v>
      </c>
      <c r="R18">
        <v>-195600</v>
      </c>
      <c r="S18" s="10">
        <v>43949</v>
      </c>
      <c r="T18">
        <v>1390800</v>
      </c>
      <c r="U18">
        <v>150000</v>
      </c>
      <c r="V18" t="s">
        <v>26</v>
      </c>
      <c r="W18" s="10">
        <v>43948</v>
      </c>
      <c r="X18">
        <v>1862400</v>
      </c>
      <c r="Y18">
        <v>50400</v>
      </c>
      <c r="Z18" s="10">
        <v>43948</v>
      </c>
      <c r="AA18">
        <v>1240800</v>
      </c>
      <c r="AB18">
        <v>-142800</v>
      </c>
      <c r="AC18" t="s">
        <v>26</v>
      </c>
      <c r="AD18" s="10">
        <v>43945</v>
      </c>
      <c r="AE18">
        <v>1812000</v>
      </c>
      <c r="AF18">
        <v>-26400</v>
      </c>
      <c r="AG18" s="10">
        <v>43945</v>
      </c>
      <c r="AH18">
        <v>1383600</v>
      </c>
      <c r="AI18">
        <v>-54000</v>
      </c>
      <c r="AJ18" t="s">
        <v>26</v>
      </c>
      <c r="AK18" s="10">
        <v>43944</v>
      </c>
      <c r="AL18">
        <v>1838400</v>
      </c>
      <c r="AM18">
        <v>20400</v>
      </c>
      <c r="AN18" s="10">
        <v>43944</v>
      </c>
      <c r="AO18">
        <v>1437600</v>
      </c>
      <c r="AP18">
        <v>-31200</v>
      </c>
      <c r="AQ18" t="s">
        <v>26</v>
      </c>
      <c r="AR18" s="10">
        <v>43943</v>
      </c>
      <c r="AS18">
        <v>1818000</v>
      </c>
      <c r="AT18">
        <v>136800</v>
      </c>
      <c r="AU18" s="10">
        <v>43943</v>
      </c>
      <c r="AV18">
        <v>1468800</v>
      </c>
      <c r="AW18">
        <v>87600</v>
      </c>
      <c r="AX18" t="s">
        <v>26</v>
      </c>
      <c r="AY18" s="10">
        <v>43942</v>
      </c>
      <c r="AZ18">
        <v>1681200</v>
      </c>
      <c r="BA18">
        <v>226800</v>
      </c>
      <c r="BB18" s="10">
        <v>43942</v>
      </c>
      <c r="BC18">
        <v>1381200</v>
      </c>
      <c r="BD18">
        <v>-38400</v>
      </c>
      <c r="BE18" t="s">
        <v>26</v>
      </c>
      <c r="BF18" s="10">
        <v>43941</v>
      </c>
      <c r="BG18">
        <v>1454400</v>
      </c>
      <c r="BH18">
        <v>280800</v>
      </c>
      <c r="BI18" s="10">
        <v>43941</v>
      </c>
      <c r="BJ18">
        <v>1419600</v>
      </c>
      <c r="BK18">
        <v>-32400</v>
      </c>
      <c r="BL18" t="s">
        <v>26</v>
      </c>
      <c r="BM18" s="10">
        <v>43938</v>
      </c>
      <c r="BN18">
        <v>1173600</v>
      </c>
      <c r="BO18">
        <v>-27600</v>
      </c>
      <c r="BP18" s="10">
        <v>43938</v>
      </c>
      <c r="BQ18">
        <v>1452000</v>
      </c>
      <c r="BR18">
        <v>-22800</v>
      </c>
      <c r="BS18" t="s">
        <v>26</v>
      </c>
      <c r="BT18" s="10">
        <v>43937</v>
      </c>
      <c r="BU18">
        <v>1201200</v>
      </c>
      <c r="BV18">
        <v>100800</v>
      </c>
      <c r="BW18" s="10">
        <v>43937</v>
      </c>
      <c r="BX18">
        <v>1474800</v>
      </c>
      <c r="BY18">
        <v>72000</v>
      </c>
      <c r="BZ18" t="s">
        <v>26</v>
      </c>
      <c r="CA18" s="10">
        <v>43936</v>
      </c>
      <c r="CB18">
        <v>1100400</v>
      </c>
      <c r="CC18">
        <v>127200</v>
      </c>
      <c r="CD18" s="10">
        <v>43936</v>
      </c>
      <c r="CE18">
        <v>1402800</v>
      </c>
      <c r="CF18">
        <v>106800</v>
      </c>
      <c r="CG18" t="s">
        <v>26</v>
      </c>
      <c r="CH18" s="10">
        <v>43934</v>
      </c>
      <c r="CI18">
        <v>973200</v>
      </c>
      <c r="CJ18">
        <v>224400</v>
      </c>
      <c r="CK18" s="10">
        <v>43934</v>
      </c>
      <c r="CL18">
        <v>1296000</v>
      </c>
      <c r="CM18">
        <v>224400</v>
      </c>
      <c r="CN18" t="s">
        <v>26</v>
      </c>
      <c r="CO18" s="10">
        <v>43930</v>
      </c>
      <c r="CP18">
        <v>748800</v>
      </c>
      <c r="CQ18">
        <v>162000</v>
      </c>
      <c r="CR18" s="10">
        <v>43930</v>
      </c>
      <c r="CS18">
        <v>1071600</v>
      </c>
      <c r="CT18">
        <v>166800</v>
      </c>
      <c r="CU18" t="s">
        <v>26</v>
      </c>
      <c r="CV18" s="10">
        <v>43929</v>
      </c>
      <c r="CW18">
        <v>586800</v>
      </c>
      <c r="CX18">
        <v>43200</v>
      </c>
      <c r="CY18" s="10">
        <v>43929</v>
      </c>
      <c r="CZ18">
        <v>904800</v>
      </c>
      <c r="DA18">
        <v>166800</v>
      </c>
      <c r="DD18" t="str">
        <f t="shared" si="2"/>
        <v>BANDHANBNK</v>
      </c>
      <c r="DE18">
        <f t="shared" si="3"/>
        <v>1092000</v>
      </c>
      <c r="DF18">
        <f t="shared" si="4"/>
        <v>1346400</v>
      </c>
      <c r="DG18">
        <f t="shared" si="5"/>
        <v>1666800</v>
      </c>
      <c r="DH18">
        <f t="shared" si="6"/>
        <v>1862400</v>
      </c>
      <c r="DI18">
        <f t="shared" si="7"/>
        <v>1812000</v>
      </c>
      <c r="DJ18">
        <f t="shared" si="8"/>
        <v>1838400</v>
      </c>
      <c r="DK18">
        <f t="shared" si="9"/>
        <v>1818000</v>
      </c>
      <c r="DL18">
        <f t="shared" si="10"/>
        <v>1681200</v>
      </c>
      <c r="DM18">
        <f t="shared" si="11"/>
        <v>1454400</v>
      </c>
      <c r="DN18">
        <f t="shared" si="12"/>
        <v>1173600</v>
      </c>
      <c r="DO18">
        <f t="shared" si="13"/>
        <v>1201200</v>
      </c>
      <c r="DP18">
        <f t="shared" si="14"/>
        <v>1100400</v>
      </c>
      <c r="DQ18">
        <f t="shared" si="15"/>
        <v>973200</v>
      </c>
      <c r="DR18">
        <f t="shared" si="16"/>
        <v>748800</v>
      </c>
      <c r="DS18">
        <f t="shared" si="17"/>
        <v>586800</v>
      </c>
      <c r="DT18">
        <f t="shared" si="35"/>
        <v>1489200</v>
      </c>
      <c r="DU18">
        <f t="shared" si="18"/>
        <v>1190400</v>
      </c>
      <c r="DV18">
        <f t="shared" si="19"/>
        <v>1390800</v>
      </c>
      <c r="DW18">
        <f t="shared" si="20"/>
        <v>1240800</v>
      </c>
      <c r="DX18">
        <f t="shared" si="21"/>
        <v>1383600</v>
      </c>
      <c r="DY18">
        <f t="shared" si="22"/>
        <v>1437600</v>
      </c>
      <c r="DZ18">
        <f t="shared" si="23"/>
        <v>1468800</v>
      </c>
      <c r="EA18">
        <f t="shared" si="24"/>
        <v>1381200</v>
      </c>
      <c r="EB18">
        <f t="shared" si="25"/>
        <v>1419600</v>
      </c>
      <c r="EC18">
        <f t="shared" si="26"/>
        <v>1452000</v>
      </c>
      <c r="ED18">
        <f t="shared" si="27"/>
        <v>1474800</v>
      </c>
      <c r="EE18">
        <f t="shared" si="28"/>
        <v>1402800</v>
      </c>
      <c r="EF18">
        <f t="shared" si="29"/>
        <v>1296000</v>
      </c>
      <c r="EG18">
        <f t="shared" si="30"/>
        <v>1071600</v>
      </c>
      <c r="EH18">
        <f t="shared" si="31"/>
        <v>904800</v>
      </c>
      <c r="EJ18" s="11" t="str">
        <f t="shared" si="36"/>
        <v>BANDHANBNK</v>
      </c>
      <c r="EK18" s="12">
        <f t="shared" si="37"/>
        <v>1.3637362637362638</v>
      </c>
      <c r="EL18" s="12">
        <f t="shared" si="37"/>
        <v>0.88413547237076651</v>
      </c>
      <c r="EM18" s="12">
        <f t="shared" si="37"/>
        <v>0.83441324694024477</v>
      </c>
      <c r="EN18" s="12">
        <f t="shared" si="37"/>
        <v>0.66623711340206182</v>
      </c>
      <c r="EO18" s="12">
        <f t="shared" si="37"/>
        <v>0.76357615894039732</v>
      </c>
      <c r="EP18" s="12">
        <f t="shared" si="37"/>
        <v>0.78198433420365532</v>
      </c>
      <c r="EQ18" s="12">
        <f t="shared" si="37"/>
        <v>0.80792079207920797</v>
      </c>
      <c r="ER18" s="12">
        <f t="shared" si="37"/>
        <v>0.82155603140613842</v>
      </c>
      <c r="ES18" s="12">
        <f t="shared" si="37"/>
        <v>0.97607260726072609</v>
      </c>
      <c r="ET18" s="12">
        <f t="shared" si="37"/>
        <v>1.2372188139059306</v>
      </c>
      <c r="EU18" s="12">
        <f t="shared" si="37"/>
        <v>1.2277722277722278</v>
      </c>
      <c r="EV18" s="12">
        <f t="shared" si="37"/>
        <v>1.2748091603053435</v>
      </c>
      <c r="EW18" s="12">
        <f t="shared" si="37"/>
        <v>1.3316892725030827</v>
      </c>
      <c r="EX18" s="12">
        <f t="shared" si="37"/>
        <v>1.4310897435897436</v>
      </c>
      <c r="EY18" s="12">
        <f t="shared" si="37"/>
        <v>1.5419222903885481</v>
      </c>
      <c r="FA18" s="12" t="str">
        <f t="shared" si="38"/>
        <v>BANDHANBNK</v>
      </c>
      <c r="FB18" s="12">
        <f t="shared" si="39"/>
        <v>-18.894830659536542</v>
      </c>
      <c r="FC18" s="12">
        <f t="shared" si="40"/>
        <v>-19.22246220302376</v>
      </c>
      <c r="FD18" s="12">
        <f t="shared" si="41"/>
        <v>-10.50257731958763</v>
      </c>
      <c r="FE18" s="12">
        <f t="shared" si="42"/>
        <v>2.7814569536423841</v>
      </c>
      <c r="FF18" s="12">
        <f t="shared" si="43"/>
        <v>-1.4360313315926894</v>
      </c>
      <c r="FG18" s="12">
        <f t="shared" si="44"/>
        <v>1.1221122112211221</v>
      </c>
      <c r="FH18" s="12">
        <f t="shared" si="45"/>
        <v>8.1370449678800849</v>
      </c>
      <c r="FI18" s="12">
        <f t="shared" si="46"/>
        <v>15.594059405940595</v>
      </c>
      <c r="FJ18" s="12">
        <f t="shared" si="47"/>
        <v>23.926380368098158</v>
      </c>
      <c r="FK18" s="12">
        <f t="shared" si="48"/>
        <v>-2.2977022977022976</v>
      </c>
      <c r="FL18" s="12">
        <f t="shared" si="49"/>
        <v>9.1603053435114496</v>
      </c>
      <c r="FM18" s="12">
        <f t="shared" si="50"/>
        <v>13.070283600493218</v>
      </c>
      <c r="FN18" s="12">
        <f t="shared" si="51"/>
        <v>29.967948717948719</v>
      </c>
      <c r="FO18" s="12">
        <f t="shared" si="52"/>
        <v>27.607361963190183</v>
      </c>
      <c r="FP18" s="12">
        <f t="shared" si="53"/>
        <v>0.25100806451612906</v>
      </c>
      <c r="FQ18" s="12">
        <f t="shared" si="54"/>
        <v>-0.14408973252804141</v>
      </c>
      <c r="FR18" s="12">
        <f t="shared" si="55"/>
        <v>0.12088974854932302</v>
      </c>
      <c r="FS18" s="12">
        <f t="shared" si="56"/>
        <v>-0.10320901994796183</v>
      </c>
      <c r="FT18" s="12">
        <f t="shared" si="57"/>
        <v>-3.7562604340567615E-2</v>
      </c>
      <c r="FU18" s="12">
        <f t="shared" si="58"/>
        <v>-2.1241830065359478E-2</v>
      </c>
      <c r="FV18" s="12">
        <f t="shared" si="59"/>
        <v>6.3423110338835798E-2</v>
      </c>
      <c r="FW18" s="12">
        <f t="shared" si="60"/>
        <v>-2.7049873203719356E-2</v>
      </c>
      <c r="FX18" s="12">
        <f t="shared" si="61"/>
        <v>-2.2314049586776859E-2</v>
      </c>
      <c r="FY18" s="12">
        <f t="shared" si="62"/>
        <v>-1.5459723352318959E-2</v>
      </c>
      <c r="FZ18" s="12">
        <f t="shared" si="63"/>
        <v>5.1325919589392643E-2</v>
      </c>
      <c r="GA18" s="12">
        <f t="shared" si="64"/>
        <v>8.2407407407407401E-2</v>
      </c>
      <c r="GB18" s="12">
        <f t="shared" si="65"/>
        <v>0.20940649496080627</v>
      </c>
      <c r="GC18" s="12">
        <f t="shared" si="66"/>
        <v>0.1843501326259947</v>
      </c>
    </row>
    <row r="19" spans="1:185" x14ac:dyDescent="0.25">
      <c r="A19" t="s">
        <v>27</v>
      </c>
      <c r="B19" s="10">
        <v>43951</v>
      </c>
      <c r="C19">
        <v>15714000</v>
      </c>
      <c r="D19">
        <v>1555200</v>
      </c>
      <c r="E19" s="10">
        <v>43951</v>
      </c>
      <c r="F19">
        <v>5751000</v>
      </c>
      <c r="G19">
        <v>680400</v>
      </c>
      <c r="H19" t="s">
        <v>27</v>
      </c>
      <c r="I19" s="10">
        <v>43950</v>
      </c>
      <c r="J19">
        <v>14158800</v>
      </c>
      <c r="K19">
        <v>162000</v>
      </c>
      <c r="L19" s="10">
        <v>43950</v>
      </c>
      <c r="M19">
        <v>5070600</v>
      </c>
      <c r="N19">
        <v>-318600</v>
      </c>
      <c r="O19" t="s">
        <v>27</v>
      </c>
      <c r="P19" s="10">
        <v>43949</v>
      </c>
      <c r="Q19">
        <v>13996800</v>
      </c>
      <c r="R19">
        <v>-739800</v>
      </c>
      <c r="S19" s="10">
        <v>43949</v>
      </c>
      <c r="T19">
        <v>5389200</v>
      </c>
      <c r="U19">
        <v>-297000</v>
      </c>
      <c r="V19" t="s">
        <v>27</v>
      </c>
      <c r="W19" s="10">
        <v>43948</v>
      </c>
      <c r="X19">
        <v>14736600</v>
      </c>
      <c r="Y19">
        <v>-486000</v>
      </c>
      <c r="Z19" s="10">
        <v>43948</v>
      </c>
      <c r="AA19">
        <v>5686200</v>
      </c>
      <c r="AB19">
        <v>-491400</v>
      </c>
      <c r="AC19" t="s">
        <v>27</v>
      </c>
      <c r="AD19" s="10">
        <v>43945</v>
      </c>
      <c r="AE19">
        <v>15222600</v>
      </c>
      <c r="AF19">
        <v>-621000</v>
      </c>
      <c r="AG19" s="10">
        <v>43945</v>
      </c>
      <c r="AH19">
        <v>6177600</v>
      </c>
      <c r="AI19">
        <v>912600</v>
      </c>
      <c r="AJ19" t="s">
        <v>27</v>
      </c>
      <c r="AK19" s="10">
        <v>43944</v>
      </c>
      <c r="AL19">
        <v>15843600</v>
      </c>
      <c r="AM19">
        <v>-372600</v>
      </c>
      <c r="AN19" s="10">
        <v>43944</v>
      </c>
      <c r="AO19">
        <v>5265000</v>
      </c>
      <c r="AP19">
        <v>-59400</v>
      </c>
      <c r="AQ19" t="s">
        <v>27</v>
      </c>
      <c r="AR19" s="10">
        <v>43943</v>
      </c>
      <c r="AS19">
        <v>16216200</v>
      </c>
      <c r="AT19">
        <v>97200</v>
      </c>
      <c r="AU19" s="10">
        <v>43943</v>
      </c>
      <c r="AV19">
        <v>5324400</v>
      </c>
      <c r="AW19">
        <v>145800</v>
      </c>
      <c r="AX19" t="s">
        <v>27</v>
      </c>
      <c r="AY19" s="10">
        <v>43942</v>
      </c>
      <c r="AZ19">
        <v>16119000</v>
      </c>
      <c r="BA19">
        <v>880200</v>
      </c>
      <c r="BB19" s="10">
        <v>43942</v>
      </c>
      <c r="BC19">
        <v>5178600</v>
      </c>
      <c r="BD19">
        <v>32400</v>
      </c>
      <c r="BE19" t="s">
        <v>27</v>
      </c>
      <c r="BF19" s="10">
        <v>43941</v>
      </c>
      <c r="BG19">
        <v>15238800</v>
      </c>
      <c r="BH19">
        <v>2829600</v>
      </c>
      <c r="BI19" s="10">
        <v>43941</v>
      </c>
      <c r="BJ19">
        <v>5146200</v>
      </c>
      <c r="BK19">
        <v>837000</v>
      </c>
      <c r="BL19" t="s">
        <v>27</v>
      </c>
      <c r="BM19" s="10">
        <v>43938</v>
      </c>
      <c r="BN19">
        <v>12409200</v>
      </c>
      <c r="BO19">
        <v>2143800</v>
      </c>
      <c r="BP19" s="10">
        <v>43938</v>
      </c>
      <c r="BQ19">
        <v>4309200</v>
      </c>
      <c r="BR19">
        <v>37800</v>
      </c>
      <c r="BS19" t="s">
        <v>27</v>
      </c>
      <c r="BT19" s="10">
        <v>43937</v>
      </c>
      <c r="BU19">
        <v>10265400</v>
      </c>
      <c r="BV19">
        <v>-162000</v>
      </c>
      <c r="BW19" s="10">
        <v>43937</v>
      </c>
      <c r="BX19">
        <v>4271400</v>
      </c>
      <c r="BY19">
        <v>216000</v>
      </c>
      <c r="BZ19" t="s">
        <v>27</v>
      </c>
      <c r="CA19" s="10">
        <v>43936</v>
      </c>
      <c r="CB19">
        <v>10427400</v>
      </c>
      <c r="CC19">
        <v>1150200</v>
      </c>
      <c r="CD19" s="10">
        <v>43936</v>
      </c>
      <c r="CE19">
        <v>4055400</v>
      </c>
      <c r="CF19">
        <v>124200</v>
      </c>
      <c r="CG19" t="s">
        <v>27</v>
      </c>
      <c r="CH19" s="10">
        <v>43934</v>
      </c>
      <c r="CI19">
        <v>9277200</v>
      </c>
      <c r="CJ19">
        <v>793800</v>
      </c>
      <c r="CK19" s="10">
        <v>43934</v>
      </c>
      <c r="CL19">
        <v>3931200</v>
      </c>
      <c r="CM19">
        <v>221400</v>
      </c>
      <c r="CN19" t="s">
        <v>27</v>
      </c>
      <c r="CO19" s="10">
        <v>43930</v>
      </c>
      <c r="CP19">
        <v>8483400</v>
      </c>
      <c r="CQ19">
        <v>653400</v>
      </c>
      <c r="CR19" s="10">
        <v>43930</v>
      </c>
      <c r="CS19">
        <v>3709800</v>
      </c>
      <c r="CT19">
        <v>-151200</v>
      </c>
      <c r="CU19" t="s">
        <v>27</v>
      </c>
      <c r="CV19" s="10">
        <v>43929</v>
      </c>
      <c r="CW19">
        <v>7830000</v>
      </c>
      <c r="CX19">
        <v>572400</v>
      </c>
      <c r="CY19" s="10">
        <v>43929</v>
      </c>
      <c r="CZ19">
        <v>3861000</v>
      </c>
      <c r="DA19">
        <v>1312200</v>
      </c>
      <c r="DD19" t="str">
        <f t="shared" si="2"/>
        <v>BANKBARODA</v>
      </c>
      <c r="DE19">
        <f t="shared" si="3"/>
        <v>15714000</v>
      </c>
      <c r="DF19">
        <f t="shared" si="4"/>
        <v>14158800</v>
      </c>
      <c r="DG19">
        <f t="shared" si="5"/>
        <v>13996800</v>
      </c>
      <c r="DH19">
        <f t="shared" si="6"/>
        <v>14736600</v>
      </c>
      <c r="DI19">
        <f t="shared" si="7"/>
        <v>15222600</v>
      </c>
      <c r="DJ19">
        <f t="shared" si="8"/>
        <v>15843600</v>
      </c>
      <c r="DK19">
        <f t="shared" si="9"/>
        <v>16216200</v>
      </c>
      <c r="DL19">
        <f t="shared" si="10"/>
        <v>16119000</v>
      </c>
      <c r="DM19">
        <f t="shared" si="11"/>
        <v>15238800</v>
      </c>
      <c r="DN19">
        <f t="shared" si="12"/>
        <v>12409200</v>
      </c>
      <c r="DO19">
        <f t="shared" si="13"/>
        <v>10265400</v>
      </c>
      <c r="DP19">
        <f t="shared" si="14"/>
        <v>10427400</v>
      </c>
      <c r="DQ19">
        <f t="shared" si="15"/>
        <v>9277200</v>
      </c>
      <c r="DR19">
        <f t="shared" si="16"/>
        <v>8483400</v>
      </c>
      <c r="DS19">
        <f t="shared" si="17"/>
        <v>7830000</v>
      </c>
      <c r="DT19">
        <f t="shared" si="35"/>
        <v>5751000</v>
      </c>
      <c r="DU19">
        <f t="shared" si="18"/>
        <v>5070600</v>
      </c>
      <c r="DV19">
        <f t="shared" si="19"/>
        <v>5389200</v>
      </c>
      <c r="DW19">
        <f t="shared" si="20"/>
        <v>5686200</v>
      </c>
      <c r="DX19">
        <f t="shared" si="21"/>
        <v>6177600</v>
      </c>
      <c r="DY19">
        <f t="shared" si="22"/>
        <v>5265000</v>
      </c>
      <c r="DZ19">
        <f t="shared" si="23"/>
        <v>5324400</v>
      </c>
      <c r="EA19">
        <f t="shared" si="24"/>
        <v>5178600</v>
      </c>
      <c r="EB19">
        <f t="shared" si="25"/>
        <v>5146200</v>
      </c>
      <c r="EC19">
        <f t="shared" si="26"/>
        <v>4309200</v>
      </c>
      <c r="ED19">
        <f t="shared" si="27"/>
        <v>4271400</v>
      </c>
      <c r="EE19">
        <f t="shared" si="28"/>
        <v>4055400</v>
      </c>
      <c r="EF19">
        <f t="shared" si="29"/>
        <v>3931200</v>
      </c>
      <c r="EG19">
        <f t="shared" si="30"/>
        <v>3709800</v>
      </c>
      <c r="EH19">
        <f t="shared" si="31"/>
        <v>3861000</v>
      </c>
      <c r="EJ19" s="11" t="str">
        <f t="shared" si="36"/>
        <v>BANKBARODA</v>
      </c>
      <c r="EK19" s="12">
        <f t="shared" si="37"/>
        <v>0.36597938144329895</v>
      </c>
      <c r="EL19" s="12">
        <f t="shared" si="37"/>
        <v>0.35812356979405036</v>
      </c>
      <c r="EM19" s="12">
        <f t="shared" si="37"/>
        <v>0.38503086419753085</v>
      </c>
      <c r="EN19" s="12">
        <f t="shared" si="37"/>
        <v>0.3858556247709784</v>
      </c>
      <c r="EO19" s="12">
        <f t="shared" si="37"/>
        <v>0.40581766583894996</v>
      </c>
      <c r="EP19" s="12">
        <f t="shared" si="37"/>
        <v>0.33231083844580778</v>
      </c>
      <c r="EQ19" s="12">
        <f t="shared" si="37"/>
        <v>0.32833832833832832</v>
      </c>
      <c r="ER19" s="12">
        <f t="shared" si="37"/>
        <v>0.32127303182579564</v>
      </c>
      <c r="ES19" s="12">
        <f t="shared" si="37"/>
        <v>0.33770375620127568</v>
      </c>
      <c r="ET19" s="12">
        <f t="shared" si="37"/>
        <v>0.3472584856396867</v>
      </c>
      <c r="EU19" s="12">
        <f t="shared" si="37"/>
        <v>0.41609679116254605</v>
      </c>
      <c r="EV19" s="12">
        <f t="shared" si="37"/>
        <v>0.38891765924391508</v>
      </c>
      <c r="EW19" s="12">
        <f t="shared" si="37"/>
        <v>0.42374854481955765</v>
      </c>
      <c r="EX19" s="12">
        <f t="shared" si="37"/>
        <v>0.43730108211330365</v>
      </c>
      <c r="EY19" s="12">
        <f t="shared" si="37"/>
        <v>0.49310344827586206</v>
      </c>
      <c r="FA19" s="12" t="str">
        <f t="shared" si="38"/>
        <v>BANKBARODA</v>
      </c>
      <c r="FB19" s="12">
        <f t="shared" si="39"/>
        <v>10.983981693363845</v>
      </c>
      <c r="FC19" s="12">
        <f t="shared" si="40"/>
        <v>1.1574074074074074</v>
      </c>
      <c r="FD19" s="12">
        <f t="shared" si="41"/>
        <v>-5.0201539025283983</v>
      </c>
      <c r="FE19" s="12">
        <f t="shared" si="42"/>
        <v>-3.1926214969847462</v>
      </c>
      <c r="FF19" s="12">
        <f t="shared" si="43"/>
        <v>-3.919563735514656</v>
      </c>
      <c r="FG19" s="12">
        <f t="shared" si="44"/>
        <v>-2.2977022977022976</v>
      </c>
      <c r="FH19" s="12">
        <f t="shared" si="45"/>
        <v>0.60301507537688437</v>
      </c>
      <c r="FI19" s="12">
        <f t="shared" si="46"/>
        <v>5.7760453579021966</v>
      </c>
      <c r="FJ19" s="12">
        <f t="shared" si="47"/>
        <v>22.802436901653611</v>
      </c>
      <c r="FK19" s="12">
        <f t="shared" si="48"/>
        <v>20.883745397159391</v>
      </c>
      <c r="FL19" s="12">
        <f t="shared" si="49"/>
        <v>-1.5535991714137753</v>
      </c>
      <c r="FM19" s="12">
        <f t="shared" si="50"/>
        <v>12.39813736903376</v>
      </c>
      <c r="FN19" s="12">
        <f t="shared" si="51"/>
        <v>9.3570973901973264</v>
      </c>
      <c r="FO19" s="12">
        <f t="shared" si="52"/>
        <v>8.3448275862068968</v>
      </c>
      <c r="FP19" s="12">
        <f t="shared" si="53"/>
        <v>0.13418530351437699</v>
      </c>
      <c r="FQ19" s="12">
        <f t="shared" si="54"/>
        <v>-5.9118236472945888E-2</v>
      </c>
      <c r="FR19" s="12">
        <f t="shared" si="55"/>
        <v>-5.2231718898385564E-2</v>
      </c>
      <c r="FS19" s="12">
        <f t="shared" si="56"/>
        <v>-7.9545454545454544E-2</v>
      </c>
      <c r="FT19" s="12">
        <f t="shared" si="57"/>
        <v>0.17333333333333334</v>
      </c>
      <c r="FU19" s="12">
        <f t="shared" si="58"/>
        <v>-1.1156186612576065E-2</v>
      </c>
      <c r="FV19" s="12">
        <f t="shared" si="59"/>
        <v>2.8154327424400417E-2</v>
      </c>
      <c r="FW19" s="12">
        <f t="shared" si="60"/>
        <v>6.2959076600209865E-3</v>
      </c>
      <c r="FX19" s="12">
        <f t="shared" si="61"/>
        <v>0.19423558897243107</v>
      </c>
      <c r="FY19" s="12">
        <f t="shared" si="62"/>
        <v>8.8495575221238937E-3</v>
      </c>
      <c r="FZ19" s="12">
        <f t="shared" si="63"/>
        <v>5.3262316910785618E-2</v>
      </c>
      <c r="GA19" s="12">
        <f t="shared" si="64"/>
        <v>3.1593406593406592E-2</v>
      </c>
      <c r="GB19" s="12">
        <f t="shared" si="65"/>
        <v>5.9679767103347887E-2</v>
      </c>
      <c r="GC19" s="12">
        <f t="shared" si="66"/>
        <v>-3.9160839160839164E-2</v>
      </c>
    </row>
    <row r="20" spans="1:185" x14ac:dyDescent="0.25">
      <c r="A20" t="s">
        <v>172</v>
      </c>
      <c r="B20" s="10">
        <v>43951</v>
      </c>
      <c r="C20">
        <v>7402280</v>
      </c>
      <c r="D20">
        <v>2732200</v>
      </c>
      <c r="E20" s="10">
        <v>43951</v>
      </c>
      <c r="F20">
        <v>7663720</v>
      </c>
      <c r="G20">
        <v>1762520</v>
      </c>
      <c r="H20" t="s">
        <v>172</v>
      </c>
      <c r="I20" s="10">
        <v>43950</v>
      </c>
      <c r="J20">
        <v>4670080</v>
      </c>
      <c r="K20">
        <v>965560</v>
      </c>
      <c r="L20" s="10">
        <v>43950</v>
      </c>
      <c r="M20">
        <v>5901200</v>
      </c>
      <c r="N20">
        <v>748580</v>
      </c>
      <c r="O20" t="s">
        <v>172</v>
      </c>
      <c r="P20" s="10">
        <v>43949</v>
      </c>
      <c r="Q20">
        <v>3704520</v>
      </c>
      <c r="R20">
        <v>-171920</v>
      </c>
      <c r="S20" s="10">
        <v>43949</v>
      </c>
      <c r="T20">
        <v>5152620</v>
      </c>
      <c r="U20">
        <v>1025800</v>
      </c>
      <c r="V20" t="s">
        <v>172</v>
      </c>
      <c r="W20" s="10">
        <v>43948</v>
      </c>
      <c r="X20">
        <v>3876440</v>
      </c>
      <c r="Y20">
        <v>759080</v>
      </c>
      <c r="Z20" s="10">
        <v>43948</v>
      </c>
      <c r="AA20">
        <v>4126820</v>
      </c>
      <c r="AB20">
        <v>945100</v>
      </c>
      <c r="AC20" t="s">
        <v>172</v>
      </c>
      <c r="AD20" s="10">
        <v>43945</v>
      </c>
      <c r="AE20">
        <v>3117360</v>
      </c>
      <c r="AF20">
        <v>1258520</v>
      </c>
      <c r="AG20" s="10">
        <v>43945</v>
      </c>
      <c r="AH20">
        <v>3181720</v>
      </c>
      <c r="AI20">
        <v>967500</v>
      </c>
      <c r="AJ20" t="s">
        <v>172</v>
      </c>
      <c r="AK20" s="10">
        <v>43944</v>
      </c>
      <c r="AL20">
        <v>6558400</v>
      </c>
      <c r="AM20">
        <v>1017500</v>
      </c>
      <c r="AN20" s="10">
        <v>43944</v>
      </c>
      <c r="AO20">
        <v>7877160</v>
      </c>
      <c r="AP20">
        <v>3368820</v>
      </c>
      <c r="AQ20" t="s">
        <v>172</v>
      </c>
      <c r="AR20" s="10">
        <v>43943</v>
      </c>
      <c r="AS20">
        <v>5540900</v>
      </c>
      <c r="AT20">
        <v>221580</v>
      </c>
      <c r="AU20" s="10">
        <v>43943</v>
      </c>
      <c r="AV20">
        <v>4508340</v>
      </c>
      <c r="AW20">
        <v>769700</v>
      </c>
      <c r="AX20" t="s">
        <v>172</v>
      </c>
      <c r="AY20" s="10">
        <v>43942</v>
      </c>
      <c r="AZ20">
        <v>5319320</v>
      </c>
      <c r="BA20">
        <v>1248360</v>
      </c>
      <c r="BB20" s="10">
        <v>43942</v>
      </c>
      <c r="BC20">
        <v>3738640</v>
      </c>
      <c r="BD20">
        <v>-343560</v>
      </c>
      <c r="BE20" t="s">
        <v>172</v>
      </c>
      <c r="BF20" s="10">
        <v>43941</v>
      </c>
      <c r="BG20">
        <v>4070960</v>
      </c>
      <c r="BH20">
        <v>1331500</v>
      </c>
      <c r="BI20" s="10">
        <v>43941</v>
      </c>
      <c r="BJ20">
        <v>4082200</v>
      </c>
      <c r="BK20">
        <v>578440</v>
      </c>
      <c r="BL20" t="s">
        <v>172</v>
      </c>
      <c r="BM20" s="10">
        <v>43938</v>
      </c>
      <c r="BN20">
        <v>2739460</v>
      </c>
      <c r="BO20">
        <v>1212500</v>
      </c>
      <c r="BP20" s="10">
        <v>43938</v>
      </c>
      <c r="BQ20">
        <v>3503760</v>
      </c>
      <c r="BR20">
        <v>1564980</v>
      </c>
      <c r="BS20" t="s">
        <v>172</v>
      </c>
      <c r="BT20" s="10">
        <v>43937</v>
      </c>
      <c r="BU20">
        <v>6158600</v>
      </c>
      <c r="BV20">
        <v>1747940</v>
      </c>
      <c r="BW20" s="10">
        <v>43937</v>
      </c>
      <c r="BX20">
        <v>7067360</v>
      </c>
      <c r="BY20">
        <v>3465140</v>
      </c>
      <c r="BZ20" t="s">
        <v>172</v>
      </c>
      <c r="CA20" s="10">
        <v>43936</v>
      </c>
      <c r="CB20">
        <v>4410660</v>
      </c>
      <c r="CC20">
        <v>1672340</v>
      </c>
      <c r="CD20" s="10">
        <v>43936</v>
      </c>
      <c r="CE20">
        <v>3602220</v>
      </c>
      <c r="CF20">
        <v>499840</v>
      </c>
      <c r="CG20" t="s">
        <v>172</v>
      </c>
      <c r="CH20" s="10">
        <v>43934</v>
      </c>
      <c r="CI20">
        <v>2738320</v>
      </c>
      <c r="CJ20">
        <v>1276040</v>
      </c>
      <c r="CK20" s="10">
        <v>43934</v>
      </c>
      <c r="CL20">
        <v>3102380</v>
      </c>
      <c r="CM20">
        <v>1241280</v>
      </c>
      <c r="CN20" t="s">
        <v>172</v>
      </c>
      <c r="CO20" s="10">
        <v>43930</v>
      </c>
      <c r="CP20">
        <v>4903160</v>
      </c>
      <c r="CQ20">
        <v>911960</v>
      </c>
      <c r="CR20" s="10">
        <v>43930</v>
      </c>
      <c r="CS20">
        <v>7021600</v>
      </c>
      <c r="CT20">
        <v>2844480</v>
      </c>
      <c r="CU20" t="s">
        <v>172</v>
      </c>
      <c r="CV20" s="10">
        <v>43929</v>
      </c>
      <c r="CW20">
        <v>3991200</v>
      </c>
      <c r="CX20">
        <v>1192900</v>
      </c>
      <c r="CY20" s="10">
        <v>43929</v>
      </c>
      <c r="CZ20">
        <v>4177120</v>
      </c>
      <c r="DA20">
        <v>257020</v>
      </c>
      <c r="DD20" t="str">
        <f t="shared" ref="DD20:DD83" si="67">A21</f>
        <v>BATAINDIA</v>
      </c>
      <c r="DE20">
        <f t="shared" si="3"/>
        <v>221650</v>
      </c>
      <c r="DF20">
        <f t="shared" si="4"/>
        <v>264000</v>
      </c>
      <c r="DG20">
        <f t="shared" si="5"/>
        <v>358050</v>
      </c>
      <c r="DH20">
        <f t="shared" si="6"/>
        <v>393250</v>
      </c>
      <c r="DI20">
        <f t="shared" si="7"/>
        <v>376200</v>
      </c>
      <c r="DJ20">
        <f t="shared" si="8"/>
        <v>251900</v>
      </c>
      <c r="DK20">
        <f t="shared" si="9"/>
        <v>195250</v>
      </c>
      <c r="DL20">
        <f t="shared" si="10"/>
        <v>173250</v>
      </c>
      <c r="DM20">
        <f t="shared" si="11"/>
        <v>173250</v>
      </c>
      <c r="DN20">
        <f t="shared" si="12"/>
        <v>157850</v>
      </c>
      <c r="DO20">
        <f t="shared" si="13"/>
        <v>115500</v>
      </c>
      <c r="DP20">
        <f t="shared" si="14"/>
        <v>112750</v>
      </c>
      <c r="DQ20">
        <f t="shared" si="15"/>
        <v>96250</v>
      </c>
      <c r="DR20">
        <f t="shared" si="16"/>
        <v>77550</v>
      </c>
      <c r="DS20">
        <f t="shared" si="17"/>
        <v>70950</v>
      </c>
      <c r="DT20">
        <f t="shared" si="35"/>
        <v>217250</v>
      </c>
      <c r="DU20">
        <f t="shared" si="18"/>
        <v>225500</v>
      </c>
      <c r="DV20">
        <f t="shared" si="19"/>
        <v>224400</v>
      </c>
      <c r="DW20">
        <f t="shared" si="20"/>
        <v>190850</v>
      </c>
      <c r="DX20">
        <f t="shared" si="21"/>
        <v>163350</v>
      </c>
      <c r="DY20">
        <f t="shared" si="22"/>
        <v>166100</v>
      </c>
      <c r="DZ20">
        <f t="shared" si="23"/>
        <v>144100</v>
      </c>
      <c r="EA20">
        <f t="shared" si="24"/>
        <v>121000</v>
      </c>
      <c r="EB20">
        <f t="shared" si="25"/>
        <v>116600</v>
      </c>
      <c r="EC20">
        <f t="shared" si="26"/>
        <v>125950</v>
      </c>
      <c r="ED20">
        <f t="shared" si="27"/>
        <v>127600</v>
      </c>
      <c r="EE20">
        <f t="shared" si="28"/>
        <v>94050</v>
      </c>
      <c r="EF20">
        <f t="shared" si="29"/>
        <v>86350</v>
      </c>
      <c r="EG20">
        <f t="shared" si="30"/>
        <v>51700</v>
      </c>
      <c r="EH20">
        <f t="shared" si="31"/>
        <v>46750</v>
      </c>
      <c r="EJ20" s="11" t="str">
        <f t="shared" si="36"/>
        <v>BATAINDIA</v>
      </c>
      <c r="EK20" s="12">
        <f t="shared" si="37"/>
        <v>0.98014888337468986</v>
      </c>
      <c r="EL20" s="12">
        <f t="shared" si="37"/>
        <v>0.85416666666666663</v>
      </c>
      <c r="EM20" s="12">
        <f t="shared" si="37"/>
        <v>0.62672811059907829</v>
      </c>
      <c r="EN20" s="12">
        <f t="shared" si="37"/>
        <v>0.4853146853146853</v>
      </c>
      <c r="EO20" s="12">
        <f t="shared" si="37"/>
        <v>0.43421052631578949</v>
      </c>
      <c r="EP20" s="12">
        <f t="shared" si="37"/>
        <v>0.65938864628820959</v>
      </c>
      <c r="EQ20" s="12">
        <f t="shared" si="37"/>
        <v>0.73802816901408452</v>
      </c>
      <c r="ER20" s="12">
        <f t="shared" si="37"/>
        <v>0.69841269841269837</v>
      </c>
      <c r="ES20" s="12">
        <f t="shared" si="37"/>
        <v>0.67301587301587307</v>
      </c>
      <c r="ET20" s="12">
        <f t="shared" si="37"/>
        <v>0.79790940766550522</v>
      </c>
      <c r="EU20" s="12">
        <f t="shared" si="37"/>
        <v>1.1047619047619048</v>
      </c>
      <c r="EV20" s="12">
        <f t="shared" si="37"/>
        <v>0.8341463414634146</v>
      </c>
      <c r="EW20" s="12">
        <f t="shared" si="37"/>
        <v>0.89714285714285713</v>
      </c>
      <c r="EX20" s="12">
        <f t="shared" si="37"/>
        <v>0.66666666666666663</v>
      </c>
      <c r="EY20" s="12">
        <f t="shared" si="37"/>
        <v>0.65891472868217049</v>
      </c>
      <c r="FA20" s="12" t="str">
        <f t="shared" si="38"/>
        <v>BATAINDIA</v>
      </c>
      <c r="FB20" s="12">
        <f t="shared" si="39"/>
        <v>-16.041666666666668</v>
      </c>
      <c r="FC20" s="12">
        <f t="shared" si="40"/>
        <v>-26.267281105990783</v>
      </c>
      <c r="FD20" s="12">
        <f t="shared" si="41"/>
        <v>-8.9510489510489517</v>
      </c>
      <c r="FE20" s="12">
        <f t="shared" si="42"/>
        <v>4.5321637426900585</v>
      </c>
      <c r="FF20" s="12">
        <f t="shared" si="43"/>
        <v>49.344978165938862</v>
      </c>
      <c r="FG20" s="12">
        <f t="shared" si="44"/>
        <v>29.014084507042252</v>
      </c>
      <c r="FH20" s="12">
        <f t="shared" si="45"/>
        <v>12.698412698412698</v>
      </c>
      <c r="FI20" s="12">
        <f t="shared" si="46"/>
        <v>0</v>
      </c>
      <c r="FJ20" s="12">
        <f t="shared" si="47"/>
        <v>9.7560975609756095</v>
      </c>
      <c r="FK20" s="12">
        <f t="shared" si="48"/>
        <v>36.666666666666664</v>
      </c>
      <c r="FL20" s="12">
        <f t="shared" si="49"/>
        <v>2.4390243902439024</v>
      </c>
      <c r="FM20" s="12">
        <f t="shared" si="50"/>
        <v>17.142857142857142</v>
      </c>
      <c r="FN20" s="12">
        <f t="shared" si="51"/>
        <v>24.113475177304963</v>
      </c>
      <c r="FO20" s="12">
        <f t="shared" si="52"/>
        <v>9.3023255813953494</v>
      </c>
      <c r="FP20" s="12">
        <f t="shared" si="53"/>
        <v>-3.6585365853658534E-2</v>
      </c>
      <c r="FQ20" s="12">
        <f t="shared" si="54"/>
        <v>4.9019607843137254E-3</v>
      </c>
      <c r="FR20" s="12">
        <f t="shared" si="55"/>
        <v>0.17579250720461095</v>
      </c>
      <c r="FS20" s="12">
        <f t="shared" si="56"/>
        <v>0.16835016835016836</v>
      </c>
      <c r="FT20" s="12">
        <f t="shared" si="57"/>
        <v>-1.6556291390728478E-2</v>
      </c>
      <c r="FU20" s="12">
        <f t="shared" si="58"/>
        <v>0.15267175572519084</v>
      </c>
      <c r="FV20" s="12">
        <f t="shared" si="59"/>
        <v>0.19090909090909092</v>
      </c>
      <c r="FW20" s="12">
        <f t="shared" si="60"/>
        <v>3.7735849056603772E-2</v>
      </c>
      <c r="FX20" s="12">
        <f t="shared" si="61"/>
        <v>-7.4235807860262015E-2</v>
      </c>
      <c r="FY20" s="12">
        <f t="shared" si="62"/>
        <v>-1.2931034482758621E-2</v>
      </c>
      <c r="FZ20" s="12">
        <f t="shared" si="63"/>
        <v>0.35672514619883039</v>
      </c>
      <c r="GA20" s="12">
        <f t="shared" si="64"/>
        <v>8.9171974522292988E-2</v>
      </c>
      <c r="GB20" s="12">
        <f t="shared" si="65"/>
        <v>0.67021276595744683</v>
      </c>
      <c r="GC20" s="12">
        <f t="shared" si="66"/>
        <v>0.10588235294117647</v>
      </c>
    </row>
    <row r="21" spans="1:185" x14ac:dyDescent="0.25">
      <c r="A21" t="s">
        <v>28</v>
      </c>
      <c r="B21" s="10">
        <v>43951</v>
      </c>
      <c r="C21">
        <v>221650</v>
      </c>
      <c r="D21">
        <v>-42350</v>
      </c>
      <c r="E21" s="10">
        <v>43951</v>
      </c>
      <c r="F21">
        <v>217250</v>
      </c>
      <c r="G21">
        <v>-8250</v>
      </c>
      <c r="H21" t="s">
        <v>28</v>
      </c>
      <c r="I21" s="10">
        <v>43950</v>
      </c>
      <c r="J21">
        <v>264000</v>
      </c>
      <c r="K21">
        <v>-94050</v>
      </c>
      <c r="L21" s="10">
        <v>43950</v>
      </c>
      <c r="M21">
        <v>225500</v>
      </c>
      <c r="N21">
        <v>1100</v>
      </c>
      <c r="O21" t="s">
        <v>28</v>
      </c>
      <c r="P21" s="10">
        <v>43949</v>
      </c>
      <c r="Q21">
        <v>358050</v>
      </c>
      <c r="R21">
        <v>-35200</v>
      </c>
      <c r="S21" s="10">
        <v>43949</v>
      </c>
      <c r="T21">
        <v>224400</v>
      </c>
      <c r="U21">
        <v>33550</v>
      </c>
      <c r="V21" t="s">
        <v>28</v>
      </c>
      <c r="W21" s="10">
        <v>43948</v>
      </c>
      <c r="X21">
        <v>393250</v>
      </c>
      <c r="Y21">
        <v>17050</v>
      </c>
      <c r="Z21" s="10">
        <v>43948</v>
      </c>
      <c r="AA21">
        <v>190850</v>
      </c>
      <c r="AB21">
        <v>27500</v>
      </c>
      <c r="AC21" t="s">
        <v>28</v>
      </c>
      <c r="AD21" s="10">
        <v>43945</v>
      </c>
      <c r="AE21">
        <v>376200</v>
      </c>
      <c r="AF21">
        <v>124300</v>
      </c>
      <c r="AG21" s="10">
        <v>43945</v>
      </c>
      <c r="AH21">
        <v>163350</v>
      </c>
      <c r="AI21">
        <v>-2750</v>
      </c>
      <c r="AJ21" t="s">
        <v>28</v>
      </c>
      <c r="AK21" s="10">
        <v>43944</v>
      </c>
      <c r="AL21">
        <v>251900</v>
      </c>
      <c r="AM21">
        <v>56650</v>
      </c>
      <c r="AN21" s="10">
        <v>43944</v>
      </c>
      <c r="AO21">
        <v>166100</v>
      </c>
      <c r="AP21">
        <v>22000</v>
      </c>
      <c r="AQ21" t="s">
        <v>28</v>
      </c>
      <c r="AR21" s="10">
        <v>43943</v>
      </c>
      <c r="AS21">
        <v>195250</v>
      </c>
      <c r="AT21">
        <v>22000</v>
      </c>
      <c r="AU21" s="10">
        <v>43943</v>
      </c>
      <c r="AV21">
        <v>144100</v>
      </c>
      <c r="AW21">
        <v>23100</v>
      </c>
      <c r="AX21" t="s">
        <v>28</v>
      </c>
      <c r="AY21" s="10">
        <v>43942</v>
      </c>
      <c r="AZ21">
        <v>173250</v>
      </c>
      <c r="BA21">
        <v>0</v>
      </c>
      <c r="BB21" s="10">
        <v>43942</v>
      </c>
      <c r="BC21">
        <v>121000</v>
      </c>
      <c r="BD21">
        <v>4400</v>
      </c>
      <c r="BE21" t="s">
        <v>28</v>
      </c>
      <c r="BF21" s="10">
        <v>43941</v>
      </c>
      <c r="BG21">
        <v>173250</v>
      </c>
      <c r="BH21">
        <v>15400</v>
      </c>
      <c r="BI21" s="10">
        <v>43941</v>
      </c>
      <c r="BJ21">
        <v>116600</v>
      </c>
      <c r="BK21">
        <v>-9350</v>
      </c>
      <c r="BL21" t="s">
        <v>28</v>
      </c>
      <c r="BM21" s="10">
        <v>43938</v>
      </c>
      <c r="BN21">
        <v>157850</v>
      </c>
      <c r="BO21">
        <v>42350</v>
      </c>
      <c r="BP21" s="10">
        <v>43938</v>
      </c>
      <c r="BQ21">
        <v>125950</v>
      </c>
      <c r="BR21">
        <v>-1650</v>
      </c>
      <c r="BS21" t="s">
        <v>28</v>
      </c>
      <c r="BT21" s="10">
        <v>43937</v>
      </c>
      <c r="BU21">
        <v>115500</v>
      </c>
      <c r="BV21">
        <v>2750</v>
      </c>
      <c r="BW21" s="10">
        <v>43937</v>
      </c>
      <c r="BX21">
        <v>127600</v>
      </c>
      <c r="BY21">
        <v>33550</v>
      </c>
      <c r="BZ21" t="s">
        <v>28</v>
      </c>
      <c r="CA21" s="10">
        <v>43936</v>
      </c>
      <c r="CB21">
        <v>112750</v>
      </c>
      <c r="CC21">
        <v>16500</v>
      </c>
      <c r="CD21" s="10">
        <v>43936</v>
      </c>
      <c r="CE21">
        <v>94050</v>
      </c>
      <c r="CF21">
        <v>7700</v>
      </c>
      <c r="CG21" t="s">
        <v>28</v>
      </c>
      <c r="CH21" s="10">
        <v>43934</v>
      </c>
      <c r="CI21">
        <v>96250</v>
      </c>
      <c r="CJ21">
        <v>18700</v>
      </c>
      <c r="CK21" s="10">
        <v>43934</v>
      </c>
      <c r="CL21">
        <v>86350</v>
      </c>
      <c r="CM21">
        <v>34650</v>
      </c>
      <c r="CN21" t="s">
        <v>28</v>
      </c>
      <c r="CO21" s="10">
        <v>43930</v>
      </c>
      <c r="CP21">
        <v>77550</v>
      </c>
      <c r="CQ21">
        <v>6600</v>
      </c>
      <c r="CR21" s="10">
        <v>43930</v>
      </c>
      <c r="CS21">
        <v>51700</v>
      </c>
      <c r="CT21">
        <v>4950</v>
      </c>
      <c r="CU21" t="s">
        <v>28</v>
      </c>
      <c r="CV21" s="10">
        <v>43929</v>
      </c>
      <c r="CW21">
        <v>70950</v>
      </c>
      <c r="CX21">
        <v>22550</v>
      </c>
      <c r="CY21" s="10">
        <v>43929</v>
      </c>
      <c r="CZ21">
        <v>46750</v>
      </c>
      <c r="DA21">
        <v>9900</v>
      </c>
      <c r="DD21" t="str">
        <f t="shared" si="67"/>
        <v>BEL</v>
      </c>
      <c r="DE21">
        <f t="shared" si="3"/>
        <v>7578000</v>
      </c>
      <c r="DF21">
        <f t="shared" si="4"/>
        <v>6642000</v>
      </c>
      <c r="DG21">
        <f t="shared" si="5"/>
        <v>6660000</v>
      </c>
      <c r="DH21">
        <f t="shared" si="6"/>
        <v>7380000</v>
      </c>
      <c r="DI21">
        <f t="shared" si="7"/>
        <v>8346000</v>
      </c>
      <c r="DJ21">
        <f t="shared" si="8"/>
        <v>7962000</v>
      </c>
      <c r="DK21">
        <f t="shared" si="9"/>
        <v>7914000</v>
      </c>
      <c r="DL21">
        <f t="shared" si="10"/>
        <v>8406000</v>
      </c>
      <c r="DM21">
        <f t="shared" si="11"/>
        <v>8292000</v>
      </c>
      <c r="DN21">
        <f t="shared" si="12"/>
        <v>6114000</v>
      </c>
      <c r="DO21">
        <f t="shared" si="13"/>
        <v>5898000</v>
      </c>
      <c r="DP21">
        <f t="shared" si="14"/>
        <v>5604000</v>
      </c>
      <c r="DQ21">
        <f t="shared" si="15"/>
        <v>5088000</v>
      </c>
      <c r="DR21">
        <f t="shared" si="16"/>
        <v>4452000</v>
      </c>
      <c r="DS21">
        <f t="shared" si="17"/>
        <v>4548000</v>
      </c>
      <c r="DT21">
        <f t="shared" si="35"/>
        <v>3000000</v>
      </c>
      <c r="DU21">
        <f t="shared" si="18"/>
        <v>2442000</v>
      </c>
      <c r="DV21">
        <f t="shared" si="19"/>
        <v>2544000</v>
      </c>
      <c r="DW21">
        <f t="shared" si="20"/>
        <v>2850000</v>
      </c>
      <c r="DX21">
        <f t="shared" si="21"/>
        <v>3036000</v>
      </c>
      <c r="DY21">
        <f t="shared" si="22"/>
        <v>3204000</v>
      </c>
      <c r="DZ21">
        <f t="shared" si="23"/>
        <v>3312000</v>
      </c>
      <c r="EA21">
        <f t="shared" si="24"/>
        <v>3384000</v>
      </c>
      <c r="EB21">
        <f t="shared" si="25"/>
        <v>3180000</v>
      </c>
      <c r="EC21">
        <f t="shared" si="26"/>
        <v>2718000</v>
      </c>
      <c r="ED21">
        <f t="shared" si="27"/>
        <v>2652000</v>
      </c>
      <c r="EE21">
        <f t="shared" si="28"/>
        <v>2568000</v>
      </c>
      <c r="EF21">
        <f t="shared" si="29"/>
        <v>2532000</v>
      </c>
      <c r="EG21">
        <f t="shared" si="30"/>
        <v>2364000</v>
      </c>
      <c r="EH21">
        <f t="shared" si="31"/>
        <v>2538000</v>
      </c>
      <c r="EJ21" s="11" t="str">
        <f t="shared" si="36"/>
        <v>BEL</v>
      </c>
      <c r="EK21" s="12">
        <f t="shared" si="37"/>
        <v>0.39588281868566905</v>
      </c>
      <c r="EL21" s="12">
        <f t="shared" si="37"/>
        <v>0.36766034327009939</v>
      </c>
      <c r="EM21" s="12">
        <f t="shared" si="37"/>
        <v>0.38198198198198197</v>
      </c>
      <c r="EN21" s="12">
        <f t="shared" si="37"/>
        <v>0.38617886178861788</v>
      </c>
      <c r="EO21" s="12">
        <f t="shared" si="37"/>
        <v>0.3637670740474479</v>
      </c>
      <c r="EP21" s="12">
        <f t="shared" si="37"/>
        <v>0.40241145440844012</v>
      </c>
      <c r="EQ21" s="12">
        <f t="shared" si="37"/>
        <v>0.41849886277482939</v>
      </c>
      <c r="ER21" s="12">
        <f t="shared" si="37"/>
        <v>0.40256959314775159</v>
      </c>
      <c r="ES21" s="12">
        <f t="shared" si="37"/>
        <v>0.38350217076700432</v>
      </c>
      <c r="ET21" s="12">
        <f t="shared" si="37"/>
        <v>0.44455348380765458</v>
      </c>
      <c r="EU21" s="12">
        <f t="shared" si="37"/>
        <v>0.44964394710071209</v>
      </c>
      <c r="EV21" s="12">
        <f t="shared" si="37"/>
        <v>0.45824411134903642</v>
      </c>
      <c r="EW21" s="12">
        <f t="shared" si="37"/>
        <v>0.49764150943396224</v>
      </c>
      <c r="EX21" s="12">
        <f t="shared" si="37"/>
        <v>0.53099730458221028</v>
      </c>
      <c r="EY21" s="12">
        <f t="shared" si="37"/>
        <v>0.55804749340369397</v>
      </c>
      <c r="FA21" s="12" t="str">
        <f t="shared" si="38"/>
        <v>BEL</v>
      </c>
      <c r="FB21" s="12">
        <f t="shared" si="39"/>
        <v>14.092140921409214</v>
      </c>
      <c r="FC21" s="12">
        <f t="shared" si="40"/>
        <v>-0.27027027027027029</v>
      </c>
      <c r="FD21" s="12">
        <f t="shared" si="41"/>
        <v>-9.7560975609756095</v>
      </c>
      <c r="FE21" s="12">
        <f t="shared" si="42"/>
        <v>-11.574406901509706</v>
      </c>
      <c r="FF21" s="12">
        <f t="shared" si="43"/>
        <v>4.8229088168801812</v>
      </c>
      <c r="FG21" s="12">
        <f t="shared" si="44"/>
        <v>0.60652009097801363</v>
      </c>
      <c r="FH21" s="12">
        <f t="shared" si="45"/>
        <v>-5.8529621698786585</v>
      </c>
      <c r="FI21" s="12">
        <f t="shared" si="46"/>
        <v>1.3748191027496381</v>
      </c>
      <c r="FJ21" s="12">
        <f t="shared" si="47"/>
        <v>35.623159960745831</v>
      </c>
      <c r="FK21" s="12">
        <f t="shared" si="48"/>
        <v>3.6622583926754833</v>
      </c>
      <c r="FL21" s="12">
        <f t="shared" si="49"/>
        <v>5.2462526766595285</v>
      </c>
      <c r="FM21" s="12">
        <f t="shared" si="50"/>
        <v>10.141509433962264</v>
      </c>
      <c r="FN21" s="12">
        <f t="shared" si="51"/>
        <v>14.285714285714286</v>
      </c>
      <c r="FO21" s="12">
        <f t="shared" si="52"/>
        <v>-2.1108179419525066</v>
      </c>
      <c r="FP21" s="12">
        <f t="shared" si="53"/>
        <v>0.2285012285012285</v>
      </c>
      <c r="FQ21" s="12">
        <f t="shared" si="54"/>
        <v>-4.0094339622641507E-2</v>
      </c>
      <c r="FR21" s="12">
        <f t="shared" si="55"/>
        <v>-0.10736842105263159</v>
      </c>
      <c r="FS21" s="12">
        <f t="shared" si="56"/>
        <v>-6.1264822134387352E-2</v>
      </c>
      <c r="FT21" s="12">
        <f t="shared" si="57"/>
        <v>-5.2434456928838954E-2</v>
      </c>
      <c r="FU21" s="12">
        <f t="shared" si="58"/>
        <v>-3.2608695652173912E-2</v>
      </c>
      <c r="FV21" s="12">
        <f t="shared" si="59"/>
        <v>-2.1276595744680851E-2</v>
      </c>
      <c r="FW21" s="12">
        <f t="shared" si="60"/>
        <v>6.4150943396226415E-2</v>
      </c>
      <c r="FX21" s="12">
        <f t="shared" si="61"/>
        <v>0.16997792494481237</v>
      </c>
      <c r="FY21" s="12">
        <f t="shared" si="62"/>
        <v>2.4886877828054297E-2</v>
      </c>
      <c r="FZ21" s="12">
        <f t="shared" si="63"/>
        <v>3.2710280373831772E-2</v>
      </c>
      <c r="GA21" s="12">
        <f t="shared" si="64"/>
        <v>1.4218009478672985E-2</v>
      </c>
      <c r="GB21" s="12">
        <f t="shared" si="65"/>
        <v>7.1065989847715741E-2</v>
      </c>
      <c r="GC21" s="12">
        <f t="shared" si="66"/>
        <v>-6.8557919621749411E-2</v>
      </c>
    </row>
    <row r="22" spans="1:185" x14ac:dyDescent="0.25">
      <c r="A22" t="s">
        <v>29</v>
      </c>
      <c r="B22" s="10">
        <v>43951</v>
      </c>
      <c r="C22">
        <v>7578000</v>
      </c>
      <c r="D22">
        <v>936000</v>
      </c>
      <c r="E22" s="10">
        <v>43951</v>
      </c>
      <c r="F22">
        <v>3000000</v>
      </c>
      <c r="G22">
        <v>558000</v>
      </c>
      <c r="H22" t="s">
        <v>29</v>
      </c>
      <c r="I22" s="10">
        <v>43950</v>
      </c>
      <c r="J22">
        <v>6642000</v>
      </c>
      <c r="K22">
        <v>-18000</v>
      </c>
      <c r="L22" s="10">
        <v>43950</v>
      </c>
      <c r="M22">
        <v>2442000</v>
      </c>
      <c r="N22">
        <v>-102000</v>
      </c>
      <c r="O22" t="s">
        <v>29</v>
      </c>
      <c r="P22" s="10">
        <v>43949</v>
      </c>
      <c r="Q22">
        <v>6660000</v>
      </c>
      <c r="R22">
        <v>-720000</v>
      </c>
      <c r="S22" s="10">
        <v>43949</v>
      </c>
      <c r="T22">
        <v>2544000</v>
      </c>
      <c r="U22">
        <v>-306000</v>
      </c>
      <c r="V22" t="s">
        <v>29</v>
      </c>
      <c r="W22" s="10">
        <v>43948</v>
      </c>
      <c r="X22">
        <v>7380000</v>
      </c>
      <c r="Y22">
        <v>-966000</v>
      </c>
      <c r="Z22" s="10">
        <v>43948</v>
      </c>
      <c r="AA22">
        <v>2850000</v>
      </c>
      <c r="AB22">
        <v>-186000</v>
      </c>
      <c r="AC22" t="s">
        <v>29</v>
      </c>
      <c r="AD22" s="10">
        <v>43945</v>
      </c>
      <c r="AE22">
        <v>8346000</v>
      </c>
      <c r="AF22">
        <v>384000</v>
      </c>
      <c r="AG22" s="10">
        <v>43945</v>
      </c>
      <c r="AH22">
        <v>3036000</v>
      </c>
      <c r="AI22">
        <v>-168000</v>
      </c>
      <c r="AJ22" t="s">
        <v>29</v>
      </c>
      <c r="AK22" s="10">
        <v>43944</v>
      </c>
      <c r="AL22">
        <v>7962000</v>
      </c>
      <c r="AM22">
        <v>48000</v>
      </c>
      <c r="AN22" s="10">
        <v>43944</v>
      </c>
      <c r="AO22">
        <v>3204000</v>
      </c>
      <c r="AP22">
        <v>-108000</v>
      </c>
      <c r="AQ22" t="s">
        <v>29</v>
      </c>
      <c r="AR22" s="10">
        <v>43943</v>
      </c>
      <c r="AS22">
        <v>7914000</v>
      </c>
      <c r="AT22">
        <v>-492000</v>
      </c>
      <c r="AU22" s="10">
        <v>43943</v>
      </c>
      <c r="AV22">
        <v>3312000</v>
      </c>
      <c r="AW22">
        <v>-72000</v>
      </c>
      <c r="AX22" t="s">
        <v>29</v>
      </c>
      <c r="AY22" s="10">
        <v>43942</v>
      </c>
      <c r="AZ22">
        <v>8406000</v>
      </c>
      <c r="BA22">
        <v>114000</v>
      </c>
      <c r="BB22" s="10">
        <v>43942</v>
      </c>
      <c r="BC22">
        <v>3384000</v>
      </c>
      <c r="BD22">
        <v>204000</v>
      </c>
      <c r="BE22" t="s">
        <v>29</v>
      </c>
      <c r="BF22" s="10">
        <v>43941</v>
      </c>
      <c r="BG22">
        <v>8292000</v>
      </c>
      <c r="BH22">
        <v>2178000</v>
      </c>
      <c r="BI22" s="10">
        <v>43941</v>
      </c>
      <c r="BJ22">
        <v>3180000</v>
      </c>
      <c r="BK22">
        <v>462000</v>
      </c>
      <c r="BL22" t="s">
        <v>29</v>
      </c>
      <c r="BM22" s="10">
        <v>43938</v>
      </c>
      <c r="BN22">
        <v>6114000</v>
      </c>
      <c r="BO22">
        <v>216000</v>
      </c>
      <c r="BP22" s="10">
        <v>43938</v>
      </c>
      <c r="BQ22">
        <v>2718000</v>
      </c>
      <c r="BR22">
        <v>66000</v>
      </c>
      <c r="BS22" t="s">
        <v>29</v>
      </c>
      <c r="BT22" s="10">
        <v>43937</v>
      </c>
      <c r="BU22">
        <v>5898000</v>
      </c>
      <c r="BV22">
        <v>294000</v>
      </c>
      <c r="BW22" s="10">
        <v>43937</v>
      </c>
      <c r="BX22">
        <v>2652000</v>
      </c>
      <c r="BY22">
        <v>84000</v>
      </c>
      <c r="BZ22" t="s">
        <v>29</v>
      </c>
      <c r="CA22" s="10">
        <v>43936</v>
      </c>
      <c r="CB22">
        <v>5604000</v>
      </c>
      <c r="CC22">
        <v>516000</v>
      </c>
      <c r="CD22" s="10">
        <v>43936</v>
      </c>
      <c r="CE22">
        <v>2568000</v>
      </c>
      <c r="CF22">
        <v>36000</v>
      </c>
      <c r="CG22" t="s">
        <v>29</v>
      </c>
      <c r="CH22" s="10">
        <v>43934</v>
      </c>
      <c r="CI22">
        <v>5088000</v>
      </c>
      <c r="CJ22">
        <v>636000</v>
      </c>
      <c r="CK22" s="10">
        <v>43934</v>
      </c>
      <c r="CL22">
        <v>2532000</v>
      </c>
      <c r="CM22">
        <v>168000</v>
      </c>
      <c r="CN22" t="s">
        <v>29</v>
      </c>
      <c r="CO22" s="10">
        <v>43930</v>
      </c>
      <c r="CP22">
        <v>4452000</v>
      </c>
      <c r="CQ22">
        <v>-96000</v>
      </c>
      <c r="CR22" s="10">
        <v>43930</v>
      </c>
      <c r="CS22">
        <v>2364000</v>
      </c>
      <c r="CT22">
        <v>-174000</v>
      </c>
      <c r="CU22" t="s">
        <v>29</v>
      </c>
      <c r="CV22" s="10">
        <v>43929</v>
      </c>
      <c r="CW22">
        <v>4548000</v>
      </c>
      <c r="CX22">
        <v>702000</v>
      </c>
      <c r="CY22" s="10">
        <v>43929</v>
      </c>
      <c r="CZ22">
        <v>2538000</v>
      </c>
      <c r="DA22">
        <v>1278000</v>
      </c>
      <c r="DD22" t="str">
        <f t="shared" si="67"/>
        <v>BERGEPAINT</v>
      </c>
      <c r="DE22">
        <f t="shared" si="3"/>
        <v>242000</v>
      </c>
      <c r="DF22">
        <f t="shared" si="4"/>
        <v>220000</v>
      </c>
      <c r="DG22">
        <f t="shared" si="5"/>
        <v>189200</v>
      </c>
      <c r="DH22">
        <f t="shared" si="6"/>
        <v>189200</v>
      </c>
      <c r="DI22">
        <f t="shared" si="7"/>
        <v>187000</v>
      </c>
      <c r="DJ22">
        <f t="shared" si="8"/>
        <v>180400</v>
      </c>
      <c r="DK22">
        <f t="shared" si="9"/>
        <v>182600</v>
      </c>
      <c r="DL22">
        <f t="shared" si="10"/>
        <v>145200</v>
      </c>
      <c r="DM22">
        <f t="shared" si="11"/>
        <v>118800</v>
      </c>
      <c r="DN22">
        <f t="shared" si="12"/>
        <v>116600</v>
      </c>
      <c r="DO22">
        <f t="shared" si="13"/>
        <v>114400</v>
      </c>
      <c r="DP22">
        <f t="shared" si="14"/>
        <v>125400</v>
      </c>
      <c r="DQ22">
        <f t="shared" si="15"/>
        <v>103400</v>
      </c>
      <c r="DR22">
        <f t="shared" si="16"/>
        <v>90200</v>
      </c>
      <c r="DS22">
        <f t="shared" si="17"/>
        <v>90200</v>
      </c>
      <c r="DT22">
        <f t="shared" si="35"/>
        <v>145200</v>
      </c>
      <c r="DU22">
        <f t="shared" si="18"/>
        <v>136400</v>
      </c>
      <c r="DV22">
        <f t="shared" si="19"/>
        <v>154000</v>
      </c>
      <c r="DW22">
        <f t="shared" si="20"/>
        <v>154000</v>
      </c>
      <c r="DX22">
        <f t="shared" si="21"/>
        <v>147400</v>
      </c>
      <c r="DY22">
        <f t="shared" si="22"/>
        <v>149600</v>
      </c>
      <c r="DZ22">
        <f t="shared" si="23"/>
        <v>123200</v>
      </c>
      <c r="EA22">
        <f t="shared" si="24"/>
        <v>107800</v>
      </c>
      <c r="EB22">
        <f t="shared" si="25"/>
        <v>83600</v>
      </c>
      <c r="EC22">
        <f t="shared" si="26"/>
        <v>79200</v>
      </c>
      <c r="ED22">
        <f t="shared" si="27"/>
        <v>77000</v>
      </c>
      <c r="EE22">
        <f t="shared" si="28"/>
        <v>77000</v>
      </c>
      <c r="EF22">
        <f t="shared" si="29"/>
        <v>50600</v>
      </c>
      <c r="EG22">
        <f t="shared" si="30"/>
        <v>39600</v>
      </c>
      <c r="EH22">
        <f t="shared" si="31"/>
        <v>35200</v>
      </c>
      <c r="EJ22" s="11" t="str">
        <f t="shared" si="36"/>
        <v>BERGEPAINT</v>
      </c>
      <c r="EK22" s="12">
        <f t="shared" si="37"/>
        <v>0.6</v>
      </c>
      <c r="EL22" s="12">
        <f t="shared" si="37"/>
        <v>0.62</v>
      </c>
      <c r="EM22" s="12">
        <f t="shared" si="37"/>
        <v>0.81395348837209303</v>
      </c>
      <c r="EN22" s="12">
        <f t="shared" si="37"/>
        <v>0.81395348837209303</v>
      </c>
      <c r="EO22" s="12">
        <f t="shared" si="37"/>
        <v>0.78823529411764703</v>
      </c>
      <c r="EP22" s="12">
        <f t="shared" si="37"/>
        <v>0.82926829268292679</v>
      </c>
      <c r="EQ22" s="12">
        <f t="shared" si="37"/>
        <v>0.67469879518072284</v>
      </c>
      <c r="ER22" s="12">
        <f t="shared" si="37"/>
        <v>0.74242424242424243</v>
      </c>
      <c r="ES22" s="12">
        <f t="shared" si="37"/>
        <v>0.70370370370370372</v>
      </c>
      <c r="ET22" s="12">
        <f t="shared" si="37"/>
        <v>0.67924528301886788</v>
      </c>
      <c r="EU22" s="12">
        <f t="shared" si="37"/>
        <v>0.67307692307692313</v>
      </c>
      <c r="EV22" s="12">
        <f t="shared" si="37"/>
        <v>0.61403508771929827</v>
      </c>
      <c r="EW22" s="12">
        <f t="shared" si="37"/>
        <v>0.48936170212765956</v>
      </c>
      <c r="EX22" s="12">
        <f t="shared" si="37"/>
        <v>0.43902439024390244</v>
      </c>
      <c r="EY22" s="12">
        <f t="shared" si="37"/>
        <v>0.3902439024390244</v>
      </c>
      <c r="FA22" s="12" t="str">
        <f t="shared" si="38"/>
        <v>BERGEPAINT</v>
      </c>
      <c r="FB22" s="12">
        <f t="shared" si="39"/>
        <v>10</v>
      </c>
      <c r="FC22" s="12">
        <f t="shared" si="40"/>
        <v>16.279069767441861</v>
      </c>
      <c r="FD22" s="12">
        <f t="shared" si="41"/>
        <v>0</v>
      </c>
      <c r="FE22" s="12">
        <f t="shared" si="42"/>
        <v>1.1764705882352942</v>
      </c>
      <c r="FF22" s="12">
        <f t="shared" si="43"/>
        <v>3.6585365853658538</v>
      </c>
      <c r="FG22" s="12">
        <f t="shared" si="44"/>
        <v>-1.2048192771084338</v>
      </c>
      <c r="FH22" s="12">
        <f t="shared" si="45"/>
        <v>25.757575757575758</v>
      </c>
      <c r="FI22" s="12">
        <f t="shared" si="46"/>
        <v>22.222222222222221</v>
      </c>
      <c r="FJ22" s="12">
        <f t="shared" si="47"/>
        <v>1.8867924528301887</v>
      </c>
      <c r="FK22" s="12">
        <f t="shared" si="48"/>
        <v>1.9230769230769231</v>
      </c>
      <c r="FL22" s="12">
        <f t="shared" si="49"/>
        <v>-8.7719298245614041</v>
      </c>
      <c r="FM22" s="12">
        <f t="shared" si="50"/>
        <v>21.276595744680851</v>
      </c>
      <c r="FN22" s="12">
        <f t="shared" si="51"/>
        <v>14.634146341463415</v>
      </c>
      <c r="FO22" s="12">
        <f t="shared" si="52"/>
        <v>0</v>
      </c>
      <c r="FP22" s="12">
        <f t="shared" si="53"/>
        <v>6.4516129032258063E-2</v>
      </c>
      <c r="FQ22" s="12">
        <f t="shared" si="54"/>
        <v>-0.11428571428571428</v>
      </c>
      <c r="FR22" s="12">
        <f t="shared" si="55"/>
        <v>0</v>
      </c>
      <c r="FS22" s="12">
        <f t="shared" si="56"/>
        <v>4.4776119402985072E-2</v>
      </c>
      <c r="FT22" s="12">
        <f t="shared" si="57"/>
        <v>-1.4705882352941176E-2</v>
      </c>
      <c r="FU22" s="12">
        <f t="shared" si="58"/>
        <v>0.21428571428571427</v>
      </c>
      <c r="FV22" s="12">
        <f t="shared" si="59"/>
        <v>0.14285714285714285</v>
      </c>
      <c r="FW22" s="12">
        <f t="shared" si="60"/>
        <v>0.28947368421052633</v>
      </c>
      <c r="FX22" s="12">
        <f t="shared" si="61"/>
        <v>5.5555555555555552E-2</v>
      </c>
      <c r="FY22" s="12">
        <f t="shared" si="62"/>
        <v>2.8571428571428571E-2</v>
      </c>
      <c r="FZ22" s="12">
        <f t="shared" si="63"/>
        <v>0</v>
      </c>
      <c r="GA22" s="12">
        <f t="shared" si="64"/>
        <v>0.52173913043478259</v>
      </c>
      <c r="GB22" s="12">
        <f t="shared" si="65"/>
        <v>0.27777777777777779</v>
      </c>
      <c r="GC22" s="12">
        <f t="shared" si="66"/>
        <v>0.125</v>
      </c>
    </row>
    <row r="23" spans="1:185" x14ac:dyDescent="0.25">
      <c r="A23" t="s">
        <v>30</v>
      </c>
      <c r="B23" s="10">
        <v>43951</v>
      </c>
      <c r="C23">
        <v>242000</v>
      </c>
      <c r="D23">
        <v>22000</v>
      </c>
      <c r="E23" s="10">
        <v>43951</v>
      </c>
      <c r="F23">
        <v>145200</v>
      </c>
      <c r="G23">
        <v>8800</v>
      </c>
      <c r="H23" t="s">
        <v>30</v>
      </c>
      <c r="I23" s="10">
        <v>43950</v>
      </c>
      <c r="J23">
        <v>220000</v>
      </c>
      <c r="K23">
        <v>30800</v>
      </c>
      <c r="L23" s="10">
        <v>43950</v>
      </c>
      <c r="M23">
        <v>136400</v>
      </c>
      <c r="N23">
        <v>-17600</v>
      </c>
      <c r="O23" t="s">
        <v>30</v>
      </c>
      <c r="P23" s="10">
        <v>43949</v>
      </c>
      <c r="Q23">
        <v>189200</v>
      </c>
      <c r="R23">
        <v>0</v>
      </c>
      <c r="S23" s="10">
        <v>43949</v>
      </c>
      <c r="T23">
        <v>154000</v>
      </c>
      <c r="U23">
        <v>0</v>
      </c>
      <c r="V23" t="s">
        <v>30</v>
      </c>
      <c r="W23" s="10">
        <v>43948</v>
      </c>
      <c r="X23">
        <v>189200</v>
      </c>
      <c r="Y23">
        <v>2200</v>
      </c>
      <c r="Z23" s="10">
        <v>43948</v>
      </c>
      <c r="AA23">
        <v>154000</v>
      </c>
      <c r="AB23">
        <v>6600</v>
      </c>
      <c r="AC23" t="s">
        <v>30</v>
      </c>
      <c r="AD23" s="10">
        <v>43945</v>
      </c>
      <c r="AE23">
        <v>187000</v>
      </c>
      <c r="AF23">
        <v>6600</v>
      </c>
      <c r="AG23" s="10">
        <v>43945</v>
      </c>
      <c r="AH23">
        <v>147400</v>
      </c>
      <c r="AI23">
        <v>-2200</v>
      </c>
      <c r="AJ23" t="s">
        <v>30</v>
      </c>
      <c r="AK23" s="10">
        <v>43944</v>
      </c>
      <c r="AL23">
        <v>180400</v>
      </c>
      <c r="AM23">
        <v>-2200</v>
      </c>
      <c r="AN23" s="10">
        <v>43944</v>
      </c>
      <c r="AO23">
        <v>149600</v>
      </c>
      <c r="AP23">
        <v>26400</v>
      </c>
      <c r="AQ23" t="s">
        <v>30</v>
      </c>
      <c r="AR23" s="10">
        <v>43943</v>
      </c>
      <c r="AS23">
        <v>182600</v>
      </c>
      <c r="AT23">
        <v>37400</v>
      </c>
      <c r="AU23" s="10">
        <v>43943</v>
      </c>
      <c r="AV23">
        <v>123200</v>
      </c>
      <c r="AW23">
        <v>15400</v>
      </c>
      <c r="AX23" t="s">
        <v>30</v>
      </c>
      <c r="AY23" s="10">
        <v>43942</v>
      </c>
      <c r="AZ23">
        <v>145200</v>
      </c>
      <c r="BA23">
        <v>26400</v>
      </c>
      <c r="BB23" s="10">
        <v>43942</v>
      </c>
      <c r="BC23">
        <v>107800</v>
      </c>
      <c r="BD23">
        <v>24200</v>
      </c>
      <c r="BE23" t="s">
        <v>30</v>
      </c>
      <c r="BF23" s="10">
        <v>43941</v>
      </c>
      <c r="BG23">
        <v>118800</v>
      </c>
      <c r="BH23">
        <v>2200</v>
      </c>
      <c r="BI23" s="10">
        <v>43941</v>
      </c>
      <c r="BJ23">
        <v>83600</v>
      </c>
      <c r="BK23">
        <v>4400</v>
      </c>
      <c r="BL23" t="s">
        <v>30</v>
      </c>
      <c r="BM23" s="10">
        <v>43938</v>
      </c>
      <c r="BN23">
        <v>116600</v>
      </c>
      <c r="BO23">
        <v>2200</v>
      </c>
      <c r="BP23" s="10">
        <v>43938</v>
      </c>
      <c r="BQ23">
        <v>79200</v>
      </c>
      <c r="BR23">
        <v>2200</v>
      </c>
      <c r="BS23" t="s">
        <v>30</v>
      </c>
      <c r="BT23" s="10">
        <v>43937</v>
      </c>
      <c r="BU23">
        <v>114400</v>
      </c>
      <c r="BV23">
        <v>-11000</v>
      </c>
      <c r="BW23" s="10">
        <v>43937</v>
      </c>
      <c r="BX23">
        <v>77000</v>
      </c>
      <c r="BY23">
        <v>0</v>
      </c>
      <c r="BZ23" t="s">
        <v>30</v>
      </c>
      <c r="CA23" s="10">
        <v>43936</v>
      </c>
      <c r="CB23">
        <v>125400</v>
      </c>
      <c r="CC23">
        <v>22000</v>
      </c>
      <c r="CD23" s="10">
        <v>43936</v>
      </c>
      <c r="CE23">
        <v>77000</v>
      </c>
      <c r="CF23">
        <v>26400</v>
      </c>
      <c r="CG23" t="s">
        <v>30</v>
      </c>
      <c r="CH23" s="10">
        <v>43934</v>
      </c>
      <c r="CI23">
        <v>103400</v>
      </c>
      <c r="CJ23">
        <v>13200</v>
      </c>
      <c r="CK23" s="10">
        <v>43934</v>
      </c>
      <c r="CL23">
        <v>50600</v>
      </c>
      <c r="CM23">
        <v>11000</v>
      </c>
      <c r="CN23" t="s">
        <v>30</v>
      </c>
      <c r="CO23" s="10">
        <v>43930</v>
      </c>
      <c r="CP23">
        <v>90200</v>
      </c>
      <c r="CQ23">
        <v>0</v>
      </c>
      <c r="CR23" s="10">
        <v>43930</v>
      </c>
      <c r="CS23">
        <v>39600</v>
      </c>
      <c r="CT23">
        <v>4400</v>
      </c>
      <c r="CU23" t="s">
        <v>30</v>
      </c>
      <c r="CV23" s="10">
        <v>43929</v>
      </c>
      <c r="CW23">
        <v>90200</v>
      </c>
      <c r="CX23">
        <v>6600</v>
      </c>
      <c r="CY23" s="10">
        <v>43929</v>
      </c>
      <c r="CZ23">
        <v>35200</v>
      </c>
      <c r="DA23">
        <v>4400</v>
      </c>
      <c r="DD23" t="str">
        <f t="shared" si="67"/>
        <v>BHARATFORG</v>
      </c>
      <c r="DE23">
        <f t="shared" si="3"/>
        <v>523900</v>
      </c>
      <c r="DF23">
        <f t="shared" si="4"/>
        <v>605800</v>
      </c>
      <c r="DG23">
        <f t="shared" si="5"/>
        <v>828100</v>
      </c>
      <c r="DH23">
        <f t="shared" si="6"/>
        <v>962000</v>
      </c>
      <c r="DI23">
        <f t="shared" si="7"/>
        <v>842400</v>
      </c>
      <c r="DJ23">
        <f t="shared" si="8"/>
        <v>911300</v>
      </c>
      <c r="DK23">
        <f t="shared" si="9"/>
        <v>881400</v>
      </c>
      <c r="DL23">
        <f t="shared" si="10"/>
        <v>886600</v>
      </c>
      <c r="DM23">
        <f t="shared" si="11"/>
        <v>926900</v>
      </c>
      <c r="DN23">
        <f t="shared" si="12"/>
        <v>899600</v>
      </c>
      <c r="DO23">
        <f t="shared" si="13"/>
        <v>1133600</v>
      </c>
      <c r="DP23">
        <f t="shared" si="14"/>
        <v>1190800</v>
      </c>
      <c r="DQ23">
        <f t="shared" si="15"/>
        <v>1011400</v>
      </c>
      <c r="DR23">
        <f t="shared" si="16"/>
        <v>994500</v>
      </c>
      <c r="DS23">
        <f t="shared" si="17"/>
        <v>945100</v>
      </c>
      <c r="DT23">
        <f t="shared" si="35"/>
        <v>616200</v>
      </c>
      <c r="DU23">
        <f t="shared" si="18"/>
        <v>514800</v>
      </c>
      <c r="DV23">
        <f t="shared" si="19"/>
        <v>514800</v>
      </c>
      <c r="DW23">
        <f t="shared" si="20"/>
        <v>514800</v>
      </c>
      <c r="DX23">
        <f t="shared" si="21"/>
        <v>455000</v>
      </c>
      <c r="DY23">
        <f t="shared" si="22"/>
        <v>378300</v>
      </c>
      <c r="DZ23">
        <f t="shared" si="23"/>
        <v>392600</v>
      </c>
      <c r="EA23">
        <f t="shared" si="24"/>
        <v>413400</v>
      </c>
      <c r="EB23">
        <f t="shared" si="25"/>
        <v>471900</v>
      </c>
      <c r="EC23">
        <f t="shared" si="26"/>
        <v>492700</v>
      </c>
      <c r="ED23">
        <f t="shared" si="27"/>
        <v>326300</v>
      </c>
      <c r="EE23">
        <f t="shared" si="28"/>
        <v>309400</v>
      </c>
      <c r="EF23">
        <f t="shared" si="29"/>
        <v>263900</v>
      </c>
      <c r="EG23">
        <f t="shared" si="30"/>
        <v>252200</v>
      </c>
      <c r="EH23">
        <f t="shared" si="31"/>
        <v>231400</v>
      </c>
      <c r="EJ23" s="11" t="str">
        <f t="shared" si="36"/>
        <v>BHARATFORG</v>
      </c>
      <c r="EK23" s="12">
        <f t="shared" si="37"/>
        <v>1.1761786600496278</v>
      </c>
      <c r="EL23" s="12">
        <f t="shared" si="37"/>
        <v>0.84978540772532185</v>
      </c>
      <c r="EM23" s="12">
        <f t="shared" si="37"/>
        <v>0.62166405023547877</v>
      </c>
      <c r="EN23" s="12">
        <f t="shared" si="37"/>
        <v>0.53513513513513511</v>
      </c>
      <c r="EO23" s="12">
        <f t="shared" si="37"/>
        <v>0.54012345679012341</v>
      </c>
      <c r="EP23" s="12">
        <f t="shared" si="37"/>
        <v>0.41512125534950073</v>
      </c>
      <c r="EQ23" s="12">
        <f t="shared" si="37"/>
        <v>0.44542772861356933</v>
      </c>
      <c r="ER23" s="12">
        <f t="shared" si="37"/>
        <v>0.4662756598240469</v>
      </c>
      <c r="ES23" s="12">
        <f t="shared" si="37"/>
        <v>0.50911640953716686</v>
      </c>
      <c r="ET23" s="12">
        <f t="shared" si="37"/>
        <v>0.54768786127167635</v>
      </c>
      <c r="EU23" s="12">
        <f t="shared" si="37"/>
        <v>0.28784403669724773</v>
      </c>
      <c r="EV23" s="12">
        <f t="shared" si="37"/>
        <v>0.25982532751091703</v>
      </c>
      <c r="EW23" s="12">
        <f t="shared" si="37"/>
        <v>0.26092544987146532</v>
      </c>
      <c r="EX23" s="12">
        <f t="shared" si="37"/>
        <v>0.25359477124183005</v>
      </c>
      <c r="EY23" s="12">
        <f t="shared" si="37"/>
        <v>0.24484181568088034</v>
      </c>
      <c r="FA23" s="12" t="str">
        <f t="shared" si="38"/>
        <v>BHARATFORG</v>
      </c>
      <c r="FB23" s="12">
        <f t="shared" si="39"/>
        <v>-13.519313304721029</v>
      </c>
      <c r="FC23" s="12">
        <f t="shared" si="40"/>
        <v>-26.84458398744113</v>
      </c>
      <c r="FD23" s="12">
        <f t="shared" si="41"/>
        <v>-13.918918918918919</v>
      </c>
      <c r="FE23" s="12">
        <f t="shared" si="42"/>
        <v>14.197530864197532</v>
      </c>
      <c r="FF23" s="12">
        <f t="shared" si="43"/>
        <v>-7.5606276747503562</v>
      </c>
      <c r="FG23" s="12">
        <f t="shared" si="44"/>
        <v>3.3923303834808261</v>
      </c>
      <c r="FH23" s="12">
        <f t="shared" si="45"/>
        <v>-0.5865102639296188</v>
      </c>
      <c r="FI23" s="12">
        <f t="shared" si="46"/>
        <v>-4.3478260869565215</v>
      </c>
      <c r="FJ23" s="12">
        <f t="shared" si="47"/>
        <v>3.0346820809248554</v>
      </c>
      <c r="FK23" s="12">
        <f t="shared" si="48"/>
        <v>-20.642201834862384</v>
      </c>
      <c r="FL23" s="12">
        <f t="shared" si="49"/>
        <v>-4.8034934497816595</v>
      </c>
      <c r="FM23" s="12">
        <f t="shared" si="50"/>
        <v>17.737789203084834</v>
      </c>
      <c r="FN23" s="12">
        <f t="shared" si="51"/>
        <v>1.6993464052287581</v>
      </c>
      <c r="FO23" s="12">
        <f t="shared" si="52"/>
        <v>5.226960110041265</v>
      </c>
      <c r="FP23" s="12">
        <f t="shared" si="53"/>
        <v>0.19696969696969696</v>
      </c>
      <c r="FQ23" s="12">
        <f t="shared" si="54"/>
        <v>0</v>
      </c>
      <c r="FR23" s="12">
        <f t="shared" si="55"/>
        <v>0</v>
      </c>
      <c r="FS23" s="12">
        <f t="shared" si="56"/>
        <v>0.13142857142857142</v>
      </c>
      <c r="FT23" s="12">
        <f t="shared" si="57"/>
        <v>0.20274914089347079</v>
      </c>
      <c r="FU23" s="12">
        <f t="shared" si="58"/>
        <v>-3.6423841059602648E-2</v>
      </c>
      <c r="FV23" s="12">
        <f t="shared" si="59"/>
        <v>-5.0314465408805034E-2</v>
      </c>
      <c r="FW23" s="12">
        <f t="shared" si="60"/>
        <v>-0.12396694214876033</v>
      </c>
      <c r="FX23" s="12">
        <f t="shared" si="61"/>
        <v>-4.221635883905013E-2</v>
      </c>
      <c r="FY23" s="12">
        <f t="shared" si="62"/>
        <v>0.50996015936254979</v>
      </c>
      <c r="FZ23" s="12">
        <f t="shared" si="63"/>
        <v>5.4621848739495799E-2</v>
      </c>
      <c r="GA23" s="12">
        <f t="shared" si="64"/>
        <v>0.17241379310344829</v>
      </c>
      <c r="GB23" s="12">
        <f t="shared" si="65"/>
        <v>4.6391752577319589E-2</v>
      </c>
      <c r="GC23" s="12">
        <f t="shared" si="66"/>
        <v>8.98876404494382E-2</v>
      </c>
    </row>
    <row r="24" spans="1:185" x14ac:dyDescent="0.25">
      <c r="A24" t="s">
        <v>31</v>
      </c>
      <c r="B24" s="10">
        <v>43951</v>
      </c>
      <c r="C24">
        <v>523900</v>
      </c>
      <c r="D24">
        <v>-81900</v>
      </c>
      <c r="E24" s="10">
        <v>43951</v>
      </c>
      <c r="F24">
        <v>616200</v>
      </c>
      <c r="G24">
        <v>101400</v>
      </c>
      <c r="H24" t="s">
        <v>31</v>
      </c>
      <c r="I24" s="10">
        <v>43950</v>
      </c>
      <c r="J24">
        <v>605800</v>
      </c>
      <c r="K24">
        <v>-222300</v>
      </c>
      <c r="L24" s="10">
        <v>43950</v>
      </c>
      <c r="M24">
        <v>514800</v>
      </c>
      <c r="N24">
        <v>0</v>
      </c>
      <c r="O24" t="s">
        <v>31</v>
      </c>
      <c r="P24" s="10">
        <v>43949</v>
      </c>
      <c r="Q24">
        <v>828100</v>
      </c>
      <c r="R24">
        <v>-133900</v>
      </c>
      <c r="S24" s="10">
        <v>43949</v>
      </c>
      <c r="T24">
        <v>514800</v>
      </c>
      <c r="U24">
        <v>0</v>
      </c>
      <c r="V24" t="s">
        <v>31</v>
      </c>
      <c r="W24" s="10">
        <v>43948</v>
      </c>
      <c r="X24">
        <v>962000</v>
      </c>
      <c r="Y24">
        <v>119600</v>
      </c>
      <c r="Z24" s="10">
        <v>43948</v>
      </c>
      <c r="AA24">
        <v>514800</v>
      </c>
      <c r="AB24">
        <v>59800</v>
      </c>
      <c r="AC24" t="s">
        <v>31</v>
      </c>
      <c r="AD24" s="10">
        <v>43945</v>
      </c>
      <c r="AE24">
        <v>842400</v>
      </c>
      <c r="AF24">
        <v>-68900</v>
      </c>
      <c r="AG24" s="10">
        <v>43945</v>
      </c>
      <c r="AH24">
        <v>455000</v>
      </c>
      <c r="AI24">
        <v>76700</v>
      </c>
      <c r="AJ24" t="s">
        <v>31</v>
      </c>
      <c r="AK24" s="10">
        <v>43944</v>
      </c>
      <c r="AL24">
        <v>911300</v>
      </c>
      <c r="AM24">
        <v>29900</v>
      </c>
      <c r="AN24" s="10">
        <v>43944</v>
      </c>
      <c r="AO24">
        <v>378300</v>
      </c>
      <c r="AP24">
        <v>-14300</v>
      </c>
      <c r="AQ24" t="s">
        <v>31</v>
      </c>
      <c r="AR24" s="10">
        <v>43943</v>
      </c>
      <c r="AS24">
        <v>881400</v>
      </c>
      <c r="AT24">
        <v>-5200</v>
      </c>
      <c r="AU24" s="10">
        <v>43943</v>
      </c>
      <c r="AV24">
        <v>392600</v>
      </c>
      <c r="AW24">
        <v>-20800</v>
      </c>
      <c r="AX24" t="s">
        <v>31</v>
      </c>
      <c r="AY24" s="10">
        <v>43942</v>
      </c>
      <c r="AZ24">
        <v>886600</v>
      </c>
      <c r="BA24">
        <v>-40300</v>
      </c>
      <c r="BB24" s="10">
        <v>43942</v>
      </c>
      <c r="BC24">
        <v>413400</v>
      </c>
      <c r="BD24">
        <v>-58500</v>
      </c>
      <c r="BE24" t="s">
        <v>31</v>
      </c>
      <c r="BF24" s="10">
        <v>43941</v>
      </c>
      <c r="BG24">
        <v>926900</v>
      </c>
      <c r="BH24">
        <v>27300</v>
      </c>
      <c r="BI24" s="10">
        <v>43941</v>
      </c>
      <c r="BJ24">
        <v>471900</v>
      </c>
      <c r="BK24">
        <v>-20800</v>
      </c>
      <c r="BL24" t="s">
        <v>31</v>
      </c>
      <c r="BM24" s="10">
        <v>43938</v>
      </c>
      <c r="BN24">
        <v>899600</v>
      </c>
      <c r="BO24">
        <v>-234000</v>
      </c>
      <c r="BP24" s="10">
        <v>43938</v>
      </c>
      <c r="BQ24">
        <v>492700</v>
      </c>
      <c r="BR24">
        <v>166400</v>
      </c>
      <c r="BS24" t="s">
        <v>31</v>
      </c>
      <c r="BT24" s="10">
        <v>43937</v>
      </c>
      <c r="BU24">
        <v>1133600</v>
      </c>
      <c r="BV24">
        <v>-57200</v>
      </c>
      <c r="BW24" s="10">
        <v>43937</v>
      </c>
      <c r="BX24">
        <v>326300</v>
      </c>
      <c r="BY24">
        <v>16900</v>
      </c>
      <c r="BZ24" t="s">
        <v>31</v>
      </c>
      <c r="CA24" s="10">
        <v>43936</v>
      </c>
      <c r="CB24">
        <v>1190800</v>
      </c>
      <c r="CC24">
        <v>179400</v>
      </c>
      <c r="CD24" s="10">
        <v>43936</v>
      </c>
      <c r="CE24">
        <v>309400</v>
      </c>
      <c r="CF24">
        <v>45500</v>
      </c>
      <c r="CG24" t="s">
        <v>31</v>
      </c>
      <c r="CH24" s="10">
        <v>43934</v>
      </c>
      <c r="CI24">
        <v>1011400</v>
      </c>
      <c r="CJ24">
        <v>16900</v>
      </c>
      <c r="CK24" s="10">
        <v>43934</v>
      </c>
      <c r="CL24">
        <v>263900</v>
      </c>
      <c r="CM24">
        <v>11700</v>
      </c>
      <c r="CN24" t="s">
        <v>31</v>
      </c>
      <c r="CO24" s="10">
        <v>43930</v>
      </c>
      <c r="CP24">
        <v>994500</v>
      </c>
      <c r="CQ24">
        <v>49400</v>
      </c>
      <c r="CR24" s="10">
        <v>43930</v>
      </c>
      <c r="CS24">
        <v>252200</v>
      </c>
      <c r="CT24">
        <v>20800</v>
      </c>
      <c r="CU24" t="s">
        <v>31</v>
      </c>
      <c r="CV24" s="10">
        <v>43929</v>
      </c>
      <c r="CW24">
        <v>945100</v>
      </c>
      <c r="CX24">
        <v>841100</v>
      </c>
      <c r="CY24" s="10">
        <v>43929</v>
      </c>
      <c r="CZ24">
        <v>231400</v>
      </c>
      <c r="DA24">
        <v>89700</v>
      </c>
      <c r="DD24" t="str">
        <f t="shared" si="67"/>
        <v>BHARTIARTL</v>
      </c>
      <c r="DE24">
        <f t="shared" si="3"/>
        <v>6273039</v>
      </c>
      <c r="DF24">
        <f t="shared" si="4"/>
        <v>6217509</v>
      </c>
      <c r="DG24">
        <f t="shared" si="5"/>
        <v>6780213</v>
      </c>
      <c r="DH24">
        <f t="shared" si="6"/>
        <v>6765405</v>
      </c>
      <c r="DI24">
        <f t="shared" si="7"/>
        <v>7165221</v>
      </c>
      <c r="DJ24">
        <f t="shared" si="8"/>
        <v>7370682</v>
      </c>
      <c r="DK24">
        <f t="shared" si="9"/>
        <v>6952356</v>
      </c>
      <c r="DL24">
        <f t="shared" si="10"/>
        <v>6745044</v>
      </c>
      <c r="DM24">
        <f t="shared" si="11"/>
        <v>6604368</v>
      </c>
      <c r="DN24">
        <f t="shared" si="12"/>
        <v>6252678</v>
      </c>
      <c r="DO24">
        <f t="shared" si="13"/>
        <v>5880627</v>
      </c>
      <c r="DP24">
        <f t="shared" si="14"/>
        <v>5306817</v>
      </c>
      <c r="DQ24">
        <f t="shared" si="15"/>
        <v>5106909</v>
      </c>
      <c r="DR24">
        <f t="shared" si="16"/>
        <v>3109680</v>
      </c>
      <c r="DS24">
        <f t="shared" si="17"/>
        <v>2911623</v>
      </c>
      <c r="DT24">
        <f t="shared" si="35"/>
        <v>3768636</v>
      </c>
      <c r="DU24">
        <f t="shared" si="18"/>
        <v>3117084</v>
      </c>
      <c r="DV24">
        <f t="shared" si="19"/>
        <v>3087468</v>
      </c>
      <c r="DW24">
        <f t="shared" si="20"/>
        <v>3205932</v>
      </c>
      <c r="DX24">
        <f t="shared" si="21"/>
        <v>3315141</v>
      </c>
      <c r="DY24">
        <f t="shared" si="22"/>
        <v>3352161</v>
      </c>
      <c r="DZ24">
        <f t="shared" si="23"/>
        <v>3361416</v>
      </c>
      <c r="EA24">
        <f t="shared" si="24"/>
        <v>3159657</v>
      </c>
      <c r="EB24">
        <f t="shared" si="25"/>
        <v>3098574</v>
      </c>
      <c r="EC24">
        <f t="shared" si="26"/>
        <v>3105978</v>
      </c>
      <c r="ED24">
        <f t="shared" si="27"/>
        <v>3076362</v>
      </c>
      <c r="EE24">
        <f t="shared" si="28"/>
        <v>3089319</v>
      </c>
      <c r="EF24">
        <f t="shared" si="29"/>
        <v>2856093</v>
      </c>
      <c r="EG24">
        <f t="shared" si="30"/>
        <v>1751046</v>
      </c>
      <c r="EH24">
        <f t="shared" si="31"/>
        <v>1351230</v>
      </c>
      <c r="EJ24" s="11" t="str">
        <f t="shared" si="36"/>
        <v>BHARTIARTL</v>
      </c>
      <c r="EK24" s="12">
        <f t="shared" si="37"/>
        <v>0.60076718796105044</v>
      </c>
      <c r="EL24" s="12">
        <f t="shared" si="37"/>
        <v>0.50133968442988985</v>
      </c>
      <c r="EM24" s="12">
        <f t="shared" si="37"/>
        <v>0.45536445536445536</v>
      </c>
      <c r="EN24" s="12">
        <f t="shared" si="37"/>
        <v>0.47387140902872776</v>
      </c>
      <c r="EO24" s="12">
        <f t="shared" si="37"/>
        <v>0.46267114440712992</v>
      </c>
      <c r="EP24" s="12">
        <f t="shared" si="37"/>
        <v>0.45479658463083877</v>
      </c>
      <c r="EQ24" s="12">
        <f t="shared" si="37"/>
        <v>0.48349307774227901</v>
      </c>
      <c r="ER24" s="12">
        <f t="shared" si="37"/>
        <v>0.46844127332601537</v>
      </c>
      <c r="ES24" s="12">
        <f t="shared" si="37"/>
        <v>0.46917040358744394</v>
      </c>
      <c r="ET24" s="12">
        <f t="shared" si="37"/>
        <v>0.49674363528715215</v>
      </c>
      <c r="EU24" s="12">
        <f t="shared" si="37"/>
        <v>0.52313503305004716</v>
      </c>
      <c r="EV24" s="12">
        <f t="shared" si="37"/>
        <v>0.58214161144053012</v>
      </c>
      <c r="EW24" s="12">
        <f t="shared" si="37"/>
        <v>0.55926060166727076</v>
      </c>
      <c r="EX24" s="12">
        <f t="shared" si="37"/>
        <v>0.56309523809523809</v>
      </c>
      <c r="EY24" s="12">
        <f t="shared" si="37"/>
        <v>0.46408137317228226</v>
      </c>
      <c r="FA24" s="12" t="str">
        <f t="shared" si="38"/>
        <v>BHARTIARTL</v>
      </c>
      <c r="FB24" s="12">
        <f t="shared" si="39"/>
        <v>0.89312295325989888</v>
      </c>
      <c r="FC24" s="12">
        <f t="shared" si="40"/>
        <v>-8.2992082992082992</v>
      </c>
      <c r="FD24" s="12">
        <f t="shared" si="41"/>
        <v>0.2188782489740082</v>
      </c>
      <c r="FE24" s="12">
        <f t="shared" si="42"/>
        <v>-5.5799535003874965</v>
      </c>
      <c r="FF24" s="12">
        <f t="shared" si="43"/>
        <v>-2.787543947764942</v>
      </c>
      <c r="FG24" s="12">
        <f t="shared" si="44"/>
        <v>6.0170394036208732</v>
      </c>
      <c r="FH24" s="12">
        <f t="shared" si="45"/>
        <v>3.0735455543358947</v>
      </c>
      <c r="FI24" s="12">
        <f t="shared" si="46"/>
        <v>2.1300448430493275</v>
      </c>
      <c r="FJ24" s="12">
        <f t="shared" si="47"/>
        <v>5.6246299585553583</v>
      </c>
      <c r="FK24" s="12">
        <f t="shared" si="48"/>
        <v>6.3267233238904632</v>
      </c>
      <c r="FL24" s="12">
        <f t="shared" si="49"/>
        <v>10.812696198116498</v>
      </c>
      <c r="FM24" s="12">
        <f t="shared" si="50"/>
        <v>3.914461761507793</v>
      </c>
      <c r="FN24" s="12">
        <f t="shared" si="51"/>
        <v>64.226190476190482</v>
      </c>
      <c r="FO24" s="12">
        <f t="shared" si="52"/>
        <v>6.8022886204704385</v>
      </c>
      <c r="FP24" s="12">
        <f t="shared" si="53"/>
        <v>0.20902612826603326</v>
      </c>
      <c r="FQ24" s="12">
        <f t="shared" si="54"/>
        <v>9.5923261390887284E-3</v>
      </c>
      <c r="FR24" s="12">
        <f t="shared" si="55"/>
        <v>-3.695150115473441E-2</v>
      </c>
      <c r="FS24" s="12">
        <f t="shared" si="56"/>
        <v>-3.2942490228922393E-2</v>
      </c>
      <c r="FT24" s="12">
        <f t="shared" si="57"/>
        <v>-1.1043622308117063E-2</v>
      </c>
      <c r="FU24" s="12">
        <f t="shared" si="58"/>
        <v>-2.7533039647577094E-3</v>
      </c>
      <c r="FV24" s="12">
        <f t="shared" si="59"/>
        <v>6.3854715875805504E-2</v>
      </c>
      <c r="FW24" s="12">
        <f t="shared" si="60"/>
        <v>1.9713261648745518E-2</v>
      </c>
      <c r="FX24" s="12">
        <f t="shared" si="61"/>
        <v>-2.3837902264600714E-3</v>
      </c>
      <c r="FY24" s="12">
        <f t="shared" si="62"/>
        <v>9.6269554753309269E-3</v>
      </c>
      <c r="FZ24" s="12">
        <f t="shared" si="63"/>
        <v>-4.1941282204913119E-3</v>
      </c>
      <c r="GA24" s="12">
        <f t="shared" si="64"/>
        <v>8.1659105638366813E-2</v>
      </c>
      <c r="GB24" s="12">
        <f t="shared" si="65"/>
        <v>0.63107822410147996</v>
      </c>
      <c r="GC24" s="12">
        <f t="shared" si="66"/>
        <v>0.29589041095890412</v>
      </c>
    </row>
    <row r="25" spans="1:185" x14ac:dyDescent="0.25">
      <c r="A25" t="s">
        <v>32</v>
      </c>
      <c r="B25" s="10">
        <v>43951</v>
      </c>
      <c r="C25">
        <v>6273039</v>
      </c>
      <c r="D25">
        <v>55530</v>
      </c>
      <c r="E25" s="10">
        <v>43951</v>
      </c>
      <c r="F25">
        <v>3768636</v>
      </c>
      <c r="G25">
        <v>651552</v>
      </c>
      <c r="H25" t="s">
        <v>32</v>
      </c>
      <c r="I25" s="10">
        <v>43950</v>
      </c>
      <c r="J25">
        <v>6217509</v>
      </c>
      <c r="K25">
        <v>-562704</v>
      </c>
      <c r="L25" s="10">
        <v>43950</v>
      </c>
      <c r="M25">
        <v>3117084</v>
      </c>
      <c r="N25">
        <v>29616</v>
      </c>
      <c r="O25" t="s">
        <v>32</v>
      </c>
      <c r="P25" s="10">
        <v>43949</v>
      </c>
      <c r="Q25">
        <v>6780213</v>
      </c>
      <c r="R25">
        <v>14808</v>
      </c>
      <c r="S25" s="10">
        <v>43949</v>
      </c>
      <c r="T25">
        <v>3087468</v>
      </c>
      <c r="U25">
        <v>-118464</v>
      </c>
      <c r="V25" t="s">
        <v>32</v>
      </c>
      <c r="W25" s="10">
        <v>43948</v>
      </c>
      <c r="X25">
        <v>6765405</v>
      </c>
      <c r="Y25">
        <v>-399816</v>
      </c>
      <c r="Z25" s="10">
        <v>43948</v>
      </c>
      <c r="AA25">
        <v>3205932</v>
      </c>
      <c r="AB25">
        <v>-109209</v>
      </c>
      <c r="AC25" t="s">
        <v>32</v>
      </c>
      <c r="AD25" s="10">
        <v>43945</v>
      </c>
      <c r="AE25">
        <v>7165221</v>
      </c>
      <c r="AF25">
        <v>-205461</v>
      </c>
      <c r="AG25" s="10">
        <v>43945</v>
      </c>
      <c r="AH25">
        <v>3315141</v>
      </c>
      <c r="AI25">
        <v>-37020</v>
      </c>
      <c r="AJ25" t="s">
        <v>32</v>
      </c>
      <c r="AK25" s="10">
        <v>43944</v>
      </c>
      <c r="AL25">
        <v>7370682</v>
      </c>
      <c r="AM25">
        <v>418326</v>
      </c>
      <c r="AN25" s="10">
        <v>43944</v>
      </c>
      <c r="AO25">
        <v>3352161</v>
      </c>
      <c r="AP25">
        <v>-9255</v>
      </c>
      <c r="AQ25" t="s">
        <v>32</v>
      </c>
      <c r="AR25" s="10">
        <v>43943</v>
      </c>
      <c r="AS25">
        <v>6952356</v>
      </c>
      <c r="AT25">
        <v>207312</v>
      </c>
      <c r="AU25" s="10">
        <v>43943</v>
      </c>
      <c r="AV25">
        <v>3361416</v>
      </c>
      <c r="AW25">
        <v>201759</v>
      </c>
      <c r="AX25" t="s">
        <v>32</v>
      </c>
      <c r="AY25" s="10">
        <v>43942</v>
      </c>
      <c r="AZ25">
        <v>6745044</v>
      </c>
      <c r="BA25">
        <v>140676</v>
      </c>
      <c r="BB25" s="10">
        <v>43942</v>
      </c>
      <c r="BC25">
        <v>3159657</v>
      </c>
      <c r="BD25">
        <v>61083</v>
      </c>
      <c r="BE25" t="s">
        <v>32</v>
      </c>
      <c r="BF25" s="10">
        <v>43941</v>
      </c>
      <c r="BG25">
        <v>6604368</v>
      </c>
      <c r="BH25">
        <v>351690</v>
      </c>
      <c r="BI25" s="10">
        <v>43941</v>
      </c>
      <c r="BJ25">
        <v>3098574</v>
      </c>
      <c r="BK25">
        <v>-7404</v>
      </c>
      <c r="BL25" t="s">
        <v>32</v>
      </c>
      <c r="BM25" s="10">
        <v>43938</v>
      </c>
      <c r="BN25">
        <v>6252678</v>
      </c>
      <c r="BO25">
        <v>372051</v>
      </c>
      <c r="BP25" s="10">
        <v>43938</v>
      </c>
      <c r="BQ25">
        <v>3105978</v>
      </c>
      <c r="BR25">
        <v>29616</v>
      </c>
      <c r="BS25" t="s">
        <v>32</v>
      </c>
      <c r="BT25" s="10">
        <v>43937</v>
      </c>
      <c r="BU25">
        <v>5880627</v>
      </c>
      <c r="BV25">
        <v>573810</v>
      </c>
      <c r="BW25" s="10">
        <v>43937</v>
      </c>
      <c r="BX25">
        <v>3076362</v>
      </c>
      <c r="BY25">
        <v>-12957</v>
      </c>
      <c r="BZ25" t="s">
        <v>32</v>
      </c>
      <c r="CA25" s="10">
        <v>43936</v>
      </c>
      <c r="CB25">
        <v>5306817</v>
      </c>
      <c r="CC25">
        <v>199908</v>
      </c>
      <c r="CD25" s="10">
        <v>43936</v>
      </c>
      <c r="CE25">
        <v>3089319</v>
      </c>
      <c r="CF25">
        <v>233226</v>
      </c>
      <c r="CG25" t="s">
        <v>32</v>
      </c>
      <c r="CH25" s="10">
        <v>43934</v>
      </c>
      <c r="CI25">
        <v>5106909</v>
      </c>
      <c r="CJ25">
        <v>1997229</v>
      </c>
      <c r="CK25" s="10">
        <v>43934</v>
      </c>
      <c r="CL25">
        <v>2856093</v>
      </c>
      <c r="CM25">
        <v>1105047</v>
      </c>
      <c r="CN25" t="s">
        <v>32</v>
      </c>
      <c r="CO25" s="10">
        <v>43930</v>
      </c>
      <c r="CP25">
        <v>3109680</v>
      </c>
      <c r="CQ25">
        <v>198057</v>
      </c>
      <c r="CR25" s="10">
        <v>43930</v>
      </c>
      <c r="CS25">
        <v>1751046</v>
      </c>
      <c r="CT25">
        <v>399816</v>
      </c>
      <c r="CU25" t="s">
        <v>32</v>
      </c>
      <c r="CV25" s="10">
        <v>43929</v>
      </c>
      <c r="CW25">
        <v>2911623</v>
      </c>
      <c r="CX25">
        <v>112911</v>
      </c>
      <c r="CY25" s="10">
        <v>43929</v>
      </c>
      <c r="CZ25">
        <v>1351230</v>
      </c>
      <c r="DA25">
        <v>-111060</v>
      </c>
      <c r="DD25" t="str">
        <f t="shared" si="67"/>
        <v>BHEL</v>
      </c>
      <c r="DE25">
        <f t="shared" si="3"/>
        <v>14102400</v>
      </c>
      <c r="DF25">
        <f t="shared" si="4"/>
        <v>13915200</v>
      </c>
      <c r="DG25">
        <f t="shared" si="5"/>
        <v>13551200</v>
      </c>
      <c r="DH25">
        <f t="shared" si="6"/>
        <v>13665600</v>
      </c>
      <c r="DI25">
        <f t="shared" si="7"/>
        <v>13364000</v>
      </c>
      <c r="DJ25">
        <f t="shared" si="8"/>
        <v>13332800</v>
      </c>
      <c r="DK25">
        <f t="shared" si="9"/>
        <v>12719200</v>
      </c>
      <c r="DL25">
        <f t="shared" si="10"/>
        <v>12313600</v>
      </c>
      <c r="DM25">
        <f t="shared" si="11"/>
        <v>12355200</v>
      </c>
      <c r="DN25">
        <f t="shared" si="12"/>
        <v>10940800</v>
      </c>
      <c r="DO25">
        <f t="shared" si="13"/>
        <v>10004800</v>
      </c>
      <c r="DP25">
        <f t="shared" si="14"/>
        <v>9453600</v>
      </c>
      <c r="DQ25">
        <f t="shared" si="15"/>
        <v>8403200</v>
      </c>
      <c r="DR25">
        <f t="shared" si="16"/>
        <v>7820800</v>
      </c>
      <c r="DS25">
        <f t="shared" si="17"/>
        <v>7321600</v>
      </c>
      <c r="DT25">
        <f t="shared" si="35"/>
        <v>5428800</v>
      </c>
      <c r="DU25">
        <f t="shared" si="18"/>
        <v>5480800</v>
      </c>
      <c r="DV25">
        <f t="shared" si="19"/>
        <v>5522400</v>
      </c>
      <c r="DW25">
        <f t="shared" si="20"/>
        <v>5314400</v>
      </c>
      <c r="DX25">
        <f t="shared" si="21"/>
        <v>5054400</v>
      </c>
      <c r="DY25">
        <f t="shared" si="22"/>
        <v>4742400</v>
      </c>
      <c r="DZ25">
        <f t="shared" si="23"/>
        <v>4451200</v>
      </c>
      <c r="EA25">
        <f t="shared" si="24"/>
        <v>4243200</v>
      </c>
      <c r="EB25">
        <f t="shared" si="25"/>
        <v>4024800</v>
      </c>
      <c r="EC25">
        <f t="shared" si="26"/>
        <v>3671200</v>
      </c>
      <c r="ED25">
        <f t="shared" si="27"/>
        <v>3411200</v>
      </c>
      <c r="EE25">
        <f t="shared" si="28"/>
        <v>3120000</v>
      </c>
      <c r="EF25">
        <f t="shared" si="29"/>
        <v>2860000</v>
      </c>
      <c r="EG25">
        <f t="shared" si="30"/>
        <v>2506400</v>
      </c>
      <c r="EH25">
        <f t="shared" si="31"/>
        <v>2371200</v>
      </c>
      <c r="EJ25" s="11" t="str">
        <f t="shared" si="36"/>
        <v>BHEL</v>
      </c>
      <c r="EK25" s="12">
        <f t="shared" si="37"/>
        <v>0.38495575221238937</v>
      </c>
      <c r="EL25" s="12">
        <f t="shared" si="37"/>
        <v>0.39387144992526157</v>
      </c>
      <c r="EM25" s="12">
        <f t="shared" si="37"/>
        <v>0.40752110514198003</v>
      </c>
      <c r="EN25" s="12">
        <f t="shared" si="37"/>
        <v>0.3888888888888889</v>
      </c>
      <c r="EO25" s="12">
        <f t="shared" si="37"/>
        <v>0.3782101167315175</v>
      </c>
      <c r="EP25" s="12">
        <f t="shared" si="37"/>
        <v>0.35569422776911075</v>
      </c>
      <c r="EQ25" s="12">
        <f t="shared" si="37"/>
        <v>0.34995911692559278</v>
      </c>
      <c r="ER25" s="12">
        <f t="shared" si="37"/>
        <v>0.34459459459459457</v>
      </c>
      <c r="ES25" s="12">
        <f t="shared" si="37"/>
        <v>0.32575757575757575</v>
      </c>
      <c r="ET25" s="12">
        <f t="shared" si="37"/>
        <v>0.3355513307984791</v>
      </c>
      <c r="EU25" s="12">
        <f t="shared" si="37"/>
        <v>0.34095634095634098</v>
      </c>
      <c r="EV25" s="12">
        <f t="shared" si="37"/>
        <v>0.33003300330033003</v>
      </c>
      <c r="EW25" s="12">
        <f t="shared" si="37"/>
        <v>0.34034653465346537</v>
      </c>
      <c r="EX25" s="12">
        <f t="shared" si="37"/>
        <v>0.32047872340425532</v>
      </c>
      <c r="EY25" s="12">
        <f t="shared" si="37"/>
        <v>0.32386363636363635</v>
      </c>
      <c r="FA25" s="12" t="str">
        <f t="shared" si="38"/>
        <v>BHEL</v>
      </c>
      <c r="FB25" s="12">
        <f t="shared" si="39"/>
        <v>1.3452914798206279</v>
      </c>
      <c r="FC25" s="12">
        <f t="shared" si="40"/>
        <v>2.6861089792785879</v>
      </c>
      <c r="FD25" s="12">
        <f t="shared" si="41"/>
        <v>-0.83713850837138504</v>
      </c>
      <c r="FE25" s="12">
        <f t="shared" si="42"/>
        <v>2.2568093385214008</v>
      </c>
      <c r="FF25" s="12">
        <f t="shared" si="43"/>
        <v>0.23400936037441497</v>
      </c>
      <c r="FG25" s="12">
        <f t="shared" si="44"/>
        <v>4.8242027800490597</v>
      </c>
      <c r="FH25" s="12">
        <f t="shared" si="45"/>
        <v>3.2939189189189189</v>
      </c>
      <c r="FI25" s="12">
        <f t="shared" si="46"/>
        <v>-0.33670033670033672</v>
      </c>
      <c r="FJ25" s="12">
        <f t="shared" si="47"/>
        <v>12.927756653992395</v>
      </c>
      <c r="FK25" s="12">
        <f t="shared" si="48"/>
        <v>9.3555093555093549</v>
      </c>
      <c r="FL25" s="12">
        <f t="shared" si="49"/>
        <v>5.8305830583058302</v>
      </c>
      <c r="FM25" s="12">
        <f t="shared" si="50"/>
        <v>12.5</v>
      </c>
      <c r="FN25" s="12">
        <f t="shared" si="51"/>
        <v>7.4468085106382977</v>
      </c>
      <c r="FO25" s="12">
        <f t="shared" si="52"/>
        <v>6.8181818181818183</v>
      </c>
      <c r="FP25" s="12">
        <f t="shared" si="53"/>
        <v>-9.4876660341555973E-3</v>
      </c>
      <c r="FQ25" s="12">
        <f t="shared" si="54"/>
        <v>-7.5329566854990581E-3</v>
      </c>
      <c r="FR25" s="12">
        <f t="shared" si="55"/>
        <v>3.9138943248532287E-2</v>
      </c>
      <c r="FS25" s="12">
        <f t="shared" si="56"/>
        <v>5.1440329218106998E-2</v>
      </c>
      <c r="FT25" s="12">
        <f t="shared" si="57"/>
        <v>6.5789473684210523E-2</v>
      </c>
      <c r="FU25" s="12">
        <f t="shared" si="58"/>
        <v>6.5420560747663545E-2</v>
      </c>
      <c r="FV25" s="12">
        <f t="shared" si="59"/>
        <v>4.9019607843137254E-2</v>
      </c>
      <c r="FW25" s="12">
        <f t="shared" si="60"/>
        <v>5.4263565891472867E-2</v>
      </c>
      <c r="FX25" s="12">
        <f t="shared" si="61"/>
        <v>9.6317280453257784E-2</v>
      </c>
      <c r="FY25" s="12">
        <f t="shared" si="62"/>
        <v>7.621951219512195E-2</v>
      </c>
      <c r="FZ25" s="12">
        <f t="shared" si="63"/>
        <v>9.3333333333333338E-2</v>
      </c>
      <c r="GA25" s="12">
        <f t="shared" si="64"/>
        <v>9.0909090909090912E-2</v>
      </c>
      <c r="GB25" s="12">
        <f t="shared" si="65"/>
        <v>0.14107883817427386</v>
      </c>
      <c r="GC25" s="12">
        <f t="shared" si="66"/>
        <v>5.701754385964912E-2</v>
      </c>
    </row>
    <row r="26" spans="1:185" x14ac:dyDescent="0.25">
      <c r="A26" t="s">
        <v>33</v>
      </c>
      <c r="B26" s="10">
        <v>43951</v>
      </c>
      <c r="C26">
        <v>14102400</v>
      </c>
      <c r="D26">
        <v>187200</v>
      </c>
      <c r="E26" s="10">
        <v>43951</v>
      </c>
      <c r="F26">
        <v>5428800</v>
      </c>
      <c r="G26">
        <v>-52000</v>
      </c>
      <c r="H26" t="s">
        <v>33</v>
      </c>
      <c r="I26" s="10">
        <v>43950</v>
      </c>
      <c r="J26">
        <v>13915200</v>
      </c>
      <c r="K26">
        <v>364000</v>
      </c>
      <c r="L26" s="10">
        <v>43950</v>
      </c>
      <c r="M26">
        <v>5480800</v>
      </c>
      <c r="N26">
        <v>-41600</v>
      </c>
      <c r="O26" t="s">
        <v>33</v>
      </c>
      <c r="P26" s="10">
        <v>43949</v>
      </c>
      <c r="Q26">
        <v>13551200</v>
      </c>
      <c r="R26">
        <v>-114400</v>
      </c>
      <c r="S26" s="10">
        <v>43949</v>
      </c>
      <c r="T26">
        <v>5522400</v>
      </c>
      <c r="U26">
        <v>208000</v>
      </c>
      <c r="V26" t="s">
        <v>33</v>
      </c>
      <c r="W26" s="10">
        <v>43948</v>
      </c>
      <c r="X26">
        <v>13665600</v>
      </c>
      <c r="Y26">
        <v>301600</v>
      </c>
      <c r="Z26" s="10">
        <v>43948</v>
      </c>
      <c r="AA26">
        <v>5314400</v>
      </c>
      <c r="AB26">
        <v>260000</v>
      </c>
      <c r="AC26" t="s">
        <v>33</v>
      </c>
      <c r="AD26" s="10">
        <v>43945</v>
      </c>
      <c r="AE26">
        <v>13364000</v>
      </c>
      <c r="AF26">
        <v>31200</v>
      </c>
      <c r="AG26" s="10">
        <v>43945</v>
      </c>
      <c r="AH26">
        <v>5054400</v>
      </c>
      <c r="AI26">
        <v>312000</v>
      </c>
      <c r="AJ26" t="s">
        <v>33</v>
      </c>
      <c r="AK26" s="10">
        <v>43944</v>
      </c>
      <c r="AL26">
        <v>13332800</v>
      </c>
      <c r="AM26">
        <v>613600</v>
      </c>
      <c r="AN26" s="10">
        <v>43944</v>
      </c>
      <c r="AO26">
        <v>4742400</v>
      </c>
      <c r="AP26">
        <v>291200</v>
      </c>
      <c r="AQ26" t="s">
        <v>33</v>
      </c>
      <c r="AR26" s="10">
        <v>43943</v>
      </c>
      <c r="AS26">
        <v>12719200</v>
      </c>
      <c r="AT26">
        <v>405600</v>
      </c>
      <c r="AU26" s="10">
        <v>43943</v>
      </c>
      <c r="AV26">
        <v>4451200</v>
      </c>
      <c r="AW26">
        <v>208000</v>
      </c>
      <c r="AX26" t="s">
        <v>33</v>
      </c>
      <c r="AY26" s="10">
        <v>43942</v>
      </c>
      <c r="AZ26">
        <v>12313600</v>
      </c>
      <c r="BA26">
        <v>-41600</v>
      </c>
      <c r="BB26" s="10">
        <v>43942</v>
      </c>
      <c r="BC26">
        <v>4243200</v>
      </c>
      <c r="BD26">
        <v>218400</v>
      </c>
      <c r="BE26" t="s">
        <v>33</v>
      </c>
      <c r="BF26" s="10">
        <v>43941</v>
      </c>
      <c r="BG26">
        <v>12355200</v>
      </c>
      <c r="BH26">
        <v>1414400</v>
      </c>
      <c r="BI26" s="10">
        <v>43941</v>
      </c>
      <c r="BJ26">
        <v>4024800</v>
      </c>
      <c r="BK26">
        <v>353600</v>
      </c>
      <c r="BL26" t="s">
        <v>33</v>
      </c>
      <c r="BM26" s="10">
        <v>43938</v>
      </c>
      <c r="BN26">
        <v>10940800</v>
      </c>
      <c r="BO26">
        <v>936000</v>
      </c>
      <c r="BP26" s="10">
        <v>43938</v>
      </c>
      <c r="BQ26">
        <v>3671200</v>
      </c>
      <c r="BR26">
        <v>260000</v>
      </c>
      <c r="BS26" t="s">
        <v>33</v>
      </c>
      <c r="BT26" s="10">
        <v>43937</v>
      </c>
      <c r="BU26">
        <v>10004800</v>
      </c>
      <c r="BV26">
        <v>551200</v>
      </c>
      <c r="BW26" s="10">
        <v>43937</v>
      </c>
      <c r="BX26">
        <v>3411200</v>
      </c>
      <c r="BY26">
        <v>291200</v>
      </c>
      <c r="BZ26" t="s">
        <v>33</v>
      </c>
      <c r="CA26" s="10">
        <v>43936</v>
      </c>
      <c r="CB26">
        <v>9453600</v>
      </c>
      <c r="CC26">
        <v>1050400</v>
      </c>
      <c r="CD26" s="10">
        <v>43936</v>
      </c>
      <c r="CE26">
        <v>3120000</v>
      </c>
      <c r="CF26">
        <v>260000</v>
      </c>
      <c r="CG26" t="s">
        <v>33</v>
      </c>
      <c r="CH26" s="10">
        <v>43934</v>
      </c>
      <c r="CI26">
        <v>8403200</v>
      </c>
      <c r="CJ26">
        <v>582400</v>
      </c>
      <c r="CK26" s="10">
        <v>43934</v>
      </c>
      <c r="CL26">
        <v>2860000</v>
      </c>
      <c r="CM26">
        <v>353600</v>
      </c>
      <c r="CN26" t="s">
        <v>33</v>
      </c>
      <c r="CO26" s="10">
        <v>43930</v>
      </c>
      <c r="CP26">
        <v>7820800</v>
      </c>
      <c r="CQ26">
        <v>499200</v>
      </c>
      <c r="CR26" s="10">
        <v>43930</v>
      </c>
      <c r="CS26">
        <v>2506400</v>
      </c>
      <c r="CT26">
        <v>135200</v>
      </c>
      <c r="CU26" t="s">
        <v>33</v>
      </c>
      <c r="CV26" s="10">
        <v>43929</v>
      </c>
      <c r="CW26">
        <v>7321600</v>
      </c>
      <c r="CX26">
        <v>2132000</v>
      </c>
      <c r="CY26" s="10">
        <v>43929</v>
      </c>
      <c r="CZ26">
        <v>2371200</v>
      </c>
      <c r="DA26">
        <v>83200</v>
      </c>
      <c r="DD26" t="str">
        <f t="shared" si="67"/>
        <v>BIOCON</v>
      </c>
      <c r="DE26">
        <f t="shared" si="3"/>
        <v>2447200</v>
      </c>
      <c r="DF26">
        <f t="shared" si="4"/>
        <v>2787600</v>
      </c>
      <c r="DG26">
        <f t="shared" si="5"/>
        <v>3061300</v>
      </c>
      <c r="DH26">
        <f t="shared" si="6"/>
        <v>3617900</v>
      </c>
      <c r="DI26">
        <f t="shared" si="7"/>
        <v>3491400</v>
      </c>
      <c r="DJ26">
        <f t="shared" si="8"/>
        <v>3843300</v>
      </c>
      <c r="DK26">
        <f t="shared" si="9"/>
        <v>4291800</v>
      </c>
      <c r="DL26">
        <f t="shared" si="10"/>
        <v>4429800</v>
      </c>
      <c r="DM26">
        <f t="shared" si="11"/>
        <v>3486800</v>
      </c>
      <c r="DN26">
        <f t="shared" si="12"/>
        <v>3068200</v>
      </c>
      <c r="DO26">
        <f t="shared" si="13"/>
        <v>3114200</v>
      </c>
      <c r="DP26">
        <f t="shared" si="14"/>
        <v>2612800</v>
      </c>
      <c r="DQ26">
        <f t="shared" si="15"/>
        <v>2684100</v>
      </c>
      <c r="DR26">
        <f t="shared" si="16"/>
        <v>1662900</v>
      </c>
      <c r="DS26">
        <f t="shared" si="17"/>
        <v>1524900</v>
      </c>
      <c r="DT26">
        <f t="shared" si="35"/>
        <v>1619200</v>
      </c>
      <c r="DU26">
        <f t="shared" si="18"/>
        <v>1720400</v>
      </c>
      <c r="DV26">
        <f t="shared" si="19"/>
        <v>1722700</v>
      </c>
      <c r="DW26">
        <f t="shared" si="20"/>
        <v>1780200</v>
      </c>
      <c r="DX26">
        <f t="shared" si="21"/>
        <v>1642200</v>
      </c>
      <c r="DY26">
        <f t="shared" si="22"/>
        <v>1462800</v>
      </c>
      <c r="DZ26">
        <f t="shared" si="23"/>
        <v>1596200</v>
      </c>
      <c r="EA26">
        <f t="shared" si="24"/>
        <v>1695100</v>
      </c>
      <c r="EB26">
        <f t="shared" si="25"/>
        <v>1340900</v>
      </c>
      <c r="EC26">
        <f t="shared" si="26"/>
        <v>1152300</v>
      </c>
      <c r="ED26">
        <f t="shared" si="27"/>
        <v>1108600</v>
      </c>
      <c r="EE26">
        <f t="shared" si="28"/>
        <v>956800</v>
      </c>
      <c r="EF26">
        <f t="shared" si="29"/>
        <v>938400</v>
      </c>
      <c r="EG26">
        <f t="shared" si="30"/>
        <v>535900</v>
      </c>
      <c r="EH26">
        <f t="shared" si="31"/>
        <v>508300</v>
      </c>
      <c r="EJ26" s="11" t="str">
        <f t="shared" si="36"/>
        <v>BIOCON</v>
      </c>
      <c r="EK26" s="12">
        <f t="shared" si="37"/>
        <v>0.66165413533834583</v>
      </c>
      <c r="EL26" s="12">
        <f t="shared" si="37"/>
        <v>0.61716171617161719</v>
      </c>
      <c r="EM26" s="12">
        <f t="shared" si="37"/>
        <v>0.5627347858752817</v>
      </c>
      <c r="EN26" s="12">
        <f t="shared" si="37"/>
        <v>0.49205340114431023</v>
      </c>
      <c r="EO26" s="12">
        <f t="shared" si="37"/>
        <v>0.47035573122529645</v>
      </c>
      <c r="EP26" s="12">
        <f t="shared" si="37"/>
        <v>0.38061041292639136</v>
      </c>
      <c r="EQ26" s="12">
        <f t="shared" si="37"/>
        <v>0.37191854233654875</v>
      </c>
      <c r="ER26" s="12">
        <f t="shared" si="37"/>
        <v>0.38265835929387332</v>
      </c>
      <c r="ES26" s="12">
        <f t="shared" si="37"/>
        <v>0.38456464379947231</v>
      </c>
      <c r="ET26" s="12">
        <f t="shared" si="37"/>
        <v>0.37556221889055474</v>
      </c>
      <c r="EU26" s="12">
        <f t="shared" si="37"/>
        <v>0.35598227474150662</v>
      </c>
      <c r="EV26" s="12">
        <f t="shared" si="37"/>
        <v>0.36619718309859156</v>
      </c>
      <c r="EW26" s="12">
        <f t="shared" si="37"/>
        <v>0.34961439588688947</v>
      </c>
      <c r="EX26" s="12">
        <f t="shared" si="37"/>
        <v>0.32226832641770403</v>
      </c>
      <c r="EY26" s="12">
        <f t="shared" si="37"/>
        <v>0.33333333333333331</v>
      </c>
      <c r="FA26" s="12" t="str">
        <f t="shared" si="38"/>
        <v>BIOCON</v>
      </c>
      <c r="FB26" s="12">
        <f t="shared" si="39"/>
        <v>-12.211221122112212</v>
      </c>
      <c r="FC26" s="12">
        <f t="shared" si="40"/>
        <v>-8.9406461307287746</v>
      </c>
      <c r="FD26" s="12">
        <f t="shared" si="41"/>
        <v>-15.384615384615385</v>
      </c>
      <c r="FE26" s="12">
        <f t="shared" si="42"/>
        <v>3.6231884057971016</v>
      </c>
      <c r="FF26" s="12">
        <f t="shared" si="43"/>
        <v>-9.1561938958707358</v>
      </c>
      <c r="FG26" s="12">
        <f t="shared" si="44"/>
        <v>-10.45016077170418</v>
      </c>
      <c r="FH26" s="12">
        <f t="shared" si="45"/>
        <v>-3.1152647975077881</v>
      </c>
      <c r="FI26" s="12">
        <f t="shared" si="46"/>
        <v>27.044854881266492</v>
      </c>
      <c r="FJ26" s="12">
        <f t="shared" si="47"/>
        <v>13.643178410794603</v>
      </c>
      <c r="FK26" s="12">
        <f t="shared" si="48"/>
        <v>-1.4771048744460857</v>
      </c>
      <c r="FL26" s="12">
        <f t="shared" si="49"/>
        <v>19.190140845070424</v>
      </c>
      <c r="FM26" s="12">
        <f t="shared" si="50"/>
        <v>-2.6563838903170525</v>
      </c>
      <c r="FN26" s="12">
        <f t="shared" si="51"/>
        <v>61.410788381742741</v>
      </c>
      <c r="FO26" s="12">
        <f t="shared" si="52"/>
        <v>9.0497737556561084</v>
      </c>
      <c r="FP26" s="12">
        <f t="shared" si="53"/>
        <v>-5.8823529411764705E-2</v>
      </c>
      <c r="FQ26" s="12">
        <f t="shared" si="54"/>
        <v>-1.3351134846461949E-3</v>
      </c>
      <c r="FR26" s="12">
        <f t="shared" si="55"/>
        <v>-3.2299741602067181E-2</v>
      </c>
      <c r="FS26" s="12">
        <f t="shared" si="56"/>
        <v>8.4033613445378158E-2</v>
      </c>
      <c r="FT26" s="12">
        <f t="shared" si="57"/>
        <v>0.12264150943396226</v>
      </c>
      <c r="FU26" s="12">
        <f t="shared" si="58"/>
        <v>-8.3573487031700283E-2</v>
      </c>
      <c r="FV26" s="12">
        <f t="shared" si="59"/>
        <v>-5.8344640434192671E-2</v>
      </c>
      <c r="FW26" s="12">
        <f t="shared" si="60"/>
        <v>0.26415094339622641</v>
      </c>
      <c r="FX26" s="12">
        <f t="shared" si="61"/>
        <v>0.16367265469061876</v>
      </c>
      <c r="FY26" s="12">
        <f t="shared" si="62"/>
        <v>3.9419087136929459E-2</v>
      </c>
      <c r="FZ26" s="12">
        <f t="shared" si="63"/>
        <v>0.15865384615384615</v>
      </c>
      <c r="GA26" s="12">
        <f t="shared" si="64"/>
        <v>1.9607843137254902E-2</v>
      </c>
      <c r="GB26" s="12">
        <f t="shared" si="65"/>
        <v>0.75107296137339052</v>
      </c>
      <c r="GC26" s="12">
        <f t="shared" si="66"/>
        <v>5.4298642533936653E-2</v>
      </c>
    </row>
    <row r="27" spans="1:185" x14ac:dyDescent="0.25">
      <c r="A27" t="s">
        <v>34</v>
      </c>
      <c r="B27" s="10">
        <v>43951</v>
      </c>
      <c r="C27">
        <v>2447200</v>
      </c>
      <c r="D27">
        <v>-340400</v>
      </c>
      <c r="E27" s="10">
        <v>43951</v>
      </c>
      <c r="F27">
        <v>1619200</v>
      </c>
      <c r="G27">
        <v>-101200</v>
      </c>
      <c r="H27" t="s">
        <v>34</v>
      </c>
      <c r="I27" s="10">
        <v>43950</v>
      </c>
      <c r="J27">
        <v>2787600</v>
      </c>
      <c r="K27">
        <v>-273700</v>
      </c>
      <c r="L27" s="10">
        <v>43950</v>
      </c>
      <c r="M27">
        <v>1720400</v>
      </c>
      <c r="N27">
        <v>-2300</v>
      </c>
      <c r="O27" t="s">
        <v>34</v>
      </c>
      <c r="P27" s="10">
        <v>43949</v>
      </c>
      <c r="Q27">
        <v>3061300</v>
      </c>
      <c r="R27">
        <v>-556600</v>
      </c>
      <c r="S27" s="10">
        <v>43949</v>
      </c>
      <c r="T27">
        <v>1722700</v>
      </c>
      <c r="U27">
        <v>-57500</v>
      </c>
      <c r="V27" t="s">
        <v>34</v>
      </c>
      <c r="W27" s="10">
        <v>43948</v>
      </c>
      <c r="X27">
        <v>3617900</v>
      </c>
      <c r="Y27">
        <v>126500</v>
      </c>
      <c r="Z27" s="10">
        <v>43948</v>
      </c>
      <c r="AA27">
        <v>1780200</v>
      </c>
      <c r="AB27">
        <v>138000</v>
      </c>
      <c r="AC27" t="s">
        <v>34</v>
      </c>
      <c r="AD27" s="10">
        <v>43945</v>
      </c>
      <c r="AE27">
        <v>3491400</v>
      </c>
      <c r="AF27">
        <v>-351900</v>
      </c>
      <c r="AG27" s="10">
        <v>43945</v>
      </c>
      <c r="AH27">
        <v>1642200</v>
      </c>
      <c r="AI27">
        <v>179400</v>
      </c>
      <c r="AJ27" t="s">
        <v>34</v>
      </c>
      <c r="AK27" s="10">
        <v>43944</v>
      </c>
      <c r="AL27">
        <v>3843300</v>
      </c>
      <c r="AM27">
        <v>-448500</v>
      </c>
      <c r="AN27" s="10">
        <v>43944</v>
      </c>
      <c r="AO27">
        <v>1462800</v>
      </c>
      <c r="AP27">
        <v>-133400</v>
      </c>
      <c r="AQ27" t="s">
        <v>34</v>
      </c>
      <c r="AR27" s="10">
        <v>43943</v>
      </c>
      <c r="AS27">
        <v>4291800</v>
      </c>
      <c r="AT27">
        <v>-138000</v>
      </c>
      <c r="AU27" s="10">
        <v>43943</v>
      </c>
      <c r="AV27">
        <v>1596200</v>
      </c>
      <c r="AW27">
        <v>-98900</v>
      </c>
      <c r="AX27" t="s">
        <v>34</v>
      </c>
      <c r="AY27" s="10">
        <v>43942</v>
      </c>
      <c r="AZ27">
        <v>4429800</v>
      </c>
      <c r="BA27">
        <v>943000</v>
      </c>
      <c r="BB27" s="10">
        <v>43942</v>
      </c>
      <c r="BC27">
        <v>1695100</v>
      </c>
      <c r="BD27">
        <v>354200</v>
      </c>
      <c r="BE27" t="s">
        <v>34</v>
      </c>
      <c r="BF27" s="10">
        <v>43941</v>
      </c>
      <c r="BG27">
        <v>3486800</v>
      </c>
      <c r="BH27">
        <v>418600</v>
      </c>
      <c r="BI27" s="10">
        <v>43941</v>
      </c>
      <c r="BJ27">
        <v>1340900</v>
      </c>
      <c r="BK27">
        <v>188600</v>
      </c>
      <c r="BL27" t="s">
        <v>34</v>
      </c>
      <c r="BM27" s="10">
        <v>43938</v>
      </c>
      <c r="BN27">
        <v>3068200</v>
      </c>
      <c r="BO27">
        <v>-46000</v>
      </c>
      <c r="BP27" s="10">
        <v>43938</v>
      </c>
      <c r="BQ27">
        <v>1152300</v>
      </c>
      <c r="BR27">
        <v>43700</v>
      </c>
      <c r="BS27" t="s">
        <v>34</v>
      </c>
      <c r="BT27" s="10">
        <v>43937</v>
      </c>
      <c r="BU27">
        <v>3114200</v>
      </c>
      <c r="BV27">
        <v>501400</v>
      </c>
      <c r="BW27" s="10">
        <v>43937</v>
      </c>
      <c r="BX27">
        <v>1108600</v>
      </c>
      <c r="BY27">
        <v>151800</v>
      </c>
      <c r="BZ27" t="s">
        <v>34</v>
      </c>
      <c r="CA27" s="10">
        <v>43936</v>
      </c>
      <c r="CB27">
        <v>2612800</v>
      </c>
      <c r="CC27">
        <v>-71300</v>
      </c>
      <c r="CD27" s="10">
        <v>43936</v>
      </c>
      <c r="CE27">
        <v>956800</v>
      </c>
      <c r="CF27">
        <v>18400</v>
      </c>
      <c r="CG27" t="s">
        <v>34</v>
      </c>
      <c r="CH27" s="10">
        <v>43934</v>
      </c>
      <c r="CI27">
        <v>2684100</v>
      </c>
      <c r="CJ27">
        <v>1021200</v>
      </c>
      <c r="CK27" s="10">
        <v>43934</v>
      </c>
      <c r="CL27">
        <v>938400</v>
      </c>
      <c r="CM27">
        <v>402500</v>
      </c>
      <c r="CN27" t="s">
        <v>34</v>
      </c>
      <c r="CO27" s="10">
        <v>43930</v>
      </c>
      <c r="CP27">
        <v>1662900</v>
      </c>
      <c r="CQ27">
        <v>138000</v>
      </c>
      <c r="CR27" s="10">
        <v>43930</v>
      </c>
      <c r="CS27">
        <v>535900</v>
      </c>
      <c r="CT27">
        <v>27600</v>
      </c>
      <c r="CU27" t="s">
        <v>34</v>
      </c>
      <c r="CV27" s="10">
        <v>43929</v>
      </c>
      <c r="CW27">
        <v>1524900</v>
      </c>
      <c r="CX27">
        <v>446200</v>
      </c>
      <c r="CY27" s="10">
        <v>43929</v>
      </c>
      <c r="CZ27">
        <v>508300</v>
      </c>
      <c r="DA27">
        <v>154100</v>
      </c>
      <c r="DD27" t="str">
        <f t="shared" si="67"/>
        <v>BOSCHLTD</v>
      </c>
      <c r="DE27">
        <f t="shared" si="3"/>
        <v>200</v>
      </c>
      <c r="DF27">
        <f t="shared" si="4"/>
        <v>240</v>
      </c>
      <c r="DG27">
        <f t="shared" si="5"/>
        <v>240</v>
      </c>
      <c r="DH27">
        <f t="shared" si="6"/>
        <v>240</v>
      </c>
      <c r="DI27">
        <f t="shared" si="7"/>
        <v>240</v>
      </c>
      <c r="DJ27">
        <f t="shared" si="8"/>
        <v>240</v>
      </c>
      <c r="DK27">
        <f t="shared" si="9"/>
        <v>280</v>
      </c>
      <c r="DL27">
        <f t="shared" si="10"/>
        <v>280</v>
      </c>
      <c r="DM27">
        <f t="shared" si="11"/>
        <v>280</v>
      </c>
      <c r="DN27">
        <f t="shared" si="12"/>
        <v>280</v>
      </c>
      <c r="DO27">
        <f t="shared" si="13"/>
        <v>160</v>
      </c>
      <c r="DP27">
        <f t="shared" si="14"/>
        <v>160</v>
      </c>
      <c r="DQ27">
        <f t="shared" si="15"/>
        <v>160</v>
      </c>
      <c r="DR27">
        <f t="shared" si="16"/>
        <v>120</v>
      </c>
      <c r="DS27">
        <f t="shared" si="17"/>
        <v>80</v>
      </c>
      <c r="DT27">
        <f t="shared" si="35"/>
        <v>240</v>
      </c>
      <c r="DU27">
        <f t="shared" si="18"/>
        <v>240</v>
      </c>
      <c r="DV27">
        <f t="shared" si="19"/>
        <v>240</v>
      </c>
      <c r="DW27">
        <f t="shared" si="20"/>
        <v>280</v>
      </c>
      <c r="DX27">
        <f t="shared" si="21"/>
        <v>280</v>
      </c>
      <c r="DY27">
        <f t="shared" si="22"/>
        <v>280</v>
      </c>
      <c r="DZ27">
        <f t="shared" si="23"/>
        <v>280</v>
      </c>
      <c r="EA27">
        <f t="shared" si="24"/>
        <v>280</v>
      </c>
      <c r="EB27">
        <f t="shared" si="25"/>
        <v>280</v>
      </c>
      <c r="EC27">
        <f t="shared" si="26"/>
        <v>320</v>
      </c>
      <c r="ED27">
        <f t="shared" si="27"/>
        <v>320</v>
      </c>
      <c r="EE27">
        <f t="shared" si="28"/>
        <v>320</v>
      </c>
      <c r="EF27">
        <f t="shared" si="29"/>
        <v>320</v>
      </c>
      <c r="EG27">
        <f t="shared" si="30"/>
        <v>320</v>
      </c>
      <c r="EH27">
        <f t="shared" si="31"/>
        <v>320</v>
      </c>
      <c r="EJ27" s="11" t="str">
        <f t="shared" si="36"/>
        <v>BOSCHLTD</v>
      </c>
      <c r="EK27" s="12">
        <f t="shared" si="37"/>
        <v>1.2</v>
      </c>
      <c r="EL27" s="12">
        <f t="shared" si="37"/>
        <v>1</v>
      </c>
      <c r="EM27" s="12">
        <f t="shared" si="37"/>
        <v>1</v>
      </c>
      <c r="EN27" s="12">
        <f t="shared" si="37"/>
        <v>1.1666666666666667</v>
      </c>
      <c r="EO27" s="12">
        <f t="shared" si="37"/>
        <v>1.1666666666666667</v>
      </c>
      <c r="EP27" s="12">
        <f t="shared" si="37"/>
        <v>1.1666666666666667</v>
      </c>
      <c r="EQ27" s="12">
        <f t="shared" si="37"/>
        <v>1</v>
      </c>
      <c r="ER27" s="12">
        <f t="shared" si="37"/>
        <v>1</v>
      </c>
      <c r="ES27" s="12">
        <f t="shared" si="37"/>
        <v>1</v>
      </c>
      <c r="ET27" s="12">
        <f t="shared" si="37"/>
        <v>1.1428571428571428</v>
      </c>
      <c r="EU27" s="12">
        <f t="shared" si="37"/>
        <v>2</v>
      </c>
      <c r="EV27" s="12">
        <f t="shared" si="37"/>
        <v>2</v>
      </c>
      <c r="EW27" s="12">
        <f t="shared" si="37"/>
        <v>2</v>
      </c>
      <c r="EX27" s="12">
        <f t="shared" si="37"/>
        <v>2.6666666666666665</v>
      </c>
      <c r="EY27" s="12">
        <f t="shared" si="37"/>
        <v>4</v>
      </c>
      <c r="FA27" s="12" t="str">
        <f t="shared" si="38"/>
        <v>BOSCHLTD</v>
      </c>
      <c r="FB27" s="12">
        <f t="shared" si="39"/>
        <v>-16.666666666666668</v>
      </c>
      <c r="FC27" s="12">
        <f t="shared" si="40"/>
        <v>0</v>
      </c>
      <c r="FD27" s="12">
        <f t="shared" si="41"/>
        <v>0</v>
      </c>
      <c r="FE27" s="12">
        <f t="shared" si="42"/>
        <v>0</v>
      </c>
      <c r="FF27" s="12">
        <f t="shared" si="43"/>
        <v>0</v>
      </c>
      <c r="FG27" s="12">
        <f t="shared" si="44"/>
        <v>-14.285714285714286</v>
      </c>
      <c r="FH27" s="12">
        <f t="shared" si="45"/>
        <v>0</v>
      </c>
      <c r="FI27" s="12">
        <f t="shared" si="46"/>
        <v>0</v>
      </c>
      <c r="FJ27" s="12">
        <f t="shared" si="47"/>
        <v>0</v>
      </c>
      <c r="FK27" s="12">
        <f t="shared" si="48"/>
        <v>75</v>
      </c>
      <c r="FL27" s="12">
        <f t="shared" si="49"/>
        <v>0</v>
      </c>
      <c r="FM27" s="12">
        <f t="shared" si="50"/>
        <v>0</v>
      </c>
      <c r="FN27" s="12">
        <f t="shared" si="51"/>
        <v>33.333333333333336</v>
      </c>
      <c r="FO27" s="12">
        <f t="shared" si="52"/>
        <v>50</v>
      </c>
      <c r="FP27" s="12">
        <f t="shared" si="53"/>
        <v>0</v>
      </c>
      <c r="FQ27" s="12">
        <f t="shared" si="54"/>
        <v>0</v>
      </c>
      <c r="FR27" s="12">
        <f t="shared" si="55"/>
        <v>-0.14285714285714285</v>
      </c>
      <c r="FS27" s="12">
        <f t="shared" si="56"/>
        <v>0</v>
      </c>
      <c r="FT27" s="12">
        <f t="shared" si="57"/>
        <v>0</v>
      </c>
      <c r="FU27" s="12">
        <f t="shared" si="58"/>
        <v>0</v>
      </c>
      <c r="FV27" s="12">
        <f t="shared" si="59"/>
        <v>0</v>
      </c>
      <c r="FW27" s="12">
        <f t="shared" si="60"/>
        <v>0</v>
      </c>
      <c r="FX27" s="12">
        <f t="shared" si="61"/>
        <v>-0.125</v>
      </c>
      <c r="FY27" s="12">
        <f t="shared" si="62"/>
        <v>0</v>
      </c>
      <c r="FZ27" s="12">
        <f t="shared" si="63"/>
        <v>0</v>
      </c>
      <c r="GA27" s="12">
        <f t="shared" si="64"/>
        <v>0</v>
      </c>
      <c r="GB27" s="12">
        <f t="shared" si="65"/>
        <v>0</v>
      </c>
      <c r="GC27" s="12">
        <f t="shared" si="66"/>
        <v>0</v>
      </c>
    </row>
    <row r="28" spans="1:185" x14ac:dyDescent="0.25">
      <c r="A28" t="s">
        <v>35</v>
      </c>
      <c r="B28" s="10">
        <v>43951</v>
      </c>
      <c r="C28">
        <v>200</v>
      </c>
      <c r="D28">
        <v>-40</v>
      </c>
      <c r="E28" s="10">
        <v>43951</v>
      </c>
      <c r="F28">
        <v>240</v>
      </c>
      <c r="G28">
        <v>0</v>
      </c>
      <c r="H28" t="s">
        <v>35</v>
      </c>
      <c r="I28" s="10">
        <v>43950</v>
      </c>
      <c r="J28">
        <v>240</v>
      </c>
      <c r="K28">
        <v>0</v>
      </c>
      <c r="L28" s="10">
        <v>43950</v>
      </c>
      <c r="M28">
        <v>240</v>
      </c>
      <c r="N28">
        <v>0</v>
      </c>
      <c r="O28" t="s">
        <v>35</v>
      </c>
      <c r="P28" s="10">
        <v>43949</v>
      </c>
      <c r="Q28">
        <v>240</v>
      </c>
      <c r="R28">
        <v>0</v>
      </c>
      <c r="S28" s="10">
        <v>43949</v>
      </c>
      <c r="T28">
        <v>240</v>
      </c>
      <c r="U28">
        <v>-40</v>
      </c>
      <c r="V28" t="s">
        <v>35</v>
      </c>
      <c r="W28" s="10">
        <v>43948</v>
      </c>
      <c r="X28">
        <v>240</v>
      </c>
      <c r="Y28">
        <v>0</v>
      </c>
      <c r="Z28" s="10">
        <v>43948</v>
      </c>
      <c r="AA28">
        <v>280</v>
      </c>
      <c r="AB28">
        <v>0</v>
      </c>
      <c r="AC28" t="s">
        <v>35</v>
      </c>
      <c r="AD28" s="10">
        <v>43945</v>
      </c>
      <c r="AE28">
        <v>240</v>
      </c>
      <c r="AF28">
        <v>0</v>
      </c>
      <c r="AG28" s="10">
        <v>43945</v>
      </c>
      <c r="AH28">
        <v>280</v>
      </c>
      <c r="AI28">
        <v>0</v>
      </c>
      <c r="AJ28" t="s">
        <v>35</v>
      </c>
      <c r="AK28" s="10">
        <v>43944</v>
      </c>
      <c r="AL28">
        <v>240</v>
      </c>
      <c r="AM28">
        <v>-40</v>
      </c>
      <c r="AN28" s="10">
        <v>43944</v>
      </c>
      <c r="AO28">
        <v>280</v>
      </c>
      <c r="AP28">
        <v>0</v>
      </c>
      <c r="AQ28" t="s">
        <v>35</v>
      </c>
      <c r="AR28" s="10">
        <v>43943</v>
      </c>
      <c r="AS28">
        <v>280</v>
      </c>
      <c r="AT28">
        <v>0</v>
      </c>
      <c r="AU28" s="10">
        <v>43943</v>
      </c>
      <c r="AV28">
        <v>280</v>
      </c>
      <c r="AW28">
        <v>0</v>
      </c>
      <c r="AX28" t="s">
        <v>35</v>
      </c>
      <c r="AY28" s="10">
        <v>43942</v>
      </c>
      <c r="AZ28">
        <v>280</v>
      </c>
      <c r="BA28">
        <v>0</v>
      </c>
      <c r="BB28" s="10">
        <v>43942</v>
      </c>
      <c r="BC28">
        <v>280</v>
      </c>
      <c r="BD28">
        <v>0</v>
      </c>
      <c r="BE28" t="s">
        <v>35</v>
      </c>
      <c r="BF28" s="10">
        <v>43941</v>
      </c>
      <c r="BG28">
        <v>280</v>
      </c>
      <c r="BH28">
        <v>0</v>
      </c>
      <c r="BI28" s="10">
        <v>43941</v>
      </c>
      <c r="BJ28">
        <v>280</v>
      </c>
      <c r="BK28">
        <v>-40</v>
      </c>
      <c r="BL28" t="s">
        <v>35</v>
      </c>
      <c r="BM28" s="10">
        <v>43938</v>
      </c>
      <c r="BN28">
        <v>280</v>
      </c>
      <c r="BO28">
        <v>120</v>
      </c>
      <c r="BP28" s="10">
        <v>43938</v>
      </c>
      <c r="BQ28">
        <v>320</v>
      </c>
      <c r="BR28">
        <v>0</v>
      </c>
      <c r="BS28" t="s">
        <v>35</v>
      </c>
      <c r="BT28" s="10">
        <v>43937</v>
      </c>
      <c r="BU28">
        <v>160</v>
      </c>
      <c r="BV28">
        <v>0</v>
      </c>
      <c r="BW28" s="10">
        <v>43937</v>
      </c>
      <c r="BX28">
        <v>320</v>
      </c>
      <c r="BY28">
        <v>0</v>
      </c>
      <c r="BZ28" t="s">
        <v>35</v>
      </c>
      <c r="CA28" s="10">
        <v>43936</v>
      </c>
      <c r="CB28">
        <v>160</v>
      </c>
      <c r="CC28">
        <v>0</v>
      </c>
      <c r="CD28" s="10">
        <v>43936</v>
      </c>
      <c r="CE28">
        <v>320</v>
      </c>
      <c r="CF28">
        <v>0</v>
      </c>
      <c r="CG28" t="s">
        <v>35</v>
      </c>
      <c r="CH28" s="10">
        <v>43934</v>
      </c>
      <c r="CI28">
        <v>160</v>
      </c>
      <c r="CJ28">
        <v>40</v>
      </c>
      <c r="CK28" s="10">
        <v>43934</v>
      </c>
      <c r="CL28">
        <v>320</v>
      </c>
      <c r="CM28">
        <v>0</v>
      </c>
      <c r="CN28" t="s">
        <v>35</v>
      </c>
      <c r="CO28" s="10">
        <v>43930</v>
      </c>
      <c r="CP28">
        <v>120</v>
      </c>
      <c r="CQ28">
        <v>40</v>
      </c>
      <c r="CR28" s="10">
        <v>43930</v>
      </c>
      <c r="CS28">
        <v>320</v>
      </c>
      <c r="CT28">
        <v>0</v>
      </c>
      <c r="CU28" t="s">
        <v>35</v>
      </c>
      <c r="CV28" s="10">
        <v>43929</v>
      </c>
      <c r="CW28">
        <v>80</v>
      </c>
      <c r="CX28">
        <v>40</v>
      </c>
      <c r="CY28" s="10">
        <v>43929</v>
      </c>
      <c r="CZ28">
        <v>320</v>
      </c>
      <c r="DA28">
        <v>40</v>
      </c>
      <c r="DD28" t="str">
        <f t="shared" si="67"/>
        <v>BPCL</v>
      </c>
      <c r="DE28">
        <f t="shared" si="3"/>
        <v>1890000</v>
      </c>
      <c r="DF28">
        <f t="shared" si="4"/>
        <v>1972800</v>
      </c>
      <c r="DG28">
        <f t="shared" si="5"/>
        <v>2055600</v>
      </c>
      <c r="DH28">
        <f t="shared" si="6"/>
        <v>2005200</v>
      </c>
      <c r="DI28">
        <f t="shared" si="7"/>
        <v>2122200</v>
      </c>
      <c r="DJ28">
        <f t="shared" si="8"/>
        <v>2221200</v>
      </c>
      <c r="DK28">
        <f t="shared" si="9"/>
        <v>2165400</v>
      </c>
      <c r="DL28">
        <f t="shared" si="10"/>
        <v>2401200</v>
      </c>
      <c r="DM28">
        <f t="shared" si="11"/>
        <v>2219400</v>
      </c>
      <c r="DN28">
        <f t="shared" si="12"/>
        <v>2080800</v>
      </c>
      <c r="DO28">
        <f t="shared" si="13"/>
        <v>2016000</v>
      </c>
      <c r="DP28">
        <f t="shared" si="14"/>
        <v>1962000</v>
      </c>
      <c r="DQ28">
        <f t="shared" si="15"/>
        <v>1888200</v>
      </c>
      <c r="DR28">
        <f t="shared" si="16"/>
        <v>1794600</v>
      </c>
      <c r="DS28">
        <f t="shared" si="17"/>
        <v>1758600</v>
      </c>
      <c r="DT28">
        <f t="shared" si="35"/>
        <v>1621800</v>
      </c>
      <c r="DU28">
        <f t="shared" si="18"/>
        <v>1657800</v>
      </c>
      <c r="DV28">
        <f t="shared" si="19"/>
        <v>1747800</v>
      </c>
      <c r="DW28">
        <f t="shared" si="20"/>
        <v>1731600</v>
      </c>
      <c r="DX28">
        <f t="shared" si="21"/>
        <v>1875600</v>
      </c>
      <c r="DY28">
        <f t="shared" si="22"/>
        <v>2095200</v>
      </c>
      <c r="DZ28">
        <f t="shared" si="23"/>
        <v>2134800</v>
      </c>
      <c r="EA28">
        <f t="shared" si="24"/>
        <v>1753200</v>
      </c>
      <c r="EB28">
        <f t="shared" si="25"/>
        <v>1812600</v>
      </c>
      <c r="EC28">
        <f t="shared" si="26"/>
        <v>1873800</v>
      </c>
      <c r="ED28">
        <f t="shared" si="27"/>
        <v>1801800</v>
      </c>
      <c r="EE28">
        <f t="shared" si="28"/>
        <v>1800000</v>
      </c>
      <c r="EF28">
        <f t="shared" si="29"/>
        <v>1731600</v>
      </c>
      <c r="EG28">
        <f t="shared" si="30"/>
        <v>1672200</v>
      </c>
      <c r="EH28">
        <f t="shared" si="31"/>
        <v>1519200</v>
      </c>
      <c r="EJ28" s="11" t="str">
        <f t="shared" si="36"/>
        <v>BPCL</v>
      </c>
      <c r="EK28" s="12">
        <f t="shared" si="37"/>
        <v>0.85809523809523813</v>
      </c>
      <c r="EL28" s="12">
        <f t="shared" si="37"/>
        <v>0.84032846715328469</v>
      </c>
      <c r="EM28" s="12">
        <f t="shared" si="37"/>
        <v>0.85026269702276702</v>
      </c>
      <c r="EN28" s="12">
        <f t="shared" si="37"/>
        <v>0.86355475763016154</v>
      </c>
      <c r="EO28" s="12">
        <f t="shared" si="37"/>
        <v>0.88379983036471588</v>
      </c>
      <c r="EP28" s="12">
        <f t="shared" si="37"/>
        <v>0.94327390599675853</v>
      </c>
      <c r="EQ28" s="12">
        <f t="shared" si="37"/>
        <v>0.98586866167913545</v>
      </c>
      <c r="ER28" s="12">
        <f t="shared" si="37"/>
        <v>0.73013493253373318</v>
      </c>
      <c r="ES28" s="12">
        <f t="shared" si="37"/>
        <v>0.81670721816707215</v>
      </c>
      <c r="ET28" s="12">
        <f t="shared" si="37"/>
        <v>0.90051903114186849</v>
      </c>
      <c r="EU28" s="12">
        <f t="shared" si="37"/>
        <v>0.89375000000000004</v>
      </c>
      <c r="EV28" s="12">
        <f t="shared" si="37"/>
        <v>0.91743119266055051</v>
      </c>
      <c r="EW28" s="12">
        <f t="shared" si="37"/>
        <v>0.91706387035271686</v>
      </c>
      <c r="EX28" s="12">
        <f t="shared" si="37"/>
        <v>0.93179538615847546</v>
      </c>
      <c r="EY28" s="12">
        <f t="shared" si="37"/>
        <v>0.86386898669396106</v>
      </c>
      <c r="FA28" s="12" t="str">
        <f t="shared" si="38"/>
        <v>BPCL</v>
      </c>
      <c r="FB28" s="12">
        <f t="shared" si="39"/>
        <v>-4.1970802919708028</v>
      </c>
      <c r="FC28" s="12">
        <f t="shared" si="40"/>
        <v>-4.028021015761821</v>
      </c>
      <c r="FD28" s="12">
        <f t="shared" si="41"/>
        <v>2.5134649910233393</v>
      </c>
      <c r="FE28" s="12">
        <f t="shared" si="42"/>
        <v>-5.5131467345207801</v>
      </c>
      <c r="FF28" s="12">
        <f t="shared" si="43"/>
        <v>-4.4570502431118317</v>
      </c>
      <c r="FG28" s="12">
        <f t="shared" si="44"/>
        <v>2.5768911055694099</v>
      </c>
      <c r="FH28" s="12">
        <f t="shared" si="45"/>
        <v>-9.8200899550224889</v>
      </c>
      <c r="FI28" s="12">
        <f t="shared" si="46"/>
        <v>8.1914030819140304</v>
      </c>
      <c r="FJ28" s="12">
        <f t="shared" si="47"/>
        <v>6.6608996539792384</v>
      </c>
      <c r="FK28" s="12">
        <f t="shared" si="48"/>
        <v>3.2142857142857144</v>
      </c>
      <c r="FL28" s="12">
        <f t="shared" si="49"/>
        <v>2.7522935779816513</v>
      </c>
      <c r="FM28" s="12">
        <f t="shared" si="50"/>
        <v>3.9084842707340326</v>
      </c>
      <c r="FN28" s="12">
        <f t="shared" si="51"/>
        <v>5.2156469408224675</v>
      </c>
      <c r="FO28" s="12">
        <f t="shared" si="52"/>
        <v>2.0470829068577276</v>
      </c>
      <c r="FP28" s="12">
        <f t="shared" si="53"/>
        <v>-2.1715526601520086E-2</v>
      </c>
      <c r="FQ28" s="12">
        <f t="shared" si="54"/>
        <v>-5.1493305870236872E-2</v>
      </c>
      <c r="FR28" s="12">
        <f t="shared" si="55"/>
        <v>9.355509355509356E-3</v>
      </c>
      <c r="FS28" s="12">
        <f t="shared" si="56"/>
        <v>-7.6775431861804216E-2</v>
      </c>
      <c r="FT28" s="12">
        <f t="shared" si="57"/>
        <v>-0.10481099656357389</v>
      </c>
      <c r="FU28" s="12">
        <f t="shared" si="58"/>
        <v>-1.8549747048903879E-2</v>
      </c>
      <c r="FV28" s="12">
        <f t="shared" si="59"/>
        <v>0.21765913757700206</v>
      </c>
      <c r="FW28" s="12">
        <f t="shared" si="60"/>
        <v>-3.2770605759682221E-2</v>
      </c>
      <c r="FX28" s="12">
        <f t="shared" si="61"/>
        <v>-3.2660902977905859E-2</v>
      </c>
      <c r="FY28" s="12">
        <f t="shared" si="62"/>
        <v>3.996003996003996E-2</v>
      </c>
      <c r="FZ28" s="12">
        <f t="shared" si="63"/>
        <v>1E-3</v>
      </c>
      <c r="GA28" s="12">
        <f t="shared" si="64"/>
        <v>3.9501039501039503E-2</v>
      </c>
      <c r="GB28" s="12">
        <f t="shared" si="65"/>
        <v>3.5522066738428421E-2</v>
      </c>
      <c r="GC28" s="12">
        <f t="shared" si="66"/>
        <v>0.10071090047393365</v>
      </c>
    </row>
    <row r="29" spans="1:185" x14ac:dyDescent="0.25">
      <c r="A29" t="s">
        <v>36</v>
      </c>
      <c r="B29" s="10">
        <v>43951</v>
      </c>
      <c r="C29">
        <v>1890000</v>
      </c>
      <c r="D29">
        <v>-82800</v>
      </c>
      <c r="E29" s="10">
        <v>43951</v>
      </c>
      <c r="F29">
        <v>1621800</v>
      </c>
      <c r="G29">
        <v>-36000</v>
      </c>
      <c r="H29" t="s">
        <v>36</v>
      </c>
      <c r="I29" s="10">
        <v>43950</v>
      </c>
      <c r="J29">
        <v>1972800</v>
      </c>
      <c r="K29">
        <v>-82800</v>
      </c>
      <c r="L29" s="10">
        <v>43950</v>
      </c>
      <c r="M29">
        <v>1657800</v>
      </c>
      <c r="N29">
        <v>-90000</v>
      </c>
      <c r="O29" t="s">
        <v>36</v>
      </c>
      <c r="P29" s="10">
        <v>43949</v>
      </c>
      <c r="Q29">
        <v>2055600</v>
      </c>
      <c r="R29">
        <v>50400</v>
      </c>
      <c r="S29" s="10">
        <v>43949</v>
      </c>
      <c r="T29">
        <v>1747800</v>
      </c>
      <c r="U29">
        <v>16200</v>
      </c>
      <c r="V29" t="s">
        <v>36</v>
      </c>
      <c r="W29" s="10">
        <v>43948</v>
      </c>
      <c r="X29">
        <v>2005200</v>
      </c>
      <c r="Y29">
        <v>-117000</v>
      </c>
      <c r="Z29" s="10">
        <v>43948</v>
      </c>
      <c r="AA29">
        <v>1731600</v>
      </c>
      <c r="AB29">
        <v>-144000</v>
      </c>
      <c r="AC29" t="s">
        <v>36</v>
      </c>
      <c r="AD29" s="10">
        <v>43945</v>
      </c>
      <c r="AE29">
        <v>2122200</v>
      </c>
      <c r="AF29">
        <v>-99000</v>
      </c>
      <c r="AG29" s="10">
        <v>43945</v>
      </c>
      <c r="AH29">
        <v>1875600</v>
      </c>
      <c r="AI29">
        <v>-219600</v>
      </c>
      <c r="AJ29" t="s">
        <v>36</v>
      </c>
      <c r="AK29" s="10">
        <v>43944</v>
      </c>
      <c r="AL29">
        <v>2221200</v>
      </c>
      <c r="AM29">
        <v>55800</v>
      </c>
      <c r="AN29" s="10">
        <v>43944</v>
      </c>
      <c r="AO29">
        <v>2095200</v>
      </c>
      <c r="AP29">
        <v>-39600</v>
      </c>
      <c r="AQ29" t="s">
        <v>36</v>
      </c>
      <c r="AR29" s="10">
        <v>43943</v>
      </c>
      <c r="AS29">
        <v>2165400</v>
      </c>
      <c r="AT29">
        <v>-235800</v>
      </c>
      <c r="AU29" s="10">
        <v>43943</v>
      </c>
      <c r="AV29">
        <v>2134800</v>
      </c>
      <c r="AW29">
        <v>381600</v>
      </c>
      <c r="AX29" t="s">
        <v>36</v>
      </c>
      <c r="AY29" s="10">
        <v>43942</v>
      </c>
      <c r="AZ29">
        <v>2401200</v>
      </c>
      <c r="BA29">
        <v>181800</v>
      </c>
      <c r="BB29" s="10">
        <v>43942</v>
      </c>
      <c r="BC29">
        <v>1753200</v>
      </c>
      <c r="BD29">
        <v>-59400</v>
      </c>
      <c r="BE29" t="s">
        <v>36</v>
      </c>
      <c r="BF29" s="10">
        <v>43941</v>
      </c>
      <c r="BG29">
        <v>2219400</v>
      </c>
      <c r="BH29">
        <v>138600</v>
      </c>
      <c r="BI29" s="10">
        <v>43941</v>
      </c>
      <c r="BJ29">
        <v>1812600</v>
      </c>
      <c r="BK29">
        <v>-61200</v>
      </c>
      <c r="BL29" t="s">
        <v>36</v>
      </c>
      <c r="BM29" s="10">
        <v>43938</v>
      </c>
      <c r="BN29">
        <v>2080800</v>
      </c>
      <c r="BO29">
        <v>64800</v>
      </c>
      <c r="BP29" s="10">
        <v>43938</v>
      </c>
      <c r="BQ29">
        <v>1873800</v>
      </c>
      <c r="BR29">
        <v>72000</v>
      </c>
      <c r="BS29" t="s">
        <v>36</v>
      </c>
      <c r="BT29" s="10">
        <v>43937</v>
      </c>
      <c r="BU29">
        <v>2016000</v>
      </c>
      <c r="BV29">
        <v>54000</v>
      </c>
      <c r="BW29" s="10">
        <v>43937</v>
      </c>
      <c r="BX29">
        <v>1801800</v>
      </c>
      <c r="BY29">
        <v>1800</v>
      </c>
      <c r="BZ29" t="s">
        <v>36</v>
      </c>
      <c r="CA29" s="10">
        <v>43936</v>
      </c>
      <c r="CB29">
        <v>1962000</v>
      </c>
      <c r="CC29">
        <v>73800</v>
      </c>
      <c r="CD29" s="10">
        <v>43936</v>
      </c>
      <c r="CE29">
        <v>1800000</v>
      </c>
      <c r="CF29">
        <v>68400</v>
      </c>
      <c r="CG29" t="s">
        <v>36</v>
      </c>
      <c r="CH29" s="10">
        <v>43934</v>
      </c>
      <c r="CI29">
        <v>1888200</v>
      </c>
      <c r="CJ29">
        <v>93600</v>
      </c>
      <c r="CK29" s="10">
        <v>43934</v>
      </c>
      <c r="CL29">
        <v>1731600</v>
      </c>
      <c r="CM29">
        <v>59400</v>
      </c>
      <c r="CN29" t="s">
        <v>36</v>
      </c>
      <c r="CO29" s="10">
        <v>43930</v>
      </c>
      <c r="CP29">
        <v>1794600</v>
      </c>
      <c r="CQ29">
        <v>36000</v>
      </c>
      <c r="CR29" s="10">
        <v>43930</v>
      </c>
      <c r="CS29">
        <v>1672200</v>
      </c>
      <c r="CT29">
        <v>153000</v>
      </c>
      <c r="CU29" t="s">
        <v>36</v>
      </c>
      <c r="CV29" s="10">
        <v>43929</v>
      </c>
      <c r="CW29">
        <v>1758600</v>
      </c>
      <c r="CX29">
        <v>-5400</v>
      </c>
      <c r="CY29" s="10">
        <v>43929</v>
      </c>
      <c r="CZ29">
        <v>1519200</v>
      </c>
      <c r="DA29">
        <v>70200</v>
      </c>
      <c r="DD29" t="str">
        <f t="shared" si="67"/>
        <v>BRITANNIA</v>
      </c>
      <c r="DE29">
        <f t="shared" si="3"/>
        <v>161800</v>
      </c>
      <c r="DF29">
        <f t="shared" si="4"/>
        <v>156000</v>
      </c>
      <c r="DG29">
        <f t="shared" si="5"/>
        <v>170000</v>
      </c>
      <c r="DH29">
        <f t="shared" si="6"/>
        <v>185400</v>
      </c>
      <c r="DI29">
        <f t="shared" si="7"/>
        <v>211600</v>
      </c>
      <c r="DJ29">
        <f t="shared" si="8"/>
        <v>235600</v>
      </c>
      <c r="DK29">
        <f t="shared" si="9"/>
        <v>116400</v>
      </c>
      <c r="DL29">
        <f t="shared" si="10"/>
        <v>104600</v>
      </c>
      <c r="DM29">
        <f t="shared" si="11"/>
        <v>88400</v>
      </c>
      <c r="DN29">
        <f t="shared" si="12"/>
        <v>83000</v>
      </c>
      <c r="DO29">
        <f t="shared" si="13"/>
        <v>79400</v>
      </c>
      <c r="DP29">
        <f t="shared" si="14"/>
        <v>69000</v>
      </c>
      <c r="DQ29">
        <f t="shared" si="15"/>
        <v>69000</v>
      </c>
      <c r="DR29">
        <f t="shared" si="16"/>
        <v>59400</v>
      </c>
      <c r="DS29">
        <f t="shared" si="17"/>
        <v>62200</v>
      </c>
      <c r="DT29">
        <f t="shared" si="35"/>
        <v>122000</v>
      </c>
      <c r="DU29">
        <f t="shared" si="18"/>
        <v>124600</v>
      </c>
      <c r="DV29">
        <f t="shared" si="19"/>
        <v>123400</v>
      </c>
      <c r="DW29">
        <f t="shared" si="20"/>
        <v>135800</v>
      </c>
      <c r="DX29">
        <f t="shared" si="21"/>
        <v>99000</v>
      </c>
      <c r="DY29">
        <f t="shared" si="22"/>
        <v>90600</v>
      </c>
      <c r="DZ29">
        <f t="shared" si="23"/>
        <v>60800</v>
      </c>
      <c r="EA29">
        <f t="shared" si="24"/>
        <v>52400</v>
      </c>
      <c r="EB29">
        <f t="shared" si="25"/>
        <v>57800</v>
      </c>
      <c r="EC29">
        <f t="shared" si="26"/>
        <v>56400</v>
      </c>
      <c r="ED29">
        <f t="shared" si="27"/>
        <v>48600</v>
      </c>
      <c r="EE29">
        <f t="shared" si="28"/>
        <v>45000</v>
      </c>
      <c r="EF29">
        <f t="shared" si="29"/>
        <v>43000</v>
      </c>
      <c r="EG29">
        <f t="shared" si="30"/>
        <v>42400</v>
      </c>
      <c r="EH29">
        <f t="shared" si="31"/>
        <v>37200</v>
      </c>
      <c r="EJ29" s="11" t="str">
        <f t="shared" si="36"/>
        <v>BRITANNIA</v>
      </c>
      <c r="EK29" s="12">
        <f t="shared" si="37"/>
        <v>0.75401730531520395</v>
      </c>
      <c r="EL29" s="12">
        <f t="shared" si="37"/>
        <v>0.79871794871794877</v>
      </c>
      <c r="EM29" s="12">
        <f t="shared" si="37"/>
        <v>0.72588235294117642</v>
      </c>
      <c r="EN29" s="12">
        <f t="shared" si="37"/>
        <v>0.73247033441208198</v>
      </c>
      <c r="EO29" s="12">
        <f t="shared" si="37"/>
        <v>0.4678638941398866</v>
      </c>
      <c r="EP29" s="12">
        <f t="shared" si="37"/>
        <v>0.38455008488964348</v>
      </c>
      <c r="EQ29" s="12">
        <f t="shared" si="37"/>
        <v>0.5223367697594502</v>
      </c>
      <c r="ER29" s="12">
        <f t="shared" si="37"/>
        <v>0.50095602294455066</v>
      </c>
      <c r="ES29" s="12">
        <f t="shared" si="37"/>
        <v>0.65384615384615385</v>
      </c>
      <c r="ET29" s="12">
        <f t="shared" si="37"/>
        <v>0.67951807228915662</v>
      </c>
      <c r="EU29" s="12">
        <f t="shared" si="37"/>
        <v>0.61209068010075562</v>
      </c>
      <c r="EV29" s="12">
        <f t="shared" si="37"/>
        <v>0.65217391304347827</v>
      </c>
      <c r="EW29" s="12">
        <f t="shared" si="37"/>
        <v>0.62318840579710144</v>
      </c>
      <c r="EX29" s="12">
        <f t="shared" si="37"/>
        <v>0.71380471380471378</v>
      </c>
      <c r="EY29" s="12">
        <f t="shared" si="37"/>
        <v>0.59807073954983925</v>
      </c>
      <c r="FA29" s="12" t="str">
        <f t="shared" si="38"/>
        <v>BRITANNIA</v>
      </c>
      <c r="FB29" s="12">
        <f t="shared" si="39"/>
        <v>3.7179487179487181</v>
      </c>
      <c r="FC29" s="12">
        <f t="shared" si="40"/>
        <v>-8.235294117647058</v>
      </c>
      <c r="FD29" s="12">
        <f t="shared" si="41"/>
        <v>-8.3063646170442293</v>
      </c>
      <c r="FE29" s="12">
        <f t="shared" si="42"/>
        <v>-12.381852551984878</v>
      </c>
      <c r="FF29" s="12">
        <f t="shared" si="43"/>
        <v>-10.186757215619695</v>
      </c>
      <c r="FG29" s="12">
        <f t="shared" si="44"/>
        <v>102.40549828178695</v>
      </c>
      <c r="FH29" s="12">
        <f t="shared" si="45"/>
        <v>11.281070745697896</v>
      </c>
      <c r="FI29" s="12">
        <f t="shared" si="46"/>
        <v>18.325791855203619</v>
      </c>
      <c r="FJ29" s="12">
        <f t="shared" si="47"/>
        <v>6.5060240963855422</v>
      </c>
      <c r="FK29" s="12">
        <f t="shared" si="48"/>
        <v>4.5340050377833752</v>
      </c>
      <c r="FL29" s="12">
        <f t="shared" si="49"/>
        <v>15.072463768115941</v>
      </c>
      <c r="FM29" s="12">
        <f t="shared" si="50"/>
        <v>0</v>
      </c>
      <c r="FN29" s="12">
        <f t="shared" si="51"/>
        <v>16.161616161616163</v>
      </c>
      <c r="FO29" s="12">
        <f t="shared" si="52"/>
        <v>-4.501607717041801</v>
      </c>
      <c r="FP29" s="12">
        <f t="shared" si="53"/>
        <v>-2.0866773675762441E-2</v>
      </c>
      <c r="FQ29" s="12">
        <f t="shared" si="54"/>
        <v>9.7244732576985422E-3</v>
      </c>
      <c r="FR29" s="12">
        <f t="shared" si="55"/>
        <v>-9.1310751104565532E-2</v>
      </c>
      <c r="FS29" s="12">
        <f t="shared" si="56"/>
        <v>0.37171717171717172</v>
      </c>
      <c r="FT29" s="12">
        <f t="shared" si="57"/>
        <v>9.2715231788079472E-2</v>
      </c>
      <c r="FU29" s="12">
        <f t="shared" si="58"/>
        <v>0.49013157894736842</v>
      </c>
      <c r="FV29" s="12">
        <f t="shared" si="59"/>
        <v>0.16030534351145037</v>
      </c>
      <c r="FW29" s="12">
        <f t="shared" si="60"/>
        <v>-9.3425605536332182E-2</v>
      </c>
      <c r="FX29" s="12">
        <f t="shared" si="61"/>
        <v>2.4822695035460994E-2</v>
      </c>
      <c r="FY29" s="12">
        <f t="shared" si="62"/>
        <v>0.16049382716049382</v>
      </c>
      <c r="FZ29" s="12">
        <f t="shared" si="63"/>
        <v>0.08</v>
      </c>
      <c r="GA29" s="12">
        <f t="shared" si="64"/>
        <v>4.6511627906976744E-2</v>
      </c>
      <c r="GB29" s="12">
        <f t="shared" si="65"/>
        <v>1.4150943396226415E-2</v>
      </c>
      <c r="GC29" s="12">
        <f t="shared" si="66"/>
        <v>0.13978494623655913</v>
      </c>
    </row>
    <row r="30" spans="1:185" x14ac:dyDescent="0.25">
      <c r="A30" t="s">
        <v>37</v>
      </c>
      <c r="B30" s="10">
        <v>43951</v>
      </c>
      <c r="C30">
        <v>161800</v>
      </c>
      <c r="D30">
        <v>5800</v>
      </c>
      <c r="E30" s="10">
        <v>43951</v>
      </c>
      <c r="F30">
        <v>122000</v>
      </c>
      <c r="G30">
        <v>-2600</v>
      </c>
      <c r="H30" t="s">
        <v>37</v>
      </c>
      <c r="I30" s="10">
        <v>43950</v>
      </c>
      <c r="J30">
        <v>156000</v>
      </c>
      <c r="K30">
        <v>-14000</v>
      </c>
      <c r="L30" s="10">
        <v>43950</v>
      </c>
      <c r="M30">
        <v>124600</v>
      </c>
      <c r="N30">
        <v>1200</v>
      </c>
      <c r="O30" t="s">
        <v>37</v>
      </c>
      <c r="P30" s="10">
        <v>43949</v>
      </c>
      <c r="Q30">
        <v>170000</v>
      </c>
      <c r="R30">
        <v>-15400</v>
      </c>
      <c r="S30" s="10">
        <v>43949</v>
      </c>
      <c r="T30">
        <v>123400</v>
      </c>
      <c r="U30">
        <v>-12400</v>
      </c>
      <c r="V30" t="s">
        <v>37</v>
      </c>
      <c r="W30" s="10">
        <v>43948</v>
      </c>
      <c r="X30">
        <v>185400</v>
      </c>
      <c r="Y30">
        <v>-26200</v>
      </c>
      <c r="Z30" s="10">
        <v>43948</v>
      </c>
      <c r="AA30">
        <v>135800</v>
      </c>
      <c r="AB30">
        <v>36800</v>
      </c>
      <c r="AC30" t="s">
        <v>37</v>
      </c>
      <c r="AD30" s="10">
        <v>43945</v>
      </c>
      <c r="AE30">
        <v>211600</v>
      </c>
      <c r="AF30">
        <v>-24000</v>
      </c>
      <c r="AG30" s="10">
        <v>43945</v>
      </c>
      <c r="AH30">
        <v>99000</v>
      </c>
      <c r="AI30">
        <v>8400</v>
      </c>
      <c r="AJ30" t="s">
        <v>37</v>
      </c>
      <c r="AK30" s="10">
        <v>43944</v>
      </c>
      <c r="AL30">
        <v>235600</v>
      </c>
      <c r="AM30">
        <v>119200</v>
      </c>
      <c r="AN30" s="10">
        <v>43944</v>
      </c>
      <c r="AO30">
        <v>90600</v>
      </c>
      <c r="AP30">
        <v>29800</v>
      </c>
      <c r="AQ30" t="s">
        <v>37</v>
      </c>
      <c r="AR30" s="10">
        <v>43943</v>
      </c>
      <c r="AS30">
        <v>116400</v>
      </c>
      <c r="AT30">
        <v>11800</v>
      </c>
      <c r="AU30" s="10">
        <v>43943</v>
      </c>
      <c r="AV30">
        <v>60800</v>
      </c>
      <c r="AW30">
        <v>8400</v>
      </c>
      <c r="AX30" t="s">
        <v>37</v>
      </c>
      <c r="AY30" s="10">
        <v>43942</v>
      </c>
      <c r="AZ30">
        <v>104600</v>
      </c>
      <c r="BA30">
        <v>16200</v>
      </c>
      <c r="BB30" s="10">
        <v>43942</v>
      </c>
      <c r="BC30">
        <v>52400</v>
      </c>
      <c r="BD30">
        <v>-5400</v>
      </c>
      <c r="BE30" t="s">
        <v>37</v>
      </c>
      <c r="BF30" s="10">
        <v>43941</v>
      </c>
      <c r="BG30">
        <v>88400</v>
      </c>
      <c r="BH30">
        <v>5400</v>
      </c>
      <c r="BI30" s="10">
        <v>43941</v>
      </c>
      <c r="BJ30">
        <v>57800</v>
      </c>
      <c r="BK30">
        <v>1400</v>
      </c>
      <c r="BL30" t="s">
        <v>37</v>
      </c>
      <c r="BM30" s="10">
        <v>43938</v>
      </c>
      <c r="BN30">
        <v>83000</v>
      </c>
      <c r="BO30">
        <v>3600</v>
      </c>
      <c r="BP30" s="10">
        <v>43938</v>
      </c>
      <c r="BQ30">
        <v>56400</v>
      </c>
      <c r="BR30">
        <v>7800</v>
      </c>
      <c r="BS30" t="s">
        <v>37</v>
      </c>
      <c r="BT30" s="10">
        <v>43937</v>
      </c>
      <c r="BU30">
        <v>79400</v>
      </c>
      <c r="BV30">
        <v>10400</v>
      </c>
      <c r="BW30" s="10">
        <v>43937</v>
      </c>
      <c r="BX30">
        <v>48600</v>
      </c>
      <c r="BY30">
        <v>3600</v>
      </c>
      <c r="BZ30" t="s">
        <v>37</v>
      </c>
      <c r="CA30" s="10">
        <v>43936</v>
      </c>
      <c r="CB30">
        <v>69000</v>
      </c>
      <c r="CC30">
        <v>0</v>
      </c>
      <c r="CD30" s="10">
        <v>43936</v>
      </c>
      <c r="CE30">
        <v>45000</v>
      </c>
      <c r="CF30">
        <v>2000</v>
      </c>
      <c r="CG30" t="s">
        <v>37</v>
      </c>
      <c r="CH30" s="10">
        <v>43934</v>
      </c>
      <c r="CI30">
        <v>69000</v>
      </c>
      <c r="CJ30">
        <v>9600</v>
      </c>
      <c r="CK30" s="10">
        <v>43934</v>
      </c>
      <c r="CL30">
        <v>43000</v>
      </c>
      <c r="CM30">
        <v>600</v>
      </c>
      <c r="CN30" t="s">
        <v>37</v>
      </c>
      <c r="CO30" s="10">
        <v>43930</v>
      </c>
      <c r="CP30">
        <v>59400</v>
      </c>
      <c r="CQ30">
        <v>-2800</v>
      </c>
      <c r="CR30" s="10">
        <v>43930</v>
      </c>
      <c r="CS30">
        <v>42400</v>
      </c>
      <c r="CT30">
        <v>5200</v>
      </c>
      <c r="CU30" t="s">
        <v>37</v>
      </c>
      <c r="CV30" s="10">
        <v>43929</v>
      </c>
      <c r="CW30">
        <v>62200</v>
      </c>
      <c r="CX30">
        <v>5800</v>
      </c>
      <c r="CY30" s="10">
        <v>43929</v>
      </c>
      <c r="CZ30">
        <v>37200</v>
      </c>
      <c r="DA30">
        <v>6000</v>
      </c>
      <c r="DD30" t="str">
        <f t="shared" si="67"/>
        <v>CADILAHC</v>
      </c>
      <c r="DE30">
        <f t="shared" si="3"/>
        <v>2244000</v>
      </c>
      <c r="DF30">
        <f t="shared" si="4"/>
        <v>2446400</v>
      </c>
      <c r="DG30">
        <f t="shared" si="5"/>
        <v>2912800</v>
      </c>
      <c r="DH30">
        <f t="shared" si="6"/>
        <v>3425400</v>
      </c>
      <c r="DI30">
        <f t="shared" si="7"/>
        <v>3322000</v>
      </c>
      <c r="DJ30">
        <f t="shared" si="8"/>
        <v>3458400</v>
      </c>
      <c r="DK30">
        <f t="shared" si="9"/>
        <v>2794000</v>
      </c>
      <c r="DL30">
        <f t="shared" si="10"/>
        <v>2789600</v>
      </c>
      <c r="DM30">
        <f t="shared" si="11"/>
        <v>2215400</v>
      </c>
      <c r="DN30">
        <f t="shared" si="12"/>
        <v>1779800</v>
      </c>
      <c r="DO30">
        <f t="shared" si="13"/>
        <v>1711600</v>
      </c>
      <c r="DP30">
        <f t="shared" si="14"/>
        <v>1689600</v>
      </c>
      <c r="DQ30">
        <f t="shared" si="15"/>
        <v>1577400</v>
      </c>
      <c r="DR30">
        <f t="shared" si="16"/>
        <v>1317800</v>
      </c>
      <c r="DS30">
        <f t="shared" si="17"/>
        <v>1031800</v>
      </c>
      <c r="DT30">
        <f t="shared" si="35"/>
        <v>1124200</v>
      </c>
      <c r="DU30">
        <f t="shared" si="18"/>
        <v>1214400</v>
      </c>
      <c r="DV30">
        <f t="shared" si="19"/>
        <v>1317800</v>
      </c>
      <c r="DW30">
        <f t="shared" si="20"/>
        <v>1419000</v>
      </c>
      <c r="DX30">
        <f t="shared" si="21"/>
        <v>1540000</v>
      </c>
      <c r="DY30">
        <f t="shared" si="22"/>
        <v>1465200</v>
      </c>
      <c r="DZ30">
        <f t="shared" si="23"/>
        <v>1359600</v>
      </c>
      <c r="EA30">
        <f t="shared" si="24"/>
        <v>1049400</v>
      </c>
      <c r="EB30">
        <f t="shared" si="25"/>
        <v>990000</v>
      </c>
      <c r="EC30">
        <f t="shared" si="26"/>
        <v>886600</v>
      </c>
      <c r="ED30">
        <f t="shared" si="27"/>
        <v>886600</v>
      </c>
      <c r="EE30">
        <f t="shared" si="28"/>
        <v>787600</v>
      </c>
      <c r="EF30">
        <f t="shared" si="29"/>
        <v>759000</v>
      </c>
      <c r="EG30">
        <f t="shared" si="30"/>
        <v>563200</v>
      </c>
      <c r="EH30">
        <f t="shared" si="31"/>
        <v>457600</v>
      </c>
      <c r="EJ30" s="11" t="str">
        <f t="shared" si="36"/>
        <v>CADILAHC</v>
      </c>
      <c r="EK30" s="12">
        <f t="shared" si="37"/>
        <v>0.50098039215686274</v>
      </c>
      <c r="EL30" s="12">
        <f t="shared" si="37"/>
        <v>0.49640287769784175</v>
      </c>
      <c r="EM30" s="12">
        <f t="shared" si="37"/>
        <v>0.452416918429003</v>
      </c>
      <c r="EN30" s="12">
        <f t="shared" si="37"/>
        <v>0.41425818882466281</v>
      </c>
      <c r="EO30" s="12">
        <f t="shared" si="37"/>
        <v>0.46357615894039733</v>
      </c>
      <c r="EP30" s="12">
        <f t="shared" si="37"/>
        <v>0.42366412213740456</v>
      </c>
      <c r="EQ30" s="12">
        <f t="shared" si="37"/>
        <v>0.48661417322834644</v>
      </c>
      <c r="ER30" s="12">
        <f t="shared" si="37"/>
        <v>0.37618296529968454</v>
      </c>
      <c r="ES30" s="12">
        <f t="shared" si="37"/>
        <v>0.44687189672293942</v>
      </c>
      <c r="ET30" s="12">
        <f t="shared" si="37"/>
        <v>0.49814585908529047</v>
      </c>
      <c r="EU30" s="12">
        <f t="shared" si="37"/>
        <v>0.51799485861182515</v>
      </c>
      <c r="EV30" s="12">
        <f t="shared" si="37"/>
        <v>0.46614583333333331</v>
      </c>
      <c r="EW30" s="12">
        <f t="shared" si="37"/>
        <v>0.48117154811715479</v>
      </c>
      <c r="EX30" s="12">
        <f t="shared" si="37"/>
        <v>0.42737896494156929</v>
      </c>
      <c r="EY30" s="12">
        <f t="shared" si="37"/>
        <v>0.44349680170575695</v>
      </c>
      <c r="FA30" s="12" t="str">
        <f t="shared" si="38"/>
        <v>CADILAHC</v>
      </c>
      <c r="FB30" s="12">
        <f t="shared" si="39"/>
        <v>-8.2733812949640289</v>
      </c>
      <c r="FC30" s="12">
        <f t="shared" si="40"/>
        <v>-16.012084592145015</v>
      </c>
      <c r="FD30" s="12">
        <f t="shared" si="41"/>
        <v>-14.964675658317276</v>
      </c>
      <c r="FE30" s="12">
        <f t="shared" si="42"/>
        <v>3.1125827814569536</v>
      </c>
      <c r="FF30" s="12">
        <f t="shared" si="43"/>
        <v>-3.9440203562340965</v>
      </c>
      <c r="FG30" s="12">
        <f t="shared" si="44"/>
        <v>23.779527559055119</v>
      </c>
      <c r="FH30" s="12">
        <f t="shared" si="45"/>
        <v>0.15772870662460567</v>
      </c>
      <c r="FI30" s="12">
        <f t="shared" si="46"/>
        <v>25.918570009930487</v>
      </c>
      <c r="FJ30" s="12">
        <f t="shared" si="47"/>
        <v>24.474660074165637</v>
      </c>
      <c r="FK30" s="12">
        <f t="shared" si="48"/>
        <v>3.9845758354755785</v>
      </c>
      <c r="FL30" s="12">
        <f t="shared" si="49"/>
        <v>1.3020833333333333</v>
      </c>
      <c r="FM30" s="12">
        <f t="shared" si="50"/>
        <v>7.1129707112970708</v>
      </c>
      <c r="FN30" s="12">
        <f t="shared" si="51"/>
        <v>19.699499165275459</v>
      </c>
      <c r="FO30" s="12">
        <f t="shared" si="52"/>
        <v>27.718550106609808</v>
      </c>
      <c r="FP30" s="12">
        <f t="shared" si="53"/>
        <v>-7.4275362318840576E-2</v>
      </c>
      <c r="FQ30" s="12">
        <f t="shared" si="54"/>
        <v>-7.8464106844741241E-2</v>
      </c>
      <c r="FR30" s="12">
        <f t="shared" si="55"/>
        <v>-7.131782945736434E-2</v>
      </c>
      <c r="FS30" s="12">
        <f t="shared" si="56"/>
        <v>-7.857142857142857E-2</v>
      </c>
      <c r="FT30" s="12">
        <f t="shared" si="57"/>
        <v>5.1051051051051052E-2</v>
      </c>
      <c r="FU30" s="12">
        <f t="shared" si="58"/>
        <v>7.7669902912621352E-2</v>
      </c>
      <c r="FV30" s="12">
        <f t="shared" si="59"/>
        <v>0.29559748427672955</v>
      </c>
      <c r="FW30" s="12">
        <f t="shared" si="60"/>
        <v>0.06</v>
      </c>
      <c r="FX30" s="12">
        <f t="shared" si="61"/>
        <v>0.11662531017369727</v>
      </c>
      <c r="FY30" s="12">
        <f t="shared" si="62"/>
        <v>0</v>
      </c>
      <c r="FZ30" s="12">
        <f t="shared" si="63"/>
        <v>0.12569832402234637</v>
      </c>
      <c r="GA30" s="12">
        <f t="shared" si="64"/>
        <v>3.7681159420289857E-2</v>
      </c>
      <c r="GB30" s="12">
        <f t="shared" si="65"/>
        <v>0.34765625</v>
      </c>
      <c r="GC30" s="12">
        <f t="shared" si="66"/>
        <v>0.23076923076923078</v>
      </c>
    </row>
    <row r="31" spans="1:185" x14ac:dyDescent="0.25">
      <c r="A31" t="s">
        <v>38</v>
      </c>
      <c r="B31" s="10">
        <v>43951</v>
      </c>
      <c r="C31">
        <v>2244000</v>
      </c>
      <c r="D31">
        <v>-202400</v>
      </c>
      <c r="E31" s="10">
        <v>43951</v>
      </c>
      <c r="F31">
        <v>1124200</v>
      </c>
      <c r="G31">
        <v>-90200</v>
      </c>
      <c r="H31" t="s">
        <v>38</v>
      </c>
      <c r="I31" s="10">
        <v>43950</v>
      </c>
      <c r="J31">
        <v>2446400</v>
      </c>
      <c r="K31">
        <v>-466400</v>
      </c>
      <c r="L31" s="10">
        <v>43950</v>
      </c>
      <c r="M31">
        <v>1214400</v>
      </c>
      <c r="N31">
        <v>-103400</v>
      </c>
      <c r="O31" t="s">
        <v>38</v>
      </c>
      <c r="P31" s="10">
        <v>43949</v>
      </c>
      <c r="Q31">
        <v>2912800</v>
      </c>
      <c r="R31">
        <v>-512600</v>
      </c>
      <c r="S31" s="10">
        <v>43949</v>
      </c>
      <c r="T31">
        <v>1317800</v>
      </c>
      <c r="U31">
        <v>-101200</v>
      </c>
      <c r="V31" t="s">
        <v>38</v>
      </c>
      <c r="W31" s="10">
        <v>43948</v>
      </c>
      <c r="X31">
        <v>3425400</v>
      </c>
      <c r="Y31">
        <v>103400</v>
      </c>
      <c r="Z31" s="10">
        <v>43948</v>
      </c>
      <c r="AA31">
        <v>1419000</v>
      </c>
      <c r="AB31">
        <v>-121000</v>
      </c>
      <c r="AC31" t="s">
        <v>38</v>
      </c>
      <c r="AD31" s="10">
        <v>43945</v>
      </c>
      <c r="AE31">
        <v>3322000</v>
      </c>
      <c r="AF31">
        <v>-136400</v>
      </c>
      <c r="AG31" s="10">
        <v>43945</v>
      </c>
      <c r="AH31">
        <v>1540000</v>
      </c>
      <c r="AI31">
        <v>74800</v>
      </c>
      <c r="AJ31" t="s">
        <v>38</v>
      </c>
      <c r="AK31" s="10">
        <v>43944</v>
      </c>
      <c r="AL31">
        <v>3458400</v>
      </c>
      <c r="AM31">
        <v>664400</v>
      </c>
      <c r="AN31" s="10">
        <v>43944</v>
      </c>
      <c r="AO31">
        <v>1465200</v>
      </c>
      <c r="AP31">
        <v>105600</v>
      </c>
      <c r="AQ31" t="s">
        <v>38</v>
      </c>
      <c r="AR31" s="10">
        <v>43943</v>
      </c>
      <c r="AS31">
        <v>2794000</v>
      </c>
      <c r="AT31">
        <v>4400</v>
      </c>
      <c r="AU31" s="10">
        <v>43943</v>
      </c>
      <c r="AV31">
        <v>1359600</v>
      </c>
      <c r="AW31">
        <v>310200</v>
      </c>
      <c r="AX31" t="s">
        <v>38</v>
      </c>
      <c r="AY31" s="10">
        <v>43942</v>
      </c>
      <c r="AZ31">
        <v>2789600</v>
      </c>
      <c r="BA31">
        <v>574200</v>
      </c>
      <c r="BB31" s="10">
        <v>43942</v>
      </c>
      <c r="BC31">
        <v>1049400</v>
      </c>
      <c r="BD31">
        <v>59400</v>
      </c>
      <c r="BE31" t="s">
        <v>38</v>
      </c>
      <c r="BF31" s="10">
        <v>43941</v>
      </c>
      <c r="BG31">
        <v>2215400</v>
      </c>
      <c r="BH31">
        <v>435600</v>
      </c>
      <c r="BI31" s="10">
        <v>43941</v>
      </c>
      <c r="BJ31">
        <v>990000</v>
      </c>
      <c r="BK31">
        <v>103400</v>
      </c>
      <c r="BL31" t="s">
        <v>38</v>
      </c>
      <c r="BM31" s="10">
        <v>43938</v>
      </c>
      <c r="BN31">
        <v>1779800</v>
      </c>
      <c r="BO31">
        <v>68200</v>
      </c>
      <c r="BP31" s="10">
        <v>43938</v>
      </c>
      <c r="BQ31">
        <v>886600</v>
      </c>
      <c r="BR31">
        <v>0</v>
      </c>
      <c r="BS31" t="s">
        <v>38</v>
      </c>
      <c r="BT31" s="10">
        <v>43937</v>
      </c>
      <c r="BU31">
        <v>1711600</v>
      </c>
      <c r="BV31">
        <v>22000</v>
      </c>
      <c r="BW31" s="10">
        <v>43937</v>
      </c>
      <c r="BX31">
        <v>886600</v>
      </c>
      <c r="BY31">
        <v>99000</v>
      </c>
      <c r="BZ31" t="s">
        <v>38</v>
      </c>
      <c r="CA31" s="10">
        <v>43936</v>
      </c>
      <c r="CB31">
        <v>1689600</v>
      </c>
      <c r="CC31">
        <v>112200</v>
      </c>
      <c r="CD31" s="10">
        <v>43936</v>
      </c>
      <c r="CE31">
        <v>787600</v>
      </c>
      <c r="CF31">
        <v>28600</v>
      </c>
      <c r="CG31" t="s">
        <v>38</v>
      </c>
      <c r="CH31" s="10">
        <v>43934</v>
      </c>
      <c r="CI31">
        <v>1577400</v>
      </c>
      <c r="CJ31">
        <v>259600</v>
      </c>
      <c r="CK31" s="10">
        <v>43934</v>
      </c>
      <c r="CL31">
        <v>759000</v>
      </c>
      <c r="CM31">
        <v>195800</v>
      </c>
      <c r="CN31" t="s">
        <v>38</v>
      </c>
      <c r="CO31" s="10">
        <v>43930</v>
      </c>
      <c r="CP31">
        <v>1317800</v>
      </c>
      <c r="CQ31">
        <v>286000</v>
      </c>
      <c r="CR31" s="10">
        <v>43930</v>
      </c>
      <c r="CS31">
        <v>563200</v>
      </c>
      <c r="CT31">
        <v>105600</v>
      </c>
      <c r="CU31" t="s">
        <v>38</v>
      </c>
      <c r="CV31" s="10">
        <v>43929</v>
      </c>
      <c r="CW31">
        <v>1031800</v>
      </c>
      <c r="CX31">
        <v>349800</v>
      </c>
      <c r="CY31" s="10">
        <v>43929</v>
      </c>
      <c r="CZ31">
        <v>457600</v>
      </c>
      <c r="DA31">
        <v>349800</v>
      </c>
      <c r="DD31" t="str">
        <f t="shared" si="67"/>
        <v>CANBK</v>
      </c>
      <c r="DE31">
        <f t="shared" si="3"/>
        <v>3733600</v>
      </c>
      <c r="DF31">
        <f t="shared" si="4"/>
        <v>4001400</v>
      </c>
      <c r="DG31">
        <f t="shared" si="5"/>
        <v>3972800</v>
      </c>
      <c r="DH31">
        <f t="shared" si="6"/>
        <v>4071600</v>
      </c>
      <c r="DI31">
        <f t="shared" si="7"/>
        <v>4105400</v>
      </c>
      <c r="DJ31">
        <f t="shared" si="8"/>
        <v>4157400</v>
      </c>
      <c r="DK31">
        <f t="shared" si="9"/>
        <v>4105400</v>
      </c>
      <c r="DL31">
        <f t="shared" si="10"/>
        <v>3720600</v>
      </c>
      <c r="DM31">
        <f t="shared" si="11"/>
        <v>3616600</v>
      </c>
      <c r="DN31">
        <f t="shared" si="12"/>
        <v>2301000</v>
      </c>
      <c r="DO31">
        <f t="shared" si="13"/>
        <v>1978600</v>
      </c>
      <c r="DP31">
        <f t="shared" si="14"/>
        <v>1877200</v>
      </c>
      <c r="DQ31">
        <f t="shared" si="15"/>
        <v>1482000</v>
      </c>
      <c r="DR31">
        <f t="shared" si="16"/>
        <v>1328600</v>
      </c>
      <c r="DS31">
        <f t="shared" si="17"/>
        <v>1190800</v>
      </c>
      <c r="DT31">
        <f t="shared" si="35"/>
        <v>1320800</v>
      </c>
      <c r="DU31">
        <f t="shared" si="18"/>
        <v>1216800</v>
      </c>
      <c r="DV31">
        <f t="shared" si="19"/>
        <v>1198600</v>
      </c>
      <c r="DW31">
        <f t="shared" si="20"/>
        <v>1292200</v>
      </c>
      <c r="DX31">
        <f t="shared" si="21"/>
        <v>1320800</v>
      </c>
      <c r="DY31">
        <f t="shared" si="22"/>
        <v>1414400</v>
      </c>
      <c r="DZ31">
        <f t="shared" si="23"/>
        <v>1393600</v>
      </c>
      <c r="EA31">
        <f t="shared" si="24"/>
        <v>1222000</v>
      </c>
      <c r="EB31">
        <f t="shared" si="25"/>
        <v>1261000</v>
      </c>
      <c r="EC31">
        <f t="shared" si="26"/>
        <v>1027000</v>
      </c>
      <c r="ED31">
        <f t="shared" si="27"/>
        <v>1003600</v>
      </c>
      <c r="EE31">
        <f t="shared" si="28"/>
        <v>980200</v>
      </c>
      <c r="EF31">
        <f t="shared" si="29"/>
        <v>1006200</v>
      </c>
      <c r="EG31">
        <f t="shared" si="30"/>
        <v>712400</v>
      </c>
      <c r="EH31">
        <f t="shared" si="31"/>
        <v>676000</v>
      </c>
      <c r="EJ31" s="11" t="str">
        <f t="shared" si="36"/>
        <v>CANBK</v>
      </c>
      <c r="EK31" s="12">
        <f t="shared" si="37"/>
        <v>0.35376044568245124</v>
      </c>
      <c r="EL31" s="12">
        <f t="shared" si="37"/>
        <v>0.30409356725146197</v>
      </c>
      <c r="EM31" s="12">
        <f t="shared" si="37"/>
        <v>0.30170157068062825</v>
      </c>
      <c r="EN31" s="12">
        <f t="shared" si="37"/>
        <v>0.31736909323116219</v>
      </c>
      <c r="EO31" s="12">
        <f t="shared" si="37"/>
        <v>0.32172260924635848</v>
      </c>
      <c r="EP31" s="12">
        <f t="shared" si="37"/>
        <v>0.34021263289555975</v>
      </c>
      <c r="EQ31" s="12">
        <f t="shared" si="37"/>
        <v>0.33945535148828371</v>
      </c>
      <c r="ER31" s="12">
        <f t="shared" si="37"/>
        <v>0.3284416491963662</v>
      </c>
      <c r="ES31" s="12">
        <f t="shared" si="37"/>
        <v>0.34867002156721782</v>
      </c>
      <c r="ET31" s="12">
        <f t="shared" si="37"/>
        <v>0.4463276836158192</v>
      </c>
      <c r="EU31" s="12">
        <f t="shared" si="37"/>
        <v>0.50722733245729301</v>
      </c>
      <c r="EV31" s="12">
        <f t="shared" si="37"/>
        <v>0.52216066481994461</v>
      </c>
      <c r="EW31" s="12">
        <f t="shared" si="37"/>
        <v>0.67894736842105263</v>
      </c>
      <c r="EX31" s="12">
        <f t="shared" si="37"/>
        <v>0.53620352250489234</v>
      </c>
      <c r="EY31" s="12">
        <f t="shared" si="37"/>
        <v>0.56768558951965065</v>
      </c>
      <c r="FA31" s="12" t="str">
        <f t="shared" si="38"/>
        <v>CANBK</v>
      </c>
      <c r="FB31" s="12">
        <f t="shared" si="39"/>
        <v>-6.6926575698505522</v>
      </c>
      <c r="FC31" s="12">
        <f t="shared" si="40"/>
        <v>0.71989528795811519</v>
      </c>
      <c r="FD31" s="12">
        <f t="shared" si="41"/>
        <v>-2.426564495530013</v>
      </c>
      <c r="FE31" s="12">
        <f t="shared" si="42"/>
        <v>-0.82330588980367325</v>
      </c>
      <c r="FF31" s="12">
        <f t="shared" si="43"/>
        <v>-1.2507817385866167</v>
      </c>
      <c r="FG31" s="12">
        <f t="shared" si="44"/>
        <v>1.266624445851805</v>
      </c>
      <c r="FH31" s="12">
        <f t="shared" si="45"/>
        <v>10.342417889587701</v>
      </c>
      <c r="FI31" s="12">
        <f t="shared" si="46"/>
        <v>2.8756290438533427</v>
      </c>
      <c r="FJ31" s="12">
        <f t="shared" si="47"/>
        <v>57.175141242937855</v>
      </c>
      <c r="FK31" s="12">
        <f t="shared" si="48"/>
        <v>16.294349540078844</v>
      </c>
      <c r="FL31" s="12">
        <f t="shared" si="49"/>
        <v>5.4016620498614962</v>
      </c>
      <c r="FM31" s="12">
        <f t="shared" si="50"/>
        <v>26.666666666666668</v>
      </c>
      <c r="FN31" s="12">
        <f t="shared" si="51"/>
        <v>11.545988258317026</v>
      </c>
      <c r="FO31" s="12">
        <f t="shared" si="52"/>
        <v>11.572052401746724</v>
      </c>
      <c r="FP31" s="12">
        <f t="shared" si="53"/>
        <v>8.5470085470085472E-2</v>
      </c>
      <c r="FQ31" s="12">
        <f t="shared" si="54"/>
        <v>1.5184381778741865E-2</v>
      </c>
      <c r="FR31" s="12">
        <f t="shared" si="55"/>
        <v>-7.2434607645875254E-2</v>
      </c>
      <c r="FS31" s="12">
        <f t="shared" si="56"/>
        <v>-2.1653543307086614E-2</v>
      </c>
      <c r="FT31" s="12">
        <f t="shared" si="57"/>
        <v>-6.6176470588235295E-2</v>
      </c>
      <c r="FU31" s="12">
        <f t="shared" si="58"/>
        <v>1.4925373134328358E-2</v>
      </c>
      <c r="FV31" s="12">
        <f t="shared" si="59"/>
        <v>0.14042553191489363</v>
      </c>
      <c r="FW31" s="12">
        <f t="shared" si="60"/>
        <v>-3.0927835051546393E-2</v>
      </c>
      <c r="FX31" s="12">
        <f t="shared" si="61"/>
        <v>0.22784810126582278</v>
      </c>
      <c r="FY31" s="12">
        <f t="shared" si="62"/>
        <v>2.3316062176165803E-2</v>
      </c>
      <c r="FZ31" s="12">
        <f t="shared" si="63"/>
        <v>2.3872679045092837E-2</v>
      </c>
      <c r="GA31" s="12">
        <f t="shared" si="64"/>
        <v>-2.5839793281653745E-2</v>
      </c>
      <c r="GB31" s="12">
        <f t="shared" si="65"/>
        <v>0.41240875912408759</v>
      </c>
      <c r="GC31" s="12">
        <f t="shared" si="66"/>
        <v>5.3846153846153849E-2</v>
      </c>
    </row>
    <row r="32" spans="1:185" x14ac:dyDescent="0.25">
      <c r="A32" t="s">
        <v>39</v>
      </c>
      <c r="B32" s="10">
        <v>43951</v>
      </c>
      <c r="C32">
        <v>3733600</v>
      </c>
      <c r="D32">
        <v>-267800</v>
      </c>
      <c r="E32" s="10">
        <v>43951</v>
      </c>
      <c r="F32">
        <v>1320800</v>
      </c>
      <c r="G32">
        <v>104000</v>
      </c>
      <c r="H32" t="s">
        <v>39</v>
      </c>
      <c r="I32" s="10">
        <v>43950</v>
      </c>
      <c r="J32">
        <v>4001400</v>
      </c>
      <c r="K32">
        <v>28600</v>
      </c>
      <c r="L32" s="10">
        <v>43950</v>
      </c>
      <c r="M32">
        <v>1216800</v>
      </c>
      <c r="N32">
        <v>18200</v>
      </c>
      <c r="O32" t="s">
        <v>39</v>
      </c>
      <c r="P32" s="10">
        <v>43949</v>
      </c>
      <c r="Q32">
        <v>3972800</v>
      </c>
      <c r="R32">
        <v>-98800</v>
      </c>
      <c r="S32" s="10">
        <v>43949</v>
      </c>
      <c r="T32">
        <v>1198600</v>
      </c>
      <c r="U32">
        <v>-93600</v>
      </c>
      <c r="V32" t="s">
        <v>39</v>
      </c>
      <c r="W32" s="10">
        <v>43948</v>
      </c>
      <c r="X32">
        <v>4071600</v>
      </c>
      <c r="Y32">
        <v>-33800</v>
      </c>
      <c r="Z32" s="10">
        <v>43948</v>
      </c>
      <c r="AA32">
        <v>1292200</v>
      </c>
      <c r="AB32">
        <v>-28600</v>
      </c>
      <c r="AC32" t="s">
        <v>39</v>
      </c>
      <c r="AD32" s="10">
        <v>43945</v>
      </c>
      <c r="AE32">
        <v>4105400</v>
      </c>
      <c r="AF32">
        <v>-52000</v>
      </c>
      <c r="AG32" s="10">
        <v>43945</v>
      </c>
      <c r="AH32">
        <v>1320800</v>
      </c>
      <c r="AI32">
        <v>-93600</v>
      </c>
      <c r="AJ32" t="s">
        <v>39</v>
      </c>
      <c r="AK32" s="10">
        <v>43944</v>
      </c>
      <c r="AL32">
        <v>4157400</v>
      </c>
      <c r="AM32">
        <v>52000</v>
      </c>
      <c r="AN32" s="10">
        <v>43944</v>
      </c>
      <c r="AO32">
        <v>1414400</v>
      </c>
      <c r="AP32">
        <v>20800</v>
      </c>
      <c r="AQ32" t="s">
        <v>39</v>
      </c>
      <c r="AR32" s="10">
        <v>43943</v>
      </c>
      <c r="AS32">
        <v>4105400</v>
      </c>
      <c r="AT32">
        <v>384800</v>
      </c>
      <c r="AU32" s="10">
        <v>43943</v>
      </c>
      <c r="AV32">
        <v>1393600</v>
      </c>
      <c r="AW32">
        <v>171600</v>
      </c>
      <c r="AX32" t="s">
        <v>39</v>
      </c>
      <c r="AY32" s="10">
        <v>43942</v>
      </c>
      <c r="AZ32">
        <v>3720600</v>
      </c>
      <c r="BA32">
        <v>104000</v>
      </c>
      <c r="BB32" s="10">
        <v>43942</v>
      </c>
      <c r="BC32">
        <v>1222000</v>
      </c>
      <c r="BD32">
        <v>-39000</v>
      </c>
      <c r="BE32" t="s">
        <v>39</v>
      </c>
      <c r="BF32" s="10">
        <v>43941</v>
      </c>
      <c r="BG32">
        <v>3616600</v>
      </c>
      <c r="BH32">
        <v>1315600</v>
      </c>
      <c r="BI32" s="10">
        <v>43941</v>
      </c>
      <c r="BJ32">
        <v>1261000</v>
      </c>
      <c r="BK32">
        <v>234000</v>
      </c>
      <c r="BL32" t="s">
        <v>39</v>
      </c>
      <c r="BM32" s="10">
        <v>43938</v>
      </c>
      <c r="BN32">
        <v>2301000</v>
      </c>
      <c r="BO32">
        <v>322400</v>
      </c>
      <c r="BP32" s="10">
        <v>43938</v>
      </c>
      <c r="BQ32">
        <v>1027000</v>
      </c>
      <c r="BR32">
        <v>23400</v>
      </c>
      <c r="BS32" t="s">
        <v>39</v>
      </c>
      <c r="BT32" s="10">
        <v>43937</v>
      </c>
      <c r="BU32">
        <v>1978600</v>
      </c>
      <c r="BV32">
        <v>101400</v>
      </c>
      <c r="BW32" s="10">
        <v>43937</v>
      </c>
      <c r="BX32">
        <v>1003600</v>
      </c>
      <c r="BY32">
        <v>23400</v>
      </c>
      <c r="BZ32" t="s">
        <v>39</v>
      </c>
      <c r="CA32" s="10">
        <v>43936</v>
      </c>
      <c r="CB32">
        <v>1877200</v>
      </c>
      <c r="CC32">
        <v>395200</v>
      </c>
      <c r="CD32" s="10">
        <v>43936</v>
      </c>
      <c r="CE32">
        <v>980200</v>
      </c>
      <c r="CF32">
        <v>-26000</v>
      </c>
      <c r="CG32" t="s">
        <v>39</v>
      </c>
      <c r="CH32" s="10">
        <v>43934</v>
      </c>
      <c r="CI32">
        <v>1482000</v>
      </c>
      <c r="CJ32">
        <v>153400</v>
      </c>
      <c r="CK32" s="10">
        <v>43934</v>
      </c>
      <c r="CL32">
        <v>1006200</v>
      </c>
      <c r="CM32">
        <v>293800</v>
      </c>
      <c r="CN32" t="s">
        <v>39</v>
      </c>
      <c r="CO32" s="10">
        <v>43930</v>
      </c>
      <c r="CP32">
        <v>1328600</v>
      </c>
      <c r="CQ32">
        <v>137800</v>
      </c>
      <c r="CR32" s="10">
        <v>43930</v>
      </c>
      <c r="CS32">
        <v>712400</v>
      </c>
      <c r="CT32">
        <v>36400</v>
      </c>
      <c r="CU32" t="s">
        <v>39</v>
      </c>
      <c r="CV32" s="10">
        <v>43929</v>
      </c>
      <c r="CW32">
        <v>1190800</v>
      </c>
      <c r="CX32">
        <v>67600</v>
      </c>
      <c r="CY32" s="10">
        <v>43929</v>
      </c>
      <c r="CZ32">
        <v>676000</v>
      </c>
      <c r="DA32">
        <v>-13000</v>
      </c>
      <c r="DD32" t="str">
        <f t="shared" si="67"/>
        <v>CENTURYTEX</v>
      </c>
      <c r="DE32">
        <f t="shared" si="3"/>
        <v>247800</v>
      </c>
      <c r="DF32">
        <f t="shared" si="4"/>
        <v>267600</v>
      </c>
      <c r="DG32">
        <f t="shared" si="5"/>
        <v>325800</v>
      </c>
      <c r="DH32">
        <f t="shared" si="6"/>
        <v>376800</v>
      </c>
      <c r="DI32">
        <f t="shared" si="7"/>
        <v>408000</v>
      </c>
      <c r="DJ32">
        <f t="shared" si="8"/>
        <v>411600</v>
      </c>
      <c r="DK32">
        <f t="shared" si="9"/>
        <v>274200</v>
      </c>
      <c r="DL32">
        <f t="shared" si="10"/>
        <v>221400</v>
      </c>
      <c r="DM32">
        <f t="shared" si="11"/>
        <v>225000</v>
      </c>
      <c r="DN32">
        <f t="shared" si="12"/>
        <v>105600</v>
      </c>
      <c r="DO32">
        <f t="shared" si="13"/>
        <v>112200</v>
      </c>
      <c r="DP32">
        <f t="shared" si="14"/>
        <v>86400</v>
      </c>
      <c r="DQ32">
        <f t="shared" si="15"/>
        <v>31200</v>
      </c>
      <c r="DR32">
        <f t="shared" si="16"/>
        <v>24000</v>
      </c>
      <c r="DS32">
        <f t="shared" si="17"/>
        <v>21600</v>
      </c>
      <c r="DT32">
        <f t="shared" si="35"/>
        <v>91800</v>
      </c>
      <c r="DU32">
        <f t="shared" si="18"/>
        <v>81000</v>
      </c>
      <c r="DV32">
        <f t="shared" si="19"/>
        <v>90000</v>
      </c>
      <c r="DW32">
        <f t="shared" si="20"/>
        <v>91200</v>
      </c>
      <c r="DX32">
        <f t="shared" si="21"/>
        <v>99000</v>
      </c>
      <c r="DY32">
        <f t="shared" si="22"/>
        <v>106200</v>
      </c>
      <c r="DZ32">
        <f t="shared" si="23"/>
        <v>91200</v>
      </c>
      <c r="EA32">
        <f t="shared" si="24"/>
        <v>61800</v>
      </c>
      <c r="EB32">
        <f t="shared" si="25"/>
        <v>57000</v>
      </c>
      <c r="EC32">
        <f t="shared" si="26"/>
        <v>43200</v>
      </c>
      <c r="ED32">
        <f t="shared" si="27"/>
        <v>42600</v>
      </c>
      <c r="EE32">
        <f t="shared" si="28"/>
        <v>40200</v>
      </c>
      <c r="EF32">
        <f t="shared" si="29"/>
        <v>33000</v>
      </c>
      <c r="EG32">
        <f t="shared" si="30"/>
        <v>29400</v>
      </c>
      <c r="EH32">
        <f t="shared" si="31"/>
        <v>19200</v>
      </c>
      <c r="EJ32" s="11" t="str">
        <f t="shared" si="36"/>
        <v>CENTURYTEX</v>
      </c>
      <c r="EK32" s="12">
        <f t="shared" si="37"/>
        <v>0.3704600484261501</v>
      </c>
      <c r="EL32" s="12">
        <f t="shared" si="37"/>
        <v>0.30269058295964124</v>
      </c>
      <c r="EM32" s="12">
        <f t="shared" si="37"/>
        <v>0.27624309392265195</v>
      </c>
      <c r="EN32" s="12">
        <f t="shared" si="37"/>
        <v>0.24203821656050956</v>
      </c>
      <c r="EO32" s="12">
        <f t="shared" si="37"/>
        <v>0.24264705882352941</v>
      </c>
      <c r="EP32" s="12">
        <f t="shared" si="37"/>
        <v>0.25801749271137026</v>
      </c>
      <c r="EQ32" s="12">
        <f t="shared" si="37"/>
        <v>0.33260393873085337</v>
      </c>
      <c r="ER32" s="12">
        <f t="shared" si="37"/>
        <v>0.2791327913279133</v>
      </c>
      <c r="ES32" s="12">
        <f t="shared" si="37"/>
        <v>0.25333333333333335</v>
      </c>
      <c r="ET32" s="12">
        <f t="shared" si="37"/>
        <v>0.40909090909090912</v>
      </c>
      <c r="EU32" s="12">
        <f t="shared" si="37"/>
        <v>0.37967914438502676</v>
      </c>
      <c r="EV32" s="12">
        <f t="shared" si="37"/>
        <v>0.46527777777777779</v>
      </c>
      <c r="EW32" s="12">
        <f t="shared" si="37"/>
        <v>1.0576923076923077</v>
      </c>
      <c r="EX32" s="12">
        <f t="shared" si="37"/>
        <v>1.2250000000000001</v>
      </c>
      <c r="EY32" s="12">
        <f t="shared" si="37"/>
        <v>0.88888888888888884</v>
      </c>
      <c r="FA32" s="12" t="str">
        <f t="shared" si="38"/>
        <v>CENTURYTEX</v>
      </c>
      <c r="FB32" s="12">
        <f t="shared" si="39"/>
        <v>-7.3991031390134525</v>
      </c>
      <c r="FC32" s="12">
        <f t="shared" si="40"/>
        <v>-17.863720073664826</v>
      </c>
      <c r="FD32" s="12">
        <f t="shared" si="41"/>
        <v>-13.535031847133759</v>
      </c>
      <c r="FE32" s="12">
        <f t="shared" si="42"/>
        <v>-7.6470588235294121</v>
      </c>
      <c r="FF32" s="12">
        <f t="shared" si="43"/>
        <v>-0.87463556851311952</v>
      </c>
      <c r="FG32" s="12">
        <f t="shared" si="44"/>
        <v>50.109409190371991</v>
      </c>
      <c r="FH32" s="12">
        <f t="shared" si="45"/>
        <v>23.848238482384822</v>
      </c>
      <c r="FI32" s="12">
        <f t="shared" si="46"/>
        <v>-1.6</v>
      </c>
      <c r="FJ32" s="12">
        <f t="shared" si="47"/>
        <v>113.06818181818181</v>
      </c>
      <c r="FK32" s="12">
        <f t="shared" si="48"/>
        <v>-5.882352941176471</v>
      </c>
      <c r="FL32" s="12">
        <f t="shared" si="49"/>
        <v>29.861111111111111</v>
      </c>
      <c r="FM32" s="12">
        <f t="shared" si="50"/>
        <v>176.92307692307693</v>
      </c>
      <c r="FN32" s="12">
        <f t="shared" si="51"/>
        <v>30</v>
      </c>
      <c r="FO32" s="12">
        <f t="shared" si="52"/>
        <v>11.111111111111111</v>
      </c>
      <c r="FP32" s="12">
        <f t="shared" si="53"/>
        <v>0.13333333333333333</v>
      </c>
      <c r="FQ32" s="12">
        <f t="shared" si="54"/>
        <v>-0.1</v>
      </c>
      <c r="FR32" s="12">
        <f t="shared" si="55"/>
        <v>-1.3157894736842105E-2</v>
      </c>
      <c r="FS32" s="12">
        <f t="shared" si="56"/>
        <v>-7.8787878787878782E-2</v>
      </c>
      <c r="FT32" s="12">
        <f t="shared" si="57"/>
        <v>-6.7796610169491525E-2</v>
      </c>
      <c r="FU32" s="12">
        <f t="shared" si="58"/>
        <v>0.16447368421052633</v>
      </c>
      <c r="FV32" s="12">
        <f t="shared" si="59"/>
        <v>0.47572815533980584</v>
      </c>
      <c r="FW32" s="12">
        <f t="shared" si="60"/>
        <v>8.4210526315789472E-2</v>
      </c>
      <c r="FX32" s="12">
        <f t="shared" si="61"/>
        <v>0.31944444444444442</v>
      </c>
      <c r="FY32" s="12">
        <f t="shared" si="62"/>
        <v>1.4084507042253521E-2</v>
      </c>
      <c r="FZ32" s="12">
        <f t="shared" si="63"/>
        <v>5.9701492537313432E-2</v>
      </c>
      <c r="GA32" s="12">
        <f t="shared" si="64"/>
        <v>0.21818181818181817</v>
      </c>
      <c r="GB32" s="12">
        <f t="shared" si="65"/>
        <v>0.12244897959183673</v>
      </c>
      <c r="GC32" s="12">
        <f t="shared" si="66"/>
        <v>0.53125</v>
      </c>
    </row>
    <row r="33" spans="1:185" x14ac:dyDescent="0.25">
      <c r="A33" t="s">
        <v>40</v>
      </c>
      <c r="B33" s="10">
        <v>43951</v>
      </c>
      <c r="C33">
        <v>247800</v>
      </c>
      <c r="D33">
        <v>-19800</v>
      </c>
      <c r="E33" s="10">
        <v>43951</v>
      </c>
      <c r="F33">
        <v>91800</v>
      </c>
      <c r="G33">
        <v>10800</v>
      </c>
      <c r="H33" t="s">
        <v>40</v>
      </c>
      <c r="I33" s="10">
        <v>43950</v>
      </c>
      <c r="J33">
        <v>267600</v>
      </c>
      <c r="K33">
        <v>-58200</v>
      </c>
      <c r="L33" s="10">
        <v>43950</v>
      </c>
      <c r="M33">
        <v>81000</v>
      </c>
      <c r="N33">
        <v>-9000</v>
      </c>
      <c r="O33" t="s">
        <v>40</v>
      </c>
      <c r="P33" s="10">
        <v>43949</v>
      </c>
      <c r="Q33">
        <v>325800</v>
      </c>
      <c r="R33">
        <v>-51000</v>
      </c>
      <c r="S33" s="10">
        <v>43949</v>
      </c>
      <c r="T33">
        <v>90000</v>
      </c>
      <c r="U33">
        <v>-1200</v>
      </c>
      <c r="V33" t="s">
        <v>40</v>
      </c>
      <c r="W33" s="10">
        <v>43948</v>
      </c>
      <c r="X33">
        <v>376800</v>
      </c>
      <c r="Y33">
        <v>-31200</v>
      </c>
      <c r="Z33" s="10">
        <v>43948</v>
      </c>
      <c r="AA33">
        <v>91200</v>
      </c>
      <c r="AB33">
        <v>-7800</v>
      </c>
      <c r="AC33" t="s">
        <v>40</v>
      </c>
      <c r="AD33" s="10">
        <v>43945</v>
      </c>
      <c r="AE33">
        <v>408000</v>
      </c>
      <c r="AF33">
        <v>-3600</v>
      </c>
      <c r="AG33" s="10">
        <v>43945</v>
      </c>
      <c r="AH33">
        <v>99000</v>
      </c>
      <c r="AI33">
        <v>-7200</v>
      </c>
      <c r="AJ33" t="s">
        <v>40</v>
      </c>
      <c r="AK33" s="10">
        <v>43944</v>
      </c>
      <c r="AL33">
        <v>411600</v>
      </c>
      <c r="AM33">
        <v>137400</v>
      </c>
      <c r="AN33" s="10">
        <v>43944</v>
      </c>
      <c r="AO33">
        <v>106200</v>
      </c>
      <c r="AP33">
        <v>15000</v>
      </c>
      <c r="AQ33" t="s">
        <v>40</v>
      </c>
      <c r="AR33" s="10">
        <v>43943</v>
      </c>
      <c r="AS33">
        <v>274200</v>
      </c>
      <c r="AT33">
        <v>52800</v>
      </c>
      <c r="AU33" s="10">
        <v>43943</v>
      </c>
      <c r="AV33">
        <v>91200</v>
      </c>
      <c r="AW33">
        <v>29400</v>
      </c>
      <c r="AX33" t="s">
        <v>40</v>
      </c>
      <c r="AY33" s="10">
        <v>43942</v>
      </c>
      <c r="AZ33">
        <v>221400</v>
      </c>
      <c r="BA33">
        <v>-3600</v>
      </c>
      <c r="BB33" s="10">
        <v>43942</v>
      </c>
      <c r="BC33">
        <v>61800</v>
      </c>
      <c r="BD33">
        <v>4800</v>
      </c>
      <c r="BE33" t="s">
        <v>40</v>
      </c>
      <c r="BF33" s="10">
        <v>43941</v>
      </c>
      <c r="BG33">
        <v>225000</v>
      </c>
      <c r="BH33">
        <v>119400</v>
      </c>
      <c r="BI33" s="10">
        <v>43941</v>
      </c>
      <c r="BJ33">
        <v>57000</v>
      </c>
      <c r="BK33">
        <v>13800</v>
      </c>
      <c r="BL33" t="s">
        <v>40</v>
      </c>
      <c r="BM33" s="10">
        <v>43938</v>
      </c>
      <c r="BN33">
        <v>105600</v>
      </c>
      <c r="BO33">
        <v>-6600</v>
      </c>
      <c r="BP33" s="10">
        <v>43938</v>
      </c>
      <c r="BQ33">
        <v>43200</v>
      </c>
      <c r="BR33">
        <v>600</v>
      </c>
      <c r="BS33" t="s">
        <v>40</v>
      </c>
      <c r="BT33" s="10">
        <v>43937</v>
      </c>
      <c r="BU33">
        <v>112200</v>
      </c>
      <c r="BV33">
        <v>25800</v>
      </c>
      <c r="BW33" s="10">
        <v>43937</v>
      </c>
      <c r="BX33">
        <v>42600</v>
      </c>
      <c r="BY33">
        <v>2400</v>
      </c>
      <c r="BZ33" t="s">
        <v>40</v>
      </c>
      <c r="CA33" s="10">
        <v>43936</v>
      </c>
      <c r="CB33">
        <v>86400</v>
      </c>
      <c r="CC33">
        <v>55200</v>
      </c>
      <c r="CD33" s="10">
        <v>43936</v>
      </c>
      <c r="CE33">
        <v>40200</v>
      </c>
      <c r="CF33">
        <v>7200</v>
      </c>
      <c r="CG33" t="s">
        <v>40</v>
      </c>
      <c r="CH33" s="10">
        <v>43934</v>
      </c>
      <c r="CI33">
        <v>31200</v>
      </c>
      <c r="CJ33">
        <v>7200</v>
      </c>
      <c r="CK33" s="10">
        <v>43934</v>
      </c>
      <c r="CL33">
        <v>33000</v>
      </c>
      <c r="CM33">
        <v>3600</v>
      </c>
      <c r="CN33" t="s">
        <v>40</v>
      </c>
      <c r="CO33" s="10">
        <v>43930</v>
      </c>
      <c r="CP33">
        <v>24000</v>
      </c>
      <c r="CQ33">
        <v>2400</v>
      </c>
      <c r="CR33" s="10">
        <v>43930</v>
      </c>
      <c r="CS33">
        <v>29400</v>
      </c>
      <c r="CT33">
        <v>10200</v>
      </c>
      <c r="CU33" t="s">
        <v>40</v>
      </c>
      <c r="CV33" s="10">
        <v>43929</v>
      </c>
      <c r="CW33">
        <v>21600</v>
      </c>
      <c r="CX33">
        <v>3000</v>
      </c>
      <c r="CY33" s="10">
        <v>43929</v>
      </c>
      <c r="CZ33">
        <v>19200</v>
      </c>
      <c r="DA33">
        <v>2400</v>
      </c>
      <c r="DD33" t="str">
        <f t="shared" si="67"/>
        <v>CESC</v>
      </c>
      <c r="DE33">
        <f t="shared" si="3"/>
        <v>152800</v>
      </c>
      <c r="DF33">
        <f t="shared" si="4"/>
        <v>159200</v>
      </c>
      <c r="DG33">
        <f t="shared" si="5"/>
        <v>162400</v>
      </c>
      <c r="DH33">
        <f t="shared" si="6"/>
        <v>134400</v>
      </c>
      <c r="DI33">
        <f t="shared" si="7"/>
        <v>137600</v>
      </c>
      <c r="DJ33">
        <f t="shared" si="8"/>
        <v>138400</v>
      </c>
      <c r="DK33">
        <f t="shared" si="9"/>
        <v>135200</v>
      </c>
      <c r="DL33">
        <f t="shared" si="10"/>
        <v>136800</v>
      </c>
      <c r="DM33">
        <f t="shared" si="11"/>
        <v>127200</v>
      </c>
      <c r="DN33">
        <f t="shared" si="12"/>
        <v>112000</v>
      </c>
      <c r="DO33">
        <f t="shared" si="13"/>
        <v>111200</v>
      </c>
      <c r="DP33">
        <f t="shared" si="14"/>
        <v>118400</v>
      </c>
      <c r="DQ33">
        <f t="shared" si="15"/>
        <v>113600</v>
      </c>
      <c r="DR33">
        <f t="shared" si="16"/>
        <v>37600</v>
      </c>
      <c r="DS33">
        <f t="shared" si="17"/>
        <v>36000</v>
      </c>
      <c r="DT33">
        <f t="shared" si="35"/>
        <v>94400</v>
      </c>
      <c r="DU33">
        <f t="shared" si="18"/>
        <v>95200</v>
      </c>
      <c r="DV33">
        <f t="shared" si="19"/>
        <v>85600</v>
      </c>
      <c r="DW33">
        <f t="shared" si="20"/>
        <v>84800</v>
      </c>
      <c r="DX33">
        <f t="shared" si="21"/>
        <v>82400</v>
      </c>
      <c r="DY33">
        <f t="shared" si="22"/>
        <v>84800</v>
      </c>
      <c r="DZ33">
        <f t="shared" si="23"/>
        <v>75200</v>
      </c>
      <c r="EA33">
        <f t="shared" si="24"/>
        <v>60000</v>
      </c>
      <c r="EB33">
        <f t="shared" si="25"/>
        <v>53600</v>
      </c>
      <c r="EC33">
        <f t="shared" si="26"/>
        <v>39200</v>
      </c>
      <c r="ED33">
        <f t="shared" si="27"/>
        <v>8000</v>
      </c>
      <c r="EE33">
        <f t="shared" si="28"/>
        <v>8000</v>
      </c>
      <c r="EF33">
        <f t="shared" si="29"/>
        <v>3200</v>
      </c>
      <c r="EG33">
        <f t="shared" si="30"/>
        <v>2400</v>
      </c>
      <c r="EH33">
        <f t="shared" si="31"/>
        <v>2400</v>
      </c>
      <c r="EJ33" s="11" t="str">
        <f t="shared" si="36"/>
        <v>CESC</v>
      </c>
      <c r="EK33" s="12">
        <f t="shared" si="37"/>
        <v>0.61780104712041883</v>
      </c>
      <c r="EL33" s="12">
        <f t="shared" si="37"/>
        <v>0.59798994974874375</v>
      </c>
      <c r="EM33" s="12">
        <f t="shared" si="37"/>
        <v>0.52709359605911332</v>
      </c>
      <c r="EN33" s="12">
        <f t="shared" si="37"/>
        <v>0.63095238095238093</v>
      </c>
      <c r="EO33" s="12">
        <f t="shared" si="37"/>
        <v>0.59883720930232553</v>
      </c>
      <c r="EP33" s="12">
        <f t="shared" si="37"/>
        <v>0.61271676300578037</v>
      </c>
      <c r="EQ33" s="12">
        <f t="shared" si="37"/>
        <v>0.55621301775147924</v>
      </c>
      <c r="ER33" s="12">
        <f t="shared" si="37"/>
        <v>0.43859649122807015</v>
      </c>
      <c r="ES33" s="12">
        <f t="shared" si="37"/>
        <v>0.42138364779874216</v>
      </c>
      <c r="ET33" s="12">
        <f t="shared" si="37"/>
        <v>0.35</v>
      </c>
      <c r="EU33" s="12">
        <f t="shared" si="37"/>
        <v>7.1942446043165464E-2</v>
      </c>
      <c r="EV33" s="12">
        <f t="shared" si="37"/>
        <v>6.7567567567567571E-2</v>
      </c>
      <c r="EW33" s="12">
        <f t="shared" si="37"/>
        <v>2.8169014084507043E-2</v>
      </c>
      <c r="EX33" s="12">
        <f t="shared" si="37"/>
        <v>6.3829787234042548E-2</v>
      </c>
      <c r="EY33" s="12">
        <f t="shared" si="37"/>
        <v>6.6666666666666666E-2</v>
      </c>
      <c r="FA33" s="12" t="str">
        <f t="shared" si="38"/>
        <v>CESC</v>
      </c>
      <c r="FB33" s="12">
        <f t="shared" si="39"/>
        <v>-4.0201005025125625</v>
      </c>
      <c r="FC33" s="12">
        <f t="shared" si="40"/>
        <v>-1.9704433497536946</v>
      </c>
      <c r="FD33" s="12">
        <f t="shared" si="41"/>
        <v>20.833333333333332</v>
      </c>
      <c r="FE33" s="12">
        <f t="shared" si="42"/>
        <v>-2.3255813953488373</v>
      </c>
      <c r="FF33" s="12">
        <f t="shared" si="43"/>
        <v>-0.5780346820809249</v>
      </c>
      <c r="FG33" s="12">
        <f t="shared" si="44"/>
        <v>2.3668639053254439</v>
      </c>
      <c r="FH33" s="12">
        <f t="shared" si="45"/>
        <v>-1.1695906432748537</v>
      </c>
      <c r="FI33" s="12">
        <f t="shared" si="46"/>
        <v>7.5471698113207548</v>
      </c>
      <c r="FJ33" s="12">
        <f t="shared" si="47"/>
        <v>13.571428571428571</v>
      </c>
      <c r="FK33" s="12">
        <f t="shared" si="48"/>
        <v>0.71942446043165464</v>
      </c>
      <c r="FL33" s="12">
        <f t="shared" si="49"/>
        <v>-6.0810810810810807</v>
      </c>
      <c r="FM33" s="12">
        <f t="shared" si="50"/>
        <v>4.225352112676056</v>
      </c>
      <c r="FN33" s="12">
        <f t="shared" si="51"/>
        <v>202.12765957446808</v>
      </c>
      <c r="FO33" s="12">
        <f t="shared" si="52"/>
        <v>4.4444444444444446</v>
      </c>
      <c r="FP33" s="12">
        <f t="shared" si="53"/>
        <v>-8.4033613445378148E-3</v>
      </c>
      <c r="FQ33" s="12">
        <f t="shared" si="54"/>
        <v>0.11214953271028037</v>
      </c>
      <c r="FR33" s="12">
        <f t="shared" si="55"/>
        <v>9.433962264150943E-3</v>
      </c>
      <c r="FS33" s="12">
        <f t="shared" si="56"/>
        <v>2.9126213592233011E-2</v>
      </c>
      <c r="FT33" s="12">
        <f t="shared" si="57"/>
        <v>-2.8301886792452831E-2</v>
      </c>
      <c r="FU33" s="12">
        <f t="shared" si="58"/>
        <v>0.1276595744680851</v>
      </c>
      <c r="FV33" s="12">
        <f t="shared" si="59"/>
        <v>0.25333333333333335</v>
      </c>
      <c r="FW33" s="12">
        <f t="shared" si="60"/>
        <v>0.11940298507462686</v>
      </c>
      <c r="FX33" s="12">
        <f t="shared" si="61"/>
        <v>0.36734693877551022</v>
      </c>
      <c r="FY33" s="12">
        <f t="shared" si="62"/>
        <v>3.9</v>
      </c>
      <c r="FZ33" s="12">
        <f t="shared" si="63"/>
        <v>0</v>
      </c>
      <c r="GA33" s="12">
        <f t="shared" si="64"/>
        <v>1.5</v>
      </c>
      <c r="GB33" s="12">
        <f t="shared" si="65"/>
        <v>0.33333333333333331</v>
      </c>
      <c r="GC33" s="12">
        <f t="shared" si="66"/>
        <v>0</v>
      </c>
    </row>
    <row r="34" spans="1:185" x14ac:dyDescent="0.25">
      <c r="A34" t="s">
        <v>41</v>
      </c>
      <c r="B34" s="10">
        <v>43951</v>
      </c>
      <c r="C34">
        <v>152800</v>
      </c>
      <c r="D34">
        <v>-6400</v>
      </c>
      <c r="E34" s="10">
        <v>43951</v>
      </c>
      <c r="F34">
        <v>94400</v>
      </c>
      <c r="G34">
        <v>-800</v>
      </c>
      <c r="H34" t="s">
        <v>41</v>
      </c>
      <c r="I34" s="10">
        <v>43950</v>
      </c>
      <c r="J34">
        <v>159200</v>
      </c>
      <c r="K34">
        <v>-3200</v>
      </c>
      <c r="L34" s="10">
        <v>43950</v>
      </c>
      <c r="M34">
        <v>95200</v>
      </c>
      <c r="N34">
        <v>9600</v>
      </c>
      <c r="O34" t="s">
        <v>41</v>
      </c>
      <c r="P34" s="10">
        <v>43949</v>
      </c>
      <c r="Q34">
        <v>162400</v>
      </c>
      <c r="R34">
        <v>28000</v>
      </c>
      <c r="S34" s="10">
        <v>43949</v>
      </c>
      <c r="T34">
        <v>85600</v>
      </c>
      <c r="U34">
        <v>800</v>
      </c>
      <c r="V34" t="s">
        <v>41</v>
      </c>
      <c r="W34" s="10">
        <v>43948</v>
      </c>
      <c r="X34">
        <v>134400</v>
      </c>
      <c r="Y34">
        <v>-3200</v>
      </c>
      <c r="Z34" s="10">
        <v>43948</v>
      </c>
      <c r="AA34">
        <v>84800</v>
      </c>
      <c r="AB34">
        <v>2400</v>
      </c>
      <c r="AC34" t="s">
        <v>41</v>
      </c>
      <c r="AD34" s="10">
        <v>43945</v>
      </c>
      <c r="AE34">
        <v>137600</v>
      </c>
      <c r="AF34">
        <v>-800</v>
      </c>
      <c r="AG34" s="10">
        <v>43945</v>
      </c>
      <c r="AH34">
        <v>82400</v>
      </c>
      <c r="AI34">
        <v>-2400</v>
      </c>
      <c r="AJ34" t="s">
        <v>41</v>
      </c>
      <c r="AK34" s="10">
        <v>43944</v>
      </c>
      <c r="AL34">
        <v>138400</v>
      </c>
      <c r="AM34">
        <v>3200</v>
      </c>
      <c r="AN34" s="10">
        <v>43944</v>
      </c>
      <c r="AO34">
        <v>84800</v>
      </c>
      <c r="AP34">
        <v>9600</v>
      </c>
      <c r="AQ34" t="s">
        <v>41</v>
      </c>
      <c r="AR34" s="10">
        <v>43943</v>
      </c>
      <c r="AS34">
        <v>135200</v>
      </c>
      <c r="AT34">
        <v>-1600</v>
      </c>
      <c r="AU34" s="10">
        <v>43943</v>
      </c>
      <c r="AV34">
        <v>75200</v>
      </c>
      <c r="AW34">
        <v>15200</v>
      </c>
      <c r="AX34" t="s">
        <v>41</v>
      </c>
      <c r="AY34" s="10">
        <v>43942</v>
      </c>
      <c r="AZ34">
        <v>136800</v>
      </c>
      <c r="BA34">
        <v>9600</v>
      </c>
      <c r="BB34" s="10">
        <v>43942</v>
      </c>
      <c r="BC34">
        <v>60000</v>
      </c>
      <c r="BD34">
        <v>6400</v>
      </c>
      <c r="BE34" t="s">
        <v>41</v>
      </c>
      <c r="BF34" s="10">
        <v>43941</v>
      </c>
      <c r="BG34">
        <v>127200</v>
      </c>
      <c r="BH34">
        <v>15200</v>
      </c>
      <c r="BI34" s="10">
        <v>43941</v>
      </c>
      <c r="BJ34">
        <v>53600</v>
      </c>
      <c r="BK34">
        <v>14400</v>
      </c>
      <c r="BL34" t="s">
        <v>41</v>
      </c>
      <c r="BM34" s="10">
        <v>43938</v>
      </c>
      <c r="BN34">
        <v>112000</v>
      </c>
      <c r="BO34">
        <v>800</v>
      </c>
      <c r="BP34" s="10">
        <v>43938</v>
      </c>
      <c r="BQ34">
        <v>39200</v>
      </c>
      <c r="BR34">
        <v>31200</v>
      </c>
      <c r="BS34" t="s">
        <v>41</v>
      </c>
      <c r="BT34" s="10">
        <v>43937</v>
      </c>
      <c r="BU34">
        <v>111200</v>
      </c>
      <c r="BV34">
        <v>-7200</v>
      </c>
      <c r="BW34" s="10">
        <v>43937</v>
      </c>
      <c r="BX34">
        <v>8000</v>
      </c>
      <c r="BY34">
        <v>0</v>
      </c>
      <c r="BZ34" t="s">
        <v>41</v>
      </c>
      <c r="CA34" s="10">
        <v>43936</v>
      </c>
      <c r="CB34">
        <v>118400</v>
      </c>
      <c r="CC34">
        <v>4800</v>
      </c>
      <c r="CD34" s="10">
        <v>43936</v>
      </c>
      <c r="CE34">
        <v>8000</v>
      </c>
      <c r="CF34">
        <v>4800</v>
      </c>
      <c r="CG34" t="s">
        <v>41</v>
      </c>
      <c r="CH34" s="10">
        <v>43934</v>
      </c>
      <c r="CI34">
        <v>113600</v>
      </c>
      <c r="CJ34">
        <v>76000</v>
      </c>
      <c r="CK34" s="10">
        <v>43934</v>
      </c>
      <c r="CL34">
        <v>3200</v>
      </c>
      <c r="CM34">
        <v>800</v>
      </c>
      <c r="CN34" t="s">
        <v>41</v>
      </c>
      <c r="CO34" s="10">
        <v>43930</v>
      </c>
      <c r="CP34">
        <v>37600</v>
      </c>
      <c r="CQ34">
        <v>1600</v>
      </c>
      <c r="CR34" s="10">
        <v>43930</v>
      </c>
      <c r="CS34">
        <v>2400</v>
      </c>
      <c r="CT34">
        <v>0</v>
      </c>
      <c r="CU34" t="s">
        <v>41</v>
      </c>
      <c r="CV34" s="10">
        <v>43929</v>
      </c>
      <c r="CW34">
        <v>36000</v>
      </c>
      <c r="CX34">
        <v>2400</v>
      </c>
      <c r="CY34" s="10">
        <v>43929</v>
      </c>
      <c r="CZ34">
        <v>2400</v>
      </c>
      <c r="DA34">
        <v>1600</v>
      </c>
      <c r="DD34" t="str">
        <f t="shared" si="67"/>
        <v>CHOLAFIN</v>
      </c>
      <c r="DE34">
        <f t="shared" si="3"/>
        <v>627500</v>
      </c>
      <c r="DF34">
        <f t="shared" si="4"/>
        <v>875000</v>
      </c>
      <c r="DG34">
        <f t="shared" si="5"/>
        <v>900000</v>
      </c>
      <c r="DH34">
        <f t="shared" si="6"/>
        <v>982500</v>
      </c>
      <c r="DI34">
        <f t="shared" si="7"/>
        <v>977500</v>
      </c>
      <c r="DJ34">
        <f t="shared" si="8"/>
        <v>805000</v>
      </c>
      <c r="DK34">
        <f t="shared" si="9"/>
        <v>767500</v>
      </c>
      <c r="DL34">
        <f t="shared" si="10"/>
        <v>662500</v>
      </c>
      <c r="DM34">
        <f t="shared" si="11"/>
        <v>565000</v>
      </c>
      <c r="DN34">
        <f t="shared" si="12"/>
        <v>272500</v>
      </c>
      <c r="DO34">
        <f t="shared" si="13"/>
        <v>262500</v>
      </c>
      <c r="DP34">
        <f t="shared" si="14"/>
        <v>162500</v>
      </c>
      <c r="DQ34">
        <f t="shared" si="15"/>
        <v>170000</v>
      </c>
      <c r="DR34">
        <f t="shared" si="16"/>
        <v>100000</v>
      </c>
      <c r="DS34">
        <f t="shared" si="17"/>
        <v>140000</v>
      </c>
      <c r="DT34">
        <f t="shared" ref="DT34:DT65" si="68">VLOOKUP($DD34,STKOPN,6,0)</f>
        <v>495000</v>
      </c>
      <c r="DU34">
        <f t="shared" ref="DU34:DU65" si="69">VLOOKUP($DD34,STKOPN,13,0)</f>
        <v>462500</v>
      </c>
      <c r="DV34">
        <f t="shared" ref="DV34:DV65" si="70">VLOOKUP($DD34,STKOPN,20,0)</f>
        <v>457500</v>
      </c>
      <c r="DW34">
        <f t="shared" ref="DW34:DW65" si="71">VLOOKUP($DD34,STKOPN,27,0)</f>
        <v>472500</v>
      </c>
      <c r="DX34">
        <f t="shared" ref="DX34:DX65" si="72">VLOOKUP($DD34,STKOPN,34,0)</f>
        <v>455000</v>
      </c>
      <c r="DY34">
        <f t="shared" ref="DY34:DY65" si="73">VLOOKUP($DD34,STKOPN,41,0)</f>
        <v>287500</v>
      </c>
      <c r="DZ34">
        <f t="shared" ref="DZ34:DZ65" si="74">VLOOKUP($DD34,STKOPN,48,0)</f>
        <v>225000</v>
      </c>
      <c r="EA34">
        <f t="shared" ref="EA34:EA65" si="75">VLOOKUP($DD34,STKOPN,55,0)</f>
        <v>222500</v>
      </c>
      <c r="EB34">
        <f t="shared" ref="EB34:EB65" si="76">VLOOKUP($DD34,STKOPN,62,0)</f>
        <v>190000</v>
      </c>
      <c r="EC34">
        <f t="shared" ref="EC34:EC65" si="77">VLOOKUP($DD34,STKOPN,69,0)</f>
        <v>190000</v>
      </c>
      <c r="ED34">
        <f t="shared" ref="ED34:ED65" si="78">VLOOKUP($DD34,STKOPN,76,0)</f>
        <v>155000</v>
      </c>
      <c r="EE34">
        <f t="shared" ref="EE34:EE65" si="79">VLOOKUP($DD34,STKOPN,83,0)</f>
        <v>155000</v>
      </c>
      <c r="EF34">
        <f t="shared" ref="EF34:EF65" si="80">VLOOKUP($DD34,STKOPN,90,0)</f>
        <v>137500</v>
      </c>
      <c r="EG34">
        <f t="shared" ref="EG34:EG65" si="81">VLOOKUP($DD34,STKOPN,97,0)</f>
        <v>95000</v>
      </c>
      <c r="EH34">
        <f t="shared" ref="EH34:EH65" si="82">VLOOKUP($DD34,STKOPN,104,0)</f>
        <v>85000</v>
      </c>
      <c r="EJ34" s="11" t="str">
        <f t="shared" si="36"/>
        <v>CHOLAFIN</v>
      </c>
      <c r="EK34" s="12">
        <f t="shared" ref="EK34:EY50" si="83">DT34/DE34</f>
        <v>0.78884462151394419</v>
      </c>
      <c r="EL34" s="12">
        <f t="shared" si="83"/>
        <v>0.52857142857142858</v>
      </c>
      <c r="EM34" s="12">
        <f t="shared" si="83"/>
        <v>0.5083333333333333</v>
      </c>
      <c r="EN34" s="12">
        <f t="shared" si="83"/>
        <v>0.48091603053435117</v>
      </c>
      <c r="EO34" s="12">
        <f t="shared" si="83"/>
        <v>0.46547314578005117</v>
      </c>
      <c r="EP34" s="12">
        <f t="shared" si="83"/>
        <v>0.35714285714285715</v>
      </c>
      <c r="EQ34" s="12">
        <f t="shared" si="83"/>
        <v>0.29315960912052119</v>
      </c>
      <c r="ER34" s="12">
        <f t="shared" si="83"/>
        <v>0.33584905660377357</v>
      </c>
      <c r="ES34" s="12">
        <f t="shared" si="83"/>
        <v>0.33628318584070799</v>
      </c>
      <c r="ET34" s="12">
        <f t="shared" si="83"/>
        <v>0.69724770642201839</v>
      </c>
      <c r="EU34" s="12">
        <f t="shared" si="83"/>
        <v>0.59047619047619049</v>
      </c>
      <c r="EV34" s="12">
        <f t="shared" si="83"/>
        <v>0.9538461538461539</v>
      </c>
      <c r="EW34" s="12">
        <f t="shared" si="83"/>
        <v>0.80882352941176472</v>
      </c>
      <c r="EX34" s="12">
        <f t="shared" si="83"/>
        <v>0.95</v>
      </c>
      <c r="EY34" s="12">
        <f t="shared" si="83"/>
        <v>0.6071428571428571</v>
      </c>
      <c r="FA34" s="12" t="str">
        <f t="shared" si="38"/>
        <v>CHOLAFIN</v>
      </c>
      <c r="FB34" s="12">
        <f t="shared" si="39"/>
        <v>-28.285714285714285</v>
      </c>
      <c r="FC34" s="12">
        <f t="shared" si="40"/>
        <v>-2.7777777777777777</v>
      </c>
      <c r="FD34" s="12">
        <f t="shared" si="41"/>
        <v>-8.3969465648854964</v>
      </c>
      <c r="FE34" s="12">
        <f t="shared" si="42"/>
        <v>0.51150895140664965</v>
      </c>
      <c r="FF34" s="12">
        <f t="shared" si="43"/>
        <v>21.428571428571427</v>
      </c>
      <c r="FG34" s="12">
        <f t="shared" si="44"/>
        <v>4.8859934853420199</v>
      </c>
      <c r="FH34" s="12">
        <f t="shared" si="45"/>
        <v>15.849056603773585</v>
      </c>
      <c r="FI34" s="12">
        <f t="shared" si="46"/>
        <v>17.256637168141594</v>
      </c>
      <c r="FJ34" s="12">
        <f t="shared" si="47"/>
        <v>107.33944954128441</v>
      </c>
      <c r="FK34" s="12">
        <f t="shared" si="48"/>
        <v>3.8095238095238093</v>
      </c>
      <c r="FL34" s="12">
        <f t="shared" si="49"/>
        <v>61.53846153846154</v>
      </c>
      <c r="FM34" s="12">
        <f t="shared" si="50"/>
        <v>-4.4117647058823533</v>
      </c>
      <c r="FN34" s="12">
        <f t="shared" si="51"/>
        <v>70</v>
      </c>
      <c r="FO34" s="12">
        <f t="shared" si="52"/>
        <v>-28.571428571428573</v>
      </c>
      <c r="FP34" s="12">
        <f t="shared" si="53"/>
        <v>7.0270270270270274E-2</v>
      </c>
      <c r="FQ34" s="12">
        <f t="shared" si="54"/>
        <v>1.092896174863388E-2</v>
      </c>
      <c r="FR34" s="12">
        <f t="shared" si="55"/>
        <v>-3.1746031746031744E-2</v>
      </c>
      <c r="FS34" s="12">
        <f t="shared" si="56"/>
        <v>3.8461538461538464E-2</v>
      </c>
      <c r="FT34" s="12">
        <f t="shared" si="57"/>
        <v>0.58260869565217388</v>
      </c>
      <c r="FU34" s="12">
        <f t="shared" si="58"/>
        <v>0.27777777777777779</v>
      </c>
      <c r="FV34" s="12">
        <f t="shared" si="59"/>
        <v>1.1235955056179775E-2</v>
      </c>
      <c r="FW34" s="12">
        <f t="shared" si="60"/>
        <v>0.17105263157894737</v>
      </c>
      <c r="FX34" s="12">
        <f t="shared" si="61"/>
        <v>0</v>
      </c>
      <c r="FY34" s="12">
        <f t="shared" si="62"/>
        <v>0.22580645161290322</v>
      </c>
      <c r="FZ34" s="12">
        <f t="shared" si="63"/>
        <v>0</v>
      </c>
      <c r="GA34" s="12">
        <f t="shared" si="64"/>
        <v>0.12727272727272726</v>
      </c>
      <c r="GB34" s="12">
        <f t="shared" si="65"/>
        <v>0.44736842105263158</v>
      </c>
      <c r="GC34" s="12">
        <f t="shared" si="66"/>
        <v>0.11764705882352941</v>
      </c>
    </row>
    <row r="35" spans="1:185" x14ac:dyDescent="0.25">
      <c r="A35" t="s">
        <v>42</v>
      </c>
      <c r="B35" s="10">
        <v>43951</v>
      </c>
      <c r="C35">
        <v>627500</v>
      </c>
      <c r="D35">
        <v>-247500</v>
      </c>
      <c r="E35" s="10">
        <v>43951</v>
      </c>
      <c r="F35">
        <v>495000</v>
      </c>
      <c r="G35">
        <v>32500</v>
      </c>
      <c r="H35" t="s">
        <v>42</v>
      </c>
      <c r="I35" s="10">
        <v>43950</v>
      </c>
      <c r="J35">
        <v>875000</v>
      </c>
      <c r="K35">
        <v>-25000</v>
      </c>
      <c r="L35" s="10">
        <v>43950</v>
      </c>
      <c r="M35">
        <v>462500</v>
      </c>
      <c r="N35">
        <v>5000</v>
      </c>
      <c r="O35" t="s">
        <v>42</v>
      </c>
      <c r="P35" s="10">
        <v>43949</v>
      </c>
      <c r="Q35">
        <v>900000</v>
      </c>
      <c r="R35">
        <v>-82500</v>
      </c>
      <c r="S35" s="10">
        <v>43949</v>
      </c>
      <c r="T35">
        <v>457500</v>
      </c>
      <c r="U35">
        <v>-15000</v>
      </c>
      <c r="V35" t="s">
        <v>42</v>
      </c>
      <c r="W35" s="10">
        <v>43948</v>
      </c>
      <c r="X35">
        <v>982500</v>
      </c>
      <c r="Y35">
        <v>5000</v>
      </c>
      <c r="Z35" s="10">
        <v>43948</v>
      </c>
      <c r="AA35">
        <v>472500</v>
      </c>
      <c r="AB35">
        <v>17500</v>
      </c>
      <c r="AC35" t="s">
        <v>42</v>
      </c>
      <c r="AD35" s="10">
        <v>43945</v>
      </c>
      <c r="AE35">
        <v>977500</v>
      </c>
      <c r="AF35">
        <v>172500</v>
      </c>
      <c r="AG35" s="10">
        <v>43945</v>
      </c>
      <c r="AH35">
        <v>455000</v>
      </c>
      <c r="AI35">
        <v>167500</v>
      </c>
      <c r="AJ35" t="s">
        <v>42</v>
      </c>
      <c r="AK35" s="10">
        <v>43944</v>
      </c>
      <c r="AL35">
        <v>805000</v>
      </c>
      <c r="AM35">
        <v>37500</v>
      </c>
      <c r="AN35" s="10">
        <v>43944</v>
      </c>
      <c r="AO35">
        <v>287500</v>
      </c>
      <c r="AP35">
        <v>62500</v>
      </c>
      <c r="AQ35" t="s">
        <v>42</v>
      </c>
      <c r="AR35" s="10">
        <v>43943</v>
      </c>
      <c r="AS35">
        <v>767500</v>
      </c>
      <c r="AT35">
        <v>105000</v>
      </c>
      <c r="AU35" s="10">
        <v>43943</v>
      </c>
      <c r="AV35">
        <v>225000</v>
      </c>
      <c r="AW35">
        <v>2500</v>
      </c>
      <c r="AX35" t="s">
        <v>42</v>
      </c>
      <c r="AY35" s="10">
        <v>43942</v>
      </c>
      <c r="AZ35">
        <v>662500</v>
      </c>
      <c r="BA35">
        <v>97500</v>
      </c>
      <c r="BB35" s="10">
        <v>43942</v>
      </c>
      <c r="BC35">
        <v>222500</v>
      </c>
      <c r="BD35">
        <v>32500</v>
      </c>
      <c r="BE35" t="s">
        <v>42</v>
      </c>
      <c r="BF35" s="10">
        <v>43941</v>
      </c>
      <c r="BG35">
        <v>565000</v>
      </c>
      <c r="BH35">
        <v>292500</v>
      </c>
      <c r="BI35" s="10">
        <v>43941</v>
      </c>
      <c r="BJ35">
        <v>190000</v>
      </c>
      <c r="BK35">
        <v>0</v>
      </c>
      <c r="BL35" t="s">
        <v>42</v>
      </c>
      <c r="BM35" s="10">
        <v>43938</v>
      </c>
      <c r="BN35">
        <v>272500</v>
      </c>
      <c r="BO35">
        <v>10000</v>
      </c>
      <c r="BP35" s="10">
        <v>43938</v>
      </c>
      <c r="BQ35">
        <v>190000</v>
      </c>
      <c r="BR35">
        <v>35000</v>
      </c>
      <c r="BS35" t="s">
        <v>42</v>
      </c>
      <c r="BT35" s="10">
        <v>43937</v>
      </c>
      <c r="BU35">
        <v>262500</v>
      </c>
      <c r="BV35">
        <v>100000</v>
      </c>
      <c r="BW35" s="10">
        <v>43937</v>
      </c>
      <c r="BX35">
        <v>155000</v>
      </c>
      <c r="BY35">
        <v>0</v>
      </c>
      <c r="BZ35" t="s">
        <v>42</v>
      </c>
      <c r="CA35" s="10">
        <v>43936</v>
      </c>
      <c r="CB35">
        <v>162500</v>
      </c>
      <c r="CC35">
        <v>-7500</v>
      </c>
      <c r="CD35" s="10">
        <v>43936</v>
      </c>
      <c r="CE35">
        <v>155000</v>
      </c>
      <c r="CF35">
        <v>17500</v>
      </c>
      <c r="CG35" t="s">
        <v>42</v>
      </c>
      <c r="CH35" s="10">
        <v>43934</v>
      </c>
      <c r="CI35">
        <v>170000</v>
      </c>
      <c r="CJ35">
        <v>70000</v>
      </c>
      <c r="CK35" s="10">
        <v>43934</v>
      </c>
      <c r="CL35">
        <v>137500</v>
      </c>
      <c r="CM35">
        <v>42500</v>
      </c>
      <c r="CN35" t="s">
        <v>42</v>
      </c>
      <c r="CO35" s="10">
        <v>43930</v>
      </c>
      <c r="CP35">
        <v>100000</v>
      </c>
      <c r="CQ35">
        <v>-40000</v>
      </c>
      <c r="CR35" s="10">
        <v>43930</v>
      </c>
      <c r="CS35">
        <v>95000</v>
      </c>
      <c r="CT35">
        <v>10000</v>
      </c>
      <c r="CU35" t="s">
        <v>42</v>
      </c>
      <c r="CV35" s="10">
        <v>43929</v>
      </c>
      <c r="CW35">
        <v>140000</v>
      </c>
      <c r="CX35">
        <v>35000</v>
      </c>
      <c r="CY35" s="10">
        <v>43929</v>
      </c>
      <c r="CZ35">
        <v>85000</v>
      </c>
      <c r="DA35">
        <v>10000</v>
      </c>
      <c r="DD35" t="str">
        <f t="shared" si="67"/>
        <v>CIPLA</v>
      </c>
      <c r="DE35">
        <f t="shared" si="3"/>
        <v>3613300</v>
      </c>
      <c r="DF35">
        <f t="shared" si="4"/>
        <v>3750150</v>
      </c>
      <c r="DG35">
        <f t="shared" si="5"/>
        <v>4251550</v>
      </c>
      <c r="DH35">
        <f t="shared" si="6"/>
        <v>4692000</v>
      </c>
      <c r="DI35">
        <f t="shared" si="7"/>
        <v>4424050</v>
      </c>
      <c r="DJ35">
        <f t="shared" si="8"/>
        <v>4251550</v>
      </c>
      <c r="DK35">
        <f t="shared" si="9"/>
        <v>4019250</v>
      </c>
      <c r="DL35">
        <f t="shared" si="10"/>
        <v>3960600</v>
      </c>
      <c r="DM35">
        <f t="shared" si="11"/>
        <v>3744400</v>
      </c>
      <c r="DN35">
        <f t="shared" si="12"/>
        <v>3839850</v>
      </c>
      <c r="DO35">
        <f t="shared" si="13"/>
        <v>3846750</v>
      </c>
      <c r="DP35">
        <f t="shared" si="14"/>
        <v>3776600</v>
      </c>
      <c r="DQ35">
        <f t="shared" si="15"/>
        <v>3954850</v>
      </c>
      <c r="DR35">
        <f t="shared" si="16"/>
        <v>3651250</v>
      </c>
      <c r="DS35">
        <f t="shared" si="17"/>
        <v>3424700</v>
      </c>
      <c r="DT35">
        <f t="shared" si="68"/>
        <v>2300000</v>
      </c>
      <c r="DU35">
        <f t="shared" si="69"/>
        <v>2375900</v>
      </c>
      <c r="DV35">
        <f t="shared" si="70"/>
        <v>2489750</v>
      </c>
      <c r="DW35">
        <f t="shared" si="71"/>
        <v>2737000</v>
      </c>
      <c r="DX35">
        <f t="shared" si="72"/>
        <v>2620850</v>
      </c>
      <c r="DY35">
        <f t="shared" si="73"/>
        <v>2673750</v>
      </c>
      <c r="DZ35">
        <f t="shared" si="74"/>
        <v>2717450</v>
      </c>
      <c r="EA35">
        <f t="shared" si="75"/>
        <v>2715150</v>
      </c>
      <c r="EB35">
        <f t="shared" si="76"/>
        <v>2753100</v>
      </c>
      <c r="EC35">
        <f t="shared" si="77"/>
        <v>2839350</v>
      </c>
      <c r="ED35">
        <f t="shared" si="78"/>
        <v>2785300</v>
      </c>
      <c r="EE35">
        <f t="shared" si="79"/>
        <v>2541500</v>
      </c>
      <c r="EF35">
        <f t="shared" si="80"/>
        <v>2547250</v>
      </c>
      <c r="EG35">
        <f t="shared" si="81"/>
        <v>2324150</v>
      </c>
      <c r="EH35">
        <f t="shared" si="82"/>
        <v>1738800</v>
      </c>
      <c r="EJ35" s="11" t="str">
        <f t="shared" si="36"/>
        <v>CIPLA</v>
      </c>
      <c r="EK35" s="12">
        <f t="shared" si="83"/>
        <v>0.63653723742838952</v>
      </c>
      <c r="EL35" s="12">
        <f t="shared" si="83"/>
        <v>0.63354799141367679</v>
      </c>
      <c r="EM35" s="12">
        <f t="shared" si="83"/>
        <v>0.58560995401677041</v>
      </c>
      <c r="EN35" s="12">
        <f t="shared" si="83"/>
        <v>0.58333333333333337</v>
      </c>
      <c r="EO35" s="12">
        <f t="shared" si="83"/>
        <v>0.592409669872628</v>
      </c>
      <c r="EP35" s="12">
        <f t="shared" si="83"/>
        <v>0.62888828780091965</v>
      </c>
      <c r="EQ35" s="12">
        <f t="shared" si="83"/>
        <v>0.67610872675250355</v>
      </c>
      <c r="ER35" s="12">
        <f t="shared" si="83"/>
        <v>0.68554006968641112</v>
      </c>
      <c r="ES35" s="12">
        <f t="shared" si="83"/>
        <v>0.73525798525798525</v>
      </c>
      <c r="ET35" s="12">
        <f t="shared" si="83"/>
        <v>0.73944294699011681</v>
      </c>
      <c r="EU35" s="12">
        <f t="shared" si="83"/>
        <v>0.72406576980568016</v>
      </c>
      <c r="EV35" s="12">
        <f t="shared" si="83"/>
        <v>0.67295980511571252</v>
      </c>
      <c r="EW35" s="12">
        <f t="shared" si="83"/>
        <v>0.64408258214597269</v>
      </c>
      <c r="EX35" s="12">
        <f t="shared" si="83"/>
        <v>0.63653543307086613</v>
      </c>
      <c r="EY35" s="12">
        <f t="shared" si="83"/>
        <v>0.50772330423102752</v>
      </c>
      <c r="FA35" s="12" t="str">
        <f t="shared" si="38"/>
        <v>CIPLA</v>
      </c>
      <c r="FB35" s="12">
        <f t="shared" si="39"/>
        <v>-3.6491873658386997</v>
      </c>
      <c r="FC35" s="12">
        <f t="shared" si="40"/>
        <v>-11.793345956180687</v>
      </c>
      <c r="FD35" s="12">
        <f t="shared" si="41"/>
        <v>-9.3872549019607838</v>
      </c>
      <c r="FE35" s="12">
        <f t="shared" si="42"/>
        <v>6.0566675331427087</v>
      </c>
      <c r="FF35" s="12">
        <f t="shared" si="43"/>
        <v>4.0573437922639979</v>
      </c>
      <c r="FG35" s="12">
        <f t="shared" si="44"/>
        <v>5.7796852646638053</v>
      </c>
      <c r="FH35" s="12">
        <f t="shared" si="45"/>
        <v>1.480836236933798</v>
      </c>
      <c r="FI35" s="12">
        <f t="shared" si="46"/>
        <v>5.7739557739557741</v>
      </c>
      <c r="FJ35" s="12">
        <f t="shared" si="47"/>
        <v>-2.4857741838873912</v>
      </c>
      <c r="FK35" s="12">
        <f t="shared" si="48"/>
        <v>-0.17937219730941703</v>
      </c>
      <c r="FL35" s="12">
        <f t="shared" si="49"/>
        <v>1.8574908647990256</v>
      </c>
      <c r="FM35" s="12">
        <f t="shared" si="50"/>
        <v>-4.507124164001163</v>
      </c>
      <c r="FN35" s="12">
        <f t="shared" si="51"/>
        <v>8.3149606299212593</v>
      </c>
      <c r="FO35" s="12">
        <f t="shared" si="52"/>
        <v>6.61517797179315</v>
      </c>
      <c r="FP35" s="12">
        <f t="shared" si="53"/>
        <v>-3.1945788964181994E-2</v>
      </c>
      <c r="FQ35" s="12">
        <f t="shared" si="54"/>
        <v>-4.5727482678983834E-2</v>
      </c>
      <c r="FR35" s="12">
        <f t="shared" si="55"/>
        <v>-9.0336134453781511E-2</v>
      </c>
      <c r="FS35" s="12">
        <f t="shared" si="56"/>
        <v>4.4317683194383499E-2</v>
      </c>
      <c r="FT35" s="12">
        <f t="shared" si="57"/>
        <v>-1.9784946236559142E-2</v>
      </c>
      <c r="FU35" s="12">
        <f t="shared" si="58"/>
        <v>-1.6081252644942871E-2</v>
      </c>
      <c r="FV35" s="12">
        <f t="shared" si="59"/>
        <v>8.4709868699703512E-4</v>
      </c>
      <c r="FW35" s="12">
        <f t="shared" si="60"/>
        <v>-1.3784461152882205E-2</v>
      </c>
      <c r="FX35" s="12">
        <f t="shared" si="61"/>
        <v>-3.0376670716889428E-2</v>
      </c>
      <c r="FY35" s="12">
        <f t="shared" si="62"/>
        <v>1.9405450041288193E-2</v>
      </c>
      <c r="FZ35" s="12">
        <f t="shared" si="63"/>
        <v>9.5927601809954757E-2</v>
      </c>
      <c r="GA35" s="12">
        <f t="shared" si="64"/>
        <v>-2.257336343115124E-3</v>
      </c>
      <c r="GB35" s="12">
        <f t="shared" si="65"/>
        <v>9.5992083127164771E-2</v>
      </c>
      <c r="GC35" s="12">
        <f t="shared" si="66"/>
        <v>0.33664021164021163</v>
      </c>
    </row>
    <row r="36" spans="1:185" x14ac:dyDescent="0.25">
      <c r="A36" t="s">
        <v>43</v>
      </c>
      <c r="B36" s="10">
        <v>43951</v>
      </c>
      <c r="C36">
        <v>3613300</v>
      </c>
      <c r="D36">
        <v>-136850</v>
      </c>
      <c r="E36" s="10">
        <v>43951</v>
      </c>
      <c r="F36">
        <v>2300000</v>
      </c>
      <c r="G36">
        <v>-75900</v>
      </c>
      <c r="H36" t="s">
        <v>43</v>
      </c>
      <c r="I36" s="10">
        <v>43950</v>
      </c>
      <c r="J36">
        <v>3750150</v>
      </c>
      <c r="K36">
        <v>-501400</v>
      </c>
      <c r="L36" s="10">
        <v>43950</v>
      </c>
      <c r="M36">
        <v>2375900</v>
      </c>
      <c r="N36">
        <v>-113850</v>
      </c>
      <c r="O36" t="s">
        <v>43</v>
      </c>
      <c r="P36" s="10">
        <v>43949</v>
      </c>
      <c r="Q36">
        <v>4251550</v>
      </c>
      <c r="R36">
        <v>-440450</v>
      </c>
      <c r="S36" s="10">
        <v>43949</v>
      </c>
      <c r="T36">
        <v>2489750</v>
      </c>
      <c r="U36">
        <v>-247250</v>
      </c>
      <c r="V36" t="s">
        <v>43</v>
      </c>
      <c r="W36" s="10">
        <v>43948</v>
      </c>
      <c r="X36">
        <v>4692000</v>
      </c>
      <c r="Y36">
        <v>267950</v>
      </c>
      <c r="Z36" s="10">
        <v>43948</v>
      </c>
      <c r="AA36">
        <v>2737000</v>
      </c>
      <c r="AB36">
        <v>116150</v>
      </c>
      <c r="AC36" t="s">
        <v>43</v>
      </c>
      <c r="AD36" s="10">
        <v>43945</v>
      </c>
      <c r="AE36">
        <v>4424050</v>
      </c>
      <c r="AF36">
        <v>172500</v>
      </c>
      <c r="AG36" s="10">
        <v>43945</v>
      </c>
      <c r="AH36">
        <v>2620850</v>
      </c>
      <c r="AI36">
        <v>-52900</v>
      </c>
      <c r="AJ36" t="s">
        <v>43</v>
      </c>
      <c r="AK36" s="10">
        <v>43944</v>
      </c>
      <c r="AL36">
        <v>4251550</v>
      </c>
      <c r="AM36">
        <v>232300</v>
      </c>
      <c r="AN36" s="10">
        <v>43944</v>
      </c>
      <c r="AO36">
        <v>2673750</v>
      </c>
      <c r="AP36">
        <v>-43700</v>
      </c>
      <c r="AQ36" t="s">
        <v>43</v>
      </c>
      <c r="AR36" s="10">
        <v>43943</v>
      </c>
      <c r="AS36">
        <v>4019250</v>
      </c>
      <c r="AT36">
        <v>58650</v>
      </c>
      <c r="AU36" s="10">
        <v>43943</v>
      </c>
      <c r="AV36">
        <v>2717450</v>
      </c>
      <c r="AW36">
        <v>2300</v>
      </c>
      <c r="AX36" t="s">
        <v>43</v>
      </c>
      <c r="AY36" s="10">
        <v>43942</v>
      </c>
      <c r="AZ36">
        <v>3960600</v>
      </c>
      <c r="BA36">
        <v>216200</v>
      </c>
      <c r="BB36" s="10">
        <v>43942</v>
      </c>
      <c r="BC36">
        <v>2715150</v>
      </c>
      <c r="BD36">
        <v>-37950</v>
      </c>
      <c r="BE36" t="s">
        <v>43</v>
      </c>
      <c r="BF36" s="10">
        <v>43941</v>
      </c>
      <c r="BG36">
        <v>3744400</v>
      </c>
      <c r="BH36">
        <v>-95450</v>
      </c>
      <c r="BI36" s="10">
        <v>43941</v>
      </c>
      <c r="BJ36">
        <v>2753100</v>
      </c>
      <c r="BK36">
        <v>-86250</v>
      </c>
      <c r="BL36" t="s">
        <v>43</v>
      </c>
      <c r="BM36" s="10">
        <v>43938</v>
      </c>
      <c r="BN36">
        <v>3839850</v>
      </c>
      <c r="BO36">
        <v>-6900</v>
      </c>
      <c r="BP36" s="10">
        <v>43938</v>
      </c>
      <c r="BQ36">
        <v>2839350</v>
      </c>
      <c r="BR36">
        <v>54050</v>
      </c>
      <c r="BS36" t="s">
        <v>43</v>
      </c>
      <c r="BT36" s="10">
        <v>43937</v>
      </c>
      <c r="BU36">
        <v>3846750</v>
      </c>
      <c r="BV36">
        <v>70150</v>
      </c>
      <c r="BW36" s="10">
        <v>43937</v>
      </c>
      <c r="BX36">
        <v>2785300</v>
      </c>
      <c r="BY36">
        <v>243800</v>
      </c>
      <c r="BZ36" t="s">
        <v>43</v>
      </c>
      <c r="CA36" s="10">
        <v>43936</v>
      </c>
      <c r="CB36">
        <v>3776600</v>
      </c>
      <c r="CC36">
        <v>-178250</v>
      </c>
      <c r="CD36" s="10">
        <v>43936</v>
      </c>
      <c r="CE36">
        <v>2541500</v>
      </c>
      <c r="CF36">
        <v>-5750</v>
      </c>
      <c r="CG36" t="s">
        <v>43</v>
      </c>
      <c r="CH36" s="10">
        <v>43934</v>
      </c>
      <c r="CI36">
        <v>3954850</v>
      </c>
      <c r="CJ36">
        <v>303600</v>
      </c>
      <c r="CK36" s="10">
        <v>43934</v>
      </c>
      <c r="CL36">
        <v>2547250</v>
      </c>
      <c r="CM36">
        <v>223100</v>
      </c>
      <c r="CN36" t="s">
        <v>43</v>
      </c>
      <c r="CO36" s="10">
        <v>43930</v>
      </c>
      <c r="CP36">
        <v>3651250</v>
      </c>
      <c r="CQ36">
        <v>226550</v>
      </c>
      <c r="CR36" s="10">
        <v>43930</v>
      </c>
      <c r="CS36">
        <v>2324150</v>
      </c>
      <c r="CT36">
        <v>585350</v>
      </c>
      <c r="CU36" t="s">
        <v>43</v>
      </c>
      <c r="CV36" s="10">
        <v>43929</v>
      </c>
      <c r="CW36">
        <v>3424700</v>
      </c>
      <c r="CX36">
        <v>328900</v>
      </c>
      <c r="CY36" s="10">
        <v>43929</v>
      </c>
      <c r="CZ36">
        <v>1738800</v>
      </c>
      <c r="DA36">
        <v>112700</v>
      </c>
      <c r="DD36" t="str">
        <f t="shared" si="67"/>
        <v>COALINDIA</v>
      </c>
      <c r="DE36">
        <f t="shared" si="3"/>
        <v>3242700</v>
      </c>
      <c r="DF36">
        <f t="shared" si="4"/>
        <v>3366900</v>
      </c>
      <c r="DG36">
        <f t="shared" si="5"/>
        <v>3653100</v>
      </c>
      <c r="DH36">
        <f t="shared" si="6"/>
        <v>3634200</v>
      </c>
      <c r="DI36">
        <f t="shared" si="7"/>
        <v>3591000</v>
      </c>
      <c r="DJ36">
        <f t="shared" si="8"/>
        <v>3250800</v>
      </c>
      <c r="DK36">
        <f t="shared" si="9"/>
        <v>3277800</v>
      </c>
      <c r="DL36">
        <f t="shared" si="10"/>
        <v>3221100</v>
      </c>
      <c r="DM36">
        <f t="shared" si="11"/>
        <v>3064500</v>
      </c>
      <c r="DN36">
        <f t="shared" si="12"/>
        <v>2964600</v>
      </c>
      <c r="DO36">
        <f t="shared" si="13"/>
        <v>2816100</v>
      </c>
      <c r="DP36">
        <f t="shared" si="14"/>
        <v>2875500</v>
      </c>
      <c r="DQ36">
        <f t="shared" si="15"/>
        <v>3439800</v>
      </c>
      <c r="DR36">
        <f t="shared" si="16"/>
        <v>2421900</v>
      </c>
      <c r="DS36">
        <f t="shared" si="17"/>
        <v>2424600</v>
      </c>
      <c r="DT36">
        <f t="shared" si="68"/>
        <v>1722600</v>
      </c>
      <c r="DU36">
        <f t="shared" si="69"/>
        <v>1622700</v>
      </c>
      <c r="DV36">
        <f t="shared" si="70"/>
        <v>1879200</v>
      </c>
      <c r="DW36">
        <f t="shared" si="71"/>
        <v>1873800</v>
      </c>
      <c r="DX36">
        <f t="shared" si="72"/>
        <v>1952100</v>
      </c>
      <c r="DY36">
        <f t="shared" si="73"/>
        <v>1965600</v>
      </c>
      <c r="DZ36">
        <f t="shared" si="74"/>
        <v>2141100</v>
      </c>
      <c r="EA36">
        <f t="shared" si="75"/>
        <v>2270700</v>
      </c>
      <c r="EB36">
        <f t="shared" si="76"/>
        <v>2397600</v>
      </c>
      <c r="EC36">
        <f t="shared" si="77"/>
        <v>2486700</v>
      </c>
      <c r="ED36">
        <f t="shared" si="78"/>
        <v>2540700</v>
      </c>
      <c r="EE36">
        <f t="shared" si="79"/>
        <v>2454300</v>
      </c>
      <c r="EF36">
        <f t="shared" si="80"/>
        <v>2408400</v>
      </c>
      <c r="EG36">
        <f t="shared" si="81"/>
        <v>2038500</v>
      </c>
      <c r="EH36">
        <f t="shared" si="82"/>
        <v>2000700</v>
      </c>
      <c r="EJ36" s="11" t="str">
        <f t="shared" si="36"/>
        <v>COALINDIA</v>
      </c>
      <c r="EK36" s="12">
        <f t="shared" si="83"/>
        <v>0.53122398001665283</v>
      </c>
      <c r="EL36" s="12">
        <f t="shared" si="83"/>
        <v>0.48195669607056935</v>
      </c>
      <c r="EM36" s="12">
        <f t="shared" si="83"/>
        <v>0.51441241685144123</v>
      </c>
      <c r="EN36" s="12">
        <f t="shared" si="83"/>
        <v>0.51560178306092119</v>
      </c>
      <c r="EO36" s="12">
        <f t="shared" si="83"/>
        <v>0.54360902255639099</v>
      </c>
      <c r="EP36" s="12">
        <f t="shared" si="83"/>
        <v>0.60465116279069764</v>
      </c>
      <c r="EQ36" s="12">
        <f t="shared" si="83"/>
        <v>0.65321252059308077</v>
      </c>
      <c r="ER36" s="12">
        <f t="shared" si="83"/>
        <v>0.70494551550712492</v>
      </c>
      <c r="ES36" s="12">
        <f t="shared" si="83"/>
        <v>0.78237885462555068</v>
      </c>
      <c r="ET36" s="12">
        <f t="shared" si="83"/>
        <v>0.83879781420765032</v>
      </c>
      <c r="EU36" s="12">
        <f t="shared" si="83"/>
        <v>0.90220517737296257</v>
      </c>
      <c r="EV36" s="12">
        <f t="shared" si="83"/>
        <v>0.85352112676056335</v>
      </c>
      <c r="EW36" s="12">
        <f t="shared" si="83"/>
        <v>0.70015698587127162</v>
      </c>
      <c r="EX36" s="12">
        <f t="shared" si="83"/>
        <v>0.84169453734671129</v>
      </c>
      <c r="EY36" s="12">
        <f t="shared" si="83"/>
        <v>0.82516703786191536</v>
      </c>
      <c r="FA36" s="12" t="str">
        <f t="shared" si="38"/>
        <v>COALINDIA</v>
      </c>
      <c r="FB36" s="12">
        <f t="shared" si="39"/>
        <v>-3.6888532477947074</v>
      </c>
      <c r="FC36" s="12">
        <f t="shared" si="40"/>
        <v>-7.8344419807834438</v>
      </c>
      <c r="FD36" s="12">
        <f t="shared" si="41"/>
        <v>0.52005943536404164</v>
      </c>
      <c r="FE36" s="12">
        <f t="shared" si="42"/>
        <v>1.2030075187969924</v>
      </c>
      <c r="FF36" s="12">
        <f t="shared" si="43"/>
        <v>10.465116279069768</v>
      </c>
      <c r="FG36" s="12">
        <f t="shared" si="44"/>
        <v>-0.82372322899505768</v>
      </c>
      <c r="FH36" s="12">
        <f t="shared" si="45"/>
        <v>1.760268231349539</v>
      </c>
      <c r="FI36" s="12">
        <f t="shared" si="46"/>
        <v>5.1101321585903081</v>
      </c>
      <c r="FJ36" s="12">
        <f t="shared" si="47"/>
        <v>3.3697632058287796</v>
      </c>
      <c r="FK36" s="12">
        <f t="shared" si="48"/>
        <v>5.2732502396931924</v>
      </c>
      <c r="FL36" s="12">
        <f t="shared" si="49"/>
        <v>-2.0657276995305165</v>
      </c>
      <c r="FM36" s="12">
        <f t="shared" si="50"/>
        <v>-16.405023547880692</v>
      </c>
      <c r="FN36" s="12">
        <f t="shared" si="51"/>
        <v>42.028985507246375</v>
      </c>
      <c r="FO36" s="12">
        <f t="shared" si="52"/>
        <v>-0.111358574610245</v>
      </c>
      <c r="FP36" s="12">
        <f t="shared" si="53"/>
        <v>6.156405990016639E-2</v>
      </c>
      <c r="FQ36" s="12">
        <f t="shared" si="54"/>
        <v>-0.13649425287356323</v>
      </c>
      <c r="FR36" s="12">
        <f t="shared" si="55"/>
        <v>2.881844380403458E-3</v>
      </c>
      <c r="FS36" s="12">
        <f t="shared" si="56"/>
        <v>-4.0110650069156296E-2</v>
      </c>
      <c r="FT36" s="12">
        <f t="shared" si="57"/>
        <v>-6.868131868131868E-3</v>
      </c>
      <c r="FU36" s="12">
        <f t="shared" si="58"/>
        <v>-8.1967213114754092E-2</v>
      </c>
      <c r="FV36" s="12">
        <f t="shared" si="59"/>
        <v>-5.7074910820451845E-2</v>
      </c>
      <c r="FW36" s="12">
        <f t="shared" si="60"/>
        <v>-5.2927927927927929E-2</v>
      </c>
      <c r="FX36" s="12">
        <f t="shared" si="61"/>
        <v>-3.5830618892508145E-2</v>
      </c>
      <c r="FY36" s="12">
        <f t="shared" si="62"/>
        <v>-2.1253985122210415E-2</v>
      </c>
      <c r="FZ36" s="12">
        <f t="shared" si="63"/>
        <v>3.5203520352035202E-2</v>
      </c>
      <c r="GA36" s="12">
        <f t="shared" si="64"/>
        <v>1.905829596412556E-2</v>
      </c>
      <c r="GB36" s="12">
        <f t="shared" si="65"/>
        <v>0.18145695364238409</v>
      </c>
      <c r="GC36" s="12">
        <f t="shared" si="66"/>
        <v>1.8893387314439947E-2</v>
      </c>
    </row>
    <row r="37" spans="1:185" x14ac:dyDescent="0.25">
      <c r="A37" t="s">
        <v>44</v>
      </c>
      <c r="B37" s="10">
        <v>43951</v>
      </c>
      <c r="C37">
        <v>3242700</v>
      </c>
      <c r="D37">
        <v>-124200</v>
      </c>
      <c r="E37" s="10">
        <v>43951</v>
      </c>
      <c r="F37">
        <v>1722600</v>
      </c>
      <c r="G37">
        <v>99900</v>
      </c>
      <c r="H37" t="s">
        <v>44</v>
      </c>
      <c r="I37" s="10">
        <v>43950</v>
      </c>
      <c r="J37">
        <v>3366900</v>
      </c>
      <c r="K37">
        <v>-286200</v>
      </c>
      <c r="L37" s="10">
        <v>43950</v>
      </c>
      <c r="M37">
        <v>1622700</v>
      </c>
      <c r="N37">
        <v>-256500</v>
      </c>
      <c r="O37" t="s">
        <v>44</v>
      </c>
      <c r="P37" s="10">
        <v>43949</v>
      </c>
      <c r="Q37">
        <v>3653100</v>
      </c>
      <c r="R37">
        <v>18900</v>
      </c>
      <c r="S37" s="10">
        <v>43949</v>
      </c>
      <c r="T37">
        <v>1879200</v>
      </c>
      <c r="U37">
        <v>5400</v>
      </c>
      <c r="V37" t="s">
        <v>44</v>
      </c>
      <c r="W37" s="10">
        <v>43948</v>
      </c>
      <c r="X37">
        <v>3634200</v>
      </c>
      <c r="Y37">
        <v>43200</v>
      </c>
      <c r="Z37" s="10">
        <v>43948</v>
      </c>
      <c r="AA37">
        <v>1873800</v>
      </c>
      <c r="AB37">
        <v>-78300</v>
      </c>
      <c r="AC37" t="s">
        <v>44</v>
      </c>
      <c r="AD37" s="10">
        <v>43945</v>
      </c>
      <c r="AE37">
        <v>3591000</v>
      </c>
      <c r="AF37">
        <v>340200</v>
      </c>
      <c r="AG37" s="10">
        <v>43945</v>
      </c>
      <c r="AH37">
        <v>1952100</v>
      </c>
      <c r="AI37">
        <v>-13500</v>
      </c>
      <c r="AJ37" t="s">
        <v>44</v>
      </c>
      <c r="AK37" s="10">
        <v>43944</v>
      </c>
      <c r="AL37">
        <v>3250800</v>
      </c>
      <c r="AM37">
        <v>-27000</v>
      </c>
      <c r="AN37" s="10">
        <v>43944</v>
      </c>
      <c r="AO37">
        <v>1965600</v>
      </c>
      <c r="AP37">
        <v>-175500</v>
      </c>
      <c r="AQ37" t="s">
        <v>44</v>
      </c>
      <c r="AR37" s="10">
        <v>43943</v>
      </c>
      <c r="AS37">
        <v>3277800</v>
      </c>
      <c r="AT37">
        <v>56700</v>
      </c>
      <c r="AU37" s="10">
        <v>43943</v>
      </c>
      <c r="AV37">
        <v>2141100</v>
      </c>
      <c r="AW37">
        <v>-129600</v>
      </c>
      <c r="AX37" t="s">
        <v>44</v>
      </c>
      <c r="AY37" s="10">
        <v>43942</v>
      </c>
      <c r="AZ37">
        <v>3221100</v>
      </c>
      <c r="BA37">
        <v>156600</v>
      </c>
      <c r="BB37" s="10">
        <v>43942</v>
      </c>
      <c r="BC37">
        <v>2270700</v>
      </c>
      <c r="BD37">
        <v>-126900</v>
      </c>
      <c r="BE37" t="s">
        <v>44</v>
      </c>
      <c r="BF37" s="10">
        <v>43941</v>
      </c>
      <c r="BG37">
        <v>3064500</v>
      </c>
      <c r="BH37">
        <v>99900</v>
      </c>
      <c r="BI37" s="10">
        <v>43941</v>
      </c>
      <c r="BJ37">
        <v>2397600</v>
      </c>
      <c r="BK37">
        <v>-89100</v>
      </c>
      <c r="BL37" t="s">
        <v>44</v>
      </c>
      <c r="BM37" s="10">
        <v>43938</v>
      </c>
      <c r="BN37">
        <v>2964600</v>
      </c>
      <c r="BO37">
        <v>148500</v>
      </c>
      <c r="BP37" s="10">
        <v>43938</v>
      </c>
      <c r="BQ37">
        <v>2486700</v>
      </c>
      <c r="BR37">
        <v>-54000</v>
      </c>
      <c r="BS37" t="s">
        <v>44</v>
      </c>
      <c r="BT37" s="10">
        <v>43937</v>
      </c>
      <c r="BU37">
        <v>2816100</v>
      </c>
      <c r="BV37">
        <v>-59400</v>
      </c>
      <c r="BW37" s="10">
        <v>43937</v>
      </c>
      <c r="BX37">
        <v>2540700</v>
      </c>
      <c r="BY37">
        <v>86400</v>
      </c>
      <c r="BZ37" t="s">
        <v>44</v>
      </c>
      <c r="CA37" s="10">
        <v>43936</v>
      </c>
      <c r="CB37">
        <v>2875500</v>
      </c>
      <c r="CC37">
        <v>-564300</v>
      </c>
      <c r="CD37" s="10">
        <v>43936</v>
      </c>
      <c r="CE37">
        <v>2454300</v>
      </c>
      <c r="CF37">
        <v>45900</v>
      </c>
      <c r="CG37" t="s">
        <v>44</v>
      </c>
      <c r="CH37" s="10">
        <v>43934</v>
      </c>
      <c r="CI37">
        <v>3439800</v>
      </c>
      <c r="CJ37">
        <v>1017900</v>
      </c>
      <c r="CK37" s="10">
        <v>43934</v>
      </c>
      <c r="CL37">
        <v>2408400</v>
      </c>
      <c r="CM37">
        <v>369900</v>
      </c>
      <c r="CN37" t="s">
        <v>44</v>
      </c>
      <c r="CO37" s="10">
        <v>43930</v>
      </c>
      <c r="CP37">
        <v>2421900</v>
      </c>
      <c r="CQ37">
        <v>-2700</v>
      </c>
      <c r="CR37" s="10">
        <v>43930</v>
      </c>
      <c r="CS37">
        <v>2038500</v>
      </c>
      <c r="CT37">
        <v>37800</v>
      </c>
      <c r="CU37" t="s">
        <v>44</v>
      </c>
      <c r="CV37" s="10">
        <v>43929</v>
      </c>
      <c r="CW37">
        <v>2424600</v>
      </c>
      <c r="CX37">
        <v>70200</v>
      </c>
      <c r="CY37" s="10">
        <v>43929</v>
      </c>
      <c r="CZ37">
        <v>2000700</v>
      </c>
      <c r="DA37">
        <v>205200</v>
      </c>
      <c r="DD37" t="str">
        <f t="shared" si="67"/>
        <v>COLPAL</v>
      </c>
      <c r="DE37">
        <f t="shared" si="3"/>
        <v>277900</v>
      </c>
      <c r="DF37">
        <f t="shared" si="4"/>
        <v>282100</v>
      </c>
      <c r="DG37">
        <f t="shared" si="5"/>
        <v>267400</v>
      </c>
      <c r="DH37">
        <f t="shared" si="6"/>
        <v>252000</v>
      </c>
      <c r="DI37">
        <f t="shared" si="7"/>
        <v>227500</v>
      </c>
      <c r="DJ37">
        <f t="shared" si="8"/>
        <v>228200</v>
      </c>
      <c r="DK37">
        <f t="shared" si="9"/>
        <v>203700</v>
      </c>
      <c r="DL37">
        <f t="shared" si="10"/>
        <v>135100</v>
      </c>
      <c r="DM37">
        <f t="shared" si="11"/>
        <v>123900</v>
      </c>
      <c r="DN37">
        <f t="shared" si="12"/>
        <v>130900</v>
      </c>
      <c r="DO37">
        <f t="shared" si="13"/>
        <v>126000</v>
      </c>
      <c r="DP37">
        <f t="shared" si="14"/>
        <v>123900</v>
      </c>
      <c r="DQ37">
        <f t="shared" si="15"/>
        <v>130200</v>
      </c>
      <c r="DR37">
        <f t="shared" si="16"/>
        <v>122500</v>
      </c>
      <c r="DS37">
        <f t="shared" si="17"/>
        <v>118300</v>
      </c>
      <c r="DT37">
        <f t="shared" si="68"/>
        <v>235900</v>
      </c>
      <c r="DU37">
        <f t="shared" si="69"/>
        <v>207900</v>
      </c>
      <c r="DV37">
        <f t="shared" si="70"/>
        <v>221200</v>
      </c>
      <c r="DW37">
        <f t="shared" si="71"/>
        <v>206500</v>
      </c>
      <c r="DX37">
        <f t="shared" si="72"/>
        <v>192500</v>
      </c>
      <c r="DY37">
        <f t="shared" si="73"/>
        <v>195300</v>
      </c>
      <c r="DZ37">
        <f t="shared" si="74"/>
        <v>154700</v>
      </c>
      <c r="EA37">
        <f t="shared" si="75"/>
        <v>97300</v>
      </c>
      <c r="EB37">
        <f t="shared" si="76"/>
        <v>97300</v>
      </c>
      <c r="EC37">
        <f t="shared" si="77"/>
        <v>106400</v>
      </c>
      <c r="ED37">
        <f t="shared" si="78"/>
        <v>102200</v>
      </c>
      <c r="EE37">
        <f t="shared" si="79"/>
        <v>101500</v>
      </c>
      <c r="EF37">
        <f t="shared" si="80"/>
        <v>100100</v>
      </c>
      <c r="EG37">
        <f t="shared" si="81"/>
        <v>99400</v>
      </c>
      <c r="EH37">
        <f t="shared" si="82"/>
        <v>99400</v>
      </c>
      <c r="EJ37" s="11" t="str">
        <f t="shared" si="36"/>
        <v>COLPAL</v>
      </c>
      <c r="EK37" s="12">
        <f t="shared" si="83"/>
        <v>0.8488664987405542</v>
      </c>
      <c r="EL37" s="12">
        <f t="shared" si="83"/>
        <v>0.73697270471464016</v>
      </c>
      <c r="EM37" s="12">
        <f t="shared" si="83"/>
        <v>0.82722513089005234</v>
      </c>
      <c r="EN37" s="12">
        <f t="shared" si="83"/>
        <v>0.81944444444444442</v>
      </c>
      <c r="EO37" s="12">
        <f t="shared" si="83"/>
        <v>0.84615384615384615</v>
      </c>
      <c r="EP37" s="12">
        <f t="shared" si="83"/>
        <v>0.85582822085889576</v>
      </c>
      <c r="EQ37" s="12">
        <f t="shared" si="83"/>
        <v>0.75945017182130581</v>
      </c>
      <c r="ER37" s="12">
        <f t="shared" si="83"/>
        <v>0.72020725388601037</v>
      </c>
      <c r="ES37" s="12">
        <f t="shared" si="83"/>
        <v>0.78531073446327682</v>
      </c>
      <c r="ET37" s="12">
        <f t="shared" si="83"/>
        <v>0.81283422459893051</v>
      </c>
      <c r="EU37" s="12">
        <f t="shared" si="83"/>
        <v>0.81111111111111112</v>
      </c>
      <c r="EV37" s="12">
        <f t="shared" si="83"/>
        <v>0.8192090395480226</v>
      </c>
      <c r="EW37" s="12">
        <f t="shared" si="83"/>
        <v>0.76881720430107525</v>
      </c>
      <c r="EX37" s="12">
        <f t="shared" si="83"/>
        <v>0.81142857142857139</v>
      </c>
      <c r="EY37" s="12">
        <f t="shared" si="83"/>
        <v>0.84023668639053251</v>
      </c>
      <c r="FA37" s="12" t="str">
        <f t="shared" si="38"/>
        <v>COLPAL</v>
      </c>
      <c r="FB37" s="12">
        <f t="shared" si="39"/>
        <v>-1.4888337468982631</v>
      </c>
      <c r="FC37" s="12">
        <f t="shared" si="40"/>
        <v>5.4973821989528799</v>
      </c>
      <c r="FD37" s="12">
        <f t="shared" si="41"/>
        <v>6.1111111111111107</v>
      </c>
      <c r="FE37" s="12">
        <f t="shared" si="42"/>
        <v>10.76923076923077</v>
      </c>
      <c r="FF37" s="12">
        <f t="shared" si="43"/>
        <v>-0.30674846625766872</v>
      </c>
      <c r="FG37" s="12">
        <f t="shared" si="44"/>
        <v>12.027491408934708</v>
      </c>
      <c r="FH37" s="12">
        <f t="shared" si="45"/>
        <v>50.777202072538863</v>
      </c>
      <c r="FI37" s="12">
        <f t="shared" si="46"/>
        <v>9.0395480225988702</v>
      </c>
      <c r="FJ37" s="12">
        <f t="shared" si="47"/>
        <v>-5.3475935828877006</v>
      </c>
      <c r="FK37" s="12">
        <f t="shared" si="48"/>
        <v>3.8888888888888888</v>
      </c>
      <c r="FL37" s="12">
        <f t="shared" si="49"/>
        <v>1.6949152542372881</v>
      </c>
      <c r="FM37" s="12">
        <f t="shared" si="50"/>
        <v>-4.838709677419355</v>
      </c>
      <c r="FN37" s="12">
        <f t="shared" si="51"/>
        <v>6.2857142857142856</v>
      </c>
      <c r="FO37" s="12">
        <f t="shared" si="52"/>
        <v>3.5502958579881656</v>
      </c>
      <c r="FP37" s="12">
        <f t="shared" si="53"/>
        <v>0.13468013468013468</v>
      </c>
      <c r="FQ37" s="12">
        <f t="shared" si="54"/>
        <v>-6.0126582278481014E-2</v>
      </c>
      <c r="FR37" s="12">
        <f t="shared" si="55"/>
        <v>7.1186440677966104E-2</v>
      </c>
      <c r="FS37" s="12">
        <f t="shared" si="56"/>
        <v>7.2727272727272724E-2</v>
      </c>
      <c r="FT37" s="12">
        <f t="shared" si="57"/>
        <v>-1.4336917562724014E-2</v>
      </c>
      <c r="FU37" s="12">
        <f t="shared" si="58"/>
        <v>0.26244343891402716</v>
      </c>
      <c r="FV37" s="12">
        <f t="shared" si="59"/>
        <v>0.58992805755395683</v>
      </c>
      <c r="FW37" s="12">
        <f t="shared" si="60"/>
        <v>0</v>
      </c>
      <c r="FX37" s="12">
        <f t="shared" si="61"/>
        <v>-8.5526315789473686E-2</v>
      </c>
      <c r="FY37" s="12">
        <f t="shared" si="62"/>
        <v>4.1095890410958902E-2</v>
      </c>
      <c r="FZ37" s="12">
        <f t="shared" si="63"/>
        <v>6.8965517241379309E-3</v>
      </c>
      <c r="GA37" s="12">
        <f t="shared" si="64"/>
        <v>1.3986013986013986E-2</v>
      </c>
      <c r="GB37" s="12">
        <f t="shared" si="65"/>
        <v>7.0422535211267607E-3</v>
      </c>
      <c r="GC37" s="12">
        <f t="shared" si="66"/>
        <v>0</v>
      </c>
    </row>
    <row r="38" spans="1:185" x14ac:dyDescent="0.25">
      <c r="A38" t="s">
        <v>45</v>
      </c>
      <c r="B38" s="10">
        <v>43951</v>
      </c>
      <c r="C38">
        <v>277900</v>
      </c>
      <c r="D38">
        <v>-4200</v>
      </c>
      <c r="E38" s="10">
        <v>43951</v>
      </c>
      <c r="F38">
        <v>235900</v>
      </c>
      <c r="G38">
        <v>28000</v>
      </c>
      <c r="H38" t="s">
        <v>45</v>
      </c>
      <c r="I38" s="10">
        <v>43950</v>
      </c>
      <c r="J38">
        <v>282100</v>
      </c>
      <c r="K38">
        <v>14700</v>
      </c>
      <c r="L38" s="10">
        <v>43950</v>
      </c>
      <c r="M38">
        <v>207900</v>
      </c>
      <c r="N38">
        <v>-13300</v>
      </c>
      <c r="O38" t="s">
        <v>45</v>
      </c>
      <c r="P38" s="10">
        <v>43949</v>
      </c>
      <c r="Q38">
        <v>267400</v>
      </c>
      <c r="R38">
        <v>15400</v>
      </c>
      <c r="S38" s="10">
        <v>43949</v>
      </c>
      <c r="T38">
        <v>221200</v>
      </c>
      <c r="U38">
        <v>14700</v>
      </c>
      <c r="V38" t="s">
        <v>45</v>
      </c>
      <c r="W38" s="10">
        <v>43948</v>
      </c>
      <c r="X38">
        <v>252000</v>
      </c>
      <c r="Y38">
        <v>24500</v>
      </c>
      <c r="Z38" s="10">
        <v>43948</v>
      </c>
      <c r="AA38">
        <v>206500</v>
      </c>
      <c r="AB38">
        <v>14000</v>
      </c>
      <c r="AC38" t="s">
        <v>45</v>
      </c>
      <c r="AD38" s="10">
        <v>43945</v>
      </c>
      <c r="AE38">
        <v>227500</v>
      </c>
      <c r="AF38">
        <v>-700</v>
      </c>
      <c r="AG38" s="10">
        <v>43945</v>
      </c>
      <c r="AH38">
        <v>192500</v>
      </c>
      <c r="AI38">
        <v>-2800</v>
      </c>
      <c r="AJ38" t="s">
        <v>45</v>
      </c>
      <c r="AK38" s="10">
        <v>43944</v>
      </c>
      <c r="AL38">
        <v>228200</v>
      </c>
      <c r="AM38">
        <v>24500</v>
      </c>
      <c r="AN38" s="10">
        <v>43944</v>
      </c>
      <c r="AO38">
        <v>195300</v>
      </c>
      <c r="AP38">
        <v>40600</v>
      </c>
      <c r="AQ38" t="s">
        <v>45</v>
      </c>
      <c r="AR38" s="10">
        <v>43943</v>
      </c>
      <c r="AS38">
        <v>203700</v>
      </c>
      <c r="AT38">
        <v>68600</v>
      </c>
      <c r="AU38" s="10">
        <v>43943</v>
      </c>
      <c r="AV38">
        <v>154700</v>
      </c>
      <c r="AW38">
        <v>57400</v>
      </c>
      <c r="AX38" t="s">
        <v>45</v>
      </c>
      <c r="AY38" s="10">
        <v>43942</v>
      </c>
      <c r="AZ38">
        <v>135100</v>
      </c>
      <c r="BA38">
        <v>11200</v>
      </c>
      <c r="BB38" s="10">
        <v>43942</v>
      </c>
      <c r="BC38">
        <v>97300</v>
      </c>
      <c r="BD38">
        <v>0</v>
      </c>
      <c r="BE38" t="s">
        <v>45</v>
      </c>
      <c r="BF38" s="10">
        <v>43941</v>
      </c>
      <c r="BG38">
        <v>123900</v>
      </c>
      <c r="BH38">
        <v>-7000</v>
      </c>
      <c r="BI38" s="10">
        <v>43941</v>
      </c>
      <c r="BJ38">
        <v>97300</v>
      </c>
      <c r="BK38">
        <v>-9100</v>
      </c>
      <c r="BL38" t="s">
        <v>45</v>
      </c>
      <c r="BM38" s="10">
        <v>43938</v>
      </c>
      <c r="BN38">
        <v>130900</v>
      </c>
      <c r="BO38">
        <v>4900</v>
      </c>
      <c r="BP38" s="10">
        <v>43938</v>
      </c>
      <c r="BQ38">
        <v>106400</v>
      </c>
      <c r="BR38">
        <v>4200</v>
      </c>
      <c r="BS38" t="s">
        <v>45</v>
      </c>
      <c r="BT38" s="10">
        <v>43937</v>
      </c>
      <c r="BU38">
        <v>126000</v>
      </c>
      <c r="BV38">
        <v>2100</v>
      </c>
      <c r="BW38" s="10">
        <v>43937</v>
      </c>
      <c r="BX38">
        <v>102200</v>
      </c>
      <c r="BY38">
        <v>700</v>
      </c>
      <c r="BZ38" t="s">
        <v>45</v>
      </c>
      <c r="CA38" s="10">
        <v>43936</v>
      </c>
      <c r="CB38">
        <v>123900</v>
      </c>
      <c r="CC38">
        <v>-6300</v>
      </c>
      <c r="CD38" s="10">
        <v>43936</v>
      </c>
      <c r="CE38">
        <v>101500</v>
      </c>
      <c r="CF38">
        <v>1400</v>
      </c>
      <c r="CG38" t="s">
        <v>45</v>
      </c>
      <c r="CH38" s="10">
        <v>43934</v>
      </c>
      <c r="CI38">
        <v>130200</v>
      </c>
      <c r="CJ38">
        <v>7700</v>
      </c>
      <c r="CK38" s="10">
        <v>43934</v>
      </c>
      <c r="CL38">
        <v>100100</v>
      </c>
      <c r="CM38">
        <v>700</v>
      </c>
      <c r="CN38" t="s">
        <v>45</v>
      </c>
      <c r="CO38" s="10">
        <v>43930</v>
      </c>
      <c r="CP38">
        <v>122500</v>
      </c>
      <c r="CQ38">
        <v>4200</v>
      </c>
      <c r="CR38" s="10">
        <v>43930</v>
      </c>
      <c r="CS38">
        <v>99400</v>
      </c>
      <c r="CT38">
        <v>0</v>
      </c>
      <c r="CU38" t="s">
        <v>45</v>
      </c>
      <c r="CV38" s="10">
        <v>43929</v>
      </c>
      <c r="CW38">
        <v>118300</v>
      </c>
      <c r="CX38">
        <v>8400</v>
      </c>
      <c r="CY38" s="10">
        <v>43929</v>
      </c>
      <c r="CZ38">
        <v>99400</v>
      </c>
      <c r="DA38">
        <v>700</v>
      </c>
      <c r="DD38" t="str">
        <f t="shared" si="67"/>
        <v>CONCOR</v>
      </c>
      <c r="DE38">
        <f t="shared" si="3"/>
        <v>239139</v>
      </c>
      <c r="DF38">
        <f t="shared" si="4"/>
        <v>229761</v>
      </c>
      <c r="DG38">
        <f t="shared" si="5"/>
        <v>243828</v>
      </c>
      <c r="DH38">
        <f t="shared" si="6"/>
        <v>231324</v>
      </c>
      <c r="DI38">
        <f t="shared" si="7"/>
        <v>250080</v>
      </c>
      <c r="DJ38">
        <f t="shared" si="8"/>
        <v>215694</v>
      </c>
      <c r="DK38">
        <f t="shared" si="9"/>
        <v>231324</v>
      </c>
      <c r="DL38">
        <f t="shared" si="10"/>
        <v>229761</v>
      </c>
      <c r="DM38">
        <f t="shared" si="11"/>
        <v>228198</v>
      </c>
      <c r="DN38">
        <f t="shared" si="12"/>
        <v>228198</v>
      </c>
      <c r="DO38">
        <f t="shared" si="13"/>
        <v>212568</v>
      </c>
      <c r="DP38">
        <f t="shared" si="14"/>
        <v>196938</v>
      </c>
      <c r="DQ38">
        <f t="shared" si="15"/>
        <v>225072</v>
      </c>
      <c r="DR38">
        <f t="shared" si="16"/>
        <v>143796</v>
      </c>
      <c r="DS38">
        <f t="shared" si="17"/>
        <v>92217</v>
      </c>
      <c r="DT38">
        <f t="shared" si="68"/>
        <v>114099</v>
      </c>
      <c r="DU38">
        <f t="shared" si="69"/>
        <v>110973</v>
      </c>
      <c r="DV38">
        <f t="shared" si="70"/>
        <v>118788</v>
      </c>
      <c r="DW38">
        <f t="shared" si="71"/>
        <v>121914</v>
      </c>
      <c r="DX38">
        <f t="shared" si="72"/>
        <v>118788</v>
      </c>
      <c r="DY38">
        <f t="shared" si="73"/>
        <v>121914</v>
      </c>
      <c r="DZ38">
        <f t="shared" si="74"/>
        <v>121914</v>
      </c>
      <c r="EA38">
        <f t="shared" si="75"/>
        <v>117225</v>
      </c>
      <c r="EB38">
        <f t="shared" si="76"/>
        <v>125040</v>
      </c>
      <c r="EC38">
        <f t="shared" si="77"/>
        <v>131292</v>
      </c>
      <c r="ED38">
        <f t="shared" si="78"/>
        <v>131292</v>
      </c>
      <c r="EE38">
        <f t="shared" si="79"/>
        <v>103158</v>
      </c>
      <c r="EF38">
        <f t="shared" si="80"/>
        <v>95343</v>
      </c>
      <c r="EG38">
        <f t="shared" si="81"/>
        <v>81276</v>
      </c>
      <c r="EH38">
        <f t="shared" si="82"/>
        <v>56268</v>
      </c>
      <c r="EJ38" s="11" t="str">
        <f t="shared" si="36"/>
        <v>CONCOR</v>
      </c>
      <c r="EK38" s="12">
        <f t="shared" si="83"/>
        <v>0.47712418300653597</v>
      </c>
      <c r="EL38" s="12">
        <f t="shared" si="83"/>
        <v>0.48299319727891155</v>
      </c>
      <c r="EM38" s="12">
        <f t="shared" si="83"/>
        <v>0.48717948717948717</v>
      </c>
      <c r="EN38" s="12">
        <f t="shared" si="83"/>
        <v>0.52702702702702697</v>
      </c>
      <c r="EO38" s="12">
        <f t="shared" si="83"/>
        <v>0.47499999999999998</v>
      </c>
      <c r="EP38" s="12">
        <f t="shared" si="83"/>
        <v>0.56521739130434778</v>
      </c>
      <c r="EQ38" s="12">
        <f t="shared" si="83"/>
        <v>0.52702702702702697</v>
      </c>
      <c r="ER38" s="12">
        <f t="shared" si="83"/>
        <v>0.51020408163265307</v>
      </c>
      <c r="ES38" s="12">
        <f t="shared" si="83"/>
        <v>0.54794520547945202</v>
      </c>
      <c r="ET38" s="12">
        <f t="shared" si="83"/>
        <v>0.57534246575342463</v>
      </c>
      <c r="EU38" s="12">
        <f t="shared" si="83"/>
        <v>0.61764705882352944</v>
      </c>
      <c r="EV38" s="12">
        <f t="shared" si="83"/>
        <v>0.52380952380952384</v>
      </c>
      <c r="EW38" s="12">
        <f t="shared" si="83"/>
        <v>0.4236111111111111</v>
      </c>
      <c r="EX38" s="12">
        <f t="shared" si="83"/>
        <v>0.56521739130434778</v>
      </c>
      <c r="EY38" s="12">
        <f t="shared" si="83"/>
        <v>0.61016949152542377</v>
      </c>
      <c r="FA38" s="12" t="str">
        <f t="shared" si="38"/>
        <v>CONCOR</v>
      </c>
      <c r="FB38" s="12">
        <f t="shared" si="39"/>
        <v>4.0816326530612246</v>
      </c>
      <c r="FC38" s="12">
        <f t="shared" si="40"/>
        <v>-5.7692307692307692</v>
      </c>
      <c r="FD38" s="12">
        <f t="shared" si="41"/>
        <v>5.4054054054054061</v>
      </c>
      <c r="FE38" s="12">
        <f t="shared" si="42"/>
        <v>-7.4999999999999991</v>
      </c>
      <c r="FF38" s="12">
        <f t="shared" si="43"/>
        <v>15.942028985507246</v>
      </c>
      <c r="FG38" s="12">
        <f t="shared" si="44"/>
        <v>-6.756756756756757</v>
      </c>
      <c r="FH38" s="12">
        <f t="shared" si="45"/>
        <v>0.68027210884353739</v>
      </c>
      <c r="FI38" s="12">
        <f t="shared" si="46"/>
        <v>0.68493150684931503</v>
      </c>
      <c r="FJ38" s="12">
        <f t="shared" si="47"/>
        <v>0</v>
      </c>
      <c r="FK38" s="12">
        <f t="shared" si="48"/>
        <v>7.3529411764705888</v>
      </c>
      <c r="FL38" s="12">
        <f t="shared" si="49"/>
        <v>7.9365079365079358</v>
      </c>
      <c r="FM38" s="12">
        <f t="shared" si="50"/>
        <v>-12.500000000000002</v>
      </c>
      <c r="FN38" s="12">
        <f t="shared" si="51"/>
        <v>56.521739130434781</v>
      </c>
      <c r="FO38" s="12">
        <f t="shared" si="52"/>
        <v>55.932203389830512</v>
      </c>
      <c r="FP38" s="12">
        <f t="shared" si="53"/>
        <v>2.8169014084507043E-2</v>
      </c>
      <c r="FQ38" s="12">
        <f t="shared" si="54"/>
        <v>-6.5789473684210523E-2</v>
      </c>
      <c r="FR38" s="12">
        <f t="shared" si="55"/>
        <v>-2.564102564102564E-2</v>
      </c>
      <c r="FS38" s="12">
        <f t="shared" si="56"/>
        <v>2.6315789473684209E-2</v>
      </c>
      <c r="FT38" s="12">
        <f t="shared" si="57"/>
        <v>-2.564102564102564E-2</v>
      </c>
      <c r="FU38" s="12">
        <f t="shared" si="58"/>
        <v>0</v>
      </c>
      <c r="FV38" s="12">
        <f t="shared" si="59"/>
        <v>0.04</v>
      </c>
      <c r="FW38" s="12">
        <f t="shared" si="60"/>
        <v>-6.25E-2</v>
      </c>
      <c r="FX38" s="12">
        <f t="shared" si="61"/>
        <v>-4.7619047619047616E-2</v>
      </c>
      <c r="FY38" s="12">
        <f t="shared" si="62"/>
        <v>0</v>
      </c>
      <c r="FZ38" s="12">
        <f t="shared" si="63"/>
        <v>0.27272727272727271</v>
      </c>
      <c r="GA38" s="12">
        <f t="shared" si="64"/>
        <v>8.1967213114754092E-2</v>
      </c>
      <c r="GB38" s="12">
        <f t="shared" si="65"/>
        <v>0.17307692307692307</v>
      </c>
      <c r="GC38" s="12">
        <f t="shared" si="66"/>
        <v>0.44444444444444442</v>
      </c>
    </row>
    <row r="39" spans="1:185" x14ac:dyDescent="0.25">
      <c r="A39" t="s">
        <v>46</v>
      </c>
      <c r="B39" s="10">
        <v>43951</v>
      </c>
      <c r="C39">
        <v>239139</v>
      </c>
      <c r="D39">
        <v>9378</v>
      </c>
      <c r="E39" s="10">
        <v>43951</v>
      </c>
      <c r="F39">
        <v>114099</v>
      </c>
      <c r="G39">
        <v>3126</v>
      </c>
      <c r="H39" t="s">
        <v>46</v>
      </c>
      <c r="I39" s="10">
        <v>43950</v>
      </c>
      <c r="J39">
        <v>229761</v>
      </c>
      <c r="K39">
        <v>-14067</v>
      </c>
      <c r="L39" s="10">
        <v>43950</v>
      </c>
      <c r="M39">
        <v>110973</v>
      </c>
      <c r="N39">
        <v>-7815</v>
      </c>
      <c r="O39" t="s">
        <v>46</v>
      </c>
      <c r="P39" s="10">
        <v>43949</v>
      </c>
      <c r="Q39">
        <v>243828</v>
      </c>
      <c r="R39">
        <v>12504</v>
      </c>
      <c r="S39" s="10">
        <v>43949</v>
      </c>
      <c r="T39">
        <v>118788</v>
      </c>
      <c r="U39">
        <v>-3126</v>
      </c>
      <c r="V39" t="s">
        <v>46</v>
      </c>
      <c r="W39" s="10">
        <v>43948</v>
      </c>
      <c r="X39">
        <v>231324</v>
      </c>
      <c r="Y39">
        <v>-18756</v>
      </c>
      <c r="Z39" s="10">
        <v>43948</v>
      </c>
      <c r="AA39">
        <v>121914</v>
      </c>
      <c r="AB39">
        <v>3126</v>
      </c>
      <c r="AC39" t="s">
        <v>46</v>
      </c>
      <c r="AD39" s="10">
        <v>43945</v>
      </c>
      <c r="AE39">
        <v>250080</v>
      </c>
      <c r="AF39">
        <v>34386</v>
      </c>
      <c r="AG39" s="10">
        <v>43945</v>
      </c>
      <c r="AH39">
        <v>118788</v>
      </c>
      <c r="AI39">
        <v>-3126</v>
      </c>
      <c r="AJ39" t="s">
        <v>46</v>
      </c>
      <c r="AK39" s="10">
        <v>43944</v>
      </c>
      <c r="AL39">
        <v>215694</v>
      </c>
      <c r="AM39">
        <v>-15630</v>
      </c>
      <c r="AN39" s="10">
        <v>43944</v>
      </c>
      <c r="AO39">
        <v>121914</v>
      </c>
      <c r="AP39">
        <v>0</v>
      </c>
      <c r="AQ39" t="s">
        <v>46</v>
      </c>
      <c r="AR39" s="10">
        <v>43943</v>
      </c>
      <c r="AS39">
        <v>231324</v>
      </c>
      <c r="AT39">
        <v>1563</v>
      </c>
      <c r="AU39" s="10">
        <v>43943</v>
      </c>
      <c r="AV39">
        <v>121914</v>
      </c>
      <c r="AW39">
        <v>4689</v>
      </c>
      <c r="AX39" t="s">
        <v>46</v>
      </c>
      <c r="AY39" s="10">
        <v>43942</v>
      </c>
      <c r="AZ39">
        <v>229761</v>
      </c>
      <c r="BA39">
        <v>1563</v>
      </c>
      <c r="BB39" s="10">
        <v>43942</v>
      </c>
      <c r="BC39">
        <v>117225</v>
      </c>
      <c r="BD39">
        <v>-7815</v>
      </c>
      <c r="BE39" t="s">
        <v>46</v>
      </c>
      <c r="BF39" s="10">
        <v>43941</v>
      </c>
      <c r="BG39">
        <v>228198</v>
      </c>
      <c r="BH39">
        <v>0</v>
      </c>
      <c r="BI39" s="10">
        <v>43941</v>
      </c>
      <c r="BJ39">
        <v>125040</v>
      </c>
      <c r="BK39">
        <v>-6252</v>
      </c>
      <c r="BL39" t="s">
        <v>46</v>
      </c>
      <c r="BM39" s="10">
        <v>43938</v>
      </c>
      <c r="BN39">
        <v>228198</v>
      </c>
      <c r="BO39">
        <v>15630</v>
      </c>
      <c r="BP39" s="10">
        <v>43938</v>
      </c>
      <c r="BQ39">
        <v>131292</v>
      </c>
      <c r="BR39">
        <v>0</v>
      </c>
      <c r="BS39" t="s">
        <v>46</v>
      </c>
      <c r="BT39" s="10">
        <v>43937</v>
      </c>
      <c r="BU39">
        <v>212568</v>
      </c>
      <c r="BV39">
        <v>15630</v>
      </c>
      <c r="BW39" s="10">
        <v>43937</v>
      </c>
      <c r="BX39">
        <v>131292</v>
      </c>
      <c r="BY39">
        <v>28134</v>
      </c>
      <c r="BZ39" t="s">
        <v>46</v>
      </c>
      <c r="CA39" s="10">
        <v>43936</v>
      </c>
      <c r="CB39">
        <v>196938</v>
      </c>
      <c r="CC39">
        <v>-28134</v>
      </c>
      <c r="CD39" s="10">
        <v>43936</v>
      </c>
      <c r="CE39">
        <v>103158</v>
      </c>
      <c r="CF39">
        <v>7815</v>
      </c>
      <c r="CG39" t="s">
        <v>46</v>
      </c>
      <c r="CH39" s="10">
        <v>43934</v>
      </c>
      <c r="CI39">
        <v>225072</v>
      </c>
      <c r="CJ39">
        <v>81276</v>
      </c>
      <c r="CK39" s="10">
        <v>43934</v>
      </c>
      <c r="CL39">
        <v>95343</v>
      </c>
      <c r="CM39">
        <v>14067</v>
      </c>
      <c r="CN39" t="s">
        <v>46</v>
      </c>
      <c r="CO39" s="10">
        <v>43930</v>
      </c>
      <c r="CP39">
        <v>143796</v>
      </c>
      <c r="CQ39">
        <v>51579</v>
      </c>
      <c r="CR39" s="10">
        <v>43930</v>
      </c>
      <c r="CS39">
        <v>81276</v>
      </c>
      <c r="CT39">
        <v>25008</v>
      </c>
      <c r="CU39" t="s">
        <v>46</v>
      </c>
      <c r="CV39" s="10">
        <v>43929</v>
      </c>
      <c r="CW39">
        <v>92217</v>
      </c>
      <c r="CX39">
        <v>0</v>
      </c>
      <c r="CY39" s="10">
        <v>43929</v>
      </c>
      <c r="CZ39">
        <v>56268</v>
      </c>
      <c r="DA39">
        <v>10941</v>
      </c>
      <c r="DD39" t="str">
        <f t="shared" si="67"/>
        <v>CUMMINSIND</v>
      </c>
      <c r="DE39">
        <f t="shared" si="3"/>
        <v>138600</v>
      </c>
      <c r="DF39">
        <f t="shared" si="4"/>
        <v>135000</v>
      </c>
      <c r="DG39">
        <f t="shared" si="5"/>
        <v>127800</v>
      </c>
      <c r="DH39">
        <f t="shared" si="6"/>
        <v>129600</v>
      </c>
      <c r="DI39">
        <f t="shared" si="7"/>
        <v>109800</v>
      </c>
      <c r="DJ39">
        <f t="shared" si="8"/>
        <v>100800</v>
      </c>
      <c r="DK39">
        <f t="shared" si="9"/>
        <v>109800</v>
      </c>
      <c r="DL39">
        <f t="shared" si="10"/>
        <v>111600</v>
      </c>
      <c r="DM39">
        <f t="shared" si="11"/>
        <v>115200</v>
      </c>
      <c r="DN39">
        <f t="shared" si="12"/>
        <v>120600</v>
      </c>
      <c r="DO39">
        <f t="shared" si="13"/>
        <v>119700</v>
      </c>
      <c r="DP39">
        <f t="shared" si="14"/>
        <v>117900</v>
      </c>
      <c r="DQ39">
        <f t="shared" si="15"/>
        <v>127800</v>
      </c>
      <c r="DR39">
        <f t="shared" si="16"/>
        <v>116100</v>
      </c>
      <c r="DS39">
        <f t="shared" si="17"/>
        <v>65700</v>
      </c>
      <c r="DT39">
        <f t="shared" si="68"/>
        <v>143100</v>
      </c>
      <c r="DU39">
        <f t="shared" si="69"/>
        <v>146700</v>
      </c>
      <c r="DV39">
        <f t="shared" si="70"/>
        <v>137700</v>
      </c>
      <c r="DW39">
        <f t="shared" si="71"/>
        <v>137700</v>
      </c>
      <c r="DX39">
        <f t="shared" si="72"/>
        <v>136800</v>
      </c>
      <c r="DY39">
        <f t="shared" si="73"/>
        <v>141300</v>
      </c>
      <c r="DZ39">
        <f t="shared" si="74"/>
        <v>145800</v>
      </c>
      <c r="EA39">
        <f t="shared" si="75"/>
        <v>144900</v>
      </c>
      <c r="EB39">
        <f t="shared" si="76"/>
        <v>151200</v>
      </c>
      <c r="EC39">
        <f t="shared" si="77"/>
        <v>136800</v>
      </c>
      <c r="ED39">
        <f t="shared" si="78"/>
        <v>131400</v>
      </c>
      <c r="EE39">
        <f t="shared" si="79"/>
        <v>131400</v>
      </c>
      <c r="EF39">
        <f t="shared" si="80"/>
        <v>126900</v>
      </c>
      <c r="EG39">
        <f t="shared" si="81"/>
        <v>130500</v>
      </c>
      <c r="EH39">
        <f t="shared" si="82"/>
        <v>74700</v>
      </c>
      <c r="EJ39" s="11" t="str">
        <f t="shared" si="36"/>
        <v>CUMMINSIND</v>
      </c>
      <c r="EK39" s="12">
        <f t="shared" si="83"/>
        <v>1.0324675324675325</v>
      </c>
      <c r="EL39" s="12">
        <f t="shared" si="83"/>
        <v>1.0866666666666667</v>
      </c>
      <c r="EM39" s="12">
        <f t="shared" si="83"/>
        <v>1.0774647887323943</v>
      </c>
      <c r="EN39" s="12">
        <f t="shared" si="83"/>
        <v>1.0625</v>
      </c>
      <c r="EO39" s="12">
        <f t="shared" si="83"/>
        <v>1.2459016393442623</v>
      </c>
      <c r="EP39" s="12">
        <f t="shared" si="83"/>
        <v>1.4017857142857142</v>
      </c>
      <c r="EQ39" s="12">
        <f t="shared" si="83"/>
        <v>1.3278688524590163</v>
      </c>
      <c r="ER39" s="12">
        <f t="shared" si="83"/>
        <v>1.2983870967741935</v>
      </c>
      <c r="ES39" s="12">
        <f t="shared" si="83"/>
        <v>1.3125</v>
      </c>
      <c r="ET39" s="12">
        <f t="shared" si="83"/>
        <v>1.1343283582089552</v>
      </c>
      <c r="EU39" s="12">
        <f t="shared" si="83"/>
        <v>1.0977443609022557</v>
      </c>
      <c r="EV39" s="12">
        <f t="shared" si="83"/>
        <v>1.1145038167938932</v>
      </c>
      <c r="EW39" s="12">
        <f t="shared" si="83"/>
        <v>0.99295774647887325</v>
      </c>
      <c r="EX39" s="12">
        <f t="shared" si="83"/>
        <v>1.124031007751938</v>
      </c>
      <c r="EY39" s="12">
        <f t="shared" si="83"/>
        <v>1.1369863013698631</v>
      </c>
      <c r="FA39" s="12" t="str">
        <f t="shared" si="38"/>
        <v>CUMMINSIND</v>
      </c>
      <c r="FB39" s="12">
        <f t="shared" si="39"/>
        <v>2.6666666666666665</v>
      </c>
      <c r="FC39" s="12">
        <f t="shared" si="40"/>
        <v>5.6338028169014081</v>
      </c>
      <c r="FD39" s="12">
        <f t="shared" si="41"/>
        <v>-1.3888888888888888</v>
      </c>
      <c r="FE39" s="12">
        <f t="shared" si="42"/>
        <v>18.032786885245901</v>
      </c>
      <c r="FF39" s="12">
        <f t="shared" si="43"/>
        <v>8.9285714285714288</v>
      </c>
      <c r="FG39" s="12">
        <f t="shared" si="44"/>
        <v>-8.1967213114754092</v>
      </c>
      <c r="FH39" s="12">
        <f t="shared" si="45"/>
        <v>-1.6129032258064515</v>
      </c>
      <c r="FI39" s="12">
        <f t="shared" si="46"/>
        <v>-3.125</v>
      </c>
      <c r="FJ39" s="12">
        <f t="shared" si="47"/>
        <v>-4.4776119402985071</v>
      </c>
      <c r="FK39" s="12">
        <f t="shared" si="48"/>
        <v>0.75187969924812026</v>
      </c>
      <c r="FL39" s="12">
        <f t="shared" si="49"/>
        <v>1.5267175572519085</v>
      </c>
      <c r="FM39" s="12">
        <f t="shared" si="50"/>
        <v>-7.746478873239437</v>
      </c>
      <c r="FN39" s="12">
        <f t="shared" si="51"/>
        <v>10.077519379844961</v>
      </c>
      <c r="FO39" s="12">
        <f t="shared" si="52"/>
        <v>76.712328767123282</v>
      </c>
      <c r="FP39" s="12">
        <f t="shared" si="53"/>
        <v>-2.4539877300613498E-2</v>
      </c>
      <c r="FQ39" s="12">
        <f t="shared" si="54"/>
        <v>6.535947712418301E-2</v>
      </c>
      <c r="FR39" s="12">
        <f t="shared" si="55"/>
        <v>0</v>
      </c>
      <c r="FS39" s="12">
        <f t="shared" si="56"/>
        <v>6.5789473684210523E-3</v>
      </c>
      <c r="FT39" s="12">
        <f t="shared" si="57"/>
        <v>-3.1847133757961783E-2</v>
      </c>
      <c r="FU39" s="12">
        <f t="shared" si="58"/>
        <v>-3.0864197530864196E-2</v>
      </c>
      <c r="FV39" s="12">
        <f t="shared" si="59"/>
        <v>6.2111801242236021E-3</v>
      </c>
      <c r="FW39" s="12">
        <f t="shared" si="60"/>
        <v>-4.1666666666666664E-2</v>
      </c>
      <c r="FX39" s="12">
        <f t="shared" si="61"/>
        <v>0.10526315789473684</v>
      </c>
      <c r="FY39" s="12">
        <f t="shared" si="62"/>
        <v>4.1095890410958902E-2</v>
      </c>
      <c r="FZ39" s="12">
        <f t="shared" si="63"/>
        <v>0</v>
      </c>
      <c r="GA39" s="12">
        <f t="shared" si="64"/>
        <v>3.5460992907801421E-2</v>
      </c>
      <c r="GB39" s="12">
        <f t="shared" si="65"/>
        <v>-2.7586206896551724E-2</v>
      </c>
      <c r="GC39" s="12">
        <f t="shared" si="66"/>
        <v>0.74698795180722888</v>
      </c>
    </row>
    <row r="40" spans="1:185" x14ac:dyDescent="0.25">
      <c r="A40" t="s">
        <v>47</v>
      </c>
      <c r="B40" s="10">
        <v>43951</v>
      </c>
      <c r="C40">
        <v>138600</v>
      </c>
      <c r="D40">
        <v>3600</v>
      </c>
      <c r="E40" s="10">
        <v>43951</v>
      </c>
      <c r="F40">
        <v>143100</v>
      </c>
      <c r="G40">
        <v>-3600</v>
      </c>
      <c r="H40" t="s">
        <v>47</v>
      </c>
      <c r="I40" s="10">
        <v>43950</v>
      </c>
      <c r="J40">
        <v>135000</v>
      </c>
      <c r="K40">
        <v>7200</v>
      </c>
      <c r="L40" s="10">
        <v>43950</v>
      </c>
      <c r="M40">
        <v>146700</v>
      </c>
      <c r="N40">
        <v>9000</v>
      </c>
      <c r="O40" t="s">
        <v>47</v>
      </c>
      <c r="P40" s="10">
        <v>43949</v>
      </c>
      <c r="Q40">
        <v>127800</v>
      </c>
      <c r="R40">
        <v>-1800</v>
      </c>
      <c r="S40" s="10">
        <v>43949</v>
      </c>
      <c r="T40">
        <v>137700</v>
      </c>
      <c r="U40">
        <v>0</v>
      </c>
      <c r="V40" t="s">
        <v>47</v>
      </c>
      <c r="W40" s="10">
        <v>43948</v>
      </c>
      <c r="X40">
        <v>129600</v>
      </c>
      <c r="Y40">
        <v>19800</v>
      </c>
      <c r="Z40" s="10">
        <v>43948</v>
      </c>
      <c r="AA40">
        <v>137700</v>
      </c>
      <c r="AB40">
        <v>900</v>
      </c>
      <c r="AC40" t="s">
        <v>47</v>
      </c>
      <c r="AD40" s="10">
        <v>43945</v>
      </c>
      <c r="AE40">
        <v>109800</v>
      </c>
      <c r="AF40">
        <v>9000</v>
      </c>
      <c r="AG40" s="10">
        <v>43945</v>
      </c>
      <c r="AH40">
        <v>136800</v>
      </c>
      <c r="AI40">
        <v>-4500</v>
      </c>
      <c r="AJ40" t="s">
        <v>47</v>
      </c>
      <c r="AK40" s="10">
        <v>43944</v>
      </c>
      <c r="AL40">
        <v>100800</v>
      </c>
      <c r="AM40">
        <v>-9000</v>
      </c>
      <c r="AN40" s="10">
        <v>43944</v>
      </c>
      <c r="AO40">
        <v>141300</v>
      </c>
      <c r="AP40">
        <v>-4500</v>
      </c>
      <c r="AQ40" t="s">
        <v>47</v>
      </c>
      <c r="AR40" s="10">
        <v>43943</v>
      </c>
      <c r="AS40">
        <v>109800</v>
      </c>
      <c r="AT40">
        <v>-1800</v>
      </c>
      <c r="AU40" s="10">
        <v>43943</v>
      </c>
      <c r="AV40">
        <v>145800</v>
      </c>
      <c r="AW40">
        <v>900</v>
      </c>
      <c r="AX40" t="s">
        <v>47</v>
      </c>
      <c r="AY40" s="10">
        <v>43942</v>
      </c>
      <c r="AZ40">
        <v>111600</v>
      </c>
      <c r="BA40">
        <v>-3600</v>
      </c>
      <c r="BB40" s="10">
        <v>43942</v>
      </c>
      <c r="BC40">
        <v>144900</v>
      </c>
      <c r="BD40">
        <v>-6300</v>
      </c>
      <c r="BE40" t="s">
        <v>47</v>
      </c>
      <c r="BF40" s="10">
        <v>43941</v>
      </c>
      <c r="BG40">
        <v>115200</v>
      </c>
      <c r="BH40">
        <v>-5400</v>
      </c>
      <c r="BI40" s="10">
        <v>43941</v>
      </c>
      <c r="BJ40">
        <v>151200</v>
      </c>
      <c r="BK40">
        <v>14400</v>
      </c>
      <c r="BL40" t="s">
        <v>47</v>
      </c>
      <c r="BM40" s="10">
        <v>43938</v>
      </c>
      <c r="BN40">
        <v>120600</v>
      </c>
      <c r="BO40">
        <v>900</v>
      </c>
      <c r="BP40" s="10">
        <v>43938</v>
      </c>
      <c r="BQ40">
        <v>136800</v>
      </c>
      <c r="BR40">
        <v>5400</v>
      </c>
      <c r="BS40" t="s">
        <v>47</v>
      </c>
      <c r="BT40" s="10">
        <v>43937</v>
      </c>
      <c r="BU40">
        <v>119700</v>
      </c>
      <c r="BV40">
        <v>1800</v>
      </c>
      <c r="BW40" s="10">
        <v>43937</v>
      </c>
      <c r="BX40">
        <v>131400</v>
      </c>
      <c r="BY40">
        <v>0</v>
      </c>
      <c r="BZ40" t="s">
        <v>47</v>
      </c>
      <c r="CA40" s="10">
        <v>43936</v>
      </c>
      <c r="CB40">
        <v>117900</v>
      </c>
      <c r="CC40">
        <v>-9900</v>
      </c>
      <c r="CD40" s="10">
        <v>43936</v>
      </c>
      <c r="CE40">
        <v>131400</v>
      </c>
      <c r="CF40">
        <v>4500</v>
      </c>
      <c r="CG40" t="s">
        <v>47</v>
      </c>
      <c r="CH40" s="10">
        <v>43934</v>
      </c>
      <c r="CI40">
        <v>127800</v>
      </c>
      <c r="CJ40">
        <v>11700</v>
      </c>
      <c r="CK40" s="10">
        <v>43934</v>
      </c>
      <c r="CL40">
        <v>126900</v>
      </c>
      <c r="CM40">
        <v>-3600</v>
      </c>
      <c r="CN40" t="s">
        <v>47</v>
      </c>
      <c r="CO40" s="10">
        <v>43930</v>
      </c>
      <c r="CP40">
        <v>116100</v>
      </c>
      <c r="CQ40">
        <v>50400</v>
      </c>
      <c r="CR40" s="10">
        <v>43930</v>
      </c>
      <c r="CS40">
        <v>130500</v>
      </c>
      <c r="CT40">
        <v>55800</v>
      </c>
      <c r="CU40" t="s">
        <v>47</v>
      </c>
      <c r="CV40" s="10">
        <v>43929</v>
      </c>
      <c r="CW40">
        <v>65700</v>
      </c>
      <c r="CX40">
        <v>3600</v>
      </c>
      <c r="CY40" s="10">
        <v>43929</v>
      </c>
      <c r="CZ40">
        <v>74700</v>
      </c>
      <c r="DA40">
        <v>23400</v>
      </c>
      <c r="DD40" t="str">
        <f t="shared" si="67"/>
        <v>DABUR</v>
      </c>
      <c r="DE40">
        <f t="shared" si="3"/>
        <v>753750</v>
      </c>
      <c r="DF40">
        <f t="shared" si="4"/>
        <v>775000</v>
      </c>
      <c r="DG40">
        <f t="shared" si="5"/>
        <v>873750</v>
      </c>
      <c r="DH40">
        <f t="shared" si="6"/>
        <v>991250</v>
      </c>
      <c r="DI40">
        <f t="shared" si="7"/>
        <v>1017500</v>
      </c>
      <c r="DJ40">
        <f t="shared" si="8"/>
        <v>1033750</v>
      </c>
      <c r="DK40">
        <f t="shared" si="9"/>
        <v>890000</v>
      </c>
      <c r="DL40">
        <f t="shared" si="10"/>
        <v>770000</v>
      </c>
      <c r="DM40">
        <f t="shared" si="11"/>
        <v>647500</v>
      </c>
      <c r="DN40">
        <f t="shared" si="12"/>
        <v>561250</v>
      </c>
      <c r="DO40">
        <f t="shared" si="13"/>
        <v>518750</v>
      </c>
      <c r="DP40">
        <f t="shared" si="14"/>
        <v>508750</v>
      </c>
      <c r="DQ40">
        <f t="shared" si="15"/>
        <v>422500</v>
      </c>
      <c r="DR40">
        <f t="shared" si="16"/>
        <v>378750</v>
      </c>
      <c r="DS40">
        <f t="shared" si="17"/>
        <v>353750</v>
      </c>
      <c r="DT40">
        <f t="shared" si="68"/>
        <v>400000</v>
      </c>
      <c r="DU40">
        <f t="shared" si="69"/>
        <v>420000</v>
      </c>
      <c r="DV40">
        <f t="shared" si="70"/>
        <v>445000</v>
      </c>
      <c r="DW40">
        <f t="shared" si="71"/>
        <v>458750</v>
      </c>
      <c r="DX40">
        <f t="shared" si="72"/>
        <v>475000</v>
      </c>
      <c r="DY40">
        <f t="shared" si="73"/>
        <v>452500</v>
      </c>
      <c r="DZ40">
        <f t="shared" si="74"/>
        <v>401250</v>
      </c>
      <c r="EA40">
        <f t="shared" si="75"/>
        <v>376250</v>
      </c>
      <c r="EB40">
        <f t="shared" si="76"/>
        <v>353750</v>
      </c>
      <c r="EC40">
        <f t="shared" si="77"/>
        <v>306250</v>
      </c>
      <c r="ED40">
        <f t="shared" si="78"/>
        <v>301250</v>
      </c>
      <c r="EE40">
        <f t="shared" si="79"/>
        <v>262500</v>
      </c>
      <c r="EF40">
        <f t="shared" si="80"/>
        <v>203750</v>
      </c>
      <c r="EG40">
        <f t="shared" si="81"/>
        <v>205000</v>
      </c>
      <c r="EH40">
        <f t="shared" si="82"/>
        <v>185000</v>
      </c>
      <c r="EJ40" s="11" t="str">
        <f t="shared" si="36"/>
        <v>DABUR</v>
      </c>
      <c r="EK40" s="12">
        <f t="shared" si="83"/>
        <v>0.53067993366500832</v>
      </c>
      <c r="EL40" s="12">
        <f t="shared" si="83"/>
        <v>0.54193548387096779</v>
      </c>
      <c r="EM40" s="12">
        <f t="shared" si="83"/>
        <v>0.50929899856938488</v>
      </c>
      <c r="EN40" s="12">
        <f t="shared" si="83"/>
        <v>0.46279949558638084</v>
      </c>
      <c r="EO40" s="12">
        <f t="shared" si="83"/>
        <v>0.46683046683046681</v>
      </c>
      <c r="EP40" s="12">
        <f t="shared" si="83"/>
        <v>0.43772672309552602</v>
      </c>
      <c r="EQ40" s="12">
        <f t="shared" si="83"/>
        <v>0.4508426966292135</v>
      </c>
      <c r="ER40" s="12">
        <f t="shared" si="83"/>
        <v>0.48863636363636365</v>
      </c>
      <c r="ES40" s="12">
        <f t="shared" si="83"/>
        <v>0.54633204633204635</v>
      </c>
      <c r="ET40" s="12">
        <f t="shared" si="83"/>
        <v>0.54565701559020041</v>
      </c>
      <c r="EU40" s="12">
        <f t="shared" si="83"/>
        <v>0.58072289156626511</v>
      </c>
      <c r="EV40" s="12">
        <f t="shared" si="83"/>
        <v>0.51597051597051602</v>
      </c>
      <c r="EW40" s="12">
        <f t="shared" si="83"/>
        <v>0.48224852071005919</v>
      </c>
      <c r="EX40" s="12">
        <f t="shared" si="83"/>
        <v>0.54125412541254125</v>
      </c>
      <c r="EY40" s="12">
        <f t="shared" si="83"/>
        <v>0.52296819787985871</v>
      </c>
      <c r="FA40" s="12" t="str">
        <f t="shared" si="38"/>
        <v>DABUR</v>
      </c>
      <c r="FB40" s="12">
        <f t="shared" si="39"/>
        <v>-2.7419354838709675</v>
      </c>
      <c r="FC40" s="12">
        <f t="shared" si="40"/>
        <v>-11.301859799713878</v>
      </c>
      <c r="FD40" s="12">
        <f t="shared" si="41"/>
        <v>-11.853720050441362</v>
      </c>
      <c r="FE40" s="12">
        <f t="shared" si="42"/>
        <v>-2.57985257985258</v>
      </c>
      <c r="FF40" s="12">
        <f t="shared" si="43"/>
        <v>-1.5719467956469166</v>
      </c>
      <c r="FG40" s="12">
        <f t="shared" si="44"/>
        <v>16.151685393258425</v>
      </c>
      <c r="FH40" s="12">
        <f t="shared" si="45"/>
        <v>15.584415584415584</v>
      </c>
      <c r="FI40" s="12">
        <f t="shared" si="46"/>
        <v>18.918918918918919</v>
      </c>
      <c r="FJ40" s="12">
        <f t="shared" si="47"/>
        <v>15.367483296213809</v>
      </c>
      <c r="FK40" s="12">
        <f t="shared" si="48"/>
        <v>8.19277108433735</v>
      </c>
      <c r="FL40" s="12">
        <f t="shared" si="49"/>
        <v>1.9656019656019657</v>
      </c>
      <c r="FM40" s="12">
        <f t="shared" si="50"/>
        <v>20.414201183431953</v>
      </c>
      <c r="FN40" s="12">
        <f t="shared" si="51"/>
        <v>11.551155115511552</v>
      </c>
      <c r="FO40" s="12">
        <f t="shared" si="52"/>
        <v>7.0671378091872787</v>
      </c>
      <c r="FP40" s="12">
        <f t="shared" si="53"/>
        <v>-4.7619047619047616E-2</v>
      </c>
      <c r="FQ40" s="12">
        <f t="shared" si="54"/>
        <v>-5.6179775280898875E-2</v>
      </c>
      <c r="FR40" s="12">
        <f t="shared" si="55"/>
        <v>-2.9972752043596729E-2</v>
      </c>
      <c r="FS40" s="12">
        <f t="shared" si="56"/>
        <v>-3.4210526315789476E-2</v>
      </c>
      <c r="FT40" s="12">
        <f t="shared" si="57"/>
        <v>4.9723756906077346E-2</v>
      </c>
      <c r="FU40" s="12">
        <f t="shared" si="58"/>
        <v>0.1277258566978193</v>
      </c>
      <c r="FV40" s="12">
        <f t="shared" si="59"/>
        <v>6.6445182724252497E-2</v>
      </c>
      <c r="FW40" s="12">
        <f t="shared" si="60"/>
        <v>6.3604240282685506E-2</v>
      </c>
      <c r="FX40" s="12">
        <f t="shared" si="61"/>
        <v>0.15510204081632653</v>
      </c>
      <c r="FY40" s="12">
        <f t="shared" si="62"/>
        <v>1.6597510373443983E-2</v>
      </c>
      <c r="FZ40" s="12">
        <f t="shared" si="63"/>
        <v>0.14761904761904762</v>
      </c>
      <c r="GA40" s="12">
        <f t="shared" si="64"/>
        <v>0.28834355828220859</v>
      </c>
      <c r="GB40" s="12">
        <f t="shared" si="65"/>
        <v>-6.0975609756097563E-3</v>
      </c>
      <c r="GC40" s="12">
        <f t="shared" si="66"/>
        <v>0.10810810810810811</v>
      </c>
    </row>
    <row r="41" spans="1:185" x14ac:dyDescent="0.25">
      <c r="A41" t="s">
        <v>48</v>
      </c>
      <c r="B41" s="10">
        <v>43951</v>
      </c>
      <c r="C41">
        <v>753750</v>
      </c>
      <c r="D41">
        <v>-21250</v>
      </c>
      <c r="E41" s="10">
        <v>43951</v>
      </c>
      <c r="F41">
        <v>400000</v>
      </c>
      <c r="G41">
        <v>-20000</v>
      </c>
      <c r="H41" t="s">
        <v>48</v>
      </c>
      <c r="I41" s="10">
        <v>43950</v>
      </c>
      <c r="J41">
        <v>775000</v>
      </c>
      <c r="K41">
        <v>-98750</v>
      </c>
      <c r="L41" s="10">
        <v>43950</v>
      </c>
      <c r="M41">
        <v>420000</v>
      </c>
      <c r="N41">
        <v>-25000</v>
      </c>
      <c r="O41" t="s">
        <v>48</v>
      </c>
      <c r="P41" s="10">
        <v>43949</v>
      </c>
      <c r="Q41">
        <v>873750</v>
      </c>
      <c r="R41">
        <v>-117500</v>
      </c>
      <c r="S41" s="10">
        <v>43949</v>
      </c>
      <c r="T41">
        <v>445000</v>
      </c>
      <c r="U41">
        <v>-13750</v>
      </c>
      <c r="V41" t="s">
        <v>48</v>
      </c>
      <c r="W41" s="10">
        <v>43948</v>
      </c>
      <c r="X41">
        <v>991250</v>
      </c>
      <c r="Y41">
        <v>-26250</v>
      </c>
      <c r="Z41" s="10">
        <v>43948</v>
      </c>
      <c r="AA41">
        <v>458750</v>
      </c>
      <c r="AB41">
        <v>-16250</v>
      </c>
      <c r="AC41" t="s">
        <v>48</v>
      </c>
      <c r="AD41" s="10">
        <v>43945</v>
      </c>
      <c r="AE41">
        <v>1017500</v>
      </c>
      <c r="AF41">
        <v>-16250</v>
      </c>
      <c r="AG41" s="10">
        <v>43945</v>
      </c>
      <c r="AH41">
        <v>475000</v>
      </c>
      <c r="AI41">
        <v>22500</v>
      </c>
      <c r="AJ41" t="s">
        <v>48</v>
      </c>
      <c r="AK41" s="10">
        <v>43944</v>
      </c>
      <c r="AL41">
        <v>1033750</v>
      </c>
      <c r="AM41">
        <v>143750</v>
      </c>
      <c r="AN41" s="10">
        <v>43944</v>
      </c>
      <c r="AO41">
        <v>452500</v>
      </c>
      <c r="AP41">
        <v>51250</v>
      </c>
      <c r="AQ41" t="s">
        <v>48</v>
      </c>
      <c r="AR41" s="10">
        <v>43943</v>
      </c>
      <c r="AS41">
        <v>890000</v>
      </c>
      <c r="AT41">
        <v>120000</v>
      </c>
      <c r="AU41" s="10">
        <v>43943</v>
      </c>
      <c r="AV41">
        <v>401250</v>
      </c>
      <c r="AW41">
        <v>25000</v>
      </c>
      <c r="AX41" t="s">
        <v>48</v>
      </c>
      <c r="AY41" s="10">
        <v>43942</v>
      </c>
      <c r="AZ41">
        <v>770000</v>
      </c>
      <c r="BA41">
        <v>122500</v>
      </c>
      <c r="BB41" s="10">
        <v>43942</v>
      </c>
      <c r="BC41">
        <v>376250</v>
      </c>
      <c r="BD41">
        <v>22500</v>
      </c>
      <c r="BE41" t="s">
        <v>48</v>
      </c>
      <c r="BF41" s="10">
        <v>43941</v>
      </c>
      <c r="BG41">
        <v>647500</v>
      </c>
      <c r="BH41">
        <v>86250</v>
      </c>
      <c r="BI41" s="10">
        <v>43941</v>
      </c>
      <c r="BJ41">
        <v>353750</v>
      </c>
      <c r="BK41">
        <v>47500</v>
      </c>
      <c r="BL41" t="s">
        <v>48</v>
      </c>
      <c r="BM41" s="10">
        <v>43938</v>
      </c>
      <c r="BN41">
        <v>561250</v>
      </c>
      <c r="BO41">
        <v>42500</v>
      </c>
      <c r="BP41" s="10">
        <v>43938</v>
      </c>
      <c r="BQ41">
        <v>306250</v>
      </c>
      <c r="BR41">
        <v>5000</v>
      </c>
      <c r="BS41" t="s">
        <v>48</v>
      </c>
      <c r="BT41" s="10">
        <v>43937</v>
      </c>
      <c r="BU41">
        <v>518750</v>
      </c>
      <c r="BV41">
        <v>10000</v>
      </c>
      <c r="BW41" s="10">
        <v>43937</v>
      </c>
      <c r="BX41">
        <v>301250</v>
      </c>
      <c r="BY41">
        <v>38750</v>
      </c>
      <c r="BZ41" t="s">
        <v>48</v>
      </c>
      <c r="CA41" s="10">
        <v>43936</v>
      </c>
      <c r="CB41">
        <v>508750</v>
      </c>
      <c r="CC41">
        <v>86250</v>
      </c>
      <c r="CD41" s="10">
        <v>43936</v>
      </c>
      <c r="CE41">
        <v>262500</v>
      </c>
      <c r="CF41">
        <v>58750</v>
      </c>
      <c r="CG41" t="s">
        <v>48</v>
      </c>
      <c r="CH41" s="10">
        <v>43934</v>
      </c>
      <c r="CI41">
        <v>422500</v>
      </c>
      <c r="CJ41">
        <v>43750</v>
      </c>
      <c r="CK41" s="10">
        <v>43934</v>
      </c>
      <c r="CL41">
        <v>203750</v>
      </c>
      <c r="CM41">
        <v>-1250</v>
      </c>
      <c r="CN41" t="s">
        <v>48</v>
      </c>
      <c r="CO41" s="10">
        <v>43930</v>
      </c>
      <c r="CP41">
        <v>378750</v>
      </c>
      <c r="CQ41">
        <v>25000</v>
      </c>
      <c r="CR41" s="10">
        <v>43930</v>
      </c>
      <c r="CS41">
        <v>205000</v>
      </c>
      <c r="CT41">
        <v>20000</v>
      </c>
      <c r="CU41" t="s">
        <v>48</v>
      </c>
      <c r="CV41" s="10">
        <v>43929</v>
      </c>
      <c r="CW41">
        <v>353750</v>
      </c>
      <c r="CX41">
        <v>61250</v>
      </c>
      <c r="CY41" s="10">
        <v>43929</v>
      </c>
      <c r="CZ41">
        <v>185000</v>
      </c>
      <c r="DA41">
        <v>47500</v>
      </c>
      <c r="DD41" t="str">
        <f t="shared" si="67"/>
        <v>DIVISLAB</v>
      </c>
      <c r="DE41">
        <f t="shared" si="3"/>
        <v>226800</v>
      </c>
      <c r="DF41">
        <f t="shared" si="4"/>
        <v>242000</v>
      </c>
      <c r="DG41">
        <f t="shared" si="5"/>
        <v>252000</v>
      </c>
      <c r="DH41">
        <f t="shared" si="6"/>
        <v>255200</v>
      </c>
      <c r="DI41">
        <f t="shared" si="7"/>
        <v>261200</v>
      </c>
      <c r="DJ41">
        <f t="shared" si="8"/>
        <v>258800</v>
      </c>
      <c r="DK41">
        <f t="shared" si="9"/>
        <v>245200</v>
      </c>
      <c r="DL41">
        <f t="shared" si="10"/>
        <v>226000</v>
      </c>
      <c r="DM41">
        <f t="shared" si="11"/>
        <v>214400</v>
      </c>
      <c r="DN41">
        <f t="shared" si="12"/>
        <v>220400</v>
      </c>
      <c r="DO41">
        <f t="shared" si="13"/>
        <v>226000</v>
      </c>
      <c r="DP41">
        <f t="shared" si="14"/>
        <v>197200</v>
      </c>
      <c r="DQ41">
        <f t="shared" si="15"/>
        <v>202400</v>
      </c>
      <c r="DR41">
        <f t="shared" si="16"/>
        <v>164800</v>
      </c>
      <c r="DS41">
        <f t="shared" si="17"/>
        <v>120800</v>
      </c>
      <c r="DT41">
        <f t="shared" si="68"/>
        <v>121200</v>
      </c>
      <c r="DU41">
        <f t="shared" si="69"/>
        <v>122800</v>
      </c>
      <c r="DV41">
        <f t="shared" si="70"/>
        <v>125600</v>
      </c>
      <c r="DW41">
        <f t="shared" si="71"/>
        <v>126000</v>
      </c>
      <c r="DX41">
        <f t="shared" si="72"/>
        <v>128000</v>
      </c>
      <c r="DY41">
        <f t="shared" si="73"/>
        <v>116800</v>
      </c>
      <c r="DZ41">
        <f t="shared" si="74"/>
        <v>119600</v>
      </c>
      <c r="EA41">
        <f t="shared" si="75"/>
        <v>120400</v>
      </c>
      <c r="EB41">
        <f t="shared" si="76"/>
        <v>114000</v>
      </c>
      <c r="EC41">
        <f t="shared" si="77"/>
        <v>114800</v>
      </c>
      <c r="ED41">
        <f t="shared" si="78"/>
        <v>101600</v>
      </c>
      <c r="EE41">
        <f t="shared" si="79"/>
        <v>97200</v>
      </c>
      <c r="EF41">
        <f t="shared" si="80"/>
        <v>91200</v>
      </c>
      <c r="EG41">
        <f t="shared" si="81"/>
        <v>78800</v>
      </c>
      <c r="EH41">
        <f t="shared" si="82"/>
        <v>52000</v>
      </c>
      <c r="EJ41" s="11" t="str">
        <f t="shared" si="36"/>
        <v>DIVISLAB</v>
      </c>
      <c r="EK41" s="12">
        <f t="shared" si="83"/>
        <v>0.53439153439153442</v>
      </c>
      <c r="EL41" s="12">
        <f t="shared" si="83"/>
        <v>0.50743801652892562</v>
      </c>
      <c r="EM41" s="12">
        <f t="shared" si="83"/>
        <v>0.49841269841269842</v>
      </c>
      <c r="EN41" s="12">
        <f t="shared" si="83"/>
        <v>0.49373040752351099</v>
      </c>
      <c r="EO41" s="12">
        <f t="shared" si="83"/>
        <v>0.49004594180704442</v>
      </c>
      <c r="EP41" s="12">
        <f t="shared" si="83"/>
        <v>0.45131375579598143</v>
      </c>
      <c r="EQ41" s="12">
        <f t="shared" si="83"/>
        <v>0.48776508972267535</v>
      </c>
      <c r="ER41" s="12">
        <f t="shared" si="83"/>
        <v>0.53274336283185841</v>
      </c>
      <c r="ES41" s="12">
        <f t="shared" si="83"/>
        <v>0.53171641791044777</v>
      </c>
      <c r="ET41" s="12">
        <f t="shared" si="83"/>
        <v>0.52087114337568063</v>
      </c>
      <c r="EU41" s="12">
        <f t="shared" si="83"/>
        <v>0.44955752212389383</v>
      </c>
      <c r="EV41" s="12">
        <f t="shared" si="83"/>
        <v>0.49290060851926976</v>
      </c>
      <c r="EW41" s="12">
        <f t="shared" si="83"/>
        <v>0.45059288537549408</v>
      </c>
      <c r="EX41" s="12">
        <f t="shared" si="83"/>
        <v>0.47815533980582525</v>
      </c>
      <c r="EY41" s="12">
        <f t="shared" si="83"/>
        <v>0.43046357615894038</v>
      </c>
      <c r="FA41" s="12" t="str">
        <f t="shared" si="38"/>
        <v>DIVISLAB</v>
      </c>
      <c r="FB41" s="12">
        <f t="shared" si="39"/>
        <v>-6.2809917355371905</v>
      </c>
      <c r="FC41" s="12">
        <f t="shared" si="40"/>
        <v>-3.9682539682539684</v>
      </c>
      <c r="FD41" s="12">
        <f t="shared" si="41"/>
        <v>-1.2539184952978057</v>
      </c>
      <c r="FE41" s="12">
        <f t="shared" si="42"/>
        <v>-2.2970903522205206</v>
      </c>
      <c r="FF41" s="12">
        <f t="shared" si="43"/>
        <v>0.92735703245749612</v>
      </c>
      <c r="FG41" s="12">
        <f t="shared" si="44"/>
        <v>5.5464926590538335</v>
      </c>
      <c r="FH41" s="12">
        <f t="shared" si="45"/>
        <v>8.4955752212389388</v>
      </c>
      <c r="FI41" s="12">
        <f t="shared" si="46"/>
        <v>5.41044776119403</v>
      </c>
      <c r="FJ41" s="12">
        <f t="shared" si="47"/>
        <v>-2.7223230490018149</v>
      </c>
      <c r="FK41" s="12">
        <f t="shared" si="48"/>
        <v>-2.4778761061946901</v>
      </c>
      <c r="FL41" s="12">
        <f t="shared" si="49"/>
        <v>14.604462474645031</v>
      </c>
      <c r="FM41" s="12">
        <f t="shared" si="50"/>
        <v>-2.5691699604743081</v>
      </c>
      <c r="FN41" s="12">
        <f t="shared" si="51"/>
        <v>22.815533980582526</v>
      </c>
      <c r="FO41" s="12">
        <f t="shared" si="52"/>
        <v>36.423841059602651</v>
      </c>
      <c r="FP41" s="12">
        <f t="shared" si="53"/>
        <v>-1.3029315960912053E-2</v>
      </c>
      <c r="FQ41" s="12">
        <f t="shared" si="54"/>
        <v>-2.2292993630573247E-2</v>
      </c>
      <c r="FR41" s="12">
        <f t="shared" si="55"/>
        <v>-3.1746031746031746E-3</v>
      </c>
      <c r="FS41" s="12">
        <f t="shared" si="56"/>
        <v>-1.5625E-2</v>
      </c>
      <c r="FT41" s="12">
        <f t="shared" si="57"/>
        <v>9.5890410958904104E-2</v>
      </c>
      <c r="FU41" s="12">
        <f t="shared" si="58"/>
        <v>-2.3411371237458192E-2</v>
      </c>
      <c r="FV41" s="12">
        <f t="shared" si="59"/>
        <v>-6.6445182724252493E-3</v>
      </c>
      <c r="FW41" s="12">
        <f t="shared" si="60"/>
        <v>5.6140350877192984E-2</v>
      </c>
      <c r="FX41" s="12">
        <f t="shared" si="61"/>
        <v>-6.9686411149825784E-3</v>
      </c>
      <c r="FY41" s="12">
        <f t="shared" si="62"/>
        <v>0.12992125984251968</v>
      </c>
      <c r="FZ41" s="12">
        <f t="shared" si="63"/>
        <v>4.5267489711934158E-2</v>
      </c>
      <c r="GA41" s="12">
        <f t="shared" si="64"/>
        <v>6.5789473684210523E-2</v>
      </c>
      <c r="GB41" s="12">
        <f t="shared" si="65"/>
        <v>0.15736040609137056</v>
      </c>
      <c r="GC41" s="12">
        <f t="shared" si="66"/>
        <v>0.51538461538461533</v>
      </c>
    </row>
    <row r="42" spans="1:185" x14ac:dyDescent="0.25">
      <c r="A42" t="s">
        <v>49</v>
      </c>
      <c r="B42" s="10">
        <v>43951</v>
      </c>
      <c r="C42">
        <v>226800</v>
      </c>
      <c r="D42">
        <v>-15200</v>
      </c>
      <c r="E42" s="10">
        <v>43951</v>
      </c>
      <c r="F42">
        <v>121200</v>
      </c>
      <c r="G42">
        <v>-1600</v>
      </c>
      <c r="H42" t="s">
        <v>49</v>
      </c>
      <c r="I42" s="10">
        <v>43950</v>
      </c>
      <c r="J42">
        <v>242000</v>
      </c>
      <c r="K42">
        <v>-10000</v>
      </c>
      <c r="L42" s="10">
        <v>43950</v>
      </c>
      <c r="M42">
        <v>122800</v>
      </c>
      <c r="N42">
        <v>-2800</v>
      </c>
      <c r="O42" t="s">
        <v>49</v>
      </c>
      <c r="P42" s="10">
        <v>43949</v>
      </c>
      <c r="Q42">
        <v>252000</v>
      </c>
      <c r="R42">
        <v>-3200</v>
      </c>
      <c r="S42" s="10">
        <v>43949</v>
      </c>
      <c r="T42">
        <v>125600</v>
      </c>
      <c r="U42">
        <v>-400</v>
      </c>
      <c r="V42" t="s">
        <v>49</v>
      </c>
      <c r="W42" s="10">
        <v>43948</v>
      </c>
      <c r="X42">
        <v>255200</v>
      </c>
      <c r="Y42">
        <v>-6000</v>
      </c>
      <c r="Z42" s="10">
        <v>43948</v>
      </c>
      <c r="AA42">
        <v>126000</v>
      </c>
      <c r="AB42">
        <v>-2000</v>
      </c>
      <c r="AC42" t="s">
        <v>49</v>
      </c>
      <c r="AD42" s="10">
        <v>43945</v>
      </c>
      <c r="AE42">
        <v>261200</v>
      </c>
      <c r="AF42">
        <v>2400</v>
      </c>
      <c r="AG42" s="10">
        <v>43945</v>
      </c>
      <c r="AH42">
        <v>128000</v>
      </c>
      <c r="AI42">
        <v>11200</v>
      </c>
      <c r="AJ42" t="s">
        <v>49</v>
      </c>
      <c r="AK42" s="10">
        <v>43944</v>
      </c>
      <c r="AL42">
        <v>258800</v>
      </c>
      <c r="AM42">
        <v>13600</v>
      </c>
      <c r="AN42" s="10">
        <v>43944</v>
      </c>
      <c r="AO42">
        <v>116800</v>
      </c>
      <c r="AP42">
        <v>-2800</v>
      </c>
      <c r="AQ42" t="s">
        <v>49</v>
      </c>
      <c r="AR42" s="10">
        <v>43943</v>
      </c>
      <c r="AS42">
        <v>245200</v>
      </c>
      <c r="AT42">
        <v>19200</v>
      </c>
      <c r="AU42" s="10">
        <v>43943</v>
      </c>
      <c r="AV42">
        <v>119600</v>
      </c>
      <c r="AW42">
        <v>-800</v>
      </c>
      <c r="AX42" t="s">
        <v>49</v>
      </c>
      <c r="AY42" s="10">
        <v>43942</v>
      </c>
      <c r="AZ42">
        <v>226000</v>
      </c>
      <c r="BA42">
        <v>11600</v>
      </c>
      <c r="BB42" s="10">
        <v>43942</v>
      </c>
      <c r="BC42">
        <v>120400</v>
      </c>
      <c r="BD42">
        <v>6400</v>
      </c>
      <c r="BE42" t="s">
        <v>49</v>
      </c>
      <c r="BF42" s="10">
        <v>43941</v>
      </c>
      <c r="BG42">
        <v>214400</v>
      </c>
      <c r="BH42">
        <v>-6000</v>
      </c>
      <c r="BI42" s="10">
        <v>43941</v>
      </c>
      <c r="BJ42">
        <v>114000</v>
      </c>
      <c r="BK42">
        <v>-800</v>
      </c>
      <c r="BL42" t="s">
        <v>49</v>
      </c>
      <c r="BM42" s="10">
        <v>43938</v>
      </c>
      <c r="BN42">
        <v>220400</v>
      </c>
      <c r="BO42">
        <v>-5600</v>
      </c>
      <c r="BP42" s="10">
        <v>43938</v>
      </c>
      <c r="BQ42">
        <v>114800</v>
      </c>
      <c r="BR42">
        <v>13200</v>
      </c>
      <c r="BS42" t="s">
        <v>49</v>
      </c>
      <c r="BT42" s="10">
        <v>43937</v>
      </c>
      <c r="BU42">
        <v>226000</v>
      </c>
      <c r="BV42">
        <v>28800</v>
      </c>
      <c r="BW42" s="10">
        <v>43937</v>
      </c>
      <c r="BX42">
        <v>101600</v>
      </c>
      <c r="BY42">
        <v>4400</v>
      </c>
      <c r="BZ42" t="s">
        <v>49</v>
      </c>
      <c r="CA42" s="10">
        <v>43936</v>
      </c>
      <c r="CB42">
        <v>197200</v>
      </c>
      <c r="CC42">
        <v>-5200</v>
      </c>
      <c r="CD42" s="10">
        <v>43936</v>
      </c>
      <c r="CE42">
        <v>97200</v>
      </c>
      <c r="CF42">
        <v>6000</v>
      </c>
      <c r="CG42" t="s">
        <v>49</v>
      </c>
      <c r="CH42" s="10">
        <v>43934</v>
      </c>
      <c r="CI42">
        <v>202400</v>
      </c>
      <c r="CJ42">
        <v>37600</v>
      </c>
      <c r="CK42" s="10">
        <v>43934</v>
      </c>
      <c r="CL42">
        <v>91200</v>
      </c>
      <c r="CM42">
        <v>12400</v>
      </c>
      <c r="CN42" t="s">
        <v>49</v>
      </c>
      <c r="CO42" s="10">
        <v>43930</v>
      </c>
      <c r="CP42">
        <v>164800</v>
      </c>
      <c r="CQ42">
        <v>44000</v>
      </c>
      <c r="CR42" s="10">
        <v>43930</v>
      </c>
      <c r="CS42">
        <v>78800</v>
      </c>
      <c r="CT42">
        <v>26800</v>
      </c>
      <c r="CU42" t="s">
        <v>49</v>
      </c>
      <c r="CV42" s="10">
        <v>43929</v>
      </c>
      <c r="CW42">
        <v>120800</v>
      </c>
      <c r="CX42">
        <v>17200</v>
      </c>
      <c r="CY42" s="10">
        <v>43929</v>
      </c>
      <c r="CZ42">
        <v>52000</v>
      </c>
      <c r="DA42">
        <v>16400</v>
      </c>
      <c r="DD42" t="str">
        <f t="shared" si="67"/>
        <v>DLF</v>
      </c>
      <c r="DE42">
        <f t="shared" si="3"/>
        <v>4290000</v>
      </c>
      <c r="DF42">
        <f t="shared" si="4"/>
        <v>5088600</v>
      </c>
      <c r="DG42">
        <f t="shared" si="5"/>
        <v>5841000</v>
      </c>
      <c r="DH42">
        <f t="shared" si="6"/>
        <v>6517500</v>
      </c>
      <c r="DI42">
        <f t="shared" si="7"/>
        <v>6382200</v>
      </c>
      <c r="DJ42">
        <f t="shared" si="8"/>
        <v>5982900</v>
      </c>
      <c r="DK42">
        <f t="shared" si="9"/>
        <v>5540700</v>
      </c>
      <c r="DL42">
        <f t="shared" si="10"/>
        <v>5659500</v>
      </c>
      <c r="DM42">
        <f t="shared" si="11"/>
        <v>5639700</v>
      </c>
      <c r="DN42">
        <f t="shared" si="12"/>
        <v>5072100</v>
      </c>
      <c r="DO42">
        <f t="shared" si="13"/>
        <v>4521000</v>
      </c>
      <c r="DP42">
        <f t="shared" si="14"/>
        <v>3663000</v>
      </c>
      <c r="DQ42">
        <f t="shared" si="15"/>
        <v>3636600</v>
      </c>
      <c r="DR42">
        <f t="shared" si="16"/>
        <v>3118500</v>
      </c>
      <c r="DS42">
        <f t="shared" si="17"/>
        <v>2805000</v>
      </c>
      <c r="DT42">
        <f t="shared" si="68"/>
        <v>3639900</v>
      </c>
      <c r="DU42">
        <f t="shared" si="69"/>
        <v>2933700</v>
      </c>
      <c r="DV42">
        <f t="shared" si="70"/>
        <v>3135000</v>
      </c>
      <c r="DW42">
        <f t="shared" si="71"/>
        <v>3389100</v>
      </c>
      <c r="DX42">
        <f t="shared" si="72"/>
        <v>3323100</v>
      </c>
      <c r="DY42">
        <f t="shared" si="73"/>
        <v>3168000</v>
      </c>
      <c r="DZ42">
        <f t="shared" si="74"/>
        <v>3204300</v>
      </c>
      <c r="EA42">
        <f t="shared" si="75"/>
        <v>3286800</v>
      </c>
      <c r="EB42">
        <f t="shared" si="76"/>
        <v>3722400</v>
      </c>
      <c r="EC42">
        <f t="shared" si="77"/>
        <v>3029400</v>
      </c>
      <c r="ED42">
        <f t="shared" si="78"/>
        <v>3507900</v>
      </c>
      <c r="EE42">
        <f t="shared" si="79"/>
        <v>3257100</v>
      </c>
      <c r="EF42">
        <f t="shared" si="80"/>
        <v>2956800</v>
      </c>
      <c r="EG42">
        <f t="shared" si="81"/>
        <v>2890800</v>
      </c>
      <c r="EH42">
        <f t="shared" si="82"/>
        <v>2583900</v>
      </c>
      <c r="EJ42" s="11" t="str">
        <f t="shared" si="36"/>
        <v>DLF</v>
      </c>
      <c r="EK42" s="12">
        <f t="shared" si="83"/>
        <v>0.84846153846153849</v>
      </c>
      <c r="EL42" s="12">
        <f t="shared" si="83"/>
        <v>0.57652399481193251</v>
      </c>
      <c r="EM42" s="12">
        <f t="shared" si="83"/>
        <v>0.53672316384180796</v>
      </c>
      <c r="EN42" s="12">
        <f t="shared" si="83"/>
        <v>0.52</v>
      </c>
      <c r="EO42" s="12">
        <f t="shared" si="83"/>
        <v>0.5206825232678387</v>
      </c>
      <c r="EP42" s="12">
        <f t="shared" si="83"/>
        <v>0.52950910093767234</v>
      </c>
      <c r="EQ42" s="12">
        <f t="shared" si="83"/>
        <v>0.57832042882668255</v>
      </c>
      <c r="ER42" s="12">
        <f t="shared" si="83"/>
        <v>0.58075801749271139</v>
      </c>
      <c r="ES42" s="12">
        <f t="shared" si="83"/>
        <v>0.66003510825043887</v>
      </c>
      <c r="ET42" s="12">
        <f t="shared" si="83"/>
        <v>0.59726740403383216</v>
      </c>
      <c r="EU42" s="12">
        <f t="shared" si="83"/>
        <v>0.77591240875912404</v>
      </c>
      <c r="EV42" s="12">
        <f t="shared" si="83"/>
        <v>0.88918918918918921</v>
      </c>
      <c r="EW42" s="12">
        <f t="shared" si="83"/>
        <v>0.81306715063520874</v>
      </c>
      <c r="EX42" s="12">
        <f t="shared" si="83"/>
        <v>0.92698412698412702</v>
      </c>
      <c r="EY42" s="12">
        <f t="shared" si="83"/>
        <v>0.92117647058823526</v>
      </c>
      <c r="FA42" s="12" t="str">
        <f t="shared" si="38"/>
        <v>DLF</v>
      </c>
      <c r="FB42" s="12">
        <f t="shared" si="39"/>
        <v>-15.693904020752269</v>
      </c>
      <c r="FC42" s="12">
        <f t="shared" si="40"/>
        <v>-12.881355932203389</v>
      </c>
      <c r="FD42" s="12">
        <f t="shared" si="41"/>
        <v>-10.379746835443038</v>
      </c>
      <c r="FE42" s="12">
        <f t="shared" si="42"/>
        <v>2.1199586349534645</v>
      </c>
      <c r="FF42" s="12">
        <f t="shared" si="43"/>
        <v>6.6740209597352456</v>
      </c>
      <c r="FG42" s="12">
        <f t="shared" si="44"/>
        <v>7.9809410363311493</v>
      </c>
      <c r="FH42" s="12">
        <f t="shared" si="45"/>
        <v>-2.0991253644314867</v>
      </c>
      <c r="FI42" s="12">
        <f t="shared" si="46"/>
        <v>0.35108250438853128</v>
      </c>
      <c r="FJ42" s="12">
        <f t="shared" si="47"/>
        <v>11.190631099544568</v>
      </c>
      <c r="FK42" s="12">
        <f t="shared" si="48"/>
        <v>12.18978102189781</v>
      </c>
      <c r="FL42" s="12">
        <f t="shared" si="49"/>
        <v>23.423423423423422</v>
      </c>
      <c r="FM42" s="12">
        <f t="shared" si="50"/>
        <v>0.72595281306715065</v>
      </c>
      <c r="FN42" s="12">
        <f t="shared" si="51"/>
        <v>16.613756613756614</v>
      </c>
      <c r="FO42" s="12">
        <f t="shared" si="52"/>
        <v>11.176470588235293</v>
      </c>
      <c r="FP42" s="12">
        <f t="shared" si="53"/>
        <v>0.24071991001124859</v>
      </c>
      <c r="FQ42" s="12">
        <f t="shared" si="54"/>
        <v>-6.4210526315789468E-2</v>
      </c>
      <c r="FR42" s="12">
        <f t="shared" si="55"/>
        <v>-7.4975657254138267E-2</v>
      </c>
      <c r="FS42" s="12">
        <f t="shared" si="56"/>
        <v>1.9860973187686197E-2</v>
      </c>
      <c r="FT42" s="12">
        <f t="shared" si="57"/>
        <v>4.8958333333333333E-2</v>
      </c>
      <c r="FU42" s="12">
        <f t="shared" si="58"/>
        <v>-1.132852729145211E-2</v>
      </c>
      <c r="FV42" s="12">
        <f t="shared" si="59"/>
        <v>-2.5100401606425703E-2</v>
      </c>
      <c r="FW42" s="12">
        <f t="shared" si="60"/>
        <v>-0.11702127659574468</v>
      </c>
      <c r="FX42" s="12">
        <f t="shared" si="61"/>
        <v>0.22875816993464052</v>
      </c>
      <c r="FY42" s="12">
        <f t="shared" si="62"/>
        <v>-0.13640639698965193</v>
      </c>
      <c r="FZ42" s="12">
        <f t="shared" si="63"/>
        <v>7.7001013171225943E-2</v>
      </c>
      <c r="GA42" s="12">
        <f t="shared" si="64"/>
        <v>0.1015625</v>
      </c>
      <c r="GB42" s="12">
        <f t="shared" si="65"/>
        <v>2.2831050228310501E-2</v>
      </c>
      <c r="GC42" s="12">
        <f t="shared" si="66"/>
        <v>0.11877394636015326</v>
      </c>
    </row>
    <row r="43" spans="1:185" x14ac:dyDescent="0.25">
      <c r="A43" t="s">
        <v>50</v>
      </c>
      <c r="B43" s="10">
        <v>43951</v>
      </c>
      <c r="C43">
        <v>4290000</v>
      </c>
      <c r="D43">
        <v>-798600</v>
      </c>
      <c r="E43" s="10">
        <v>43951</v>
      </c>
      <c r="F43">
        <v>3639900</v>
      </c>
      <c r="G43">
        <v>706200</v>
      </c>
      <c r="H43" t="s">
        <v>50</v>
      </c>
      <c r="I43" s="10">
        <v>43950</v>
      </c>
      <c r="J43">
        <v>5088600</v>
      </c>
      <c r="K43">
        <v>-752400</v>
      </c>
      <c r="L43" s="10">
        <v>43950</v>
      </c>
      <c r="M43">
        <v>2933700</v>
      </c>
      <c r="N43">
        <v>-201300</v>
      </c>
      <c r="O43" t="s">
        <v>50</v>
      </c>
      <c r="P43" s="10">
        <v>43949</v>
      </c>
      <c r="Q43">
        <v>5841000</v>
      </c>
      <c r="R43">
        <v>-676500</v>
      </c>
      <c r="S43" s="10">
        <v>43949</v>
      </c>
      <c r="T43">
        <v>3135000</v>
      </c>
      <c r="U43">
        <v>-254100</v>
      </c>
      <c r="V43" t="s">
        <v>50</v>
      </c>
      <c r="W43" s="10">
        <v>43948</v>
      </c>
      <c r="X43">
        <v>6517500</v>
      </c>
      <c r="Y43">
        <v>135300</v>
      </c>
      <c r="Z43" s="10">
        <v>43948</v>
      </c>
      <c r="AA43">
        <v>3389100</v>
      </c>
      <c r="AB43">
        <v>66000</v>
      </c>
      <c r="AC43" t="s">
        <v>50</v>
      </c>
      <c r="AD43" s="10">
        <v>43945</v>
      </c>
      <c r="AE43">
        <v>6382200</v>
      </c>
      <c r="AF43">
        <v>399300</v>
      </c>
      <c r="AG43" s="10">
        <v>43945</v>
      </c>
      <c r="AH43">
        <v>3323100</v>
      </c>
      <c r="AI43">
        <v>155100</v>
      </c>
      <c r="AJ43" t="s">
        <v>50</v>
      </c>
      <c r="AK43" s="10">
        <v>43944</v>
      </c>
      <c r="AL43">
        <v>5982900</v>
      </c>
      <c r="AM43">
        <v>442200</v>
      </c>
      <c r="AN43" s="10">
        <v>43944</v>
      </c>
      <c r="AO43">
        <v>3168000</v>
      </c>
      <c r="AP43">
        <v>-36300</v>
      </c>
      <c r="AQ43" t="s">
        <v>50</v>
      </c>
      <c r="AR43" s="10">
        <v>43943</v>
      </c>
      <c r="AS43">
        <v>5540700</v>
      </c>
      <c r="AT43">
        <v>-118800</v>
      </c>
      <c r="AU43" s="10">
        <v>43943</v>
      </c>
      <c r="AV43">
        <v>3204300</v>
      </c>
      <c r="AW43">
        <v>-82500</v>
      </c>
      <c r="AX43" t="s">
        <v>50</v>
      </c>
      <c r="AY43" s="10">
        <v>43942</v>
      </c>
      <c r="AZ43">
        <v>5659500</v>
      </c>
      <c r="BA43">
        <v>19800</v>
      </c>
      <c r="BB43" s="10">
        <v>43942</v>
      </c>
      <c r="BC43">
        <v>3286800</v>
      </c>
      <c r="BD43">
        <v>-435600</v>
      </c>
      <c r="BE43" t="s">
        <v>50</v>
      </c>
      <c r="BF43" s="10">
        <v>43941</v>
      </c>
      <c r="BG43">
        <v>5639700</v>
      </c>
      <c r="BH43">
        <v>567600</v>
      </c>
      <c r="BI43" s="10">
        <v>43941</v>
      </c>
      <c r="BJ43">
        <v>3722400</v>
      </c>
      <c r="BK43">
        <v>693000</v>
      </c>
      <c r="BL43" t="s">
        <v>50</v>
      </c>
      <c r="BM43" s="10">
        <v>43938</v>
      </c>
      <c r="BN43">
        <v>5072100</v>
      </c>
      <c r="BO43">
        <v>551100</v>
      </c>
      <c r="BP43" s="10">
        <v>43938</v>
      </c>
      <c r="BQ43">
        <v>3029400</v>
      </c>
      <c r="BR43">
        <v>-478500</v>
      </c>
      <c r="BS43" t="s">
        <v>50</v>
      </c>
      <c r="BT43" s="10">
        <v>43937</v>
      </c>
      <c r="BU43">
        <v>4521000</v>
      </c>
      <c r="BV43">
        <v>858000</v>
      </c>
      <c r="BW43" s="10">
        <v>43937</v>
      </c>
      <c r="BX43">
        <v>3507900</v>
      </c>
      <c r="BY43">
        <v>250800</v>
      </c>
      <c r="BZ43" t="s">
        <v>50</v>
      </c>
      <c r="CA43" s="10">
        <v>43936</v>
      </c>
      <c r="CB43">
        <v>3663000</v>
      </c>
      <c r="CC43">
        <v>26400</v>
      </c>
      <c r="CD43" s="10">
        <v>43936</v>
      </c>
      <c r="CE43">
        <v>3257100</v>
      </c>
      <c r="CF43">
        <v>300300</v>
      </c>
      <c r="CG43" t="s">
        <v>50</v>
      </c>
      <c r="CH43" s="10">
        <v>43934</v>
      </c>
      <c r="CI43">
        <v>3636600</v>
      </c>
      <c r="CJ43">
        <v>518100</v>
      </c>
      <c r="CK43" s="10">
        <v>43934</v>
      </c>
      <c r="CL43">
        <v>2956800</v>
      </c>
      <c r="CM43">
        <v>66000</v>
      </c>
      <c r="CN43" t="s">
        <v>50</v>
      </c>
      <c r="CO43" s="10">
        <v>43930</v>
      </c>
      <c r="CP43">
        <v>3118500</v>
      </c>
      <c r="CQ43">
        <v>313500</v>
      </c>
      <c r="CR43" s="10">
        <v>43930</v>
      </c>
      <c r="CS43">
        <v>2890800</v>
      </c>
      <c r="CT43">
        <v>306900</v>
      </c>
      <c r="CU43" t="s">
        <v>50</v>
      </c>
      <c r="CV43" s="10">
        <v>43929</v>
      </c>
      <c r="CW43">
        <v>2805000</v>
      </c>
      <c r="CX43">
        <v>-46200</v>
      </c>
      <c r="CY43" s="10">
        <v>43929</v>
      </c>
      <c r="CZ43">
        <v>2583900</v>
      </c>
      <c r="DA43">
        <v>26400</v>
      </c>
      <c r="DD43" t="str">
        <f t="shared" si="67"/>
        <v>DRREDDY</v>
      </c>
      <c r="DE43">
        <f t="shared" si="3"/>
        <v>316250</v>
      </c>
      <c r="DF43">
        <f t="shared" si="4"/>
        <v>293000</v>
      </c>
      <c r="DG43">
        <f t="shared" si="5"/>
        <v>319500</v>
      </c>
      <c r="DH43">
        <f t="shared" si="6"/>
        <v>348000</v>
      </c>
      <c r="DI43">
        <f t="shared" si="7"/>
        <v>368750</v>
      </c>
      <c r="DJ43">
        <f t="shared" si="8"/>
        <v>387500</v>
      </c>
      <c r="DK43">
        <f t="shared" si="9"/>
        <v>416250</v>
      </c>
      <c r="DL43">
        <f t="shared" si="10"/>
        <v>395750</v>
      </c>
      <c r="DM43">
        <f t="shared" si="11"/>
        <v>337250</v>
      </c>
      <c r="DN43">
        <f t="shared" si="12"/>
        <v>316500</v>
      </c>
      <c r="DO43">
        <f t="shared" si="13"/>
        <v>309750</v>
      </c>
      <c r="DP43">
        <f t="shared" si="14"/>
        <v>297000</v>
      </c>
      <c r="DQ43">
        <f t="shared" si="15"/>
        <v>302000</v>
      </c>
      <c r="DR43">
        <f t="shared" si="16"/>
        <v>258000</v>
      </c>
      <c r="DS43">
        <f t="shared" si="17"/>
        <v>222250</v>
      </c>
      <c r="DT43">
        <f t="shared" si="68"/>
        <v>279750</v>
      </c>
      <c r="DU43">
        <f t="shared" si="69"/>
        <v>306250</v>
      </c>
      <c r="DV43">
        <f t="shared" si="70"/>
        <v>343500</v>
      </c>
      <c r="DW43">
        <f t="shared" si="71"/>
        <v>379500</v>
      </c>
      <c r="DX43">
        <f t="shared" si="72"/>
        <v>386500</v>
      </c>
      <c r="DY43">
        <f t="shared" si="73"/>
        <v>406250</v>
      </c>
      <c r="DZ43">
        <f t="shared" si="74"/>
        <v>377750</v>
      </c>
      <c r="EA43">
        <f t="shared" si="75"/>
        <v>379750</v>
      </c>
      <c r="EB43">
        <f t="shared" si="76"/>
        <v>323500</v>
      </c>
      <c r="EC43">
        <f t="shared" si="77"/>
        <v>313250</v>
      </c>
      <c r="ED43">
        <f t="shared" si="78"/>
        <v>286250</v>
      </c>
      <c r="EE43">
        <f t="shared" si="79"/>
        <v>260250</v>
      </c>
      <c r="EF43">
        <f t="shared" si="80"/>
        <v>245500</v>
      </c>
      <c r="EG43">
        <f t="shared" si="81"/>
        <v>203750</v>
      </c>
      <c r="EH43">
        <f t="shared" si="82"/>
        <v>194750</v>
      </c>
      <c r="EJ43" s="11" t="str">
        <f t="shared" si="36"/>
        <v>DRREDDY</v>
      </c>
      <c r="EK43" s="12">
        <f t="shared" si="83"/>
        <v>0.88458498023715415</v>
      </c>
      <c r="EL43" s="12">
        <f t="shared" si="83"/>
        <v>1.045221843003413</v>
      </c>
      <c r="EM43" s="12">
        <f t="shared" si="83"/>
        <v>1.0751173708920188</v>
      </c>
      <c r="EN43" s="12">
        <f t="shared" si="83"/>
        <v>1.0905172413793103</v>
      </c>
      <c r="EO43" s="12">
        <f t="shared" si="83"/>
        <v>1.0481355932203389</v>
      </c>
      <c r="EP43" s="12">
        <f t="shared" si="83"/>
        <v>1.0483870967741935</v>
      </c>
      <c r="EQ43" s="12">
        <f t="shared" si="83"/>
        <v>0.90750750750750753</v>
      </c>
      <c r="ER43" s="12">
        <f t="shared" si="83"/>
        <v>0.95957043588123814</v>
      </c>
      <c r="ES43" s="12">
        <f t="shared" si="83"/>
        <v>0.95922905856189766</v>
      </c>
      <c r="ET43" s="12">
        <f t="shared" si="83"/>
        <v>0.98973143759873616</v>
      </c>
      <c r="EU43" s="12">
        <f t="shared" si="83"/>
        <v>0.9241323648103309</v>
      </c>
      <c r="EV43" s="12">
        <f t="shared" si="83"/>
        <v>0.8762626262626263</v>
      </c>
      <c r="EW43" s="12">
        <f t="shared" si="83"/>
        <v>0.8129139072847682</v>
      </c>
      <c r="EX43" s="12">
        <f t="shared" si="83"/>
        <v>0.7897286821705426</v>
      </c>
      <c r="EY43" s="12">
        <f t="shared" si="83"/>
        <v>0.87626546681664796</v>
      </c>
      <c r="FA43" s="12" t="str">
        <f t="shared" si="38"/>
        <v>DRREDDY</v>
      </c>
      <c r="FB43" s="12">
        <f t="shared" si="39"/>
        <v>7.9351535836177476</v>
      </c>
      <c r="FC43" s="12">
        <f t="shared" si="40"/>
        <v>-8.2942097026604067</v>
      </c>
      <c r="FD43" s="12">
        <f t="shared" si="41"/>
        <v>-8.1896551724137936</v>
      </c>
      <c r="FE43" s="12">
        <f t="shared" si="42"/>
        <v>-5.6271186440677967</v>
      </c>
      <c r="FF43" s="12">
        <f t="shared" si="43"/>
        <v>-4.838709677419355</v>
      </c>
      <c r="FG43" s="12">
        <f t="shared" si="44"/>
        <v>-6.9069069069069071</v>
      </c>
      <c r="FH43" s="12">
        <f t="shared" si="45"/>
        <v>5.1800379027163617</v>
      </c>
      <c r="FI43" s="12">
        <f t="shared" si="46"/>
        <v>17.346182357301704</v>
      </c>
      <c r="FJ43" s="12">
        <f t="shared" si="47"/>
        <v>6.5560821484992102</v>
      </c>
      <c r="FK43" s="12">
        <f t="shared" si="48"/>
        <v>2.179176755447942</v>
      </c>
      <c r="FL43" s="12">
        <f t="shared" si="49"/>
        <v>4.2929292929292933</v>
      </c>
      <c r="FM43" s="12">
        <f t="shared" si="50"/>
        <v>-1.6556291390728477</v>
      </c>
      <c r="FN43" s="12">
        <f t="shared" si="51"/>
        <v>17.054263565891471</v>
      </c>
      <c r="FO43" s="12">
        <f t="shared" si="52"/>
        <v>16.085489313835769</v>
      </c>
      <c r="FP43" s="12">
        <f t="shared" si="53"/>
        <v>-8.6530612244897956E-2</v>
      </c>
      <c r="FQ43" s="12">
        <f t="shared" si="54"/>
        <v>-0.10844250363901019</v>
      </c>
      <c r="FR43" s="12">
        <f t="shared" si="55"/>
        <v>-9.4861660079051377E-2</v>
      </c>
      <c r="FS43" s="12">
        <f t="shared" si="56"/>
        <v>-1.8111254851228976E-2</v>
      </c>
      <c r="FT43" s="12">
        <f t="shared" si="57"/>
        <v>-4.8615384615384616E-2</v>
      </c>
      <c r="FU43" s="12">
        <f t="shared" si="58"/>
        <v>7.5446724023825282E-2</v>
      </c>
      <c r="FV43" s="12">
        <f t="shared" si="59"/>
        <v>-5.2666227781435152E-3</v>
      </c>
      <c r="FW43" s="12">
        <f t="shared" si="60"/>
        <v>0.17387944358578053</v>
      </c>
      <c r="FX43" s="12">
        <f t="shared" si="61"/>
        <v>3.2721468475658419E-2</v>
      </c>
      <c r="FY43" s="12">
        <f t="shared" si="62"/>
        <v>9.4323144104803497E-2</v>
      </c>
      <c r="FZ43" s="12">
        <f t="shared" si="63"/>
        <v>9.9903938520653213E-2</v>
      </c>
      <c r="GA43" s="12">
        <f t="shared" si="64"/>
        <v>6.008146639511202E-2</v>
      </c>
      <c r="GB43" s="12">
        <f t="shared" si="65"/>
        <v>0.20490797546012271</v>
      </c>
      <c r="GC43" s="12">
        <f t="shared" si="66"/>
        <v>4.6213093709884467E-2</v>
      </c>
    </row>
    <row r="44" spans="1:185" x14ac:dyDescent="0.25">
      <c r="A44" t="s">
        <v>51</v>
      </c>
      <c r="B44" s="10">
        <v>43951</v>
      </c>
      <c r="C44">
        <v>316250</v>
      </c>
      <c r="D44">
        <v>23250</v>
      </c>
      <c r="E44" s="10">
        <v>43951</v>
      </c>
      <c r="F44">
        <v>279750</v>
      </c>
      <c r="G44">
        <v>-26500</v>
      </c>
      <c r="H44" t="s">
        <v>51</v>
      </c>
      <c r="I44" s="10">
        <v>43950</v>
      </c>
      <c r="J44">
        <v>293000</v>
      </c>
      <c r="K44">
        <v>-26500</v>
      </c>
      <c r="L44" s="10">
        <v>43950</v>
      </c>
      <c r="M44">
        <v>306250</v>
      </c>
      <c r="N44">
        <v>-37250</v>
      </c>
      <c r="O44" t="s">
        <v>51</v>
      </c>
      <c r="P44" s="10">
        <v>43949</v>
      </c>
      <c r="Q44">
        <v>319500</v>
      </c>
      <c r="R44">
        <v>-28500</v>
      </c>
      <c r="S44" s="10">
        <v>43949</v>
      </c>
      <c r="T44">
        <v>343500</v>
      </c>
      <c r="U44">
        <v>-36000</v>
      </c>
      <c r="V44" t="s">
        <v>51</v>
      </c>
      <c r="W44" s="10">
        <v>43948</v>
      </c>
      <c r="X44">
        <v>348000</v>
      </c>
      <c r="Y44">
        <v>-20750</v>
      </c>
      <c r="Z44" s="10">
        <v>43948</v>
      </c>
      <c r="AA44">
        <v>379500</v>
      </c>
      <c r="AB44">
        <v>-7000</v>
      </c>
      <c r="AC44" t="s">
        <v>51</v>
      </c>
      <c r="AD44" s="10">
        <v>43945</v>
      </c>
      <c r="AE44">
        <v>368750</v>
      </c>
      <c r="AF44">
        <v>-18750</v>
      </c>
      <c r="AG44" s="10">
        <v>43945</v>
      </c>
      <c r="AH44">
        <v>386500</v>
      </c>
      <c r="AI44">
        <v>-19750</v>
      </c>
      <c r="AJ44" t="s">
        <v>51</v>
      </c>
      <c r="AK44" s="10">
        <v>43944</v>
      </c>
      <c r="AL44">
        <v>387500</v>
      </c>
      <c r="AM44">
        <v>-28750</v>
      </c>
      <c r="AN44" s="10">
        <v>43944</v>
      </c>
      <c r="AO44">
        <v>406250</v>
      </c>
      <c r="AP44">
        <v>28500</v>
      </c>
      <c r="AQ44" t="s">
        <v>51</v>
      </c>
      <c r="AR44" s="10">
        <v>43943</v>
      </c>
      <c r="AS44">
        <v>416250</v>
      </c>
      <c r="AT44">
        <v>20500</v>
      </c>
      <c r="AU44" s="10">
        <v>43943</v>
      </c>
      <c r="AV44">
        <v>377750</v>
      </c>
      <c r="AW44">
        <v>-2000</v>
      </c>
      <c r="AX44" t="s">
        <v>51</v>
      </c>
      <c r="AY44" s="10">
        <v>43942</v>
      </c>
      <c r="AZ44">
        <v>395750</v>
      </c>
      <c r="BA44">
        <v>58500</v>
      </c>
      <c r="BB44" s="10">
        <v>43942</v>
      </c>
      <c r="BC44">
        <v>379750</v>
      </c>
      <c r="BD44">
        <v>56250</v>
      </c>
      <c r="BE44" t="s">
        <v>51</v>
      </c>
      <c r="BF44" s="10">
        <v>43941</v>
      </c>
      <c r="BG44">
        <v>337250</v>
      </c>
      <c r="BH44">
        <v>20750</v>
      </c>
      <c r="BI44" s="10">
        <v>43941</v>
      </c>
      <c r="BJ44">
        <v>323500</v>
      </c>
      <c r="BK44">
        <v>10250</v>
      </c>
      <c r="BL44" t="s">
        <v>51</v>
      </c>
      <c r="BM44" s="10">
        <v>43938</v>
      </c>
      <c r="BN44">
        <v>316500</v>
      </c>
      <c r="BO44">
        <v>6750</v>
      </c>
      <c r="BP44" s="10">
        <v>43938</v>
      </c>
      <c r="BQ44">
        <v>313250</v>
      </c>
      <c r="BR44">
        <v>27000</v>
      </c>
      <c r="BS44" t="s">
        <v>51</v>
      </c>
      <c r="BT44" s="10">
        <v>43937</v>
      </c>
      <c r="BU44">
        <v>309750</v>
      </c>
      <c r="BV44">
        <v>12750</v>
      </c>
      <c r="BW44" s="10">
        <v>43937</v>
      </c>
      <c r="BX44">
        <v>286250</v>
      </c>
      <c r="BY44">
        <v>26000</v>
      </c>
      <c r="BZ44" t="s">
        <v>51</v>
      </c>
      <c r="CA44" s="10">
        <v>43936</v>
      </c>
      <c r="CB44">
        <v>297000</v>
      </c>
      <c r="CC44">
        <v>-5000</v>
      </c>
      <c r="CD44" s="10">
        <v>43936</v>
      </c>
      <c r="CE44">
        <v>260250</v>
      </c>
      <c r="CF44">
        <v>14750</v>
      </c>
      <c r="CG44" t="s">
        <v>51</v>
      </c>
      <c r="CH44" s="10">
        <v>43934</v>
      </c>
      <c r="CI44">
        <v>302000</v>
      </c>
      <c r="CJ44">
        <v>44000</v>
      </c>
      <c r="CK44" s="10">
        <v>43934</v>
      </c>
      <c r="CL44">
        <v>245500</v>
      </c>
      <c r="CM44">
        <v>41750</v>
      </c>
      <c r="CN44" t="s">
        <v>51</v>
      </c>
      <c r="CO44" s="10">
        <v>43930</v>
      </c>
      <c r="CP44">
        <v>258000</v>
      </c>
      <c r="CQ44">
        <v>35750</v>
      </c>
      <c r="CR44" s="10">
        <v>43930</v>
      </c>
      <c r="CS44">
        <v>203750</v>
      </c>
      <c r="CT44">
        <v>9000</v>
      </c>
      <c r="CU44" t="s">
        <v>51</v>
      </c>
      <c r="CV44" s="10">
        <v>43929</v>
      </c>
      <c r="CW44">
        <v>222250</v>
      </c>
      <c r="CX44">
        <v>34500</v>
      </c>
      <c r="CY44" s="10">
        <v>43929</v>
      </c>
      <c r="CZ44">
        <v>194750</v>
      </c>
      <c r="DA44">
        <v>30250</v>
      </c>
      <c r="DD44" t="str">
        <f t="shared" si="67"/>
        <v>EICHERMOT</v>
      </c>
      <c r="DE44">
        <f t="shared" si="3"/>
        <v>20010</v>
      </c>
      <c r="DF44">
        <f t="shared" si="4"/>
        <v>24600</v>
      </c>
      <c r="DG44">
        <f t="shared" si="5"/>
        <v>23010</v>
      </c>
      <c r="DH44">
        <f t="shared" si="6"/>
        <v>22890</v>
      </c>
      <c r="DI44">
        <f t="shared" si="7"/>
        <v>23010</v>
      </c>
      <c r="DJ44">
        <f t="shared" si="8"/>
        <v>24300</v>
      </c>
      <c r="DK44">
        <f t="shared" si="9"/>
        <v>23430</v>
      </c>
      <c r="DL44">
        <f t="shared" si="10"/>
        <v>23820</v>
      </c>
      <c r="DM44">
        <f t="shared" si="11"/>
        <v>21060</v>
      </c>
      <c r="DN44">
        <f t="shared" si="12"/>
        <v>19080</v>
      </c>
      <c r="DO44">
        <f t="shared" si="13"/>
        <v>16800</v>
      </c>
      <c r="DP44">
        <f t="shared" si="14"/>
        <v>11970</v>
      </c>
      <c r="DQ44">
        <f t="shared" si="15"/>
        <v>10410</v>
      </c>
      <c r="DR44">
        <f t="shared" si="16"/>
        <v>9750</v>
      </c>
      <c r="DS44">
        <f t="shared" si="17"/>
        <v>7650</v>
      </c>
      <c r="DT44">
        <f t="shared" si="68"/>
        <v>11820</v>
      </c>
      <c r="DU44">
        <f t="shared" si="69"/>
        <v>13110</v>
      </c>
      <c r="DV44">
        <f t="shared" si="70"/>
        <v>11910</v>
      </c>
      <c r="DW44">
        <f t="shared" si="71"/>
        <v>12330</v>
      </c>
      <c r="DX44">
        <f t="shared" si="72"/>
        <v>12120</v>
      </c>
      <c r="DY44">
        <f t="shared" si="73"/>
        <v>13230</v>
      </c>
      <c r="DZ44">
        <f t="shared" si="74"/>
        <v>11670</v>
      </c>
      <c r="EA44">
        <f t="shared" si="75"/>
        <v>11700</v>
      </c>
      <c r="EB44">
        <f t="shared" si="76"/>
        <v>11490</v>
      </c>
      <c r="EC44">
        <f t="shared" si="77"/>
        <v>11970</v>
      </c>
      <c r="ED44">
        <f t="shared" si="78"/>
        <v>8730</v>
      </c>
      <c r="EE44">
        <f t="shared" si="79"/>
        <v>8670</v>
      </c>
      <c r="EF44">
        <f t="shared" si="80"/>
        <v>8640</v>
      </c>
      <c r="EG44">
        <f t="shared" si="81"/>
        <v>8430</v>
      </c>
      <c r="EH44">
        <f t="shared" si="82"/>
        <v>7740</v>
      </c>
      <c r="EJ44" s="11" t="str">
        <f t="shared" si="36"/>
        <v>EICHERMOT</v>
      </c>
      <c r="EK44" s="12">
        <f t="shared" si="83"/>
        <v>0.59070464767616193</v>
      </c>
      <c r="EL44" s="12">
        <f t="shared" si="83"/>
        <v>0.53292682926829271</v>
      </c>
      <c r="EM44" s="12">
        <f t="shared" si="83"/>
        <v>0.51760104302477183</v>
      </c>
      <c r="EN44" s="12">
        <f t="shared" si="83"/>
        <v>0.53866317169069466</v>
      </c>
      <c r="EO44" s="12">
        <f t="shared" si="83"/>
        <v>0.52672750977835725</v>
      </c>
      <c r="EP44" s="12">
        <f t="shared" si="83"/>
        <v>0.5444444444444444</v>
      </c>
      <c r="EQ44" s="12">
        <f t="shared" si="83"/>
        <v>0.49807938540332908</v>
      </c>
      <c r="ER44" s="12">
        <f t="shared" si="83"/>
        <v>0.49118387909319899</v>
      </c>
      <c r="ES44" s="12">
        <f t="shared" si="83"/>
        <v>0.54558404558404561</v>
      </c>
      <c r="ET44" s="12">
        <f t="shared" si="83"/>
        <v>0.62735849056603776</v>
      </c>
      <c r="EU44" s="12">
        <f t="shared" si="83"/>
        <v>0.51964285714285718</v>
      </c>
      <c r="EV44" s="12">
        <f t="shared" si="83"/>
        <v>0.72431077694235591</v>
      </c>
      <c r="EW44" s="12">
        <f t="shared" si="83"/>
        <v>0.82997118155619598</v>
      </c>
      <c r="EX44" s="12">
        <f t="shared" si="83"/>
        <v>0.86461538461538456</v>
      </c>
      <c r="EY44" s="12">
        <f t="shared" si="83"/>
        <v>1.0117647058823529</v>
      </c>
      <c r="FA44" s="12" t="str">
        <f t="shared" si="38"/>
        <v>EICHERMOT</v>
      </c>
      <c r="FB44" s="12">
        <f t="shared" si="39"/>
        <v>-18.658536585365855</v>
      </c>
      <c r="FC44" s="12">
        <f t="shared" si="40"/>
        <v>6.9100391134289438</v>
      </c>
      <c r="FD44" s="12">
        <f t="shared" si="41"/>
        <v>0.52424639580602883</v>
      </c>
      <c r="FE44" s="12">
        <f t="shared" si="42"/>
        <v>-0.5215123859191656</v>
      </c>
      <c r="FF44" s="12">
        <f t="shared" si="43"/>
        <v>-5.3086419753086416</v>
      </c>
      <c r="FG44" s="12">
        <f t="shared" si="44"/>
        <v>3.7131882202304736</v>
      </c>
      <c r="FH44" s="12">
        <f t="shared" si="45"/>
        <v>-1.6372795969773299</v>
      </c>
      <c r="FI44" s="12">
        <f t="shared" si="46"/>
        <v>13.105413105413106</v>
      </c>
      <c r="FJ44" s="12">
        <f t="shared" si="47"/>
        <v>10.377358490566037</v>
      </c>
      <c r="FK44" s="12">
        <f t="shared" si="48"/>
        <v>13.571428571428571</v>
      </c>
      <c r="FL44" s="12">
        <f t="shared" si="49"/>
        <v>40.350877192982452</v>
      </c>
      <c r="FM44" s="12">
        <f t="shared" si="50"/>
        <v>14.985590778097983</v>
      </c>
      <c r="FN44" s="12">
        <f t="shared" si="51"/>
        <v>6.7692307692307692</v>
      </c>
      <c r="FO44" s="12">
        <f t="shared" si="52"/>
        <v>27.450980392156861</v>
      </c>
      <c r="FP44" s="12">
        <f t="shared" si="53"/>
        <v>-9.8398169336384442E-2</v>
      </c>
      <c r="FQ44" s="12">
        <f t="shared" si="54"/>
        <v>0.10075566750629723</v>
      </c>
      <c r="FR44" s="12">
        <f t="shared" si="55"/>
        <v>-3.4063260340632603E-2</v>
      </c>
      <c r="FS44" s="12">
        <f t="shared" si="56"/>
        <v>1.7326732673267328E-2</v>
      </c>
      <c r="FT44" s="12">
        <f t="shared" si="57"/>
        <v>-8.390022675736962E-2</v>
      </c>
      <c r="FU44" s="12">
        <f t="shared" si="58"/>
        <v>0.13367609254498714</v>
      </c>
      <c r="FV44" s="12">
        <f t="shared" si="59"/>
        <v>-2.5641025641025641E-3</v>
      </c>
      <c r="FW44" s="12">
        <f t="shared" si="60"/>
        <v>1.8276762402088774E-2</v>
      </c>
      <c r="FX44" s="12">
        <f t="shared" si="61"/>
        <v>-4.0100250626566414E-2</v>
      </c>
      <c r="FY44" s="12">
        <f t="shared" si="62"/>
        <v>0.37113402061855671</v>
      </c>
      <c r="FZ44" s="12">
        <f t="shared" si="63"/>
        <v>6.920415224913495E-3</v>
      </c>
      <c r="GA44" s="12">
        <f t="shared" si="64"/>
        <v>3.472222222222222E-3</v>
      </c>
      <c r="GB44" s="12">
        <f t="shared" si="65"/>
        <v>2.491103202846975E-2</v>
      </c>
      <c r="GC44" s="12">
        <f t="shared" si="66"/>
        <v>8.9147286821705432E-2</v>
      </c>
    </row>
    <row r="45" spans="1:185" x14ac:dyDescent="0.25">
      <c r="A45" t="s">
        <v>52</v>
      </c>
      <c r="B45" s="10">
        <v>43951</v>
      </c>
      <c r="C45">
        <v>20010</v>
      </c>
      <c r="D45">
        <v>-4590</v>
      </c>
      <c r="E45" s="10">
        <v>43951</v>
      </c>
      <c r="F45">
        <v>11820</v>
      </c>
      <c r="G45">
        <v>-1290</v>
      </c>
      <c r="H45" t="s">
        <v>52</v>
      </c>
      <c r="I45" s="10">
        <v>43950</v>
      </c>
      <c r="J45">
        <v>24600</v>
      </c>
      <c r="K45">
        <v>1590</v>
      </c>
      <c r="L45" s="10">
        <v>43950</v>
      </c>
      <c r="M45">
        <v>13110</v>
      </c>
      <c r="N45">
        <v>1200</v>
      </c>
      <c r="O45" t="s">
        <v>52</v>
      </c>
      <c r="P45" s="10">
        <v>43949</v>
      </c>
      <c r="Q45">
        <v>23010</v>
      </c>
      <c r="R45">
        <v>120</v>
      </c>
      <c r="S45" s="10">
        <v>43949</v>
      </c>
      <c r="T45">
        <v>11910</v>
      </c>
      <c r="U45">
        <v>-420</v>
      </c>
      <c r="V45" t="s">
        <v>52</v>
      </c>
      <c r="W45" s="10">
        <v>43948</v>
      </c>
      <c r="X45">
        <v>22890</v>
      </c>
      <c r="Y45">
        <v>-120</v>
      </c>
      <c r="Z45" s="10">
        <v>43948</v>
      </c>
      <c r="AA45">
        <v>12330</v>
      </c>
      <c r="AB45">
        <v>210</v>
      </c>
      <c r="AC45" t="s">
        <v>52</v>
      </c>
      <c r="AD45" s="10">
        <v>43945</v>
      </c>
      <c r="AE45">
        <v>23010</v>
      </c>
      <c r="AF45">
        <v>-1290</v>
      </c>
      <c r="AG45" s="10">
        <v>43945</v>
      </c>
      <c r="AH45">
        <v>12120</v>
      </c>
      <c r="AI45">
        <v>-1110</v>
      </c>
      <c r="AJ45" t="s">
        <v>52</v>
      </c>
      <c r="AK45" s="10">
        <v>43944</v>
      </c>
      <c r="AL45">
        <v>24300</v>
      </c>
      <c r="AM45">
        <v>870</v>
      </c>
      <c r="AN45" s="10">
        <v>43944</v>
      </c>
      <c r="AO45">
        <v>13230</v>
      </c>
      <c r="AP45">
        <v>1560</v>
      </c>
      <c r="AQ45" t="s">
        <v>52</v>
      </c>
      <c r="AR45" s="10">
        <v>43943</v>
      </c>
      <c r="AS45">
        <v>23430</v>
      </c>
      <c r="AT45">
        <v>-390</v>
      </c>
      <c r="AU45" s="10">
        <v>43943</v>
      </c>
      <c r="AV45">
        <v>11670</v>
      </c>
      <c r="AW45">
        <v>-30</v>
      </c>
      <c r="AX45" t="s">
        <v>52</v>
      </c>
      <c r="AY45" s="10">
        <v>43942</v>
      </c>
      <c r="AZ45">
        <v>23820</v>
      </c>
      <c r="BA45">
        <v>2760</v>
      </c>
      <c r="BB45" s="10">
        <v>43942</v>
      </c>
      <c r="BC45">
        <v>11700</v>
      </c>
      <c r="BD45">
        <v>210</v>
      </c>
      <c r="BE45" t="s">
        <v>52</v>
      </c>
      <c r="BF45" s="10">
        <v>43941</v>
      </c>
      <c r="BG45">
        <v>21060</v>
      </c>
      <c r="BH45">
        <v>1980</v>
      </c>
      <c r="BI45" s="10">
        <v>43941</v>
      </c>
      <c r="BJ45">
        <v>11490</v>
      </c>
      <c r="BK45">
        <v>-480</v>
      </c>
      <c r="BL45" t="s">
        <v>52</v>
      </c>
      <c r="BM45" s="10">
        <v>43938</v>
      </c>
      <c r="BN45">
        <v>19080</v>
      </c>
      <c r="BO45">
        <v>2280</v>
      </c>
      <c r="BP45" s="10">
        <v>43938</v>
      </c>
      <c r="BQ45">
        <v>11970</v>
      </c>
      <c r="BR45">
        <v>3240</v>
      </c>
      <c r="BS45" t="s">
        <v>52</v>
      </c>
      <c r="BT45" s="10">
        <v>43937</v>
      </c>
      <c r="BU45">
        <v>16800</v>
      </c>
      <c r="BV45">
        <v>4830</v>
      </c>
      <c r="BW45" s="10">
        <v>43937</v>
      </c>
      <c r="BX45">
        <v>8730</v>
      </c>
      <c r="BY45">
        <v>60</v>
      </c>
      <c r="BZ45" t="s">
        <v>52</v>
      </c>
      <c r="CA45" s="10">
        <v>43936</v>
      </c>
      <c r="CB45">
        <v>11970</v>
      </c>
      <c r="CC45">
        <v>1560</v>
      </c>
      <c r="CD45" s="10">
        <v>43936</v>
      </c>
      <c r="CE45">
        <v>8670</v>
      </c>
      <c r="CF45">
        <v>30</v>
      </c>
      <c r="CG45" t="s">
        <v>52</v>
      </c>
      <c r="CH45" s="10">
        <v>43934</v>
      </c>
      <c r="CI45">
        <v>10410</v>
      </c>
      <c r="CJ45">
        <v>660</v>
      </c>
      <c r="CK45" s="10">
        <v>43934</v>
      </c>
      <c r="CL45">
        <v>8640</v>
      </c>
      <c r="CM45">
        <v>210</v>
      </c>
      <c r="CN45" t="s">
        <v>52</v>
      </c>
      <c r="CO45" s="10">
        <v>43930</v>
      </c>
      <c r="CP45">
        <v>9750</v>
      </c>
      <c r="CQ45">
        <v>2100</v>
      </c>
      <c r="CR45" s="10">
        <v>43930</v>
      </c>
      <c r="CS45">
        <v>8430</v>
      </c>
      <c r="CT45">
        <v>690</v>
      </c>
      <c r="CU45" t="s">
        <v>52</v>
      </c>
      <c r="CV45" s="10">
        <v>43929</v>
      </c>
      <c r="CW45">
        <v>7650</v>
      </c>
      <c r="CX45">
        <v>720</v>
      </c>
      <c r="CY45" s="10">
        <v>43929</v>
      </c>
      <c r="CZ45">
        <v>7740</v>
      </c>
      <c r="DA45">
        <v>60</v>
      </c>
      <c r="DD45" t="str">
        <f t="shared" si="67"/>
        <v>EQUITAS</v>
      </c>
      <c r="DE45">
        <f t="shared" si="3"/>
        <v>2244200</v>
      </c>
      <c r="DF45">
        <f t="shared" si="4"/>
        <v>2450000</v>
      </c>
      <c r="DG45">
        <f t="shared" si="5"/>
        <v>2714600</v>
      </c>
      <c r="DH45">
        <f t="shared" si="6"/>
        <v>3096800</v>
      </c>
      <c r="DI45">
        <f t="shared" si="7"/>
        <v>3170300</v>
      </c>
      <c r="DJ45">
        <f t="shared" si="8"/>
        <v>2910600</v>
      </c>
      <c r="DK45">
        <f t="shared" si="9"/>
        <v>2327500</v>
      </c>
      <c r="DL45">
        <f t="shared" si="10"/>
        <v>2214800</v>
      </c>
      <c r="DM45">
        <f t="shared" si="11"/>
        <v>2136400</v>
      </c>
      <c r="DN45">
        <f t="shared" si="12"/>
        <v>2102100</v>
      </c>
      <c r="DO45">
        <f t="shared" si="13"/>
        <v>1107400</v>
      </c>
      <c r="DP45">
        <f t="shared" si="14"/>
        <v>975100</v>
      </c>
      <c r="DQ45">
        <f t="shared" si="15"/>
        <v>803600</v>
      </c>
      <c r="DR45">
        <f t="shared" si="16"/>
        <v>823200</v>
      </c>
      <c r="DS45">
        <f t="shared" si="17"/>
        <v>661500</v>
      </c>
      <c r="DT45">
        <f t="shared" si="68"/>
        <v>1494500</v>
      </c>
      <c r="DU45">
        <f t="shared" si="69"/>
        <v>1386700</v>
      </c>
      <c r="DV45">
        <f t="shared" si="70"/>
        <v>1416100</v>
      </c>
      <c r="DW45">
        <f t="shared" si="71"/>
        <v>1450400</v>
      </c>
      <c r="DX45">
        <f t="shared" si="72"/>
        <v>1563100</v>
      </c>
      <c r="DY45">
        <f t="shared" si="73"/>
        <v>1754200</v>
      </c>
      <c r="DZ45">
        <f t="shared" si="74"/>
        <v>1131900</v>
      </c>
      <c r="EA45">
        <f t="shared" si="75"/>
        <v>1131900</v>
      </c>
      <c r="EB45">
        <f t="shared" si="76"/>
        <v>1239700</v>
      </c>
      <c r="EC45">
        <f t="shared" si="77"/>
        <v>1009400</v>
      </c>
      <c r="ED45">
        <f t="shared" si="78"/>
        <v>431200</v>
      </c>
      <c r="EE45">
        <f t="shared" si="79"/>
        <v>387100</v>
      </c>
      <c r="EF45">
        <f t="shared" si="80"/>
        <v>279300</v>
      </c>
      <c r="EG45">
        <f t="shared" si="81"/>
        <v>249900</v>
      </c>
      <c r="EH45">
        <f t="shared" si="82"/>
        <v>200900</v>
      </c>
      <c r="EJ45" s="11" t="str">
        <f t="shared" si="36"/>
        <v>EQUITAS</v>
      </c>
      <c r="EK45" s="12">
        <f t="shared" si="83"/>
        <v>0.66593886462882101</v>
      </c>
      <c r="EL45" s="12">
        <f t="shared" si="83"/>
        <v>0.56599999999999995</v>
      </c>
      <c r="EM45" s="12">
        <f t="shared" si="83"/>
        <v>0.52166064981949456</v>
      </c>
      <c r="EN45" s="12">
        <f t="shared" si="83"/>
        <v>0.46835443037974683</v>
      </c>
      <c r="EO45" s="12">
        <f t="shared" si="83"/>
        <v>0.49304482225656876</v>
      </c>
      <c r="EP45" s="12">
        <f t="shared" si="83"/>
        <v>0.60269360269360273</v>
      </c>
      <c r="EQ45" s="12">
        <f t="shared" si="83"/>
        <v>0.4863157894736842</v>
      </c>
      <c r="ER45" s="12">
        <f t="shared" si="83"/>
        <v>0.51106194690265483</v>
      </c>
      <c r="ES45" s="12">
        <f t="shared" si="83"/>
        <v>0.58027522935779818</v>
      </c>
      <c r="ET45" s="12">
        <f t="shared" si="83"/>
        <v>0.48018648018648019</v>
      </c>
      <c r="EU45" s="12">
        <f t="shared" si="83"/>
        <v>0.38938053097345132</v>
      </c>
      <c r="EV45" s="12">
        <f t="shared" si="83"/>
        <v>0.39698492462311558</v>
      </c>
      <c r="EW45" s="12">
        <f t="shared" si="83"/>
        <v>0.34756097560975607</v>
      </c>
      <c r="EX45" s="12">
        <f t="shared" si="83"/>
        <v>0.30357142857142855</v>
      </c>
      <c r="EY45" s="12">
        <f t="shared" si="83"/>
        <v>0.3037037037037037</v>
      </c>
      <c r="FA45" s="12" t="str">
        <f t="shared" si="38"/>
        <v>EQUITAS</v>
      </c>
      <c r="FB45" s="12">
        <f t="shared" si="39"/>
        <v>-8.4</v>
      </c>
      <c r="FC45" s="12">
        <f t="shared" si="40"/>
        <v>-9.7472924187725631</v>
      </c>
      <c r="FD45" s="12">
        <f t="shared" si="41"/>
        <v>-12.341772151898734</v>
      </c>
      <c r="FE45" s="12">
        <f t="shared" si="42"/>
        <v>-2.3183925811437405</v>
      </c>
      <c r="FF45" s="12">
        <f t="shared" si="43"/>
        <v>8.9225589225589221</v>
      </c>
      <c r="FG45" s="12">
        <f t="shared" si="44"/>
        <v>25.05263157894737</v>
      </c>
      <c r="FH45" s="12">
        <f t="shared" si="45"/>
        <v>5.0884955752212386</v>
      </c>
      <c r="FI45" s="12">
        <f t="shared" si="46"/>
        <v>3.669724770642202</v>
      </c>
      <c r="FJ45" s="12">
        <f t="shared" si="47"/>
        <v>1.6317016317016317</v>
      </c>
      <c r="FK45" s="12">
        <f t="shared" si="48"/>
        <v>89.823008849557525</v>
      </c>
      <c r="FL45" s="12">
        <f t="shared" si="49"/>
        <v>13.5678391959799</v>
      </c>
      <c r="FM45" s="12">
        <f t="shared" si="50"/>
        <v>21.341463414634145</v>
      </c>
      <c r="FN45" s="12">
        <f t="shared" si="51"/>
        <v>-2.3809523809523809</v>
      </c>
      <c r="FO45" s="12">
        <f t="shared" si="52"/>
        <v>24.444444444444443</v>
      </c>
      <c r="FP45" s="12">
        <f t="shared" si="53"/>
        <v>7.7738515901060068E-2</v>
      </c>
      <c r="FQ45" s="12">
        <f t="shared" si="54"/>
        <v>-2.0761245674740483E-2</v>
      </c>
      <c r="FR45" s="12">
        <f t="shared" si="55"/>
        <v>-2.364864864864865E-2</v>
      </c>
      <c r="FS45" s="12">
        <f t="shared" si="56"/>
        <v>-7.2100313479623826E-2</v>
      </c>
      <c r="FT45" s="12">
        <f t="shared" si="57"/>
        <v>-0.10893854748603352</v>
      </c>
      <c r="FU45" s="12">
        <f t="shared" si="58"/>
        <v>0.54978354978354982</v>
      </c>
      <c r="FV45" s="12">
        <f t="shared" si="59"/>
        <v>0</v>
      </c>
      <c r="FW45" s="12">
        <f t="shared" si="60"/>
        <v>-8.6956521739130432E-2</v>
      </c>
      <c r="FX45" s="12">
        <f t="shared" si="61"/>
        <v>0.22815533980582525</v>
      </c>
      <c r="FY45" s="12">
        <f t="shared" si="62"/>
        <v>1.3409090909090908</v>
      </c>
      <c r="FZ45" s="12">
        <f t="shared" si="63"/>
        <v>0.11392405063291139</v>
      </c>
      <c r="GA45" s="12">
        <f t="shared" si="64"/>
        <v>0.38596491228070173</v>
      </c>
      <c r="GB45" s="12">
        <f t="shared" si="65"/>
        <v>0.11764705882352941</v>
      </c>
      <c r="GC45" s="12">
        <f t="shared" si="66"/>
        <v>0.24390243902439024</v>
      </c>
    </row>
    <row r="46" spans="1:185" x14ac:dyDescent="0.25">
      <c r="A46" t="s">
        <v>53</v>
      </c>
      <c r="B46" s="10">
        <v>43951</v>
      </c>
      <c r="C46">
        <v>2244200</v>
      </c>
      <c r="D46">
        <v>-205800</v>
      </c>
      <c r="E46" s="10">
        <v>43951</v>
      </c>
      <c r="F46">
        <v>1494500</v>
      </c>
      <c r="G46">
        <v>107800</v>
      </c>
      <c r="H46" t="s">
        <v>53</v>
      </c>
      <c r="I46" s="10">
        <v>43950</v>
      </c>
      <c r="J46">
        <v>2450000</v>
      </c>
      <c r="K46">
        <v>-264600</v>
      </c>
      <c r="L46" s="10">
        <v>43950</v>
      </c>
      <c r="M46">
        <v>1386700</v>
      </c>
      <c r="N46">
        <v>-29400</v>
      </c>
      <c r="O46" t="s">
        <v>53</v>
      </c>
      <c r="P46" s="10">
        <v>43949</v>
      </c>
      <c r="Q46">
        <v>2714600</v>
      </c>
      <c r="R46">
        <v>-382200</v>
      </c>
      <c r="S46" s="10">
        <v>43949</v>
      </c>
      <c r="T46">
        <v>1416100</v>
      </c>
      <c r="U46">
        <v>-34300</v>
      </c>
      <c r="V46" t="s">
        <v>53</v>
      </c>
      <c r="W46" s="10">
        <v>43948</v>
      </c>
      <c r="X46">
        <v>3096800</v>
      </c>
      <c r="Y46">
        <v>-73500</v>
      </c>
      <c r="Z46" s="10">
        <v>43948</v>
      </c>
      <c r="AA46">
        <v>1450400</v>
      </c>
      <c r="AB46">
        <v>-112700</v>
      </c>
      <c r="AC46" t="s">
        <v>53</v>
      </c>
      <c r="AD46" s="10">
        <v>43945</v>
      </c>
      <c r="AE46">
        <v>3170300</v>
      </c>
      <c r="AF46">
        <v>259700</v>
      </c>
      <c r="AG46" s="10">
        <v>43945</v>
      </c>
      <c r="AH46">
        <v>1563100</v>
      </c>
      <c r="AI46">
        <v>-191100</v>
      </c>
      <c r="AJ46" t="s">
        <v>53</v>
      </c>
      <c r="AK46" s="10">
        <v>43944</v>
      </c>
      <c r="AL46">
        <v>2910600</v>
      </c>
      <c r="AM46">
        <v>583100</v>
      </c>
      <c r="AN46" s="10">
        <v>43944</v>
      </c>
      <c r="AO46">
        <v>1754200</v>
      </c>
      <c r="AP46">
        <v>622300</v>
      </c>
      <c r="AQ46" t="s">
        <v>53</v>
      </c>
      <c r="AR46" s="10">
        <v>43943</v>
      </c>
      <c r="AS46">
        <v>2327500</v>
      </c>
      <c r="AT46">
        <v>112700</v>
      </c>
      <c r="AU46" s="10">
        <v>43943</v>
      </c>
      <c r="AV46">
        <v>1131900</v>
      </c>
      <c r="AW46">
        <v>0</v>
      </c>
      <c r="AX46" t="s">
        <v>53</v>
      </c>
      <c r="AY46" s="10">
        <v>43942</v>
      </c>
      <c r="AZ46">
        <v>2214800</v>
      </c>
      <c r="BA46">
        <v>78400</v>
      </c>
      <c r="BB46" s="10">
        <v>43942</v>
      </c>
      <c r="BC46">
        <v>1131900</v>
      </c>
      <c r="BD46">
        <v>-107800</v>
      </c>
      <c r="BE46" t="s">
        <v>53</v>
      </c>
      <c r="BF46" s="10">
        <v>43941</v>
      </c>
      <c r="BG46">
        <v>2136400</v>
      </c>
      <c r="BH46">
        <v>34300</v>
      </c>
      <c r="BI46" s="10">
        <v>43941</v>
      </c>
      <c r="BJ46">
        <v>1239700</v>
      </c>
      <c r="BK46">
        <v>230300</v>
      </c>
      <c r="BL46" t="s">
        <v>53</v>
      </c>
      <c r="BM46" s="10">
        <v>43938</v>
      </c>
      <c r="BN46">
        <v>2102100</v>
      </c>
      <c r="BO46">
        <v>994700</v>
      </c>
      <c r="BP46" s="10">
        <v>43938</v>
      </c>
      <c r="BQ46">
        <v>1009400</v>
      </c>
      <c r="BR46">
        <v>578200</v>
      </c>
      <c r="BS46" t="s">
        <v>53</v>
      </c>
      <c r="BT46" s="10">
        <v>43937</v>
      </c>
      <c r="BU46">
        <v>1107400</v>
      </c>
      <c r="BV46">
        <v>132300</v>
      </c>
      <c r="BW46" s="10">
        <v>43937</v>
      </c>
      <c r="BX46">
        <v>431200</v>
      </c>
      <c r="BY46">
        <v>44100</v>
      </c>
      <c r="BZ46" t="s">
        <v>53</v>
      </c>
      <c r="CA46" s="10">
        <v>43936</v>
      </c>
      <c r="CB46">
        <v>975100</v>
      </c>
      <c r="CC46">
        <v>171500</v>
      </c>
      <c r="CD46" s="10">
        <v>43936</v>
      </c>
      <c r="CE46">
        <v>387100</v>
      </c>
      <c r="CF46">
        <v>107800</v>
      </c>
      <c r="CG46" t="s">
        <v>53</v>
      </c>
      <c r="CH46" s="10">
        <v>43934</v>
      </c>
      <c r="CI46">
        <v>803600</v>
      </c>
      <c r="CJ46">
        <v>-19600</v>
      </c>
      <c r="CK46" s="10">
        <v>43934</v>
      </c>
      <c r="CL46">
        <v>279300</v>
      </c>
      <c r="CM46">
        <v>29400</v>
      </c>
      <c r="CN46" t="s">
        <v>53</v>
      </c>
      <c r="CO46" s="10">
        <v>43930</v>
      </c>
      <c r="CP46">
        <v>823200</v>
      </c>
      <c r="CQ46">
        <v>161700</v>
      </c>
      <c r="CR46" s="10">
        <v>43930</v>
      </c>
      <c r="CS46">
        <v>249900</v>
      </c>
      <c r="CT46">
        <v>49000</v>
      </c>
      <c r="CU46" t="s">
        <v>53</v>
      </c>
      <c r="CV46" s="10">
        <v>43929</v>
      </c>
      <c r="CW46">
        <v>661500</v>
      </c>
      <c r="CX46">
        <v>93100</v>
      </c>
      <c r="CY46" s="10">
        <v>43929</v>
      </c>
      <c r="CZ46">
        <v>200900</v>
      </c>
      <c r="DA46">
        <v>14700</v>
      </c>
      <c r="DD46" t="str">
        <f t="shared" si="67"/>
        <v>ESCORTS</v>
      </c>
      <c r="DE46">
        <f t="shared" si="3"/>
        <v>807400</v>
      </c>
      <c r="DF46">
        <f t="shared" si="4"/>
        <v>984500</v>
      </c>
      <c r="DG46">
        <f t="shared" si="5"/>
        <v>1146200</v>
      </c>
      <c r="DH46">
        <f t="shared" si="6"/>
        <v>1130800</v>
      </c>
      <c r="DI46">
        <f t="shared" si="7"/>
        <v>1146200</v>
      </c>
      <c r="DJ46">
        <f t="shared" si="8"/>
        <v>1065900</v>
      </c>
      <c r="DK46">
        <f t="shared" si="9"/>
        <v>985600</v>
      </c>
      <c r="DL46">
        <f t="shared" si="10"/>
        <v>969100</v>
      </c>
      <c r="DM46">
        <f t="shared" si="11"/>
        <v>968000</v>
      </c>
      <c r="DN46">
        <f t="shared" si="12"/>
        <v>940500</v>
      </c>
      <c r="DO46">
        <f t="shared" si="13"/>
        <v>826100</v>
      </c>
      <c r="DP46">
        <f t="shared" si="14"/>
        <v>762300</v>
      </c>
      <c r="DQ46">
        <f t="shared" si="15"/>
        <v>521400</v>
      </c>
      <c r="DR46">
        <f t="shared" si="16"/>
        <v>442200</v>
      </c>
      <c r="DS46">
        <f t="shared" si="17"/>
        <v>447700</v>
      </c>
      <c r="DT46">
        <f t="shared" si="68"/>
        <v>634700</v>
      </c>
      <c r="DU46">
        <f t="shared" si="69"/>
        <v>794200</v>
      </c>
      <c r="DV46">
        <f t="shared" si="70"/>
        <v>1008700</v>
      </c>
      <c r="DW46">
        <f t="shared" si="71"/>
        <v>677600</v>
      </c>
      <c r="DX46">
        <f t="shared" si="72"/>
        <v>635800</v>
      </c>
      <c r="DY46">
        <f t="shared" si="73"/>
        <v>713900</v>
      </c>
      <c r="DZ46">
        <f t="shared" si="74"/>
        <v>673200</v>
      </c>
      <c r="EA46">
        <f t="shared" si="75"/>
        <v>642400</v>
      </c>
      <c r="EB46">
        <f t="shared" si="76"/>
        <v>705100</v>
      </c>
      <c r="EC46">
        <f t="shared" si="77"/>
        <v>682000</v>
      </c>
      <c r="ED46">
        <f t="shared" si="78"/>
        <v>591800</v>
      </c>
      <c r="EE46">
        <f t="shared" si="79"/>
        <v>578600</v>
      </c>
      <c r="EF46">
        <f t="shared" si="80"/>
        <v>454300</v>
      </c>
      <c r="EG46">
        <f t="shared" si="81"/>
        <v>385000</v>
      </c>
      <c r="EH46">
        <f t="shared" si="82"/>
        <v>354200</v>
      </c>
      <c r="EJ46" s="11" t="str">
        <f t="shared" si="36"/>
        <v>ESCORTS</v>
      </c>
      <c r="EK46" s="12">
        <f t="shared" si="83"/>
        <v>0.78610354223433243</v>
      </c>
      <c r="EL46" s="12">
        <f t="shared" si="83"/>
        <v>0.80670391061452518</v>
      </c>
      <c r="EM46" s="12">
        <f t="shared" si="83"/>
        <v>0.8800383877159309</v>
      </c>
      <c r="EN46" s="12">
        <f t="shared" si="83"/>
        <v>0.59922178988326846</v>
      </c>
      <c r="EO46" s="12">
        <f t="shared" si="83"/>
        <v>0.55470249520153547</v>
      </c>
      <c r="EP46" s="12">
        <f t="shared" si="83"/>
        <v>0.66976264189886481</v>
      </c>
      <c r="EQ46" s="12">
        <f t="shared" si="83"/>
        <v>0.6830357142857143</v>
      </c>
      <c r="ER46" s="12">
        <f t="shared" si="83"/>
        <v>0.66288308740068103</v>
      </c>
      <c r="ES46" s="12">
        <f t="shared" si="83"/>
        <v>0.72840909090909089</v>
      </c>
      <c r="ET46" s="12">
        <f t="shared" si="83"/>
        <v>0.72514619883040932</v>
      </c>
      <c r="EU46" s="12">
        <f t="shared" si="83"/>
        <v>0.71637816245006658</v>
      </c>
      <c r="EV46" s="12">
        <f t="shared" si="83"/>
        <v>0.75901875901875904</v>
      </c>
      <c r="EW46" s="12">
        <f t="shared" si="83"/>
        <v>0.87130801687763715</v>
      </c>
      <c r="EX46" s="12">
        <f t="shared" si="83"/>
        <v>0.87064676616915426</v>
      </c>
      <c r="EY46" s="12">
        <f t="shared" si="83"/>
        <v>0.79115479115479115</v>
      </c>
      <c r="FA46" s="12" t="str">
        <f t="shared" si="38"/>
        <v>ESCORTS</v>
      </c>
      <c r="FB46" s="12">
        <f t="shared" si="39"/>
        <v>-17.988826815642458</v>
      </c>
      <c r="FC46" s="12">
        <f t="shared" si="40"/>
        <v>-14.107485604606525</v>
      </c>
      <c r="FD46" s="12">
        <f t="shared" si="41"/>
        <v>1.3618677042801557</v>
      </c>
      <c r="FE46" s="12">
        <f t="shared" si="42"/>
        <v>-1.3435700575815739</v>
      </c>
      <c r="FF46" s="12">
        <f t="shared" si="43"/>
        <v>7.5335397316821462</v>
      </c>
      <c r="FG46" s="12">
        <f t="shared" si="44"/>
        <v>8.1473214285714288</v>
      </c>
      <c r="FH46" s="12">
        <f t="shared" si="45"/>
        <v>1.7026106696935301</v>
      </c>
      <c r="FI46" s="12">
        <f t="shared" si="46"/>
        <v>0.11363636363636363</v>
      </c>
      <c r="FJ46" s="12">
        <f t="shared" si="47"/>
        <v>2.9239766081871346</v>
      </c>
      <c r="FK46" s="12">
        <f t="shared" si="48"/>
        <v>13.848202396804261</v>
      </c>
      <c r="FL46" s="12">
        <f t="shared" si="49"/>
        <v>8.3694083694083687</v>
      </c>
      <c r="FM46" s="12">
        <f t="shared" si="50"/>
        <v>46.202531645569621</v>
      </c>
      <c r="FN46" s="12">
        <f t="shared" si="51"/>
        <v>17.910447761194028</v>
      </c>
      <c r="FO46" s="12">
        <f t="shared" si="52"/>
        <v>-1.2285012285012284</v>
      </c>
      <c r="FP46" s="12">
        <f t="shared" si="53"/>
        <v>-0.20083102493074792</v>
      </c>
      <c r="FQ46" s="12">
        <f t="shared" si="54"/>
        <v>-0.21264994547437296</v>
      </c>
      <c r="FR46" s="12">
        <f t="shared" si="55"/>
        <v>0.48863636363636365</v>
      </c>
      <c r="FS46" s="12">
        <f t="shared" si="56"/>
        <v>6.5743944636678195E-2</v>
      </c>
      <c r="FT46" s="12">
        <f t="shared" si="57"/>
        <v>-0.10939907550077041</v>
      </c>
      <c r="FU46" s="12">
        <f t="shared" si="58"/>
        <v>6.0457516339869281E-2</v>
      </c>
      <c r="FV46" s="12">
        <f t="shared" si="59"/>
        <v>4.7945205479452052E-2</v>
      </c>
      <c r="FW46" s="12">
        <f t="shared" si="60"/>
        <v>-8.8923556942277687E-2</v>
      </c>
      <c r="FX46" s="12">
        <f t="shared" si="61"/>
        <v>3.3870967741935487E-2</v>
      </c>
      <c r="FY46" s="12">
        <f t="shared" si="62"/>
        <v>0.15241635687732341</v>
      </c>
      <c r="FZ46" s="12">
        <f t="shared" si="63"/>
        <v>2.2813688212927757E-2</v>
      </c>
      <c r="GA46" s="12">
        <f t="shared" si="64"/>
        <v>0.27360774818401939</v>
      </c>
      <c r="GB46" s="12">
        <f t="shared" si="65"/>
        <v>0.18</v>
      </c>
      <c r="GC46" s="12">
        <f t="shared" si="66"/>
        <v>8.6956521739130432E-2</v>
      </c>
    </row>
    <row r="47" spans="1:185" x14ac:dyDescent="0.25">
      <c r="A47" t="s">
        <v>54</v>
      </c>
      <c r="B47" s="10">
        <v>43951</v>
      </c>
      <c r="C47">
        <v>807400</v>
      </c>
      <c r="D47">
        <v>-177100</v>
      </c>
      <c r="E47" s="10">
        <v>43951</v>
      </c>
      <c r="F47">
        <v>634700</v>
      </c>
      <c r="G47">
        <v>-159500</v>
      </c>
      <c r="H47" t="s">
        <v>54</v>
      </c>
      <c r="I47" s="10">
        <v>43950</v>
      </c>
      <c r="J47">
        <v>984500</v>
      </c>
      <c r="K47">
        <v>-161700</v>
      </c>
      <c r="L47" s="10">
        <v>43950</v>
      </c>
      <c r="M47">
        <v>794200</v>
      </c>
      <c r="N47">
        <v>-214500</v>
      </c>
      <c r="O47" t="s">
        <v>54</v>
      </c>
      <c r="P47" s="10">
        <v>43949</v>
      </c>
      <c r="Q47">
        <v>1146200</v>
      </c>
      <c r="R47">
        <v>15400</v>
      </c>
      <c r="S47" s="10">
        <v>43949</v>
      </c>
      <c r="T47">
        <v>1008700</v>
      </c>
      <c r="U47">
        <v>331100</v>
      </c>
      <c r="V47" t="s">
        <v>54</v>
      </c>
      <c r="W47" s="10">
        <v>43948</v>
      </c>
      <c r="X47">
        <v>1130800</v>
      </c>
      <c r="Y47">
        <v>-15400</v>
      </c>
      <c r="Z47" s="10">
        <v>43948</v>
      </c>
      <c r="AA47">
        <v>677600</v>
      </c>
      <c r="AB47">
        <v>41800</v>
      </c>
      <c r="AC47" t="s">
        <v>54</v>
      </c>
      <c r="AD47" s="10">
        <v>43945</v>
      </c>
      <c r="AE47">
        <v>1146200</v>
      </c>
      <c r="AF47">
        <v>80300</v>
      </c>
      <c r="AG47" s="10">
        <v>43945</v>
      </c>
      <c r="AH47">
        <v>635800</v>
      </c>
      <c r="AI47">
        <v>-78100</v>
      </c>
      <c r="AJ47" t="s">
        <v>54</v>
      </c>
      <c r="AK47" s="10">
        <v>43944</v>
      </c>
      <c r="AL47">
        <v>1065900</v>
      </c>
      <c r="AM47">
        <v>80300</v>
      </c>
      <c r="AN47" s="10">
        <v>43944</v>
      </c>
      <c r="AO47">
        <v>713900</v>
      </c>
      <c r="AP47">
        <v>40700</v>
      </c>
      <c r="AQ47" t="s">
        <v>54</v>
      </c>
      <c r="AR47" s="10">
        <v>43943</v>
      </c>
      <c r="AS47">
        <v>985600</v>
      </c>
      <c r="AT47">
        <v>16500</v>
      </c>
      <c r="AU47" s="10">
        <v>43943</v>
      </c>
      <c r="AV47">
        <v>673200</v>
      </c>
      <c r="AW47">
        <v>30800</v>
      </c>
      <c r="AX47" t="s">
        <v>54</v>
      </c>
      <c r="AY47" s="10">
        <v>43942</v>
      </c>
      <c r="AZ47">
        <v>969100</v>
      </c>
      <c r="BA47">
        <v>1100</v>
      </c>
      <c r="BB47" s="10">
        <v>43942</v>
      </c>
      <c r="BC47">
        <v>642400</v>
      </c>
      <c r="BD47">
        <v>-62700</v>
      </c>
      <c r="BE47" t="s">
        <v>54</v>
      </c>
      <c r="BF47" s="10">
        <v>43941</v>
      </c>
      <c r="BG47">
        <v>968000</v>
      </c>
      <c r="BH47">
        <v>27500</v>
      </c>
      <c r="BI47" s="10">
        <v>43941</v>
      </c>
      <c r="BJ47">
        <v>705100</v>
      </c>
      <c r="BK47">
        <v>23100</v>
      </c>
      <c r="BL47" t="s">
        <v>54</v>
      </c>
      <c r="BM47" s="10">
        <v>43938</v>
      </c>
      <c r="BN47">
        <v>940500</v>
      </c>
      <c r="BO47">
        <v>114400</v>
      </c>
      <c r="BP47" s="10">
        <v>43938</v>
      </c>
      <c r="BQ47">
        <v>682000</v>
      </c>
      <c r="BR47">
        <v>90200</v>
      </c>
      <c r="BS47" t="s">
        <v>54</v>
      </c>
      <c r="BT47" s="10">
        <v>43937</v>
      </c>
      <c r="BU47">
        <v>826100</v>
      </c>
      <c r="BV47">
        <v>63800</v>
      </c>
      <c r="BW47" s="10">
        <v>43937</v>
      </c>
      <c r="BX47">
        <v>591800</v>
      </c>
      <c r="BY47">
        <v>13200</v>
      </c>
      <c r="BZ47" t="s">
        <v>54</v>
      </c>
      <c r="CA47" s="10">
        <v>43936</v>
      </c>
      <c r="CB47">
        <v>762300</v>
      </c>
      <c r="CC47">
        <v>240900</v>
      </c>
      <c r="CD47" s="10">
        <v>43936</v>
      </c>
      <c r="CE47">
        <v>578600</v>
      </c>
      <c r="CF47">
        <v>124300</v>
      </c>
      <c r="CG47" t="s">
        <v>54</v>
      </c>
      <c r="CH47" s="10">
        <v>43934</v>
      </c>
      <c r="CI47">
        <v>521400</v>
      </c>
      <c r="CJ47">
        <v>79200</v>
      </c>
      <c r="CK47" s="10">
        <v>43934</v>
      </c>
      <c r="CL47">
        <v>454300</v>
      </c>
      <c r="CM47">
        <v>69300</v>
      </c>
      <c r="CN47" t="s">
        <v>54</v>
      </c>
      <c r="CO47" s="10">
        <v>43930</v>
      </c>
      <c r="CP47">
        <v>442200</v>
      </c>
      <c r="CQ47">
        <v>-5500</v>
      </c>
      <c r="CR47" s="10">
        <v>43930</v>
      </c>
      <c r="CS47">
        <v>385000</v>
      </c>
      <c r="CT47">
        <v>30800</v>
      </c>
      <c r="CU47" t="s">
        <v>54</v>
      </c>
      <c r="CV47" s="10">
        <v>43929</v>
      </c>
      <c r="CW47">
        <v>447700</v>
      </c>
      <c r="CX47">
        <v>33000</v>
      </c>
      <c r="CY47" s="10">
        <v>43929</v>
      </c>
      <c r="CZ47">
        <v>354200</v>
      </c>
      <c r="DA47">
        <v>26400</v>
      </c>
      <c r="DD47" t="str">
        <f t="shared" si="67"/>
        <v>EXIDEIND</v>
      </c>
      <c r="DE47">
        <f t="shared" si="3"/>
        <v>870000</v>
      </c>
      <c r="DF47">
        <f t="shared" si="4"/>
        <v>785900</v>
      </c>
      <c r="DG47">
        <f t="shared" si="5"/>
        <v>713400</v>
      </c>
      <c r="DH47">
        <f t="shared" si="6"/>
        <v>800400</v>
      </c>
      <c r="DI47">
        <f t="shared" si="7"/>
        <v>899000</v>
      </c>
      <c r="DJ47">
        <f t="shared" si="8"/>
        <v>974400</v>
      </c>
      <c r="DK47">
        <f t="shared" si="9"/>
        <v>962800</v>
      </c>
      <c r="DL47">
        <f t="shared" si="10"/>
        <v>1012100</v>
      </c>
      <c r="DM47">
        <f t="shared" si="11"/>
        <v>957000</v>
      </c>
      <c r="DN47">
        <f t="shared" si="12"/>
        <v>722100</v>
      </c>
      <c r="DO47">
        <f t="shared" si="13"/>
        <v>646700</v>
      </c>
      <c r="DP47">
        <f t="shared" si="14"/>
        <v>640900</v>
      </c>
      <c r="DQ47">
        <f t="shared" si="15"/>
        <v>664100</v>
      </c>
      <c r="DR47">
        <f t="shared" si="16"/>
        <v>588700</v>
      </c>
      <c r="DS47">
        <f t="shared" si="17"/>
        <v>275500</v>
      </c>
      <c r="DT47">
        <f t="shared" si="68"/>
        <v>812000</v>
      </c>
      <c r="DU47">
        <f t="shared" si="69"/>
        <v>707600</v>
      </c>
      <c r="DV47">
        <f t="shared" si="70"/>
        <v>629300</v>
      </c>
      <c r="DW47">
        <f t="shared" si="71"/>
        <v>643800</v>
      </c>
      <c r="DX47">
        <f t="shared" si="72"/>
        <v>629300</v>
      </c>
      <c r="DY47">
        <f t="shared" si="73"/>
        <v>623500</v>
      </c>
      <c r="DZ47">
        <f t="shared" si="74"/>
        <v>516200</v>
      </c>
      <c r="EA47">
        <f t="shared" si="75"/>
        <v>478500</v>
      </c>
      <c r="EB47">
        <f t="shared" si="76"/>
        <v>406000</v>
      </c>
      <c r="EC47">
        <f t="shared" si="77"/>
        <v>379900</v>
      </c>
      <c r="ED47">
        <f t="shared" si="78"/>
        <v>379900</v>
      </c>
      <c r="EE47">
        <f t="shared" si="79"/>
        <v>350900</v>
      </c>
      <c r="EF47">
        <f t="shared" si="80"/>
        <v>313200</v>
      </c>
      <c r="EG47">
        <f t="shared" si="81"/>
        <v>295800</v>
      </c>
      <c r="EH47">
        <f t="shared" si="82"/>
        <v>223300</v>
      </c>
      <c r="EJ47" s="11" t="str">
        <f t="shared" si="36"/>
        <v>EXIDEIND</v>
      </c>
      <c r="EK47" s="12">
        <f t="shared" si="83"/>
        <v>0.93333333333333335</v>
      </c>
      <c r="EL47" s="12">
        <f t="shared" si="83"/>
        <v>0.90036900369003692</v>
      </c>
      <c r="EM47" s="12">
        <f t="shared" si="83"/>
        <v>0.88211382113821135</v>
      </c>
      <c r="EN47" s="12">
        <f t="shared" si="83"/>
        <v>0.80434782608695654</v>
      </c>
      <c r="EO47" s="12">
        <f t="shared" si="83"/>
        <v>0.7</v>
      </c>
      <c r="EP47" s="12">
        <f t="shared" si="83"/>
        <v>0.63988095238095233</v>
      </c>
      <c r="EQ47" s="12">
        <f t="shared" si="83"/>
        <v>0.53614457831325302</v>
      </c>
      <c r="ER47" s="12">
        <f t="shared" si="83"/>
        <v>0.47277936962750716</v>
      </c>
      <c r="ES47" s="12">
        <f t="shared" si="83"/>
        <v>0.42424242424242425</v>
      </c>
      <c r="ET47" s="12">
        <f t="shared" si="83"/>
        <v>0.52610441767068272</v>
      </c>
      <c r="EU47" s="12">
        <f t="shared" si="83"/>
        <v>0.58744394618834084</v>
      </c>
      <c r="EV47" s="12">
        <f t="shared" si="83"/>
        <v>0.54751131221719462</v>
      </c>
      <c r="EW47" s="12">
        <f t="shared" si="83"/>
        <v>0.47161572052401746</v>
      </c>
      <c r="EX47" s="12">
        <f t="shared" si="83"/>
        <v>0.50246305418719217</v>
      </c>
      <c r="EY47" s="12">
        <f t="shared" si="83"/>
        <v>0.81052631578947365</v>
      </c>
      <c r="FA47" s="12" t="str">
        <f t="shared" si="38"/>
        <v>EXIDEIND</v>
      </c>
      <c r="FB47" s="12">
        <f t="shared" si="39"/>
        <v>10.701107011070111</v>
      </c>
      <c r="FC47" s="12">
        <f t="shared" si="40"/>
        <v>10.16260162601626</v>
      </c>
      <c r="FD47" s="12">
        <f t="shared" si="41"/>
        <v>-10.869565217391305</v>
      </c>
      <c r="FE47" s="12">
        <f t="shared" si="42"/>
        <v>-10.96774193548387</v>
      </c>
      <c r="FF47" s="12">
        <f t="shared" si="43"/>
        <v>-7.7380952380952381</v>
      </c>
      <c r="FG47" s="12">
        <f t="shared" si="44"/>
        <v>1.2048192771084338</v>
      </c>
      <c r="FH47" s="12">
        <f t="shared" si="45"/>
        <v>-4.8710601719197708</v>
      </c>
      <c r="FI47" s="12">
        <f t="shared" si="46"/>
        <v>5.7575757575757578</v>
      </c>
      <c r="FJ47" s="12">
        <f t="shared" si="47"/>
        <v>32.53012048192771</v>
      </c>
      <c r="FK47" s="12">
        <f t="shared" si="48"/>
        <v>11.659192825112108</v>
      </c>
      <c r="FL47" s="12">
        <f t="shared" si="49"/>
        <v>0.90497737556561086</v>
      </c>
      <c r="FM47" s="12">
        <f t="shared" si="50"/>
        <v>-3.4934497816593888</v>
      </c>
      <c r="FN47" s="12">
        <f t="shared" si="51"/>
        <v>12.807881773399014</v>
      </c>
      <c r="FO47" s="12">
        <f t="shared" si="52"/>
        <v>113.68421052631579</v>
      </c>
      <c r="FP47" s="12">
        <f t="shared" si="53"/>
        <v>0.14754098360655737</v>
      </c>
      <c r="FQ47" s="12">
        <f t="shared" si="54"/>
        <v>0.12442396313364056</v>
      </c>
      <c r="FR47" s="12">
        <f t="shared" si="55"/>
        <v>-2.2522522522522521E-2</v>
      </c>
      <c r="FS47" s="12">
        <f t="shared" si="56"/>
        <v>2.3041474654377881E-2</v>
      </c>
      <c r="FT47" s="12">
        <f t="shared" si="57"/>
        <v>9.3023255813953487E-3</v>
      </c>
      <c r="FU47" s="12">
        <f t="shared" si="58"/>
        <v>0.20786516853932585</v>
      </c>
      <c r="FV47" s="12">
        <f t="shared" si="59"/>
        <v>7.8787878787878782E-2</v>
      </c>
      <c r="FW47" s="12">
        <f t="shared" si="60"/>
        <v>0.17857142857142858</v>
      </c>
      <c r="FX47" s="12">
        <f t="shared" si="61"/>
        <v>6.8702290076335881E-2</v>
      </c>
      <c r="FY47" s="12">
        <f t="shared" si="62"/>
        <v>0</v>
      </c>
      <c r="FZ47" s="12">
        <f t="shared" si="63"/>
        <v>8.2644628099173556E-2</v>
      </c>
      <c r="GA47" s="12">
        <f t="shared" si="64"/>
        <v>0.12037037037037036</v>
      </c>
      <c r="GB47" s="12">
        <f t="shared" si="65"/>
        <v>5.8823529411764705E-2</v>
      </c>
      <c r="GC47" s="12">
        <f t="shared" si="66"/>
        <v>0.32467532467532467</v>
      </c>
    </row>
    <row r="48" spans="1:185" x14ac:dyDescent="0.25">
      <c r="A48" t="s">
        <v>55</v>
      </c>
      <c r="B48" s="10">
        <v>43951</v>
      </c>
      <c r="C48">
        <v>870000</v>
      </c>
      <c r="D48">
        <v>84100</v>
      </c>
      <c r="E48" s="10">
        <v>43951</v>
      </c>
      <c r="F48">
        <v>812000</v>
      </c>
      <c r="G48">
        <v>104400</v>
      </c>
      <c r="H48" t="s">
        <v>55</v>
      </c>
      <c r="I48" s="10">
        <v>43950</v>
      </c>
      <c r="J48">
        <v>785900</v>
      </c>
      <c r="K48">
        <v>72500</v>
      </c>
      <c r="L48" s="10">
        <v>43950</v>
      </c>
      <c r="M48">
        <v>707600</v>
      </c>
      <c r="N48">
        <v>78300</v>
      </c>
      <c r="O48" t="s">
        <v>55</v>
      </c>
      <c r="P48" s="10">
        <v>43949</v>
      </c>
      <c r="Q48">
        <v>713400</v>
      </c>
      <c r="R48">
        <v>-87000</v>
      </c>
      <c r="S48" s="10">
        <v>43949</v>
      </c>
      <c r="T48">
        <v>629300</v>
      </c>
      <c r="U48">
        <v>-14500</v>
      </c>
      <c r="V48" t="s">
        <v>55</v>
      </c>
      <c r="W48" s="10">
        <v>43948</v>
      </c>
      <c r="X48">
        <v>800400</v>
      </c>
      <c r="Y48">
        <v>-98600</v>
      </c>
      <c r="Z48" s="10">
        <v>43948</v>
      </c>
      <c r="AA48">
        <v>643800</v>
      </c>
      <c r="AB48">
        <v>14500</v>
      </c>
      <c r="AC48" t="s">
        <v>55</v>
      </c>
      <c r="AD48" s="10">
        <v>43945</v>
      </c>
      <c r="AE48">
        <v>899000</v>
      </c>
      <c r="AF48">
        <v>-75400</v>
      </c>
      <c r="AG48" s="10">
        <v>43945</v>
      </c>
      <c r="AH48">
        <v>629300</v>
      </c>
      <c r="AI48">
        <v>5800</v>
      </c>
      <c r="AJ48" t="s">
        <v>55</v>
      </c>
      <c r="AK48" s="10">
        <v>43944</v>
      </c>
      <c r="AL48">
        <v>974400</v>
      </c>
      <c r="AM48">
        <v>11600</v>
      </c>
      <c r="AN48" s="10">
        <v>43944</v>
      </c>
      <c r="AO48">
        <v>623500</v>
      </c>
      <c r="AP48">
        <v>107300</v>
      </c>
      <c r="AQ48" t="s">
        <v>55</v>
      </c>
      <c r="AR48" s="10">
        <v>43943</v>
      </c>
      <c r="AS48">
        <v>962800</v>
      </c>
      <c r="AT48">
        <v>-49300</v>
      </c>
      <c r="AU48" s="10">
        <v>43943</v>
      </c>
      <c r="AV48">
        <v>516200</v>
      </c>
      <c r="AW48">
        <v>37700</v>
      </c>
      <c r="AX48" t="s">
        <v>55</v>
      </c>
      <c r="AY48" s="10">
        <v>43942</v>
      </c>
      <c r="AZ48">
        <v>1012100</v>
      </c>
      <c r="BA48">
        <v>55100</v>
      </c>
      <c r="BB48" s="10">
        <v>43942</v>
      </c>
      <c r="BC48">
        <v>478500</v>
      </c>
      <c r="BD48">
        <v>72500</v>
      </c>
      <c r="BE48" t="s">
        <v>55</v>
      </c>
      <c r="BF48" s="10">
        <v>43941</v>
      </c>
      <c r="BG48">
        <v>957000</v>
      </c>
      <c r="BH48">
        <v>234900</v>
      </c>
      <c r="BI48" s="10">
        <v>43941</v>
      </c>
      <c r="BJ48">
        <v>406000</v>
      </c>
      <c r="BK48">
        <v>26100</v>
      </c>
      <c r="BL48" t="s">
        <v>55</v>
      </c>
      <c r="BM48" s="10">
        <v>43938</v>
      </c>
      <c r="BN48">
        <v>722100</v>
      </c>
      <c r="BO48">
        <v>75400</v>
      </c>
      <c r="BP48" s="10">
        <v>43938</v>
      </c>
      <c r="BQ48">
        <v>379900</v>
      </c>
      <c r="BR48">
        <v>0</v>
      </c>
      <c r="BS48" t="s">
        <v>55</v>
      </c>
      <c r="BT48" s="10">
        <v>43937</v>
      </c>
      <c r="BU48">
        <v>646700</v>
      </c>
      <c r="BV48">
        <v>5800</v>
      </c>
      <c r="BW48" s="10">
        <v>43937</v>
      </c>
      <c r="BX48">
        <v>379900</v>
      </c>
      <c r="BY48">
        <v>29000</v>
      </c>
      <c r="BZ48" t="s">
        <v>55</v>
      </c>
      <c r="CA48" s="10">
        <v>43936</v>
      </c>
      <c r="CB48">
        <v>640900</v>
      </c>
      <c r="CC48">
        <v>-23200</v>
      </c>
      <c r="CD48" s="10">
        <v>43936</v>
      </c>
      <c r="CE48">
        <v>350900</v>
      </c>
      <c r="CF48">
        <v>37700</v>
      </c>
      <c r="CG48" t="s">
        <v>55</v>
      </c>
      <c r="CH48" s="10">
        <v>43934</v>
      </c>
      <c r="CI48">
        <v>664100</v>
      </c>
      <c r="CJ48">
        <v>75400</v>
      </c>
      <c r="CK48" s="10">
        <v>43934</v>
      </c>
      <c r="CL48">
        <v>313200</v>
      </c>
      <c r="CM48">
        <v>17400</v>
      </c>
      <c r="CN48" t="s">
        <v>55</v>
      </c>
      <c r="CO48" s="10">
        <v>43930</v>
      </c>
      <c r="CP48">
        <v>588700</v>
      </c>
      <c r="CQ48">
        <v>313200</v>
      </c>
      <c r="CR48" s="10">
        <v>43930</v>
      </c>
      <c r="CS48">
        <v>295800</v>
      </c>
      <c r="CT48">
        <v>72500</v>
      </c>
      <c r="CU48" t="s">
        <v>55</v>
      </c>
      <c r="CV48" s="10">
        <v>43929</v>
      </c>
      <c r="CW48">
        <v>275500</v>
      </c>
      <c r="CX48">
        <v>205900</v>
      </c>
      <c r="CY48" s="10">
        <v>43929</v>
      </c>
      <c r="CZ48">
        <v>223300</v>
      </c>
      <c r="DA48">
        <v>11600</v>
      </c>
      <c r="DD48" t="str">
        <f t="shared" si="67"/>
        <v>FEDERALBNK</v>
      </c>
      <c r="DE48">
        <f t="shared" si="3"/>
        <v>8309000</v>
      </c>
      <c r="DF48">
        <f t="shared" si="4"/>
        <v>8330000</v>
      </c>
      <c r="DG48">
        <f t="shared" si="5"/>
        <v>9093000</v>
      </c>
      <c r="DH48">
        <f t="shared" si="6"/>
        <v>8211000</v>
      </c>
      <c r="DI48">
        <f t="shared" si="7"/>
        <v>8841000</v>
      </c>
      <c r="DJ48">
        <f t="shared" si="8"/>
        <v>9345000</v>
      </c>
      <c r="DK48">
        <f t="shared" si="9"/>
        <v>7952000</v>
      </c>
      <c r="DL48">
        <f t="shared" si="10"/>
        <v>7154000</v>
      </c>
      <c r="DM48">
        <f t="shared" si="11"/>
        <v>6720000</v>
      </c>
      <c r="DN48">
        <f t="shared" si="12"/>
        <v>6237000</v>
      </c>
      <c r="DO48">
        <f t="shared" si="13"/>
        <v>5628000</v>
      </c>
      <c r="DP48">
        <f t="shared" si="14"/>
        <v>5705000</v>
      </c>
      <c r="DQ48">
        <f t="shared" si="15"/>
        <v>3374000</v>
      </c>
      <c r="DR48">
        <f t="shared" si="16"/>
        <v>3003000</v>
      </c>
      <c r="DS48">
        <f t="shared" si="17"/>
        <v>2464000</v>
      </c>
      <c r="DT48">
        <f t="shared" si="68"/>
        <v>5306000</v>
      </c>
      <c r="DU48">
        <f t="shared" si="69"/>
        <v>4263000</v>
      </c>
      <c r="DV48">
        <f t="shared" si="70"/>
        <v>3906000</v>
      </c>
      <c r="DW48">
        <f t="shared" si="71"/>
        <v>3843000</v>
      </c>
      <c r="DX48">
        <f t="shared" si="72"/>
        <v>4067000</v>
      </c>
      <c r="DY48">
        <f t="shared" si="73"/>
        <v>4305000</v>
      </c>
      <c r="DZ48">
        <f t="shared" si="74"/>
        <v>3941000</v>
      </c>
      <c r="EA48">
        <f t="shared" si="75"/>
        <v>3675000</v>
      </c>
      <c r="EB48">
        <f t="shared" si="76"/>
        <v>3423000</v>
      </c>
      <c r="EC48">
        <f t="shared" si="77"/>
        <v>2772000</v>
      </c>
      <c r="ED48">
        <f t="shared" si="78"/>
        <v>2156000</v>
      </c>
      <c r="EE48">
        <f t="shared" si="79"/>
        <v>2023000</v>
      </c>
      <c r="EF48">
        <f t="shared" si="80"/>
        <v>1589000</v>
      </c>
      <c r="EG48">
        <f t="shared" si="81"/>
        <v>1498000</v>
      </c>
      <c r="EH48">
        <f t="shared" si="82"/>
        <v>1183000</v>
      </c>
      <c r="EJ48" s="11" t="str">
        <f t="shared" si="36"/>
        <v>FEDERALBNK</v>
      </c>
      <c r="EK48" s="12">
        <f t="shared" si="83"/>
        <v>0.63858466722830665</v>
      </c>
      <c r="EL48" s="12">
        <f t="shared" si="83"/>
        <v>0.5117647058823529</v>
      </c>
      <c r="EM48" s="12">
        <f t="shared" si="83"/>
        <v>0.42956120092378752</v>
      </c>
      <c r="EN48" s="12">
        <f t="shared" si="83"/>
        <v>0.4680306905370844</v>
      </c>
      <c r="EO48" s="12">
        <f t="shared" si="83"/>
        <v>0.46001583531274742</v>
      </c>
      <c r="EP48" s="12">
        <f t="shared" si="83"/>
        <v>0.4606741573033708</v>
      </c>
      <c r="EQ48" s="12">
        <f t="shared" si="83"/>
        <v>0.49559859154929575</v>
      </c>
      <c r="ER48" s="12">
        <f t="shared" si="83"/>
        <v>0.51369863013698636</v>
      </c>
      <c r="ES48" s="12">
        <f t="shared" si="83"/>
        <v>0.50937500000000002</v>
      </c>
      <c r="ET48" s="12">
        <f t="shared" si="83"/>
        <v>0.44444444444444442</v>
      </c>
      <c r="EU48" s="12">
        <f t="shared" si="83"/>
        <v>0.38308457711442784</v>
      </c>
      <c r="EV48" s="12">
        <f t="shared" si="83"/>
        <v>0.35460122699386504</v>
      </c>
      <c r="EW48" s="12">
        <f t="shared" si="83"/>
        <v>0.47095435684647302</v>
      </c>
      <c r="EX48" s="12">
        <f t="shared" si="83"/>
        <v>0.49883449883449882</v>
      </c>
      <c r="EY48" s="12">
        <f t="shared" si="83"/>
        <v>0.48011363636363635</v>
      </c>
      <c r="FA48" s="12" t="str">
        <f t="shared" si="38"/>
        <v>FEDERALBNK</v>
      </c>
      <c r="FB48" s="12">
        <f t="shared" si="39"/>
        <v>-0.25210084033613445</v>
      </c>
      <c r="FC48" s="12">
        <f t="shared" si="40"/>
        <v>-8.3910700538876064</v>
      </c>
      <c r="FD48" s="12">
        <f t="shared" si="41"/>
        <v>10.741687979539641</v>
      </c>
      <c r="FE48" s="12">
        <f t="shared" si="42"/>
        <v>-7.1258907363420425</v>
      </c>
      <c r="FF48" s="12">
        <f t="shared" si="43"/>
        <v>-5.393258426966292</v>
      </c>
      <c r="FG48" s="12">
        <f t="shared" si="44"/>
        <v>17.517605633802816</v>
      </c>
      <c r="FH48" s="12">
        <f t="shared" si="45"/>
        <v>11.154598825831702</v>
      </c>
      <c r="FI48" s="12">
        <f t="shared" si="46"/>
        <v>6.458333333333333</v>
      </c>
      <c r="FJ48" s="12">
        <f t="shared" si="47"/>
        <v>7.7441077441077439</v>
      </c>
      <c r="FK48" s="12">
        <f t="shared" si="48"/>
        <v>10.82089552238806</v>
      </c>
      <c r="FL48" s="12">
        <f t="shared" si="49"/>
        <v>-1.3496932515337423</v>
      </c>
      <c r="FM48" s="12">
        <f t="shared" si="50"/>
        <v>69.087136929460584</v>
      </c>
      <c r="FN48" s="12">
        <f t="shared" si="51"/>
        <v>12.354312354312354</v>
      </c>
      <c r="FO48" s="12">
        <f t="shared" si="52"/>
        <v>21.875</v>
      </c>
      <c r="FP48" s="12">
        <f t="shared" si="53"/>
        <v>0.24466338259441708</v>
      </c>
      <c r="FQ48" s="12">
        <f t="shared" si="54"/>
        <v>9.1397849462365593E-2</v>
      </c>
      <c r="FR48" s="12">
        <f t="shared" si="55"/>
        <v>1.6393442622950821E-2</v>
      </c>
      <c r="FS48" s="12">
        <f t="shared" si="56"/>
        <v>-5.5077452667814115E-2</v>
      </c>
      <c r="FT48" s="12">
        <f t="shared" si="57"/>
        <v>-5.5284552845528454E-2</v>
      </c>
      <c r="FU48" s="12">
        <f t="shared" si="58"/>
        <v>9.236234458259325E-2</v>
      </c>
      <c r="FV48" s="12">
        <f t="shared" si="59"/>
        <v>7.2380952380952379E-2</v>
      </c>
      <c r="FW48" s="12">
        <f t="shared" si="60"/>
        <v>7.3619631901840496E-2</v>
      </c>
      <c r="FX48" s="12">
        <f t="shared" si="61"/>
        <v>0.23484848484848486</v>
      </c>
      <c r="FY48" s="12">
        <f t="shared" si="62"/>
        <v>0.2857142857142857</v>
      </c>
      <c r="FZ48" s="12">
        <f t="shared" si="63"/>
        <v>6.5743944636678195E-2</v>
      </c>
      <c r="GA48" s="12">
        <f t="shared" si="64"/>
        <v>0.27312775330396477</v>
      </c>
      <c r="GB48" s="12">
        <f t="shared" si="65"/>
        <v>6.0747663551401869E-2</v>
      </c>
      <c r="GC48" s="12">
        <f t="shared" si="66"/>
        <v>0.26627218934911245</v>
      </c>
    </row>
    <row r="49" spans="1:185" x14ac:dyDescent="0.25">
      <c r="A49" t="s">
        <v>56</v>
      </c>
      <c r="B49" s="10">
        <v>43951</v>
      </c>
      <c r="C49">
        <v>8309000</v>
      </c>
      <c r="D49">
        <v>-21000</v>
      </c>
      <c r="E49" s="10">
        <v>43951</v>
      </c>
      <c r="F49">
        <v>5306000</v>
      </c>
      <c r="G49">
        <v>1043000</v>
      </c>
      <c r="H49" t="s">
        <v>56</v>
      </c>
      <c r="I49" s="10">
        <v>43950</v>
      </c>
      <c r="J49">
        <v>8330000</v>
      </c>
      <c r="K49">
        <v>-763000</v>
      </c>
      <c r="L49" s="10">
        <v>43950</v>
      </c>
      <c r="M49">
        <v>4263000</v>
      </c>
      <c r="N49">
        <v>357000</v>
      </c>
      <c r="O49" t="s">
        <v>56</v>
      </c>
      <c r="P49" s="10">
        <v>43949</v>
      </c>
      <c r="Q49">
        <v>9093000</v>
      </c>
      <c r="R49">
        <v>882000</v>
      </c>
      <c r="S49" s="10">
        <v>43949</v>
      </c>
      <c r="T49">
        <v>3906000</v>
      </c>
      <c r="U49">
        <v>63000</v>
      </c>
      <c r="V49" t="s">
        <v>56</v>
      </c>
      <c r="W49" s="10">
        <v>43948</v>
      </c>
      <c r="X49">
        <v>8211000</v>
      </c>
      <c r="Y49">
        <v>-630000</v>
      </c>
      <c r="Z49" s="10">
        <v>43948</v>
      </c>
      <c r="AA49">
        <v>3843000</v>
      </c>
      <c r="AB49">
        <v>-224000</v>
      </c>
      <c r="AC49" t="s">
        <v>56</v>
      </c>
      <c r="AD49" s="10">
        <v>43945</v>
      </c>
      <c r="AE49">
        <v>8841000</v>
      </c>
      <c r="AF49">
        <v>-504000</v>
      </c>
      <c r="AG49" s="10">
        <v>43945</v>
      </c>
      <c r="AH49">
        <v>4067000</v>
      </c>
      <c r="AI49">
        <v>-238000</v>
      </c>
      <c r="AJ49" t="s">
        <v>56</v>
      </c>
      <c r="AK49" s="10">
        <v>43944</v>
      </c>
      <c r="AL49">
        <v>9345000</v>
      </c>
      <c r="AM49">
        <v>1393000</v>
      </c>
      <c r="AN49" s="10">
        <v>43944</v>
      </c>
      <c r="AO49">
        <v>4305000</v>
      </c>
      <c r="AP49">
        <v>364000</v>
      </c>
      <c r="AQ49" t="s">
        <v>56</v>
      </c>
      <c r="AR49" s="10">
        <v>43943</v>
      </c>
      <c r="AS49">
        <v>7952000</v>
      </c>
      <c r="AT49">
        <v>798000</v>
      </c>
      <c r="AU49" s="10">
        <v>43943</v>
      </c>
      <c r="AV49">
        <v>3941000</v>
      </c>
      <c r="AW49">
        <v>266000</v>
      </c>
      <c r="AX49" t="s">
        <v>56</v>
      </c>
      <c r="AY49" s="10">
        <v>43942</v>
      </c>
      <c r="AZ49">
        <v>7154000</v>
      </c>
      <c r="BA49">
        <v>434000</v>
      </c>
      <c r="BB49" s="10">
        <v>43942</v>
      </c>
      <c r="BC49">
        <v>3675000</v>
      </c>
      <c r="BD49">
        <v>252000</v>
      </c>
      <c r="BE49" t="s">
        <v>56</v>
      </c>
      <c r="BF49" s="10">
        <v>43941</v>
      </c>
      <c r="BG49">
        <v>6720000</v>
      </c>
      <c r="BH49">
        <v>483000</v>
      </c>
      <c r="BI49" s="10">
        <v>43941</v>
      </c>
      <c r="BJ49">
        <v>3423000</v>
      </c>
      <c r="BK49">
        <v>651000</v>
      </c>
      <c r="BL49" t="s">
        <v>56</v>
      </c>
      <c r="BM49" s="10">
        <v>43938</v>
      </c>
      <c r="BN49">
        <v>6237000</v>
      </c>
      <c r="BO49">
        <v>609000</v>
      </c>
      <c r="BP49" s="10">
        <v>43938</v>
      </c>
      <c r="BQ49">
        <v>2772000</v>
      </c>
      <c r="BR49">
        <v>616000</v>
      </c>
      <c r="BS49" t="s">
        <v>56</v>
      </c>
      <c r="BT49" s="10">
        <v>43937</v>
      </c>
      <c r="BU49">
        <v>5628000</v>
      </c>
      <c r="BV49">
        <v>-77000</v>
      </c>
      <c r="BW49" s="10">
        <v>43937</v>
      </c>
      <c r="BX49">
        <v>2156000</v>
      </c>
      <c r="BY49">
        <v>133000</v>
      </c>
      <c r="BZ49" t="s">
        <v>56</v>
      </c>
      <c r="CA49" s="10">
        <v>43936</v>
      </c>
      <c r="CB49">
        <v>5705000</v>
      </c>
      <c r="CC49">
        <v>2331000</v>
      </c>
      <c r="CD49" s="10">
        <v>43936</v>
      </c>
      <c r="CE49">
        <v>2023000</v>
      </c>
      <c r="CF49">
        <v>434000</v>
      </c>
      <c r="CG49" t="s">
        <v>56</v>
      </c>
      <c r="CH49" s="10">
        <v>43934</v>
      </c>
      <c r="CI49">
        <v>3374000</v>
      </c>
      <c r="CJ49">
        <v>371000</v>
      </c>
      <c r="CK49" s="10">
        <v>43934</v>
      </c>
      <c r="CL49">
        <v>1589000</v>
      </c>
      <c r="CM49">
        <v>91000</v>
      </c>
      <c r="CN49" t="s">
        <v>56</v>
      </c>
      <c r="CO49" s="10">
        <v>43930</v>
      </c>
      <c r="CP49">
        <v>3003000</v>
      </c>
      <c r="CQ49">
        <v>539000</v>
      </c>
      <c r="CR49" s="10">
        <v>43930</v>
      </c>
      <c r="CS49">
        <v>1498000</v>
      </c>
      <c r="CT49">
        <v>315000</v>
      </c>
      <c r="CU49" t="s">
        <v>56</v>
      </c>
      <c r="CV49" s="10">
        <v>43929</v>
      </c>
      <c r="CW49">
        <v>2464000</v>
      </c>
      <c r="CX49">
        <v>210000</v>
      </c>
      <c r="CY49" s="10">
        <v>43929</v>
      </c>
      <c r="CZ49">
        <v>1183000</v>
      </c>
      <c r="DA49">
        <v>140000</v>
      </c>
      <c r="DD49" t="str">
        <f t="shared" si="67"/>
        <v>GAIL</v>
      </c>
      <c r="DE49">
        <f t="shared" si="3"/>
        <v>3685794</v>
      </c>
      <c r="DF49">
        <f t="shared" si="4"/>
        <v>4677918</v>
      </c>
      <c r="DG49">
        <f t="shared" si="5"/>
        <v>5504688</v>
      </c>
      <c r="DH49">
        <f t="shared" si="6"/>
        <v>6230112</v>
      </c>
      <c r="DI49">
        <f t="shared" si="7"/>
        <v>6496812</v>
      </c>
      <c r="DJ49">
        <f t="shared" si="8"/>
        <v>5552694</v>
      </c>
      <c r="DK49">
        <f t="shared" si="9"/>
        <v>5328666</v>
      </c>
      <c r="DL49">
        <f t="shared" si="10"/>
        <v>5253990</v>
      </c>
      <c r="DM49">
        <f t="shared" si="11"/>
        <v>5120640</v>
      </c>
      <c r="DN49">
        <f t="shared" si="12"/>
        <v>5232654</v>
      </c>
      <c r="DO49">
        <f t="shared" si="13"/>
        <v>4960620</v>
      </c>
      <c r="DP49">
        <f t="shared" si="14"/>
        <v>4896612</v>
      </c>
      <c r="DQ49">
        <f t="shared" si="15"/>
        <v>4747260</v>
      </c>
      <c r="DR49">
        <f t="shared" si="16"/>
        <v>4533900</v>
      </c>
      <c r="DS49">
        <f t="shared" si="17"/>
        <v>4501896</v>
      </c>
      <c r="DT49">
        <f t="shared" si="68"/>
        <v>4891278</v>
      </c>
      <c r="DU49">
        <f t="shared" si="69"/>
        <v>4560570</v>
      </c>
      <c r="DV49">
        <f t="shared" si="70"/>
        <v>4597908</v>
      </c>
      <c r="DW49">
        <f t="shared" si="71"/>
        <v>4923282</v>
      </c>
      <c r="DX49">
        <f t="shared" si="72"/>
        <v>5787390</v>
      </c>
      <c r="DY49">
        <f t="shared" si="73"/>
        <v>2960370</v>
      </c>
      <c r="DZ49">
        <f t="shared" si="74"/>
        <v>3035046</v>
      </c>
      <c r="EA49">
        <f t="shared" si="75"/>
        <v>2629662</v>
      </c>
      <c r="EB49">
        <f t="shared" si="76"/>
        <v>2709672</v>
      </c>
      <c r="EC49">
        <f t="shared" si="77"/>
        <v>2949702</v>
      </c>
      <c r="ED49">
        <f t="shared" si="78"/>
        <v>2939034</v>
      </c>
      <c r="EE49">
        <f t="shared" si="79"/>
        <v>2811018</v>
      </c>
      <c r="EF49">
        <f t="shared" si="80"/>
        <v>2656332</v>
      </c>
      <c r="EG49">
        <f t="shared" si="81"/>
        <v>2549652</v>
      </c>
      <c r="EH49">
        <f t="shared" si="82"/>
        <v>2544318</v>
      </c>
      <c r="EJ49" s="11" t="str">
        <f t="shared" si="36"/>
        <v>GAIL</v>
      </c>
      <c r="EK49" s="12">
        <f t="shared" si="83"/>
        <v>1.3270622286541245</v>
      </c>
      <c r="EL49" s="12">
        <f t="shared" si="83"/>
        <v>0.97491448118586088</v>
      </c>
      <c r="EM49" s="12">
        <f t="shared" si="83"/>
        <v>0.8352713178294574</v>
      </c>
      <c r="EN49" s="12">
        <f t="shared" si="83"/>
        <v>0.79023972602739723</v>
      </c>
      <c r="EO49" s="12">
        <f t="shared" si="83"/>
        <v>0.89080459770114939</v>
      </c>
      <c r="EP49" s="12">
        <f t="shared" si="83"/>
        <v>0.5331412103746398</v>
      </c>
      <c r="EQ49" s="12">
        <f t="shared" si="83"/>
        <v>0.56956956956956961</v>
      </c>
      <c r="ER49" s="12">
        <f t="shared" si="83"/>
        <v>0.500507614213198</v>
      </c>
      <c r="ES49" s="12">
        <f t="shared" si="83"/>
        <v>0.52916666666666667</v>
      </c>
      <c r="ET49" s="12">
        <f t="shared" si="83"/>
        <v>0.56371049949031604</v>
      </c>
      <c r="EU49" s="12">
        <f t="shared" si="83"/>
        <v>0.59247311827956994</v>
      </c>
      <c r="EV49" s="12">
        <f t="shared" si="83"/>
        <v>0.57407407407407407</v>
      </c>
      <c r="EW49" s="12">
        <f t="shared" si="83"/>
        <v>0.55955056179775275</v>
      </c>
      <c r="EX49" s="12">
        <f t="shared" si="83"/>
        <v>0.56235294117647061</v>
      </c>
      <c r="EY49" s="12">
        <f t="shared" si="83"/>
        <v>0.56516587677725116</v>
      </c>
      <c r="FA49" s="12" t="str">
        <f t="shared" si="38"/>
        <v>GAIL</v>
      </c>
      <c r="FB49" s="12">
        <f t="shared" si="39"/>
        <v>-21.20866590649943</v>
      </c>
      <c r="FC49" s="12">
        <f t="shared" si="40"/>
        <v>-15.019379844961241</v>
      </c>
      <c r="FD49" s="12">
        <f t="shared" si="41"/>
        <v>-11.643835616438356</v>
      </c>
      <c r="FE49" s="12">
        <f t="shared" si="42"/>
        <v>-4.1050903119868636</v>
      </c>
      <c r="FF49" s="12">
        <f t="shared" si="43"/>
        <v>17.002881844380404</v>
      </c>
      <c r="FG49" s="12">
        <f t="shared" si="44"/>
        <v>4.2042042042042036</v>
      </c>
      <c r="FH49" s="12">
        <f t="shared" si="45"/>
        <v>1.4213197969543148</v>
      </c>
      <c r="FI49" s="12">
        <f t="shared" si="46"/>
        <v>2.6041666666666665</v>
      </c>
      <c r="FJ49" s="12">
        <f t="shared" si="47"/>
        <v>-2.1406727828746175</v>
      </c>
      <c r="FK49" s="12">
        <f t="shared" si="48"/>
        <v>5.4838709677419359</v>
      </c>
      <c r="FL49" s="12">
        <f t="shared" si="49"/>
        <v>1.3071895424836601</v>
      </c>
      <c r="FM49" s="12">
        <f t="shared" si="50"/>
        <v>3.1460674157303372</v>
      </c>
      <c r="FN49" s="12">
        <f t="shared" si="51"/>
        <v>4.7058823529411766</v>
      </c>
      <c r="FO49" s="12">
        <f t="shared" si="52"/>
        <v>0.7109004739336493</v>
      </c>
      <c r="FP49" s="12">
        <f t="shared" si="53"/>
        <v>7.2514619883040934E-2</v>
      </c>
      <c r="FQ49" s="12">
        <f t="shared" si="54"/>
        <v>-8.1206496519721574E-3</v>
      </c>
      <c r="FR49" s="12">
        <f t="shared" si="55"/>
        <v>-6.6088840736728063E-2</v>
      </c>
      <c r="FS49" s="12">
        <f t="shared" si="56"/>
        <v>-0.14930875576036867</v>
      </c>
      <c r="FT49" s="12">
        <f t="shared" si="57"/>
        <v>0.95495495495495497</v>
      </c>
      <c r="FU49" s="12">
        <f t="shared" si="58"/>
        <v>-2.4604569420035149E-2</v>
      </c>
      <c r="FV49" s="12">
        <f t="shared" si="59"/>
        <v>0.15415821501014199</v>
      </c>
      <c r="FW49" s="12">
        <f t="shared" si="60"/>
        <v>-2.952755905511811E-2</v>
      </c>
      <c r="FX49" s="12">
        <f t="shared" si="61"/>
        <v>-8.1374321880650996E-2</v>
      </c>
      <c r="FY49" s="12">
        <f t="shared" si="62"/>
        <v>3.629764065335753E-3</v>
      </c>
      <c r="FZ49" s="12">
        <f t="shared" si="63"/>
        <v>4.5540796963946868E-2</v>
      </c>
      <c r="GA49" s="12">
        <f t="shared" si="64"/>
        <v>5.8232931726907633E-2</v>
      </c>
      <c r="GB49" s="12">
        <f t="shared" si="65"/>
        <v>4.1841004184100417E-2</v>
      </c>
      <c r="GC49" s="12">
        <f t="shared" si="66"/>
        <v>2.0964360587002098E-3</v>
      </c>
    </row>
    <row r="50" spans="1:185" x14ac:dyDescent="0.25">
      <c r="A50" t="s">
        <v>57</v>
      </c>
      <c r="B50" s="10">
        <v>43951</v>
      </c>
      <c r="C50">
        <v>3685794</v>
      </c>
      <c r="D50">
        <v>-992124</v>
      </c>
      <c r="E50" s="10">
        <v>43951</v>
      </c>
      <c r="F50">
        <v>4891278</v>
      </c>
      <c r="G50">
        <v>330708</v>
      </c>
      <c r="H50" t="s">
        <v>57</v>
      </c>
      <c r="I50" s="10">
        <v>43950</v>
      </c>
      <c r="J50">
        <v>4677918</v>
      </c>
      <c r="K50">
        <v>-826770</v>
      </c>
      <c r="L50" s="10">
        <v>43950</v>
      </c>
      <c r="M50">
        <v>4560570</v>
      </c>
      <c r="N50">
        <v>-37338</v>
      </c>
      <c r="O50" t="s">
        <v>57</v>
      </c>
      <c r="P50" s="10">
        <v>43949</v>
      </c>
      <c r="Q50">
        <v>5504688</v>
      </c>
      <c r="R50">
        <v>-725424</v>
      </c>
      <c r="S50" s="10">
        <v>43949</v>
      </c>
      <c r="T50">
        <v>4597908</v>
      </c>
      <c r="U50">
        <v>-325374</v>
      </c>
      <c r="V50" t="s">
        <v>57</v>
      </c>
      <c r="W50" s="10">
        <v>43948</v>
      </c>
      <c r="X50">
        <v>6230112</v>
      </c>
      <c r="Y50">
        <v>-266700</v>
      </c>
      <c r="Z50" s="10">
        <v>43948</v>
      </c>
      <c r="AA50">
        <v>4923282</v>
      </c>
      <c r="AB50">
        <v>-864108</v>
      </c>
      <c r="AC50" t="s">
        <v>57</v>
      </c>
      <c r="AD50" s="10">
        <v>43945</v>
      </c>
      <c r="AE50">
        <v>6496812</v>
      </c>
      <c r="AF50">
        <v>944118</v>
      </c>
      <c r="AG50" s="10">
        <v>43945</v>
      </c>
      <c r="AH50">
        <v>5787390</v>
      </c>
      <c r="AI50">
        <v>2827020</v>
      </c>
      <c r="AJ50" t="s">
        <v>57</v>
      </c>
      <c r="AK50" s="10">
        <v>43944</v>
      </c>
      <c r="AL50">
        <v>5552694</v>
      </c>
      <c r="AM50">
        <v>224028</v>
      </c>
      <c r="AN50" s="10">
        <v>43944</v>
      </c>
      <c r="AO50">
        <v>2960370</v>
      </c>
      <c r="AP50">
        <v>-74676</v>
      </c>
      <c r="AQ50" t="s">
        <v>57</v>
      </c>
      <c r="AR50" s="10">
        <v>43943</v>
      </c>
      <c r="AS50">
        <v>5328666</v>
      </c>
      <c r="AT50">
        <v>74676</v>
      </c>
      <c r="AU50" s="10">
        <v>43943</v>
      </c>
      <c r="AV50">
        <v>3035046</v>
      </c>
      <c r="AW50">
        <v>405384</v>
      </c>
      <c r="AX50" t="s">
        <v>57</v>
      </c>
      <c r="AY50" s="10">
        <v>43942</v>
      </c>
      <c r="AZ50">
        <v>5253990</v>
      </c>
      <c r="BA50">
        <v>133350</v>
      </c>
      <c r="BB50" s="10">
        <v>43942</v>
      </c>
      <c r="BC50">
        <v>2629662</v>
      </c>
      <c r="BD50">
        <v>-80010</v>
      </c>
      <c r="BE50" t="s">
        <v>57</v>
      </c>
      <c r="BF50" s="10">
        <v>43941</v>
      </c>
      <c r="BG50">
        <v>5120640</v>
      </c>
      <c r="BH50">
        <v>-112014</v>
      </c>
      <c r="BI50" s="10">
        <v>43941</v>
      </c>
      <c r="BJ50">
        <v>2709672</v>
      </c>
      <c r="BK50">
        <v>-240030</v>
      </c>
      <c r="BL50" t="s">
        <v>57</v>
      </c>
      <c r="BM50" s="10">
        <v>43938</v>
      </c>
      <c r="BN50">
        <v>5232654</v>
      </c>
      <c r="BO50">
        <v>272034</v>
      </c>
      <c r="BP50" s="10">
        <v>43938</v>
      </c>
      <c r="BQ50">
        <v>2949702</v>
      </c>
      <c r="BR50">
        <v>10668</v>
      </c>
      <c r="BS50" t="s">
        <v>57</v>
      </c>
      <c r="BT50" s="10">
        <v>43937</v>
      </c>
      <c r="BU50">
        <v>4960620</v>
      </c>
      <c r="BV50">
        <v>64008</v>
      </c>
      <c r="BW50" s="10">
        <v>43937</v>
      </c>
      <c r="BX50">
        <v>2939034</v>
      </c>
      <c r="BY50">
        <v>128016</v>
      </c>
      <c r="BZ50" t="s">
        <v>57</v>
      </c>
      <c r="CA50" s="10">
        <v>43936</v>
      </c>
      <c r="CB50">
        <v>4896612</v>
      </c>
      <c r="CC50">
        <v>149352</v>
      </c>
      <c r="CD50" s="10">
        <v>43936</v>
      </c>
      <c r="CE50">
        <v>2811018</v>
      </c>
      <c r="CF50">
        <v>154686</v>
      </c>
      <c r="CG50" t="s">
        <v>57</v>
      </c>
      <c r="CH50" s="10">
        <v>43934</v>
      </c>
      <c r="CI50">
        <v>4747260</v>
      </c>
      <c r="CJ50">
        <v>213360</v>
      </c>
      <c r="CK50" s="10">
        <v>43934</v>
      </c>
      <c r="CL50">
        <v>2656332</v>
      </c>
      <c r="CM50">
        <v>106680</v>
      </c>
      <c r="CN50" t="s">
        <v>57</v>
      </c>
      <c r="CO50" s="10">
        <v>43930</v>
      </c>
      <c r="CP50">
        <v>4533900</v>
      </c>
      <c r="CQ50">
        <v>32004</v>
      </c>
      <c r="CR50" s="10">
        <v>43930</v>
      </c>
      <c r="CS50">
        <v>2549652</v>
      </c>
      <c r="CT50">
        <v>5334</v>
      </c>
      <c r="CU50" t="s">
        <v>57</v>
      </c>
      <c r="CV50" s="10">
        <v>43929</v>
      </c>
      <c r="CW50">
        <v>4501896</v>
      </c>
      <c r="CX50">
        <v>1360170</v>
      </c>
      <c r="CY50" s="10">
        <v>43929</v>
      </c>
      <c r="CZ50">
        <v>2544318</v>
      </c>
      <c r="DA50">
        <v>437388</v>
      </c>
      <c r="DD50" t="str">
        <f t="shared" si="67"/>
        <v>GLENMARK</v>
      </c>
      <c r="DE50">
        <f t="shared" si="3"/>
        <v>2093000</v>
      </c>
      <c r="DF50">
        <f t="shared" si="4"/>
        <v>2151800</v>
      </c>
      <c r="DG50">
        <f t="shared" si="5"/>
        <v>2440200</v>
      </c>
      <c r="DH50">
        <f t="shared" si="6"/>
        <v>2682400</v>
      </c>
      <c r="DI50">
        <f t="shared" si="7"/>
        <v>3060400</v>
      </c>
      <c r="DJ50">
        <f t="shared" si="8"/>
        <v>2885400</v>
      </c>
      <c r="DK50">
        <f t="shared" si="9"/>
        <v>2403800</v>
      </c>
      <c r="DL50">
        <f t="shared" si="10"/>
        <v>2426200</v>
      </c>
      <c r="DM50">
        <f t="shared" si="11"/>
        <v>2062200</v>
      </c>
      <c r="DN50">
        <f t="shared" si="12"/>
        <v>2076200</v>
      </c>
      <c r="DO50">
        <f t="shared" si="13"/>
        <v>2095800</v>
      </c>
      <c r="DP50">
        <f t="shared" si="14"/>
        <v>1972600</v>
      </c>
      <c r="DQ50">
        <f t="shared" si="15"/>
        <v>1372000</v>
      </c>
      <c r="DR50">
        <f t="shared" si="16"/>
        <v>821800</v>
      </c>
      <c r="DS50">
        <f t="shared" si="17"/>
        <v>698600</v>
      </c>
      <c r="DT50">
        <f t="shared" si="68"/>
        <v>1289400</v>
      </c>
      <c r="DU50">
        <f t="shared" si="69"/>
        <v>1185800</v>
      </c>
      <c r="DV50">
        <f t="shared" si="70"/>
        <v>1246000</v>
      </c>
      <c r="DW50">
        <f t="shared" si="71"/>
        <v>1328600</v>
      </c>
      <c r="DX50">
        <f t="shared" si="72"/>
        <v>1269800</v>
      </c>
      <c r="DY50">
        <f t="shared" si="73"/>
        <v>1160600</v>
      </c>
      <c r="DZ50">
        <f t="shared" si="74"/>
        <v>897400</v>
      </c>
      <c r="EA50">
        <f t="shared" si="75"/>
        <v>844200</v>
      </c>
      <c r="EB50">
        <f t="shared" si="76"/>
        <v>739200</v>
      </c>
      <c r="EC50">
        <f t="shared" si="77"/>
        <v>799400</v>
      </c>
      <c r="ED50">
        <f t="shared" si="78"/>
        <v>824600</v>
      </c>
      <c r="EE50">
        <f t="shared" si="79"/>
        <v>702800</v>
      </c>
      <c r="EF50">
        <f t="shared" si="80"/>
        <v>407400</v>
      </c>
      <c r="EG50">
        <f t="shared" si="81"/>
        <v>224000</v>
      </c>
      <c r="EH50">
        <f t="shared" si="82"/>
        <v>187600</v>
      </c>
      <c r="EJ50" s="11" t="str">
        <f t="shared" si="36"/>
        <v>GLENMARK</v>
      </c>
      <c r="EK50" s="12">
        <f t="shared" si="83"/>
        <v>0.61605351170568556</v>
      </c>
      <c r="EL50" s="12">
        <f t="shared" si="83"/>
        <v>0.55107351984385167</v>
      </c>
      <c r="EM50" s="12">
        <f t="shared" si="83"/>
        <v>0.51061388410786002</v>
      </c>
      <c r="EN50" s="12">
        <f t="shared" si="83"/>
        <v>0.49530271398747389</v>
      </c>
      <c r="EO50" s="12">
        <f t="shared" si="83"/>
        <v>0.41491308325709059</v>
      </c>
      <c r="EP50" s="12">
        <f t="shared" si="83"/>
        <v>0.40223192624939352</v>
      </c>
      <c r="EQ50" s="12">
        <f t="shared" si="83"/>
        <v>0.37332556785090276</v>
      </c>
      <c r="ER50" s="12">
        <f t="shared" si="83"/>
        <v>0.34795152914021926</v>
      </c>
      <c r="ES50" s="12">
        <f t="shared" si="83"/>
        <v>0.35845213849287166</v>
      </c>
      <c r="ET50" s="12">
        <f t="shared" si="83"/>
        <v>0.38503034389750507</v>
      </c>
      <c r="EU50" s="12">
        <f t="shared" si="83"/>
        <v>0.39345357381429524</v>
      </c>
      <c r="EV50" s="12">
        <f t="shared" si="83"/>
        <v>0.35628105039034774</v>
      </c>
      <c r="EW50" s="12">
        <f t="shared" si="83"/>
        <v>0.29693877551020409</v>
      </c>
      <c r="EX50" s="12">
        <f t="shared" si="83"/>
        <v>0.27257240204429301</v>
      </c>
      <c r="EY50" s="12">
        <f t="shared" si="83"/>
        <v>0.26853707414829658</v>
      </c>
      <c r="FA50" s="12" t="str">
        <f t="shared" si="38"/>
        <v>GLENMARK</v>
      </c>
      <c r="FB50" s="12">
        <f t="shared" si="39"/>
        <v>-2.7325959661678594</v>
      </c>
      <c r="FC50" s="12">
        <f t="shared" si="40"/>
        <v>-11.818703384968446</v>
      </c>
      <c r="FD50" s="12">
        <f t="shared" si="41"/>
        <v>-9.0292275574112733</v>
      </c>
      <c r="FE50" s="12">
        <f t="shared" si="42"/>
        <v>-12.351326623970722</v>
      </c>
      <c r="FF50" s="12">
        <f t="shared" si="43"/>
        <v>6.0650169820475499</v>
      </c>
      <c r="FG50" s="12">
        <f t="shared" si="44"/>
        <v>20.034944670937683</v>
      </c>
      <c r="FH50" s="12">
        <f t="shared" si="45"/>
        <v>-0.9232544720138488</v>
      </c>
      <c r="FI50" s="12">
        <f t="shared" si="46"/>
        <v>17.651052274270196</v>
      </c>
      <c r="FJ50" s="12">
        <f t="shared" si="47"/>
        <v>-0.67430883344571813</v>
      </c>
      <c r="FK50" s="12">
        <f t="shared" si="48"/>
        <v>-0.93520374081496327</v>
      </c>
      <c r="FL50" s="12">
        <f t="shared" si="49"/>
        <v>6.2455642299503191</v>
      </c>
      <c r="FM50" s="12">
        <f t="shared" si="50"/>
        <v>43.775510204081634</v>
      </c>
      <c r="FN50" s="12">
        <f t="shared" si="51"/>
        <v>66.950596252129472</v>
      </c>
      <c r="FO50" s="12">
        <f t="shared" si="52"/>
        <v>17.635270541082164</v>
      </c>
      <c r="FP50" s="12">
        <f t="shared" si="53"/>
        <v>8.7367178276269192E-2</v>
      </c>
      <c r="FQ50" s="12">
        <f t="shared" si="54"/>
        <v>-4.8314606741573035E-2</v>
      </c>
      <c r="FR50" s="12">
        <f t="shared" si="55"/>
        <v>-6.2170706006322442E-2</v>
      </c>
      <c r="FS50" s="12">
        <f t="shared" si="56"/>
        <v>4.6306504961411248E-2</v>
      </c>
      <c r="FT50" s="12">
        <f t="shared" si="57"/>
        <v>9.4089264173703252E-2</v>
      </c>
      <c r="FU50" s="12">
        <f t="shared" si="58"/>
        <v>0.29329173166926675</v>
      </c>
      <c r="FV50" s="12">
        <f t="shared" si="59"/>
        <v>6.3018242122719739E-2</v>
      </c>
      <c r="FW50" s="12">
        <f t="shared" si="60"/>
        <v>0.14204545454545456</v>
      </c>
      <c r="FX50" s="12">
        <f t="shared" si="61"/>
        <v>-7.5306479859894915E-2</v>
      </c>
      <c r="FY50" s="12">
        <f t="shared" si="62"/>
        <v>-3.0560271646859084E-2</v>
      </c>
      <c r="FZ50" s="12">
        <f t="shared" si="63"/>
        <v>0.17330677290836655</v>
      </c>
      <c r="GA50" s="12">
        <f t="shared" si="64"/>
        <v>0.72508591065292094</v>
      </c>
      <c r="GB50" s="12">
        <f t="shared" si="65"/>
        <v>0.81874999999999998</v>
      </c>
      <c r="GC50" s="12">
        <f t="shared" si="66"/>
        <v>0.19402985074626866</v>
      </c>
    </row>
    <row r="51" spans="1:185" x14ac:dyDescent="0.25">
      <c r="A51" t="s">
        <v>58</v>
      </c>
      <c r="B51" s="10">
        <v>43951</v>
      </c>
      <c r="C51">
        <v>2093000</v>
      </c>
      <c r="D51">
        <v>-58800</v>
      </c>
      <c r="E51" s="10">
        <v>43951</v>
      </c>
      <c r="F51">
        <v>1289400</v>
      </c>
      <c r="G51">
        <v>103600</v>
      </c>
      <c r="H51" t="s">
        <v>58</v>
      </c>
      <c r="I51" s="10">
        <v>43950</v>
      </c>
      <c r="J51">
        <v>2151800</v>
      </c>
      <c r="K51">
        <v>-288400</v>
      </c>
      <c r="L51" s="10">
        <v>43950</v>
      </c>
      <c r="M51">
        <v>1185800</v>
      </c>
      <c r="N51">
        <v>-60200</v>
      </c>
      <c r="O51" t="s">
        <v>58</v>
      </c>
      <c r="P51" s="10">
        <v>43949</v>
      </c>
      <c r="Q51">
        <v>2440200</v>
      </c>
      <c r="R51">
        <v>-242200</v>
      </c>
      <c r="S51" s="10">
        <v>43949</v>
      </c>
      <c r="T51">
        <v>1246000</v>
      </c>
      <c r="U51">
        <v>-82600</v>
      </c>
      <c r="V51" t="s">
        <v>58</v>
      </c>
      <c r="W51" s="10">
        <v>43948</v>
      </c>
      <c r="X51">
        <v>2682400</v>
      </c>
      <c r="Y51">
        <v>-378000</v>
      </c>
      <c r="Z51" s="10">
        <v>43948</v>
      </c>
      <c r="AA51">
        <v>1328600</v>
      </c>
      <c r="AB51">
        <v>58800</v>
      </c>
      <c r="AC51" t="s">
        <v>58</v>
      </c>
      <c r="AD51" s="10">
        <v>43945</v>
      </c>
      <c r="AE51">
        <v>3060400</v>
      </c>
      <c r="AF51">
        <v>175000</v>
      </c>
      <c r="AG51" s="10">
        <v>43945</v>
      </c>
      <c r="AH51">
        <v>1269800</v>
      </c>
      <c r="AI51">
        <v>109200</v>
      </c>
      <c r="AJ51" t="s">
        <v>58</v>
      </c>
      <c r="AK51" s="10">
        <v>43944</v>
      </c>
      <c r="AL51">
        <v>2885400</v>
      </c>
      <c r="AM51">
        <v>481600</v>
      </c>
      <c r="AN51" s="10">
        <v>43944</v>
      </c>
      <c r="AO51">
        <v>1160600</v>
      </c>
      <c r="AP51">
        <v>263200</v>
      </c>
      <c r="AQ51" t="s">
        <v>58</v>
      </c>
      <c r="AR51" s="10">
        <v>43943</v>
      </c>
      <c r="AS51">
        <v>2403800</v>
      </c>
      <c r="AT51">
        <v>-22400</v>
      </c>
      <c r="AU51" s="10">
        <v>43943</v>
      </c>
      <c r="AV51">
        <v>897400</v>
      </c>
      <c r="AW51">
        <v>53200</v>
      </c>
      <c r="AX51" t="s">
        <v>58</v>
      </c>
      <c r="AY51" s="10">
        <v>43942</v>
      </c>
      <c r="AZ51">
        <v>2426200</v>
      </c>
      <c r="BA51">
        <v>364000</v>
      </c>
      <c r="BB51" s="10">
        <v>43942</v>
      </c>
      <c r="BC51">
        <v>844200</v>
      </c>
      <c r="BD51">
        <v>105000</v>
      </c>
      <c r="BE51" t="s">
        <v>58</v>
      </c>
      <c r="BF51" s="10">
        <v>43941</v>
      </c>
      <c r="BG51">
        <v>2062200</v>
      </c>
      <c r="BH51">
        <v>-14000</v>
      </c>
      <c r="BI51" s="10">
        <v>43941</v>
      </c>
      <c r="BJ51">
        <v>739200</v>
      </c>
      <c r="BK51">
        <v>-60200</v>
      </c>
      <c r="BL51" t="s">
        <v>58</v>
      </c>
      <c r="BM51" s="10">
        <v>43938</v>
      </c>
      <c r="BN51">
        <v>2076200</v>
      </c>
      <c r="BO51">
        <v>-19600</v>
      </c>
      <c r="BP51" s="10">
        <v>43938</v>
      </c>
      <c r="BQ51">
        <v>799400</v>
      </c>
      <c r="BR51">
        <v>-25200</v>
      </c>
      <c r="BS51" t="s">
        <v>58</v>
      </c>
      <c r="BT51" s="10">
        <v>43937</v>
      </c>
      <c r="BU51">
        <v>2095800</v>
      </c>
      <c r="BV51">
        <v>123200</v>
      </c>
      <c r="BW51" s="10">
        <v>43937</v>
      </c>
      <c r="BX51">
        <v>824600</v>
      </c>
      <c r="BY51">
        <v>121800</v>
      </c>
      <c r="BZ51" t="s">
        <v>58</v>
      </c>
      <c r="CA51" s="10">
        <v>43936</v>
      </c>
      <c r="CB51">
        <v>1972600</v>
      </c>
      <c r="CC51">
        <v>600600</v>
      </c>
      <c r="CD51" s="10">
        <v>43936</v>
      </c>
      <c r="CE51">
        <v>702800</v>
      </c>
      <c r="CF51">
        <v>295400</v>
      </c>
      <c r="CG51" t="s">
        <v>58</v>
      </c>
      <c r="CH51" s="10">
        <v>43934</v>
      </c>
      <c r="CI51">
        <v>1372000</v>
      </c>
      <c r="CJ51">
        <v>550200</v>
      </c>
      <c r="CK51" s="10">
        <v>43934</v>
      </c>
      <c r="CL51">
        <v>407400</v>
      </c>
      <c r="CM51">
        <v>183400</v>
      </c>
      <c r="CN51" t="s">
        <v>58</v>
      </c>
      <c r="CO51" s="10">
        <v>43930</v>
      </c>
      <c r="CP51">
        <v>821800</v>
      </c>
      <c r="CQ51">
        <v>123200</v>
      </c>
      <c r="CR51" s="10">
        <v>43930</v>
      </c>
      <c r="CS51">
        <v>224000</v>
      </c>
      <c r="CT51">
        <v>36400</v>
      </c>
      <c r="CU51" t="s">
        <v>58</v>
      </c>
      <c r="CV51" s="10">
        <v>43929</v>
      </c>
      <c r="CW51">
        <v>698600</v>
      </c>
      <c r="CX51">
        <v>9800</v>
      </c>
      <c r="CY51" s="10">
        <v>43929</v>
      </c>
      <c r="CZ51">
        <v>187600</v>
      </c>
      <c r="DA51">
        <v>65800</v>
      </c>
      <c r="DD51" t="str">
        <f t="shared" si="67"/>
        <v>GMRINFRA</v>
      </c>
      <c r="DE51">
        <f t="shared" si="3"/>
        <v>10755000</v>
      </c>
      <c r="DF51">
        <f t="shared" si="4"/>
        <v>10575000</v>
      </c>
      <c r="DG51">
        <f t="shared" si="5"/>
        <v>10485000</v>
      </c>
      <c r="DH51">
        <f t="shared" si="6"/>
        <v>10665000</v>
      </c>
      <c r="DI51">
        <f t="shared" si="7"/>
        <v>10170000</v>
      </c>
      <c r="DJ51">
        <f t="shared" si="8"/>
        <v>10125000</v>
      </c>
      <c r="DK51">
        <f t="shared" si="9"/>
        <v>10395000</v>
      </c>
      <c r="DL51">
        <f t="shared" si="10"/>
        <v>10215000</v>
      </c>
      <c r="DM51">
        <f t="shared" si="11"/>
        <v>9855000</v>
      </c>
      <c r="DN51">
        <f t="shared" si="12"/>
        <v>10350000</v>
      </c>
      <c r="DO51">
        <f t="shared" si="13"/>
        <v>10035000</v>
      </c>
      <c r="DP51">
        <f t="shared" si="14"/>
        <v>9855000</v>
      </c>
      <c r="DQ51">
        <f t="shared" si="15"/>
        <v>8415000</v>
      </c>
      <c r="DR51">
        <f t="shared" si="16"/>
        <v>7695000</v>
      </c>
      <c r="DS51">
        <f t="shared" si="17"/>
        <v>7650000</v>
      </c>
      <c r="DT51">
        <f t="shared" si="68"/>
        <v>7290000</v>
      </c>
      <c r="DU51">
        <f t="shared" si="69"/>
        <v>7425000</v>
      </c>
      <c r="DV51">
        <f t="shared" si="70"/>
        <v>7200000</v>
      </c>
      <c r="DW51">
        <f t="shared" si="71"/>
        <v>6435000</v>
      </c>
      <c r="DX51">
        <f t="shared" si="72"/>
        <v>6210000</v>
      </c>
      <c r="DY51">
        <f t="shared" si="73"/>
        <v>6075000</v>
      </c>
      <c r="DZ51">
        <f t="shared" si="74"/>
        <v>6255000</v>
      </c>
      <c r="EA51">
        <f t="shared" si="75"/>
        <v>6570000</v>
      </c>
      <c r="EB51">
        <f t="shared" si="76"/>
        <v>6480000</v>
      </c>
      <c r="EC51">
        <f t="shared" si="77"/>
        <v>6480000</v>
      </c>
      <c r="ED51">
        <f t="shared" si="78"/>
        <v>5040000</v>
      </c>
      <c r="EE51">
        <f t="shared" si="79"/>
        <v>4275000</v>
      </c>
      <c r="EF51">
        <f t="shared" si="80"/>
        <v>3870000</v>
      </c>
      <c r="EG51">
        <f t="shared" si="81"/>
        <v>3735000</v>
      </c>
      <c r="EH51">
        <f t="shared" si="82"/>
        <v>3645000</v>
      </c>
      <c r="EJ51" s="11" t="str">
        <f t="shared" si="36"/>
        <v>GMRINFRA</v>
      </c>
      <c r="EK51" s="12">
        <f t="shared" ref="EK51:EY67" si="84">DT51/DE51</f>
        <v>0.67782426778242677</v>
      </c>
      <c r="EL51" s="12">
        <f t="shared" si="84"/>
        <v>0.7021276595744681</v>
      </c>
      <c r="EM51" s="12">
        <f t="shared" si="84"/>
        <v>0.68669527896995708</v>
      </c>
      <c r="EN51" s="12">
        <f t="shared" si="84"/>
        <v>0.6033755274261603</v>
      </c>
      <c r="EO51" s="12">
        <f t="shared" si="84"/>
        <v>0.61061946902654862</v>
      </c>
      <c r="EP51" s="12">
        <f t="shared" si="84"/>
        <v>0.6</v>
      </c>
      <c r="EQ51" s="12">
        <f t="shared" si="84"/>
        <v>0.60173160173160178</v>
      </c>
      <c r="ER51" s="12">
        <f t="shared" si="84"/>
        <v>0.64317180616740088</v>
      </c>
      <c r="ES51" s="12">
        <f t="shared" si="84"/>
        <v>0.65753424657534243</v>
      </c>
      <c r="ET51" s="12">
        <f t="shared" si="84"/>
        <v>0.62608695652173918</v>
      </c>
      <c r="EU51" s="12">
        <f t="shared" si="84"/>
        <v>0.50224215246636772</v>
      </c>
      <c r="EV51" s="12">
        <f t="shared" si="84"/>
        <v>0.43378995433789952</v>
      </c>
      <c r="EW51" s="12">
        <f t="shared" si="84"/>
        <v>0.45989304812834225</v>
      </c>
      <c r="EX51" s="12">
        <f t="shared" si="84"/>
        <v>0.4853801169590643</v>
      </c>
      <c r="EY51" s="12">
        <f t="shared" si="84"/>
        <v>0.47647058823529409</v>
      </c>
      <c r="FA51" s="12" t="str">
        <f t="shared" si="38"/>
        <v>GMRINFRA</v>
      </c>
      <c r="FB51" s="12">
        <f t="shared" si="39"/>
        <v>1.7021276595744681</v>
      </c>
      <c r="FC51" s="12">
        <f t="shared" si="40"/>
        <v>0.85836909871244638</v>
      </c>
      <c r="FD51" s="12">
        <f t="shared" si="41"/>
        <v>-1.6877637130801688</v>
      </c>
      <c r="FE51" s="12">
        <f t="shared" si="42"/>
        <v>4.8672566371681416</v>
      </c>
      <c r="FF51" s="12">
        <f t="shared" si="43"/>
        <v>0.44444444444444442</v>
      </c>
      <c r="FG51" s="12">
        <f t="shared" si="44"/>
        <v>-2.5974025974025974</v>
      </c>
      <c r="FH51" s="12">
        <f t="shared" si="45"/>
        <v>1.7621145374449338</v>
      </c>
      <c r="FI51" s="12">
        <f t="shared" si="46"/>
        <v>3.6529680365296802</v>
      </c>
      <c r="FJ51" s="12">
        <f t="shared" si="47"/>
        <v>-4.7826086956521738</v>
      </c>
      <c r="FK51" s="12">
        <f t="shared" si="48"/>
        <v>3.1390134529147984</v>
      </c>
      <c r="FL51" s="12">
        <f t="shared" si="49"/>
        <v>1.8264840182648401</v>
      </c>
      <c r="FM51" s="12">
        <f t="shared" si="50"/>
        <v>17.112299465240643</v>
      </c>
      <c r="FN51" s="12">
        <f t="shared" si="51"/>
        <v>9.3567251461988299</v>
      </c>
      <c r="FO51" s="12">
        <f t="shared" si="52"/>
        <v>0.58823529411764708</v>
      </c>
      <c r="FP51" s="12">
        <f t="shared" si="53"/>
        <v>-1.8181818181818181E-2</v>
      </c>
      <c r="FQ51" s="12">
        <f t="shared" si="54"/>
        <v>3.125E-2</v>
      </c>
      <c r="FR51" s="12">
        <f t="shared" si="55"/>
        <v>0.11888111888111888</v>
      </c>
      <c r="FS51" s="12">
        <f t="shared" si="56"/>
        <v>3.6231884057971016E-2</v>
      </c>
      <c r="FT51" s="12">
        <f t="shared" si="57"/>
        <v>2.2222222222222223E-2</v>
      </c>
      <c r="FU51" s="12">
        <f t="shared" si="58"/>
        <v>-2.8776978417266189E-2</v>
      </c>
      <c r="FV51" s="12">
        <f t="shared" si="59"/>
        <v>-4.7945205479452052E-2</v>
      </c>
      <c r="FW51" s="12">
        <f t="shared" si="60"/>
        <v>1.3888888888888888E-2</v>
      </c>
      <c r="FX51" s="12">
        <f t="shared" si="61"/>
        <v>0</v>
      </c>
      <c r="FY51" s="12">
        <f t="shared" si="62"/>
        <v>0.2857142857142857</v>
      </c>
      <c r="FZ51" s="12">
        <f t="shared" si="63"/>
        <v>0.17894736842105263</v>
      </c>
      <c r="GA51" s="12">
        <f t="shared" si="64"/>
        <v>0.10465116279069768</v>
      </c>
      <c r="GB51" s="12">
        <f t="shared" si="65"/>
        <v>3.614457831325301E-2</v>
      </c>
      <c r="GC51" s="12">
        <f t="shared" si="66"/>
        <v>2.4691358024691357E-2</v>
      </c>
    </row>
    <row r="52" spans="1:185" x14ac:dyDescent="0.25">
      <c r="A52" t="s">
        <v>59</v>
      </c>
      <c r="B52" s="10">
        <v>43951</v>
      </c>
      <c r="C52">
        <v>10755000</v>
      </c>
      <c r="D52">
        <v>180000</v>
      </c>
      <c r="E52" s="10">
        <v>43951</v>
      </c>
      <c r="F52">
        <v>7290000</v>
      </c>
      <c r="G52">
        <v>-135000</v>
      </c>
      <c r="H52" t="s">
        <v>59</v>
      </c>
      <c r="I52" s="10">
        <v>43950</v>
      </c>
      <c r="J52">
        <v>10575000</v>
      </c>
      <c r="K52">
        <v>90000</v>
      </c>
      <c r="L52" s="10">
        <v>43950</v>
      </c>
      <c r="M52">
        <v>7425000</v>
      </c>
      <c r="N52">
        <v>225000</v>
      </c>
      <c r="O52" t="s">
        <v>59</v>
      </c>
      <c r="P52" s="10">
        <v>43949</v>
      </c>
      <c r="Q52">
        <v>10485000</v>
      </c>
      <c r="R52">
        <v>-180000</v>
      </c>
      <c r="S52" s="10">
        <v>43949</v>
      </c>
      <c r="T52">
        <v>7200000</v>
      </c>
      <c r="U52">
        <v>765000</v>
      </c>
      <c r="V52" t="s">
        <v>59</v>
      </c>
      <c r="W52" s="10">
        <v>43948</v>
      </c>
      <c r="X52">
        <v>10665000</v>
      </c>
      <c r="Y52">
        <v>495000</v>
      </c>
      <c r="Z52" s="10">
        <v>43948</v>
      </c>
      <c r="AA52">
        <v>6435000</v>
      </c>
      <c r="AB52">
        <v>225000</v>
      </c>
      <c r="AC52" t="s">
        <v>59</v>
      </c>
      <c r="AD52" s="10">
        <v>43945</v>
      </c>
      <c r="AE52">
        <v>10170000</v>
      </c>
      <c r="AF52">
        <v>45000</v>
      </c>
      <c r="AG52" s="10">
        <v>43945</v>
      </c>
      <c r="AH52">
        <v>6210000</v>
      </c>
      <c r="AI52">
        <v>135000</v>
      </c>
      <c r="AJ52" t="s">
        <v>59</v>
      </c>
      <c r="AK52" s="10">
        <v>43944</v>
      </c>
      <c r="AL52">
        <v>10125000</v>
      </c>
      <c r="AM52">
        <v>-270000</v>
      </c>
      <c r="AN52" s="10">
        <v>43944</v>
      </c>
      <c r="AO52">
        <v>6075000</v>
      </c>
      <c r="AP52">
        <v>-180000</v>
      </c>
      <c r="AQ52" t="s">
        <v>59</v>
      </c>
      <c r="AR52" s="10">
        <v>43943</v>
      </c>
      <c r="AS52">
        <v>10395000</v>
      </c>
      <c r="AT52">
        <v>180000</v>
      </c>
      <c r="AU52" s="10">
        <v>43943</v>
      </c>
      <c r="AV52">
        <v>6255000</v>
      </c>
      <c r="AW52">
        <v>-315000</v>
      </c>
      <c r="AX52" t="s">
        <v>59</v>
      </c>
      <c r="AY52" s="10">
        <v>43942</v>
      </c>
      <c r="AZ52">
        <v>10215000</v>
      </c>
      <c r="BA52">
        <v>360000</v>
      </c>
      <c r="BB52" s="10">
        <v>43942</v>
      </c>
      <c r="BC52">
        <v>6570000</v>
      </c>
      <c r="BD52">
        <v>90000</v>
      </c>
      <c r="BE52" t="s">
        <v>59</v>
      </c>
      <c r="BF52" s="10">
        <v>43941</v>
      </c>
      <c r="BG52">
        <v>9855000</v>
      </c>
      <c r="BH52">
        <v>-495000</v>
      </c>
      <c r="BI52" s="10">
        <v>43941</v>
      </c>
      <c r="BJ52">
        <v>6480000</v>
      </c>
      <c r="BK52">
        <v>0</v>
      </c>
      <c r="BL52" t="s">
        <v>59</v>
      </c>
      <c r="BM52" s="10">
        <v>43938</v>
      </c>
      <c r="BN52">
        <v>10350000</v>
      </c>
      <c r="BO52">
        <v>315000</v>
      </c>
      <c r="BP52" s="10">
        <v>43938</v>
      </c>
      <c r="BQ52">
        <v>6480000</v>
      </c>
      <c r="BR52">
        <v>1440000</v>
      </c>
      <c r="BS52" t="s">
        <v>59</v>
      </c>
      <c r="BT52" s="10">
        <v>43937</v>
      </c>
      <c r="BU52">
        <v>10035000</v>
      </c>
      <c r="BV52">
        <v>180000</v>
      </c>
      <c r="BW52" s="10">
        <v>43937</v>
      </c>
      <c r="BX52">
        <v>5040000</v>
      </c>
      <c r="BY52">
        <v>765000</v>
      </c>
      <c r="BZ52" t="s">
        <v>59</v>
      </c>
      <c r="CA52" s="10">
        <v>43936</v>
      </c>
      <c r="CB52">
        <v>9855000</v>
      </c>
      <c r="CC52">
        <v>1440000</v>
      </c>
      <c r="CD52" s="10">
        <v>43936</v>
      </c>
      <c r="CE52">
        <v>4275000</v>
      </c>
      <c r="CF52">
        <v>405000</v>
      </c>
      <c r="CG52" t="s">
        <v>59</v>
      </c>
      <c r="CH52" s="10">
        <v>43934</v>
      </c>
      <c r="CI52">
        <v>8415000</v>
      </c>
      <c r="CJ52">
        <v>720000</v>
      </c>
      <c r="CK52" s="10">
        <v>43934</v>
      </c>
      <c r="CL52">
        <v>3870000</v>
      </c>
      <c r="CM52">
        <v>135000</v>
      </c>
      <c r="CN52" t="s">
        <v>59</v>
      </c>
      <c r="CO52" s="10">
        <v>43930</v>
      </c>
      <c r="CP52">
        <v>7695000</v>
      </c>
      <c r="CQ52">
        <v>45000</v>
      </c>
      <c r="CR52" s="10">
        <v>43930</v>
      </c>
      <c r="CS52">
        <v>3735000</v>
      </c>
      <c r="CT52">
        <v>90000</v>
      </c>
      <c r="CU52" t="s">
        <v>59</v>
      </c>
      <c r="CV52" s="10">
        <v>43929</v>
      </c>
      <c r="CW52">
        <v>7650000</v>
      </c>
      <c r="CX52">
        <v>765000</v>
      </c>
      <c r="CY52" s="10">
        <v>43929</v>
      </c>
      <c r="CZ52">
        <v>3645000</v>
      </c>
      <c r="DA52">
        <v>315000</v>
      </c>
      <c r="DD52" t="str">
        <f t="shared" si="67"/>
        <v>GODREJCP</v>
      </c>
      <c r="DE52">
        <f t="shared" si="3"/>
        <v>187200</v>
      </c>
      <c r="DF52">
        <f t="shared" si="4"/>
        <v>192000</v>
      </c>
      <c r="DG52">
        <f t="shared" si="5"/>
        <v>179200</v>
      </c>
      <c r="DH52">
        <f t="shared" si="6"/>
        <v>166400</v>
      </c>
      <c r="DI52">
        <f t="shared" si="7"/>
        <v>157600</v>
      </c>
      <c r="DJ52">
        <f t="shared" si="8"/>
        <v>151200</v>
      </c>
      <c r="DK52">
        <f t="shared" si="9"/>
        <v>154400</v>
      </c>
      <c r="DL52">
        <f t="shared" si="10"/>
        <v>149600</v>
      </c>
      <c r="DM52">
        <f t="shared" si="11"/>
        <v>142400</v>
      </c>
      <c r="DN52">
        <f t="shared" si="12"/>
        <v>137600</v>
      </c>
      <c r="DO52">
        <f t="shared" si="13"/>
        <v>135200</v>
      </c>
      <c r="DP52">
        <f t="shared" si="14"/>
        <v>133600</v>
      </c>
      <c r="DQ52">
        <f t="shared" si="15"/>
        <v>128800</v>
      </c>
      <c r="DR52">
        <f t="shared" si="16"/>
        <v>105600</v>
      </c>
      <c r="DS52">
        <f t="shared" si="17"/>
        <v>90400</v>
      </c>
      <c r="DT52">
        <f t="shared" si="68"/>
        <v>62400</v>
      </c>
      <c r="DU52">
        <f t="shared" si="69"/>
        <v>68000</v>
      </c>
      <c r="DV52">
        <f t="shared" si="70"/>
        <v>60800</v>
      </c>
      <c r="DW52">
        <f t="shared" si="71"/>
        <v>52800</v>
      </c>
      <c r="DX52">
        <f t="shared" si="72"/>
        <v>50400</v>
      </c>
      <c r="DY52">
        <f t="shared" si="73"/>
        <v>48800</v>
      </c>
      <c r="DZ52">
        <f t="shared" si="74"/>
        <v>44800</v>
      </c>
      <c r="EA52">
        <f t="shared" si="75"/>
        <v>43200</v>
      </c>
      <c r="EB52">
        <f t="shared" si="76"/>
        <v>41600</v>
      </c>
      <c r="EC52">
        <f t="shared" si="77"/>
        <v>39200</v>
      </c>
      <c r="ED52">
        <f t="shared" si="78"/>
        <v>35200</v>
      </c>
      <c r="EE52">
        <f t="shared" si="79"/>
        <v>36000</v>
      </c>
      <c r="EF52">
        <f t="shared" si="80"/>
        <v>32000</v>
      </c>
      <c r="EG52">
        <f t="shared" si="81"/>
        <v>32000</v>
      </c>
      <c r="EH52">
        <f t="shared" si="82"/>
        <v>32000</v>
      </c>
      <c r="EJ52" s="11" t="str">
        <f t="shared" si="36"/>
        <v>GODREJCP</v>
      </c>
      <c r="EK52" s="12">
        <f t="shared" si="84"/>
        <v>0.33333333333333331</v>
      </c>
      <c r="EL52" s="12">
        <f t="shared" si="84"/>
        <v>0.35416666666666669</v>
      </c>
      <c r="EM52" s="12">
        <f t="shared" si="84"/>
        <v>0.3392857142857143</v>
      </c>
      <c r="EN52" s="12">
        <f t="shared" si="84"/>
        <v>0.31730769230769229</v>
      </c>
      <c r="EO52" s="12">
        <f t="shared" si="84"/>
        <v>0.31979695431472083</v>
      </c>
      <c r="EP52" s="12">
        <f t="shared" si="84"/>
        <v>0.32275132275132273</v>
      </c>
      <c r="EQ52" s="12">
        <f t="shared" si="84"/>
        <v>0.29015544041450775</v>
      </c>
      <c r="ER52" s="12">
        <f t="shared" si="84"/>
        <v>0.28877005347593582</v>
      </c>
      <c r="ES52" s="12">
        <f t="shared" si="84"/>
        <v>0.29213483146067415</v>
      </c>
      <c r="ET52" s="12">
        <f t="shared" si="84"/>
        <v>0.28488372093023256</v>
      </c>
      <c r="EU52" s="12">
        <f t="shared" si="84"/>
        <v>0.26035502958579881</v>
      </c>
      <c r="EV52" s="12">
        <f t="shared" si="84"/>
        <v>0.26946107784431139</v>
      </c>
      <c r="EW52" s="12">
        <f t="shared" si="84"/>
        <v>0.2484472049689441</v>
      </c>
      <c r="EX52" s="12">
        <f t="shared" si="84"/>
        <v>0.30303030303030304</v>
      </c>
      <c r="EY52" s="12">
        <f t="shared" si="84"/>
        <v>0.35398230088495575</v>
      </c>
      <c r="FA52" s="12" t="str">
        <f t="shared" si="38"/>
        <v>GODREJCP</v>
      </c>
      <c r="FB52" s="12">
        <f t="shared" si="39"/>
        <v>-2.5</v>
      </c>
      <c r="FC52" s="12">
        <f t="shared" si="40"/>
        <v>7.1428571428571432</v>
      </c>
      <c r="FD52" s="12">
        <f t="shared" si="41"/>
        <v>7.6923076923076925</v>
      </c>
      <c r="FE52" s="12">
        <f t="shared" si="42"/>
        <v>5.5837563451776653</v>
      </c>
      <c r="FF52" s="12">
        <f t="shared" si="43"/>
        <v>4.2328042328042326</v>
      </c>
      <c r="FG52" s="12">
        <f t="shared" si="44"/>
        <v>-2.0725388601036268</v>
      </c>
      <c r="FH52" s="12">
        <f t="shared" si="45"/>
        <v>3.2085561497326203</v>
      </c>
      <c r="FI52" s="12">
        <f t="shared" si="46"/>
        <v>5.0561797752808992</v>
      </c>
      <c r="FJ52" s="12">
        <f t="shared" si="47"/>
        <v>3.4883720930232558</v>
      </c>
      <c r="FK52" s="12">
        <f t="shared" si="48"/>
        <v>1.7751479289940828</v>
      </c>
      <c r="FL52" s="12">
        <f t="shared" si="49"/>
        <v>1.1976047904191616</v>
      </c>
      <c r="FM52" s="12">
        <f t="shared" si="50"/>
        <v>3.7267080745341614</v>
      </c>
      <c r="FN52" s="12">
        <f t="shared" si="51"/>
        <v>21.969696969696969</v>
      </c>
      <c r="FO52" s="12">
        <f t="shared" si="52"/>
        <v>16.814159292035399</v>
      </c>
      <c r="FP52" s="12">
        <f t="shared" si="53"/>
        <v>-8.2352941176470587E-2</v>
      </c>
      <c r="FQ52" s="12">
        <f t="shared" si="54"/>
        <v>0.11842105263157894</v>
      </c>
      <c r="FR52" s="12">
        <f t="shared" si="55"/>
        <v>0.15151515151515152</v>
      </c>
      <c r="FS52" s="12">
        <f t="shared" si="56"/>
        <v>4.7619047619047616E-2</v>
      </c>
      <c r="FT52" s="12">
        <f t="shared" si="57"/>
        <v>3.2786885245901641E-2</v>
      </c>
      <c r="FU52" s="12">
        <f t="shared" si="58"/>
        <v>8.9285714285714288E-2</v>
      </c>
      <c r="FV52" s="12">
        <f t="shared" si="59"/>
        <v>3.7037037037037035E-2</v>
      </c>
      <c r="FW52" s="12">
        <f t="shared" si="60"/>
        <v>3.8461538461538464E-2</v>
      </c>
      <c r="FX52" s="12">
        <f t="shared" si="61"/>
        <v>6.1224489795918366E-2</v>
      </c>
      <c r="FY52" s="12">
        <f t="shared" si="62"/>
        <v>0.11363636363636363</v>
      </c>
      <c r="FZ52" s="12">
        <f t="shared" si="63"/>
        <v>-2.2222222222222223E-2</v>
      </c>
      <c r="GA52" s="12">
        <f t="shared" si="64"/>
        <v>0.125</v>
      </c>
      <c r="GB52" s="12">
        <f t="shared" si="65"/>
        <v>0</v>
      </c>
      <c r="GC52" s="12">
        <f t="shared" si="66"/>
        <v>0</v>
      </c>
    </row>
    <row r="53" spans="1:185" x14ac:dyDescent="0.25">
      <c r="A53" t="s">
        <v>60</v>
      </c>
      <c r="B53" s="10">
        <v>43951</v>
      </c>
      <c r="C53">
        <v>187200</v>
      </c>
      <c r="D53">
        <v>-4800</v>
      </c>
      <c r="E53" s="10">
        <v>43951</v>
      </c>
      <c r="F53">
        <v>62400</v>
      </c>
      <c r="G53">
        <v>-5600</v>
      </c>
      <c r="H53" t="s">
        <v>60</v>
      </c>
      <c r="I53" s="10">
        <v>43950</v>
      </c>
      <c r="J53">
        <v>192000</v>
      </c>
      <c r="K53">
        <v>12800</v>
      </c>
      <c r="L53" s="10">
        <v>43950</v>
      </c>
      <c r="M53">
        <v>68000</v>
      </c>
      <c r="N53">
        <v>7200</v>
      </c>
      <c r="O53" t="s">
        <v>60</v>
      </c>
      <c r="P53" s="10">
        <v>43949</v>
      </c>
      <c r="Q53">
        <v>179200</v>
      </c>
      <c r="R53">
        <v>12800</v>
      </c>
      <c r="S53" s="10">
        <v>43949</v>
      </c>
      <c r="T53">
        <v>60800</v>
      </c>
      <c r="U53">
        <v>8000</v>
      </c>
      <c r="V53" t="s">
        <v>60</v>
      </c>
      <c r="W53" s="10">
        <v>43948</v>
      </c>
      <c r="X53">
        <v>166400</v>
      </c>
      <c r="Y53">
        <v>8800</v>
      </c>
      <c r="Z53" s="10">
        <v>43948</v>
      </c>
      <c r="AA53">
        <v>52800</v>
      </c>
      <c r="AB53">
        <v>2400</v>
      </c>
      <c r="AC53" t="s">
        <v>60</v>
      </c>
      <c r="AD53" s="10">
        <v>43945</v>
      </c>
      <c r="AE53">
        <v>157600</v>
      </c>
      <c r="AF53">
        <v>6400</v>
      </c>
      <c r="AG53" s="10">
        <v>43945</v>
      </c>
      <c r="AH53">
        <v>50400</v>
      </c>
      <c r="AI53">
        <v>1600</v>
      </c>
      <c r="AJ53" t="s">
        <v>60</v>
      </c>
      <c r="AK53" s="10">
        <v>43944</v>
      </c>
      <c r="AL53">
        <v>151200</v>
      </c>
      <c r="AM53">
        <v>-3200</v>
      </c>
      <c r="AN53" s="10">
        <v>43944</v>
      </c>
      <c r="AO53">
        <v>48800</v>
      </c>
      <c r="AP53">
        <v>4000</v>
      </c>
      <c r="AQ53" t="s">
        <v>60</v>
      </c>
      <c r="AR53" s="10">
        <v>43943</v>
      </c>
      <c r="AS53">
        <v>154400</v>
      </c>
      <c r="AT53">
        <v>4800</v>
      </c>
      <c r="AU53" s="10">
        <v>43943</v>
      </c>
      <c r="AV53">
        <v>44800</v>
      </c>
      <c r="AW53">
        <v>1600</v>
      </c>
      <c r="AX53" t="s">
        <v>60</v>
      </c>
      <c r="AY53" s="10">
        <v>43942</v>
      </c>
      <c r="AZ53">
        <v>149600</v>
      </c>
      <c r="BA53">
        <v>7200</v>
      </c>
      <c r="BB53" s="10">
        <v>43942</v>
      </c>
      <c r="BC53">
        <v>43200</v>
      </c>
      <c r="BD53">
        <v>1600</v>
      </c>
      <c r="BE53" t="s">
        <v>60</v>
      </c>
      <c r="BF53" s="10">
        <v>43941</v>
      </c>
      <c r="BG53">
        <v>142400</v>
      </c>
      <c r="BH53">
        <v>4800</v>
      </c>
      <c r="BI53" s="10">
        <v>43941</v>
      </c>
      <c r="BJ53">
        <v>41600</v>
      </c>
      <c r="BK53">
        <v>2400</v>
      </c>
      <c r="BL53" t="s">
        <v>60</v>
      </c>
      <c r="BM53" s="10">
        <v>43938</v>
      </c>
      <c r="BN53">
        <v>137600</v>
      </c>
      <c r="BO53">
        <v>2400</v>
      </c>
      <c r="BP53" s="10">
        <v>43938</v>
      </c>
      <c r="BQ53">
        <v>39200</v>
      </c>
      <c r="BR53">
        <v>4000</v>
      </c>
      <c r="BS53" t="s">
        <v>60</v>
      </c>
      <c r="BT53" s="10">
        <v>43937</v>
      </c>
      <c r="BU53">
        <v>135200</v>
      </c>
      <c r="BV53">
        <v>1600</v>
      </c>
      <c r="BW53" s="10">
        <v>43937</v>
      </c>
      <c r="BX53">
        <v>35200</v>
      </c>
      <c r="BY53">
        <v>-800</v>
      </c>
      <c r="BZ53" t="s">
        <v>60</v>
      </c>
      <c r="CA53" s="10">
        <v>43936</v>
      </c>
      <c r="CB53">
        <v>133600</v>
      </c>
      <c r="CC53">
        <v>4800</v>
      </c>
      <c r="CD53" s="10">
        <v>43936</v>
      </c>
      <c r="CE53">
        <v>36000</v>
      </c>
      <c r="CF53">
        <v>4000</v>
      </c>
      <c r="CG53" t="s">
        <v>60</v>
      </c>
      <c r="CH53" s="10">
        <v>43934</v>
      </c>
      <c r="CI53">
        <v>128800</v>
      </c>
      <c r="CJ53">
        <v>23200</v>
      </c>
      <c r="CK53" s="10">
        <v>43934</v>
      </c>
      <c r="CL53">
        <v>32000</v>
      </c>
      <c r="CM53">
        <v>0</v>
      </c>
      <c r="CN53" t="s">
        <v>60</v>
      </c>
      <c r="CO53" s="10">
        <v>43930</v>
      </c>
      <c r="CP53">
        <v>105600</v>
      </c>
      <c r="CQ53">
        <v>15200</v>
      </c>
      <c r="CR53" s="10">
        <v>43930</v>
      </c>
      <c r="CS53">
        <v>32000</v>
      </c>
      <c r="CT53">
        <v>0</v>
      </c>
      <c r="CU53" t="s">
        <v>60</v>
      </c>
      <c r="CV53" s="10">
        <v>43929</v>
      </c>
      <c r="CW53">
        <v>90400</v>
      </c>
      <c r="CX53">
        <v>24800</v>
      </c>
      <c r="CY53" s="10">
        <v>43929</v>
      </c>
      <c r="CZ53">
        <v>32000</v>
      </c>
      <c r="DA53">
        <v>1600</v>
      </c>
      <c r="DD53" t="str">
        <f t="shared" si="67"/>
        <v>GODREJPROP</v>
      </c>
      <c r="DE53">
        <f t="shared" si="3"/>
        <v>2600</v>
      </c>
      <c r="DF53">
        <f t="shared" si="4"/>
        <v>1950</v>
      </c>
      <c r="DG53">
        <f t="shared" si="5"/>
        <v>1950</v>
      </c>
      <c r="DH53">
        <f t="shared" si="6"/>
        <v>2600</v>
      </c>
      <c r="DI53">
        <f t="shared" si="7"/>
        <v>2600</v>
      </c>
      <c r="DJ53">
        <f t="shared" si="8"/>
        <v>2600</v>
      </c>
      <c r="DK53">
        <f t="shared" si="9"/>
        <v>2600</v>
      </c>
      <c r="DL53">
        <f t="shared" si="10"/>
        <v>3250</v>
      </c>
      <c r="DM53">
        <f t="shared" si="11"/>
        <v>0</v>
      </c>
      <c r="DN53">
        <f t="shared" si="12"/>
        <v>0</v>
      </c>
      <c r="DO53">
        <f t="shared" si="13"/>
        <v>0</v>
      </c>
      <c r="DP53">
        <f t="shared" si="14"/>
        <v>0</v>
      </c>
      <c r="DQ53">
        <f t="shared" si="15"/>
        <v>0</v>
      </c>
      <c r="DR53">
        <f t="shared" si="16"/>
        <v>0</v>
      </c>
      <c r="DS53">
        <f t="shared" si="17"/>
        <v>0</v>
      </c>
      <c r="DT53">
        <f t="shared" si="68"/>
        <v>1950</v>
      </c>
      <c r="DU53">
        <f t="shared" si="69"/>
        <v>1950</v>
      </c>
      <c r="DV53">
        <f t="shared" si="70"/>
        <v>1950</v>
      </c>
      <c r="DW53">
        <f t="shared" si="71"/>
        <v>1950</v>
      </c>
      <c r="DX53">
        <f t="shared" si="72"/>
        <v>1950</v>
      </c>
      <c r="DY53">
        <f t="shared" si="73"/>
        <v>1950</v>
      </c>
      <c r="DZ53">
        <f t="shared" si="74"/>
        <v>1950</v>
      </c>
      <c r="EA53">
        <f t="shared" si="75"/>
        <v>1950</v>
      </c>
      <c r="EB53">
        <f t="shared" si="76"/>
        <v>1300</v>
      </c>
      <c r="EC53">
        <f t="shared" si="77"/>
        <v>1300</v>
      </c>
      <c r="ED53">
        <f t="shared" si="78"/>
        <v>1300</v>
      </c>
      <c r="EE53">
        <f t="shared" si="79"/>
        <v>1300</v>
      </c>
      <c r="EF53">
        <f t="shared" si="80"/>
        <v>650</v>
      </c>
      <c r="EG53">
        <f t="shared" si="81"/>
        <v>650</v>
      </c>
      <c r="EH53">
        <f t="shared" si="82"/>
        <v>650</v>
      </c>
      <c r="EJ53" s="11" t="str">
        <f t="shared" si="36"/>
        <v>GODREJPROP</v>
      </c>
      <c r="EK53" s="12">
        <f t="shared" si="84"/>
        <v>0.75</v>
      </c>
      <c r="EL53" s="12">
        <f t="shared" si="84"/>
        <v>1</v>
      </c>
      <c r="EM53" s="12">
        <f t="shared" si="84"/>
        <v>1</v>
      </c>
      <c r="EN53" s="12">
        <f t="shared" si="84"/>
        <v>0.75</v>
      </c>
      <c r="EO53" s="12">
        <f t="shared" si="84"/>
        <v>0.75</v>
      </c>
      <c r="EP53" s="12">
        <f t="shared" si="84"/>
        <v>0.75</v>
      </c>
      <c r="EQ53" s="12">
        <f t="shared" si="84"/>
        <v>0.75</v>
      </c>
      <c r="ER53" s="12">
        <f t="shared" si="84"/>
        <v>0.6</v>
      </c>
      <c r="ES53" s="12" t="e">
        <f t="shared" si="84"/>
        <v>#DIV/0!</v>
      </c>
      <c r="ET53" s="12" t="e">
        <f t="shared" si="84"/>
        <v>#DIV/0!</v>
      </c>
      <c r="EU53" s="12" t="e">
        <f t="shared" si="84"/>
        <v>#DIV/0!</v>
      </c>
      <c r="EV53" s="12" t="e">
        <f t="shared" si="84"/>
        <v>#DIV/0!</v>
      </c>
      <c r="EW53" s="12" t="e">
        <f t="shared" si="84"/>
        <v>#DIV/0!</v>
      </c>
      <c r="EX53" s="12" t="e">
        <f t="shared" si="84"/>
        <v>#DIV/0!</v>
      </c>
      <c r="EY53" s="12" t="e">
        <f t="shared" si="84"/>
        <v>#DIV/0!</v>
      </c>
      <c r="FA53" s="12" t="str">
        <f t="shared" si="38"/>
        <v>GODREJPROP</v>
      </c>
      <c r="FB53" s="12">
        <f t="shared" si="39"/>
        <v>33.333333333333336</v>
      </c>
      <c r="FC53" s="12">
        <f t="shared" si="40"/>
        <v>0</v>
      </c>
      <c r="FD53" s="12">
        <f t="shared" si="41"/>
        <v>-25</v>
      </c>
      <c r="FE53" s="12">
        <f t="shared" si="42"/>
        <v>0</v>
      </c>
      <c r="FF53" s="12">
        <f t="shared" si="43"/>
        <v>0</v>
      </c>
      <c r="FG53" s="12">
        <f t="shared" si="44"/>
        <v>0</v>
      </c>
      <c r="FH53" s="12">
        <f t="shared" si="45"/>
        <v>-20</v>
      </c>
      <c r="FI53" s="12" t="e">
        <f t="shared" si="46"/>
        <v>#DIV/0!</v>
      </c>
      <c r="FJ53" s="12" t="e">
        <f t="shared" si="47"/>
        <v>#DIV/0!</v>
      </c>
      <c r="FK53" s="12" t="e">
        <f t="shared" si="48"/>
        <v>#DIV/0!</v>
      </c>
      <c r="FL53" s="12" t="e">
        <f t="shared" si="49"/>
        <v>#DIV/0!</v>
      </c>
      <c r="FM53" s="12" t="e">
        <f t="shared" si="50"/>
        <v>#DIV/0!</v>
      </c>
      <c r="FN53" s="12" t="e">
        <f t="shared" si="51"/>
        <v>#DIV/0!</v>
      </c>
      <c r="FO53" s="12" t="e">
        <f t="shared" si="52"/>
        <v>#DIV/0!</v>
      </c>
      <c r="FP53" s="12">
        <f t="shared" si="53"/>
        <v>0</v>
      </c>
      <c r="FQ53" s="12">
        <f t="shared" si="54"/>
        <v>0</v>
      </c>
      <c r="FR53" s="12">
        <f t="shared" si="55"/>
        <v>0</v>
      </c>
      <c r="FS53" s="12">
        <f t="shared" si="56"/>
        <v>0</v>
      </c>
      <c r="FT53" s="12">
        <f t="shared" si="57"/>
        <v>0</v>
      </c>
      <c r="FU53" s="12">
        <f t="shared" si="58"/>
        <v>0</v>
      </c>
      <c r="FV53" s="12">
        <f t="shared" si="59"/>
        <v>0</v>
      </c>
      <c r="FW53" s="12">
        <f t="shared" si="60"/>
        <v>0.5</v>
      </c>
      <c r="FX53" s="12">
        <f t="shared" si="61"/>
        <v>0</v>
      </c>
      <c r="FY53" s="12">
        <f t="shared" si="62"/>
        <v>0</v>
      </c>
      <c r="FZ53" s="12">
        <f t="shared" si="63"/>
        <v>0</v>
      </c>
      <c r="GA53" s="12">
        <f t="shared" si="64"/>
        <v>1</v>
      </c>
      <c r="GB53" s="12">
        <f t="shared" si="65"/>
        <v>0</v>
      </c>
      <c r="GC53" s="12">
        <f t="shared" si="66"/>
        <v>0</v>
      </c>
    </row>
    <row r="54" spans="1:185" x14ac:dyDescent="0.25">
      <c r="A54" t="s">
        <v>61</v>
      </c>
      <c r="B54" s="10">
        <v>43951</v>
      </c>
      <c r="C54">
        <v>2600</v>
      </c>
      <c r="D54">
        <v>650</v>
      </c>
      <c r="E54" s="10">
        <v>43951</v>
      </c>
      <c r="F54">
        <v>1950</v>
      </c>
      <c r="G54">
        <v>0</v>
      </c>
      <c r="H54" t="s">
        <v>61</v>
      </c>
      <c r="I54" s="10">
        <v>43950</v>
      </c>
      <c r="J54">
        <v>1950</v>
      </c>
      <c r="K54">
        <v>0</v>
      </c>
      <c r="L54" s="10">
        <v>43950</v>
      </c>
      <c r="M54">
        <v>1950</v>
      </c>
      <c r="N54">
        <v>0</v>
      </c>
      <c r="O54" t="s">
        <v>61</v>
      </c>
      <c r="P54" s="10">
        <v>43949</v>
      </c>
      <c r="Q54">
        <v>1950</v>
      </c>
      <c r="R54">
        <v>-650</v>
      </c>
      <c r="S54" s="10">
        <v>43949</v>
      </c>
      <c r="T54">
        <v>1950</v>
      </c>
      <c r="U54">
        <v>0</v>
      </c>
      <c r="V54" t="s">
        <v>61</v>
      </c>
      <c r="W54" s="10">
        <v>43948</v>
      </c>
      <c r="X54">
        <v>2600</v>
      </c>
      <c r="Y54">
        <v>0</v>
      </c>
      <c r="Z54" s="10">
        <v>43948</v>
      </c>
      <c r="AA54">
        <v>1950</v>
      </c>
      <c r="AB54">
        <v>0</v>
      </c>
      <c r="AC54" t="s">
        <v>61</v>
      </c>
      <c r="AD54" s="10">
        <v>43945</v>
      </c>
      <c r="AE54">
        <v>2600</v>
      </c>
      <c r="AF54">
        <v>0</v>
      </c>
      <c r="AG54" s="10">
        <v>43945</v>
      </c>
      <c r="AH54">
        <v>1950</v>
      </c>
      <c r="AI54">
        <v>0</v>
      </c>
      <c r="AJ54" t="s">
        <v>61</v>
      </c>
      <c r="AK54" s="10">
        <v>43944</v>
      </c>
      <c r="AL54">
        <v>2600</v>
      </c>
      <c r="AM54">
        <v>0</v>
      </c>
      <c r="AN54" s="10">
        <v>43944</v>
      </c>
      <c r="AO54">
        <v>1950</v>
      </c>
      <c r="AP54">
        <v>0</v>
      </c>
      <c r="AQ54" t="s">
        <v>61</v>
      </c>
      <c r="AR54" s="10">
        <v>43943</v>
      </c>
      <c r="AS54">
        <v>2600</v>
      </c>
      <c r="AT54">
        <v>-650</v>
      </c>
      <c r="AU54" s="10">
        <v>43943</v>
      </c>
      <c r="AV54">
        <v>1950</v>
      </c>
      <c r="AW54">
        <v>0</v>
      </c>
      <c r="AX54" t="s">
        <v>61</v>
      </c>
      <c r="AY54" s="10">
        <v>43942</v>
      </c>
      <c r="AZ54">
        <v>3250</v>
      </c>
      <c r="BA54">
        <v>3250</v>
      </c>
      <c r="BB54" s="10">
        <v>43942</v>
      </c>
      <c r="BC54">
        <v>1950</v>
      </c>
      <c r="BD54">
        <v>650</v>
      </c>
      <c r="BE54" t="s">
        <v>61</v>
      </c>
      <c r="BF54" s="10">
        <v>43941</v>
      </c>
      <c r="BG54">
        <v>0</v>
      </c>
      <c r="BH54">
        <v>0</v>
      </c>
      <c r="BI54" s="10">
        <v>43941</v>
      </c>
      <c r="BJ54">
        <v>1300</v>
      </c>
      <c r="BK54">
        <v>0</v>
      </c>
      <c r="BL54" t="s">
        <v>61</v>
      </c>
      <c r="BM54" s="10">
        <v>43938</v>
      </c>
      <c r="BN54">
        <v>0</v>
      </c>
      <c r="BO54">
        <v>0</v>
      </c>
      <c r="BP54" s="10">
        <v>43938</v>
      </c>
      <c r="BQ54">
        <v>1300</v>
      </c>
      <c r="BR54">
        <v>0</v>
      </c>
      <c r="BS54" t="s">
        <v>61</v>
      </c>
      <c r="BT54" s="10">
        <v>43937</v>
      </c>
      <c r="BU54">
        <v>0</v>
      </c>
      <c r="BV54">
        <v>0</v>
      </c>
      <c r="BW54" s="10">
        <v>43937</v>
      </c>
      <c r="BX54">
        <v>1300</v>
      </c>
      <c r="BY54">
        <v>0</v>
      </c>
      <c r="BZ54" t="s">
        <v>61</v>
      </c>
      <c r="CA54" s="10">
        <v>43936</v>
      </c>
      <c r="CB54">
        <v>0</v>
      </c>
      <c r="CC54">
        <v>0</v>
      </c>
      <c r="CD54" s="10">
        <v>43936</v>
      </c>
      <c r="CE54">
        <v>1300</v>
      </c>
      <c r="CF54">
        <v>650</v>
      </c>
      <c r="CG54" t="s">
        <v>61</v>
      </c>
      <c r="CH54" s="10">
        <v>43934</v>
      </c>
      <c r="CI54">
        <v>0</v>
      </c>
      <c r="CJ54">
        <v>0</v>
      </c>
      <c r="CK54" s="10">
        <v>43934</v>
      </c>
      <c r="CL54">
        <v>650</v>
      </c>
      <c r="CM54">
        <v>0</v>
      </c>
      <c r="CN54" t="s">
        <v>61</v>
      </c>
      <c r="CO54" s="10">
        <v>43930</v>
      </c>
      <c r="CP54">
        <v>0</v>
      </c>
      <c r="CQ54">
        <v>0</v>
      </c>
      <c r="CR54" s="10">
        <v>43930</v>
      </c>
      <c r="CS54">
        <v>650</v>
      </c>
      <c r="CT54">
        <v>0</v>
      </c>
      <c r="CU54" t="s">
        <v>61</v>
      </c>
      <c r="CV54" s="10">
        <v>43929</v>
      </c>
      <c r="CW54">
        <v>0</v>
      </c>
      <c r="CX54">
        <v>-650</v>
      </c>
      <c r="CY54" s="10">
        <v>43929</v>
      </c>
      <c r="CZ54">
        <v>650</v>
      </c>
      <c r="DA54">
        <v>0</v>
      </c>
      <c r="DD54" t="str">
        <f t="shared" si="67"/>
        <v>GRASIM</v>
      </c>
      <c r="DE54">
        <f t="shared" si="3"/>
        <v>853500</v>
      </c>
      <c r="DF54">
        <f t="shared" si="4"/>
        <v>491250</v>
      </c>
      <c r="DG54">
        <f t="shared" si="5"/>
        <v>563250</v>
      </c>
      <c r="DH54">
        <f t="shared" si="6"/>
        <v>591750</v>
      </c>
      <c r="DI54">
        <f t="shared" si="7"/>
        <v>599250</v>
      </c>
      <c r="DJ54">
        <f t="shared" si="8"/>
        <v>558000</v>
      </c>
      <c r="DK54">
        <f t="shared" si="9"/>
        <v>501000</v>
      </c>
      <c r="DL54">
        <f t="shared" si="10"/>
        <v>482250</v>
      </c>
      <c r="DM54">
        <f t="shared" si="11"/>
        <v>426750</v>
      </c>
      <c r="DN54">
        <f t="shared" si="12"/>
        <v>385500</v>
      </c>
      <c r="DO54">
        <f t="shared" si="13"/>
        <v>365250</v>
      </c>
      <c r="DP54">
        <f t="shared" si="14"/>
        <v>393000</v>
      </c>
      <c r="DQ54">
        <f t="shared" si="15"/>
        <v>242250</v>
      </c>
      <c r="DR54">
        <f t="shared" si="16"/>
        <v>168000</v>
      </c>
      <c r="DS54">
        <f t="shared" si="17"/>
        <v>156750</v>
      </c>
      <c r="DT54">
        <f t="shared" si="68"/>
        <v>479250</v>
      </c>
      <c r="DU54">
        <f t="shared" si="69"/>
        <v>420000</v>
      </c>
      <c r="DV54">
        <f t="shared" si="70"/>
        <v>368250</v>
      </c>
      <c r="DW54">
        <f t="shared" si="71"/>
        <v>356250</v>
      </c>
      <c r="DX54">
        <f t="shared" si="72"/>
        <v>344250</v>
      </c>
      <c r="DY54">
        <f t="shared" si="73"/>
        <v>336750</v>
      </c>
      <c r="DZ54">
        <f t="shared" si="74"/>
        <v>267000</v>
      </c>
      <c r="EA54">
        <f t="shared" si="75"/>
        <v>256500</v>
      </c>
      <c r="EB54">
        <f t="shared" si="76"/>
        <v>236250</v>
      </c>
      <c r="EC54">
        <f t="shared" si="77"/>
        <v>210000</v>
      </c>
      <c r="ED54">
        <f t="shared" si="78"/>
        <v>180750</v>
      </c>
      <c r="EE54">
        <f t="shared" si="79"/>
        <v>184500</v>
      </c>
      <c r="EF54">
        <f t="shared" si="80"/>
        <v>156750</v>
      </c>
      <c r="EG54">
        <f t="shared" si="81"/>
        <v>106500</v>
      </c>
      <c r="EH54">
        <f t="shared" si="82"/>
        <v>100500</v>
      </c>
      <c r="EJ54" s="11" t="str">
        <f t="shared" si="36"/>
        <v>GRASIM</v>
      </c>
      <c r="EK54" s="12">
        <f t="shared" si="84"/>
        <v>0.56151142355008787</v>
      </c>
      <c r="EL54" s="12">
        <f t="shared" si="84"/>
        <v>0.85496183206106868</v>
      </c>
      <c r="EM54" s="12">
        <f t="shared" si="84"/>
        <v>0.65379494007989347</v>
      </c>
      <c r="EN54" s="12">
        <f t="shared" si="84"/>
        <v>0.60202788339670466</v>
      </c>
      <c r="EO54" s="12">
        <f t="shared" si="84"/>
        <v>0.57446808510638303</v>
      </c>
      <c r="EP54" s="12">
        <f t="shared" si="84"/>
        <v>0.603494623655914</v>
      </c>
      <c r="EQ54" s="12">
        <f t="shared" si="84"/>
        <v>0.53293413173652693</v>
      </c>
      <c r="ER54" s="12">
        <f t="shared" si="84"/>
        <v>0.5318818040435459</v>
      </c>
      <c r="ES54" s="12">
        <f t="shared" si="84"/>
        <v>0.55360281195079086</v>
      </c>
      <c r="ET54" s="12">
        <f t="shared" si="84"/>
        <v>0.54474708171206221</v>
      </c>
      <c r="EU54" s="12">
        <f t="shared" si="84"/>
        <v>0.49486652977412732</v>
      </c>
      <c r="EV54" s="12">
        <f t="shared" si="84"/>
        <v>0.46946564885496184</v>
      </c>
      <c r="EW54" s="12">
        <f t="shared" si="84"/>
        <v>0.6470588235294118</v>
      </c>
      <c r="EX54" s="12">
        <f t="shared" si="84"/>
        <v>0.6339285714285714</v>
      </c>
      <c r="EY54" s="12">
        <f t="shared" si="84"/>
        <v>0.64114832535885169</v>
      </c>
      <c r="FA54" s="12" t="str">
        <f t="shared" si="38"/>
        <v>GRASIM</v>
      </c>
      <c r="FB54" s="12">
        <f t="shared" si="39"/>
        <v>73.74045801526718</v>
      </c>
      <c r="FC54" s="12">
        <f t="shared" si="40"/>
        <v>-12.782956058588548</v>
      </c>
      <c r="FD54" s="12">
        <f t="shared" si="41"/>
        <v>-4.8162230671736372</v>
      </c>
      <c r="FE54" s="12">
        <f t="shared" si="42"/>
        <v>-1.2515644555694618</v>
      </c>
      <c r="FF54" s="12">
        <f t="shared" si="43"/>
        <v>7.39247311827957</v>
      </c>
      <c r="FG54" s="12">
        <f t="shared" si="44"/>
        <v>11.377245508982035</v>
      </c>
      <c r="FH54" s="12">
        <f t="shared" si="45"/>
        <v>3.8880248833592534</v>
      </c>
      <c r="FI54" s="12">
        <f t="shared" si="46"/>
        <v>13.005272407732864</v>
      </c>
      <c r="FJ54" s="12">
        <f t="shared" si="47"/>
        <v>10.700389105058365</v>
      </c>
      <c r="FK54" s="12">
        <f t="shared" si="48"/>
        <v>5.5441478439425049</v>
      </c>
      <c r="FL54" s="12">
        <f t="shared" si="49"/>
        <v>-7.0610687022900764</v>
      </c>
      <c r="FM54" s="12">
        <f t="shared" si="50"/>
        <v>62.22910216718266</v>
      </c>
      <c r="FN54" s="12">
        <f t="shared" si="51"/>
        <v>44.196428571428569</v>
      </c>
      <c r="FO54" s="12">
        <f t="shared" si="52"/>
        <v>7.1770334928229662</v>
      </c>
      <c r="FP54" s="12">
        <f t="shared" si="53"/>
        <v>0.14107142857142857</v>
      </c>
      <c r="FQ54" s="12">
        <f t="shared" si="54"/>
        <v>0.14052953156822812</v>
      </c>
      <c r="FR54" s="12">
        <f t="shared" si="55"/>
        <v>3.3684210526315789E-2</v>
      </c>
      <c r="FS54" s="12">
        <f t="shared" si="56"/>
        <v>3.4858387799564274E-2</v>
      </c>
      <c r="FT54" s="12">
        <f t="shared" si="57"/>
        <v>2.2271714922048998E-2</v>
      </c>
      <c r="FU54" s="12">
        <f t="shared" si="58"/>
        <v>0.2612359550561798</v>
      </c>
      <c r="FV54" s="12">
        <f t="shared" si="59"/>
        <v>4.0935672514619881E-2</v>
      </c>
      <c r="FW54" s="12">
        <f t="shared" si="60"/>
        <v>8.5714285714285715E-2</v>
      </c>
      <c r="FX54" s="12">
        <f t="shared" si="61"/>
        <v>0.125</v>
      </c>
      <c r="FY54" s="12">
        <f t="shared" si="62"/>
        <v>0.16182572614107885</v>
      </c>
      <c r="FZ54" s="12">
        <f t="shared" si="63"/>
        <v>-2.032520325203252E-2</v>
      </c>
      <c r="GA54" s="12">
        <f t="shared" si="64"/>
        <v>0.17703349282296652</v>
      </c>
      <c r="GB54" s="12">
        <f t="shared" si="65"/>
        <v>0.47183098591549294</v>
      </c>
      <c r="GC54" s="12">
        <f t="shared" si="66"/>
        <v>5.9701492537313432E-2</v>
      </c>
    </row>
    <row r="55" spans="1:185" x14ac:dyDescent="0.25">
      <c r="A55" t="s">
        <v>62</v>
      </c>
      <c r="B55" s="10">
        <v>43951</v>
      </c>
      <c r="C55">
        <v>853500</v>
      </c>
      <c r="D55">
        <v>362250</v>
      </c>
      <c r="E55" s="10">
        <v>43951</v>
      </c>
      <c r="F55">
        <v>479250</v>
      </c>
      <c r="G55">
        <v>59250</v>
      </c>
      <c r="H55" t="s">
        <v>62</v>
      </c>
      <c r="I55" s="10">
        <v>43950</v>
      </c>
      <c r="J55">
        <v>491250</v>
      </c>
      <c r="K55">
        <v>-72000</v>
      </c>
      <c r="L55" s="10">
        <v>43950</v>
      </c>
      <c r="M55">
        <v>420000</v>
      </c>
      <c r="N55">
        <v>51750</v>
      </c>
      <c r="O55" t="s">
        <v>62</v>
      </c>
      <c r="P55" s="10">
        <v>43949</v>
      </c>
      <c r="Q55">
        <v>563250</v>
      </c>
      <c r="R55">
        <v>-28500</v>
      </c>
      <c r="S55" s="10">
        <v>43949</v>
      </c>
      <c r="T55">
        <v>368250</v>
      </c>
      <c r="U55">
        <v>12000</v>
      </c>
      <c r="V55" t="s">
        <v>62</v>
      </c>
      <c r="W55" s="10">
        <v>43948</v>
      </c>
      <c r="X55">
        <v>591750</v>
      </c>
      <c r="Y55">
        <v>-7500</v>
      </c>
      <c r="Z55" s="10">
        <v>43948</v>
      </c>
      <c r="AA55">
        <v>356250</v>
      </c>
      <c r="AB55">
        <v>12000</v>
      </c>
      <c r="AC55" t="s">
        <v>62</v>
      </c>
      <c r="AD55" s="10">
        <v>43945</v>
      </c>
      <c r="AE55">
        <v>599250</v>
      </c>
      <c r="AF55">
        <v>41250</v>
      </c>
      <c r="AG55" s="10">
        <v>43945</v>
      </c>
      <c r="AH55">
        <v>344250</v>
      </c>
      <c r="AI55">
        <v>7500</v>
      </c>
      <c r="AJ55" t="s">
        <v>62</v>
      </c>
      <c r="AK55" s="10">
        <v>43944</v>
      </c>
      <c r="AL55">
        <v>558000</v>
      </c>
      <c r="AM55">
        <v>57000</v>
      </c>
      <c r="AN55" s="10">
        <v>43944</v>
      </c>
      <c r="AO55">
        <v>336750</v>
      </c>
      <c r="AP55">
        <v>69750</v>
      </c>
      <c r="AQ55" t="s">
        <v>62</v>
      </c>
      <c r="AR55" s="10">
        <v>43943</v>
      </c>
      <c r="AS55">
        <v>501000</v>
      </c>
      <c r="AT55">
        <v>18750</v>
      </c>
      <c r="AU55" s="10">
        <v>43943</v>
      </c>
      <c r="AV55">
        <v>267000</v>
      </c>
      <c r="AW55">
        <v>10500</v>
      </c>
      <c r="AX55" t="s">
        <v>62</v>
      </c>
      <c r="AY55" s="10">
        <v>43942</v>
      </c>
      <c r="AZ55">
        <v>482250</v>
      </c>
      <c r="BA55">
        <v>55500</v>
      </c>
      <c r="BB55" s="10">
        <v>43942</v>
      </c>
      <c r="BC55">
        <v>256500</v>
      </c>
      <c r="BD55">
        <v>20250</v>
      </c>
      <c r="BE55" t="s">
        <v>62</v>
      </c>
      <c r="BF55" s="10">
        <v>43941</v>
      </c>
      <c r="BG55">
        <v>426750</v>
      </c>
      <c r="BH55">
        <v>41250</v>
      </c>
      <c r="BI55" s="10">
        <v>43941</v>
      </c>
      <c r="BJ55">
        <v>236250</v>
      </c>
      <c r="BK55">
        <v>26250</v>
      </c>
      <c r="BL55" t="s">
        <v>62</v>
      </c>
      <c r="BM55" s="10">
        <v>43938</v>
      </c>
      <c r="BN55">
        <v>385500</v>
      </c>
      <c r="BO55">
        <v>20250</v>
      </c>
      <c r="BP55" s="10">
        <v>43938</v>
      </c>
      <c r="BQ55">
        <v>210000</v>
      </c>
      <c r="BR55">
        <v>29250</v>
      </c>
      <c r="BS55" t="s">
        <v>62</v>
      </c>
      <c r="BT55" s="10">
        <v>43937</v>
      </c>
      <c r="BU55">
        <v>365250</v>
      </c>
      <c r="BV55">
        <v>-27750</v>
      </c>
      <c r="BW55" s="10">
        <v>43937</v>
      </c>
      <c r="BX55">
        <v>180750</v>
      </c>
      <c r="BY55">
        <v>-3750</v>
      </c>
      <c r="BZ55" t="s">
        <v>62</v>
      </c>
      <c r="CA55" s="10">
        <v>43936</v>
      </c>
      <c r="CB55">
        <v>393000</v>
      </c>
      <c r="CC55">
        <v>150750</v>
      </c>
      <c r="CD55" s="10">
        <v>43936</v>
      </c>
      <c r="CE55">
        <v>184500</v>
      </c>
      <c r="CF55">
        <v>27750</v>
      </c>
      <c r="CG55" t="s">
        <v>62</v>
      </c>
      <c r="CH55" s="10">
        <v>43934</v>
      </c>
      <c r="CI55">
        <v>242250</v>
      </c>
      <c r="CJ55">
        <v>74250</v>
      </c>
      <c r="CK55" s="10">
        <v>43934</v>
      </c>
      <c r="CL55">
        <v>156750</v>
      </c>
      <c r="CM55">
        <v>50250</v>
      </c>
      <c r="CN55" t="s">
        <v>62</v>
      </c>
      <c r="CO55" s="10">
        <v>43930</v>
      </c>
      <c r="CP55">
        <v>168000</v>
      </c>
      <c r="CQ55">
        <v>11250</v>
      </c>
      <c r="CR55" s="10">
        <v>43930</v>
      </c>
      <c r="CS55">
        <v>106500</v>
      </c>
      <c r="CT55">
        <v>6000</v>
      </c>
      <c r="CU55" t="s">
        <v>62</v>
      </c>
      <c r="CV55" s="10">
        <v>43929</v>
      </c>
      <c r="CW55">
        <v>156750</v>
      </c>
      <c r="CX55">
        <v>1500</v>
      </c>
      <c r="CY55" s="10">
        <v>43929</v>
      </c>
      <c r="CZ55">
        <v>100500</v>
      </c>
      <c r="DA55">
        <v>12000</v>
      </c>
      <c r="DD55" t="str">
        <f t="shared" si="67"/>
        <v>HAVELLS</v>
      </c>
      <c r="DE55">
        <f t="shared" si="3"/>
        <v>285000</v>
      </c>
      <c r="DF55">
        <f t="shared" si="4"/>
        <v>332000</v>
      </c>
      <c r="DG55">
        <f t="shared" si="5"/>
        <v>417000</v>
      </c>
      <c r="DH55">
        <f t="shared" si="6"/>
        <v>518000</v>
      </c>
      <c r="DI55">
        <f t="shared" si="7"/>
        <v>450000</v>
      </c>
      <c r="DJ55">
        <f t="shared" si="8"/>
        <v>377000</v>
      </c>
      <c r="DK55">
        <f t="shared" si="9"/>
        <v>395000</v>
      </c>
      <c r="DL55">
        <f t="shared" si="10"/>
        <v>404000</v>
      </c>
      <c r="DM55">
        <f t="shared" si="11"/>
        <v>371000</v>
      </c>
      <c r="DN55">
        <f t="shared" si="12"/>
        <v>321000</v>
      </c>
      <c r="DO55">
        <f t="shared" si="13"/>
        <v>243000</v>
      </c>
      <c r="DP55">
        <f t="shared" si="14"/>
        <v>251000</v>
      </c>
      <c r="DQ55">
        <f t="shared" si="15"/>
        <v>215000</v>
      </c>
      <c r="DR55">
        <f t="shared" si="16"/>
        <v>192000</v>
      </c>
      <c r="DS55">
        <f t="shared" si="17"/>
        <v>191000</v>
      </c>
      <c r="DT55">
        <f t="shared" si="68"/>
        <v>274000</v>
      </c>
      <c r="DU55">
        <f t="shared" si="69"/>
        <v>263000</v>
      </c>
      <c r="DV55">
        <f t="shared" si="70"/>
        <v>275000</v>
      </c>
      <c r="DW55">
        <f t="shared" si="71"/>
        <v>292000</v>
      </c>
      <c r="DX55">
        <f t="shared" si="72"/>
        <v>289000</v>
      </c>
      <c r="DY55">
        <f t="shared" si="73"/>
        <v>289000</v>
      </c>
      <c r="DZ55">
        <f t="shared" si="74"/>
        <v>290000</v>
      </c>
      <c r="EA55">
        <f t="shared" si="75"/>
        <v>230000</v>
      </c>
      <c r="EB55">
        <f t="shared" si="76"/>
        <v>371000</v>
      </c>
      <c r="EC55">
        <f t="shared" si="77"/>
        <v>243000</v>
      </c>
      <c r="ED55">
        <f t="shared" si="78"/>
        <v>207000</v>
      </c>
      <c r="EE55">
        <f t="shared" si="79"/>
        <v>202000</v>
      </c>
      <c r="EF55">
        <f t="shared" si="80"/>
        <v>130000</v>
      </c>
      <c r="EG55">
        <f t="shared" si="81"/>
        <v>137000</v>
      </c>
      <c r="EH55">
        <f t="shared" si="82"/>
        <v>123000</v>
      </c>
      <c r="EJ55" s="11" t="str">
        <f t="shared" si="36"/>
        <v>HAVELLS</v>
      </c>
      <c r="EK55" s="12">
        <f t="shared" si="84"/>
        <v>0.96140350877192982</v>
      </c>
      <c r="EL55" s="12">
        <f t="shared" si="84"/>
        <v>0.79216867469879515</v>
      </c>
      <c r="EM55" s="12">
        <f t="shared" si="84"/>
        <v>0.65947242206235013</v>
      </c>
      <c r="EN55" s="12">
        <f t="shared" si="84"/>
        <v>0.56370656370656369</v>
      </c>
      <c r="EO55" s="12">
        <f t="shared" si="84"/>
        <v>0.64222222222222225</v>
      </c>
      <c r="EP55" s="12">
        <f t="shared" si="84"/>
        <v>0.76657824933687002</v>
      </c>
      <c r="EQ55" s="12">
        <f t="shared" si="84"/>
        <v>0.73417721518987344</v>
      </c>
      <c r="ER55" s="12">
        <f t="shared" si="84"/>
        <v>0.56930693069306926</v>
      </c>
      <c r="ES55" s="12">
        <f t="shared" si="84"/>
        <v>1</v>
      </c>
      <c r="ET55" s="12">
        <f t="shared" si="84"/>
        <v>0.7570093457943925</v>
      </c>
      <c r="EU55" s="12">
        <f t="shared" si="84"/>
        <v>0.85185185185185186</v>
      </c>
      <c r="EV55" s="12">
        <f t="shared" si="84"/>
        <v>0.80478087649402386</v>
      </c>
      <c r="EW55" s="12">
        <f t="shared" si="84"/>
        <v>0.60465116279069764</v>
      </c>
      <c r="EX55" s="12">
        <f t="shared" si="84"/>
        <v>0.71354166666666663</v>
      </c>
      <c r="EY55" s="12">
        <f t="shared" si="84"/>
        <v>0.64397905759162299</v>
      </c>
      <c r="FA55" s="12" t="str">
        <f t="shared" si="38"/>
        <v>HAVELLS</v>
      </c>
      <c r="FB55" s="12">
        <f t="shared" si="39"/>
        <v>-14.156626506024097</v>
      </c>
      <c r="FC55" s="12">
        <f t="shared" si="40"/>
        <v>-20.38369304556355</v>
      </c>
      <c r="FD55" s="12">
        <f t="shared" si="41"/>
        <v>-19.498069498069498</v>
      </c>
      <c r="FE55" s="12">
        <f t="shared" si="42"/>
        <v>15.111111111111111</v>
      </c>
      <c r="FF55" s="12">
        <f t="shared" si="43"/>
        <v>19.363395225464192</v>
      </c>
      <c r="FG55" s="12">
        <f t="shared" si="44"/>
        <v>-4.556962025316456</v>
      </c>
      <c r="FH55" s="12">
        <f t="shared" si="45"/>
        <v>-2.2277227722772279</v>
      </c>
      <c r="FI55" s="12">
        <f t="shared" si="46"/>
        <v>8.8948787061994601</v>
      </c>
      <c r="FJ55" s="12">
        <f t="shared" si="47"/>
        <v>15.576323987538942</v>
      </c>
      <c r="FK55" s="12">
        <f t="shared" si="48"/>
        <v>32.098765432098766</v>
      </c>
      <c r="FL55" s="12">
        <f t="shared" si="49"/>
        <v>-3.1872509960159361</v>
      </c>
      <c r="FM55" s="12">
        <f t="shared" si="50"/>
        <v>16.744186046511629</v>
      </c>
      <c r="FN55" s="12">
        <f t="shared" si="51"/>
        <v>11.979166666666666</v>
      </c>
      <c r="FO55" s="12">
        <f t="shared" si="52"/>
        <v>0.52356020942408377</v>
      </c>
      <c r="FP55" s="12">
        <f t="shared" si="53"/>
        <v>4.1825095057034217E-2</v>
      </c>
      <c r="FQ55" s="12">
        <f t="shared" si="54"/>
        <v>-4.363636363636364E-2</v>
      </c>
      <c r="FR55" s="12">
        <f t="shared" si="55"/>
        <v>-5.8219178082191778E-2</v>
      </c>
      <c r="FS55" s="12">
        <f t="shared" si="56"/>
        <v>1.0380622837370242E-2</v>
      </c>
      <c r="FT55" s="12">
        <f t="shared" si="57"/>
        <v>0</v>
      </c>
      <c r="FU55" s="12">
        <f t="shared" si="58"/>
        <v>-3.4482758620689655E-3</v>
      </c>
      <c r="FV55" s="12">
        <f t="shared" si="59"/>
        <v>0.2608695652173913</v>
      </c>
      <c r="FW55" s="12">
        <f t="shared" si="60"/>
        <v>-0.38005390835579517</v>
      </c>
      <c r="FX55" s="12">
        <f t="shared" si="61"/>
        <v>0.52674897119341568</v>
      </c>
      <c r="FY55" s="12">
        <f t="shared" si="62"/>
        <v>0.17391304347826086</v>
      </c>
      <c r="FZ55" s="12">
        <f t="shared" si="63"/>
        <v>2.4752475247524754E-2</v>
      </c>
      <c r="GA55" s="12">
        <f t="shared" si="64"/>
        <v>0.55384615384615388</v>
      </c>
      <c r="GB55" s="12">
        <f t="shared" si="65"/>
        <v>-5.1094890510948905E-2</v>
      </c>
      <c r="GC55" s="12">
        <f t="shared" si="66"/>
        <v>0.11382113821138211</v>
      </c>
    </row>
    <row r="56" spans="1:185" x14ac:dyDescent="0.25">
      <c r="A56" t="s">
        <v>63</v>
      </c>
      <c r="B56" s="10">
        <v>43951</v>
      </c>
      <c r="C56">
        <v>285000</v>
      </c>
      <c r="D56">
        <v>-47000</v>
      </c>
      <c r="E56" s="10">
        <v>43951</v>
      </c>
      <c r="F56">
        <v>274000</v>
      </c>
      <c r="G56">
        <v>11000</v>
      </c>
      <c r="H56" t="s">
        <v>63</v>
      </c>
      <c r="I56" s="10">
        <v>43950</v>
      </c>
      <c r="J56">
        <v>332000</v>
      </c>
      <c r="K56">
        <v>-85000</v>
      </c>
      <c r="L56" s="10">
        <v>43950</v>
      </c>
      <c r="M56">
        <v>263000</v>
      </c>
      <c r="N56">
        <v>-12000</v>
      </c>
      <c r="O56" t="s">
        <v>63</v>
      </c>
      <c r="P56" s="10">
        <v>43949</v>
      </c>
      <c r="Q56">
        <v>417000</v>
      </c>
      <c r="R56">
        <v>-101000</v>
      </c>
      <c r="S56" s="10">
        <v>43949</v>
      </c>
      <c r="T56">
        <v>275000</v>
      </c>
      <c r="U56">
        <v>-17000</v>
      </c>
      <c r="V56" t="s">
        <v>63</v>
      </c>
      <c r="W56" s="10">
        <v>43948</v>
      </c>
      <c r="X56">
        <v>518000</v>
      </c>
      <c r="Y56">
        <v>68000</v>
      </c>
      <c r="Z56" s="10">
        <v>43948</v>
      </c>
      <c r="AA56">
        <v>292000</v>
      </c>
      <c r="AB56">
        <v>3000</v>
      </c>
      <c r="AC56" t="s">
        <v>63</v>
      </c>
      <c r="AD56" s="10">
        <v>43945</v>
      </c>
      <c r="AE56">
        <v>450000</v>
      </c>
      <c r="AF56">
        <v>73000</v>
      </c>
      <c r="AG56" s="10">
        <v>43945</v>
      </c>
      <c r="AH56">
        <v>289000</v>
      </c>
      <c r="AI56">
        <v>0</v>
      </c>
      <c r="AJ56" t="s">
        <v>63</v>
      </c>
      <c r="AK56" s="10">
        <v>43944</v>
      </c>
      <c r="AL56">
        <v>377000</v>
      </c>
      <c r="AM56">
        <v>-18000</v>
      </c>
      <c r="AN56" s="10">
        <v>43944</v>
      </c>
      <c r="AO56">
        <v>289000</v>
      </c>
      <c r="AP56">
        <v>-1000</v>
      </c>
      <c r="AQ56" t="s">
        <v>63</v>
      </c>
      <c r="AR56" s="10">
        <v>43943</v>
      </c>
      <c r="AS56">
        <v>395000</v>
      </c>
      <c r="AT56">
        <v>-9000</v>
      </c>
      <c r="AU56" s="10">
        <v>43943</v>
      </c>
      <c r="AV56">
        <v>290000</v>
      </c>
      <c r="AW56">
        <v>60000</v>
      </c>
      <c r="AX56" t="s">
        <v>63</v>
      </c>
      <c r="AY56" s="10">
        <v>43942</v>
      </c>
      <c r="AZ56">
        <v>404000</v>
      </c>
      <c r="BA56">
        <v>33000</v>
      </c>
      <c r="BB56" s="10">
        <v>43942</v>
      </c>
      <c r="BC56">
        <v>230000</v>
      </c>
      <c r="BD56">
        <v>-141000</v>
      </c>
      <c r="BE56" t="s">
        <v>63</v>
      </c>
      <c r="BF56" s="10">
        <v>43941</v>
      </c>
      <c r="BG56">
        <v>371000</v>
      </c>
      <c r="BH56">
        <v>50000</v>
      </c>
      <c r="BI56" s="10">
        <v>43941</v>
      </c>
      <c r="BJ56">
        <v>371000</v>
      </c>
      <c r="BK56">
        <v>128000</v>
      </c>
      <c r="BL56" t="s">
        <v>63</v>
      </c>
      <c r="BM56" s="10">
        <v>43938</v>
      </c>
      <c r="BN56">
        <v>321000</v>
      </c>
      <c r="BO56">
        <v>78000</v>
      </c>
      <c r="BP56" s="10">
        <v>43938</v>
      </c>
      <c r="BQ56">
        <v>243000</v>
      </c>
      <c r="BR56">
        <v>36000</v>
      </c>
      <c r="BS56" t="s">
        <v>63</v>
      </c>
      <c r="BT56" s="10">
        <v>43937</v>
      </c>
      <c r="BU56">
        <v>243000</v>
      </c>
      <c r="BV56">
        <v>-8000</v>
      </c>
      <c r="BW56" s="10">
        <v>43937</v>
      </c>
      <c r="BX56">
        <v>207000</v>
      </c>
      <c r="BY56">
        <v>5000</v>
      </c>
      <c r="BZ56" t="s">
        <v>63</v>
      </c>
      <c r="CA56" s="10">
        <v>43936</v>
      </c>
      <c r="CB56">
        <v>251000</v>
      </c>
      <c r="CC56">
        <v>36000</v>
      </c>
      <c r="CD56" s="10">
        <v>43936</v>
      </c>
      <c r="CE56">
        <v>202000</v>
      </c>
      <c r="CF56">
        <v>72000</v>
      </c>
      <c r="CG56" t="s">
        <v>63</v>
      </c>
      <c r="CH56" s="10">
        <v>43934</v>
      </c>
      <c r="CI56">
        <v>215000</v>
      </c>
      <c r="CJ56">
        <v>23000</v>
      </c>
      <c r="CK56" s="10">
        <v>43934</v>
      </c>
      <c r="CL56">
        <v>130000</v>
      </c>
      <c r="CM56">
        <v>-7000</v>
      </c>
      <c r="CN56" t="s">
        <v>63</v>
      </c>
      <c r="CO56" s="10">
        <v>43930</v>
      </c>
      <c r="CP56">
        <v>192000</v>
      </c>
      <c r="CQ56">
        <v>1000</v>
      </c>
      <c r="CR56" s="10">
        <v>43930</v>
      </c>
      <c r="CS56">
        <v>137000</v>
      </c>
      <c r="CT56">
        <v>14000</v>
      </c>
      <c r="CU56" t="s">
        <v>63</v>
      </c>
      <c r="CV56" s="10">
        <v>43929</v>
      </c>
      <c r="CW56">
        <v>191000</v>
      </c>
      <c r="CX56">
        <v>83000</v>
      </c>
      <c r="CY56" s="10">
        <v>43929</v>
      </c>
      <c r="CZ56">
        <v>123000</v>
      </c>
      <c r="DA56">
        <v>36000</v>
      </c>
      <c r="DD56" t="str">
        <f t="shared" si="67"/>
        <v>HCLTECH</v>
      </c>
      <c r="DE56">
        <f t="shared" si="3"/>
        <v>819000</v>
      </c>
      <c r="DF56">
        <f t="shared" si="4"/>
        <v>767200</v>
      </c>
      <c r="DG56">
        <f t="shared" si="5"/>
        <v>968800</v>
      </c>
      <c r="DH56">
        <f t="shared" si="6"/>
        <v>970200</v>
      </c>
      <c r="DI56">
        <f t="shared" si="7"/>
        <v>1275400</v>
      </c>
      <c r="DJ56">
        <f t="shared" si="8"/>
        <v>760200</v>
      </c>
      <c r="DK56">
        <f t="shared" si="9"/>
        <v>702800</v>
      </c>
      <c r="DL56">
        <f t="shared" si="10"/>
        <v>708400</v>
      </c>
      <c r="DM56">
        <f t="shared" si="11"/>
        <v>715400</v>
      </c>
      <c r="DN56">
        <f t="shared" si="12"/>
        <v>739200</v>
      </c>
      <c r="DO56">
        <f t="shared" si="13"/>
        <v>609000</v>
      </c>
      <c r="DP56">
        <f t="shared" si="14"/>
        <v>418600</v>
      </c>
      <c r="DQ56">
        <f t="shared" si="15"/>
        <v>344400</v>
      </c>
      <c r="DR56">
        <f t="shared" si="16"/>
        <v>295400</v>
      </c>
      <c r="DS56">
        <f t="shared" si="17"/>
        <v>289800</v>
      </c>
      <c r="DT56">
        <f t="shared" si="68"/>
        <v>1156400</v>
      </c>
      <c r="DU56">
        <f t="shared" si="69"/>
        <v>855400</v>
      </c>
      <c r="DV56">
        <f t="shared" si="70"/>
        <v>838600</v>
      </c>
      <c r="DW56">
        <f t="shared" si="71"/>
        <v>883400</v>
      </c>
      <c r="DX56">
        <f t="shared" si="72"/>
        <v>827400</v>
      </c>
      <c r="DY56">
        <f t="shared" si="73"/>
        <v>830200</v>
      </c>
      <c r="DZ56">
        <f t="shared" si="74"/>
        <v>715400</v>
      </c>
      <c r="EA56">
        <f t="shared" si="75"/>
        <v>722400</v>
      </c>
      <c r="EB56">
        <f t="shared" si="76"/>
        <v>823200</v>
      </c>
      <c r="EC56">
        <f t="shared" si="77"/>
        <v>796600</v>
      </c>
      <c r="ED56">
        <f t="shared" si="78"/>
        <v>847000</v>
      </c>
      <c r="EE56">
        <f t="shared" si="79"/>
        <v>845600</v>
      </c>
      <c r="EF56">
        <f t="shared" si="80"/>
        <v>666400</v>
      </c>
      <c r="EG56">
        <f t="shared" si="81"/>
        <v>645400</v>
      </c>
      <c r="EH56">
        <f t="shared" si="82"/>
        <v>669200</v>
      </c>
      <c r="EJ56" s="11" t="str">
        <f t="shared" si="36"/>
        <v>HCLTECH</v>
      </c>
      <c r="EK56" s="12">
        <f t="shared" si="84"/>
        <v>1.4119658119658121</v>
      </c>
      <c r="EL56" s="12">
        <f t="shared" si="84"/>
        <v>1.114963503649635</v>
      </c>
      <c r="EM56" s="12">
        <f t="shared" si="84"/>
        <v>0.86560693641618502</v>
      </c>
      <c r="EN56" s="12">
        <f t="shared" si="84"/>
        <v>0.91053391053391053</v>
      </c>
      <c r="EO56" s="12">
        <f t="shared" si="84"/>
        <v>0.64873765093304059</v>
      </c>
      <c r="EP56" s="12">
        <f t="shared" si="84"/>
        <v>1.0920810313075506</v>
      </c>
      <c r="EQ56" s="12">
        <f t="shared" si="84"/>
        <v>1.0179282868525896</v>
      </c>
      <c r="ER56" s="12">
        <f t="shared" si="84"/>
        <v>1.0197628458498025</v>
      </c>
      <c r="ES56" s="12">
        <f t="shared" si="84"/>
        <v>1.1506849315068493</v>
      </c>
      <c r="ET56" s="12">
        <f t="shared" si="84"/>
        <v>1.0776515151515151</v>
      </c>
      <c r="EU56" s="12">
        <f t="shared" si="84"/>
        <v>1.3908045977011494</v>
      </c>
      <c r="EV56" s="12">
        <f t="shared" si="84"/>
        <v>2.020066889632107</v>
      </c>
      <c r="EW56" s="12">
        <f t="shared" si="84"/>
        <v>1.934959349593496</v>
      </c>
      <c r="EX56" s="12">
        <f t="shared" si="84"/>
        <v>2.1848341232227488</v>
      </c>
      <c r="EY56" s="12">
        <f t="shared" si="84"/>
        <v>2.3091787439613527</v>
      </c>
      <c r="FA56" s="12" t="str">
        <f t="shared" si="38"/>
        <v>HCLTECH</v>
      </c>
      <c r="FB56" s="12">
        <f t="shared" si="39"/>
        <v>6.7518248175182478</v>
      </c>
      <c r="FC56" s="12">
        <f t="shared" si="40"/>
        <v>-20.809248554913296</v>
      </c>
      <c r="FD56" s="12">
        <f t="shared" si="41"/>
        <v>-0.14430014430014429</v>
      </c>
      <c r="FE56" s="12">
        <f t="shared" si="42"/>
        <v>-23.929747530186606</v>
      </c>
      <c r="FF56" s="12">
        <f t="shared" si="43"/>
        <v>67.771639042357279</v>
      </c>
      <c r="FG56" s="12">
        <f t="shared" si="44"/>
        <v>8.1673306772908365</v>
      </c>
      <c r="FH56" s="12">
        <f t="shared" si="45"/>
        <v>-0.79051383399209485</v>
      </c>
      <c r="FI56" s="12">
        <f t="shared" si="46"/>
        <v>-0.97847358121330719</v>
      </c>
      <c r="FJ56" s="12">
        <f t="shared" si="47"/>
        <v>-3.2196969696969697</v>
      </c>
      <c r="FK56" s="12">
        <f t="shared" si="48"/>
        <v>21.379310344827587</v>
      </c>
      <c r="FL56" s="12">
        <f t="shared" si="49"/>
        <v>45.484949832775918</v>
      </c>
      <c r="FM56" s="12">
        <f t="shared" si="50"/>
        <v>21.54471544715447</v>
      </c>
      <c r="FN56" s="12">
        <f t="shared" si="51"/>
        <v>16.587677725118482</v>
      </c>
      <c r="FO56" s="12">
        <f t="shared" si="52"/>
        <v>1.932367149758454</v>
      </c>
      <c r="FP56" s="12">
        <f t="shared" si="53"/>
        <v>0.35188216039279868</v>
      </c>
      <c r="FQ56" s="12">
        <f t="shared" si="54"/>
        <v>2.003338898163606E-2</v>
      </c>
      <c r="FR56" s="12">
        <f t="shared" si="55"/>
        <v>-5.0713153724247229E-2</v>
      </c>
      <c r="FS56" s="12">
        <f t="shared" si="56"/>
        <v>6.7681895093062605E-2</v>
      </c>
      <c r="FT56" s="12">
        <f t="shared" si="57"/>
        <v>-3.3726812816188868E-3</v>
      </c>
      <c r="FU56" s="12">
        <f t="shared" si="58"/>
        <v>0.16046966731898238</v>
      </c>
      <c r="FV56" s="12">
        <f t="shared" si="59"/>
        <v>-9.6899224806201549E-3</v>
      </c>
      <c r="FW56" s="12">
        <f t="shared" si="60"/>
        <v>-0.12244897959183673</v>
      </c>
      <c r="FX56" s="12">
        <f t="shared" si="61"/>
        <v>3.3391915641476276E-2</v>
      </c>
      <c r="FY56" s="12">
        <f t="shared" si="62"/>
        <v>-5.9504132231404959E-2</v>
      </c>
      <c r="FZ56" s="12">
        <f t="shared" si="63"/>
        <v>1.6556291390728477E-3</v>
      </c>
      <c r="GA56" s="12">
        <f t="shared" si="64"/>
        <v>0.26890756302521007</v>
      </c>
      <c r="GB56" s="12">
        <f t="shared" si="65"/>
        <v>3.2537960954446853E-2</v>
      </c>
      <c r="GC56" s="12">
        <f t="shared" si="66"/>
        <v>-3.5564853556485358E-2</v>
      </c>
    </row>
    <row r="57" spans="1:185" x14ac:dyDescent="0.25">
      <c r="A57" t="s">
        <v>64</v>
      </c>
      <c r="B57" s="10">
        <v>43951</v>
      </c>
      <c r="C57">
        <v>819000</v>
      </c>
      <c r="D57">
        <v>51800</v>
      </c>
      <c r="E57" s="10">
        <v>43951</v>
      </c>
      <c r="F57">
        <v>1156400</v>
      </c>
      <c r="G57">
        <v>301000</v>
      </c>
      <c r="H57" t="s">
        <v>64</v>
      </c>
      <c r="I57" s="10">
        <v>43950</v>
      </c>
      <c r="J57">
        <v>767200</v>
      </c>
      <c r="K57">
        <v>-201600</v>
      </c>
      <c r="L57" s="10">
        <v>43950</v>
      </c>
      <c r="M57">
        <v>855400</v>
      </c>
      <c r="N57">
        <v>16800</v>
      </c>
      <c r="O57" t="s">
        <v>64</v>
      </c>
      <c r="P57" s="10">
        <v>43949</v>
      </c>
      <c r="Q57">
        <v>968800</v>
      </c>
      <c r="R57">
        <v>-1400</v>
      </c>
      <c r="S57" s="10">
        <v>43949</v>
      </c>
      <c r="T57">
        <v>838600</v>
      </c>
      <c r="U57">
        <v>-44800</v>
      </c>
      <c r="V57" t="s">
        <v>64</v>
      </c>
      <c r="W57" s="10">
        <v>43948</v>
      </c>
      <c r="X57">
        <v>970200</v>
      </c>
      <c r="Y57">
        <v>-305200</v>
      </c>
      <c r="Z57" s="10">
        <v>43948</v>
      </c>
      <c r="AA57">
        <v>883400</v>
      </c>
      <c r="AB57">
        <v>56000</v>
      </c>
      <c r="AC57" t="s">
        <v>64</v>
      </c>
      <c r="AD57" s="10">
        <v>43945</v>
      </c>
      <c r="AE57">
        <v>1275400</v>
      </c>
      <c r="AF57">
        <v>515200</v>
      </c>
      <c r="AG57" s="10">
        <v>43945</v>
      </c>
      <c r="AH57">
        <v>827400</v>
      </c>
      <c r="AI57">
        <v>-2800</v>
      </c>
      <c r="AJ57" t="s">
        <v>64</v>
      </c>
      <c r="AK57" s="10">
        <v>43944</v>
      </c>
      <c r="AL57">
        <v>760200</v>
      </c>
      <c r="AM57">
        <v>57400</v>
      </c>
      <c r="AN57" s="10">
        <v>43944</v>
      </c>
      <c r="AO57">
        <v>830200</v>
      </c>
      <c r="AP57">
        <v>114800</v>
      </c>
      <c r="AQ57" t="s">
        <v>64</v>
      </c>
      <c r="AR57" s="10">
        <v>43943</v>
      </c>
      <c r="AS57">
        <v>702800</v>
      </c>
      <c r="AT57">
        <v>-5600</v>
      </c>
      <c r="AU57" s="10">
        <v>43943</v>
      </c>
      <c r="AV57">
        <v>715400</v>
      </c>
      <c r="AW57">
        <v>-7000</v>
      </c>
      <c r="AX57" t="s">
        <v>64</v>
      </c>
      <c r="AY57" s="10">
        <v>43942</v>
      </c>
      <c r="AZ57">
        <v>708400</v>
      </c>
      <c r="BA57">
        <v>-7000</v>
      </c>
      <c r="BB57" s="10">
        <v>43942</v>
      </c>
      <c r="BC57">
        <v>722400</v>
      </c>
      <c r="BD57">
        <v>-100800</v>
      </c>
      <c r="BE57" t="s">
        <v>64</v>
      </c>
      <c r="BF57" s="10">
        <v>43941</v>
      </c>
      <c r="BG57">
        <v>715400</v>
      </c>
      <c r="BH57">
        <v>-23800</v>
      </c>
      <c r="BI57" s="10">
        <v>43941</v>
      </c>
      <c r="BJ57">
        <v>823200</v>
      </c>
      <c r="BK57">
        <v>26600</v>
      </c>
      <c r="BL57" t="s">
        <v>64</v>
      </c>
      <c r="BM57" s="10">
        <v>43938</v>
      </c>
      <c r="BN57">
        <v>739200</v>
      </c>
      <c r="BO57">
        <v>130200</v>
      </c>
      <c r="BP57" s="10">
        <v>43938</v>
      </c>
      <c r="BQ57">
        <v>796600</v>
      </c>
      <c r="BR57">
        <v>-50400</v>
      </c>
      <c r="BS57" t="s">
        <v>64</v>
      </c>
      <c r="BT57" s="10">
        <v>43937</v>
      </c>
      <c r="BU57">
        <v>609000</v>
      </c>
      <c r="BV57">
        <v>190400</v>
      </c>
      <c r="BW57" s="10">
        <v>43937</v>
      </c>
      <c r="BX57">
        <v>847000</v>
      </c>
      <c r="BY57">
        <v>1400</v>
      </c>
      <c r="BZ57" t="s">
        <v>64</v>
      </c>
      <c r="CA57" s="10">
        <v>43936</v>
      </c>
      <c r="CB57">
        <v>418600</v>
      </c>
      <c r="CC57">
        <v>74200</v>
      </c>
      <c r="CD57" s="10">
        <v>43936</v>
      </c>
      <c r="CE57">
        <v>845600</v>
      </c>
      <c r="CF57">
        <v>179200</v>
      </c>
      <c r="CG57" t="s">
        <v>64</v>
      </c>
      <c r="CH57" s="10">
        <v>43934</v>
      </c>
      <c r="CI57">
        <v>344400</v>
      </c>
      <c r="CJ57">
        <v>49000</v>
      </c>
      <c r="CK57" s="10">
        <v>43934</v>
      </c>
      <c r="CL57">
        <v>666400</v>
      </c>
      <c r="CM57">
        <v>21000</v>
      </c>
      <c r="CN57" t="s">
        <v>64</v>
      </c>
      <c r="CO57" s="10">
        <v>43930</v>
      </c>
      <c r="CP57">
        <v>295400</v>
      </c>
      <c r="CQ57">
        <v>5600</v>
      </c>
      <c r="CR57" s="10">
        <v>43930</v>
      </c>
      <c r="CS57">
        <v>645400</v>
      </c>
      <c r="CT57">
        <v>-23800</v>
      </c>
      <c r="CU57" t="s">
        <v>64</v>
      </c>
      <c r="CV57" s="10">
        <v>43929</v>
      </c>
      <c r="CW57">
        <v>289800</v>
      </c>
      <c r="CX57">
        <v>18200</v>
      </c>
      <c r="CY57" s="10">
        <v>43929</v>
      </c>
      <c r="CZ57">
        <v>669200</v>
      </c>
      <c r="DA57">
        <v>88200</v>
      </c>
      <c r="DD57" t="str">
        <f t="shared" si="67"/>
        <v>HDFC</v>
      </c>
      <c r="DE57">
        <f t="shared" si="3"/>
        <v>1890750</v>
      </c>
      <c r="DF57">
        <f t="shared" si="4"/>
        <v>1669500</v>
      </c>
      <c r="DG57">
        <f t="shared" si="5"/>
        <v>1503500</v>
      </c>
      <c r="DH57">
        <f t="shared" si="6"/>
        <v>1616250</v>
      </c>
      <c r="DI57">
        <f t="shared" si="7"/>
        <v>1639750</v>
      </c>
      <c r="DJ57">
        <f t="shared" si="8"/>
        <v>1464000</v>
      </c>
      <c r="DK57">
        <f t="shared" si="9"/>
        <v>1390750</v>
      </c>
      <c r="DL57">
        <f t="shared" si="10"/>
        <v>1344250</v>
      </c>
      <c r="DM57">
        <f t="shared" si="11"/>
        <v>1404250</v>
      </c>
      <c r="DN57">
        <f t="shared" si="12"/>
        <v>1447000</v>
      </c>
      <c r="DO57">
        <f t="shared" si="13"/>
        <v>1248750</v>
      </c>
      <c r="DP57">
        <f t="shared" si="14"/>
        <v>1215750</v>
      </c>
      <c r="DQ57">
        <f t="shared" si="15"/>
        <v>1093750</v>
      </c>
      <c r="DR57">
        <f t="shared" si="16"/>
        <v>980750</v>
      </c>
      <c r="DS57">
        <f t="shared" si="17"/>
        <v>1007000</v>
      </c>
      <c r="DT57">
        <f t="shared" si="68"/>
        <v>1538250</v>
      </c>
      <c r="DU57">
        <f t="shared" si="69"/>
        <v>1300250</v>
      </c>
      <c r="DV57">
        <f t="shared" si="70"/>
        <v>998000</v>
      </c>
      <c r="DW57">
        <f t="shared" si="71"/>
        <v>808000</v>
      </c>
      <c r="DX57">
        <f t="shared" si="72"/>
        <v>826500</v>
      </c>
      <c r="DY57">
        <f t="shared" si="73"/>
        <v>857500</v>
      </c>
      <c r="DZ57">
        <f t="shared" si="74"/>
        <v>864250</v>
      </c>
      <c r="EA57">
        <f t="shared" si="75"/>
        <v>811000</v>
      </c>
      <c r="EB57">
        <f t="shared" si="76"/>
        <v>897000</v>
      </c>
      <c r="EC57">
        <f t="shared" si="77"/>
        <v>743750</v>
      </c>
      <c r="ED57">
        <f t="shared" si="78"/>
        <v>675000</v>
      </c>
      <c r="EE57">
        <f t="shared" si="79"/>
        <v>651000</v>
      </c>
      <c r="EF57">
        <f t="shared" si="80"/>
        <v>571750</v>
      </c>
      <c r="EG57">
        <f t="shared" si="81"/>
        <v>568250</v>
      </c>
      <c r="EH57">
        <f t="shared" si="82"/>
        <v>499750</v>
      </c>
      <c r="EJ57" s="11" t="str">
        <f t="shared" si="36"/>
        <v>HDFC</v>
      </c>
      <c r="EK57" s="12">
        <f t="shared" si="84"/>
        <v>0.81356604522015075</v>
      </c>
      <c r="EL57" s="12">
        <f t="shared" si="84"/>
        <v>0.77882599580712786</v>
      </c>
      <c r="EM57" s="12">
        <f t="shared" si="84"/>
        <v>0.66378450282673762</v>
      </c>
      <c r="EN57" s="12">
        <f t="shared" si="84"/>
        <v>0.49992266047950501</v>
      </c>
      <c r="EO57" s="12">
        <f t="shared" si="84"/>
        <v>0.50404025003811559</v>
      </c>
      <c r="EP57" s="12">
        <f t="shared" si="84"/>
        <v>0.58572404371584696</v>
      </c>
      <c r="EQ57" s="12">
        <f t="shared" si="84"/>
        <v>0.62142728743483733</v>
      </c>
      <c r="ER57" s="12">
        <f t="shared" si="84"/>
        <v>0.60331039613167192</v>
      </c>
      <c r="ES57" s="12">
        <f t="shared" si="84"/>
        <v>0.63877514687555637</v>
      </c>
      <c r="ET57" s="12">
        <f t="shared" si="84"/>
        <v>0.51399447131997233</v>
      </c>
      <c r="EU57" s="12">
        <f t="shared" si="84"/>
        <v>0.54054054054054057</v>
      </c>
      <c r="EV57" s="12">
        <f t="shared" si="84"/>
        <v>0.53547193090684764</v>
      </c>
      <c r="EW57" s="12">
        <f t="shared" si="84"/>
        <v>0.52274285714285718</v>
      </c>
      <c r="EX57" s="12">
        <f t="shared" si="84"/>
        <v>0.5794035177160336</v>
      </c>
      <c r="EY57" s="12">
        <f t="shared" si="84"/>
        <v>0.49627606752730885</v>
      </c>
      <c r="FA57" s="12" t="str">
        <f t="shared" si="38"/>
        <v>HDFC</v>
      </c>
      <c r="FB57" s="12">
        <f t="shared" si="39"/>
        <v>13.25247079964061</v>
      </c>
      <c r="FC57" s="12">
        <f t="shared" si="40"/>
        <v>11.040904556035915</v>
      </c>
      <c r="FD57" s="12">
        <f t="shared" si="41"/>
        <v>-6.9760247486465587</v>
      </c>
      <c r="FE57" s="12">
        <f t="shared" si="42"/>
        <v>-1.4331452965391065</v>
      </c>
      <c r="FF57" s="12">
        <f t="shared" si="43"/>
        <v>12.004781420765028</v>
      </c>
      <c r="FG57" s="12">
        <f t="shared" si="44"/>
        <v>5.2669422973215889</v>
      </c>
      <c r="FH57" s="12">
        <f t="shared" si="45"/>
        <v>3.4591779802864049</v>
      </c>
      <c r="FI57" s="12">
        <f t="shared" si="46"/>
        <v>-4.2727434573615808</v>
      </c>
      <c r="FJ57" s="12">
        <f t="shared" si="47"/>
        <v>-2.9543883897719421</v>
      </c>
      <c r="FK57" s="12">
        <f t="shared" si="48"/>
        <v>15.875875875875876</v>
      </c>
      <c r="FL57" s="12">
        <f t="shared" si="49"/>
        <v>2.7143738433066007</v>
      </c>
      <c r="FM57" s="12">
        <f t="shared" si="50"/>
        <v>11.154285714285715</v>
      </c>
      <c r="FN57" s="12">
        <f t="shared" si="51"/>
        <v>11.521794544991078</v>
      </c>
      <c r="FO57" s="12">
        <f t="shared" si="52"/>
        <v>-2.6067527308838132</v>
      </c>
      <c r="FP57" s="12">
        <f t="shared" si="53"/>
        <v>0.18304172274562583</v>
      </c>
      <c r="FQ57" s="12">
        <f t="shared" si="54"/>
        <v>0.30285571142284567</v>
      </c>
      <c r="FR57" s="12">
        <f t="shared" si="55"/>
        <v>0.23514851485148514</v>
      </c>
      <c r="FS57" s="12">
        <f t="shared" si="56"/>
        <v>-2.2383545069570479E-2</v>
      </c>
      <c r="FT57" s="12">
        <f t="shared" si="57"/>
        <v>-3.6151603498542274E-2</v>
      </c>
      <c r="FU57" s="12">
        <f t="shared" si="58"/>
        <v>-7.8102400925658087E-3</v>
      </c>
      <c r="FV57" s="12">
        <f t="shared" si="59"/>
        <v>6.5659679408138105E-2</v>
      </c>
      <c r="FW57" s="12">
        <f t="shared" si="60"/>
        <v>-9.5875139353400224E-2</v>
      </c>
      <c r="FX57" s="12">
        <f t="shared" si="61"/>
        <v>0.20605042016806724</v>
      </c>
      <c r="FY57" s="12">
        <f t="shared" si="62"/>
        <v>0.10185185185185185</v>
      </c>
      <c r="FZ57" s="12">
        <f t="shared" si="63"/>
        <v>3.6866359447004608E-2</v>
      </c>
      <c r="GA57" s="12">
        <f t="shared" si="64"/>
        <v>0.13860953213817229</v>
      </c>
      <c r="GB57" s="12">
        <f t="shared" si="65"/>
        <v>6.1592608886933565E-3</v>
      </c>
      <c r="GC57" s="12">
        <f t="shared" si="66"/>
        <v>0.13706853426713356</v>
      </c>
    </row>
    <row r="58" spans="1:185" x14ac:dyDescent="0.25">
      <c r="A58" t="s">
        <v>65</v>
      </c>
      <c r="B58" s="10">
        <v>43951</v>
      </c>
      <c r="C58">
        <v>1890750</v>
      </c>
      <c r="D58">
        <v>221250</v>
      </c>
      <c r="E58" s="10">
        <v>43951</v>
      </c>
      <c r="F58">
        <v>1538250</v>
      </c>
      <c r="G58">
        <v>238000</v>
      </c>
      <c r="H58" t="s">
        <v>65</v>
      </c>
      <c r="I58" s="10">
        <v>43950</v>
      </c>
      <c r="J58">
        <v>1669500</v>
      </c>
      <c r="K58">
        <v>166000</v>
      </c>
      <c r="L58" s="10">
        <v>43950</v>
      </c>
      <c r="M58">
        <v>1300250</v>
      </c>
      <c r="N58">
        <v>302250</v>
      </c>
      <c r="O58" t="s">
        <v>65</v>
      </c>
      <c r="P58" s="10">
        <v>43949</v>
      </c>
      <c r="Q58">
        <v>1503500</v>
      </c>
      <c r="R58">
        <v>-112750</v>
      </c>
      <c r="S58" s="10">
        <v>43949</v>
      </c>
      <c r="T58">
        <v>998000</v>
      </c>
      <c r="U58">
        <v>190000</v>
      </c>
      <c r="V58" t="s">
        <v>65</v>
      </c>
      <c r="W58" s="10">
        <v>43948</v>
      </c>
      <c r="X58">
        <v>1616250</v>
      </c>
      <c r="Y58">
        <v>-23500</v>
      </c>
      <c r="Z58" s="10">
        <v>43948</v>
      </c>
      <c r="AA58">
        <v>808000</v>
      </c>
      <c r="AB58">
        <v>-18500</v>
      </c>
      <c r="AC58" t="s">
        <v>65</v>
      </c>
      <c r="AD58" s="10">
        <v>43945</v>
      </c>
      <c r="AE58">
        <v>1639750</v>
      </c>
      <c r="AF58">
        <v>175750</v>
      </c>
      <c r="AG58" s="10">
        <v>43945</v>
      </c>
      <c r="AH58">
        <v>826500</v>
      </c>
      <c r="AI58">
        <v>-31000</v>
      </c>
      <c r="AJ58" t="s">
        <v>65</v>
      </c>
      <c r="AK58" s="10">
        <v>43944</v>
      </c>
      <c r="AL58">
        <v>1464000</v>
      </c>
      <c r="AM58">
        <v>73250</v>
      </c>
      <c r="AN58" s="10">
        <v>43944</v>
      </c>
      <c r="AO58">
        <v>857500</v>
      </c>
      <c r="AP58">
        <v>-6750</v>
      </c>
      <c r="AQ58" t="s">
        <v>65</v>
      </c>
      <c r="AR58" s="10">
        <v>43943</v>
      </c>
      <c r="AS58">
        <v>1390750</v>
      </c>
      <c r="AT58">
        <v>46500</v>
      </c>
      <c r="AU58" s="10">
        <v>43943</v>
      </c>
      <c r="AV58">
        <v>864250</v>
      </c>
      <c r="AW58">
        <v>53250</v>
      </c>
      <c r="AX58" t="s">
        <v>65</v>
      </c>
      <c r="AY58" s="10">
        <v>43942</v>
      </c>
      <c r="AZ58">
        <v>1344250</v>
      </c>
      <c r="BA58">
        <v>-60000</v>
      </c>
      <c r="BB58" s="10">
        <v>43942</v>
      </c>
      <c r="BC58">
        <v>811000</v>
      </c>
      <c r="BD58">
        <v>-86000</v>
      </c>
      <c r="BE58" t="s">
        <v>65</v>
      </c>
      <c r="BF58" s="10">
        <v>43941</v>
      </c>
      <c r="BG58">
        <v>1404250</v>
      </c>
      <c r="BH58">
        <v>-42750</v>
      </c>
      <c r="BI58" s="10">
        <v>43941</v>
      </c>
      <c r="BJ58">
        <v>897000</v>
      </c>
      <c r="BK58">
        <v>153250</v>
      </c>
      <c r="BL58" t="s">
        <v>65</v>
      </c>
      <c r="BM58" s="10">
        <v>43938</v>
      </c>
      <c r="BN58">
        <v>1447000</v>
      </c>
      <c r="BO58">
        <v>198250</v>
      </c>
      <c r="BP58" s="10">
        <v>43938</v>
      </c>
      <c r="BQ58">
        <v>743750</v>
      </c>
      <c r="BR58">
        <v>68750</v>
      </c>
      <c r="BS58" t="s">
        <v>65</v>
      </c>
      <c r="BT58" s="10">
        <v>43937</v>
      </c>
      <c r="BU58">
        <v>1248750</v>
      </c>
      <c r="BV58">
        <v>33000</v>
      </c>
      <c r="BW58" s="10">
        <v>43937</v>
      </c>
      <c r="BX58">
        <v>675000</v>
      </c>
      <c r="BY58">
        <v>24000</v>
      </c>
      <c r="BZ58" t="s">
        <v>65</v>
      </c>
      <c r="CA58" s="10">
        <v>43936</v>
      </c>
      <c r="CB58">
        <v>1215750</v>
      </c>
      <c r="CC58">
        <v>122000</v>
      </c>
      <c r="CD58" s="10">
        <v>43936</v>
      </c>
      <c r="CE58">
        <v>651000</v>
      </c>
      <c r="CF58">
        <v>79250</v>
      </c>
      <c r="CG58" t="s">
        <v>65</v>
      </c>
      <c r="CH58" s="10">
        <v>43934</v>
      </c>
      <c r="CI58">
        <v>1093750</v>
      </c>
      <c r="CJ58">
        <v>113000</v>
      </c>
      <c r="CK58" s="10">
        <v>43934</v>
      </c>
      <c r="CL58">
        <v>571750</v>
      </c>
      <c r="CM58">
        <v>3500</v>
      </c>
      <c r="CN58" t="s">
        <v>65</v>
      </c>
      <c r="CO58" s="10">
        <v>43930</v>
      </c>
      <c r="CP58">
        <v>980750</v>
      </c>
      <c r="CQ58">
        <v>-26250</v>
      </c>
      <c r="CR58" s="10">
        <v>43930</v>
      </c>
      <c r="CS58">
        <v>568250</v>
      </c>
      <c r="CT58">
        <v>68500</v>
      </c>
      <c r="CU58" t="s">
        <v>65</v>
      </c>
      <c r="CV58" s="10">
        <v>43929</v>
      </c>
      <c r="CW58">
        <v>1007000</v>
      </c>
      <c r="CX58">
        <v>-55750</v>
      </c>
      <c r="CY58" s="10">
        <v>43929</v>
      </c>
      <c r="CZ58">
        <v>499750</v>
      </c>
      <c r="DA58">
        <v>52750</v>
      </c>
      <c r="DD58" t="str">
        <f t="shared" si="67"/>
        <v>HDFCBANK</v>
      </c>
      <c r="DE58">
        <f t="shared" si="3"/>
        <v>4921500</v>
      </c>
      <c r="DF58">
        <f t="shared" si="4"/>
        <v>5374500</v>
      </c>
      <c r="DG58">
        <f t="shared" si="5"/>
        <v>6485500</v>
      </c>
      <c r="DH58">
        <f t="shared" si="6"/>
        <v>6507000</v>
      </c>
      <c r="DI58">
        <f t="shared" si="7"/>
        <v>5997500</v>
      </c>
      <c r="DJ58">
        <f t="shared" si="8"/>
        <v>5681500</v>
      </c>
      <c r="DK58">
        <f t="shared" si="9"/>
        <v>6014000</v>
      </c>
      <c r="DL58">
        <f t="shared" si="10"/>
        <v>6029500</v>
      </c>
      <c r="DM58">
        <f t="shared" si="11"/>
        <v>6331500</v>
      </c>
      <c r="DN58">
        <f t="shared" si="12"/>
        <v>5601000</v>
      </c>
      <c r="DO58">
        <f t="shared" si="13"/>
        <v>4597000</v>
      </c>
      <c r="DP58">
        <f t="shared" si="14"/>
        <v>4954000</v>
      </c>
      <c r="DQ58">
        <f t="shared" si="15"/>
        <v>3762500</v>
      </c>
      <c r="DR58">
        <f t="shared" si="16"/>
        <v>3116500</v>
      </c>
      <c r="DS58">
        <f t="shared" si="17"/>
        <v>3084000</v>
      </c>
      <c r="DT58">
        <f t="shared" si="68"/>
        <v>3885500</v>
      </c>
      <c r="DU58">
        <f t="shared" si="69"/>
        <v>3299500</v>
      </c>
      <c r="DV58">
        <f t="shared" si="70"/>
        <v>3309500</v>
      </c>
      <c r="DW58">
        <f t="shared" si="71"/>
        <v>3413500</v>
      </c>
      <c r="DX58">
        <f t="shared" si="72"/>
        <v>3373500</v>
      </c>
      <c r="DY58">
        <f t="shared" si="73"/>
        <v>3493000</v>
      </c>
      <c r="DZ58">
        <f t="shared" si="74"/>
        <v>3413000</v>
      </c>
      <c r="EA58">
        <f t="shared" si="75"/>
        <v>3401000</v>
      </c>
      <c r="EB58">
        <f t="shared" si="76"/>
        <v>3959500</v>
      </c>
      <c r="EC58">
        <f t="shared" si="77"/>
        <v>3819500</v>
      </c>
      <c r="ED58">
        <f t="shared" si="78"/>
        <v>2863000</v>
      </c>
      <c r="EE58">
        <f t="shared" si="79"/>
        <v>2531000</v>
      </c>
      <c r="EF58">
        <f t="shared" si="80"/>
        <v>2209500</v>
      </c>
      <c r="EG58">
        <f t="shared" si="81"/>
        <v>2285500</v>
      </c>
      <c r="EH58">
        <f t="shared" si="82"/>
        <v>1973000</v>
      </c>
      <c r="EJ58" s="11" t="str">
        <f t="shared" si="36"/>
        <v>HDFCBANK</v>
      </c>
      <c r="EK58" s="12">
        <f t="shared" si="84"/>
        <v>0.78949507264045515</v>
      </c>
      <c r="EL58" s="12">
        <f t="shared" si="84"/>
        <v>0.61391757372778866</v>
      </c>
      <c r="EM58" s="12">
        <f t="shared" si="84"/>
        <v>0.51029219027060368</v>
      </c>
      <c r="EN58" s="12">
        <f t="shared" si="84"/>
        <v>0.52458890425695404</v>
      </c>
      <c r="EO58" s="12">
        <f t="shared" si="84"/>
        <v>0.56248436848686956</v>
      </c>
      <c r="EP58" s="12">
        <f t="shared" si="84"/>
        <v>0.61480242893602044</v>
      </c>
      <c r="EQ58" s="12">
        <f t="shared" si="84"/>
        <v>0.56750914532756902</v>
      </c>
      <c r="ER58" s="12">
        <f t="shared" si="84"/>
        <v>0.5640600381457832</v>
      </c>
      <c r="ES58" s="12">
        <f t="shared" si="84"/>
        <v>0.62536523730553584</v>
      </c>
      <c r="ET58" s="12">
        <f t="shared" si="84"/>
        <v>0.68193179789323333</v>
      </c>
      <c r="EU58" s="12">
        <f t="shared" si="84"/>
        <v>0.62279747661518381</v>
      </c>
      <c r="EV58" s="12">
        <f t="shared" si="84"/>
        <v>0.51090028259991926</v>
      </c>
      <c r="EW58" s="12">
        <f t="shared" si="84"/>
        <v>0.58724252491694351</v>
      </c>
      <c r="EX58" s="12">
        <f t="shared" si="84"/>
        <v>0.73335472485159636</v>
      </c>
      <c r="EY58" s="12">
        <f t="shared" si="84"/>
        <v>0.6397535667963683</v>
      </c>
      <c r="FA58" s="12" t="str">
        <f t="shared" si="38"/>
        <v>HDFCBANK</v>
      </c>
      <c r="FB58" s="12">
        <f t="shared" si="39"/>
        <v>-8.4286910410270721</v>
      </c>
      <c r="FC58" s="12">
        <f t="shared" si="40"/>
        <v>-17.13052193354406</v>
      </c>
      <c r="FD58" s="12">
        <f t="shared" si="41"/>
        <v>-0.33041340095282001</v>
      </c>
      <c r="FE58" s="12">
        <f t="shared" si="42"/>
        <v>8.4952063359733216</v>
      </c>
      <c r="FF58" s="12">
        <f t="shared" si="43"/>
        <v>5.5619114670421546</v>
      </c>
      <c r="FG58" s="12">
        <f t="shared" si="44"/>
        <v>-5.5287662121715995</v>
      </c>
      <c r="FH58" s="12">
        <f t="shared" si="45"/>
        <v>-0.25706940874035988</v>
      </c>
      <c r="FI58" s="12">
        <f t="shared" si="46"/>
        <v>-4.7698017847271581</v>
      </c>
      <c r="FJ58" s="12">
        <f t="shared" si="47"/>
        <v>13.042313872522763</v>
      </c>
      <c r="FK58" s="12">
        <f t="shared" si="48"/>
        <v>21.840330650424189</v>
      </c>
      <c r="FL58" s="12">
        <f t="shared" si="49"/>
        <v>-7.2062979410577315</v>
      </c>
      <c r="FM58" s="12">
        <f t="shared" si="50"/>
        <v>31.667774086378738</v>
      </c>
      <c r="FN58" s="12">
        <f t="shared" si="51"/>
        <v>20.728381196855448</v>
      </c>
      <c r="FO58" s="12">
        <f t="shared" si="52"/>
        <v>1.0538261997405967</v>
      </c>
      <c r="FP58" s="12">
        <f t="shared" si="53"/>
        <v>0.1776026670707683</v>
      </c>
      <c r="FQ58" s="12">
        <f t="shared" si="54"/>
        <v>-3.0216044719746185E-3</v>
      </c>
      <c r="FR58" s="12">
        <f t="shared" si="55"/>
        <v>-3.0467262340706021E-2</v>
      </c>
      <c r="FS58" s="12">
        <f t="shared" si="56"/>
        <v>1.1857121683711279E-2</v>
      </c>
      <c r="FT58" s="12">
        <f t="shared" si="57"/>
        <v>-3.421127970226167E-2</v>
      </c>
      <c r="FU58" s="12">
        <f t="shared" si="58"/>
        <v>2.3439789041898623E-2</v>
      </c>
      <c r="FV58" s="12">
        <f t="shared" si="59"/>
        <v>3.5283740076448105E-3</v>
      </c>
      <c r="FW58" s="12">
        <f t="shared" si="60"/>
        <v>-0.1410531632781917</v>
      </c>
      <c r="FX58" s="12">
        <f t="shared" si="61"/>
        <v>3.6654012305275561E-2</v>
      </c>
      <c r="FY58" s="12">
        <f t="shared" si="62"/>
        <v>0.33409011526370941</v>
      </c>
      <c r="FZ58" s="12">
        <f t="shared" si="63"/>
        <v>0.13117344922955354</v>
      </c>
      <c r="GA58" s="12">
        <f t="shared" si="64"/>
        <v>0.14550803349174021</v>
      </c>
      <c r="GB58" s="12">
        <f t="shared" si="65"/>
        <v>-3.3253117479763727E-2</v>
      </c>
      <c r="GC58" s="12">
        <f t="shared" si="66"/>
        <v>0.15838824125696907</v>
      </c>
    </row>
    <row r="59" spans="1:185" x14ac:dyDescent="0.25">
      <c r="A59" t="s">
        <v>66</v>
      </c>
      <c r="B59" s="10">
        <v>43951</v>
      </c>
      <c r="C59">
        <v>4921500</v>
      </c>
      <c r="D59">
        <v>-453000</v>
      </c>
      <c r="E59" s="10">
        <v>43951</v>
      </c>
      <c r="F59">
        <v>3885500</v>
      </c>
      <c r="G59">
        <v>586000</v>
      </c>
      <c r="H59" t="s">
        <v>66</v>
      </c>
      <c r="I59" s="10">
        <v>43950</v>
      </c>
      <c r="J59">
        <v>5374500</v>
      </c>
      <c r="K59">
        <v>-1111000</v>
      </c>
      <c r="L59" s="10">
        <v>43950</v>
      </c>
      <c r="M59">
        <v>3299500</v>
      </c>
      <c r="N59">
        <v>-10000</v>
      </c>
      <c r="O59" t="s">
        <v>66</v>
      </c>
      <c r="P59" s="10">
        <v>43949</v>
      </c>
      <c r="Q59">
        <v>6485500</v>
      </c>
      <c r="R59">
        <v>-21500</v>
      </c>
      <c r="S59" s="10">
        <v>43949</v>
      </c>
      <c r="T59">
        <v>3309500</v>
      </c>
      <c r="U59">
        <v>-104000</v>
      </c>
      <c r="V59" t="s">
        <v>66</v>
      </c>
      <c r="W59" s="10">
        <v>43948</v>
      </c>
      <c r="X59">
        <v>6507000</v>
      </c>
      <c r="Y59">
        <v>509500</v>
      </c>
      <c r="Z59" s="10">
        <v>43948</v>
      </c>
      <c r="AA59">
        <v>3413500</v>
      </c>
      <c r="AB59">
        <v>40000</v>
      </c>
      <c r="AC59" t="s">
        <v>66</v>
      </c>
      <c r="AD59" s="10">
        <v>43945</v>
      </c>
      <c r="AE59">
        <v>5997500</v>
      </c>
      <c r="AF59">
        <v>316000</v>
      </c>
      <c r="AG59" s="10">
        <v>43945</v>
      </c>
      <c r="AH59">
        <v>3373500</v>
      </c>
      <c r="AI59">
        <v>-119500</v>
      </c>
      <c r="AJ59" t="s">
        <v>66</v>
      </c>
      <c r="AK59" s="10">
        <v>43944</v>
      </c>
      <c r="AL59">
        <v>5681500</v>
      </c>
      <c r="AM59">
        <v>-332500</v>
      </c>
      <c r="AN59" s="10">
        <v>43944</v>
      </c>
      <c r="AO59">
        <v>3493000</v>
      </c>
      <c r="AP59">
        <v>80000</v>
      </c>
      <c r="AQ59" t="s">
        <v>66</v>
      </c>
      <c r="AR59" s="10">
        <v>43943</v>
      </c>
      <c r="AS59">
        <v>6014000</v>
      </c>
      <c r="AT59">
        <v>-15500</v>
      </c>
      <c r="AU59" s="10">
        <v>43943</v>
      </c>
      <c r="AV59">
        <v>3413000</v>
      </c>
      <c r="AW59">
        <v>12000</v>
      </c>
      <c r="AX59" t="s">
        <v>66</v>
      </c>
      <c r="AY59" s="10">
        <v>43942</v>
      </c>
      <c r="AZ59">
        <v>6029500</v>
      </c>
      <c r="BA59">
        <v>-302000</v>
      </c>
      <c r="BB59" s="10">
        <v>43942</v>
      </c>
      <c r="BC59">
        <v>3401000</v>
      </c>
      <c r="BD59">
        <v>-558500</v>
      </c>
      <c r="BE59" t="s">
        <v>66</v>
      </c>
      <c r="BF59" s="10">
        <v>43941</v>
      </c>
      <c r="BG59">
        <v>6331500</v>
      </c>
      <c r="BH59">
        <v>730500</v>
      </c>
      <c r="BI59" s="10">
        <v>43941</v>
      </c>
      <c r="BJ59">
        <v>3959500</v>
      </c>
      <c r="BK59">
        <v>140000</v>
      </c>
      <c r="BL59" t="s">
        <v>66</v>
      </c>
      <c r="BM59" s="10">
        <v>43938</v>
      </c>
      <c r="BN59">
        <v>5601000</v>
      </c>
      <c r="BO59">
        <v>1004000</v>
      </c>
      <c r="BP59" s="10">
        <v>43938</v>
      </c>
      <c r="BQ59">
        <v>3819500</v>
      </c>
      <c r="BR59">
        <v>956500</v>
      </c>
      <c r="BS59" t="s">
        <v>66</v>
      </c>
      <c r="BT59" s="10">
        <v>43937</v>
      </c>
      <c r="BU59">
        <v>4597000</v>
      </c>
      <c r="BV59">
        <v>-357000</v>
      </c>
      <c r="BW59" s="10">
        <v>43937</v>
      </c>
      <c r="BX59">
        <v>2863000</v>
      </c>
      <c r="BY59">
        <v>332000</v>
      </c>
      <c r="BZ59" t="s">
        <v>66</v>
      </c>
      <c r="CA59" s="10">
        <v>43936</v>
      </c>
      <c r="CB59">
        <v>4954000</v>
      </c>
      <c r="CC59">
        <v>1191500</v>
      </c>
      <c r="CD59" s="10">
        <v>43936</v>
      </c>
      <c r="CE59">
        <v>2531000</v>
      </c>
      <c r="CF59">
        <v>321500</v>
      </c>
      <c r="CG59" t="s">
        <v>66</v>
      </c>
      <c r="CH59" s="10">
        <v>43934</v>
      </c>
      <c r="CI59">
        <v>3762500</v>
      </c>
      <c r="CJ59">
        <v>646000</v>
      </c>
      <c r="CK59" s="10">
        <v>43934</v>
      </c>
      <c r="CL59">
        <v>2209500</v>
      </c>
      <c r="CM59">
        <v>-76000</v>
      </c>
      <c r="CN59" t="s">
        <v>66</v>
      </c>
      <c r="CO59" s="10">
        <v>43930</v>
      </c>
      <c r="CP59">
        <v>3116500</v>
      </c>
      <c r="CQ59">
        <v>32500</v>
      </c>
      <c r="CR59" s="10">
        <v>43930</v>
      </c>
      <c r="CS59">
        <v>2285500</v>
      </c>
      <c r="CT59">
        <v>312500</v>
      </c>
      <c r="CU59" t="s">
        <v>66</v>
      </c>
      <c r="CV59" s="10">
        <v>43929</v>
      </c>
      <c r="CW59">
        <v>3084000</v>
      </c>
      <c r="CX59">
        <v>53500</v>
      </c>
      <c r="CY59" s="10">
        <v>43929</v>
      </c>
      <c r="CZ59">
        <v>1973000</v>
      </c>
      <c r="DA59">
        <v>157000</v>
      </c>
      <c r="DD59" t="str">
        <f t="shared" si="67"/>
        <v>HDFCLIFE</v>
      </c>
      <c r="DE59">
        <f t="shared" si="3"/>
        <v>646200</v>
      </c>
      <c r="DF59">
        <f t="shared" si="4"/>
        <v>742500</v>
      </c>
      <c r="DG59">
        <f t="shared" si="5"/>
        <v>1061100</v>
      </c>
      <c r="DH59">
        <f t="shared" si="6"/>
        <v>1077300</v>
      </c>
      <c r="DI59">
        <f t="shared" si="7"/>
        <v>881100</v>
      </c>
      <c r="DJ59">
        <f t="shared" si="8"/>
        <v>734400</v>
      </c>
      <c r="DK59">
        <f t="shared" si="9"/>
        <v>607500</v>
      </c>
      <c r="DL59">
        <f t="shared" si="10"/>
        <v>544500</v>
      </c>
      <c r="DM59">
        <f t="shared" si="11"/>
        <v>536400</v>
      </c>
      <c r="DN59">
        <f t="shared" si="12"/>
        <v>523800</v>
      </c>
      <c r="DO59">
        <f t="shared" si="13"/>
        <v>496800</v>
      </c>
      <c r="DP59">
        <f t="shared" si="14"/>
        <v>506700</v>
      </c>
      <c r="DQ59">
        <f t="shared" si="15"/>
        <v>475200</v>
      </c>
      <c r="DR59">
        <f t="shared" si="16"/>
        <v>495000</v>
      </c>
      <c r="DS59">
        <f t="shared" si="17"/>
        <v>506700</v>
      </c>
      <c r="DT59">
        <f t="shared" si="68"/>
        <v>551700</v>
      </c>
      <c r="DU59">
        <f t="shared" si="69"/>
        <v>598500</v>
      </c>
      <c r="DV59">
        <f t="shared" si="70"/>
        <v>673200</v>
      </c>
      <c r="DW59">
        <f t="shared" si="71"/>
        <v>718200</v>
      </c>
      <c r="DX59">
        <f t="shared" si="72"/>
        <v>557100</v>
      </c>
      <c r="DY59">
        <f t="shared" si="73"/>
        <v>477900</v>
      </c>
      <c r="DZ59">
        <f t="shared" si="74"/>
        <v>448200</v>
      </c>
      <c r="EA59">
        <f t="shared" si="75"/>
        <v>445500</v>
      </c>
      <c r="EB59">
        <f t="shared" si="76"/>
        <v>450900</v>
      </c>
      <c r="EC59">
        <f t="shared" si="77"/>
        <v>423000</v>
      </c>
      <c r="ED59">
        <f t="shared" si="78"/>
        <v>379800</v>
      </c>
      <c r="EE59">
        <f t="shared" si="79"/>
        <v>375300</v>
      </c>
      <c r="EF59">
        <f t="shared" si="80"/>
        <v>368100</v>
      </c>
      <c r="EG59">
        <f t="shared" si="81"/>
        <v>351000</v>
      </c>
      <c r="EH59">
        <f t="shared" si="82"/>
        <v>361800</v>
      </c>
      <c r="EJ59" s="11" t="str">
        <f t="shared" si="36"/>
        <v>HDFCLIFE</v>
      </c>
      <c r="EK59" s="12">
        <f t="shared" si="84"/>
        <v>0.85376044568245124</v>
      </c>
      <c r="EL59" s="12">
        <f t="shared" si="84"/>
        <v>0.80606060606060603</v>
      </c>
      <c r="EM59" s="12">
        <f t="shared" si="84"/>
        <v>0.6344359626802375</v>
      </c>
      <c r="EN59" s="12">
        <f t="shared" si="84"/>
        <v>0.66666666666666663</v>
      </c>
      <c r="EO59" s="12">
        <f t="shared" si="84"/>
        <v>0.63227783452502551</v>
      </c>
      <c r="EP59" s="12">
        <f t="shared" si="84"/>
        <v>0.65073529411764708</v>
      </c>
      <c r="EQ59" s="12">
        <f t="shared" si="84"/>
        <v>0.73777777777777775</v>
      </c>
      <c r="ER59" s="12">
        <f t="shared" si="84"/>
        <v>0.81818181818181823</v>
      </c>
      <c r="ES59" s="12">
        <f t="shared" si="84"/>
        <v>0.84060402684563762</v>
      </c>
      <c r="ET59" s="12">
        <f t="shared" si="84"/>
        <v>0.80756013745704469</v>
      </c>
      <c r="EU59" s="12">
        <f t="shared" si="84"/>
        <v>0.76449275362318836</v>
      </c>
      <c r="EV59" s="12">
        <f t="shared" si="84"/>
        <v>0.74067495559502661</v>
      </c>
      <c r="EW59" s="12">
        <f t="shared" si="84"/>
        <v>0.77462121212121215</v>
      </c>
      <c r="EX59" s="12">
        <f t="shared" si="84"/>
        <v>0.70909090909090911</v>
      </c>
      <c r="EY59" s="12">
        <f t="shared" si="84"/>
        <v>0.7140319715808171</v>
      </c>
      <c r="FA59" s="12" t="str">
        <f t="shared" si="38"/>
        <v>HDFCLIFE</v>
      </c>
      <c r="FB59" s="12">
        <f t="shared" si="39"/>
        <v>-12.969696969696969</v>
      </c>
      <c r="FC59" s="12">
        <f t="shared" si="40"/>
        <v>-30.025445292620866</v>
      </c>
      <c r="FD59" s="12">
        <f t="shared" si="41"/>
        <v>-1.5037593984962405</v>
      </c>
      <c r="FE59" s="12">
        <f t="shared" si="42"/>
        <v>22.26762002042901</v>
      </c>
      <c r="FF59" s="12">
        <f t="shared" si="43"/>
        <v>19.975490196078432</v>
      </c>
      <c r="FG59" s="12">
        <f t="shared" si="44"/>
        <v>20.888888888888889</v>
      </c>
      <c r="FH59" s="12">
        <f t="shared" si="45"/>
        <v>11.570247933884298</v>
      </c>
      <c r="FI59" s="12">
        <f t="shared" si="46"/>
        <v>1.5100671140939597</v>
      </c>
      <c r="FJ59" s="12">
        <f t="shared" si="47"/>
        <v>2.4054982817869415</v>
      </c>
      <c r="FK59" s="12">
        <f t="shared" si="48"/>
        <v>5.4347826086956523</v>
      </c>
      <c r="FL59" s="12">
        <f t="shared" si="49"/>
        <v>-1.9538188277087034</v>
      </c>
      <c r="FM59" s="12">
        <f t="shared" si="50"/>
        <v>6.6287878787878789</v>
      </c>
      <c r="FN59" s="12">
        <f t="shared" si="51"/>
        <v>-4</v>
      </c>
      <c r="FO59" s="12">
        <f t="shared" si="52"/>
        <v>-2.3090586145648313</v>
      </c>
      <c r="FP59" s="12">
        <f t="shared" si="53"/>
        <v>-7.8195488721804512E-2</v>
      </c>
      <c r="FQ59" s="12">
        <f t="shared" si="54"/>
        <v>-0.11096256684491979</v>
      </c>
      <c r="FR59" s="12">
        <f t="shared" si="55"/>
        <v>-6.2656641604010022E-2</v>
      </c>
      <c r="FS59" s="12">
        <f t="shared" si="56"/>
        <v>0.28917609046849757</v>
      </c>
      <c r="FT59" s="12">
        <f t="shared" si="57"/>
        <v>0.16572504708097929</v>
      </c>
      <c r="FU59" s="12">
        <f t="shared" si="58"/>
        <v>6.6265060240963861E-2</v>
      </c>
      <c r="FV59" s="12">
        <f t="shared" si="59"/>
        <v>6.0606060606060606E-3</v>
      </c>
      <c r="FW59" s="12">
        <f t="shared" si="60"/>
        <v>-1.1976047904191617E-2</v>
      </c>
      <c r="FX59" s="12">
        <f t="shared" si="61"/>
        <v>6.5957446808510636E-2</v>
      </c>
      <c r="FY59" s="12">
        <f t="shared" si="62"/>
        <v>0.11374407582938388</v>
      </c>
      <c r="FZ59" s="12">
        <f t="shared" si="63"/>
        <v>1.1990407673860911E-2</v>
      </c>
      <c r="GA59" s="12">
        <f t="shared" si="64"/>
        <v>1.9559902200488997E-2</v>
      </c>
      <c r="GB59" s="12">
        <f t="shared" si="65"/>
        <v>4.8717948717948718E-2</v>
      </c>
      <c r="GC59" s="12">
        <f t="shared" si="66"/>
        <v>-2.9850746268656716E-2</v>
      </c>
    </row>
    <row r="60" spans="1:185" x14ac:dyDescent="0.25">
      <c r="A60" t="s">
        <v>67</v>
      </c>
      <c r="B60" s="10">
        <v>43951</v>
      </c>
      <c r="C60">
        <v>646200</v>
      </c>
      <c r="D60">
        <v>-96300</v>
      </c>
      <c r="E60" s="10">
        <v>43951</v>
      </c>
      <c r="F60">
        <v>551700</v>
      </c>
      <c r="G60">
        <v>-46800</v>
      </c>
      <c r="H60" t="s">
        <v>67</v>
      </c>
      <c r="I60" s="10">
        <v>43950</v>
      </c>
      <c r="J60">
        <v>742500</v>
      </c>
      <c r="K60">
        <v>-318600</v>
      </c>
      <c r="L60" s="10">
        <v>43950</v>
      </c>
      <c r="M60">
        <v>598500</v>
      </c>
      <c r="N60">
        <v>-74700</v>
      </c>
      <c r="O60" t="s">
        <v>67</v>
      </c>
      <c r="P60" s="10">
        <v>43949</v>
      </c>
      <c r="Q60">
        <v>1061100</v>
      </c>
      <c r="R60">
        <v>-16200</v>
      </c>
      <c r="S60" s="10">
        <v>43949</v>
      </c>
      <c r="T60">
        <v>673200</v>
      </c>
      <c r="U60">
        <v>-45000</v>
      </c>
      <c r="V60" t="s">
        <v>67</v>
      </c>
      <c r="W60" s="10">
        <v>43948</v>
      </c>
      <c r="X60">
        <v>1077300</v>
      </c>
      <c r="Y60">
        <v>196200</v>
      </c>
      <c r="Z60" s="10">
        <v>43948</v>
      </c>
      <c r="AA60">
        <v>718200</v>
      </c>
      <c r="AB60">
        <v>161100</v>
      </c>
      <c r="AC60" t="s">
        <v>67</v>
      </c>
      <c r="AD60" s="10">
        <v>43945</v>
      </c>
      <c r="AE60">
        <v>881100</v>
      </c>
      <c r="AF60">
        <v>146700</v>
      </c>
      <c r="AG60" s="10">
        <v>43945</v>
      </c>
      <c r="AH60">
        <v>557100</v>
      </c>
      <c r="AI60">
        <v>79200</v>
      </c>
      <c r="AJ60" t="s">
        <v>67</v>
      </c>
      <c r="AK60" s="10">
        <v>43944</v>
      </c>
      <c r="AL60">
        <v>734400</v>
      </c>
      <c r="AM60">
        <v>126900</v>
      </c>
      <c r="AN60" s="10">
        <v>43944</v>
      </c>
      <c r="AO60">
        <v>477900</v>
      </c>
      <c r="AP60">
        <v>29700</v>
      </c>
      <c r="AQ60" t="s">
        <v>67</v>
      </c>
      <c r="AR60" s="10">
        <v>43943</v>
      </c>
      <c r="AS60">
        <v>607500</v>
      </c>
      <c r="AT60">
        <v>63000</v>
      </c>
      <c r="AU60" s="10">
        <v>43943</v>
      </c>
      <c r="AV60">
        <v>448200</v>
      </c>
      <c r="AW60">
        <v>2700</v>
      </c>
      <c r="AX60" t="s">
        <v>67</v>
      </c>
      <c r="AY60" s="10">
        <v>43942</v>
      </c>
      <c r="AZ60">
        <v>544500</v>
      </c>
      <c r="BA60">
        <v>8100</v>
      </c>
      <c r="BB60" s="10">
        <v>43942</v>
      </c>
      <c r="BC60">
        <v>445500</v>
      </c>
      <c r="BD60">
        <v>-5400</v>
      </c>
      <c r="BE60" t="s">
        <v>67</v>
      </c>
      <c r="BF60" s="10">
        <v>43941</v>
      </c>
      <c r="BG60">
        <v>536400</v>
      </c>
      <c r="BH60">
        <v>12600</v>
      </c>
      <c r="BI60" s="10">
        <v>43941</v>
      </c>
      <c r="BJ60">
        <v>450900</v>
      </c>
      <c r="BK60">
        <v>27900</v>
      </c>
      <c r="BL60" t="s">
        <v>67</v>
      </c>
      <c r="BM60" s="10">
        <v>43938</v>
      </c>
      <c r="BN60">
        <v>523800</v>
      </c>
      <c r="BO60">
        <v>27000</v>
      </c>
      <c r="BP60" s="10">
        <v>43938</v>
      </c>
      <c r="BQ60">
        <v>423000</v>
      </c>
      <c r="BR60">
        <v>43200</v>
      </c>
      <c r="BS60" t="s">
        <v>67</v>
      </c>
      <c r="BT60" s="10">
        <v>43937</v>
      </c>
      <c r="BU60">
        <v>496800</v>
      </c>
      <c r="BV60">
        <v>-9900</v>
      </c>
      <c r="BW60" s="10">
        <v>43937</v>
      </c>
      <c r="BX60">
        <v>379800</v>
      </c>
      <c r="BY60">
        <v>4500</v>
      </c>
      <c r="BZ60" t="s">
        <v>67</v>
      </c>
      <c r="CA60" s="10">
        <v>43936</v>
      </c>
      <c r="CB60">
        <v>506700</v>
      </c>
      <c r="CC60">
        <v>31500</v>
      </c>
      <c r="CD60" s="10">
        <v>43936</v>
      </c>
      <c r="CE60">
        <v>375300</v>
      </c>
      <c r="CF60">
        <v>7200</v>
      </c>
      <c r="CG60" t="s">
        <v>67</v>
      </c>
      <c r="CH60" s="10">
        <v>43934</v>
      </c>
      <c r="CI60">
        <v>475200</v>
      </c>
      <c r="CJ60">
        <v>-19800</v>
      </c>
      <c r="CK60" s="10">
        <v>43934</v>
      </c>
      <c r="CL60">
        <v>368100</v>
      </c>
      <c r="CM60">
        <v>17100</v>
      </c>
      <c r="CN60" t="s">
        <v>67</v>
      </c>
      <c r="CO60" s="10">
        <v>43930</v>
      </c>
      <c r="CP60">
        <v>495000</v>
      </c>
      <c r="CQ60">
        <v>-11700</v>
      </c>
      <c r="CR60" s="10">
        <v>43930</v>
      </c>
      <c r="CS60">
        <v>351000</v>
      </c>
      <c r="CT60">
        <v>-10800</v>
      </c>
      <c r="CU60" t="s">
        <v>67</v>
      </c>
      <c r="CV60" s="10">
        <v>43929</v>
      </c>
      <c r="CW60">
        <v>506700</v>
      </c>
      <c r="CX60">
        <v>81000</v>
      </c>
      <c r="CY60" s="10">
        <v>43929</v>
      </c>
      <c r="CZ60">
        <v>361800</v>
      </c>
      <c r="DA60">
        <v>27000</v>
      </c>
      <c r="DD60" t="str">
        <f t="shared" si="67"/>
        <v>HEROMOTOCO</v>
      </c>
      <c r="DE60">
        <f t="shared" si="3"/>
        <v>321600</v>
      </c>
      <c r="DF60">
        <f t="shared" si="4"/>
        <v>308400</v>
      </c>
      <c r="DG60">
        <f t="shared" si="5"/>
        <v>385000</v>
      </c>
      <c r="DH60">
        <f t="shared" si="6"/>
        <v>391400</v>
      </c>
      <c r="DI60">
        <f t="shared" si="7"/>
        <v>434400</v>
      </c>
      <c r="DJ60">
        <f t="shared" si="8"/>
        <v>356200</v>
      </c>
      <c r="DK60">
        <f t="shared" si="9"/>
        <v>372600</v>
      </c>
      <c r="DL60">
        <f t="shared" si="10"/>
        <v>373600</v>
      </c>
      <c r="DM60">
        <f t="shared" si="11"/>
        <v>368400</v>
      </c>
      <c r="DN60">
        <f t="shared" si="12"/>
        <v>306200</v>
      </c>
      <c r="DO60">
        <f t="shared" si="13"/>
        <v>276600</v>
      </c>
      <c r="DP60">
        <f t="shared" si="14"/>
        <v>239000</v>
      </c>
      <c r="DQ60">
        <f t="shared" si="15"/>
        <v>209400</v>
      </c>
      <c r="DR60">
        <f t="shared" si="16"/>
        <v>195000</v>
      </c>
      <c r="DS60">
        <f t="shared" si="17"/>
        <v>164000</v>
      </c>
      <c r="DT60">
        <f t="shared" si="68"/>
        <v>451000</v>
      </c>
      <c r="DU60">
        <f t="shared" si="69"/>
        <v>358000</v>
      </c>
      <c r="DV60">
        <f t="shared" si="70"/>
        <v>348000</v>
      </c>
      <c r="DW60">
        <f t="shared" si="71"/>
        <v>347000</v>
      </c>
      <c r="DX60">
        <f t="shared" si="72"/>
        <v>324800</v>
      </c>
      <c r="DY60">
        <f t="shared" si="73"/>
        <v>324600</v>
      </c>
      <c r="DZ60">
        <f t="shared" si="74"/>
        <v>326400</v>
      </c>
      <c r="EA60">
        <f t="shared" si="75"/>
        <v>303400</v>
      </c>
      <c r="EB60">
        <f t="shared" si="76"/>
        <v>285000</v>
      </c>
      <c r="EC60">
        <f t="shared" si="77"/>
        <v>284400</v>
      </c>
      <c r="ED60">
        <f t="shared" si="78"/>
        <v>279200</v>
      </c>
      <c r="EE60">
        <f t="shared" si="79"/>
        <v>282400</v>
      </c>
      <c r="EF60">
        <f t="shared" si="80"/>
        <v>277000</v>
      </c>
      <c r="EG60">
        <f t="shared" si="81"/>
        <v>282800</v>
      </c>
      <c r="EH60">
        <f t="shared" si="82"/>
        <v>209800</v>
      </c>
      <c r="EJ60" s="11" t="str">
        <f t="shared" si="36"/>
        <v>HEROMOTOCO</v>
      </c>
      <c r="EK60" s="12">
        <f t="shared" si="84"/>
        <v>1.402363184079602</v>
      </c>
      <c r="EL60" s="12">
        <f t="shared" si="84"/>
        <v>1.1608300907911804</v>
      </c>
      <c r="EM60" s="12">
        <f t="shared" si="84"/>
        <v>0.90389610389610386</v>
      </c>
      <c r="EN60" s="12">
        <f t="shared" si="84"/>
        <v>0.88656106285130298</v>
      </c>
      <c r="EO60" s="12">
        <f t="shared" si="84"/>
        <v>0.74769797421731121</v>
      </c>
      <c r="EP60" s="12">
        <f t="shared" si="84"/>
        <v>0.91128579449747338</v>
      </c>
      <c r="EQ60" s="12">
        <f t="shared" si="84"/>
        <v>0.87600644122383253</v>
      </c>
      <c r="ER60" s="12">
        <f t="shared" si="84"/>
        <v>0.81209850107066384</v>
      </c>
      <c r="ES60" s="12">
        <f t="shared" si="84"/>
        <v>0.7736156351791531</v>
      </c>
      <c r="ET60" s="12">
        <f t="shared" si="84"/>
        <v>0.92880470280862182</v>
      </c>
      <c r="EU60" s="12">
        <f t="shared" si="84"/>
        <v>1.0093998553868402</v>
      </c>
      <c r="EV60" s="12">
        <f t="shared" si="84"/>
        <v>1.1815899581589959</v>
      </c>
      <c r="EW60" s="12">
        <f t="shared" si="84"/>
        <v>1.3228271251193888</v>
      </c>
      <c r="EX60" s="12">
        <f t="shared" si="84"/>
        <v>1.4502564102564102</v>
      </c>
      <c r="EY60" s="12">
        <f t="shared" si="84"/>
        <v>1.2792682926829269</v>
      </c>
      <c r="FA60" s="12" t="str">
        <f t="shared" si="38"/>
        <v>HEROMOTOCO</v>
      </c>
      <c r="FB60" s="12">
        <f t="shared" si="39"/>
        <v>4.2801556420233462</v>
      </c>
      <c r="FC60" s="12">
        <f t="shared" si="40"/>
        <v>-19.896103896103895</v>
      </c>
      <c r="FD60" s="12">
        <f t="shared" si="41"/>
        <v>-1.6351558507920285</v>
      </c>
      <c r="FE60" s="12">
        <f t="shared" si="42"/>
        <v>-9.8987108655616947</v>
      </c>
      <c r="FF60" s="12">
        <f t="shared" si="43"/>
        <v>21.953958450308814</v>
      </c>
      <c r="FG60" s="12">
        <f t="shared" si="44"/>
        <v>-4.4015029522275899</v>
      </c>
      <c r="FH60" s="12">
        <f t="shared" si="45"/>
        <v>-0.26766595289079231</v>
      </c>
      <c r="FI60" s="12">
        <f t="shared" si="46"/>
        <v>1.4115092290988056</v>
      </c>
      <c r="FJ60" s="12">
        <f t="shared" si="47"/>
        <v>20.31352057478772</v>
      </c>
      <c r="FK60" s="12">
        <f t="shared" si="48"/>
        <v>10.701373825018077</v>
      </c>
      <c r="FL60" s="12">
        <f t="shared" si="49"/>
        <v>15.732217573221757</v>
      </c>
      <c r="FM60" s="12">
        <f t="shared" si="50"/>
        <v>14.135625596943649</v>
      </c>
      <c r="FN60" s="12">
        <f t="shared" si="51"/>
        <v>7.384615384615385</v>
      </c>
      <c r="FO60" s="12">
        <f t="shared" si="52"/>
        <v>18.902439024390244</v>
      </c>
      <c r="FP60" s="12">
        <f t="shared" si="53"/>
        <v>0.25977653631284914</v>
      </c>
      <c r="FQ60" s="12">
        <f t="shared" si="54"/>
        <v>2.8735632183908046E-2</v>
      </c>
      <c r="FR60" s="12">
        <f t="shared" si="55"/>
        <v>2.881844380403458E-3</v>
      </c>
      <c r="FS60" s="12">
        <f t="shared" si="56"/>
        <v>6.8349753694581281E-2</v>
      </c>
      <c r="FT60" s="12">
        <f t="shared" si="57"/>
        <v>6.1614294516327791E-4</v>
      </c>
      <c r="FU60" s="12">
        <f t="shared" si="58"/>
        <v>-5.5147058823529415E-3</v>
      </c>
      <c r="FV60" s="12">
        <f t="shared" si="59"/>
        <v>7.5807514831905079E-2</v>
      </c>
      <c r="FW60" s="12">
        <f t="shared" si="60"/>
        <v>6.4561403508771931E-2</v>
      </c>
      <c r="FX60" s="12">
        <f t="shared" si="61"/>
        <v>2.1097046413502108E-3</v>
      </c>
      <c r="FY60" s="12">
        <f t="shared" si="62"/>
        <v>1.8624641833810889E-2</v>
      </c>
      <c r="FZ60" s="12">
        <f t="shared" si="63"/>
        <v>-1.1331444759206799E-2</v>
      </c>
      <c r="GA60" s="12">
        <f t="shared" si="64"/>
        <v>1.9494584837545126E-2</v>
      </c>
      <c r="GB60" s="12">
        <f t="shared" si="65"/>
        <v>-2.050919377652051E-2</v>
      </c>
      <c r="GC60" s="12">
        <f t="shared" si="66"/>
        <v>0.34795042897998091</v>
      </c>
    </row>
    <row r="61" spans="1:185" x14ac:dyDescent="0.25">
      <c r="A61" t="s">
        <v>68</v>
      </c>
      <c r="B61" s="10">
        <v>43951</v>
      </c>
      <c r="C61">
        <v>321600</v>
      </c>
      <c r="D61">
        <v>13200</v>
      </c>
      <c r="E61" s="10">
        <v>43951</v>
      </c>
      <c r="F61">
        <v>451000</v>
      </c>
      <c r="G61">
        <v>93000</v>
      </c>
      <c r="H61" t="s">
        <v>68</v>
      </c>
      <c r="I61" s="10">
        <v>43950</v>
      </c>
      <c r="J61">
        <v>308400</v>
      </c>
      <c r="K61">
        <v>-76600</v>
      </c>
      <c r="L61" s="10">
        <v>43950</v>
      </c>
      <c r="M61">
        <v>358000</v>
      </c>
      <c r="N61">
        <v>10000</v>
      </c>
      <c r="O61" t="s">
        <v>68</v>
      </c>
      <c r="P61" s="10">
        <v>43949</v>
      </c>
      <c r="Q61">
        <v>385000</v>
      </c>
      <c r="R61">
        <v>-6400</v>
      </c>
      <c r="S61" s="10">
        <v>43949</v>
      </c>
      <c r="T61">
        <v>348000</v>
      </c>
      <c r="U61">
        <v>1000</v>
      </c>
      <c r="V61" t="s">
        <v>68</v>
      </c>
      <c r="W61" s="10">
        <v>43948</v>
      </c>
      <c r="X61">
        <v>391400</v>
      </c>
      <c r="Y61">
        <v>-43000</v>
      </c>
      <c r="Z61" s="10">
        <v>43948</v>
      </c>
      <c r="AA61">
        <v>347000</v>
      </c>
      <c r="AB61">
        <v>22200</v>
      </c>
      <c r="AC61" t="s">
        <v>68</v>
      </c>
      <c r="AD61" s="10">
        <v>43945</v>
      </c>
      <c r="AE61">
        <v>434400</v>
      </c>
      <c r="AF61">
        <v>78200</v>
      </c>
      <c r="AG61" s="10">
        <v>43945</v>
      </c>
      <c r="AH61">
        <v>324800</v>
      </c>
      <c r="AI61">
        <v>200</v>
      </c>
      <c r="AJ61" t="s">
        <v>68</v>
      </c>
      <c r="AK61" s="10">
        <v>43944</v>
      </c>
      <c r="AL61">
        <v>356200</v>
      </c>
      <c r="AM61">
        <v>-16400</v>
      </c>
      <c r="AN61" s="10">
        <v>43944</v>
      </c>
      <c r="AO61">
        <v>324600</v>
      </c>
      <c r="AP61">
        <v>-1800</v>
      </c>
      <c r="AQ61" t="s">
        <v>68</v>
      </c>
      <c r="AR61" s="10">
        <v>43943</v>
      </c>
      <c r="AS61">
        <v>372600</v>
      </c>
      <c r="AT61">
        <v>-1000</v>
      </c>
      <c r="AU61" s="10">
        <v>43943</v>
      </c>
      <c r="AV61">
        <v>326400</v>
      </c>
      <c r="AW61">
        <v>23000</v>
      </c>
      <c r="AX61" t="s">
        <v>68</v>
      </c>
      <c r="AY61" s="10">
        <v>43942</v>
      </c>
      <c r="AZ61">
        <v>373600</v>
      </c>
      <c r="BA61">
        <v>5200</v>
      </c>
      <c r="BB61" s="10">
        <v>43942</v>
      </c>
      <c r="BC61">
        <v>303400</v>
      </c>
      <c r="BD61">
        <v>18400</v>
      </c>
      <c r="BE61" t="s">
        <v>68</v>
      </c>
      <c r="BF61" s="10">
        <v>43941</v>
      </c>
      <c r="BG61">
        <v>368400</v>
      </c>
      <c r="BH61">
        <v>62200</v>
      </c>
      <c r="BI61" s="10">
        <v>43941</v>
      </c>
      <c r="BJ61">
        <v>285000</v>
      </c>
      <c r="BK61">
        <v>600</v>
      </c>
      <c r="BL61" t="s">
        <v>68</v>
      </c>
      <c r="BM61" s="10">
        <v>43938</v>
      </c>
      <c r="BN61">
        <v>306200</v>
      </c>
      <c r="BO61">
        <v>29600</v>
      </c>
      <c r="BP61" s="10">
        <v>43938</v>
      </c>
      <c r="BQ61">
        <v>284400</v>
      </c>
      <c r="BR61">
        <v>5200</v>
      </c>
      <c r="BS61" t="s">
        <v>68</v>
      </c>
      <c r="BT61" s="10">
        <v>43937</v>
      </c>
      <c r="BU61">
        <v>276600</v>
      </c>
      <c r="BV61">
        <v>37600</v>
      </c>
      <c r="BW61" s="10">
        <v>43937</v>
      </c>
      <c r="BX61">
        <v>279200</v>
      </c>
      <c r="BY61">
        <v>-3200</v>
      </c>
      <c r="BZ61" t="s">
        <v>68</v>
      </c>
      <c r="CA61" s="10">
        <v>43936</v>
      </c>
      <c r="CB61">
        <v>239000</v>
      </c>
      <c r="CC61">
        <v>29600</v>
      </c>
      <c r="CD61" s="10">
        <v>43936</v>
      </c>
      <c r="CE61">
        <v>282400</v>
      </c>
      <c r="CF61">
        <v>5400</v>
      </c>
      <c r="CG61" t="s">
        <v>68</v>
      </c>
      <c r="CH61" s="10">
        <v>43934</v>
      </c>
      <c r="CI61">
        <v>209400</v>
      </c>
      <c r="CJ61">
        <v>14400</v>
      </c>
      <c r="CK61" s="10">
        <v>43934</v>
      </c>
      <c r="CL61">
        <v>277000</v>
      </c>
      <c r="CM61">
        <v>-5800</v>
      </c>
      <c r="CN61" t="s">
        <v>68</v>
      </c>
      <c r="CO61" s="10">
        <v>43930</v>
      </c>
      <c r="CP61">
        <v>195000</v>
      </c>
      <c r="CQ61">
        <v>31000</v>
      </c>
      <c r="CR61" s="10">
        <v>43930</v>
      </c>
      <c r="CS61">
        <v>282800</v>
      </c>
      <c r="CT61">
        <v>73000</v>
      </c>
      <c r="CU61" t="s">
        <v>68</v>
      </c>
      <c r="CV61" s="10">
        <v>43929</v>
      </c>
      <c r="CW61">
        <v>164000</v>
      </c>
      <c r="CX61">
        <v>2400</v>
      </c>
      <c r="CY61" s="10">
        <v>43929</v>
      </c>
      <c r="CZ61">
        <v>209800</v>
      </c>
      <c r="DA61">
        <v>21600</v>
      </c>
      <c r="DD61" t="str">
        <f t="shared" si="67"/>
        <v>HINDALCO</v>
      </c>
      <c r="DE61">
        <f t="shared" si="3"/>
        <v>6692000</v>
      </c>
      <c r="DF61">
        <f t="shared" si="4"/>
        <v>6716500</v>
      </c>
      <c r="DG61">
        <f t="shared" si="5"/>
        <v>7350000</v>
      </c>
      <c r="DH61">
        <f t="shared" si="6"/>
        <v>7521500</v>
      </c>
      <c r="DI61">
        <f t="shared" si="7"/>
        <v>8067500</v>
      </c>
      <c r="DJ61">
        <f t="shared" si="8"/>
        <v>7864500</v>
      </c>
      <c r="DK61">
        <f t="shared" si="9"/>
        <v>7339500</v>
      </c>
      <c r="DL61">
        <f t="shared" si="10"/>
        <v>7346500</v>
      </c>
      <c r="DM61">
        <f t="shared" si="11"/>
        <v>6548500</v>
      </c>
      <c r="DN61">
        <f t="shared" si="12"/>
        <v>6090000</v>
      </c>
      <c r="DO61">
        <f t="shared" si="13"/>
        <v>6065500</v>
      </c>
      <c r="DP61">
        <f t="shared" si="14"/>
        <v>5831000</v>
      </c>
      <c r="DQ61">
        <f t="shared" si="15"/>
        <v>3951500</v>
      </c>
      <c r="DR61">
        <f t="shared" si="16"/>
        <v>3580500</v>
      </c>
      <c r="DS61">
        <f t="shared" si="17"/>
        <v>3031000</v>
      </c>
      <c r="DT61">
        <f t="shared" si="68"/>
        <v>6422500</v>
      </c>
      <c r="DU61">
        <f t="shared" si="69"/>
        <v>4217500</v>
      </c>
      <c r="DV61">
        <f t="shared" si="70"/>
        <v>3962000</v>
      </c>
      <c r="DW61">
        <f t="shared" si="71"/>
        <v>3972500</v>
      </c>
      <c r="DX61">
        <f t="shared" si="72"/>
        <v>4123000</v>
      </c>
      <c r="DY61">
        <f t="shared" si="73"/>
        <v>4459000</v>
      </c>
      <c r="DZ61">
        <f t="shared" si="74"/>
        <v>4224500</v>
      </c>
      <c r="EA61">
        <f t="shared" si="75"/>
        <v>4294500</v>
      </c>
      <c r="EB61">
        <f t="shared" si="76"/>
        <v>4735500</v>
      </c>
      <c r="EC61">
        <f t="shared" si="77"/>
        <v>5327000</v>
      </c>
      <c r="ED61">
        <f t="shared" si="78"/>
        <v>5278000</v>
      </c>
      <c r="EE61">
        <f t="shared" si="79"/>
        <v>4473000</v>
      </c>
      <c r="EF61">
        <f t="shared" si="80"/>
        <v>4151000</v>
      </c>
      <c r="EG61">
        <f t="shared" si="81"/>
        <v>3178000</v>
      </c>
      <c r="EH61">
        <f t="shared" si="82"/>
        <v>2961000</v>
      </c>
      <c r="EJ61" s="11" t="str">
        <f t="shared" si="36"/>
        <v>HINDALCO</v>
      </c>
      <c r="EK61" s="12">
        <f t="shared" si="84"/>
        <v>0.95972803347280333</v>
      </c>
      <c r="EL61" s="12">
        <f t="shared" si="84"/>
        <v>0.62793121417404896</v>
      </c>
      <c r="EM61" s="12">
        <f t="shared" si="84"/>
        <v>0.539047619047619</v>
      </c>
      <c r="EN61" s="12">
        <f t="shared" si="84"/>
        <v>0.52815262912982786</v>
      </c>
      <c r="EO61" s="12">
        <f t="shared" si="84"/>
        <v>0.51106290672451193</v>
      </c>
      <c r="EP61" s="12">
        <f t="shared" si="84"/>
        <v>0.5669781931464174</v>
      </c>
      <c r="EQ61" s="12">
        <f t="shared" si="84"/>
        <v>0.57558416785884592</v>
      </c>
      <c r="ER61" s="12">
        <f t="shared" si="84"/>
        <v>0.58456407813244404</v>
      </c>
      <c r="ES61" s="12">
        <f t="shared" si="84"/>
        <v>0.72314270443613038</v>
      </c>
      <c r="ET61" s="12">
        <f t="shared" si="84"/>
        <v>0.87471264367816093</v>
      </c>
      <c r="EU61" s="12">
        <f t="shared" si="84"/>
        <v>0.8701673398730525</v>
      </c>
      <c r="EV61" s="12">
        <f t="shared" si="84"/>
        <v>0.76710684273709484</v>
      </c>
      <c r="EW61" s="12">
        <f t="shared" si="84"/>
        <v>1.050487156775908</v>
      </c>
      <c r="EX61" s="12">
        <f t="shared" si="84"/>
        <v>0.88758553274682306</v>
      </c>
      <c r="EY61" s="12">
        <f t="shared" si="84"/>
        <v>0.97690531177829099</v>
      </c>
      <c r="FA61" s="12" t="str">
        <f t="shared" si="38"/>
        <v>HINDALCO</v>
      </c>
      <c r="FB61" s="12">
        <f t="shared" si="39"/>
        <v>-0.36477331943720687</v>
      </c>
      <c r="FC61" s="12">
        <f t="shared" si="40"/>
        <v>-8.6190476190476186</v>
      </c>
      <c r="FD61" s="12">
        <f t="shared" si="41"/>
        <v>-2.2801302931596092</v>
      </c>
      <c r="FE61" s="12">
        <f t="shared" si="42"/>
        <v>-6.7678958785249455</v>
      </c>
      <c r="FF61" s="12">
        <f t="shared" si="43"/>
        <v>2.5812194036493104</v>
      </c>
      <c r="FG61" s="12">
        <f t="shared" si="44"/>
        <v>7.1530758226037197</v>
      </c>
      <c r="FH61" s="12">
        <f t="shared" si="45"/>
        <v>-9.5283468318246786E-2</v>
      </c>
      <c r="FI61" s="12">
        <f t="shared" si="46"/>
        <v>12.185996793158738</v>
      </c>
      <c r="FJ61" s="12">
        <f t="shared" si="47"/>
        <v>7.5287356321839081</v>
      </c>
      <c r="FK61" s="12">
        <f t="shared" si="48"/>
        <v>0.40392383150605887</v>
      </c>
      <c r="FL61" s="12">
        <f t="shared" si="49"/>
        <v>4.021608643457383</v>
      </c>
      <c r="FM61" s="12">
        <f t="shared" si="50"/>
        <v>47.564216120460586</v>
      </c>
      <c r="FN61" s="12">
        <f t="shared" si="51"/>
        <v>10.361681329423265</v>
      </c>
      <c r="FO61" s="12">
        <f t="shared" si="52"/>
        <v>18.12933025404157</v>
      </c>
      <c r="FP61" s="12">
        <f t="shared" si="53"/>
        <v>0.52282157676348551</v>
      </c>
      <c r="FQ61" s="12">
        <f t="shared" si="54"/>
        <v>6.4487632508833923E-2</v>
      </c>
      <c r="FR61" s="12">
        <f t="shared" si="55"/>
        <v>-2.6431718061674008E-3</v>
      </c>
      <c r="FS61" s="12">
        <f t="shared" si="56"/>
        <v>-3.6502546689303902E-2</v>
      </c>
      <c r="FT61" s="12">
        <f t="shared" si="57"/>
        <v>-7.5353218210361061E-2</v>
      </c>
      <c r="FU61" s="12">
        <f t="shared" si="58"/>
        <v>5.5509527754763879E-2</v>
      </c>
      <c r="FV61" s="12">
        <f t="shared" si="59"/>
        <v>-1.6299918500407497E-2</v>
      </c>
      <c r="FW61" s="12">
        <f t="shared" si="60"/>
        <v>-9.3126385809312637E-2</v>
      </c>
      <c r="FX61" s="12">
        <f t="shared" si="61"/>
        <v>-0.11103810775295664</v>
      </c>
      <c r="FY61" s="12">
        <f t="shared" si="62"/>
        <v>9.2838196286472146E-3</v>
      </c>
      <c r="FZ61" s="12">
        <f t="shared" si="63"/>
        <v>0.17996870109546165</v>
      </c>
      <c r="GA61" s="12">
        <f t="shared" si="64"/>
        <v>7.7571669477234401E-2</v>
      </c>
      <c r="GB61" s="12">
        <f t="shared" si="65"/>
        <v>0.30616740088105726</v>
      </c>
      <c r="GC61" s="12">
        <f t="shared" si="66"/>
        <v>7.328605200945626E-2</v>
      </c>
    </row>
    <row r="62" spans="1:185" x14ac:dyDescent="0.25">
      <c r="A62" t="s">
        <v>69</v>
      </c>
      <c r="B62" s="10">
        <v>43951</v>
      </c>
      <c r="C62">
        <v>6692000</v>
      </c>
      <c r="D62">
        <v>-24500</v>
      </c>
      <c r="E62" s="10">
        <v>43951</v>
      </c>
      <c r="F62">
        <v>6422500</v>
      </c>
      <c r="G62">
        <v>2205000</v>
      </c>
      <c r="H62" t="s">
        <v>69</v>
      </c>
      <c r="I62" s="10">
        <v>43950</v>
      </c>
      <c r="J62">
        <v>6716500</v>
      </c>
      <c r="K62">
        <v>-633500</v>
      </c>
      <c r="L62" s="10">
        <v>43950</v>
      </c>
      <c r="M62">
        <v>4217500</v>
      </c>
      <c r="N62">
        <v>255500</v>
      </c>
      <c r="O62" t="s">
        <v>69</v>
      </c>
      <c r="P62" s="10">
        <v>43949</v>
      </c>
      <c r="Q62">
        <v>7350000</v>
      </c>
      <c r="R62">
        <v>-171500</v>
      </c>
      <c r="S62" s="10">
        <v>43949</v>
      </c>
      <c r="T62">
        <v>3962000</v>
      </c>
      <c r="U62">
        <v>-10500</v>
      </c>
      <c r="V62" t="s">
        <v>69</v>
      </c>
      <c r="W62" s="10">
        <v>43948</v>
      </c>
      <c r="X62">
        <v>7521500</v>
      </c>
      <c r="Y62">
        <v>-546000</v>
      </c>
      <c r="Z62" s="10">
        <v>43948</v>
      </c>
      <c r="AA62">
        <v>3972500</v>
      </c>
      <c r="AB62">
        <v>-150500</v>
      </c>
      <c r="AC62" t="s">
        <v>69</v>
      </c>
      <c r="AD62" s="10">
        <v>43945</v>
      </c>
      <c r="AE62">
        <v>8067500</v>
      </c>
      <c r="AF62">
        <v>203000</v>
      </c>
      <c r="AG62" s="10">
        <v>43945</v>
      </c>
      <c r="AH62">
        <v>4123000</v>
      </c>
      <c r="AI62">
        <v>-336000</v>
      </c>
      <c r="AJ62" t="s">
        <v>69</v>
      </c>
      <c r="AK62" s="10">
        <v>43944</v>
      </c>
      <c r="AL62">
        <v>7864500</v>
      </c>
      <c r="AM62">
        <v>525000</v>
      </c>
      <c r="AN62" s="10">
        <v>43944</v>
      </c>
      <c r="AO62">
        <v>4459000</v>
      </c>
      <c r="AP62">
        <v>234500</v>
      </c>
      <c r="AQ62" t="s">
        <v>69</v>
      </c>
      <c r="AR62" s="10">
        <v>43943</v>
      </c>
      <c r="AS62">
        <v>7339500</v>
      </c>
      <c r="AT62">
        <v>-7000</v>
      </c>
      <c r="AU62" s="10">
        <v>43943</v>
      </c>
      <c r="AV62">
        <v>4224500</v>
      </c>
      <c r="AW62">
        <v>-70000</v>
      </c>
      <c r="AX62" t="s">
        <v>69</v>
      </c>
      <c r="AY62" s="10">
        <v>43942</v>
      </c>
      <c r="AZ62">
        <v>7346500</v>
      </c>
      <c r="BA62">
        <v>798000</v>
      </c>
      <c r="BB62" s="10">
        <v>43942</v>
      </c>
      <c r="BC62">
        <v>4294500</v>
      </c>
      <c r="BD62">
        <v>-441000</v>
      </c>
      <c r="BE62" t="s">
        <v>69</v>
      </c>
      <c r="BF62" s="10">
        <v>43941</v>
      </c>
      <c r="BG62">
        <v>6548500</v>
      </c>
      <c r="BH62">
        <v>458500</v>
      </c>
      <c r="BI62" s="10">
        <v>43941</v>
      </c>
      <c r="BJ62">
        <v>4735500</v>
      </c>
      <c r="BK62">
        <v>-591500</v>
      </c>
      <c r="BL62" t="s">
        <v>69</v>
      </c>
      <c r="BM62" s="10">
        <v>43938</v>
      </c>
      <c r="BN62">
        <v>6090000</v>
      </c>
      <c r="BO62">
        <v>24500</v>
      </c>
      <c r="BP62" s="10">
        <v>43938</v>
      </c>
      <c r="BQ62">
        <v>5327000</v>
      </c>
      <c r="BR62">
        <v>49000</v>
      </c>
      <c r="BS62" t="s">
        <v>69</v>
      </c>
      <c r="BT62" s="10">
        <v>43937</v>
      </c>
      <c r="BU62">
        <v>6065500</v>
      </c>
      <c r="BV62">
        <v>234500</v>
      </c>
      <c r="BW62" s="10">
        <v>43937</v>
      </c>
      <c r="BX62">
        <v>5278000</v>
      </c>
      <c r="BY62">
        <v>805000</v>
      </c>
      <c r="BZ62" t="s">
        <v>69</v>
      </c>
      <c r="CA62" s="10">
        <v>43936</v>
      </c>
      <c r="CB62">
        <v>5831000</v>
      </c>
      <c r="CC62">
        <v>1879500</v>
      </c>
      <c r="CD62" s="10">
        <v>43936</v>
      </c>
      <c r="CE62">
        <v>4473000</v>
      </c>
      <c r="CF62">
        <v>322000</v>
      </c>
      <c r="CG62" t="s">
        <v>69</v>
      </c>
      <c r="CH62" s="10">
        <v>43934</v>
      </c>
      <c r="CI62">
        <v>3951500</v>
      </c>
      <c r="CJ62">
        <v>371000</v>
      </c>
      <c r="CK62" s="10">
        <v>43934</v>
      </c>
      <c r="CL62">
        <v>4151000</v>
      </c>
      <c r="CM62">
        <v>973000</v>
      </c>
      <c r="CN62" t="s">
        <v>69</v>
      </c>
      <c r="CO62" s="10">
        <v>43930</v>
      </c>
      <c r="CP62">
        <v>3580500</v>
      </c>
      <c r="CQ62">
        <v>549500</v>
      </c>
      <c r="CR62" s="10">
        <v>43930</v>
      </c>
      <c r="CS62">
        <v>3178000</v>
      </c>
      <c r="CT62">
        <v>217000</v>
      </c>
      <c r="CU62" t="s">
        <v>69</v>
      </c>
      <c r="CV62" s="10">
        <v>43929</v>
      </c>
      <c r="CW62">
        <v>3031000</v>
      </c>
      <c r="CX62">
        <v>-59500</v>
      </c>
      <c r="CY62" s="10">
        <v>43929</v>
      </c>
      <c r="CZ62">
        <v>2961000</v>
      </c>
      <c r="DA62">
        <v>511000</v>
      </c>
      <c r="DD62" t="str">
        <f t="shared" si="67"/>
        <v>HINDPETRO</v>
      </c>
      <c r="DE62">
        <f t="shared" si="3"/>
        <v>1606500</v>
      </c>
      <c r="DF62">
        <f t="shared" si="4"/>
        <v>1362900</v>
      </c>
      <c r="DG62">
        <f t="shared" si="5"/>
        <v>1419600</v>
      </c>
      <c r="DH62">
        <f t="shared" si="6"/>
        <v>1480500</v>
      </c>
      <c r="DI62">
        <f t="shared" si="7"/>
        <v>1577100</v>
      </c>
      <c r="DJ62">
        <f t="shared" si="8"/>
        <v>1556100</v>
      </c>
      <c r="DK62">
        <f t="shared" si="9"/>
        <v>1610700</v>
      </c>
      <c r="DL62">
        <f t="shared" si="10"/>
        <v>1575000</v>
      </c>
      <c r="DM62">
        <f t="shared" si="11"/>
        <v>1457400</v>
      </c>
      <c r="DN62">
        <f t="shared" si="12"/>
        <v>1241100</v>
      </c>
      <c r="DO62">
        <f t="shared" si="13"/>
        <v>1255800</v>
      </c>
      <c r="DP62">
        <f t="shared" si="14"/>
        <v>1199100</v>
      </c>
      <c r="DQ62">
        <f t="shared" si="15"/>
        <v>1031100</v>
      </c>
      <c r="DR62">
        <f t="shared" si="16"/>
        <v>1016400</v>
      </c>
      <c r="DS62">
        <f t="shared" si="17"/>
        <v>921900</v>
      </c>
      <c r="DT62">
        <f t="shared" si="68"/>
        <v>1041600</v>
      </c>
      <c r="DU62">
        <f t="shared" si="69"/>
        <v>1033200</v>
      </c>
      <c r="DV62">
        <f t="shared" si="70"/>
        <v>1054200</v>
      </c>
      <c r="DW62">
        <f t="shared" si="71"/>
        <v>1056300</v>
      </c>
      <c r="DX62">
        <f t="shared" si="72"/>
        <v>1052100</v>
      </c>
      <c r="DY62">
        <f t="shared" si="73"/>
        <v>1087800</v>
      </c>
      <c r="DZ62">
        <f t="shared" si="74"/>
        <v>1134000</v>
      </c>
      <c r="EA62">
        <f t="shared" si="75"/>
        <v>1169700</v>
      </c>
      <c r="EB62">
        <f t="shared" si="76"/>
        <v>993300</v>
      </c>
      <c r="EC62">
        <f t="shared" si="77"/>
        <v>890400</v>
      </c>
      <c r="ED62">
        <f t="shared" si="78"/>
        <v>903000</v>
      </c>
      <c r="EE62">
        <f t="shared" si="79"/>
        <v>852600</v>
      </c>
      <c r="EF62">
        <f t="shared" si="80"/>
        <v>756000</v>
      </c>
      <c r="EG62">
        <f t="shared" si="81"/>
        <v>768600</v>
      </c>
      <c r="EH62">
        <f t="shared" si="82"/>
        <v>625800</v>
      </c>
      <c r="EJ62" s="11" t="str">
        <f t="shared" si="36"/>
        <v>HINDPETRO</v>
      </c>
      <c r="EK62" s="12">
        <f t="shared" si="84"/>
        <v>0.64836601307189545</v>
      </c>
      <c r="EL62" s="12">
        <f t="shared" si="84"/>
        <v>0.75808936825885975</v>
      </c>
      <c r="EM62" s="12">
        <f t="shared" si="84"/>
        <v>0.74260355029585801</v>
      </c>
      <c r="EN62" s="12">
        <f t="shared" si="84"/>
        <v>0.71347517730496457</v>
      </c>
      <c r="EO62" s="12">
        <f t="shared" si="84"/>
        <v>0.66711051930758991</v>
      </c>
      <c r="EP62" s="12">
        <f t="shared" si="84"/>
        <v>0.69905533063427805</v>
      </c>
      <c r="EQ62" s="12">
        <f t="shared" si="84"/>
        <v>0.70404172099087359</v>
      </c>
      <c r="ER62" s="12">
        <f t="shared" si="84"/>
        <v>0.7426666666666667</v>
      </c>
      <c r="ES62" s="12">
        <f t="shared" si="84"/>
        <v>0.68155619596541783</v>
      </c>
      <c r="ET62" s="12">
        <f t="shared" si="84"/>
        <v>0.71742808798646363</v>
      </c>
      <c r="EU62" s="12">
        <f t="shared" si="84"/>
        <v>0.71906354515050164</v>
      </c>
      <c r="EV62" s="12">
        <f t="shared" si="84"/>
        <v>0.71103327495621715</v>
      </c>
      <c r="EW62" s="12">
        <f t="shared" si="84"/>
        <v>0.73319755600814662</v>
      </c>
      <c r="EX62" s="12">
        <f t="shared" si="84"/>
        <v>0.75619834710743805</v>
      </c>
      <c r="EY62" s="12">
        <f t="shared" si="84"/>
        <v>0.67881548974943051</v>
      </c>
      <c r="FA62" s="12" t="str">
        <f t="shared" si="38"/>
        <v>HINDPETRO</v>
      </c>
      <c r="FB62" s="12">
        <f t="shared" si="39"/>
        <v>17.873651771956858</v>
      </c>
      <c r="FC62" s="12">
        <f t="shared" si="40"/>
        <v>-3.9940828402366866</v>
      </c>
      <c r="FD62" s="12">
        <f t="shared" si="41"/>
        <v>-4.1134751773049647</v>
      </c>
      <c r="FE62" s="12">
        <f t="shared" si="42"/>
        <v>-6.125166444740346</v>
      </c>
      <c r="FF62" s="12">
        <f t="shared" si="43"/>
        <v>1.3495276653171391</v>
      </c>
      <c r="FG62" s="12">
        <f t="shared" si="44"/>
        <v>-3.3898305084745761</v>
      </c>
      <c r="FH62" s="12">
        <f t="shared" si="45"/>
        <v>2.2666666666666666</v>
      </c>
      <c r="FI62" s="12">
        <f t="shared" si="46"/>
        <v>8.0691642651296824</v>
      </c>
      <c r="FJ62" s="12">
        <f t="shared" si="47"/>
        <v>17.42808798646362</v>
      </c>
      <c r="FK62" s="12">
        <f t="shared" si="48"/>
        <v>-1.1705685618729098</v>
      </c>
      <c r="FL62" s="12">
        <f t="shared" si="49"/>
        <v>4.7285464098073557</v>
      </c>
      <c r="FM62" s="12">
        <f t="shared" si="50"/>
        <v>16.293279022403258</v>
      </c>
      <c r="FN62" s="12">
        <f t="shared" si="51"/>
        <v>1.4462809917355373</v>
      </c>
      <c r="FO62" s="12">
        <f t="shared" si="52"/>
        <v>10.250569476082005</v>
      </c>
      <c r="FP62" s="12">
        <f t="shared" si="53"/>
        <v>8.130081300813009E-3</v>
      </c>
      <c r="FQ62" s="12">
        <f t="shared" si="54"/>
        <v>-1.9920318725099601E-2</v>
      </c>
      <c r="FR62" s="12">
        <f t="shared" si="55"/>
        <v>-1.9880715705765406E-3</v>
      </c>
      <c r="FS62" s="12">
        <f t="shared" si="56"/>
        <v>3.9920159680638719E-3</v>
      </c>
      <c r="FT62" s="12">
        <f t="shared" si="57"/>
        <v>-3.2818532818532815E-2</v>
      </c>
      <c r="FU62" s="12">
        <f t="shared" si="58"/>
        <v>-4.0740740740740744E-2</v>
      </c>
      <c r="FV62" s="12">
        <f t="shared" si="59"/>
        <v>-3.052064631956912E-2</v>
      </c>
      <c r="FW62" s="12">
        <f t="shared" si="60"/>
        <v>0.17758985200845667</v>
      </c>
      <c r="FX62" s="12">
        <f t="shared" si="61"/>
        <v>0.11556603773584906</v>
      </c>
      <c r="FY62" s="12">
        <f t="shared" si="62"/>
        <v>-1.3953488372093023E-2</v>
      </c>
      <c r="FZ62" s="12">
        <f t="shared" si="63"/>
        <v>5.9113300492610835E-2</v>
      </c>
      <c r="GA62" s="12">
        <f t="shared" si="64"/>
        <v>0.12777777777777777</v>
      </c>
      <c r="GB62" s="12">
        <f t="shared" si="65"/>
        <v>-1.6393442622950821E-2</v>
      </c>
      <c r="GC62" s="12">
        <f t="shared" si="66"/>
        <v>0.22818791946308725</v>
      </c>
    </row>
    <row r="63" spans="1:185" x14ac:dyDescent="0.25">
      <c r="A63" t="s">
        <v>70</v>
      </c>
      <c r="B63" s="10">
        <v>43951</v>
      </c>
      <c r="C63">
        <v>1606500</v>
      </c>
      <c r="D63">
        <v>243600</v>
      </c>
      <c r="E63" s="10">
        <v>43951</v>
      </c>
      <c r="F63">
        <v>1041600</v>
      </c>
      <c r="G63">
        <v>8400</v>
      </c>
      <c r="H63" t="s">
        <v>70</v>
      </c>
      <c r="I63" s="10">
        <v>43950</v>
      </c>
      <c r="J63">
        <v>1362900</v>
      </c>
      <c r="K63">
        <v>-56700</v>
      </c>
      <c r="L63" s="10">
        <v>43950</v>
      </c>
      <c r="M63">
        <v>1033200</v>
      </c>
      <c r="N63">
        <v>-21000</v>
      </c>
      <c r="O63" t="s">
        <v>70</v>
      </c>
      <c r="P63" s="10">
        <v>43949</v>
      </c>
      <c r="Q63">
        <v>1419600</v>
      </c>
      <c r="R63">
        <v>-60900</v>
      </c>
      <c r="S63" s="10">
        <v>43949</v>
      </c>
      <c r="T63">
        <v>1054200</v>
      </c>
      <c r="U63">
        <v>-2100</v>
      </c>
      <c r="V63" t="s">
        <v>70</v>
      </c>
      <c r="W63" s="10">
        <v>43948</v>
      </c>
      <c r="X63">
        <v>1480500</v>
      </c>
      <c r="Y63">
        <v>-96600</v>
      </c>
      <c r="Z63" s="10">
        <v>43948</v>
      </c>
      <c r="AA63">
        <v>1056300</v>
      </c>
      <c r="AB63">
        <v>4200</v>
      </c>
      <c r="AC63" t="s">
        <v>70</v>
      </c>
      <c r="AD63" s="10">
        <v>43945</v>
      </c>
      <c r="AE63">
        <v>1577100</v>
      </c>
      <c r="AF63">
        <v>21000</v>
      </c>
      <c r="AG63" s="10">
        <v>43945</v>
      </c>
      <c r="AH63">
        <v>1052100</v>
      </c>
      <c r="AI63">
        <v>-35700</v>
      </c>
      <c r="AJ63" t="s">
        <v>70</v>
      </c>
      <c r="AK63" s="10">
        <v>43944</v>
      </c>
      <c r="AL63">
        <v>1556100</v>
      </c>
      <c r="AM63">
        <v>-54600</v>
      </c>
      <c r="AN63" s="10">
        <v>43944</v>
      </c>
      <c r="AO63">
        <v>1087800</v>
      </c>
      <c r="AP63">
        <v>-46200</v>
      </c>
      <c r="AQ63" t="s">
        <v>70</v>
      </c>
      <c r="AR63" s="10">
        <v>43943</v>
      </c>
      <c r="AS63">
        <v>1610700</v>
      </c>
      <c r="AT63">
        <v>35700</v>
      </c>
      <c r="AU63" s="10">
        <v>43943</v>
      </c>
      <c r="AV63">
        <v>1134000</v>
      </c>
      <c r="AW63">
        <v>-35700</v>
      </c>
      <c r="AX63" t="s">
        <v>70</v>
      </c>
      <c r="AY63" s="10">
        <v>43942</v>
      </c>
      <c r="AZ63">
        <v>1575000</v>
      </c>
      <c r="BA63">
        <v>117600</v>
      </c>
      <c r="BB63" s="10">
        <v>43942</v>
      </c>
      <c r="BC63">
        <v>1169700</v>
      </c>
      <c r="BD63">
        <v>176400</v>
      </c>
      <c r="BE63" t="s">
        <v>70</v>
      </c>
      <c r="BF63" s="10">
        <v>43941</v>
      </c>
      <c r="BG63">
        <v>1457400</v>
      </c>
      <c r="BH63">
        <v>216300</v>
      </c>
      <c r="BI63" s="10">
        <v>43941</v>
      </c>
      <c r="BJ63">
        <v>993300</v>
      </c>
      <c r="BK63">
        <v>102900</v>
      </c>
      <c r="BL63" t="s">
        <v>70</v>
      </c>
      <c r="BM63" s="10">
        <v>43938</v>
      </c>
      <c r="BN63">
        <v>1241100</v>
      </c>
      <c r="BO63">
        <v>-14700</v>
      </c>
      <c r="BP63" s="10">
        <v>43938</v>
      </c>
      <c r="BQ63">
        <v>890400</v>
      </c>
      <c r="BR63">
        <v>-12600</v>
      </c>
      <c r="BS63" t="s">
        <v>70</v>
      </c>
      <c r="BT63" s="10">
        <v>43937</v>
      </c>
      <c r="BU63">
        <v>1255800</v>
      </c>
      <c r="BV63">
        <v>56700</v>
      </c>
      <c r="BW63" s="10">
        <v>43937</v>
      </c>
      <c r="BX63">
        <v>903000</v>
      </c>
      <c r="BY63">
        <v>50400</v>
      </c>
      <c r="BZ63" t="s">
        <v>70</v>
      </c>
      <c r="CA63" s="10">
        <v>43936</v>
      </c>
      <c r="CB63">
        <v>1199100</v>
      </c>
      <c r="CC63">
        <v>168000</v>
      </c>
      <c r="CD63" s="10">
        <v>43936</v>
      </c>
      <c r="CE63">
        <v>852600</v>
      </c>
      <c r="CF63">
        <v>96600</v>
      </c>
      <c r="CG63" t="s">
        <v>70</v>
      </c>
      <c r="CH63" s="10">
        <v>43934</v>
      </c>
      <c r="CI63">
        <v>1031100</v>
      </c>
      <c r="CJ63">
        <v>14700</v>
      </c>
      <c r="CK63" s="10">
        <v>43934</v>
      </c>
      <c r="CL63">
        <v>756000</v>
      </c>
      <c r="CM63">
        <v>-12600</v>
      </c>
      <c r="CN63" t="s">
        <v>70</v>
      </c>
      <c r="CO63" s="10">
        <v>43930</v>
      </c>
      <c r="CP63">
        <v>1016400</v>
      </c>
      <c r="CQ63">
        <v>94500</v>
      </c>
      <c r="CR63" s="10">
        <v>43930</v>
      </c>
      <c r="CS63">
        <v>768600</v>
      </c>
      <c r="CT63">
        <v>142800</v>
      </c>
      <c r="CU63" t="s">
        <v>70</v>
      </c>
      <c r="CV63" s="10">
        <v>43929</v>
      </c>
      <c r="CW63">
        <v>921900</v>
      </c>
      <c r="CX63">
        <v>-14700</v>
      </c>
      <c r="CY63" s="10">
        <v>43929</v>
      </c>
      <c r="CZ63">
        <v>625800</v>
      </c>
      <c r="DA63">
        <v>44100</v>
      </c>
      <c r="DD63" t="str">
        <f t="shared" si="67"/>
        <v>HINDUNILVR</v>
      </c>
      <c r="DE63">
        <f t="shared" si="3"/>
        <v>2990100</v>
      </c>
      <c r="DF63">
        <f t="shared" si="4"/>
        <v>2311200</v>
      </c>
      <c r="DG63">
        <f t="shared" si="5"/>
        <v>1992300</v>
      </c>
      <c r="DH63">
        <f t="shared" si="6"/>
        <v>1877700</v>
      </c>
      <c r="DI63">
        <f t="shared" si="7"/>
        <v>1818900</v>
      </c>
      <c r="DJ63">
        <f t="shared" si="8"/>
        <v>1810500</v>
      </c>
      <c r="DK63">
        <f t="shared" si="9"/>
        <v>1439100</v>
      </c>
      <c r="DL63">
        <f t="shared" si="10"/>
        <v>1590300</v>
      </c>
      <c r="DM63">
        <f t="shared" si="11"/>
        <v>1465200</v>
      </c>
      <c r="DN63">
        <f t="shared" si="12"/>
        <v>1468500</v>
      </c>
      <c r="DO63">
        <f t="shared" si="13"/>
        <v>1357200</v>
      </c>
      <c r="DP63">
        <f t="shared" si="14"/>
        <v>1374000</v>
      </c>
      <c r="DQ63">
        <f t="shared" si="15"/>
        <v>1099500</v>
      </c>
      <c r="DR63">
        <f t="shared" si="16"/>
        <v>1067700</v>
      </c>
      <c r="DS63">
        <f t="shared" si="17"/>
        <v>1080600</v>
      </c>
      <c r="DT63">
        <f t="shared" si="68"/>
        <v>1368300</v>
      </c>
      <c r="DU63">
        <f t="shared" si="69"/>
        <v>1175100</v>
      </c>
      <c r="DV63">
        <f t="shared" si="70"/>
        <v>1025700</v>
      </c>
      <c r="DW63">
        <f t="shared" si="71"/>
        <v>1029300</v>
      </c>
      <c r="DX63">
        <f t="shared" si="72"/>
        <v>1017600</v>
      </c>
      <c r="DY63">
        <f t="shared" si="73"/>
        <v>1077000</v>
      </c>
      <c r="DZ63">
        <f t="shared" si="74"/>
        <v>1059600</v>
      </c>
      <c r="EA63">
        <f t="shared" si="75"/>
        <v>1070700</v>
      </c>
      <c r="EB63">
        <f t="shared" si="76"/>
        <v>1093500</v>
      </c>
      <c r="EC63">
        <f t="shared" si="77"/>
        <v>1194300</v>
      </c>
      <c r="ED63">
        <f t="shared" si="78"/>
        <v>1210200</v>
      </c>
      <c r="EE63">
        <f t="shared" si="79"/>
        <v>1284300</v>
      </c>
      <c r="EF63">
        <f t="shared" si="80"/>
        <v>866400</v>
      </c>
      <c r="EG63">
        <f t="shared" si="81"/>
        <v>890700</v>
      </c>
      <c r="EH63">
        <f t="shared" si="82"/>
        <v>986100</v>
      </c>
      <c r="EJ63" s="11" t="str">
        <f t="shared" si="36"/>
        <v>HINDUNILVR</v>
      </c>
      <c r="EK63" s="12">
        <f t="shared" si="84"/>
        <v>0.45761011337413465</v>
      </c>
      <c r="EL63" s="12">
        <f t="shared" si="84"/>
        <v>0.50843717549325029</v>
      </c>
      <c r="EM63" s="12">
        <f t="shared" si="84"/>
        <v>0.51483210359885556</v>
      </c>
      <c r="EN63" s="12">
        <f t="shared" si="84"/>
        <v>0.54817063428662727</v>
      </c>
      <c r="EO63" s="12">
        <f t="shared" si="84"/>
        <v>0.55945901368959261</v>
      </c>
      <c r="EP63" s="12">
        <f t="shared" si="84"/>
        <v>0.59486329743164867</v>
      </c>
      <c r="EQ63" s="12">
        <f t="shared" si="84"/>
        <v>0.73629351678132171</v>
      </c>
      <c r="ER63" s="12">
        <f t="shared" si="84"/>
        <v>0.67326919449160538</v>
      </c>
      <c r="ES63" s="12">
        <f t="shared" si="84"/>
        <v>0.74631449631449631</v>
      </c>
      <c r="ET63" s="12">
        <f t="shared" si="84"/>
        <v>0.81327885597548522</v>
      </c>
      <c r="EU63" s="12">
        <f t="shared" si="84"/>
        <v>0.89168877099911581</v>
      </c>
      <c r="EV63" s="12">
        <f t="shared" si="84"/>
        <v>0.93471615720524015</v>
      </c>
      <c r="EW63" s="12">
        <f t="shared" si="84"/>
        <v>0.78799454297407912</v>
      </c>
      <c r="EX63" s="12">
        <f t="shared" si="84"/>
        <v>0.83422309637538639</v>
      </c>
      <c r="EY63" s="12">
        <f t="shared" si="84"/>
        <v>0.91254858411993334</v>
      </c>
      <c r="FA63" s="12" t="str">
        <f t="shared" si="38"/>
        <v>HINDUNILVR</v>
      </c>
      <c r="FB63" s="12">
        <f t="shared" si="39"/>
        <v>29.37435098650052</v>
      </c>
      <c r="FC63" s="12">
        <f t="shared" si="40"/>
        <v>16.006625508206596</v>
      </c>
      <c r="FD63" s="12">
        <f t="shared" si="41"/>
        <v>6.1032113756191082</v>
      </c>
      <c r="FE63" s="12">
        <f t="shared" si="42"/>
        <v>3.2327230743856177</v>
      </c>
      <c r="FF63" s="12">
        <f t="shared" si="43"/>
        <v>0.46396023198011599</v>
      </c>
      <c r="FG63" s="12">
        <f t="shared" si="44"/>
        <v>25.807796539503858</v>
      </c>
      <c r="FH63" s="12">
        <f t="shared" si="45"/>
        <v>-9.5076400679117139</v>
      </c>
      <c r="FI63" s="12">
        <f t="shared" si="46"/>
        <v>8.5380835380835389</v>
      </c>
      <c r="FJ63" s="12">
        <f t="shared" si="47"/>
        <v>-0.2247191011235955</v>
      </c>
      <c r="FK63" s="12">
        <f t="shared" si="48"/>
        <v>8.2007073386383738</v>
      </c>
      <c r="FL63" s="12">
        <f t="shared" si="49"/>
        <v>-1.222707423580786</v>
      </c>
      <c r="FM63" s="12">
        <f t="shared" si="50"/>
        <v>24.965893587994543</v>
      </c>
      <c r="FN63" s="12">
        <f t="shared" si="51"/>
        <v>2.9783647091879741</v>
      </c>
      <c r="FO63" s="12">
        <f t="shared" si="52"/>
        <v>-1.1937812326485286</v>
      </c>
      <c r="FP63" s="12">
        <f t="shared" si="53"/>
        <v>0.16441153944345163</v>
      </c>
      <c r="FQ63" s="12">
        <f t="shared" si="54"/>
        <v>0.14565662474407723</v>
      </c>
      <c r="FR63" s="12">
        <f t="shared" si="55"/>
        <v>-3.4975225881667153E-3</v>
      </c>
      <c r="FS63" s="12">
        <f t="shared" si="56"/>
        <v>1.1497641509433961E-2</v>
      </c>
      <c r="FT63" s="12">
        <f t="shared" si="57"/>
        <v>-5.5153203342618383E-2</v>
      </c>
      <c r="FU63" s="12">
        <f t="shared" si="58"/>
        <v>1.6421291053227632E-2</v>
      </c>
      <c r="FV63" s="12">
        <f t="shared" si="59"/>
        <v>-1.0367049593723731E-2</v>
      </c>
      <c r="FW63" s="12">
        <f t="shared" si="60"/>
        <v>-2.0850480109739368E-2</v>
      </c>
      <c r="FX63" s="12">
        <f t="shared" si="61"/>
        <v>-8.4400904295403159E-2</v>
      </c>
      <c r="FY63" s="12">
        <f t="shared" si="62"/>
        <v>-1.3138324243926624E-2</v>
      </c>
      <c r="FZ63" s="12">
        <f t="shared" si="63"/>
        <v>-5.7696799813127773E-2</v>
      </c>
      <c r="GA63" s="12">
        <f t="shared" si="64"/>
        <v>0.48234072022160662</v>
      </c>
      <c r="GB63" s="12">
        <f t="shared" si="65"/>
        <v>-2.7281913102054564E-2</v>
      </c>
      <c r="GC63" s="12">
        <f t="shared" si="66"/>
        <v>-9.674475205354427E-2</v>
      </c>
    </row>
    <row r="64" spans="1:185" x14ac:dyDescent="0.25">
      <c r="A64" t="s">
        <v>71</v>
      </c>
      <c r="B64" s="10">
        <v>43951</v>
      </c>
      <c r="C64">
        <v>2990100</v>
      </c>
      <c r="D64">
        <v>678900</v>
      </c>
      <c r="E64" s="10">
        <v>43951</v>
      </c>
      <c r="F64">
        <v>1368300</v>
      </c>
      <c r="G64">
        <v>193200</v>
      </c>
      <c r="H64" t="s">
        <v>71</v>
      </c>
      <c r="I64" s="10">
        <v>43950</v>
      </c>
      <c r="J64">
        <v>2311200</v>
      </c>
      <c r="K64">
        <v>318900</v>
      </c>
      <c r="L64" s="10">
        <v>43950</v>
      </c>
      <c r="M64">
        <v>1175100</v>
      </c>
      <c r="N64">
        <v>149400</v>
      </c>
      <c r="O64" t="s">
        <v>71</v>
      </c>
      <c r="P64" s="10">
        <v>43949</v>
      </c>
      <c r="Q64">
        <v>1992300</v>
      </c>
      <c r="R64">
        <v>114600</v>
      </c>
      <c r="S64" s="10">
        <v>43949</v>
      </c>
      <c r="T64">
        <v>1025700</v>
      </c>
      <c r="U64">
        <v>-3600</v>
      </c>
      <c r="V64" t="s">
        <v>71</v>
      </c>
      <c r="W64" s="10">
        <v>43948</v>
      </c>
      <c r="X64">
        <v>1877700</v>
      </c>
      <c r="Y64">
        <v>58800</v>
      </c>
      <c r="Z64" s="10">
        <v>43948</v>
      </c>
      <c r="AA64">
        <v>1029300</v>
      </c>
      <c r="AB64">
        <v>11700</v>
      </c>
      <c r="AC64" t="s">
        <v>71</v>
      </c>
      <c r="AD64" s="10">
        <v>43945</v>
      </c>
      <c r="AE64">
        <v>1818900</v>
      </c>
      <c r="AF64">
        <v>8400</v>
      </c>
      <c r="AG64" s="10">
        <v>43945</v>
      </c>
      <c r="AH64">
        <v>1017600</v>
      </c>
      <c r="AI64">
        <v>-59400</v>
      </c>
      <c r="AJ64" t="s">
        <v>71</v>
      </c>
      <c r="AK64" s="10">
        <v>43944</v>
      </c>
      <c r="AL64">
        <v>1810500</v>
      </c>
      <c r="AM64">
        <v>371400</v>
      </c>
      <c r="AN64" s="10">
        <v>43944</v>
      </c>
      <c r="AO64">
        <v>1077000</v>
      </c>
      <c r="AP64">
        <v>17400</v>
      </c>
      <c r="AQ64" t="s">
        <v>71</v>
      </c>
      <c r="AR64" s="10">
        <v>43943</v>
      </c>
      <c r="AS64">
        <v>1439100</v>
      </c>
      <c r="AT64">
        <v>-151200</v>
      </c>
      <c r="AU64" s="10">
        <v>43943</v>
      </c>
      <c r="AV64">
        <v>1059600</v>
      </c>
      <c r="AW64">
        <v>-11100</v>
      </c>
      <c r="AX64" t="s">
        <v>71</v>
      </c>
      <c r="AY64" s="10">
        <v>43942</v>
      </c>
      <c r="AZ64">
        <v>1590300</v>
      </c>
      <c r="BA64">
        <v>125100</v>
      </c>
      <c r="BB64" s="10">
        <v>43942</v>
      </c>
      <c r="BC64">
        <v>1070700</v>
      </c>
      <c r="BD64">
        <v>-22800</v>
      </c>
      <c r="BE64" t="s">
        <v>71</v>
      </c>
      <c r="BF64" s="10">
        <v>43941</v>
      </c>
      <c r="BG64">
        <v>1465200</v>
      </c>
      <c r="BH64">
        <v>-3300</v>
      </c>
      <c r="BI64" s="10">
        <v>43941</v>
      </c>
      <c r="BJ64">
        <v>1093500</v>
      </c>
      <c r="BK64">
        <v>-100800</v>
      </c>
      <c r="BL64" t="s">
        <v>71</v>
      </c>
      <c r="BM64" s="10">
        <v>43938</v>
      </c>
      <c r="BN64">
        <v>1468500</v>
      </c>
      <c r="BO64">
        <v>111300</v>
      </c>
      <c r="BP64" s="10">
        <v>43938</v>
      </c>
      <c r="BQ64">
        <v>1194300</v>
      </c>
      <c r="BR64">
        <v>-15900</v>
      </c>
      <c r="BS64" t="s">
        <v>71</v>
      </c>
      <c r="BT64" s="10">
        <v>43937</v>
      </c>
      <c r="BU64">
        <v>1357200</v>
      </c>
      <c r="BV64">
        <v>-16800</v>
      </c>
      <c r="BW64" s="10">
        <v>43937</v>
      </c>
      <c r="BX64">
        <v>1210200</v>
      </c>
      <c r="BY64">
        <v>-74100</v>
      </c>
      <c r="BZ64" t="s">
        <v>71</v>
      </c>
      <c r="CA64" s="10">
        <v>43936</v>
      </c>
      <c r="CB64">
        <v>1374000</v>
      </c>
      <c r="CC64">
        <v>274500</v>
      </c>
      <c r="CD64" s="10">
        <v>43936</v>
      </c>
      <c r="CE64">
        <v>1284300</v>
      </c>
      <c r="CF64">
        <v>417900</v>
      </c>
      <c r="CG64" t="s">
        <v>71</v>
      </c>
      <c r="CH64" s="10">
        <v>43934</v>
      </c>
      <c r="CI64">
        <v>1099500</v>
      </c>
      <c r="CJ64">
        <v>31800</v>
      </c>
      <c r="CK64" s="10">
        <v>43934</v>
      </c>
      <c r="CL64">
        <v>866400</v>
      </c>
      <c r="CM64">
        <v>-24300</v>
      </c>
      <c r="CN64" t="s">
        <v>71</v>
      </c>
      <c r="CO64" s="10">
        <v>43930</v>
      </c>
      <c r="CP64">
        <v>1067700</v>
      </c>
      <c r="CQ64">
        <v>-12900</v>
      </c>
      <c r="CR64" s="10">
        <v>43930</v>
      </c>
      <c r="CS64">
        <v>890700</v>
      </c>
      <c r="CT64">
        <v>-95400</v>
      </c>
      <c r="CU64" t="s">
        <v>71</v>
      </c>
      <c r="CV64" s="10">
        <v>43929</v>
      </c>
      <c r="CW64">
        <v>1080600</v>
      </c>
      <c r="CX64">
        <v>100800</v>
      </c>
      <c r="CY64" s="10">
        <v>43929</v>
      </c>
      <c r="CZ64">
        <v>986100</v>
      </c>
      <c r="DA64">
        <v>210900</v>
      </c>
      <c r="DD64" t="str">
        <f t="shared" si="67"/>
        <v>IBULHSGFIN</v>
      </c>
      <c r="DE64">
        <f t="shared" si="3"/>
        <v>4932000</v>
      </c>
      <c r="DF64">
        <f t="shared" si="4"/>
        <v>6151200</v>
      </c>
      <c r="DG64">
        <f t="shared" si="5"/>
        <v>6919200</v>
      </c>
      <c r="DH64">
        <f t="shared" si="6"/>
        <v>7188000</v>
      </c>
      <c r="DI64">
        <f t="shared" si="7"/>
        <v>7440000</v>
      </c>
      <c r="DJ64">
        <f t="shared" si="8"/>
        <v>7563600</v>
      </c>
      <c r="DK64">
        <f t="shared" si="9"/>
        <v>7600800</v>
      </c>
      <c r="DL64">
        <f t="shared" si="10"/>
        <v>7322400</v>
      </c>
      <c r="DM64">
        <f t="shared" si="11"/>
        <v>6724800</v>
      </c>
      <c r="DN64">
        <f t="shared" si="12"/>
        <v>6303600</v>
      </c>
      <c r="DO64">
        <f t="shared" si="13"/>
        <v>6114000</v>
      </c>
      <c r="DP64">
        <f t="shared" si="14"/>
        <v>5079600</v>
      </c>
      <c r="DQ64">
        <f t="shared" si="15"/>
        <v>4782000</v>
      </c>
      <c r="DR64">
        <f t="shared" si="16"/>
        <v>4522800</v>
      </c>
      <c r="DS64">
        <f t="shared" si="17"/>
        <v>4339200</v>
      </c>
      <c r="DT64">
        <f t="shared" si="68"/>
        <v>3129600</v>
      </c>
      <c r="DU64">
        <f t="shared" si="69"/>
        <v>3538800</v>
      </c>
      <c r="DV64">
        <f t="shared" si="70"/>
        <v>3564000</v>
      </c>
      <c r="DW64">
        <f t="shared" si="71"/>
        <v>3568800</v>
      </c>
      <c r="DX64">
        <f t="shared" si="72"/>
        <v>3914400</v>
      </c>
      <c r="DY64">
        <f t="shared" si="73"/>
        <v>4087200</v>
      </c>
      <c r="DZ64">
        <f t="shared" si="74"/>
        <v>4021200</v>
      </c>
      <c r="EA64">
        <f t="shared" si="75"/>
        <v>4082400</v>
      </c>
      <c r="EB64">
        <f t="shared" si="76"/>
        <v>4059600</v>
      </c>
      <c r="EC64">
        <f t="shared" si="77"/>
        <v>3735600</v>
      </c>
      <c r="ED64">
        <f t="shared" si="78"/>
        <v>3294000</v>
      </c>
      <c r="EE64">
        <f t="shared" si="79"/>
        <v>2440800</v>
      </c>
      <c r="EF64">
        <f t="shared" si="80"/>
        <v>2432400</v>
      </c>
      <c r="EG64">
        <f t="shared" si="81"/>
        <v>2049600</v>
      </c>
      <c r="EH64">
        <f t="shared" si="82"/>
        <v>2055600</v>
      </c>
      <c r="EJ64" s="11" t="str">
        <f t="shared" si="36"/>
        <v>IBULHSGFIN</v>
      </c>
      <c r="EK64" s="12">
        <f t="shared" si="84"/>
        <v>0.63454987834549881</v>
      </c>
      <c r="EL64" s="12">
        <f t="shared" si="84"/>
        <v>0.57530238002341005</v>
      </c>
      <c r="EM64" s="12">
        <f t="shared" si="84"/>
        <v>0.51508844953173782</v>
      </c>
      <c r="EN64" s="12">
        <f t="shared" si="84"/>
        <v>0.49649415692821369</v>
      </c>
      <c r="EO64" s="12">
        <f t="shared" si="84"/>
        <v>0.52612903225806451</v>
      </c>
      <c r="EP64" s="12">
        <f t="shared" si="84"/>
        <v>0.54037759796922102</v>
      </c>
      <c r="EQ64" s="12">
        <f t="shared" si="84"/>
        <v>0.52904957372908112</v>
      </c>
      <c r="ER64" s="12">
        <f t="shared" si="84"/>
        <v>0.55752212389380529</v>
      </c>
      <c r="ES64" s="12">
        <f t="shared" si="84"/>
        <v>0.60367594575303352</v>
      </c>
      <c r="ET64" s="12">
        <f t="shared" si="84"/>
        <v>0.59261374452693694</v>
      </c>
      <c r="EU64" s="12">
        <f t="shared" si="84"/>
        <v>0.53876349362119724</v>
      </c>
      <c r="EV64" s="12">
        <f t="shared" si="84"/>
        <v>0.4805102763997165</v>
      </c>
      <c r="EW64" s="12">
        <f t="shared" si="84"/>
        <v>0.50865746549560853</v>
      </c>
      <c r="EX64" s="12">
        <f t="shared" si="84"/>
        <v>0.45317060228177236</v>
      </c>
      <c r="EY64" s="12">
        <f t="shared" si="84"/>
        <v>0.47372787610619471</v>
      </c>
      <c r="FA64" s="12" t="str">
        <f t="shared" si="38"/>
        <v>IBULHSGFIN</v>
      </c>
      <c r="FB64" s="12">
        <f t="shared" si="39"/>
        <v>-19.82052282481467</v>
      </c>
      <c r="FC64" s="12">
        <f t="shared" si="40"/>
        <v>-11.099549080818592</v>
      </c>
      <c r="FD64" s="12">
        <f t="shared" si="41"/>
        <v>-3.7395659432387314</v>
      </c>
      <c r="FE64" s="12">
        <f t="shared" si="42"/>
        <v>-3.3870967741935485</v>
      </c>
      <c r="FF64" s="12">
        <f t="shared" si="43"/>
        <v>-1.6341424718388069</v>
      </c>
      <c r="FG64" s="12">
        <f t="shared" si="44"/>
        <v>-0.48942216608778022</v>
      </c>
      <c r="FH64" s="12">
        <f t="shared" si="45"/>
        <v>3.8020321206161913</v>
      </c>
      <c r="FI64" s="12">
        <f t="shared" si="46"/>
        <v>8.8865096359743045</v>
      </c>
      <c r="FJ64" s="12">
        <f t="shared" si="47"/>
        <v>6.6818960593946315</v>
      </c>
      <c r="FK64" s="12">
        <f t="shared" si="48"/>
        <v>3.1010794896957803</v>
      </c>
      <c r="FL64" s="12">
        <f t="shared" si="49"/>
        <v>20.363808173871959</v>
      </c>
      <c r="FM64" s="12">
        <f t="shared" si="50"/>
        <v>6.2233375156838147</v>
      </c>
      <c r="FN64" s="12">
        <f t="shared" si="51"/>
        <v>5.7309631201910323</v>
      </c>
      <c r="FO64" s="12">
        <f t="shared" si="52"/>
        <v>4.2311946902654869</v>
      </c>
      <c r="FP64" s="12">
        <f t="shared" si="53"/>
        <v>-0.11563241776873516</v>
      </c>
      <c r="FQ64" s="12">
        <f t="shared" si="54"/>
        <v>-7.0707070707070711E-3</v>
      </c>
      <c r="FR64" s="12">
        <f t="shared" si="55"/>
        <v>-1.3449899125756557E-3</v>
      </c>
      <c r="FS64" s="12">
        <f t="shared" si="56"/>
        <v>-8.8289393010423059E-2</v>
      </c>
      <c r="FT64" s="12">
        <f t="shared" si="57"/>
        <v>-4.2278332354668234E-2</v>
      </c>
      <c r="FU64" s="12">
        <f t="shared" si="58"/>
        <v>1.6413011041480154E-2</v>
      </c>
      <c r="FV64" s="12">
        <f t="shared" si="59"/>
        <v>-1.4991181657848324E-2</v>
      </c>
      <c r="FW64" s="12">
        <f t="shared" si="60"/>
        <v>5.6163168785101983E-3</v>
      </c>
      <c r="FX64" s="12">
        <f t="shared" si="61"/>
        <v>8.6733054930934791E-2</v>
      </c>
      <c r="FY64" s="12">
        <f t="shared" si="62"/>
        <v>0.13406193078324227</v>
      </c>
      <c r="FZ64" s="12">
        <f t="shared" si="63"/>
        <v>0.34955752212389379</v>
      </c>
      <c r="GA64" s="12">
        <f t="shared" si="64"/>
        <v>3.453379378391712E-3</v>
      </c>
      <c r="GB64" s="12">
        <f t="shared" si="65"/>
        <v>0.18676814988290399</v>
      </c>
      <c r="GC64" s="12">
        <f t="shared" si="66"/>
        <v>-2.918855808523059E-3</v>
      </c>
    </row>
    <row r="65" spans="1:185" x14ac:dyDescent="0.25">
      <c r="A65" t="s">
        <v>72</v>
      </c>
      <c r="B65" s="10">
        <v>43951</v>
      </c>
      <c r="C65">
        <v>4932000</v>
      </c>
      <c r="D65">
        <v>-1219200</v>
      </c>
      <c r="E65" s="10">
        <v>43951</v>
      </c>
      <c r="F65">
        <v>3129600</v>
      </c>
      <c r="G65">
        <v>-409200</v>
      </c>
      <c r="H65" t="s">
        <v>72</v>
      </c>
      <c r="I65" s="10">
        <v>43950</v>
      </c>
      <c r="J65">
        <v>6151200</v>
      </c>
      <c r="K65">
        <v>-768000</v>
      </c>
      <c r="L65" s="10">
        <v>43950</v>
      </c>
      <c r="M65">
        <v>3538800</v>
      </c>
      <c r="N65">
        <v>-25200</v>
      </c>
      <c r="O65" t="s">
        <v>72</v>
      </c>
      <c r="P65" s="10">
        <v>43949</v>
      </c>
      <c r="Q65">
        <v>6919200</v>
      </c>
      <c r="R65">
        <v>-268800</v>
      </c>
      <c r="S65" s="10">
        <v>43949</v>
      </c>
      <c r="T65">
        <v>3564000</v>
      </c>
      <c r="U65">
        <v>-4800</v>
      </c>
      <c r="V65" t="s">
        <v>72</v>
      </c>
      <c r="W65" s="10">
        <v>43948</v>
      </c>
      <c r="X65">
        <v>7188000</v>
      </c>
      <c r="Y65">
        <v>-252000</v>
      </c>
      <c r="Z65" s="10">
        <v>43948</v>
      </c>
      <c r="AA65">
        <v>3568800</v>
      </c>
      <c r="AB65">
        <v>-345600</v>
      </c>
      <c r="AC65" t="s">
        <v>72</v>
      </c>
      <c r="AD65" s="10">
        <v>43945</v>
      </c>
      <c r="AE65">
        <v>7440000</v>
      </c>
      <c r="AF65">
        <v>-123600</v>
      </c>
      <c r="AG65" s="10">
        <v>43945</v>
      </c>
      <c r="AH65">
        <v>3914400</v>
      </c>
      <c r="AI65">
        <v>-172800</v>
      </c>
      <c r="AJ65" t="s">
        <v>72</v>
      </c>
      <c r="AK65" s="10">
        <v>43944</v>
      </c>
      <c r="AL65">
        <v>7563600</v>
      </c>
      <c r="AM65">
        <v>-37200</v>
      </c>
      <c r="AN65" s="10">
        <v>43944</v>
      </c>
      <c r="AO65">
        <v>4087200</v>
      </c>
      <c r="AP65">
        <v>66000</v>
      </c>
      <c r="AQ65" t="s">
        <v>72</v>
      </c>
      <c r="AR65" s="10">
        <v>43943</v>
      </c>
      <c r="AS65">
        <v>7600800</v>
      </c>
      <c r="AT65">
        <v>278400</v>
      </c>
      <c r="AU65" s="10">
        <v>43943</v>
      </c>
      <c r="AV65">
        <v>4021200</v>
      </c>
      <c r="AW65">
        <v>-61200</v>
      </c>
      <c r="AX65" t="s">
        <v>72</v>
      </c>
      <c r="AY65" s="10">
        <v>43942</v>
      </c>
      <c r="AZ65">
        <v>7322400</v>
      </c>
      <c r="BA65">
        <v>597600</v>
      </c>
      <c r="BB65" s="10">
        <v>43942</v>
      </c>
      <c r="BC65">
        <v>4082400</v>
      </c>
      <c r="BD65">
        <v>22800</v>
      </c>
      <c r="BE65" t="s">
        <v>72</v>
      </c>
      <c r="BF65" s="10">
        <v>43941</v>
      </c>
      <c r="BG65">
        <v>6724800</v>
      </c>
      <c r="BH65">
        <v>421200</v>
      </c>
      <c r="BI65" s="10">
        <v>43941</v>
      </c>
      <c r="BJ65">
        <v>4059600</v>
      </c>
      <c r="BK65">
        <v>324000</v>
      </c>
      <c r="BL65" t="s">
        <v>72</v>
      </c>
      <c r="BM65" s="10">
        <v>43938</v>
      </c>
      <c r="BN65">
        <v>6303600</v>
      </c>
      <c r="BO65">
        <v>189600</v>
      </c>
      <c r="BP65" s="10">
        <v>43938</v>
      </c>
      <c r="BQ65">
        <v>3735600</v>
      </c>
      <c r="BR65">
        <v>441600</v>
      </c>
      <c r="BS65" t="s">
        <v>72</v>
      </c>
      <c r="BT65" s="10">
        <v>43937</v>
      </c>
      <c r="BU65">
        <v>6114000</v>
      </c>
      <c r="BV65">
        <v>1034400</v>
      </c>
      <c r="BW65" s="10">
        <v>43937</v>
      </c>
      <c r="BX65">
        <v>3294000</v>
      </c>
      <c r="BY65">
        <v>853200</v>
      </c>
      <c r="BZ65" t="s">
        <v>72</v>
      </c>
      <c r="CA65" s="10">
        <v>43936</v>
      </c>
      <c r="CB65">
        <v>5079600</v>
      </c>
      <c r="CC65">
        <v>297600</v>
      </c>
      <c r="CD65" s="10">
        <v>43936</v>
      </c>
      <c r="CE65">
        <v>2440800</v>
      </c>
      <c r="CF65">
        <v>8400</v>
      </c>
      <c r="CG65" t="s">
        <v>72</v>
      </c>
      <c r="CH65" s="10">
        <v>43934</v>
      </c>
      <c r="CI65">
        <v>4782000</v>
      </c>
      <c r="CJ65">
        <v>259200</v>
      </c>
      <c r="CK65" s="10">
        <v>43934</v>
      </c>
      <c r="CL65">
        <v>2432400</v>
      </c>
      <c r="CM65">
        <v>382800</v>
      </c>
      <c r="CN65" t="s">
        <v>72</v>
      </c>
      <c r="CO65" s="10">
        <v>43930</v>
      </c>
      <c r="CP65">
        <v>4522800</v>
      </c>
      <c r="CQ65">
        <v>183600</v>
      </c>
      <c r="CR65" s="10">
        <v>43930</v>
      </c>
      <c r="CS65">
        <v>2049600</v>
      </c>
      <c r="CT65">
        <v>-6000</v>
      </c>
      <c r="CU65" t="s">
        <v>72</v>
      </c>
      <c r="CV65" s="10">
        <v>43929</v>
      </c>
      <c r="CW65">
        <v>4339200</v>
      </c>
      <c r="CX65">
        <v>40800</v>
      </c>
      <c r="CY65" s="10">
        <v>43929</v>
      </c>
      <c r="CZ65">
        <v>2055600</v>
      </c>
      <c r="DA65">
        <v>-22800</v>
      </c>
      <c r="DD65" t="str">
        <f t="shared" si="67"/>
        <v>ICICIBANK</v>
      </c>
      <c r="DE65">
        <f t="shared" si="3"/>
        <v>11273625</v>
      </c>
      <c r="DF65">
        <f t="shared" si="4"/>
        <v>10573750</v>
      </c>
      <c r="DG65">
        <f t="shared" si="5"/>
        <v>11884125</v>
      </c>
      <c r="DH65">
        <f t="shared" si="6"/>
        <v>13560250</v>
      </c>
      <c r="DI65">
        <f t="shared" si="7"/>
        <v>14635500</v>
      </c>
      <c r="DJ65">
        <f t="shared" si="8"/>
        <v>13717000</v>
      </c>
      <c r="DK65">
        <f t="shared" si="9"/>
        <v>14784000</v>
      </c>
      <c r="DL65">
        <f t="shared" si="10"/>
        <v>15094750</v>
      </c>
      <c r="DM65">
        <f t="shared" si="11"/>
        <v>12629375</v>
      </c>
      <c r="DN65">
        <f t="shared" si="12"/>
        <v>11089375</v>
      </c>
      <c r="DO65">
        <f t="shared" si="13"/>
        <v>10082875</v>
      </c>
      <c r="DP65">
        <f t="shared" si="14"/>
        <v>10774500</v>
      </c>
      <c r="DQ65">
        <f t="shared" si="15"/>
        <v>9454500</v>
      </c>
      <c r="DR65">
        <f t="shared" si="16"/>
        <v>8965000</v>
      </c>
      <c r="DS65">
        <f t="shared" si="17"/>
        <v>9222125</v>
      </c>
      <c r="DT65">
        <f t="shared" si="68"/>
        <v>11316250</v>
      </c>
      <c r="DU65">
        <f t="shared" si="69"/>
        <v>9758375</v>
      </c>
      <c r="DV65">
        <f t="shared" si="70"/>
        <v>10239625</v>
      </c>
      <c r="DW65">
        <f t="shared" si="71"/>
        <v>9699250</v>
      </c>
      <c r="DX65">
        <f t="shared" si="72"/>
        <v>9039250</v>
      </c>
      <c r="DY65">
        <f t="shared" si="73"/>
        <v>10983500</v>
      </c>
      <c r="DZ65">
        <f t="shared" si="74"/>
        <v>9341750</v>
      </c>
      <c r="EA65">
        <f t="shared" si="75"/>
        <v>9268875</v>
      </c>
      <c r="EB65">
        <f t="shared" si="76"/>
        <v>11284625</v>
      </c>
      <c r="EC65">
        <f t="shared" si="77"/>
        <v>10949125</v>
      </c>
      <c r="ED65">
        <f t="shared" si="78"/>
        <v>8082250</v>
      </c>
      <c r="EE65">
        <f t="shared" si="79"/>
        <v>7316375</v>
      </c>
      <c r="EF65">
        <f t="shared" si="80"/>
        <v>7084000</v>
      </c>
      <c r="EG65">
        <f t="shared" si="81"/>
        <v>7464875</v>
      </c>
      <c r="EH65">
        <f t="shared" si="82"/>
        <v>5632000</v>
      </c>
      <c r="EJ65" s="11" t="str">
        <f t="shared" si="36"/>
        <v>ICICIBANK</v>
      </c>
      <c r="EK65" s="12">
        <f t="shared" si="84"/>
        <v>1.0037809488962068</v>
      </c>
      <c r="EL65" s="12">
        <f t="shared" si="84"/>
        <v>0.92288686605981796</v>
      </c>
      <c r="EM65" s="12">
        <f t="shared" si="84"/>
        <v>0.8616221219483976</v>
      </c>
      <c r="EN65" s="12">
        <f t="shared" si="84"/>
        <v>0.71527073615899417</v>
      </c>
      <c r="EO65" s="12">
        <f t="shared" si="84"/>
        <v>0.6176249530251785</v>
      </c>
      <c r="EP65" s="12">
        <f t="shared" si="84"/>
        <v>0.80072173215717724</v>
      </c>
      <c r="EQ65" s="12">
        <f t="shared" si="84"/>
        <v>0.63188244047619047</v>
      </c>
      <c r="ER65" s="12">
        <f t="shared" si="84"/>
        <v>0.61404627436691561</v>
      </c>
      <c r="ES65" s="12">
        <f t="shared" si="84"/>
        <v>0.89352204681545999</v>
      </c>
      <c r="ET65" s="12">
        <f t="shared" si="84"/>
        <v>0.98735275883446993</v>
      </c>
      <c r="EU65" s="12">
        <f t="shared" si="84"/>
        <v>0.80158189008591296</v>
      </c>
      <c r="EV65" s="12">
        <f t="shared" si="84"/>
        <v>0.67904543134252171</v>
      </c>
      <c r="EW65" s="12">
        <f t="shared" si="84"/>
        <v>0.7492728330424665</v>
      </c>
      <c r="EX65" s="12">
        <f t="shared" si="84"/>
        <v>0.83266871165644174</v>
      </c>
      <c r="EY65" s="12">
        <f t="shared" si="84"/>
        <v>0.61070523333830329</v>
      </c>
      <c r="FA65" s="12" t="str">
        <f t="shared" si="38"/>
        <v>ICICIBANK</v>
      </c>
      <c r="FB65" s="12">
        <f t="shared" si="39"/>
        <v>6.6189856957087123</v>
      </c>
      <c r="FC65" s="12">
        <f t="shared" si="40"/>
        <v>-11.02626402869374</v>
      </c>
      <c r="FD65" s="12">
        <f t="shared" si="41"/>
        <v>-12.360575948083554</v>
      </c>
      <c r="FE65" s="12">
        <f t="shared" si="42"/>
        <v>-7.3468620819240886</v>
      </c>
      <c r="FF65" s="12">
        <f t="shared" si="43"/>
        <v>6.6960705693664799</v>
      </c>
      <c r="FG65" s="12">
        <f t="shared" si="44"/>
        <v>-7.2172619047619051</v>
      </c>
      <c r="FH65" s="12">
        <f t="shared" si="45"/>
        <v>-2.0586627801056658</v>
      </c>
      <c r="FI65" s="12">
        <f t="shared" si="46"/>
        <v>19.520958083832337</v>
      </c>
      <c r="FJ65" s="12">
        <f t="shared" si="47"/>
        <v>13.887166769993801</v>
      </c>
      <c r="FK65" s="12">
        <f t="shared" si="48"/>
        <v>9.982271921450975</v>
      </c>
      <c r="FL65" s="12">
        <f t="shared" si="49"/>
        <v>-6.4190913731495662</v>
      </c>
      <c r="FM65" s="12">
        <f t="shared" si="50"/>
        <v>13.961605584642234</v>
      </c>
      <c r="FN65" s="12">
        <f t="shared" si="51"/>
        <v>5.4601226993865026</v>
      </c>
      <c r="FO65" s="12">
        <f t="shared" si="52"/>
        <v>-2.7881318025943043</v>
      </c>
      <c r="FP65" s="12">
        <f t="shared" si="53"/>
        <v>0.15964492038889672</v>
      </c>
      <c r="FQ65" s="12">
        <f t="shared" si="54"/>
        <v>-4.6998791459648179E-2</v>
      </c>
      <c r="FR65" s="12">
        <f t="shared" si="55"/>
        <v>5.5713070598242133E-2</v>
      </c>
      <c r="FS65" s="12">
        <f t="shared" si="56"/>
        <v>7.3014907210222094E-2</v>
      </c>
      <c r="FT65" s="12">
        <f t="shared" si="57"/>
        <v>-0.1770155232849274</v>
      </c>
      <c r="FU65" s="12">
        <f t="shared" si="58"/>
        <v>0.17574330291433618</v>
      </c>
      <c r="FV65" s="12">
        <f t="shared" si="59"/>
        <v>7.8623349651387037E-3</v>
      </c>
      <c r="FW65" s="12">
        <f t="shared" si="60"/>
        <v>-0.1786280004873888</v>
      </c>
      <c r="FX65" s="12">
        <f t="shared" si="61"/>
        <v>3.0641717945497929E-2</v>
      </c>
      <c r="FY65" s="12">
        <f t="shared" si="62"/>
        <v>0.35471248724055804</v>
      </c>
      <c r="FZ65" s="12">
        <f t="shared" si="63"/>
        <v>0.10467957150911483</v>
      </c>
      <c r="GA65" s="12">
        <f t="shared" si="64"/>
        <v>3.2802795031055904E-2</v>
      </c>
      <c r="GB65" s="12">
        <f t="shared" si="65"/>
        <v>-5.1022287714127833E-2</v>
      </c>
      <c r="GC65" s="12">
        <f t="shared" si="66"/>
        <v>0.325439453125</v>
      </c>
    </row>
    <row r="66" spans="1:185" x14ac:dyDescent="0.25">
      <c r="A66" t="s">
        <v>73</v>
      </c>
      <c r="B66" s="10">
        <v>43951</v>
      </c>
      <c r="C66">
        <v>11273625</v>
      </c>
      <c r="D66">
        <v>699875</v>
      </c>
      <c r="E66" s="10">
        <v>43951</v>
      </c>
      <c r="F66">
        <v>11316250</v>
      </c>
      <c r="G66">
        <v>1557875</v>
      </c>
      <c r="H66" t="s">
        <v>73</v>
      </c>
      <c r="I66" s="10">
        <v>43950</v>
      </c>
      <c r="J66">
        <v>10573750</v>
      </c>
      <c r="K66">
        <v>-1310375</v>
      </c>
      <c r="L66" s="10">
        <v>43950</v>
      </c>
      <c r="M66">
        <v>9758375</v>
      </c>
      <c r="N66">
        <v>-481250</v>
      </c>
      <c r="O66" t="s">
        <v>73</v>
      </c>
      <c r="P66" s="10">
        <v>43949</v>
      </c>
      <c r="Q66">
        <v>11884125</v>
      </c>
      <c r="R66">
        <v>-1676125</v>
      </c>
      <c r="S66" s="10">
        <v>43949</v>
      </c>
      <c r="T66">
        <v>10239625</v>
      </c>
      <c r="U66">
        <v>540375</v>
      </c>
      <c r="V66" t="s">
        <v>73</v>
      </c>
      <c r="W66" s="10">
        <v>43948</v>
      </c>
      <c r="X66">
        <v>13560250</v>
      </c>
      <c r="Y66">
        <v>-1075250</v>
      </c>
      <c r="Z66" s="10">
        <v>43948</v>
      </c>
      <c r="AA66">
        <v>9699250</v>
      </c>
      <c r="AB66">
        <v>660000</v>
      </c>
      <c r="AC66" t="s">
        <v>73</v>
      </c>
      <c r="AD66" s="10">
        <v>43945</v>
      </c>
      <c r="AE66">
        <v>14635500</v>
      </c>
      <c r="AF66">
        <v>918500</v>
      </c>
      <c r="AG66" s="10">
        <v>43945</v>
      </c>
      <c r="AH66">
        <v>9039250</v>
      </c>
      <c r="AI66">
        <v>-1944250</v>
      </c>
      <c r="AJ66" t="s">
        <v>73</v>
      </c>
      <c r="AK66" s="10">
        <v>43944</v>
      </c>
      <c r="AL66">
        <v>13717000</v>
      </c>
      <c r="AM66">
        <v>-1067000</v>
      </c>
      <c r="AN66" s="10">
        <v>43944</v>
      </c>
      <c r="AO66">
        <v>10983500</v>
      </c>
      <c r="AP66">
        <v>1641750</v>
      </c>
      <c r="AQ66" t="s">
        <v>73</v>
      </c>
      <c r="AR66" s="10">
        <v>43943</v>
      </c>
      <c r="AS66">
        <v>14784000</v>
      </c>
      <c r="AT66">
        <v>-310750</v>
      </c>
      <c r="AU66" s="10">
        <v>43943</v>
      </c>
      <c r="AV66">
        <v>9341750</v>
      </c>
      <c r="AW66">
        <v>72875</v>
      </c>
      <c r="AX66" t="s">
        <v>73</v>
      </c>
      <c r="AY66" s="10">
        <v>43942</v>
      </c>
      <c r="AZ66">
        <v>15094750</v>
      </c>
      <c r="BA66">
        <v>2465375</v>
      </c>
      <c r="BB66" s="10">
        <v>43942</v>
      </c>
      <c r="BC66">
        <v>9268875</v>
      </c>
      <c r="BD66">
        <v>-2015750</v>
      </c>
      <c r="BE66" t="s">
        <v>73</v>
      </c>
      <c r="BF66" s="10">
        <v>43941</v>
      </c>
      <c r="BG66">
        <v>12629375</v>
      </c>
      <c r="BH66">
        <v>1540000</v>
      </c>
      <c r="BI66" s="10">
        <v>43941</v>
      </c>
      <c r="BJ66">
        <v>11284625</v>
      </c>
      <c r="BK66">
        <v>335500</v>
      </c>
      <c r="BL66" t="s">
        <v>73</v>
      </c>
      <c r="BM66" s="10">
        <v>43938</v>
      </c>
      <c r="BN66">
        <v>11089375</v>
      </c>
      <c r="BO66">
        <v>1006500</v>
      </c>
      <c r="BP66" s="10">
        <v>43938</v>
      </c>
      <c r="BQ66">
        <v>10949125</v>
      </c>
      <c r="BR66">
        <v>2866875</v>
      </c>
      <c r="BS66" t="s">
        <v>73</v>
      </c>
      <c r="BT66" s="10">
        <v>43937</v>
      </c>
      <c r="BU66">
        <v>10082875</v>
      </c>
      <c r="BV66">
        <v>-691625</v>
      </c>
      <c r="BW66" s="10">
        <v>43937</v>
      </c>
      <c r="BX66">
        <v>8082250</v>
      </c>
      <c r="BY66">
        <v>765875</v>
      </c>
      <c r="BZ66" t="s">
        <v>73</v>
      </c>
      <c r="CA66" s="10">
        <v>43936</v>
      </c>
      <c r="CB66">
        <v>10774500</v>
      </c>
      <c r="CC66">
        <v>1320000</v>
      </c>
      <c r="CD66" s="10">
        <v>43936</v>
      </c>
      <c r="CE66">
        <v>7316375</v>
      </c>
      <c r="CF66">
        <v>232375</v>
      </c>
      <c r="CG66" t="s">
        <v>73</v>
      </c>
      <c r="CH66" s="10">
        <v>43934</v>
      </c>
      <c r="CI66">
        <v>9454500</v>
      </c>
      <c r="CJ66">
        <v>489500</v>
      </c>
      <c r="CK66" s="10">
        <v>43934</v>
      </c>
      <c r="CL66">
        <v>7084000</v>
      </c>
      <c r="CM66">
        <v>-380875</v>
      </c>
      <c r="CN66" t="s">
        <v>73</v>
      </c>
      <c r="CO66" s="10">
        <v>43930</v>
      </c>
      <c r="CP66">
        <v>8965000</v>
      </c>
      <c r="CQ66">
        <v>-257125</v>
      </c>
      <c r="CR66" s="10">
        <v>43930</v>
      </c>
      <c r="CS66">
        <v>7464875</v>
      </c>
      <c r="CT66">
        <v>1832875</v>
      </c>
      <c r="CU66" t="s">
        <v>73</v>
      </c>
      <c r="CV66" s="10">
        <v>43929</v>
      </c>
      <c r="CW66">
        <v>9222125</v>
      </c>
      <c r="CX66">
        <v>228250</v>
      </c>
      <c r="CY66" s="10">
        <v>43929</v>
      </c>
      <c r="CZ66">
        <v>5632000</v>
      </c>
      <c r="DA66">
        <v>287375</v>
      </c>
      <c r="DD66" t="str">
        <f t="shared" si="67"/>
        <v>ICICIPRULI</v>
      </c>
      <c r="DE66">
        <f t="shared" ref="DE66:DE129" si="85">VLOOKUP($DD66,STKOPN,3,0)</f>
        <v>892500</v>
      </c>
      <c r="DF66">
        <f t="shared" ref="DF66:DF129" si="86">VLOOKUP($DD66,STKOPN,10,0)</f>
        <v>1248000</v>
      </c>
      <c r="DG66">
        <f t="shared" ref="DG66:DG129" si="87">VLOOKUP($DD66,STKOPN,17,0)</f>
        <v>1548000</v>
      </c>
      <c r="DH66">
        <f t="shared" ref="DH66:DH129" si="88">VLOOKUP($DD66,STKOPN,24,0)</f>
        <v>1651500</v>
      </c>
      <c r="DI66">
        <f t="shared" ref="DI66:DI129" si="89">VLOOKUP($DD66,STKOPN,31,0)</f>
        <v>1473000</v>
      </c>
      <c r="DJ66">
        <f t="shared" ref="DJ66:DJ129" si="90">VLOOKUP($DD66,STKOPN,38,0)</f>
        <v>1344000</v>
      </c>
      <c r="DK66">
        <f t="shared" ref="DK66:DK129" si="91">VLOOKUP($DD66,STKOPN,45,0)</f>
        <v>1312500</v>
      </c>
      <c r="DL66">
        <f t="shared" ref="DL66:DL129" si="92">VLOOKUP($DD66,STKOPN,52,0)</f>
        <v>1387500</v>
      </c>
      <c r="DM66">
        <f t="shared" ref="DM66:DM129" si="93">VLOOKUP($DD66,STKOPN,59,0)</f>
        <v>1492500</v>
      </c>
      <c r="DN66">
        <f t="shared" ref="DN66:DN129" si="94">VLOOKUP($DD66,STKOPN,66,0)</f>
        <v>772500</v>
      </c>
      <c r="DO66">
        <f t="shared" ref="DO66:DO129" si="95">VLOOKUP($DD66,STKOPN,73,0)</f>
        <v>628500</v>
      </c>
      <c r="DP66">
        <f t="shared" ref="DP66:DP129" si="96">VLOOKUP($DD66,STKOPN,80,0)</f>
        <v>559500</v>
      </c>
      <c r="DQ66">
        <f t="shared" ref="DQ66:DQ129" si="97">VLOOKUP($DD66,STKOPN,87,0)</f>
        <v>505500</v>
      </c>
      <c r="DR66">
        <f t="shared" ref="DR66:DR129" si="98">VLOOKUP($DD66,STKOPN,94,0)</f>
        <v>472500</v>
      </c>
      <c r="DS66">
        <f t="shared" ref="DS66:DS129" si="99">VLOOKUP($DD66,STKOPN,101,0)</f>
        <v>354000</v>
      </c>
      <c r="DT66">
        <f t="shared" ref="DT66:DT97" si="100">VLOOKUP($DD66,STKOPN,6,0)</f>
        <v>1047000</v>
      </c>
      <c r="DU66">
        <f t="shared" ref="DU66:DU97" si="101">VLOOKUP($DD66,STKOPN,13,0)</f>
        <v>1110000</v>
      </c>
      <c r="DV66">
        <f t="shared" ref="DV66:DV97" si="102">VLOOKUP($DD66,STKOPN,20,0)</f>
        <v>1224000</v>
      </c>
      <c r="DW66">
        <f t="shared" ref="DW66:DW97" si="103">VLOOKUP($DD66,STKOPN,27,0)</f>
        <v>1344000</v>
      </c>
      <c r="DX66">
        <f t="shared" ref="DX66:DX97" si="104">VLOOKUP($DD66,STKOPN,34,0)</f>
        <v>1126500</v>
      </c>
      <c r="DY66">
        <f t="shared" ref="DY66:DY97" si="105">VLOOKUP($DD66,STKOPN,41,0)</f>
        <v>802500</v>
      </c>
      <c r="DZ66">
        <f t="shared" ref="DZ66:DZ97" si="106">VLOOKUP($DD66,STKOPN,48,0)</f>
        <v>712500</v>
      </c>
      <c r="EA66">
        <f t="shared" ref="EA66:EA97" si="107">VLOOKUP($DD66,STKOPN,55,0)</f>
        <v>774000</v>
      </c>
      <c r="EB66">
        <f t="shared" ref="EB66:EB97" si="108">VLOOKUP($DD66,STKOPN,62,0)</f>
        <v>745500</v>
      </c>
      <c r="EC66">
        <f t="shared" ref="EC66:EC97" si="109">VLOOKUP($DD66,STKOPN,69,0)</f>
        <v>517500</v>
      </c>
      <c r="ED66">
        <f t="shared" ref="ED66:ED97" si="110">VLOOKUP($DD66,STKOPN,76,0)</f>
        <v>430500</v>
      </c>
      <c r="EE66">
        <f t="shared" ref="EE66:EE97" si="111">VLOOKUP($DD66,STKOPN,83,0)</f>
        <v>418500</v>
      </c>
      <c r="EF66">
        <f t="shared" ref="EF66:EF97" si="112">VLOOKUP($DD66,STKOPN,90,0)</f>
        <v>418500</v>
      </c>
      <c r="EG66">
        <f t="shared" ref="EG66:EG97" si="113">VLOOKUP($DD66,STKOPN,97,0)</f>
        <v>436500</v>
      </c>
      <c r="EH66">
        <f t="shared" ref="EH66:EH97" si="114">VLOOKUP($DD66,STKOPN,104,0)</f>
        <v>349500</v>
      </c>
      <c r="EJ66" s="11" t="str">
        <f t="shared" si="36"/>
        <v>ICICIPRULI</v>
      </c>
      <c r="EK66" s="12">
        <f t="shared" si="84"/>
        <v>1.173109243697479</v>
      </c>
      <c r="EL66" s="12">
        <f t="shared" si="84"/>
        <v>0.88942307692307687</v>
      </c>
      <c r="EM66" s="12">
        <f t="shared" si="84"/>
        <v>0.79069767441860461</v>
      </c>
      <c r="EN66" s="12">
        <f t="shared" si="84"/>
        <v>0.81380563124432337</v>
      </c>
      <c r="EO66" s="12">
        <f t="shared" si="84"/>
        <v>0.76476578411405294</v>
      </c>
      <c r="EP66" s="12">
        <f t="shared" si="84"/>
        <v>0.5970982142857143</v>
      </c>
      <c r="EQ66" s="12">
        <f t="shared" si="84"/>
        <v>0.54285714285714282</v>
      </c>
      <c r="ER66" s="12">
        <f t="shared" si="84"/>
        <v>0.5578378378378378</v>
      </c>
      <c r="ES66" s="12">
        <f t="shared" si="84"/>
        <v>0.49949748743718592</v>
      </c>
      <c r="ET66" s="12">
        <f t="shared" si="84"/>
        <v>0.66990291262135926</v>
      </c>
      <c r="EU66" s="12">
        <f t="shared" si="84"/>
        <v>0.68496420047732698</v>
      </c>
      <c r="EV66" s="12">
        <f t="shared" si="84"/>
        <v>0.74798927613941024</v>
      </c>
      <c r="EW66" s="12">
        <f t="shared" si="84"/>
        <v>0.82789317507418403</v>
      </c>
      <c r="EX66" s="12">
        <f t="shared" si="84"/>
        <v>0.92380952380952386</v>
      </c>
      <c r="EY66" s="12">
        <f t="shared" si="84"/>
        <v>0.98728813559322037</v>
      </c>
      <c r="FA66" s="12" t="str">
        <f t="shared" si="38"/>
        <v>ICICIPRULI</v>
      </c>
      <c r="FB66" s="12">
        <f t="shared" si="39"/>
        <v>-28.485576923076923</v>
      </c>
      <c r="FC66" s="12">
        <f t="shared" si="40"/>
        <v>-19.379844961240309</v>
      </c>
      <c r="FD66" s="12">
        <f t="shared" si="41"/>
        <v>-6.2670299727520433</v>
      </c>
      <c r="FE66" s="12">
        <f t="shared" si="42"/>
        <v>12.118126272912424</v>
      </c>
      <c r="FF66" s="12">
        <f t="shared" si="43"/>
        <v>9.5982142857142865</v>
      </c>
      <c r="FG66" s="12">
        <f t="shared" si="44"/>
        <v>2.4</v>
      </c>
      <c r="FH66" s="12">
        <f t="shared" si="45"/>
        <v>-5.4054054054054053</v>
      </c>
      <c r="FI66" s="12">
        <f t="shared" si="46"/>
        <v>-7.0351758793969852</v>
      </c>
      <c r="FJ66" s="12">
        <f t="shared" si="47"/>
        <v>93.203883495145632</v>
      </c>
      <c r="FK66" s="12">
        <f t="shared" si="48"/>
        <v>22.911694510739856</v>
      </c>
      <c r="FL66" s="12">
        <f t="shared" si="49"/>
        <v>12.332439678284182</v>
      </c>
      <c r="FM66" s="12">
        <f t="shared" si="50"/>
        <v>10.682492581602373</v>
      </c>
      <c r="FN66" s="12">
        <f t="shared" si="51"/>
        <v>6.9841269841269842</v>
      </c>
      <c r="FO66" s="12">
        <f t="shared" si="52"/>
        <v>33.474576271186443</v>
      </c>
      <c r="FP66" s="12">
        <f t="shared" si="53"/>
        <v>-5.675675675675676E-2</v>
      </c>
      <c r="FQ66" s="12">
        <f t="shared" si="54"/>
        <v>-9.3137254901960786E-2</v>
      </c>
      <c r="FR66" s="12">
        <f t="shared" si="55"/>
        <v>-8.9285714285714288E-2</v>
      </c>
      <c r="FS66" s="12">
        <f t="shared" si="56"/>
        <v>0.19307589880159787</v>
      </c>
      <c r="FT66" s="12">
        <f t="shared" si="57"/>
        <v>0.40373831775700936</v>
      </c>
      <c r="FU66" s="12">
        <f t="shared" si="58"/>
        <v>0.12631578947368421</v>
      </c>
      <c r="FV66" s="12">
        <f t="shared" si="59"/>
        <v>-7.9457364341085274E-2</v>
      </c>
      <c r="FW66" s="12">
        <f t="shared" si="60"/>
        <v>3.8229376257545272E-2</v>
      </c>
      <c r="FX66" s="12">
        <f t="shared" si="61"/>
        <v>0.44057971014492753</v>
      </c>
      <c r="FY66" s="12">
        <f t="shared" si="62"/>
        <v>0.20209059233449478</v>
      </c>
      <c r="FZ66" s="12">
        <f t="shared" si="63"/>
        <v>2.8673835125448029E-2</v>
      </c>
      <c r="GA66" s="12">
        <f t="shared" si="64"/>
        <v>0</v>
      </c>
      <c r="GB66" s="12">
        <f t="shared" si="65"/>
        <v>-4.1237113402061855E-2</v>
      </c>
      <c r="GC66" s="12">
        <f t="shared" si="66"/>
        <v>0.24892703862660945</v>
      </c>
    </row>
    <row r="67" spans="1:185" x14ac:dyDescent="0.25">
      <c r="A67" t="s">
        <v>74</v>
      </c>
      <c r="B67" s="10">
        <v>43951</v>
      </c>
      <c r="C67">
        <v>892500</v>
      </c>
      <c r="D67">
        <v>-355500</v>
      </c>
      <c r="E67" s="10">
        <v>43951</v>
      </c>
      <c r="F67">
        <v>1047000</v>
      </c>
      <c r="G67">
        <v>-63000</v>
      </c>
      <c r="H67" t="s">
        <v>74</v>
      </c>
      <c r="I67" s="10">
        <v>43950</v>
      </c>
      <c r="J67">
        <v>1248000</v>
      </c>
      <c r="K67">
        <v>-300000</v>
      </c>
      <c r="L67" s="10">
        <v>43950</v>
      </c>
      <c r="M67">
        <v>1110000</v>
      </c>
      <c r="N67">
        <v>-114000</v>
      </c>
      <c r="O67" t="s">
        <v>74</v>
      </c>
      <c r="P67" s="10">
        <v>43949</v>
      </c>
      <c r="Q67">
        <v>1548000</v>
      </c>
      <c r="R67">
        <v>-103500</v>
      </c>
      <c r="S67" s="10">
        <v>43949</v>
      </c>
      <c r="T67">
        <v>1224000</v>
      </c>
      <c r="U67">
        <v>-120000</v>
      </c>
      <c r="V67" t="s">
        <v>74</v>
      </c>
      <c r="W67" s="10">
        <v>43948</v>
      </c>
      <c r="X67">
        <v>1651500</v>
      </c>
      <c r="Y67">
        <v>178500</v>
      </c>
      <c r="Z67" s="10">
        <v>43948</v>
      </c>
      <c r="AA67">
        <v>1344000</v>
      </c>
      <c r="AB67">
        <v>217500</v>
      </c>
      <c r="AC67" t="s">
        <v>74</v>
      </c>
      <c r="AD67" s="10">
        <v>43945</v>
      </c>
      <c r="AE67">
        <v>1473000</v>
      </c>
      <c r="AF67">
        <v>129000</v>
      </c>
      <c r="AG67" s="10">
        <v>43945</v>
      </c>
      <c r="AH67">
        <v>1126500</v>
      </c>
      <c r="AI67">
        <v>324000</v>
      </c>
      <c r="AJ67" t="s">
        <v>74</v>
      </c>
      <c r="AK67" s="10">
        <v>43944</v>
      </c>
      <c r="AL67">
        <v>1344000</v>
      </c>
      <c r="AM67">
        <v>31500</v>
      </c>
      <c r="AN67" s="10">
        <v>43944</v>
      </c>
      <c r="AO67">
        <v>802500</v>
      </c>
      <c r="AP67">
        <v>90000</v>
      </c>
      <c r="AQ67" t="s">
        <v>74</v>
      </c>
      <c r="AR67" s="10">
        <v>43943</v>
      </c>
      <c r="AS67">
        <v>1312500</v>
      </c>
      <c r="AT67">
        <v>-75000</v>
      </c>
      <c r="AU67" s="10">
        <v>43943</v>
      </c>
      <c r="AV67">
        <v>712500</v>
      </c>
      <c r="AW67">
        <v>-61500</v>
      </c>
      <c r="AX67" t="s">
        <v>74</v>
      </c>
      <c r="AY67" s="10">
        <v>43942</v>
      </c>
      <c r="AZ67">
        <v>1387500</v>
      </c>
      <c r="BA67">
        <v>-105000</v>
      </c>
      <c r="BB67" s="10">
        <v>43942</v>
      </c>
      <c r="BC67">
        <v>774000</v>
      </c>
      <c r="BD67">
        <v>28500</v>
      </c>
      <c r="BE67" t="s">
        <v>74</v>
      </c>
      <c r="BF67" s="10">
        <v>43941</v>
      </c>
      <c r="BG67">
        <v>1492500</v>
      </c>
      <c r="BH67">
        <v>720000</v>
      </c>
      <c r="BI67" s="10">
        <v>43941</v>
      </c>
      <c r="BJ67">
        <v>745500</v>
      </c>
      <c r="BK67">
        <v>228000</v>
      </c>
      <c r="BL67" t="s">
        <v>74</v>
      </c>
      <c r="BM67" s="10">
        <v>43938</v>
      </c>
      <c r="BN67">
        <v>772500</v>
      </c>
      <c r="BO67">
        <v>144000</v>
      </c>
      <c r="BP67" s="10">
        <v>43938</v>
      </c>
      <c r="BQ67">
        <v>517500</v>
      </c>
      <c r="BR67">
        <v>87000</v>
      </c>
      <c r="BS67" t="s">
        <v>74</v>
      </c>
      <c r="BT67" s="10">
        <v>43937</v>
      </c>
      <c r="BU67">
        <v>628500</v>
      </c>
      <c r="BV67">
        <v>69000</v>
      </c>
      <c r="BW67" s="10">
        <v>43937</v>
      </c>
      <c r="BX67">
        <v>430500</v>
      </c>
      <c r="BY67">
        <v>12000</v>
      </c>
      <c r="BZ67" t="s">
        <v>74</v>
      </c>
      <c r="CA67" s="10">
        <v>43936</v>
      </c>
      <c r="CB67">
        <v>559500</v>
      </c>
      <c r="CC67">
        <v>54000</v>
      </c>
      <c r="CD67" s="10">
        <v>43936</v>
      </c>
      <c r="CE67">
        <v>418500</v>
      </c>
      <c r="CF67">
        <v>0</v>
      </c>
      <c r="CG67" t="s">
        <v>74</v>
      </c>
      <c r="CH67" s="10">
        <v>43934</v>
      </c>
      <c r="CI67">
        <v>505500</v>
      </c>
      <c r="CJ67">
        <v>33000</v>
      </c>
      <c r="CK67" s="10">
        <v>43934</v>
      </c>
      <c r="CL67">
        <v>418500</v>
      </c>
      <c r="CM67">
        <v>-18000</v>
      </c>
      <c r="CN67" t="s">
        <v>74</v>
      </c>
      <c r="CO67" s="10">
        <v>43930</v>
      </c>
      <c r="CP67">
        <v>472500</v>
      </c>
      <c r="CQ67">
        <v>118500</v>
      </c>
      <c r="CR67" s="10">
        <v>43930</v>
      </c>
      <c r="CS67">
        <v>436500</v>
      </c>
      <c r="CT67">
        <v>87000</v>
      </c>
      <c r="CU67" t="s">
        <v>74</v>
      </c>
      <c r="CV67" s="10">
        <v>43929</v>
      </c>
      <c r="CW67">
        <v>354000</v>
      </c>
      <c r="CX67">
        <v>31500</v>
      </c>
      <c r="CY67" s="10">
        <v>43929</v>
      </c>
      <c r="CZ67">
        <v>349500</v>
      </c>
      <c r="DA67">
        <v>88500</v>
      </c>
      <c r="DD67" t="str">
        <f t="shared" si="67"/>
        <v>IDEA</v>
      </c>
      <c r="DE67">
        <f t="shared" si="85"/>
        <v>197862000</v>
      </c>
      <c r="DF67">
        <f t="shared" si="86"/>
        <v>176988000</v>
      </c>
      <c r="DG67">
        <f t="shared" si="87"/>
        <v>175518000</v>
      </c>
      <c r="DH67">
        <f t="shared" si="88"/>
        <v>174538000</v>
      </c>
      <c r="DI67">
        <f t="shared" si="89"/>
        <v>169540000</v>
      </c>
      <c r="DJ67">
        <f t="shared" si="90"/>
        <v>158270000</v>
      </c>
      <c r="DK67">
        <f t="shared" si="91"/>
        <v>152390000</v>
      </c>
      <c r="DL67">
        <f t="shared" si="92"/>
        <v>153272000</v>
      </c>
      <c r="DM67">
        <f t="shared" si="93"/>
        <v>142884000</v>
      </c>
      <c r="DN67">
        <f t="shared" si="94"/>
        <v>134358000</v>
      </c>
      <c r="DO67">
        <f t="shared" si="95"/>
        <v>126910000</v>
      </c>
      <c r="DP67">
        <f t="shared" si="96"/>
        <v>122696000</v>
      </c>
      <c r="DQ67">
        <f t="shared" si="97"/>
        <v>110250000</v>
      </c>
      <c r="DR67">
        <f t="shared" si="98"/>
        <v>86044000</v>
      </c>
      <c r="DS67">
        <f t="shared" si="99"/>
        <v>81144000</v>
      </c>
      <c r="DT67">
        <f t="shared" si="100"/>
        <v>85358000</v>
      </c>
      <c r="DU67">
        <f t="shared" si="101"/>
        <v>78694000</v>
      </c>
      <c r="DV67">
        <f t="shared" si="102"/>
        <v>77812000</v>
      </c>
      <c r="DW67">
        <f t="shared" si="103"/>
        <v>77616000</v>
      </c>
      <c r="DX67">
        <f t="shared" si="104"/>
        <v>74186000</v>
      </c>
      <c r="DY67">
        <f t="shared" si="105"/>
        <v>72422000</v>
      </c>
      <c r="DZ67">
        <f t="shared" si="106"/>
        <v>67522000</v>
      </c>
      <c r="EA67">
        <f t="shared" si="107"/>
        <v>66248000</v>
      </c>
      <c r="EB67">
        <f t="shared" si="108"/>
        <v>66150000</v>
      </c>
      <c r="EC67">
        <f t="shared" si="109"/>
        <v>62426000</v>
      </c>
      <c r="ED67">
        <f t="shared" si="110"/>
        <v>58800000</v>
      </c>
      <c r="EE67">
        <f t="shared" si="111"/>
        <v>56252000</v>
      </c>
      <c r="EF67">
        <f t="shared" si="112"/>
        <v>53606000</v>
      </c>
      <c r="EG67">
        <f t="shared" si="113"/>
        <v>45766000</v>
      </c>
      <c r="EH67">
        <f t="shared" si="114"/>
        <v>44688000</v>
      </c>
      <c r="EJ67" s="11" t="str">
        <f t="shared" ref="EJ67:EJ130" si="115">DD67</f>
        <v>IDEA</v>
      </c>
      <c r="EK67" s="12">
        <f t="shared" si="84"/>
        <v>0.4314016840019812</v>
      </c>
      <c r="EL67" s="12">
        <f t="shared" si="84"/>
        <v>0.44462901439645625</v>
      </c>
      <c r="EM67" s="12">
        <f t="shared" si="84"/>
        <v>0.44332774986041318</v>
      </c>
      <c r="EN67" s="12">
        <f t="shared" si="84"/>
        <v>0.4446939921392476</v>
      </c>
      <c r="EO67" s="12">
        <f t="shared" si="84"/>
        <v>0.43757225433526009</v>
      </c>
      <c r="EP67" s="12">
        <f t="shared" si="84"/>
        <v>0.45758513931888545</v>
      </c>
      <c r="EQ67" s="12">
        <f t="shared" si="84"/>
        <v>0.44308681672025724</v>
      </c>
      <c r="ER67" s="12">
        <f t="shared" si="84"/>
        <v>0.43222506393861893</v>
      </c>
      <c r="ES67" s="12">
        <f t="shared" si="84"/>
        <v>0.46296296296296297</v>
      </c>
      <c r="ET67" s="12">
        <f t="shared" si="84"/>
        <v>0.46462436177972283</v>
      </c>
      <c r="EU67" s="12">
        <f t="shared" si="84"/>
        <v>0.46332046332046334</v>
      </c>
      <c r="EV67" s="12">
        <f t="shared" si="84"/>
        <v>0.45846645367412142</v>
      </c>
      <c r="EW67" s="12">
        <f t="shared" si="84"/>
        <v>0.48622222222222222</v>
      </c>
      <c r="EX67" s="12">
        <f t="shared" si="84"/>
        <v>0.53189066059225509</v>
      </c>
      <c r="EY67" s="12">
        <f t="shared" si="84"/>
        <v>0.55072463768115942</v>
      </c>
      <c r="FA67" s="12" t="str">
        <f t="shared" ref="FA67:FA130" si="116">EJ67</f>
        <v>IDEA</v>
      </c>
      <c r="FB67" s="12">
        <f t="shared" ref="FB67:FB130" si="117">(DE67-DF67)/DF67%</f>
        <v>11.794019933554818</v>
      </c>
      <c r="FC67" s="12">
        <f t="shared" ref="FC67:FC130" si="118">(DF67-DG67)/DG67%</f>
        <v>0.83752093802345062</v>
      </c>
      <c r="FD67" s="12">
        <f t="shared" ref="FD67:FD130" si="119">(DG67-DH67)/DH67%</f>
        <v>0.56148231330713083</v>
      </c>
      <c r="FE67" s="12">
        <f t="shared" ref="FE67:FE130" si="120">(DH67-DI67)/DI67%</f>
        <v>2.947976878612717</v>
      </c>
      <c r="FF67" s="12">
        <f t="shared" ref="FF67:FF130" si="121">(DI67-DJ67)/DJ67%</f>
        <v>7.1207430340557272</v>
      </c>
      <c r="FG67" s="12">
        <f t="shared" ref="FG67:FG130" si="122">(DJ67-DK67)/DK67%</f>
        <v>3.8585209003215435</v>
      </c>
      <c r="FH67" s="12">
        <f t="shared" ref="FH67:FH130" si="123">(DK67-DL67)/DL67%</f>
        <v>-0.57544757033248084</v>
      </c>
      <c r="FI67" s="12">
        <f t="shared" ref="FI67:FI130" si="124">(DL67-DM67)/DM67%</f>
        <v>7.270233196159122</v>
      </c>
      <c r="FJ67" s="12">
        <f t="shared" ref="FJ67:FJ130" si="125">(DM67-DN67)/DN67%</f>
        <v>6.3457330415754925</v>
      </c>
      <c r="FK67" s="12">
        <f t="shared" ref="FK67:FK130" si="126">(DN67-DO67)/DO67%</f>
        <v>5.8687258687258685</v>
      </c>
      <c r="FL67" s="12">
        <f t="shared" ref="FL67:FL130" si="127">(DO67-DP67)/DP67%</f>
        <v>3.4345047923322682</v>
      </c>
      <c r="FM67" s="12">
        <f t="shared" ref="FM67:FM130" si="128">(DP67-DQ67)/DQ67%</f>
        <v>11.28888888888889</v>
      </c>
      <c r="FN67" s="12">
        <f t="shared" ref="FN67:FN130" si="129">(DQ67-DR67)/DR67%</f>
        <v>28.132118451025057</v>
      </c>
      <c r="FO67" s="12">
        <f t="shared" ref="FO67:FO130" si="130">(DR67-DS67)/DS67%</f>
        <v>6.0386473429951693</v>
      </c>
      <c r="FP67" s="12">
        <f t="shared" ref="FP67:FP130" si="131">(DT67-DU67)/DU67</f>
        <v>8.4682440846824414E-2</v>
      </c>
      <c r="FQ67" s="12">
        <f t="shared" ref="FQ67:FQ130" si="132">(DU67-DV67)/DV67</f>
        <v>1.1335012594458438E-2</v>
      </c>
      <c r="FR67" s="12">
        <f t="shared" ref="FR67:FR130" si="133">(DV67-DW67)/DW67</f>
        <v>2.5252525252525255E-3</v>
      </c>
      <c r="FS67" s="12">
        <f t="shared" ref="FS67:FS130" si="134">(DW67-DX67)/DX67</f>
        <v>4.6235138705416116E-2</v>
      </c>
      <c r="FT67" s="12">
        <f t="shared" ref="FT67:FT130" si="135">(DX67-DY67)/DY67</f>
        <v>2.4357239512855209E-2</v>
      </c>
      <c r="FU67" s="12">
        <f t="shared" ref="FU67:FU130" si="136">(DY67-DZ67)/DZ67</f>
        <v>7.2568940493468792E-2</v>
      </c>
      <c r="FV67" s="12">
        <f t="shared" ref="FV67:FV130" si="137">(DZ67-EA67)/EA67</f>
        <v>1.9230769230769232E-2</v>
      </c>
      <c r="FW67" s="12">
        <f t="shared" ref="FW67:FW130" si="138">(EA67-EB67)/EB67</f>
        <v>1.4814814814814814E-3</v>
      </c>
      <c r="FX67" s="12">
        <f t="shared" ref="FX67:FX130" si="139">(EB67-EC67)/EC67</f>
        <v>5.9654631083202514E-2</v>
      </c>
      <c r="FY67" s="12">
        <f t="shared" ref="FY67:FY130" si="140">(EC67-ED67)/ED67</f>
        <v>6.1666666666666668E-2</v>
      </c>
      <c r="FZ67" s="12">
        <f t="shared" ref="FZ67:FZ130" si="141">(ED67-EE67)/EE67</f>
        <v>4.5296167247386762E-2</v>
      </c>
      <c r="GA67" s="12">
        <f t="shared" ref="GA67:GA130" si="142">(EE67-EF67)/EF67</f>
        <v>4.9360146252285193E-2</v>
      </c>
      <c r="GB67" s="12">
        <f t="shared" ref="GB67:GB130" si="143">(EF67-EG67)/EG67</f>
        <v>0.17130620985010706</v>
      </c>
      <c r="GC67" s="12">
        <f t="shared" ref="GC67:GC130" si="144">(EG67-EH67)/EH67</f>
        <v>2.4122807017543858E-2</v>
      </c>
    </row>
    <row r="68" spans="1:185" x14ac:dyDescent="0.25">
      <c r="A68" t="s">
        <v>75</v>
      </c>
      <c r="B68" s="10">
        <v>43951</v>
      </c>
      <c r="C68">
        <v>197862000</v>
      </c>
      <c r="D68">
        <v>20874000</v>
      </c>
      <c r="E68" s="10">
        <v>43951</v>
      </c>
      <c r="F68">
        <v>85358000</v>
      </c>
      <c r="G68">
        <v>6664000</v>
      </c>
      <c r="H68" t="s">
        <v>75</v>
      </c>
      <c r="I68" s="10">
        <v>43950</v>
      </c>
      <c r="J68">
        <v>176988000</v>
      </c>
      <c r="K68">
        <v>1470000</v>
      </c>
      <c r="L68" s="10">
        <v>43950</v>
      </c>
      <c r="M68">
        <v>78694000</v>
      </c>
      <c r="N68">
        <v>882000</v>
      </c>
      <c r="O68" t="s">
        <v>75</v>
      </c>
      <c r="P68" s="10">
        <v>43949</v>
      </c>
      <c r="Q68">
        <v>175518000</v>
      </c>
      <c r="R68">
        <v>980000</v>
      </c>
      <c r="S68" s="10">
        <v>43949</v>
      </c>
      <c r="T68">
        <v>77812000</v>
      </c>
      <c r="U68">
        <v>196000</v>
      </c>
      <c r="V68" t="s">
        <v>75</v>
      </c>
      <c r="W68" s="10">
        <v>43948</v>
      </c>
      <c r="X68">
        <v>174538000</v>
      </c>
      <c r="Y68">
        <v>4998000</v>
      </c>
      <c r="Z68" s="10">
        <v>43948</v>
      </c>
      <c r="AA68">
        <v>77616000</v>
      </c>
      <c r="AB68">
        <v>3430000</v>
      </c>
      <c r="AC68" t="s">
        <v>75</v>
      </c>
      <c r="AD68" s="10">
        <v>43945</v>
      </c>
      <c r="AE68">
        <v>169540000</v>
      </c>
      <c r="AF68">
        <v>11270000</v>
      </c>
      <c r="AG68" s="10">
        <v>43945</v>
      </c>
      <c r="AH68">
        <v>74186000</v>
      </c>
      <c r="AI68">
        <v>1764000</v>
      </c>
      <c r="AJ68" t="s">
        <v>75</v>
      </c>
      <c r="AK68" s="10">
        <v>43944</v>
      </c>
      <c r="AL68">
        <v>158270000</v>
      </c>
      <c r="AM68">
        <v>5880000</v>
      </c>
      <c r="AN68" s="10">
        <v>43944</v>
      </c>
      <c r="AO68">
        <v>72422000</v>
      </c>
      <c r="AP68">
        <v>4900000</v>
      </c>
      <c r="AQ68" t="s">
        <v>75</v>
      </c>
      <c r="AR68" s="10">
        <v>43943</v>
      </c>
      <c r="AS68">
        <v>152390000</v>
      </c>
      <c r="AT68">
        <v>-882000</v>
      </c>
      <c r="AU68" s="10">
        <v>43943</v>
      </c>
      <c r="AV68">
        <v>67522000</v>
      </c>
      <c r="AW68">
        <v>1274000</v>
      </c>
      <c r="AX68" t="s">
        <v>75</v>
      </c>
      <c r="AY68" s="10">
        <v>43942</v>
      </c>
      <c r="AZ68">
        <v>153272000</v>
      </c>
      <c r="BA68">
        <v>10388000</v>
      </c>
      <c r="BB68" s="10">
        <v>43942</v>
      </c>
      <c r="BC68">
        <v>66248000</v>
      </c>
      <c r="BD68">
        <v>98000</v>
      </c>
      <c r="BE68" t="s">
        <v>75</v>
      </c>
      <c r="BF68" s="10">
        <v>43941</v>
      </c>
      <c r="BG68">
        <v>142884000</v>
      </c>
      <c r="BH68">
        <v>8526000</v>
      </c>
      <c r="BI68" s="10">
        <v>43941</v>
      </c>
      <c r="BJ68">
        <v>66150000</v>
      </c>
      <c r="BK68">
        <v>3724000</v>
      </c>
      <c r="BL68" t="s">
        <v>75</v>
      </c>
      <c r="BM68" s="10">
        <v>43938</v>
      </c>
      <c r="BN68">
        <v>134358000</v>
      </c>
      <c r="BO68">
        <v>7448000</v>
      </c>
      <c r="BP68" s="10">
        <v>43938</v>
      </c>
      <c r="BQ68">
        <v>62426000</v>
      </c>
      <c r="BR68">
        <v>3626000</v>
      </c>
      <c r="BS68" t="s">
        <v>75</v>
      </c>
      <c r="BT68" s="10">
        <v>43937</v>
      </c>
      <c r="BU68">
        <v>126910000</v>
      </c>
      <c r="BV68">
        <v>4214000</v>
      </c>
      <c r="BW68" s="10">
        <v>43937</v>
      </c>
      <c r="BX68">
        <v>58800000</v>
      </c>
      <c r="BY68">
        <v>2548000</v>
      </c>
      <c r="BZ68" t="s">
        <v>75</v>
      </c>
      <c r="CA68" s="10">
        <v>43936</v>
      </c>
      <c r="CB68">
        <v>122696000</v>
      </c>
      <c r="CC68">
        <v>12446000</v>
      </c>
      <c r="CD68" s="10">
        <v>43936</v>
      </c>
      <c r="CE68">
        <v>56252000</v>
      </c>
      <c r="CF68">
        <v>2646000</v>
      </c>
      <c r="CG68" t="s">
        <v>75</v>
      </c>
      <c r="CH68" s="10">
        <v>43934</v>
      </c>
      <c r="CI68">
        <v>110250000</v>
      </c>
      <c r="CJ68">
        <v>24206000</v>
      </c>
      <c r="CK68" s="10">
        <v>43934</v>
      </c>
      <c r="CL68">
        <v>53606000</v>
      </c>
      <c r="CM68">
        <v>7840000</v>
      </c>
      <c r="CN68" t="s">
        <v>75</v>
      </c>
      <c r="CO68" s="10">
        <v>43930</v>
      </c>
      <c r="CP68">
        <v>86044000</v>
      </c>
      <c r="CQ68">
        <v>4900000</v>
      </c>
      <c r="CR68" s="10">
        <v>43930</v>
      </c>
      <c r="CS68">
        <v>45766000</v>
      </c>
      <c r="CT68">
        <v>1078000</v>
      </c>
      <c r="CU68" t="s">
        <v>75</v>
      </c>
      <c r="CV68" s="10">
        <v>43929</v>
      </c>
      <c r="CW68">
        <v>81144000</v>
      </c>
      <c r="CX68">
        <v>1470000</v>
      </c>
      <c r="CY68" s="10">
        <v>43929</v>
      </c>
      <c r="CZ68">
        <v>44688000</v>
      </c>
      <c r="DA68">
        <v>1960000</v>
      </c>
      <c r="DD68" t="str">
        <f t="shared" si="67"/>
        <v>IDFCFIRSTB</v>
      </c>
      <c r="DE68">
        <f t="shared" si="85"/>
        <v>18120000</v>
      </c>
      <c r="DF68">
        <f t="shared" si="86"/>
        <v>15576000</v>
      </c>
      <c r="DG68">
        <f t="shared" si="87"/>
        <v>14616000</v>
      </c>
      <c r="DH68">
        <f t="shared" si="88"/>
        <v>14160000</v>
      </c>
      <c r="DI68">
        <f t="shared" si="89"/>
        <v>13848000</v>
      </c>
      <c r="DJ68">
        <f t="shared" si="90"/>
        <v>13284000</v>
      </c>
      <c r="DK68">
        <f t="shared" si="91"/>
        <v>12816000</v>
      </c>
      <c r="DL68">
        <f t="shared" si="92"/>
        <v>12108000</v>
      </c>
      <c r="DM68">
        <f t="shared" si="93"/>
        <v>11436000</v>
      </c>
      <c r="DN68">
        <f t="shared" si="94"/>
        <v>11472000</v>
      </c>
      <c r="DO68">
        <f t="shared" si="95"/>
        <v>10812000</v>
      </c>
      <c r="DP68">
        <f t="shared" si="96"/>
        <v>10392000</v>
      </c>
      <c r="DQ68">
        <f t="shared" si="97"/>
        <v>10164000</v>
      </c>
      <c r="DR68">
        <f t="shared" si="98"/>
        <v>9924000</v>
      </c>
      <c r="DS68">
        <f t="shared" si="99"/>
        <v>9084000</v>
      </c>
      <c r="DT68">
        <f t="shared" si="100"/>
        <v>9252000</v>
      </c>
      <c r="DU68">
        <f t="shared" si="101"/>
        <v>8184000</v>
      </c>
      <c r="DV68">
        <f t="shared" si="102"/>
        <v>7440000</v>
      </c>
      <c r="DW68">
        <f t="shared" si="103"/>
        <v>7548000</v>
      </c>
      <c r="DX68">
        <f t="shared" si="104"/>
        <v>7572000</v>
      </c>
      <c r="DY68">
        <f t="shared" si="105"/>
        <v>8064000</v>
      </c>
      <c r="DZ68">
        <f t="shared" si="106"/>
        <v>7932000</v>
      </c>
      <c r="EA68">
        <f t="shared" si="107"/>
        <v>8040000</v>
      </c>
      <c r="EB68">
        <f t="shared" si="108"/>
        <v>8412000</v>
      </c>
      <c r="EC68">
        <f t="shared" si="109"/>
        <v>8640000</v>
      </c>
      <c r="ED68">
        <f t="shared" si="110"/>
        <v>7380000</v>
      </c>
      <c r="EE68">
        <f t="shared" si="111"/>
        <v>6132000</v>
      </c>
      <c r="EF68">
        <f t="shared" si="112"/>
        <v>5904000</v>
      </c>
      <c r="EG68">
        <f t="shared" si="113"/>
        <v>5832000</v>
      </c>
      <c r="EH68">
        <f t="shared" si="114"/>
        <v>5016000</v>
      </c>
      <c r="EJ68" s="11" t="str">
        <f t="shared" si="115"/>
        <v>IDFCFIRSTB</v>
      </c>
      <c r="EK68" s="12">
        <f t="shared" ref="EK68:EY84" si="145">DT68/DE68</f>
        <v>0.51059602649006619</v>
      </c>
      <c r="EL68" s="12">
        <f t="shared" si="145"/>
        <v>0.52542372881355937</v>
      </c>
      <c r="EM68" s="12">
        <f t="shared" si="145"/>
        <v>0.50903119868637114</v>
      </c>
      <c r="EN68" s="12">
        <f t="shared" si="145"/>
        <v>0.5330508474576271</v>
      </c>
      <c r="EO68" s="12">
        <f t="shared" si="145"/>
        <v>0.54679376083188913</v>
      </c>
      <c r="EP68" s="12">
        <f t="shared" si="145"/>
        <v>0.60704607046070458</v>
      </c>
      <c r="EQ68" s="12">
        <f t="shared" si="145"/>
        <v>0.61891385767790263</v>
      </c>
      <c r="ER68" s="12">
        <f t="shared" si="145"/>
        <v>0.66402378592666</v>
      </c>
      <c r="ES68" s="12">
        <f t="shared" si="145"/>
        <v>0.73557187827911852</v>
      </c>
      <c r="ET68" s="12">
        <f t="shared" si="145"/>
        <v>0.7531380753138075</v>
      </c>
      <c r="EU68" s="12">
        <f t="shared" si="145"/>
        <v>0.68257491675915649</v>
      </c>
      <c r="EV68" s="12">
        <f t="shared" si="145"/>
        <v>0.59006928406466508</v>
      </c>
      <c r="EW68" s="12">
        <f t="shared" si="145"/>
        <v>0.58087367178276272</v>
      </c>
      <c r="EX68" s="12">
        <f t="shared" si="145"/>
        <v>0.5876662636033857</v>
      </c>
      <c r="EY68" s="12">
        <f t="shared" si="145"/>
        <v>0.55217965653896961</v>
      </c>
      <c r="FA68" s="12" t="str">
        <f t="shared" si="116"/>
        <v>IDFCFIRSTB</v>
      </c>
      <c r="FB68" s="12">
        <f t="shared" si="117"/>
        <v>16.332819722650232</v>
      </c>
      <c r="FC68" s="12">
        <f t="shared" si="118"/>
        <v>6.5681444991789819</v>
      </c>
      <c r="FD68" s="12">
        <f t="shared" si="119"/>
        <v>3.2203389830508473</v>
      </c>
      <c r="FE68" s="12">
        <f t="shared" si="120"/>
        <v>2.2530329289428077</v>
      </c>
      <c r="FF68" s="12">
        <f t="shared" si="121"/>
        <v>4.2457091237579041</v>
      </c>
      <c r="FG68" s="12">
        <f t="shared" si="122"/>
        <v>3.6516853932584268</v>
      </c>
      <c r="FH68" s="12">
        <f t="shared" si="123"/>
        <v>5.8473736372646181</v>
      </c>
      <c r="FI68" s="12">
        <f t="shared" si="124"/>
        <v>5.8761804826862543</v>
      </c>
      <c r="FJ68" s="12">
        <f t="shared" si="125"/>
        <v>-0.31380753138075312</v>
      </c>
      <c r="FK68" s="12">
        <f t="shared" si="126"/>
        <v>6.1043285238623755</v>
      </c>
      <c r="FL68" s="12">
        <f t="shared" si="127"/>
        <v>4.0415704387990763</v>
      </c>
      <c r="FM68" s="12">
        <f t="shared" si="128"/>
        <v>2.2432113341204252</v>
      </c>
      <c r="FN68" s="12">
        <f t="shared" si="129"/>
        <v>2.418379685610641</v>
      </c>
      <c r="FO68" s="12">
        <f t="shared" si="130"/>
        <v>9.2470277410832225</v>
      </c>
      <c r="FP68" s="12">
        <f t="shared" si="131"/>
        <v>0.13049853372434017</v>
      </c>
      <c r="FQ68" s="12">
        <f t="shared" si="132"/>
        <v>0.1</v>
      </c>
      <c r="FR68" s="12">
        <f t="shared" si="133"/>
        <v>-1.4308426073131956E-2</v>
      </c>
      <c r="FS68" s="12">
        <f t="shared" si="134"/>
        <v>-3.1695721077654518E-3</v>
      </c>
      <c r="FT68" s="12">
        <f t="shared" si="135"/>
        <v>-6.101190476190476E-2</v>
      </c>
      <c r="FU68" s="12">
        <f t="shared" si="136"/>
        <v>1.6641452344931921E-2</v>
      </c>
      <c r="FV68" s="12">
        <f t="shared" si="137"/>
        <v>-1.3432835820895522E-2</v>
      </c>
      <c r="FW68" s="12">
        <f t="shared" si="138"/>
        <v>-4.4222539229671898E-2</v>
      </c>
      <c r="FX68" s="12">
        <f t="shared" si="139"/>
        <v>-2.6388888888888889E-2</v>
      </c>
      <c r="FY68" s="12">
        <f t="shared" si="140"/>
        <v>0.17073170731707318</v>
      </c>
      <c r="FZ68" s="12">
        <f t="shared" si="141"/>
        <v>0.20352250489236789</v>
      </c>
      <c r="GA68" s="12">
        <f t="shared" si="142"/>
        <v>3.8617886178861791E-2</v>
      </c>
      <c r="GB68" s="12">
        <f t="shared" si="143"/>
        <v>1.2345679012345678E-2</v>
      </c>
      <c r="GC68" s="12">
        <f t="shared" si="144"/>
        <v>0.16267942583732056</v>
      </c>
    </row>
    <row r="69" spans="1:185" x14ac:dyDescent="0.25">
      <c r="A69" t="s">
        <v>76</v>
      </c>
      <c r="B69" s="10">
        <v>43951</v>
      </c>
      <c r="C69">
        <v>18120000</v>
      </c>
      <c r="D69">
        <v>2544000</v>
      </c>
      <c r="E69" s="10">
        <v>43951</v>
      </c>
      <c r="F69">
        <v>9252000</v>
      </c>
      <c r="G69">
        <v>1068000</v>
      </c>
      <c r="H69" t="s">
        <v>76</v>
      </c>
      <c r="I69" s="10">
        <v>43950</v>
      </c>
      <c r="J69">
        <v>15576000</v>
      </c>
      <c r="K69">
        <v>960000</v>
      </c>
      <c r="L69" s="10">
        <v>43950</v>
      </c>
      <c r="M69">
        <v>8184000</v>
      </c>
      <c r="N69">
        <v>744000</v>
      </c>
      <c r="O69" t="s">
        <v>76</v>
      </c>
      <c r="P69" s="10">
        <v>43949</v>
      </c>
      <c r="Q69">
        <v>14616000</v>
      </c>
      <c r="R69">
        <v>456000</v>
      </c>
      <c r="S69" s="10">
        <v>43949</v>
      </c>
      <c r="T69">
        <v>7440000</v>
      </c>
      <c r="U69">
        <v>-108000</v>
      </c>
      <c r="V69" t="s">
        <v>76</v>
      </c>
      <c r="W69" s="10">
        <v>43948</v>
      </c>
      <c r="X69">
        <v>14160000</v>
      </c>
      <c r="Y69">
        <v>312000</v>
      </c>
      <c r="Z69" s="10">
        <v>43948</v>
      </c>
      <c r="AA69">
        <v>7548000</v>
      </c>
      <c r="AB69">
        <v>-24000</v>
      </c>
      <c r="AC69" t="s">
        <v>76</v>
      </c>
      <c r="AD69" s="10">
        <v>43945</v>
      </c>
      <c r="AE69">
        <v>13848000</v>
      </c>
      <c r="AF69">
        <v>564000</v>
      </c>
      <c r="AG69" s="10">
        <v>43945</v>
      </c>
      <c r="AH69">
        <v>7572000</v>
      </c>
      <c r="AI69">
        <v>-492000</v>
      </c>
      <c r="AJ69" t="s">
        <v>76</v>
      </c>
      <c r="AK69" s="10">
        <v>43944</v>
      </c>
      <c r="AL69">
        <v>13284000</v>
      </c>
      <c r="AM69">
        <v>468000</v>
      </c>
      <c r="AN69" s="10">
        <v>43944</v>
      </c>
      <c r="AO69">
        <v>8064000</v>
      </c>
      <c r="AP69">
        <v>132000</v>
      </c>
      <c r="AQ69" t="s">
        <v>76</v>
      </c>
      <c r="AR69" s="10">
        <v>43943</v>
      </c>
      <c r="AS69">
        <v>12816000</v>
      </c>
      <c r="AT69">
        <v>708000</v>
      </c>
      <c r="AU69" s="10">
        <v>43943</v>
      </c>
      <c r="AV69">
        <v>7932000</v>
      </c>
      <c r="AW69">
        <v>-108000</v>
      </c>
      <c r="AX69" t="s">
        <v>76</v>
      </c>
      <c r="AY69" s="10">
        <v>43942</v>
      </c>
      <c r="AZ69">
        <v>12108000</v>
      </c>
      <c r="BA69">
        <v>672000</v>
      </c>
      <c r="BB69" s="10">
        <v>43942</v>
      </c>
      <c r="BC69">
        <v>8040000</v>
      </c>
      <c r="BD69">
        <v>-372000</v>
      </c>
      <c r="BE69" t="s">
        <v>76</v>
      </c>
      <c r="BF69" s="10">
        <v>43941</v>
      </c>
      <c r="BG69">
        <v>11436000</v>
      </c>
      <c r="BH69">
        <v>-36000</v>
      </c>
      <c r="BI69" s="10">
        <v>43941</v>
      </c>
      <c r="BJ69">
        <v>8412000</v>
      </c>
      <c r="BK69">
        <v>-228000</v>
      </c>
      <c r="BL69" t="s">
        <v>76</v>
      </c>
      <c r="BM69" s="10">
        <v>43938</v>
      </c>
      <c r="BN69">
        <v>11472000</v>
      </c>
      <c r="BO69">
        <v>660000</v>
      </c>
      <c r="BP69" s="10">
        <v>43938</v>
      </c>
      <c r="BQ69">
        <v>8640000</v>
      </c>
      <c r="BR69">
        <v>1260000</v>
      </c>
      <c r="BS69" t="s">
        <v>76</v>
      </c>
      <c r="BT69" s="10">
        <v>43937</v>
      </c>
      <c r="BU69">
        <v>10812000</v>
      </c>
      <c r="BV69">
        <v>420000</v>
      </c>
      <c r="BW69" s="10">
        <v>43937</v>
      </c>
      <c r="BX69">
        <v>7380000</v>
      </c>
      <c r="BY69">
        <v>1248000</v>
      </c>
      <c r="BZ69" t="s">
        <v>76</v>
      </c>
      <c r="CA69" s="10">
        <v>43936</v>
      </c>
      <c r="CB69">
        <v>10392000</v>
      </c>
      <c r="CC69">
        <v>228000</v>
      </c>
      <c r="CD69" s="10">
        <v>43936</v>
      </c>
      <c r="CE69">
        <v>6132000</v>
      </c>
      <c r="CF69">
        <v>228000</v>
      </c>
      <c r="CG69" t="s">
        <v>76</v>
      </c>
      <c r="CH69" s="10">
        <v>43934</v>
      </c>
      <c r="CI69">
        <v>10164000</v>
      </c>
      <c r="CJ69">
        <v>240000</v>
      </c>
      <c r="CK69" s="10">
        <v>43934</v>
      </c>
      <c r="CL69">
        <v>5904000</v>
      </c>
      <c r="CM69">
        <v>72000</v>
      </c>
      <c r="CN69" t="s">
        <v>76</v>
      </c>
      <c r="CO69" s="10">
        <v>43930</v>
      </c>
      <c r="CP69">
        <v>9924000</v>
      </c>
      <c r="CQ69">
        <v>840000</v>
      </c>
      <c r="CR69" s="10">
        <v>43930</v>
      </c>
      <c r="CS69">
        <v>5832000</v>
      </c>
      <c r="CT69">
        <v>816000</v>
      </c>
      <c r="CU69" t="s">
        <v>76</v>
      </c>
      <c r="CV69" s="10">
        <v>43929</v>
      </c>
      <c r="CW69">
        <v>9084000</v>
      </c>
      <c r="CX69">
        <v>480000</v>
      </c>
      <c r="CY69" s="10">
        <v>43929</v>
      </c>
      <c r="CZ69">
        <v>5016000</v>
      </c>
      <c r="DA69">
        <v>732000</v>
      </c>
      <c r="DD69" t="str">
        <f t="shared" si="67"/>
        <v>IGL</v>
      </c>
      <c r="DE69">
        <f t="shared" si="85"/>
        <v>1138500</v>
      </c>
      <c r="DF69">
        <f t="shared" si="86"/>
        <v>1309000</v>
      </c>
      <c r="DG69">
        <f t="shared" si="87"/>
        <v>1339250</v>
      </c>
      <c r="DH69">
        <f t="shared" si="88"/>
        <v>1375000</v>
      </c>
      <c r="DI69">
        <f t="shared" si="89"/>
        <v>1410750</v>
      </c>
      <c r="DJ69">
        <f t="shared" si="90"/>
        <v>1424500</v>
      </c>
      <c r="DK69">
        <f t="shared" si="91"/>
        <v>1372250</v>
      </c>
      <c r="DL69">
        <f t="shared" si="92"/>
        <v>1358500</v>
      </c>
      <c r="DM69">
        <f t="shared" si="93"/>
        <v>1281500</v>
      </c>
      <c r="DN69">
        <f t="shared" si="94"/>
        <v>1223750</v>
      </c>
      <c r="DO69">
        <f t="shared" si="95"/>
        <v>1089000</v>
      </c>
      <c r="DP69">
        <f t="shared" si="96"/>
        <v>998250</v>
      </c>
      <c r="DQ69">
        <f t="shared" si="97"/>
        <v>858000</v>
      </c>
      <c r="DR69">
        <f t="shared" si="98"/>
        <v>814000</v>
      </c>
      <c r="DS69">
        <f t="shared" si="99"/>
        <v>745250</v>
      </c>
      <c r="DT69">
        <f t="shared" si="100"/>
        <v>1119250</v>
      </c>
      <c r="DU69">
        <f t="shared" si="101"/>
        <v>1083500</v>
      </c>
      <c r="DV69">
        <f t="shared" si="102"/>
        <v>1113750</v>
      </c>
      <c r="DW69">
        <f t="shared" si="103"/>
        <v>1105500</v>
      </c>
      <c r="DX69">
        <f t="shared" si="104"/>
        <v>1097250</v>
      </c>
      <c r="DY69">
        <f t="shared" si="105"/>
        <v>1168750</v>
      </c>
      <c r="DZ69">
        <f t="shared" si="106"/>
        <v>1157750</v>
      </c>
      <c r="EA69">
        <f t="shared" si="107"/>
        <v>1138500</v>
      </c>
      <c r="EB69">
        <f t="shared" si="108"/>
        <v>1152250</v>
      </c>
      <c r="EC69">
        <f t="shared" si="109"/>
        <v>1009250</v>
      </c>
      <c r="ED69">
        <f t="shared" si="110"/>
        <v>943250</v>
      </c>
      <c r="EE69">
        <f t="shared" si="111"/>
        <v>880000</v>
      </c>
      <c r="EF69">
        <f t="shared" si="112"/>
        <v>772750</v>
      </c>
      <c r="EG69">
        <f t="shared" si="113"/>
        <v>690250</v>
      </c>
      <c r="EH69">
        <f t="shared" si="114"/>
        <v>613250</v>
      </c>
      <c r="EJ69" s="11" t="str">
        <f t="shared" si="115"/>
        <v>IGL</v>
      </c>
      <c r="EK69" s="12">
        <f t="shared" si="145"/>
        <v>0.98309178743961356</v>
      </c>
      <c r="EL69" s="12">
        <f t="shared" si="145"/>
        <v>0.82773109243697474</v>
      </c>
      <c r="EM69" s="12">
        <f t="shared" si="145"/>
        <v>0.83162217659137572</v>
      </c>
      <c r="EN69" s="12">
        <f t="shared" si="145"/>
        <v>0.80400000000000005</v>
      </c>
      <c r="EO69" s="12">
        <f t="shared" si="145"/>
        <v>0.77777777777777779</v>
      </c>
      <c r="EP69" s="12">
        <f t="shared" si="145"/>
        <v>0.82046332046332049</v>
      </c>
      <c r="EQ69" s="12">
        <f t="shared" si="145"/>
        <v>0.84368737474949895</v>
      </c>
      <c r="ER69" s="12">
        <f t="shared" si="145"/>
        <v>0.83805668016194335</v>
      </c>
      <c r="ES69" s="12">
        <f t="shared" si="145"/>
        <v>0.89914163090128751</v>
      </c>
      <c r="ET69" s="12">
        <f t="shared" si="145"/>
        <v>0.82471910112359548</v>
      </c>
      <c r="EU69" s="12">
        <f t="shared" si="145"/>
        <v>0.86616161616161613</v>
      </c>
      <c r="EV69" s="12">
        <f t="shared" si="145"/>
        <v>0.88154269972451793</v>
      </c>
      <c r="EW69" s="12">
        <f t="shared" si="145"/>
        <v>0.90064102564102566</v>
      </c>
      <c r="EX69" s="12">
        <f t="shared" si="145"/>
        <v>0.84797297297297303</v>
      </c>
      <c r="EY69" s="12">
        <f t="shared" si="145"/>
        <v>0.82287822878228778</v>
      </c>
      <c r="FA69" s="12" t="str">
        <f t="shared" si="116"/>
        <v>IGL</v>
      </c>
      <c r="FB69" s="12">
        <f t="shared" si="117"/>
        <v>-13.025210084033613</v>
      </c>
      <c r="FC69" s="12">
        <f t="shared" si="118"/>
        <v>-2.2587268993839835</v>
      </c>
      <c r="FD69" s="12">
        <f t="shared" si="119"/>
        <v>-2.6</v>
      </c>
      <c r="FE69" s="12">
        <f t="shared" si="120"/>
        <v>-2.53411306042885</v>
      </c>
      <c r="FF69" s="12">
        <f t="shared" si="121"/>
        <v>-0.96525096525096521</v>
      </c>
      <c r="FG69" s="12">
        <f t="shared" si="122"/>
        <v>3.8076152304609217</v>
      </c>
      <c r="FH69" s="12">
        <f t="shared" si="123"/>
        <v>1.0121457489878543</v>
      </c>
      <c r="FI69" s="12">
        <f t="shared" si="124"/>
        <v>6.0085836909871242</v>
      </c>
      <c r="FJ69" s="12">
        <f t="shared" si="125"/>
        <v>4.7191011235955056</v>
      </c>
      <c r="FK69" s="12">
        <f t="shared" si="126"/>
        <v>12.373737373737374</v>
      </c>
      <c r="FL69" s="12">
        <f t="shared" si="127"/>
        <v>9.0909090909090917</v>
      </c>
      <c r="FM69" s="12">
        <f t="shared" si="128"/>
        <v>16.346153846153847</v>
      </c>
      <c r="FN69" s="12">
        <f t="shared" si="129"/>
        <v>5.4054054054054053</v>
      </c>
      <c r="FO69" s="12">
        <f t="shared" si="130"/>
        <v>9.2250922509225095</v>
      </c>
      <c r="FP69" s="12">
        <f t="shared" si="131"/>
        <v>3.2994923857868022E-2</v>
      </c>
      <c r="FQ69" s="12">
        <f t="shared" si="132"/>
        <v>-2.7160493827160494E-2</v>
      </c>
      <c r="FR69" s="12">
        <f t="shared" si="133"/>
        <v>7.462686567164179E-3</v>
      </c>
      <c r="FS69" s="12">
        <f t="shared" si="134"/>
        <v>7.5187969924812026E-3</v>
      </c>
      <c r="FT69" s="12">
        <f t="shared" si="135"/>
        <v>-6.1176470588235297E-2</v>
      </c>
      <c r="FU69" s="12">
        <f t="shared" si="136"/>
        <v>9.5011876484560574E-3</v>
      </c>
      <c r="FV69" s="12">
        <f t="shared" si="137"/>
        <v>1.6908212560386472E-2</v>
      </c>
      <c r="FW69" s="12">
        <f t="shared" si="138"/>
        <v>-1.1933174224343675E-2</v>
      </c>
      <c r="FX69" s="12">
        <f t="shared" si="139"/>
        <v>0.14168937329700274</v>
      </c>
      <c r="FY69" s="12">
        <f t="shared" si="140"/>
        <v>6.9970845481049565E-2</v>
      </c>
      <c r="FZ69" s="12">
        <f t="shared" si="141"/>
        <v>7.1874999999999994E-2</v>
      </c>
      <c r="GA69" s="12">
        <f t="shared" si="142"/>
        <v>0.13879003558718861</v>
      </c>
      <c r="GB69" s="12">
        <f t="shared" si="143"/>
        <v>0.11952191235059761</v>
      </c>
      <c r="GC69" s="12">
        <f t="shared" si="144"/>
        <v>0.12556053811659193</v>
      </c>
    </row>
    <row r="70" spans="1:185" x14ac:dyDescent="0.25">
      <c r="A70" t="s">
        <v>77</v>
      </c>
      <c r="B70" s="10">
        <v>43951</v>
      </c>
      <c r="C70">
        <v>1138500</v>
      </c>
      <c r="D70">
        <v>-170500</v>
      </c>
      <c r="E70" s="10">
        <v>43951</v>
      </c>
      <c r="F70">
        <v>1119250</v>
      </c>
      <c r="G70">
        <v>35750</v>
      </c>
      <c r="H70" t="s">
        <v>77</v>
      </c>
      <c r="I70" s="10">
        <v>43950</v>
      </c>
      <c r="J70">
        <v>1309000</v>
      </c>
      <c r="K70">
        <v>-30250</v>
      </c>
      <c r="L70" s="10">
        <v>43950</v>
      </c>
      <c r="M70">
        <v>1083500</v>
      </c>
      <c r="N70">
        <v>-30250</v>
      </c>
      <c r="O70" t="s">
        <v>77</v>
      </c>
      <c r="P70" s="10">
        <v>43949</v>
      </c>
      <c r="Q70">
        <v>1339250</v>
      </c>
      <c r="R70">
        <v>-35750</v>
      </c>
      <c r="S70" s="10">
        <v>43949</v>
      </c>
      <c r="T70">
        <v>1113750</v>
      </c>
      <c r="U70">
        <v>8250</v>
      </c>
      <c r="V70" t="s">
        <v>77</v>
      </c>
      <c r="W70" s="10">
        <v>43948</v>
      </c>
      <c r="X70">
        <v>1375000</v>
      </c>
      <c r="Y70">
        <v>-35750</v>
      </c>
      <c r="Z70" s="10">
        <v>43948</v>
      </c>
      <c r="AA70">
        <v>1105500</v>
      </c>
      <c r="AB70">
        <v>8250</v>
      </c>
      <c r="AC70" t="s">
        <v>77</v>
      </c>
      <c r="AD70" s="10">
        <v>43945</v>
      </c>
      <c r="AE70">
        <v>1410750</v>
      </c>
      <c r="AF70">
        <v>-13750</v>
      </c>
      <c r="AG70" s="10">
        <v>43945</v>
      </c>
      <c r="AH70">
        <v>1097250</v>
      </c>
      <c r="AI70">
        <v>-71500</v>
      </c>
      <c r="AJ70" t="s">
        <v>77</v>
      </c>
      <c r="AK70" s="10">
        <v>43944</v>
      </c>
      <c r="AL70">
        <v>1424500</v>
      </c>
      <c r="AM70">
        <v>52250</v>
      </c>
      <c r="AN70" s="10">
        <v>43944</v>
      </c>
      <c r="AO70">
        <v>1168750</v>
      </c>
      <c r="AP70">
        <v>11000</v>
      </c>
      <c r="AQ70" t="s">
        <v>77</v>
      </c>
      <c r="AR70" s="10">
        <v>43943</v>
      </c>
      <c r="AS70">
        <v>1372250</v>
      </c>
      <c r="AT70">
        <v>13750</v>
      </c>
      <c r="AU70" s="10">
        <v>43943</v>
      </c>
      <c r="AV70">
        <v>1157750</v>
      </c>
      <c r="AW70">
        <v>19250</v>
      </c>
      <c r="AX70" t="s">
        <v>77</v>
      </c>
      <c r="AY70" s="10">
        <v>43942</v>
      </c>
      <c r="AZ70">
        <v>1358500</v>
      </c>
      <c r="BA70">
        <v>77000</v>
      </c>
      <c r="BB70" s="10">
        <v>43942</v>
      </c>
      <c r="BC70">
        <v>1138500</v>
      </c>
      <c r="BD70">
        <v>-13750</v>
      </c>
      <c r="BE70" t="s">
        <v>77</v>
      </c>
      <c r="BF70" s="10">
        <v>43941</v>
      </c>
      <c r="BG70">
        <v>1281500</v>
      </c>
      <c r="BH70">
        <v>57750</v>
      </c>
      <c r="BI70" s="10">
        <v>43941</v>
      </c>
      <c r="BJ70">
        <v>1152250</v>
      </c>
      <c r="BK70">
        <v>143000</v>
      </c>
      <c r="BL70" t="s">
        <v>77</v>
      </c>
      <c r="BM70" s="10">
        <v>43938</v>
      </c>
      <c r="BN70">
        <v>1223750</v>
      </c>
      <c r="BO70">
        <v>134750</v>
      </c>
      <c r="BP70" s="10">
        <v>43938</v>
      </c>
      <c r="BQ70">
        <v>1009250</v>
      </c>
      <c r="BR70">
        <v>66000</v>
      </c>
      <c r="BS70" t="s">
        <v>77</v>
      </c>
      <c r="BT70" s="10">
        <v>43937</v>
      </c>
      <c r="BU70">
        <v>1089000</v>
      </c>
      <c r="BV70">
        <v>90750</v>
      </c>
      <c r="BW70" s="10">
        <v>43937</v>
      </c>
      <c r="BX70">
        <v>943250</v>
      </c>
      <c r="BY70">
        <v>63250</v>
      </c>
      <c r="BZ70" t="s">
        <v>77</v>
      </c>
      <c r="CA70" s="10">
        <v>43936</v>
      </c>
      <c r="CB70">
        <v>998250</v>
      </c>
      <c r="CC70">
        <v>140250</v>
      </c>
      <c r="CD70" s="10">
        <v>43936</v>
      </c>
      <c r="CE70">
        <v>880000</v>
      </c>
      <c r="CF70">
        <v>107250</v>
      </c>
      <c r="CG70" t="s">
        <v>77</v>
      </c>
      <c r="CH70" s="10">
        <v>43934</v>
      </c>
      <c r="CI70">
        <v>858000</v>
      </c>
      <c r="CJ70">
        <v>44000</v>
      </c>
      <c r="CK70" s="10">
        <v>43934</v>
      </c>
      <c r="CL70">
        <v>772750</v>
      </c>
      <c r="CM70">
        <v>82500</v>
      </c>
      <c r="CN70" t="s">
        <v>77</v>
      </c>
      <c r="CO70" s="10">
        <v>43930</v>
      </c>
      <c r="CP70">
        <v>814000</v>
      </c>
      <c r="CQ70">
        <v>68750</v>
      </c>
      <c r="CR70" s="10">
        <v>43930</v>
      </c>
      <c r="CS70">
        <v>690250</v>
      </c>
      <c r="CT70">
        <v>77000</v>
      </c>
      <c r="CU70" t="s">
        <v>77</v>
      </c>
      <c r="CV70" s="10">
        <v>43929</v>
      </c>
      <c r="CW70">
        <v>745250</v>
      </c>
      <c r="CX70">
        <v>90750</v>
      </c>
      <c r="CY70" s="10">
        <v>43929</v>
      </c>
      <c r="CZ70">
        <v>613250</v>
      </c>
      <c r="DA70">
        <v>55000</v>
      </c>
      <c r="DD70" t="str">
        <f t="shared" si="67"/>
        <v>INDIGO</v>
      </c>
      <c r="DE70">
        <f t="shared" si="85"/>
        <v>382800</v>
      </c>
      <c r="DF70">
        <f t="shared" si="86"/>
        <v>449100</v>
      </c>
      <c r="DG70">
        <f t="shared" si="87"/>
        <v>507300</v>
      </c>
      <c r="DH70">
        <f t="shared" si="88"/>
        <v>544800</v>
      </c>
      <c r="DI70">
        <f t="shared" si="89"/>
        <v>466200</v>
      </c>
      <c r="DJ70">
        <f t="shared" si="90"/>
        <v>430500</v>
      </c>
      <c r="DK70">
        <f t="shared" si="91"/>
        <v>427500</v>
      </c>
      <c r="DL70">
        <f t="shared" si="92"/>
        <v>445200</v>
      </c>
      <c r="DM70">
        <f t="shared" si="93"/>
        <v>421800</v>
      </c>
      <c r="DN70">
        <f t="shared" si="94"/>
        <v>363000</v>
      </c>
      <c r="DO70">
        <f t="shared" si="95"/>
        <v>340500</v>
      </c>
      <c r="DP70">
        <f t="shared" si="96"/>
        <v>337200</v>
      </c>
      <c r="DQ70">
        <f t="shared" si="97"/>
        <v>316800</v>
      </c>
      <c r="DR70">
        <f t="shared" si="98"/>
        <v>231900</v>
      </c>
      <c r="DS70">
        <f t="shared" si="99"/>
        <v>204600</v>
      </c>
      <c r="DT70">
        <f t="shared" si="100"/>
        <v>338400</v>
      </c>
      <c r="DU70">
        <f t="shared" si="101"/>
        <v>264600</v>
      </c>
      <c r="DV70">
        <f t="shared" si="102"/>
        <v>307500</v>
      </c>
      <c r="DW70">
        <f t="shared" si="103"/>
        <v>321600</v>
      </c>
      <c r="DX70">
        <f t="shared" si="104"/>
        <v>326100</v>
      </c>
      <c r="DY70">
        <f t="shared" si="105"/>
        <v>353700</v>
      </c>
      <c r="DZ70">
        <f t="shared" si="106"/>
        <v>384600</v>
      </c>
      <c r="EA70">
        <f t="shared" si="107"/>
        <v>436800</v>
      </c>
      <c r="EB70">
        <f t="shared" si="108"/>
        <v>486600</v>
      </c>
      <c r="EC70">
        <f t="shared" si="109"/>
        <v>360000</v>
      </c>
      <c r="ED70">
        <f t="shared" si="110"/>
        <v>363900</v>
      </c>
      <c r="EE70">
        <f t="shared" si="111"/>
        <v>378600</v>
      </c>
      <c r="EF70">
        <f t="shared" si="112"/>
        <v>304800</v>
      </c>
      <c r="EG70">
        <f t="shared" si="113"/>
        <v>264300</v>
      </c>
      <c r="EH70">
        <f t="shared" si="114"/>
        <v>254700</v>
      </c>
      <c r="EJ70" s="11" t="str">
        <f t="shared" si="115"/>
        <v>INDIGO</v>
      </c>
      <c r="EK70" s="12">
        <f t="shared" si="145"/>
        <v>0.88401253918495293</v>
      </c>
      <c r="EL70" s="12">
        <f t="shared" si="145"/>
        <v>0.58917835671342689</v>
      </c>
      <c r="EM70" s="12">
        <f t="shared" si="145"/>
        <v>0.6061502069781195</v>
      </c>
      <c r="EN70" s="12">
        <f t="shared" si="145"/>
        <v>0.5903083700440529</v>
      </c>
      <c r="EO70" s="12">
        <f t="shared" si="145"/>
        <v>0.69948519948519949</v>
      </c>
      <c r="EP70" s="12">
        <f t="shared" si="145"/>
        <v>0.82160278745644599</v>
      </c>
      <c r="EQ70" s="12">
        <f t="shared" si="145"/>
        <v>0.89964912280701759</v>
      </c>
      <c r="ER70" s="12">
        <f t="shared" si="145"/>
        <v>0.98113207547169812</v>
      </c>
      <c r="ES70" s="12">
        <f t="shared" si="145"/>
        <v>1.1536273115220483</v>
      </c>
      <c r="ET70" s="12">
        <f t="shared" si="145"/>
        <v>0.99173553719008267</v>
      </c>
      <c r="EU70" s="12">
        <f t="shared" si="145"/>
        <v>1.0687224669603523</v>
      </c>
      <c r="EV70" s="12">
        <f t="shared" si="145"/>
        <v>1.1227758007117439</v>
      </c>
      <c r="EW70" s="12">
        <f t="shared" si="145"/>
        <v>0.96212121212121215</v>
      </c>
      <c r="EX70" s="12">
        <f t="shared" si="145"/>
        <v>1.1397153945666236</v>
      </c>
      <c r="EY70" s="12">
        <f t="shared" si="145"/>
        <v>1.2448680351906158</v>
      </c>
      <c r="FA70" s="12" t="str">
        <f t="shared" si="116"/>
        <v>INDIGO</v>
      </c>
      <c r="FB70" s="12">
        <f t="shared" si="117"/>
        <v>-14.762859051436205</v>
      </c>
      <c r="FC70" s="12">
        <f t="shared" si="118"/>
        <v>-11.47250147841514</v>
      </c>
      <c r="FD70" s="12">
        <f t="shared" si="119"/>
        <v>-6.8832599118942728</v>
      </c>
      <c r="FE70" s="12">
        <f t="shared" si="120"/>
        <v>16.859716859716858</v>
      </c>
      <c r="FF70" s="12">
        <f t="shared" si="121"/>
        <v>8.2926829268292686</v>
      </c>
      <c r="FG70" s="12">
        <f t="shared" si="122"/>
        <v>0.70175438596491224</v>
      </c>
      <c r="FH70" s="12">
        <f t="shared" si="123"/>
        <v>-3.9757412398921832</v>
      </c>
      <c r="FI70" s="12">
        <f t="shared" si="124"/>
        <v>5.5476529160739689</v>
      </c>
      <c r="FJ70" s="12">
        <f t="shared" si="125"/>
        <v>16.198347107438018</v>
      </c>
      <c r="FK70" s="12">
        <f t="shared" si="126"/>
        <v>6.607929515418502</v>
      </c>
      <c r="FL70" s="12">
        <f t="shared" si="127"/>
        <v>0.97864768683274017</v>
      </c>
      <c r="FM70" s="12">
        <f t="shared" si="128"/>
        <v>6.4393939393939394</v>
      </c>
      <c r="FN70" s="12">
        <f t="shared" si="129"/>
        <v>36.610608020698578</v>
      </c>
      <c r="FO70" s="12">
        <f t="shared" si="130"/>
        <v>13.343108504398828</v>
      </c>
      <c r="FP70" s="12">
        <f t="shared" si="131"/>
        <v>0.27891156462585032</v>
      </c>
      <c r="FQ70" s="12">
        <f t="shared" si="132"/>
        <v>-0.13951219512195123</v>
      </c>
      <c r="FR70" s="12">
        <f t="shared" si="133"/>
        <v>-4.3843283582089554E-2</v>
      </c>
      <c r="FS70" s="12">
        <f t="shared" si="134"/>
        <v>-1.3799448022079117E-2</v>
      </c>
      <c r="FT70" s="12">
        <f t="shared" si="135"/>
        <v>-7.8032230703986433E-2</v>
      </c>
      <c r="FU70" s="12">
        <f t="shared" si="136"/>
        <v>-8.0343213728549148E-2</v>
      </c>
      <c r="FV70" s="12">
        <f t="shared" si="137"/>
        <v>-0.11950549450549451</v>
      </c>
      <c r="FW70" s="12">
        <f t="shared" si="138"/>
        <v>-0.10234278668310727</v>
      </c>
      <c r="FX70" s="12">
        <f t="shared" si="139"/>
        <v>0.35166666666666668</v>
      </c>
      <c r="FY70" s="12">
        <f t="shared" si="140"/>
        <v>-1.0717230008244023E-2</v>
      </c>
      <c r="FZ70" s="12">
        <f t="shared" si="141"/>
        <v>-3.8827258320126783E-2</v>
      </c>
      <c r="GA70" s="12">
        <f t="shared" si="142"/>
        <v>0.24212598425196849</v>
      </c>
      <c r="GB70" s="12">
        <f t="shared" si="143"/>
        <v>0.1532349602724177</v>
      </c>
      <c r="GC70" s="12">
        <f t="shared" si="144"/>
        <v>3.7691401648998819E-2</v>
      </c>
    </row>
    <row r="71" spans="1:185" x14ac:dyDescent="0.25">
      <c r="A71" t="s">
        <v>78</v>
      </c>
      <c r="B71" s="10">
        <v>43951</v>
      </c>
      <c r="C71">
        <v>382800</v>
      </c>
      <c r="D71">
        <v>-66300</v>
      </c>
      <c r="E71" s="10">
        <v>43951</v>
      </c>
      <c r="F71">
        <v>338400</v>
      </c>
      <c r="G71">
        <v>73800</v>
      </c>
      <c r="H71" t="s">
        <v>78</v>
      </c>
      <c r="I71" s="10">
        <v>43950</v>
      </c>
      <c r="J71">
        <v>449100</v>
      </c>
      <c r="K71">
        <v>-58200</v>
      </c>
      <c r="L71" s="10">
        <v>43950</v>
      </c>
      <c r="M71">
        <v>264600</v>
      </c>
      <c r="N71">
        <v>-42900</v>
      </c>
      <c r="O71" t="s">
        <v>78</v>
      </c>
      <c r="P71" s="10">
        <v>43949</v>
      </c>
      <c r="Q71">
        <v>507300</v>
      </c>
      <c r="R71">
        <v>-37500</v>
      </c>
      <c r="S71" s="10">
        <v>43949</v>
      </c>
      <c r="T71">
        <v>307500</v>
      </c>
      <c r="U71">
        <v>-14100</v>
      </c>
      <c r="V71" t="s">
        <v>78</v>
      </c>
      <c r="W71" s="10">
        <v>43948</v>
      </c>
      <c r="X71">
        <v>544800</v>
      </c>
      <c r="Y71">
        <v>78600</v>
      </c>
      <c r="Z71" s="10">
        <v>43948</v>
      </c>
      <c r="AA71">
        <v>321600</v>
      </c>
      <c r="AB71">
        <v>-4500</v>
      </c>
      <c r="AC71" t="s">
        <v>78</v>
      </c>
      <c r="AD71" s="10">
        <v>43945</v>
      </c>
      <c r="AE71">
        <v>466200</v>
      </c>
      <c r="AF71">
        <v>35700</v>
      </c>
      <c r="AG71" s="10">
        <v>43945</v>
      </c>
      <c r="AH71">
        <v>326100</v>
      </c>
      <c r="AI71">
        <v>-27600</v>
      </c>
      <c r="AJ71" t="s">
        <v>78</v>
      </c>
      <c r="AK71" s="10">
        <v>43944</v>
      </c>
      <c r="AL71">
        <v>430500</v>
      </c>
      <c r="AM71">
        <v>3000</v>
      </c>
      <c r="AN71" s="10">
        <v>43944</v>
      </c>
      <c r="AO71">
        <v>353700</v>
      </c>
      <c r="AP71">
        <v>-30900</v>
      </c>
      <c r="AQ71" t="s">
        <v>78</v>
      </c>
      <c r="AR71" s="10">
        <v>43943</v>
      </c>
      <c r="AS71">
        <v>427500</v>
      </c>
      <c r="AT71">
        <v>-17700</v>
      </c>
      <c r="AU71" s="10">
        <v>43943</v>
      </c>
      <c r="AV71">
        <v>384600</v>
      </c>
      <c r="AW71">
        <v>-52200</v>
      </c>
      <c r="AX71" t="s">
        <v>78</v>
      </c>
      <c r="AY71" s="10">
        <v>43942</v>
      </c>
      <c r="AZ71">
        <v>445200</v>
      </c>
      <c r="BA71">
        <v>23400</v>
      </c>
      <c r="BB71" s="10">
        <v>43942</v>
      </c>
      <c r="BC71">
        <v>436800</v>
      </c>
      <c r="BD71">
        <v>-49800</v>
      </c>
      <c r="BE71" t="s">
        <v>78</v>
      </c>
      <c r="BF71" s="10">
        <v>43941</v>
      </c>
      <c r="BG71">
        <v>421800</v>
      </c>
      <c r="BH71">
        <v>58800</v>
      </c>
      <c r="BI71" s="10">
        <v>43941</v>
      </c>
      <c r="BJ71">
        <v>486600</v>
      </c>
      <c r="BK71">
        <v>126600</v>
      </c>
      <c r="BL71" t="s">
        <v>78</v>
      </c>
      <c r="BM71" s="10">
        <v>43938</v>
      </c>
      <c r="BN71">
        <v>363000</v>
      </c>
      <c r="BO71">
        <v>22500</v>
      </c>
      <c r="BP71" s="10">
        <v>43938</v>
      </c>
      <c r="BQ71">
        <v>360000</v>
      </c>
      <c r="BR71">
        <v>-3900</v>
      </c>
      <c r="BS71" t="s">
        <v>78</v>
      </c>
      <c r="BT71" s="10">
        <v>43937</v>
      </c>
      <c r="BU71">
        <v>340500</v>
      </c>
      <c r="BV71">
        <v>3300</v>
      </c>
      <c r="BW71" s="10">
        <v>43937</v>
      </c>
      <c r="BX71">
        <v>363900</v>
      </c>
      <c r="BY71">
        <v>-14700</v>
      </c>
      <c r="BZ71" t="s">
        <v>78</v>
      </c>
      <c r="CA71" s="10">
        <v>43936</v>
      </c>
      <c r="CB71">
        <v>337200</v>
      </c>
      <c r="CC71">
        <v>20400</v>
      </c>
      <c r="CD71" s="10">
        <v>43936</v>
      </c>
      <c r="CE71">
        <v>378600</v>
      </c>
      <c r="CF71">
        <v>73800</v>
      </c>
      <c r="CG71" t="s">
        <v>78</v>
      </c>
      <c r="CH71" s="10">
        <v>43934</v>
      </c>
      <c r="CI71">
        <v>316800</v>
      </c>
      <c r="CJ71">
        <v>84900</v>
      </c>
      <c r="CK71" s="10">
        <v>43934</v>
      </c>
      <c r="CL71">
        <v>304800</v>
      </c>
      <c r="CM71">
        <v>40500</v>
      </c>
      <c r="CN71" t="s">
        <v>78</v>
      </c>
      <c r="CO71" s="10">
        <v>43930</v>
      </c>
      <c r="CP71">
        <v>231900</v>
      </c>
      <c r="CQ71">
        <v>27300</v>
      </c>
      <c r="CR71" s="10">
        <v>43930</v>
      </c>
      <c r="CS71">
        <v>264300</v>
      </c>
      <c r="CT71">
        <v>9600</v>
      </c>
      <c r="CU71" t="s">
        <v>78</v>
      </c>
      <c r="CV71" s="10">
        <v>43929</v>
      </c>
      <c r="CW71">
        <v>204600</v>
      </c>
      <c r="CX71">
        <v>15900</v>
      </c>
      <c r="CY71" s="10">
        <v>43929</v>
      </c>
      <c r="CZ71">
        <v>254700</v>
      </c>
      <c r="DA71">
        <v>300</v>
      </c>
      <c r="DD71" t="str">
        <f t="shared" si="67"/>
        <v>INDUSINDBK</v>
      </c>
      <c r="DE71">
        <f t="shared" si="85"/>
        <v>3830800</v>
      </c>
      <c r="DF71">
        <f t="shared" si="86"/>
        <v>4860400</v>
      </c>
      <c r="DG71">
        <f t="shared" si="87"/>
        <v>5537200</v>
      </c>
      <c r="DH71">
        <f t="shared" si="88"/>
        <v>6726400</v>
      </c>
      <c r="DI71">
        <f t="shared" si="89"/>
        <v>4193200</v>
      </c>
      <c r="DJ71">
        <f t="shared" si="90"/>
        <v>3933200</v>
      </c>
      <c r="DK71">
        <f t="shared" si="91"/>
        <v>3981200</v>
      </c>
      <c r="DL71">
        <f t="shared" si="92"/>
        <v>3975600</v>
      </c>
      <c r="DM71">
        <f t="shared" si="93"/>
        <v>3443600</v>
      </c>
      <c r="DN71">
        <f t="shared" si="94"/>
        <v>3522800</v>
      </c>
      <c r="DO71">
        <f t="shared" si="95"/>
        <v>3547600</v>
      </c>
      <c r="DP71">
        <f t="shared" si="96"/>
        <v>3386000</v>
      </c>
      <c r="DQ71">
        <f t="shared" si="97"/>
        <v>3761200</v>
      </c>
      <c r="DR71">
        <f t="shared" si="98"/>
        <v>3068800</v>
      </c>
      <c r="DS71">
        <f t="shared" si="99"/>
        <v>3026800</v>
      </c>
      <c r="DT71">
        <f t="shared" si="100"/>
        <v>4756400</v>
      </c>
      <c r="DU71">
        <f t="shared" si="101"/>
        <v>4930800</v>
      </c>
      <c r="DV71">
        <f t="shared" si="102"/>
        <v>6064400</v>
      </c>
      <c r="DW71">
        <f t="shared" si="103"/>
        <v>6612000</v>
      </c>
      <c r="DX71">
        <f t="shared" si="104"/>
        <v>3549200</v>
      </c>
      <c r="DY71">
        <f t="shared" si="105"/>
        <v>3485200</v>
      </c>
      <c r="DZ71">
        <f t="shared" si="106"/>
        <v>3526000</v>
      </c>
      <c r="EA71">
        <f t="shared" si="107"/>
        <v>3403200</v>
      </c>
      <c r="EB71">
        <f t="shared" si="108"/>
        <v>3323600</v>
      </c>
      <c r="EC71">
        <f t="shared" si="109"/>
        <v>3356800</v>
      </c>
      <c r="ED71">
        <f t="shared" si="110"/>
        <v>3211600</v>
      </c>
      <c r="EE71">
        <f t="shared" si="111"/>
        <v>3050400</v>
      </c>
      <c r="EF71">
        <f t="shared" si="112"/>
        <v>2825200</v>
      </c>
      <c r="EG71">
        <f t="shared" si="113"/>
        <v>2646400</v>
      </c>
      <c r="EH71">
        <f t="shared" si="114"/>
        <v>2544400</v>
      </c>
      <c r="EJ71" s="11" t="str">
        <f t="shared" si="115"/>
        <v>INDUSINDBK</v>
      </c>
      <c r="EK71" s="12">
        <f t="shared" si="145"/>
        <v>1.2416205492325363</v>
      </c>
      <c r="EL71" s="12">
        <f t="shared" si="145"/>
        <v>1.0144844045757551</v>
      </c>
      <c r="EM71" s="12">
        <f t="shared" si="145"/>
        <v>1.0952105757422523</v>
      </c>
      <c r="EN71" s="12">
        <f t="shared" si="145"/>
        <v>0.98299238820171264</v>
      </c>
      <c r="EO71" s="12">
        <f t="shared" si="145"/>
        <v>0.84641801011160922</v>
      </c>
      <c r="EP71" s="12">
        <f t="shared" si="145"/>
        <v>0.88609783382487539</v>
      </c>
      <c r="EQ71" s="12">
        <f t="shared" si="145"/>
        <v>0.88566261428714965</v>
      </c>
      <c r="ER71" s="12">
        <f t="shared" si="145"/>
        <v>0.85602173256866887</v>
      </c>
      <c r="ES71" s="12">
        <f t="shared" si="145"/>
        <v>0.96515274712510168</v>
      </c>
      <c r="ET71" s="12">
        <f t="shared" si="145"/>
        <v>0.95287839218803227</v>
      </c>
      <c r="EU71" s="12">
        <f t="shared" si="145"/>
        <v>0.90528808208366218</v>
      </c>
      <c r="EV71" s="12">
        <f t="shared" si="145"/>
        <v>0.90088600118133488</v>
      </c>
      <c r="EW71" s="12">
        <f t="shared" si="145"/>
        <v>0.75114325215356803</v>
      </c>
      <c r="EX71" s="12">
        <f t="shared" si="145"/>
        <v>0.86235662148070902</v>
      </c>
      <c r="EY71" s="12">
        <f t="shared" si="145"/>
        <v>0.84062376106779435</v>
      </c>
      <c r="FA71" s="12" t="str">
        <f t="shared" si="116"/>
        <v>INDUSINDBK</v>
      </c>
      <c r="FB71" s="12">
        <f t="shared" si="117"/>
        <v>-21.183441692041807</v>
      </c>
      <c r="FC71" s="12">
        <f t="shared" si="118"/>
        <v>-12.22278407859568</v>
      </c>
      <c r="FD71" s="12">
        <f t="shared" si="119"/>
        <v>-17.679590865842055</v>
      </c>
      <c r="FE71" s="12">
        <f t="shared" si="120"/>
        <v>60.412095774110462</v>
      </c>
      <c r="FF71" s="12">
        <f t="shared" si="121"/>
        <v>6.6103935726634804</v>
      </c>
      <c r="FG71" s="12">
        <f t="shared" si="122"/>
        <v>-1.2056666331759269</v>
      </c>
      <c r="FH71" s="12">
        <f t="shared" si="123"/>
        <v>0.14085924137237146</v>
      </c>
      <c r="FI71" s="12">
        <f t="shared" si="124"/>
        <v>15.448948774538273</v>
      </c>
      <c r="FJ71" s="12">
        <f t="shared" si="125"/>
        <v>-2.2482116498240035</v>
      </c>
      <c r="FK71" s="12">
        <f t="shared" si="126"/>
        <v>-0.69906415604915995</v>
      </c>
      <c r="FL71" s="12">
        <f t="shared" si="127"/>
        <v>4.7725930301240398</v>
      </c>
      <c r="FM71" s="12">
        <f t="shared" si="128"/>
        <v>-9.9755397213655215</v>
      </c>
      <c r="FN71" s="12">
        <f t="shared" si="129"/>
        <v>22.562565172054224</v>
      </c>
      <c r="FO71" s="12">
        <f t="shared" si="130"/>
        <v>1.387604070305273</v>
      </c>
      <c r="FP71" s="12">
        <f t="shared" si="131"/>
        <v>-3.5369514074795168E-2</v>
      </c>
      <c r="FQ71" s="12">
        <f t="shared" si="132"/>
        <v>-0.18692698370819866</v>
      </c>
      <c r="FR71" s="12">
        <f t="shared" si="133"/>
        <v>-8.2819116757410771E-2</v>
      </c>
      <c r="FS71" s="12">
        <f t="shared" si="134"/>
        <v>0.86295503211991431</v>
      </c>
      <c r="FT71" s="12">
        <f t="shared" si="135"/>
        <v>1.8363365086652129E-2</v>
      </c>
      <c r="FU71" s="12">
        <f t="shared" si="136"/>
        <v>-1.1571185479296654E-2</v>
      </c>
      <c r="FV71" s="12">
        <f t="shared" si="137"/>
        <v>3.6083685942642219E-2</v>
      </c>
      <c r="FW71" s="12">
        <f t="shared" si="138"/>
        <v>2.3949933806715611E-2</v>
      </c>
      <c r="FX71" s="12">
        <f t="shared" si="139"/>
        <v>-9.8903717826501428E-3</v>
      </c>
      <c r="FY71" s="12">
        <f t="shared" si="140"/>
        <v>4.5211109727238762E-2</v>
      </c>
      <c r="FZ71" s="12">
        <f t="shared" si="141"/>
        <v>5.2845528455284556E-2</v>
      </c>
      <c r="GA71" s="12">
        <f t="shared" si="142"/>
        <v>7.9711170890556418E-2</v>
      </c>
      <c r="GB71" s="12">
        <f t="shared" si="143"/>
        <v>6.7563482466747274E-2</v>
      </c>
      <c r="GC71" s="12">
        <f t="shared" si="144"/>
        <v>4.0088036472252793E-2</v>
      </c>
    </row>
    <row r="72" spans="1:185" x14ac:dyDescent="0.25">
      <c r="A72" t="s">
        <v>79</v>
      </c>
      <c r="B72" s="10">
        <v>43951</v>
      </c>
      <c r="C72">
        <v>3830800</v>
      </c>
      <c r="D72">
        <v>-1029600</v>
      </c>
      <c r="E72" s="10">
        <v>43951</v>
      </c>
      <c r="F72">
        <v>4756400</v>
      </c>
      <c r="G72">
        <v>-174400</v>
      </c>
      <c r="H72" t="s">
        <v>79</v>
      </c>
      <c r="I72" s="10">
        <v>43950</v>
      </c>
      <c r="J72">
        <v>4860400</v>
      </c>
      <c r="K72">
        <v>-676800</v>
      </c>
      <c r="L72" s="10">
        <v>43950</v>
      </c>
      <c r="M72">
        <v>4930800</v>
      </c>
      <c r="N72">
        <v>-1133600</v>
      </c>
      <c r="O72" t="s">
        <v>79</v>
      </c>
      <c r="P72" s="10">
        <v>43949</v>
      </c>
      <c r="Q72">
        <v>5537200</v>
      </c>
      <c r="R72">
        <v>-1189200</v>
      </c>
      <c r="S72" s="10">
        <v>43949</v>
      </c>
      <c r="T72">
        <v>6064400</v>
      </c>
      <c r="U72">
        <v>-547600</v>
      </c>
      <c r="V72" t="s">
        <v>79</v>
      </c>
      <c r="W72" s="10">
        <v>43948</v>
      </c>
      <c r="X72">
        <v>6726400</v>
      </c>
      <c r="Y72">
        <v>2533200</v>
      </c>
      <c r="Z72" s="10">
        <v>43948</v>
      </c>
      <c r="AA72">
        <v>6612000</v>
      </c>
      <c r="AB72">
        <v>3062800</v>
      </c>
      <c r="AC72" t="s">
        <v>79</v>
      </c>
      <c r="AD72" s="10">
        <v>43945</v>
      </c>
      <c r="AE72">
        <v>4193200</v>
      </c>
      <c r="AF72">
        <v>260000</v>
      </c>
      <c r="AG72" s="10">
        <v>43945</v>
      </c>
      <c r="AH72">
        <v>3549200</v>
      </c>
      <c r="AI72">
        <v>64000</v>
      </c>
      <c r="AJ72" t="s">
        <v>79</v>
      </c>
      <c r="AK72" s="10">
        <v>43944</v>
      </c>
      <c r="AL72">
        <v>3933200</v>
      </c>
      <c r="AM72">
        <v>-48000</v>
      </c>
      <c r="AN72" s="10">
        <v>43944</v>
      </c>
      <c r="AO72">
        <v>3485200</v>
      </c>
      <c r="AP72">
        <v>-40800</v>
      </c>
      <c r="AQ72" t="s">
        <v>79</v>
      </c>
      <c r="AR72" s="10">
        <v>43943</v>
      </c>
      <c r="AS72">
        <v>3981200</v>
      </c>
      <c r="AT72">
        <v>5600</v>
      </c>
      <c r="AU72" s="10">
        <v>43943</v>
      </c>
      <c r="AV72">
        <v>3526000</v>
      </c>
      <c r="AW72">
        <v>122800</v>
      </c>
      <c r="AX72" t="s">
        <v>79</v>
      </c>
      <c r="AY72" s="10">
        <v>43942</v>
      </c>
      <c r="AZ72">
        <v>3975600</v>
      </c>
      <c r="BA72">
        <v>532000</v>
      </c>
      <c r="BB72" s="10">
        <v>43942</v>
      </c>
      <c r="BC72">
        <v>3403200</v>
      </c>
      <c r="BD72">
        <v>79600</v>
      </c>
      <c r="BE72" t="s">
        <v>79</v>
      </c>
      <c r="BF72" s="10">
        <v>43941</v>
      </c>
      <c r="BG72">
        <v>3443600</v>
      </c>
      <c r="BH72">
        <v>-79200</v>
      </c>
      <c r="BI72" s="10">
        <v>43941</v>
      </c>
      <c r="BJ72">
        <v>3323600</v>
      </c>
      <c r="BK72">
        <v>-33200</v>
      </c>
      <c r="BL72" t="s">
        <v>79</v>
      </c>
      <c r="BM72" s="10">
        <v>43938</v>
      </c>
      <c r="BN72">
        <v>3522800</v>
      </c>
      <c r="BO72">
        <v>-24800</v>
      </c>
      <c r="BP72" s="10">
        <v>43938</v>
      </c>
      <c r="BQ72">
        <v>3356800</v>
      </c>
      <c r="BR72">
        <v>145200</v>
      </c>
      <c r="BS72" t="s">
        <v>79</v>
      </c>
      <c r="BT72" s="10">
        <v>43937</v>
      </c>
      <c r="BU72">
        <v>3547600</v>
      </c>
      <c r="BV72">
        <v>161600</v>
      </c>
      <c r="BW72" s="10">
        <v>43937</v>
      </c>
      <c r="BX72">
        <v>3211600</v>
      </c>
      <c r="BY72">
        <v>161200</v>
      </c>
      <c r="BZ72" t="s">
        <v>79</v>
      </c>
      <c r="CA72" s="10">
        <v>43936</v>
      </c>
      <c r="CB72">
        <v>3386000</v>
      </c>
      <c r="CC72">
        <v>-375200</v>
      </c>
      <c r="CD72" s="10">
        <v>43936</v>
      </c>
      <c r="CE72">
        <v>3050400</v>
      </c>
      <c r="CF72">
        <v>225200</v>
      </c>
      <c r="CG72" t="s">
        <v>79</v>
      </c>
      <c r="CH72" s="10">
        <v>43934</v>
      </c>
      <c r="CI72">
        <v>3761200</v>
      </c>
      <c r="CJ72">
        <v>692400</v>
      </c>
      <c r="CK72" s="10">
        <v>43934</v>
      </c>
      <c r="CL72">
        <v>2825200</v>
      </c>
      <c r="CM72">
        <v>178800</v>
      </c>
      <c r="CN72" t="s">
        <v>79</v>
      </c>
      <c r="CO72" s="10">
        <v>43930</v>
      </c>
      <c r="CP72">
        <v>3068800</v>
      </c>
      <c r="CQ72">
        <v>42000</v>
      </c>
      <c r="CR72" s="10">
        <v>43930</v>
      </c>
      <c r="CS72">
        <v>2646400</v>
      </c>
      <c r="CT72">
        <v>102000</v>
      </c>
      <c r="CU72" t="s">
        <v>79</v>
      </c>
      <c r="CV72" s="10">
        <v>43929</v>
      </c>
      <c r="CW72">
        <v>3026800</v>
      </c>
      <c r="CX72">
        <v>157600</v>
      </c>
      <c r="CY72" s="10">
        <v>43929</v>
      </c>
      <c r="CZ72">
        <v>2544400</v>
      </c>
      <c r="DA72">
        <v>168400</v>
      </c>
      <c r="DD72" t="str">
        <f t="shared" si="67"/>
        <v>INFRATEL</v>
      </c>
      <c r="DE72">
        <f t="shared" si="85"/>
        <v>1150000</v>
      </c>
      <c r="DF72">
        <f t="shared" si="86"/>
        <v>1464000</v>
      </c>
      <c r="DG72">
        <f t="shared" si="87"/>
        <v>1712000</v>
      </c>
      <c r="DH72">
        <f t="shared" si="88"/>
        <v>1918000</v>
      </c>
      <c r="DI72">
        <f t="shared" si="89"/>
        <v>2126000</v>
      </c>
      <c r="DJ72">
        <f t="shared" si="90"/>
        <v>1964000</v>
      </c>
      <c r="DK72">
        <f t="shared" si="91"/>
        <v>1114000</v>
      </c>
      <c r="DL72">
        <f t="shared" si="92"/>
        <v>956000</v>
      </c>
      <c r="DM72">
        <f t="shared" si="93"/>
        <v>858000</v>
      </c>
      <c r="DN72">
        <f t="shared" si="94"/>
        <v>566000</v>
      </c>
      <c r="DO72">
        <f t="shared" si="95"/>
        <v>492000</v>
      </c>
      <c r="DP72">
        <f t="shared" si="96"/>
        <v>334000</v>
      </c>
      <c r="DQ72">
        <f t="shared" si="97"/>
        <v>332000</v>
      </c>
      <c r="DR72">
        <f t="shared" si="98"/>
        <v>336000</v>
      </c>
      <c r="DS72">
        <f t="shared" si="99"/>
        <v>268000</v>
      </c>
      <c r="DT72">
        <f t="shared" si="100"/>
        <v>966000</v>
      </c>
      <c r="DU72">
        <f t="shared" si="101"/>
        <v>914000</v>
      </c>
      <c r="DV72">
        <f t="shared" si="102"/>
        <v>988000</v>
      </c>
      <c r="DW72">
        <f t="shared" si="103"/>
        <v>1072000</v>
      </c>
      <c r="DX72">
        <f t="shared" si="104"/>
        <v>1168000</v>
      </c>
      <c r="DY72">
        <f t="shared" si="105"/>
        <v>1882000</v>
      </c>
      <c r="DZ72">
        <f t="shared" si="106"/>
        <v>708000</v>
      </c>
      <c r="EA72">
        <f t="shared" si="107"/>
        <v>640000</v>
      </c>
      <c r="EB72">
        <f t="shared" si="108"/>
        <v>522000</v>
      </c>
      <c r="EC72">
        <f t="shared" si="109"/>
        <v>318000</v>
      </c>
      <c r="ED72">
        <f t="shared" si="110"/>
        <v>264000</v>
      </c>
      <c r="EE72">
        <f t="shared" si="111"/>
        <v>260000</v>
      </c>
      <c r="EF72">
        <f t="shared" si="112"/>
        <v>242000</v>
      </c>
      <c r="EG72">
        <f t="shared" si="113"/>
        <v>216000</v>
      </c>
      <c r="EH72">
        <f t="shared" si="114"/>
        <v>170000</v>
      </c>
      <c r="EJ72" s="11" t="str">
        <f t="shared" si="115"/>
        <v>INFRATEL</v>
      </c>
      <c r="EK72" s="12">
        <f t="shared" si="145"/>
        <v>0.84</v>
      </c>
      <c r="EL72" s="12">
        <f t="shared" si="145"/>
        <v>0.62431693989071035</v>
      </c>
      <c r="EM72" s="12">
        <f t="shared" si="145"/>
        <v>0.57710280373831779</v>
      </c>
      <c r="EN72" s="12">
        <f t="shared" si="145"/>
        <v>0.55891553701772678</v>
      </c>
      <c r="EO72" s="12">
        <f t="shared" si="145"/>
        <v>0.54938852304797747</v>
      </c>
      <c r="EP72" s="12">
        <f t="shared" si="145"/>
        <v>0.9582484725050916</v>
      </c>
      <c r="EQ72" s="12">
        <f t="shared" si="145"/>
        <v>0.63554757630161585</v>
      </c>
      <c r="ER72" s="12">
        <f t="shared" si="145"/>
        <v>0.66945606694560666</v>
      </c>
      <c r="ES72" s="12">
        <f t="shared" si="145"/>
        <v>0.60839160839160844</v>
      </c>
      <c r="ET72" s="12">
        <f t="shared" si="145"/>
        <v>0.56183745583038869</v>
      </c>
      <c r="EU72" s="12">
        <f t="shared" si="145"/>
        <v>0.53658536585365857</v>
      </c>
      <c r="EV72" s="12">
        <f t="shared" si="145"/>
        <v>0.77844311377245512</v>
      </c>
      <c r="EW72" s="12">
        <f t="shared" si="145"/>
        <v>0.72891566265060237</v>
      </c>
      <c r="EX72" s="12">
        <f t="shared" si="145"/>
        <v>0.6428571428571429</v>
      </c>
      <c r="EY72" s="12">
        <f t="shared" si="145"/>
        <v>0.63432835820895528</v>
      </c>
      <c r="FA72" s="12" t="str">
        <f t="shared" si="116"/>
        <v>INFRATEL</v>
      </c>
      <c r="FB72" s="12">
        <f t="shared" si="117"/>
        <v>-21.448087431693988</v>
      </c>
      <c r="FC72" s="12">
        <f t="shared" si="118"/>
        <v>-14.485981308411215</v>
      </c>
      <c r="FD72" s="12">
        <f t="shared" si="119"/>
        <v>-10.740354535974975</v>
      </c>
      <c r="FE72" s="12">
        <f t="shared" si="120"/>
        <v>-9.7836312323612411</v>
      </c>
      <c r="FF72" s="12">
        <f t="shared" si="121"/>
        <v>8.2484725050916499</v>
      </c>
      <c r="FG72" s="12">
        <f t="shared" si="122"/>
        <v>76.301615798922796</v>
      </c>
      <c r="FH72" s="12">
        <f t="shared" si="123"/>
        <v>16.527196652719667</v>
      </c>
      <c r="FI72" s="12">
        <f t="shared" si="124"/>
        <v>11.421911421911421</v>
      </c>
      <c r="FJ72" s="12">
        <f t="shared" si="125"/>
        <v>51.590106007067135</v>
      </c>
      <c r="FK72" s="12">
        <f t="shared" si="126"/>
        <v>15.040650406504065</v>
      </c>
      <c r="FL72" s="12">
        <f t="shared" si="127"/>
        <v>47.305389221556887</v>
      </c>
      <c r="FM72" s="12">
        <f t="shared" si="128"/>
        <v>0.60240963855421692</v>
      </c>
      <c r="FN72" s="12">
        <f t="shared" si="129"/>
        <v>-1.1904761904761905</v>
      </c>
      <c r="FO72" s="12">
        <f t="shared" si="130"/>
        <v>25.373134328358208</v>
      </c>
      <c r="FP72" s="12">
        <f t="shared" si="131"/>
        <v>5.689277899343545E-2</v>
      </c>
      <c r="FQ72" s="12">
        <f t="shared" si="132"/>
        <v>-7.4898785425101214E-2</v>
      </c>
      <c r="FR72" s="12">
        <f t="shared" si="133"/>
        <v>-7.8358208955223885E-2</v>
      </c>
      <c r="FS72" s="12">
        <f t="shared" si="134"/>
        <v>-8.2191780821917804E-2</v>
      </c>
      <c r="FT72" s="12">
        <f t="shared" si="135"/>
        <v>-0.3793836344314559</v>
      </c>
      <c r="FU72" s="12">
        <f t="shared" si="136"/>
        <v>1.6581920903954803</v>
      </c>
      <c r="FV72" s="12">
        <f t="shared" si="137"/>
        <v>0.10625</v>
      </c>
      <c r="FW72" s="12">
        <f t="shared" si="138"/>
        <v>0.22605363984674329</v>
      </c>
      <c r="FX72" s="12">
        <f t="shared" si="139"/>
        <v>0.64150943396226412</v>
      </c>
      <c r="FY72" s="12">
        <f t="shared" si="140"/>
        <v>0.20454545454545456</v>
      </c>
      <c r="FZ72" s="12">
        <f t="shared" si="141"/>
        <v>1.5384615384615385E-2</v>
      </c>
      <c r="GA72" s="12">
        <f t="shared" si="142"/>
        <v>7.43801652892562E-2</v>
      </c>
      <c r="GB72" s="12">
        <f t="shared" si="143"/>
        <v>0.12037037037037036</v>
      </c>
      <c r="GC72" s="12">
        <f t="shared" si="144"/>
        <v>0.27058823529411763</v>
      </c>
    </row>
    <row r="73" spans="1:185" x14ac:dyDescent="0.25">
      <c r="A73" t="s">
        <v>80</v>
      </c>
      <c r="B73" s="10">
        <v>43951</v>
      </c>
      <c r="C73">
        <v>1150000</v>
      </c>
      <c r="D73">
        <v>-314000</v>
      </c>
      <c r="E73" s="10">
        <v>43951</v>
      </c>
      <c r="F73">
        <v>966000</v>
      </c>
      <c r="G73">
        <v>52000</v>
      </c>
      <c r="H73" t="s">
        <v>80</v>
      </c>
      <c r="I73" s="10">
        <v>43950</v>
      </c>
      <c r="J73">
        <v>1464000</v>
      </c>
      <c r="K73">
        <v>-248000</v>
      </c>
      <c r="L73" s="10">
        <v>43950</v>
      </c>
      <c r="M73">
        <v>914000</v>
      </c>
      <c r="N73">
        <v>-74000</v>
      </c>
      <c r="O73" t="s">
        <v>80</v>
      </c>
      <c r="P73" s="10">
        <v>43949</v>
      </c>
      <c r="Q73">
        <v>1712000</v>
      </c>
      <c r="R73">
        <v>-206000</v>
      </c>
      <c r="S73" s="10">
        <v>43949</v>
      </c>
      <c r="T73">
        <v>988000</v>
      </c>
      <c r="U73">
        <v>-84000</v>
      </c>
      <c r="V73" t="s">
        <v>80</v>
      </c>
      <c r="W73" s="10">
        <v>43948</v>
      </c>
      <c r="X73">
        <v>1918000</v>
      </c>
      <c r="Y73">
        <v>-208000</v>
      </c>
      <c r="Z73" s="10">
        <v>43948</v>
      </c>
      <c r="AA73">
        <v>1072000</v>
      </c>
      <c r="AB73">
        <v>-96000</v>
      </c>
      <c r="AC73" t="s">
        <v>80</v>
      </c>
      <c r="AD73" s="10">
        <v>43945</v>
      </c>
      <c r="AE73">
        <v>2126000</v>
      </c>
      <c r="AF73">
        <v>162000</v>
      </c>
      <c r="AG73" s="10">
        <v>43945</v>
      </c>
      <c r="AH73">
        <v>1168000</v>
      </c>
      <c r="AI73">
        <v>-714000</v>
      </c>
      <c r="AJ73" t="s">
        <v>80</v>
      </c>
      <c r="AK73" s="10">
        <v>43944</v>
      </c>
      <c r="AL73">
        <v>1964000</v>
      </c>
      <c r="AM73">
        <v>850000</v>
      </c>
      <c r="AN73" s="10">
        <v>43944</v>
      </c>
      <c r="AO73">
        <v>1882000</v>
      </c>
      <c r="AP73">
        <v>1174000</v>
      </c>
      <c r="AQ73" t="s">
        <v>80</v>
      </c>
      <c r="AR73" s="10">
        <v>43943</v>
      </c>
      <c r="AS73">
        <v>1114000</v>
      </c>
      <c r="AT73">
        <v>158000</v>
      </c>
      <c r="AU73" s="10">
        <v>43943</v>
      </c>
      <c r="AV73">
        <v>708000</v>
      </c>
      <c r="AW73">
        <v>68000</v>
      </c>
      <c r="AX73" t="s">
        <v>80</v>
      </c>
      <c r="AY73" s="10">
        <v>43942</v>
      </c>
      <c r="AZ73">
        <v>956000</v>
      </c>
      <c r="BA73">
        <v>98000</v>
      </c>
      <c r="BB73" s="10">
        <v>43942</v>
      </c>
      <c r="BC73">
        <v>640000</v>
      </c>
      <c r="BD73">
        <v>118000</v>
      </c>
      <c r="BE73" t="s">
        <v>80</v>
      </c>
      <c r="BF73" s="10">
        <v>43941</v>
      </c>
      <c r="BG73">
        <v>858000</v>
      </c>
      <c r="BH73">
        <v>292000</v>
      </c>
      <c r="BI73" s="10">
        <v>43941</v>
      </c>
      <c r="BJ73">
        <v>522000</v>
      </c>
      <c r="BK73">
        <v>204000</v>
      </c>
      <c r="BL73" t="s">
        <v>80</v>
      </c>
      <c r="BM73" s="10">
        <v>43938</v>
      </c>
      <c r="BN73">
        <v>566000</v>
      </c>
      <c r="BO73">
        <v>74000</v>
      </c>
      <c r="BP73" s="10">
        <v>43938</v>
      </c>
      <c r="BQ73">
        <v>318000</v>
      </c>
      <c r="BR73">
        <v>54000</v>
      </c>
      <c r="BS73" t="s">
        <v>80</v>
      </c>
      <c r="BT73" s="10">
        <v>43937</v>
      </c>
      <c r="BU73">
        <v>492000</v>
      </c>
      <c r="BV73">
        <v>158000</v>
      </c>
      <c r="BW73" s="10">
        <v>43937</v>
      </c>
      <c r="BX73">
        <v>264000</v>
      </c>
      <c r="BY73">
        <v>4000</v>
      </c>
      <c r="BZ73" t="s">
        <v>80</v>
      </c>
      <c r="CA73" s="10">
        <v>43936</v>
      </c>
      <c r="CB73">
        <v>334000</v>
      </c>
      <c r="CC73">
        <v>2000</v>
      </c>
      <c r="CD73" s="10">
        <v>43936</v>
      </c>
      <c r="CE73">
        <v>260000</v>
      </c>
      <c r="CF73">
        <v>18000</v>
      </c>
      <c r="CG73" t="s">
        <v>80</v>
      </c>
      <c r="CH73" s="10">
        <v>43934</v>
      </c>
      <c r="CI73">
        <v>332000</v>
      </c>
      <c r="CJ73">
        <v>-4000</v>
      </c>
      <c r="CK73" s="10">
        <v>43934</v>
      </c>
      <c r="CL73">
        <v>242000</v>
      </c>
      <c r="CM73">
        <v>26000</v>
      </c>
      <c r="CN73" t="s">
        <v>80</v>
      </c>
      <c r="CO73" s="10">
        <v>43930</v>
      </c>
      <c r="CP73">
        <v>336000</v>
      </c>
      <c r="CQ73">
        <v>68000</v>
      </c>
      <c r="CR73" s="10">
        <v>43930</v>
      </c>
      <c r="CS73">
        <v>216000</v>
      </c>
      <c r="CT73">
        <v>46000</v>
      </c>
      <c r="CU73" t="s">
        <v>80</v>
      </c>
      <c r="CV73" s="10">
        <v>43929</v>
      </c>
      <c r="CW73">
        <v>268000</v>
      </c>
      <c r="CX73">
        <v>162000</v>
      </c>
      <c r="CY73" s="10">
        <v>43929</v>
      </c>
      <c r="CZ73">
        <v>170000</v>
      </c>
      <c r="DA73">
        <v>58000</v>
      </c>
      <c r="DD73" t="str">
        <f t="shared" si="67"/>
        <v>INFY</v>
      </c>
      <c r="DE73">
        <f t="shared" si="85"/>
        <v>3931200</v>
      </c>
      <c r="DF73">
        <f t="shared" si="86"/>
        <v>4372800</v>
      </c>
      <c r="DG73">
        <f t="shared" si="87"/>
        <v>5592000</v>
      </c>
      <c r="DH73">
        <f t="shared" si="88"/>
        <v>5931600</v>
      </c>
      <c r="DI73">
        <f t="shared" si="89"/>
        <v>5803200</v>
      </c>
      <c r="DJ73">
        <f t="shared" si="90"/>
        <v>5685600</v>
      </c>
      <c r="DK73">
        <f t="shared" si="91"/>
        <v>6045600</v>
      </c>
      <c r="DL73">
        <f t="shared" si="92"/>
        <v>6634800</v>
      </c>
      <c r="DM73">
        <f t="shared" si="93"/>
        <v>7520400</v>
      </c>
      <c r="DN73">
        <f t="shared" si="94"/>
        <v>4452000</v>
      </c>
      <c r="DO73">
        <f t="shared" si="95"/>
        <v>3859200</v>
      </c>
      <c r="DP73">
        <f t="shared" si="96"/>
        <v>3465600</v>
      </c>
      <c r="DQ73">
        <f t="shared" si="97"/>
        <v>3404400</v>
      </c>
      <c r="DR73">
        <f t="shared" si="98"/>
        <v>3286800</v>
      </c>
      <c r="DS73">
        <f t="shared" si="99"/>
        <v>2830800</v>
      </c>
      <c r="DT73">
        <f t="shared" si="100"/>
        <v>4248000</v>
      </c>
      <c r="DU73">
        <f t="shared" si="101"/>
        <v>3456000</v>
      </c>
      <c r="DV73">
        <f t="shared" si="102"/>
        <v>3693600</v>
      </c>
      <c r="DW73">
        <f t="shared" si="103"/>
        <v>3897600</v>
      </c>
      <c r="DX73">
        <f t="shared" si="104"/>
        <v>4119600</v>
      </c>
      <c r="DY73">
        <f t="shared" si="105"/>
        <v>5112000</v>
      </c>
      <c r="DZ73">
        <f t="shared" si="106"/>
        <v>4407600</v>
      </c>
      <c r="EA73">
        <f t="shared" si="107"/>
        <v>4855200</v>
      </c>
      <c r="EB73">
        <f t="shared" si="108"/>
        <v>6730800</v>
      </c>
      <c r="EC73">
        <f t="shared" si="109"/>
        <v>3366000</v>
      </c>
      <c r="ED73">
        <f t="shared" si="110"/>
        <v>3428400</v>
      </c>
      <c r="EE73">
        <f t="shared" si="111"/>
        <v>2679600</v>
      </c>
      <c r="EF73">
        <f t="shared" si="112"/>
        <v>2527200</v>
      </c>
      <c r="EG73">
        <f t="shared" si="113"/>
        <v>2280000</v>
      </c>
      <c r="EH73">
        <f t="shared" si="114"/>
        <v>2328000</v>
      </c>
      <c r="EJ73" s="11" t="str">
        <f t="shared" si="115"/>
        <v>INFY</v>
      </c>
      <c r="EK73" s="12">
        <f t="shared" si="145"/>
        <v>1.0805860805860805</v>
      </c>
      <c r="EL73" s="12">
        <f t="shared" si="145"/>
        <v>0.79034028540065859</v>
      </c>
      <c r="EM73" s="12">
        <f t="shared" si="145"/>
        <v>0.66051502145922747</v>
      </c>
      <c r="EN73" s="12">
        <f t="shared" si="145"/>
        <v>0.65709083552498482</v>
      </c>
      <c r="EO73" s="12">
        <f t="shared" si="145"/>
        <v>0.7098842018196857</v>
      </c>
      <c r="EP73" s="12">
        <f t="shared" si="145"/>
        <v>0.89911355002110593</v>
      </c>
      <c r="EQ73" s="12">
        <f t="shared" si="145"/>
        <v>0.72905915045653036</v>
      </c>
      <c r="ER73" s="12">
        <f t="shared" si="145"/>
        <v>0.73177789835413276</v>
      </c>
      <c r="ES73" s="12">
        <f t="shared" si="145"/>
        <v>0.89500558480931869</v>
      </c>
      <c r="ET73" s="12">
        <f t="shared" si="145"/>
        <v>0.7560646900269542</v>
      </c>
      <c r="EU73" s="12">
        <f t="shared" si="145"/>
        <v>0.88837064676616917</v>
      </c>
      <c r="EV73" s="12">
        <f t="shared" si="145"/>
        <v>0.77319944598337953</v>
      </c>
      <c r="EW73" s="12">
        <f t="shared" si="145"/>
        <v>0.74233345082833979</v>
      </c>
      <c r="EX73" s="12">
        <f t="shared" si="145"/>
        <v>0.69368382621394664</v>
      </c>
      <c r="EY73" s="12">
        <f t="shared" si="145"/>
        <v>0.82238236540907161</v>
      </c>
      <c r="FA73" s="12" t="str">
        <f t="shared" si="116"/>
        <v>INFY</v>
      </c>
      <c r="FB73" s="12">
        <f t="shared" si="117"/>
        <v>-10.098792535675083</v>
      </c>
      <c r="FC73" s="12">
        <f t="shared" si="118"/>
        <v>-21.802575107296136</v>
      </c>
      <c r="FD73" s="12">
        <f t="shared" si="119"/>
        <v>-5.7252680558365361</v>
      </c>
      <c r="FE73" s="12">
        <f t="shared" si="120"/>
        <v>2.2125723738626966</v>
      </c>
      <c r="FF73" s="12">
        <f t="shared" si="121"/>
        <v>2.0683832840861123</v>
      </c>
      <c r="FG73" s="12">
        <f t="shared" si="122"/>
        <v>-5.9547439460103213</v>
      </c>
      <c r="FH73" s="12">
        <f t="shared" si="123"/>
        <v>-8.8804485440405134</v>
      </c>
      <c r="FI73" s="12">
        <f t="shared" si="124"/>
        <v>-11.775969363331738</v>
      </c>
      <c r="FJ73" s="12">
        <f t="shared" si="125"/>
        <v>68.921832884097029</v>
      </c>
      <c r="FK73" s="12">
        <f t="shared" si="126"/>
        <v>15.360696517412935</v>
      </c>
      <c r="FL73" s="12">
        <f t="shared" si="127"/>
        <v>11.357340720221607</v>
      </c>
      <c r="FM73" s="12">
        <f t="shared" si="128"/>
        <v>1.797673598872048</v>
      </c>
      <c r="FN73" s="12">
        <f t="shared" si="129"/>
        <v>3.5779481562614093</v>
      </c>
      <c r="FO73" s="12">
        <f t="shared" si="130"/>
        <v>16.108520559559135</v>
      </c>
      <c r="FP73" s="12">
        <f t="shared" si="131"/>
        <v>0.22916666666666666</v>
      </c>
      <c r="FQ73" s="12">
        <f t="shared" si="132"/>
        <v>-6.4327485380116955E-2</v>
      </c>
      <c r="FR73" s="12">
        <f t="shared" si="133"/>
        <v>-5.2339901477832511E-2</v>
      </c>
      <c r="FS73" s="12">
        <f t="shared" si="134"/>
        <v>-5.3888727060879694E-2</v>
      </c>
      <c r="FT73" s="12">
        <f t="shared" si="135"/>
        <v>-0.19413145539906104</v>
      </c>
      <c r="FU73" s="12">
        <f t="shared" si="136"/>
        <v>0.15981486523277974</v>
      </c>
      <c r="FV73" s="12">
        <f t="shared" si="137"/>
        <v>-9.2189817103311908E-2</v>
      </c>
      <c r="FW73" s="12">
        <f t="shared" si="138"/>
        <v>-0.27865929755749685</v>
      </c>
      <c r="FX73" s="12">
        <f t="shared" si="139"/>
        <v>0.99964349376114081</v>
      </c>
      <c r="FY73" s="12">
        <f t="shared" si="140"/>
        <v>-1.8200910045502276E-2</v>
      </c>
      <c r="FZ73" s="12">
        <f t="shared" si="141"/>
        <v>0.27944469323779669</v>
      </c>
      <c r="GA73" s="12">
        <f t="shared" si="142"/>
        <v>6.030389363722697E-2</v>
      </c>
      <c r="GB73" s="12">
        <f t="shared" si="143"/>
        <v>0.10842105263157895</v>
      </c>
      <c r="GC73" s="12">
        <f t="shared" si="144"/>
        <v>-2.0618556701030927E-2</v>
      </c>
    </row>
    <row r="74" spans="1:185" x14ac:dyDescent="0.25">
      <c r="A74" t="s">
        <v>81</v>
      </c>
      <c r="B74" s="10">
        <v>43951</v>
      </c>
      <c r="C74">
        <v>3931200</v>
      </c>
      <c r="D74">
        <v>-441600</v>
      </c>
      <c r="E74" s="10">
        <v>43951</v>
      </c>
      <c r="F74">
        <v>4248000</v>
      </c>
      <c r="G74">
        <v>792000</v>
      </c>
      <c r="H74" t="s">
        <v>81</v>
      </c>
      <c r="I74" s="10">
        <v>43950</v>
      </c>
      <c r="J74">
        <v>4372800</v>
      </c>
      <c r="K74">
        <v>-1219200</v>
      </c>
      <c r="L74" s="10">
        <v>43950</v>
      </c>
      <c r="M74">
        <v>3456000</v>
      </c>
      <c r="N74">
        <v>-237600</v>
      </c>
      <c r="O74" t="s">
        <v>81</v>
      </c>
      <c r="P74" s="10">
        <v>43949</v>
      </c>
      <c r="Q74">
        <v>5592000</v>
      </c>
      <c r="R74">
        <v>-339600</v>
      </c>
      <c r="S74" s="10">
        <v>43949</v>
      </c>
      <c r="T74">
        <v>3693600</v>
      </c>
      <c r="U74">
        <v>-204000</v>
      </c>
      <c r="V74" t="s">
        <v>81</v>
      </c>
      <c r="W74" s="10">
        <v>43948</v>
      </c>
      <c r="X74">
        <v>5931600</v>
      </c>
      <c r="Y74">
        <v>128400</v>
      </c>
      <c r="Z74" s="10">
        <v>43948</v>
      </c>
      <c r="AA74">
        <v>3897600</v>
      </c>
      <c r="AB74">
        <v>-222000</v>
      </c>
      <c r="AC74" t="s">
        <v>81</v>
      </c>
      <c r="AD74" s="10">
        <v>43945</v>
      </c>
      <c r="AE74">
        <v>5803200</v>
      </c>
      <c r="AF74">
        <v>117600</v>
      </c>
      <c r="AG74" s="10">
        <v>43945</v>
      </c>
      <c r="AH74">
        <v>4119600</v>
      </c>
      <c r="AI74">
        <v>-992400</v>
      </c>
      <c r="AJ74" t="s">
        <v>81</v>
      </c>
      <c r="AK74" s="10">
        <v>43944</v>
      </c>
      <c r="AL74">
        <v>5685600</v>
      </c>
      <c r="AM74">
        <v>-360000</v>
      </c>
      <c r="AN74" s="10">
        <v>43944</v>
      </c>
      <c r="AO74">
        <v>5112000</v>
      </c>
      <c r="AP74">
        <v>704400</v>
      </c>
      <c r="AQ74" t="s">
        <v>81</v>
      </c>
      <c r="AR74" s="10">
        <v>43943</v>
      </c>
      <c r="AS74">
        <v>6045600</v>
      </c>
      <c r="AT74">
        <v>-589200</v>
      </c>
      <c r="AU74" s="10">
        <v>43943</v>
      </c>
      <c r="AV74">
        <v>4407600</v>
      </c>
      <c r="AW74">
        <v>-447600</v>
      </c>
      <c r="AX74" t="s">
        <v>81</v>
      </c>
      <c r="AY74" s="10">
        <v>43942</v>
      </c>
      <c r="AZ74">
        <v>6634800</v>
      </c>
      <c r="BA74">
        <v>-885600</v>
      </c>
      <c r="BB74" s="10">
        <v>43942</v>
      </c>
      <c r="BC74">
        <v>4855200</v>
      </c>
      <c r="BD74">
        <v>-1875600</v>
      </c>
      <c r="BE74" t="s">
        <v>81</v>
      </c>
      <c r="BF74" s="10">
        <v>43941</v>
      </c>
      <c r="BG74">
        <v>7520400</v>
      </c>
      <c r="BH74">
        <v>3068400</v>
      </c>
      <c r="BI74" s="10">
        <v>43941</v>
      </c>
      <c r="BJ74">
        <v>6730800</v>
      </c>
      <c r="BK74">
        <v>3364800</v>
      </c>
      <c r="BL74" t="s">
        <v>81</v>
      </c>
      <c r="BM74" s="10">
        <v>43938</v>
      </c>
      <c r="BN74">
        <v>4452000</v>
      </c>
      <c r="BO74">
        <v>592800</v>
      </c>
      <c r="BP74" s="10">
        <v>43938</v>
      </c>
      <c r="BQ74">
        <v>3366000</v>
      </c>
      <c r="BR74">
        <v>-62400</v>
      </c>
      <c r="BS74" t="s">
        <v>81</v>
      </c>
      <c r="BT74" s="10">
        <v>43937</v>
      </c>
      <c r="BU74">
        <v>3859200</v>
      </c>
      <c r="BV74">
        <v>393600</v>
      </c>
      <c r="BW74" s="10">
        <v>43937</v>
      </c>
      <c r="BX74">
        <v>3428400</v>
      </c>
      <c r="BY74">
        <v>748800</v>
      </c>
      <c r="BZ74" t="s">
        <v>81</v>
      </c>
      <c r="CA74" s="10">
        <v>43936</v>
      </c>
      <c r="CB74">
        <v>3465600</v>
      </c>
      <c r="CC74">
        <v>61200</v>
      </c>
      <c r="CD74" s="10">
        <v>43936</v>
      </c>
      <c r="CE74">
        <v>2679600</v>
      </c>
      <c r="CF74">
        <v>152400</v>
      </c>
      <c r="CG74" t="s">
        <v>81</v>
      </c>
      <c r="CH74" s="10">
        <v>43934</v>
      </c>
      <c r="CI74">
        <v>3404400</v>
      </c>
      <c r="CJ74">
        <v>117600</v>
      </c>
      <c r="CK74" s="10">
        <v>43934</v>
      </c>
      <c r="CL74">
        <v>2527200</v>
      </c>
      <c r="CM74">
        <v>247200</v>
      </c>
      <c r="CN74" t="s">
        <v>81</v>
      </c>
      <c r="CO74" s="10">
        <v>43930</v>
      </c>
      <c r="CP74">
        <v>3286800</v>
      </c>
      <c r="CQ74">
        <v>456000</v>
      </c>
      <c r="CR74" s="10">
        <v>43930</v>
      </c>
      <c r="CS74">
        <v>2280000</v>
      </c>
      <c r="CT74">
        <v>-48000</v>
      </c>
      <c r="CU74" t="s">
        <v>81</v>
      </c>
      <c r="CV74" s="10">
        <v>43929</v>
      </c>
      <c r="CW74">
        <v>2830800</v>
      </c>
      <c r="CX74">
        <v>-44400</v>
      </c>
      <c r="CY74" s="10">
        <v>43929</v>
      </c>
      <c r="CZ74">
        <v>2328000</v>
      </c>
      <c r="DA74">
        <v>86400</v>
      </c>
      <c r="DD74" t="str">
        <f t="shared" si="67"/>
        <v>IOC</v>
      </c>
      <c r="DE74">
        <f t="shared" si="85"/>
        <v>8884000</v>
      </c>
      <c r="DF74">
        <f t="shared" si="86"/>
        <v>6848000</v>
      </c>
      <c r="DG74">
        <f t="shared" si="87"/>
        <v>7228000</v>
      </c>
      <c r="DH74">
        <f t="shared" si="88"/>
        <v>6224000</v>
      </c>
      <c r="DI74">
        <f t="shared" si="89"/>
        <v>6576000</v>
      </c>
      <c r="DJ74">
        <f t="shared" si="90"/>
        <v>6804000</v>
      </c>
      <c r="DK74">
        <f t="shared" si="91"/>
        <v>6692000</v>
      </c>
      <c r="DL74">
        <f t="shared" si="92"/>
        <v>6704000</v>
      </c>
      <c r="DM74">
        <f t="shared" si="93"/>
        <v>6280000</v>
      </c>
      <c r="DN74">
        <f t="shared" si="94"/>
        <v>4964000</v>
      </c>
      <c r="DO74">
        <f t="shared" si="95"/>
        <v>4768000</v>
      </c>
      <c r="DP74">
        <f t="shared" si="96"/>
        <v>4572000</v>
      </c>
      <c r="DQ74">
        <f t="shared" si="97"/>
        <v>4424000</v>
      </c>
      <c r="DR74">
        <f t="shared" si="98"/>
        <v>4192000</v>
      </c>
      <c r="DS74">
        <f t="shared" si="99"/>
        <v>4064000</v>
      </c>
      <c r="DT74">
        <f t="shared" si="100"/>
        <v>3288000</v>
      </c>
      <c r="DU74">
        <f t="shared" si="101"/>
        <v>3084000</v>
      </c>
      <c r="DV74">
        <f t="shared" si="102"/>
        <v>3616000</v>
      </c>
      <c r="DW74">
        <f t="shared" si="103"/>
        <v>3660000</v>
      </c>
      <c r="DX74">
        <f t="shared" si="104"/>
        <v>3960000</v>
      </c>
      <c r="DY74">
        <f t="shared" si="105"/>
        <v>4576000</v>
      </c>
      <c r="DZ74">
        <f t="shared" si="106"/>
        <v>5260000</v>
      </c>
      <c r="EA74">
        <f t="shared" si="107"/>
        <v>3968000</v>
      </c>
      <c r="EB74">
        <f t="shared" si="108"/>
        <v>3064000</v>
      </c>
      <c r="EC74">
        <f t="shared" si="109"/>
        <v>2840000</v>
      </c>
      <c r="ED74">
        <f t="shared" si="110"/>
        <v>3008000</v>
      </c>
      <c r="EE74">
        <f t="shared" si="111"/>
        <v>2968000</v>
      </c>
      <c r="EF74">
        <f t="shared" si="112"/>
        <v>2700000</v>
      </c>
      <c r="EG74">
        <f t="shared" si="113"/>
        <v>2512000</v>
      </c>
      <c r="EH74">
        <f t="shared" si="114"/>
        <v>2412000</v>
      </c>
      <c r="EJ74" s="11" t="str">
        <f t="shared" si="115"/>
        <v>IOC</v>
      </c>
      <c r="EK74" s="12">
        <f t="shared" si="145"/>
        <v>0.37010355695632596</v>
      </c>
      <c r="EL74" s="12">
        <f t="shared" si="145"/>
        <v>0.45035046728971961</v>
      </c>
      <c r="EM74" s="12">
        <f t="shared" si="145"/>
        <v>0.50027670171555061</v>
      </c>
      <c r="EN74" s="12">
        <f t="shared" si="145"/>
        <v>0.58804627249357322</v>
      </c>
      <c r="EO74" s="12">
        <f t="shared" si="145"/>
        <v>0.6021897810218978</v>
      </c>
      <c r="EP74" s="12">
        <f t="shared" si="145"/>
        <v>0.67254556143445032</v>
      </c>
      <c r="EQ74" s="12">
        <f t="shared" si="145"/>
        <v>0.78601315002988648</v>
      </c>
      <c r="ER74" s="12">
        <f t="shared" si="145"/>
        <v>0.59188544152744627</v>
      </c>
      <c r="ES74" s="12">
        <f t="shared" si="145"/>
        <v>0.48789808917197452</v>
      </c>
      <c r="ET74" s="12">
        <f t="shared" si="145"/>
        <v>0.57211925866236901</v>
      </c>
      <c r="EU74" s="12">
        <f t="shared" si="145"/>
        <v>0.63087248322147649</v>
      </c>
      <c r="EV74" s="12">
        <f t="shared" si="145"/>
        <v>0.64916885389326329</v>
      </c>
      <c r="EW74" s="12">
        <f t="shared" si="145"/>
        <v>0.61030741410488243</v>
      </c>
      <c r="EX74" s="12">
        <f t="shared" si="145"/>
        <v>0.5992366412213741</v>
      </c>
      <c r="EY74" s="12">
        <f t="shared" si="145"/>
        <v>0.59350393700787396</v>
      </c>
      <c r="FA74" s="12" t="str">
        <f t="shared" si="116"/>
        <v>IOC</v>
      </c>
      <c r="FB74" s="12">
        <f t="shared" si="117"/>
        <v>29.731308411214954</v>
      </c>
      <c r="FC74" s="12">
        <f t="shared" si="118"/>
        <v>-5.257332595462092</v>
      </c>
      <c r="FD74" s="12">
        <f t="shared" si="119"/>
        <v>16.131105398457585</v>
      </c>
      <c r="FE74" s="12">
        <f t="shared" si="120"/>
        <v>-5.3527980535279802</v>
      </c>
      <c r="FF74" s="12">
        <f t="shared" si="121"/>
        <v>-3.3509700176366843</v>
      </c>
      <c r="FG74" s="12">
        <f t="shared" si="122"/>
        <v>1.6736401673640167</v>
      </c>
      <c r="FH74" s="12">
        <f t="shared" si="123"/>
        <v>-0.17899761336515513</v>
      </c>
      <c r="FI74" s="12">
        <f t="shared" si="124"/>
        <v>6.7515923566878984</v>
      </c>
      <c r="FJ74" s="12">
        <f t="shared" si="125"/>
        <v>26.510878323932314</v>
      </c>
      <c r="FK74" s="12">
        <f t="shared" si="126"/>
        <v>4.1107382550335574</v>
      </c>
      <c r="FL74" s="12">
        <f t="shared" si="127"/>
        <v>4.2869641294838141</v>
      </c>
      <c r="FM74" s="12">
        <f t="shared" si="128"/>
        <v>3.3453887884267632</v>
      </c>
      <c r="FN74" s="12">
        <f t="shared" si="129"/>
        <v>5.5343511450381682</v>
      </c>
      <c r="FO74" s="12">
        <f t="shared" si="130"/>
        <v>3.1496062992125986</v>
      </c>
      <c r="FP74" s="12">
        <f t="shared" si="131"/>
        <v>6.6147859922178989E-2</v>
      </c>
      <c r="FQ74" s="12">
        <f t="shared" si="132"/>
        <v>-0.14712389380530974</v>
      </c>
      <c r="FR74" s="12">
        <f t="shared" si="133"/>
        <v>-1.2021857923497269E-2</v>
      </c>
      <c r="FS74" s="12">
        <f t="shared" si="134"/>
        <v>-7.575757575757576E-2</v>
      </c>
      <c r="FT74" s="12">
        <f t="shared" si="135"/>
        <v>-0.13461538461538461</v>
      </c>
      <c r="FU74" s="12">
        <f t="shared" si="136"/>
        <v>-0.1300380228136882</v>
      </c>
      <c r="FV74" s="12">
        <f t="shared" si="137"/>
        <v>0.32560483870967744</v>
      </c>
      <c r="FW74" s="12">
        <f t="shared" si="138"/>
        <v>0.29503916449086159</v>
      </c>
      <c r="FX74" s="12">
        <f t="shared" si="139"/>
        <v>7.8873239436619724E-2</v>
      </c>
      <c r="FY74" s="12">
        <f t="shared" si="140"/>
        <v>-5.5851063829787231E-2</v>
      </c>
      <c r="FZ74" s="12">
        <f t="shared" si="141"/>
        <v>1.3477088948787063E-2</v>
      </c>
      <c r="GA74" s="12">
        <f t="shared" si="142"/>
        <v>9.9259259259259255E-2</v>
      </c>
      <c r="GB74" s="12">
        <f t="shared" si="143"/>
        <v>7.4840764331210188E-2</v>
      </c>
      <c r="GC74" s="12">
        <f t="shared" si="144"/>
        <v>4.1459369817578771E-2</v>
      </c>
    </row>
    <row r="75" spans="1:185" x14ac:dyDescent="0.25">
      <c r="A75" t="s">
        <v>82</v>
      </c>
      <c r="B75" s="10">
        <v>43951</v>
      </c>
      <c r="C75">
        <v>8884000</v>
      </c>
      <c r="D75">
        <v>2036000</v>
      </c>
      <c r="E75" s="10">
        <v>43951</v>
      </c>
      <c r="F75">
        <v>3288000</v>
      </c>
      <c r="G75">
        <v>204000</v>
      </c>
      <c r="H75" t="s">
        <v>82</v>
      </c>
      <c r="I75" s="10">
        <v>43950</v>
      </c>
      <c r="J75">
        <v>6848000</v>
      </c>
      <c r="K75">
        <v>-380000</v>
      </c>
      <c r="L75" s="10">
        <v>43950</v>
      </c>
      <c r="M75">
        <v>3084000</v>
      </c>
      <c r="N75">
        <v>-532000</v>
      </c>
      <c r="O75" t="s">
        <v>82</v>
      </c>
      <c r="P75" s="10">
        <v>43949</v>
      </c>
      <c r="Q75">
        <v>7228000</v>
      </c>
      <c r="R75">
        <v>1004000</v>
      </c>
      <c r="S75" s="10">
        <v>43949</v>
      </c>
      <c r="T75">
        <v>3616000</v>
      </c>
      <c r="U75">
        <v>-44000</v>
      </c>
      <c r="V75" t="s">
        <v>82</v>
      </c>
      <c r="W75" s="10">
        <v>43948</v>
      </c>
      <c r="X75">
        <v>6224000</v>
      </c>
      <c r="Y75">
        <v>-352000</v>
      </c>
      <c r="Z75" s="10">
        <v>43948</v>
      </c>
      <c r="AA75">
        <v>3660000</v>
      </c>
      <c r="AB75">
        <v>-300000</v>
      </c>
      <c r="AC75" t="s">
        <v>82</v>
      </c>
      <c r="AD75" s="10">
        <v>43945</v>
      </c>
      <c r="AE75">
        <v>6576000</v>
      </c>
      <c r="AF75">
        <v>-228000</v>
      </c>
      <c r="AG75" s="10">
        <v>43945</v>
      </c>
      <c r="AH75">
        <v>3960000</v>
      </c>
      <c r="AI75">
        <v>-616000</v>
      </c>
      <c r="AJ75" t="s">
        <v>82</v>
      </c>
      <c r="AK75" s="10">
        <v>43944</v>
      </c>
      <c r="AL75">
        <v>6804000</v>
      </c>
      <c r="AM75">
        <v>112000</v>
      </c>
      <c r="AN75" s="10">
        <v>43944</v>
      </c>
      <c r="AO75">
        <v>4576000</v>
      </c>
      <c r="AP75">
        <v>-684000</v>
      </c>
      <c r="AQ75" t="s">
        <v>82</v>
      </c>
      <c r="AR75" s="10">
        <v>43943</v>
      </c>
      <c r="AS75">
        <v>6692000</v>
      </c>
      <c r="AT75">
        <v>-12000</v>
      </c>
      <c r="AU75" s="10">
        <v>43943</v>
      </c>
      <c r="AV75">
        <v>5260000</v>
      </c>
      <c r="AW75">
        <v>1292000</v>
      </c>
      <c r="AX75" t="s">
        <v>82</v>
      </c>
      <c r="AY75" s="10">
        <v>43942</v>
      </c>
      <c r="AZ75">
        <v>6704000</v>
      </c>
      <c r="BA75">
        <v>424000</v>
      </c>
      <c r="BB75" s="10">
        <v>43942</v>
      </c>
      <c r="BC75">
        <v>3968000</v>
      </c>
      <c r="BD75">
        <v>904000</v>
      </c>
      <c r="BE75" t="s">
        <v>82</v>
      </c>
      <c r="BF75" s="10">
        <v>43941</v>
      </c>
      <c r="BG75">
        <v>6280000</v>
      </c>
      <c r="BH75">
        <v>1316000</v>
      </c>
      <c r="BI75" s="10">
        <v>43941</v>
      </c>
      <c r="BJ75">
        <v>3064000</v>
      </c>
      <c r="BK75">
        <v>224000</v>
      </c>
      <c r="BL75" t="s">
        <v>82</v>
      </c>
      <c r="BM75" s="10">
        <v>43938</v>
      </c>
      <c r="BN75">
        <v>4964000</v>
      </c>
      <c r="BO75">
        <v>196000</v>
      </c>
      <c r="BP75" s="10">
        <v>43938</v>
      </c>
      <c r="BQ75">
        <v>2840000</v>
      </c>
      <c r="BR75">
        <v>-168000</v>
      </c>
      <c r="BS75" t="s">
        <v>82</v>
      </c>
      <c r="BT75" s="10">
        <v>43937</v>
      </c>
      <c r="BU75">
        <v>4768000</v>
      </c>
      <c r="BV75">
        <v>196000</v>
      </c>
      <c r="BW75" s="10">
        <v>43937</v>
      </c>
      <c r="BX75">
        <v>3008000</v>
      </c>
      <c r="BY75">
        <v>40000</v>
      </c>
      <c r="BZ75" t="s">
        <v>82</v>
      </c>
      <c r="CA75" s="10">
        <v>43936</v>
      </c>
      <c r="CB75">
        <v>4572000</v>
      </c>
      <c r="CC75">
        <v>148000</v>
      </c>
      <c r="CD75" s="10">
        <v>43936</v>
      </c>
      <c r="CE75">
        <v>2968000</v>
      </c>
      <c r="CF75">
        <v>268000</v>
      </c>
      <c r="CG75" t="s">
        <v>82</v>
      </c>
      <c r="CH75" s="10">
        <v>43934</v>
      </c>
      <c r="CI75">
        <v>4424000</v>
      </c>
      <c r="CJ75">
        <v>232000</v>
      </c>
      <c r="CK75" s="10">
        <v>43934</v>
      </c>
      <c r="CL75">
        <v>2700000</v>
      </c>
      <c r="CM75">
        <v>188000</v>
      </c>
      <c r="CN75" t="s">
        <v>82</v>
      </c>
      <c r="CO75" s="10">
        <v>43930</v>
      </c>
      <c r="CP75">
        <v>4192000</v>
      </c>
      <c r="CQ75">
        <v>128000</v>
      </c>
      <c r="CR75" s="10">
        <v>43930</v>
      </c>
      <c r="CS75">
        <v>2512000</v>
      </c>
      <c r="CT75">
        <v>100000</v>
      </c>
      <c r="CU75" t="s">
        <v>82</v>
      </c>
      <c r="CV75" s="10">
        <v>43929</v>
      </c>
      <c r="CW75">
        <v>4064000</v>
      </c>
      <c r="CX75">
        <v>24000</v>
      </c>
      <c r="CY75" s="10">
        <v>43929</v>
      </c>
      <c r="CZ75">
        <v>2412000</v>
      </c>
      <c r="DA75">
        <v>56000</v>
      </c>
      <c r="DD75" t="str">
        <f t="shared" si="67"/>
        <v>ITC</v>
      </c>
      <c r="DE75">
        <f t="shared" si="85"/>
        <v>20659200</v>
      </c>
      <c r="DF75">
        <f t="shared" si="86"/>
        <v>17359200</v>
      </c>
      <c r="DG75">
        <f t="shared" si="87"/>
        <v>16596000</v>
      </c>
      <c r="DH75">
        <f t="shared" si="88"/>
        <v>16358400</v>
      </c>
      <c r="DI75">
        <f t="shared" si="89"/>
        <v>16972800</v>
      </c>
      <c r="DJ75">
        <f t="shared" si="90"/>
        <v>17215200</v>
      </c>
      <c r="DK75">
        <f t="shared" si="91"/>
        <v>16648800</v>
      </c>
      <c r="DL75">
        <f t="shared" si="92"/>
        <v>17210400</v>
      </c>
      <c r="DM75">
        <f t="shared" si="93"/>
        <v>17356800</v>
      </c>
      <c r="DN75">
        <f t="shared" si="94"/>
        <v>15362400</v>
      </c>
      <c r="DO75">
        <f t="shared" si="95"/>
        <v>15038400</v>
      </c>
      <c r="DP75">
        <f t="shared" si="96"/>
        <v>13800000</v>
      </c>
      <c r="DQ75">
        <f t="shared" si="97"/>
        <v>14796000</v>
      </c>
      <c r="DR75">
        <f t="shared" si="98"/>
        <v>13567200</v>
      </c>
      <c r="DS75">
        <f t="shared" si="99"/>
        <v>12928800</v>
      </c>
      <c r="DT75">
        <f t="shared" si="100"/>
        <v>11191200</v>
      </c>
      <c r="DU75">
        <f t="shared" si="101"/>
        <v>11176800</v>
      </c>
      <c r="DV75">
        <f t="shared" si="102"/>
        <v>12141600</v>
      </c>
      <c r="DW75">
        <f t="shared" si="103"/>
        <v>11692800</v>
      </c>
      <c r="DX75">
        <f t="shared" si="104"/>
        <v>11695200</v>
      </c>
      <c r="DY75">
        <f t="shared" si="105"/>
        <v>12252000</v>
      </c>
      <c r="DZ75">
        <f t="shared" si="106"/>
        <v>12283200</v>
      </c>
      <c r="EA75">
        <f t="shared" si="107"/>
        <v>12398400</v>
      </c>
      <c r="EB75">
        <f t="shared" si="108"/>
        <v>12741600</v>
      </c>
      <c r="EC75">
        <f t="shared" si="109"/>
        <v>13382400</v>
      </c>
      <c r="ED75">
        <f t="shared" si="110"/>
        <v>13526400</v>
      </c>
      <c r="EE75">
        <f t="shared" si="111"/>
        <v>14078400</v>
      </c>
      <c r="EF75">
        <f t="shared" si="112"/>
        <v>12350400</v>
      </c>
      <c r="EG75">
        <f t="shared" si="113"/>
        <v>12184800</v>
      </c>
      <c r="EH75">
        <f t="shared" si="114"/>
        <v>11479200</v>
      </c>
      <c r="EJ75" s="11" t="str">
        <f t="shared" si="115"/>
        <v>ITC</v>
      </c>
      <c r="EK75" s="12">
        <f t="shared" si="145"/>
        <v>0.54170539033457255</v>
      </c>
      <c r="EL75" s="12">
        <f t="shared" si="145"/>
        <v>0.64385455550947046</v>
      </c>
      <c r="EM75" s="12">
        <f t="shared" si="145"/>
        <v>0.73159797541576288</v>
      </c>
      <c r="EN75" s="12">
        <f t="shared" si="145"/>
        <v>0.71478873239436624</v>
      </c>
      <c r="EO75" s="12">
        <f t="shared" si="145"/>
        <v>0.68905542986425339</v>
      </c>
      <c r="EP75" s="12">
        <f t="shared" si="145"/>
        <v>0.71169664017844692</v>
      </c>
      <c r="EQ75" s="12">
        <f t="shared" si="145"/>
        <v>0.73778290327230789</v>
      </c>
      <c r="ER75" s="12">
        <f t="shared" si="145"/>
        <v>0.72040161762655142</v>
      </c>
      <c r="ES75" s="12">
        <f t="shared" si="145"/>
        <v>0.73409845132743368</v>
      </c>
      <c r="ET75" s="12">
        <f t="shared" si="145"/>
        <v>0.87111388845492888</v>
      </c>
      <c r="EU75" s="12">
        <f t="shared" si="145"/>
        <v>0.89945738908394512</v>
      </c>
      <c r="EV75" s="12">
        <f t="shared" si="145"/>
        <v>1.0201739130434782</v>
      </c>
      <c r="EW75" s="12">
        <f t="shared" si="145"/>
        <v>0.83471208434712085</v>
      </c>
      <c r="EX75" s="12">
        <f t="shared" si="145"/>
        <v>0.8981071997169644</v>
      </c>
      <c r="EY75" s="12">
        <f t="shared" si="145"/>
        <v>0.88787822535734173</v>
      </c>
      <c r="FA75" s="12" t="str">
        <f t="shared" si="116"/>
        <v>ITC</v>
      </c>
      <c r="FB75" s="12">
        <f t="shared" si="117"/>
        <v>19.010092630996819</v>
      </c>
      <c r="FC75" s="12">
        <f t="shared" si="118"/>
        <v>4.5986984815618221</v>
      </c>
      <c r="FD75" s="12">
        <f t="shared" si="119"/>
        <v>1.4524647887323943</v>
      </c>
      <c r="FE75" s="12">
        <f t="shared" si="120"/>
        <v>-3.6199095022624435</v>
      </c>
      <c r="FF75" s="12">
        <f t="shared" si="121"/>
        <v>-1.4080579952600027</v>
      </c>
      <c r="FG75" s="12">
        <f t="shared" si="122"/>
        <v>3.4020469943779732</v>
      </c>
      <c r="FH75" s="12">
        <f t="shared" si="123"/>
        <v>-3.2631432157300235</v>
      </c>
      <c r="FI75" s="12">
        <f t="shared" si="124"/>
        <v>-0.84347345132743368</v>
      </c>
      <c r="FJ75" s="12">
        <f t="shared" si="125"/>
        <v>12.982346508358068</v>
      </c>
      <c r="FK75" s="12">
        <f t="shared" si="126"/>
        <v>2.1544845196297477</v>
      </c>
      <c r="FL75" s="12">
        <f t="shared" si="127"/>
        <v>8.9739130434782606</v>
      </c>
      <c r="FM75" s="12">
        <f t="shared" si="128"/>
        <v>-6.7315490673154903</v>
      </c>
      <c r="FN75" s="12">
        <f t="shared" si="129"/>
        <v>9.0571378029364933</v>
      </c>
      <c r="FO75" s="12">
        <f t="shared" si="130"/>
        <v>4.9378132541303135</v>
      </c>
      <c r="FP75" s="12">
        <f t="shared" si="131"/>
        <v>1.2883830792355595E-3</v>
      </c>
      <c r="FQ75" s="12">
        <f t="shared" si="132"/>
        <v>-7.9462344336825461E-2</v>
      </c>
      <c r="FR75" s="12">
        <f t="shared" si="133"/>
        <v>3.8382594417077177E-2</v>
      </c>
      <c r="FS75" s="12">
        <f t="shared" si="134"/>
        <v>-2.0521239482864764E-4</v>
      </c>
      <c r="FT75" s="12">
        <f t="shared" si="135"/>
        <v>-4.5445641527913812E-2</v>
      </c>
      <c r="FU75" s="12">
        <f t="shared" si="136"/>
        <v>-2.5400547088706526E-3</v>
      </c>
      <c r="FV75" s="12">
        <f t="shared" si="137"/>
        <v>-9.2915214866434379E-3</v>
      </c>
      <c r="FW75" s="12">
        <f t="shared" si="138"/>
        <v>-2.6935392729327556E-2</v>
      </c>
      <c r="FX75" s="12">
        <f t="shared" si="139"/>
        <v>-4.7883787661406024E-2</v>
      </c>
      <c r="FY75" s="12">
        <f t="shared" si="140"/>
        <v>-1.0645848119233499E-2</v>
      </c>
      <c r="FZ75" s="12">
        <f t="shared" si="141"/>
        <v>-3.9209001022843505E-2</v>
      </c>
      <c r="GA75" s="12">
        <f t="shared" si="142"/>
        <v>0.13991449669646328</v>
      </c>
      <c r="GB75" s="12">
        <f t="shared" si="143"/>
        <v>1.3590703171164073E-2</v>
      </c>
      <c r="GC75" s="12">
        <f t="shared" si="144"/>
        <v>6.1467698097428393E-2</v>
      </c>
    </row>
    <row r="76" spans="1:185" x14ac:dyDescent="0.25">
      <c r="A76" t="s">
        <v>83</v>
      </c>
      <c r="B76" s="10">
        <v>43951</v>
      </c>
      <c r="C76">
        <v>20659200</v>
      </c>
      <c r="D76">
        <v>3300000</v>
      </c>
      <c r="E76" s="10">
        <v>43951</v>
      </c>
      <c r="F76">
        <v>11191200</v>
      </c>
      <c r="G76">
        <v>14400</v>
      </c>
      <c r="H76" t="s">
        <v>83</v>
      </c>
      <c r="I76" s="10">
        <v>43950</v>
      </c>
      <c r="J76">
        <v>17359200</v>
      </c>
      <c r="K76">
        <v>763200</v>
      </c>
      <c r="L76" s="10">
        <v>43950</v>
      </c>
      <c r="M76">
        <v>11176800</v>
      </c>
      <c r="N76">
        <v>-964800</v>
      </c>
      <c r="O76" t="s">
        <v>83</v>
      </c>
      <c r="P76" s="10">
        <v>43949</v>
      </c>
      <c r="Q76">
        <v>16596000</v>
      </c>
      <c r="R76">
        <v>237600</v>
      </c>
      <c r="S76" s="10">
        <v>43949</v>
      </c>
      <c r="T76">
        <v>12141600</v>
      </c>
      <c r="U76">
        <v>448800</v>
      </c>
      <c r="V76" t="s">
        <v>83</v>
      </c>
      <c r="W76" s="10">
        <v>43948</v>
      </c>
      <c r="X76">
        <v>16358400</v>
      </c>
      <c r="Y76">
        <v>-614400</v>
      </c>
      <c r="Z76" s="10">
        <v>43948</v>
      </c>
      <c r="AA76">
        <v>11692800</v>
      </c>
      <c r="AB76">
        <v>-2400</v>
      </c>
      <c r="AC76" t="s">
        <v>83</v>
      </c>
      <c r="AD76" s="10">
        <v>43945</v>
      </c>
      <c r="AE76">
        <v>16972800</v>
      </c>
      <c r="AF76">
        <v>-242400</v>
      </c>
      <c r="AG76" s="10">
        <v>43945</v>
      </c>
      <c r="AH76">
        <v>11695200</v>
      </c>
      <c r="AI76">
        <v>-556800</v>
      </c>
      <c r="AJ76" t="s">
        <v>83</v>
      </c>
      <c r="AK76" s="10">
        <v>43944</v>
      </c>
      <c r="AL76">
        <v>17215200</v>
      </c>
      <c r="AM76">
        <v>566400</v>
      </c>
      <c r="AN76" s="10">
        <v>43944</v>
      </c>
      <c r="AO76">
        <v>12252000</v>
      </c>
      <c r="AP76">
        <v>-31200</v>
      </c>
      <c r="AQ76" t="s">
        <v>83</v>
      </c>
      <c r="AR76" s="10">
        <v>43943</v>
      </c>
      <c r="AS76">
        <v>16648800</v>
      </c>
      <c r="AT76">
        <v>-561600</v>
      </c>
      <c r="AU76" s="10">
        <v>43943</v>
      </c>
      <c r="AV76">
        <v>12283200</v>
      </c>
      <c r="AW76">
        <v>-115200</v>
      </c>
      <c r="AX76" t="s">
        <v>83</v>
      </c>
      <c r="AY76" s="10">
        <v>43942</v>
      </c>
      <c r="AZ76">
        <v>17210400</v>
      </c>
      <c r="BA76">
        <v>-146400</v>
      </c>
      <c r="BB76" s="10">
        <v>43942</v>
      </c>
      <c r="BC76">
        <v>12398400</v>
      </c>
      <c r="BD76">
        <v>-343200</v>
      </c>
      <c r="BE76" t="s">
        <v>83</v>
      </c>
      <c r="BF76" s="10">
        <v>43941</v>
      </c>
      <c r="BG76">
        <v>17356800</v>
      </c>
      <c r="BH76">
        <v>1994400</v>
      </c>
      <c r="BI76" s="10">
        <v>43941</v>
      </c>
      <c r="BJ76">
        <v>12741600</v>
      </c>
      <c r="BK76">
        <v>-640800</v>
      </c>
      <c r="BL76" t="s">
        <v>83</v>
      </c>
      <c r="BM76" s="10">
        <v>43938</v>
      </c>
      <c r="BN76">
        <v>15362400</v>
      </c>
      <c r="BO76">
        <v>324000</v>
      </c>
      <c r="BP76" s="10">
        <v>43938</v>
      </c>
      <c r="BQ76">
        <v>13382400</v>
      </c>
      <c r="BR76">
        <v>-144000</v>
      </c>
      <c r="BS76" t="s">
        <v>83</v>
      </c>
      <c r="BT76" s="10">
        <v>43937</v>
      </c>
      <c r="BU76">
        <v>15038400</v>
      </c>
      <c r="BV76">
        <v>1238400</v>
      </c>
      <c r="BW76" s="10">
        <v>43937</v>
      </c>
      <c r="BX76">
        <v>13526400</v>
      </c>
      <c r="BY76">
        <v>-552000</v>
      </c>
      <c r="BZ76" t="s">
        <v>83</v>
      </c>
      <c r="CA76" s="10">
        <v>43936</v>
      </c>
      <c r="CB76">
        <v>13800000</v>
      </c>
      <c r="CC76">
        <v>-996000</v>
      </c>
      <c r="CD76" s="10">
        <v>43936</v>
      </c>
      <c r="CE76">
        <v>14078400</v>
      </c>
      <c r="CF76">
        <v>1728000</v>
      </c>
      <c r="CG76" t="s">
        <v>83</v>
      </c>
      <c r="CH76" s="10">
        <v>43934</v>
      </c>
      <c r="CI76">
        <v>14796000</v>
      </c>
      <c r="CJ76">
        <v>1228800</v>
      </c>
      <c r="CK76" s="10">
        <v>43934</v>
      </c>
      <c r="CL76">
        <v>12350400</v>
      </c>
      <c r="CM76">
        <v>165600</v>
      </c>
      <c r="CN76" t="s">
        <v>83</v>
      </c>
      <c r="CO76" s="10">
        <v>43930</v>
      </c>
      <c r="CP76">
        <v>13567200</v>
      </c>
      <c r="CQ76">
        <v>638400</v>
      </c>
      <c r="CR76" s="10">
        <v>43930</v>
      </c>
      <c r="CS76">
        <v>12184800</v>
      </c>
      <c r="CT76">
        <v>705600</v>
      </c>
      <c r="CU76" t="s">
        <v>83</v>
      </c>
      <c r="CV76" s="10">
        <v>43929</v>
      </c>
      <c r="CW76">
        <v>12928800</v>
      </c>
      <c r="CX76">
        <v>208800</v>
      </c>
      <c r="CY76" s="10">
        <v>43929</v>
      </c>
      <c r="CZ76">
        <v>11479200</v>
      </c>
      <c r="DA76">
        <v>-242400</v>
      </c>
      <c r="DD76" t="str">
        <f t="shared" si="67"/>
        <v>JINDALSTEL</v>
      </c>
      <c r="DE76">
        <f t="shared" si="85"/>
        <v>4350000</v>
      </c>
      <c r="DF76">
        <f t="shared" si="86"/>
        <v>4950000</v>
      </c>
      <c r="DG76">
        <f t="shared" si="87"/>
        <v>5225000</v>
      </c>
      <c r="DH76">
        <f t="shared" si="88"/>
        <v>5935000</v>
      </c>
      <c r="DI76">
        <f t="shared" si="89"/>
        <v>6550000</v>
      </c>
      <c r="DJ76">
        <f t="shared" si="90"/>
        <v>6150000</v>
      </c>
      <c r="DK76">
        <f t="shared" si="91"/>
        <v>5450000</v>
      </c>
      <c r="DL76">
        <f t="shared" si="92"/>
        <v>5480000</v>
      </c>
      <c r="DM76">
        <f t="shared" si="93"/>
        <v>5035000</v>
      </c>
      <c r="DN76">
        <f t="shared" si="94"/>
        <v>4870000</v>
      </c>
      <c r="DO76">
        <f t="shared" si="95"/>
        <v>4670000</v>
      </c>
      <c r="DP76">
        <f t="shared" si="96"/>
        <v>4515000</v>
      </c>
      <c r="DQ76">
        <f t="shared" si="97"/>
        <v>4210000</v>
      </c>
      <c r="DR76">
        <f t="shared" si="98"/>
        <v>4155000</v>
      </c>
      <c r="DS76">
        <f t="shared" si="99"/>
        <v>3995000</v>
      </c>
      <c r="DT76">
        <f t="shared" si="100"/>
        <v>4180000</v>
      </c>
      <c r="DU76">
        <f t="shared" si="101"/>
        <v>4065000</v>
      </c>
      <c r="DV76">
        <f t="shared" si="102"/>
        <v>3795000</v>
      </c>
      <c r="DW76">
        <f t="shared" si="103"/>
        <v>4015000</v>
      </c>
      <c r="DX76">
        <f t="shared" si="104"/>
        <v>4075000</v>
      </c>
      <c r="DY76">
        <f t="shared" si="105"/>
        <v>3960000</v>
      </c>
      <c r="DZ76">
        <f t="shared" si="106"/>
        <v>4210000</v>
      </c>
      <c r="EA76">
        <f t="shared" si="107"/>
        <v>4335000</v>
      </c>
      <c r="EB76">
        <f t="shared" si="108"/>
        <v>4645000</v>
      </c>
      <c r="EC76">
        <f t="shared" si="109"/>
        <v>4625000</v>
      </c>
      <c r="ED76">
        <f t="shared" si="110"/>
        <v>4770000</v>
      </c>
      <c r="EE76">
        <f t="shared" si="111"/>
        <v>4615000</v>
      </c>
      <c r="EF76">
        <f t="shared" si="112"/>
        <v>4610000</v>
      </c>
      <c r="EG76">
        <f t="shared" si="113"/>
        <v>4460000</v>
      </c>
      <c r="EH76">
        <f t="shared" si="114"/>
        <v>4065000</v>
      </c>
      <c r="EJ76" s="11" t="str">
        <f t="shared" si="115"/>
        <v>JINDALSTEL</v>
      </c>
      <c r="EK76" s="12">
        <f t="shared" si="145"/>
        <v>0.96091954022988502</v>
      </c>
      <c r="EL76" s="12">
        <f t="shared" si="145"/>
        <v>0.82121212121212117</v>
      </c>
      <c r="EM76" s="12">
        <f t="shared" si="145"/>
        <v>0.72631578947368425</v>
      </c>
      <c r="EN76" s="12">
        <f t="shared" si="145"/>
        <v>0.67649536647009267</v>
      </c>
      <c r="EO76" s="12">
        <f t="shared" si="145"/>
        <v>0.62213740458015265</v>
      </c>
      <c r="EP76" s="12">
        <f t="shared" si="145"/>
        <v>0.64390243902439026</v>
      </c>
      <c r="EQ76" s="12">
        <f t="shared" si="145"/>
        <v>0.77247706422018347</v>
      </c>
      <c r="ER76" s="12">
        <f t="shared" si="145"/>
        <v>0.79105839416058399</v>
      </c>
      <c r="ES76" s="12">
        <f t="shared" si="145"/>
        <v>0.92254220456802383</v>
      </c>
      <c r="ET76" s="12">
        <f t="shared" si="145"/>
        <v>0.94969199178644759</v>
      </c>
      <c r="EU76" s="12">
        <f t="shared" si="145"/>
        <v>1.0214132762312633</v>
      </c>
      <c r="EV76" s="12">
        <f t="shared" si="145"/>
        <v>1.0221483942414176</v>
      </c>
      <c r="EW76" s="12">
        <f t="shared" si="145"/>
        <v>1.0950118764845607</v>
      </c>
      <c r="EX76" s="12">
        <f t="shared" si="145"/>
        <v>1.0734055354993983</v>
      </c>
      <c r="EY76" s="12">
        <f t="shared" si="145"/>
        <v>1.0175219023779725</v>
      </c>
      <c r="FA76" s="12" t="str">
        <f t="shared" si="116"/>
        <v>JINDALSTEL</v>
      </c>
      <c r="FB76" s="12">
        <f t="shared" si="117"/>
        <v>-12.121212121212121</v>
      </c>
      <c r="FC76" s="12">
        <f t="shared" si="118"/>
        <v>-5.2631578947368425</v>
      </c>
      <c r="FD76" s="12">
        <f t="shared" si="119"/>
        <v>-11.962931760741364</v>
      </c>
      <c r="FE76" s="12">
        <f t="shared" si="120"/>
        <v>-9.3893129770992374</v>
      </c>
      <c r="FF76" s="12">
        <f t="shared" si="121"/>
        <v>6.5040650406504064</v>
      </c>
      <c r="FG76" s="12">
        <f t="shared" si="122"/>
        <v>12.844036697247706</v>
      </c>
      <c r="FH76" s="12">
        <f t="shared" si="123"/>
        <v>-0.54744525547445255</v>
      </c>
      <c r="FI76" s="12">
        <f t="shared" si="124"/>
        <v>8.8381330685203583</v>
      </c>
      <c r="FJ76" s="12">
        <f t="shared" si="125"/>
        <v>3.3880903490759753</v>
      </c>
      <c r="FK76" s="12">
        <f t="shared" si="126"/>
        <v>4.282655246252677</v>
      </c>
      <c r="FL76" s="12">
        <f t="shared" si="127"/>
        <v>3.4330011074197122</v>
      </c>
      <c r="FM76" s="12">
        <f t="shared" si="128"/>
        <v>7.2446555819477432</v>
      </c>
      <c r="FN76" s="12">
        <f t="shared" si="129"/>
        <v>1.3237063778580025</v>
      </c>
      <c r="FO76" s="12">
        <f t="shared" si="130"/>
        <v>4.005006257822278</v>
      </c>
      <c r="FP76" s="12">
        <f t="shared" si="131"/>
        <v>2.8290282902829027E-2</v>
      </c>
      <c r="FQ76" s="12">
        <f t="shared" si="132"/>
        <v>7.1146245059288543E-2</v>
      </c>
      <c r="FR76" s="12">
        <f t="shared" si="133"/>
        <v>-5.4794520547945202E-2</v>
      </c>
      <c r="FS76" s="12">
        <f t="shared" si="134"/>
        <v>-1.4723926380368098E-2</v>
      </c>
      <c r="FT76" s="12">
        <f t="shared" si="135"/>
        <v>2.904040404040404E-2</v>
      </c>
      <c r="FU76" s="12">
        <f t="shared" si="136"/>
        <v>-5.9382422802850353E-2</v>
      </c>
      <c r="FV76" s="12">
        <f t="shared" si="137"/>
        <v>-2.8835063437139562E-2</v>
      </c>
      <c r="FW76" s="12">
        <f t="shared" si="138"/>
        <v>-6.6738428417653387E-2</v>
      </c>
      <c r="FX76" s="12">
        <f t="shared" si="139"/>
        <v>4.3243243243243244E-3</v>
      </c>
      <c r="FY76" s="12">
        <f t="shared" si="140"/>
        <v>-3.0398322851153039E-2</v>
      </c>
      <c r="FZ76" s="12">
        <f t="shared" si="141"/>
        <v>3.3586132177681471E-2</v>
      </c>
      <c r="GA76" s="12">
        <f t="shared" si="142"/>
        <v>1.0845986984815619E-3</v>
      </c>
      <c r="GB76" s="12">
        <f t="shared" si="143"/>
        <v>3.3632286995515695E-2</v>
      </c>
      <c r="GC76" s="12">
        <f t="shared" si="144"/>
        <v>9.7170971709717099E-2</v>
      </c>
    </row>
    <row r="77" spans="1:185" x14ac:dyDescent="0.25">
      <c r="A77" t="s">
        <v>84</v>
      </c>
      <c r="B77" s="10">
        <v>43951</v>
      </c>
      <c r="C77">
        <v>4350000</v>
      </c>
      <c r="D77">
        <v>-600000</v>
      </c>
      <c r="E77" s="10">
        <v>43951</v>
      </c>
      <c r="F77">
        <v>4180000</v>
      </c>
      <c r="G77">
        <v>115000</v>
      </c>
      <c r="H77" t="s">
        <v>84</v>
      </c>
      <c r="I77" s="10">
        <v>43950</v>
      </c>
      <c r="J77">
        <v>4950000</v>
      </c>
      <c r="K77">
        <v>-275000</v>
      </c>
      <c r="L77" s="10">
        <v>43950</v>
      </c>
      <c r="M77">
        <v>4065000</v>
      </c>
      <c r="N77">
        <v>270000</v>
      </c>
      <c r="O77" t="s">
        <v>84</v>
      </c>
      <c r="P77" s="10">
        <v>43949</v>
      </c>
      <c r="Q77">
        <v>5225000</v>
      </c>
      <c r="R77">
        <v>-710000</v>
      </c>
      <c r="S77" s="10">
        <v>43949</v>
      </c>
      <c r="T77">
        <v>3795000</v>
      </c>
      <c r="U77">
        <v>-220000</v>
      </c>
      <c r="V77" t="s">
        <v>84</v>
      </c>
      <c r="W77" s="10">
        <v>43948</v>
      </c>
      <c r="X77">
        <v>5935000</v>
      </c>
      <c r="Y77">
        <v>-615000</v>
      </c>
      <c r="Z77" s="10">
        <v>43948</v>
      </c>
      <c r="AA77">
        <v>4015000</v>
      </c>
      <c r="AB77">
        <v>-60000</v>
      </c>
      <c r="AC77" t="s">
        <v>84</v>
      </c>
      <c r="AD77" s="10">
        <v>43945</v>
      </c>
      <c r="AE77">
        <v>6550000</v>
      </c>
      <c r="AF77">
        <v>400000</v>
      </c>
      <c r="AG77" s="10">
        <v>43945</v>
      </c>
      <c r="AH77">
        <v>4075000</v>
      </c>
      <c r="AI77">
        <v>115000</v>
      </c>
      <c r="AJ77" t="s">
        <v>84</v>
      </c>
      <c r="AK77" s="10">
        <v>43944</v>
      </c>
      <c r="AL77">
        <v>6150000</v>
      </c>
      <c r="AM77">
        <v>700000</v>
      </c>
      <c r="AN77" s="10">
        <v>43944</v>
      </c>
      <c r="AO77">
        <v>3960000</v>
      </c>
      <c r="AP77">
        <v>-250000</v>
      </c>
      <c r="AQ77" t="s">
        <v>84</v>
      </c>
      <c r="AR77" s="10">
        <v>43943</v>
      </c>
      <c r="AS77">
        <v>5450000</v>
      </c>
      <c r="AT77">
        <v>-30000</v>
      </c>
      <c r="AU77" s="10">
        <v>43943</v>
      </c>
      <c r="AV77">
        <v>4210000</v>
      </c>
      <c r="AW77">
        <v>-125000</v>
      </c>
      <c r="AX77" t="s">
        <v>84</v>
      </c>
      <c r="AY77" s="10">
        <v>43942</v>
      </c>
      <c r="AZ77">
        <v>5480000</v>
      </c>
      <c r="BA77">
        <v>445000</v>
      </c>
      <c r="BB77" s="10">
        <v>43942</v>
      </c>
      <c r="BC77">
        <v>4335000</v>
      </c>
      <c r="BD77">
        <v>-310000</v>
      </c>
      <c r="BE77" t="s">
        <v>84</v>
      </c>
      <c r="BF77" s="10">
        <v>43941</v>
      </c>
      <c r="BG77">
        <v>5035000</v>
      </c>
      <c r="BH77">
        <v>165000</v>
      </c>
      <c r="BI77" s="10">
        <v>43941</v>
      </c>
      <c r="BJ77">
        <v>4645000</v>
      </c>
      <c r="BK77">
        <v>20000</v>
      </c>
      <c r="BL77" t="s">
        <v>84</v>
      </c>
      <c r="BM77" s="10">
        <v>43938</v>
      </c>
      <c r="BN77">
        <v>4870000</v>
      </c>
      <c r="BO77">
        <v>200000</v>
      </c>
      <c r="BP77" s="10">
        <v>43938</v>
      </c>
      <c r="BQ77">
        <v>4625000</v>
      </c>
      <c r="BR77">
        <v>-145000</v>
      </c>
      <c r="BS77" t="s">
        <v>84</v>
      </c>
      <c r="BT77" s="10">
        <v>43937</v>
      </c>
      <c r="BU77">
        <v>4670000</v>
      </c>
      <c r="BV77">
        <v>155000</v>
      </c>
      <c r="BW77" s="10">
        <v>43937</v>
      </c>
      <c r="BX77">
        <v>4770000</v>
      </c>
      <c r="BY77">
        <v>155000</v>
      </c>
      <c r="BZ77" t="s">
        <v>84</v>
      </c>
      <c r="CA77" s="10">
        <v>43936</v>
      </c>
      <c r="CB77">
        <v>4515000</v>
      </c>
      <c r="CC77">
        <v>305000</v>
      </c>
      <c r="CD77" s="10">
        <v>43936</v>
      </c>
      <c r="CE77">
        <v>4615000</v>
      </c>
      <c r="CF77">
        <v>5000</v>
      </c>
      <c r="CG77" t="s">
        <v>84</v>
      </c>
      <c r="CH77" s="10">
        <v>43934</v>
      </c>
      <c r="CI77">
        <v>4210000</v>
      </c>
      <c r="CJ77">
        <v>55000</v>
      </c>
      <c r="CK77" s="10">
        <v>43934</v>
      </c>
      <c r="CL77">
        <v>4610000</v>
      </c>
      <c r="CM77">
        <v>150000</v>
      </c>
      <c r="CN77" t="s">
        <v>84</v>
      </c>
      <c r="CO77" s="10">
        <v>43930</v>
      </c>
      <c r="CP77">
        <v>4155000</v>
      </c>
      <c r="CQ77">
        <v>160000</v>
      </c>
      <c r="CR77" s="10">
        <v>43930</v>
      </c>
      <c r="CS77">
        <v>4460000</v>
      </c>
      <c r="CT77">
        <v>395000</v>
      </c>
      <c r="CU77" t="s">
        <v>84</v>
      </c>
      <c r="CV77" s="10">
        <v>43929</v>
      </c>
      <c r="CW77">
        <v>3995000</v>
      </c>
      <c r="CX77">
        <v>490000</v>
      </c>
      <c r="CY77" s="10">
        <v>43929</v>
      </c>
      <c r="CZ77">
        <v>4065000</v>
      </c>
      <c r="DA77">
        <v>430000</v>
      </c>
      <c r="DD77" t="str">
        <f t="shared" si="67"/>
        <v>JSWSTEEL</v>
      </c>
      <c r="DE77">
        <f t="shared" si="85"/>
        <v>2389700</v>
      </c>
      <c r="DF77">
        <f t="shared" si="86"/>
        <v>2937100</v>
      </c>
      <c r="DG77">
        <f t="shared" si="87"/>
        <v>2964700</v>
      </c>
      <c r="DH77">
        <f t="shared" si="88"/>
        <v>3065900</v>
      </c>
      <c r="DI77">
        <f t="shared" si="89"/>
        <v>2907200</v>
      </c>
      <c r="DJ77">
        <f t="shared" si="90"/>
        <v>3088900</v>
      </c>
      <c r="DK77">
        <f t="shared" si="91"/>
        <v>2925600</v>
      </c>
      <c r="DL77">
        <f t="shared" si="92"/>
        <v>2987700</v>
      </c>
      <c r="DM77">
        <f t="shared" si="93"/>
        <v>2808300</v>
      </c>
      <c r="DN77">
        <f t="shared" si="94"/>
        <v>2221800</v>
      </c>
      <c r="DO77">
        <f t="shared" si="95"/>
        <v>1915900</v>
      </c>
      <c r="DP77">
        <f t="shared" si="96"/>
        <v>1828500</v>
      </c>
      <c r="DQ77">
        <f t="shared" si="97"/>
        <v>1377700</v>
      </c>
      <c r="DR77">
        <f t="shared" si="98"/>
        <v>1320200</v>
      </c>
      <c r="DS77">
        <f t="shared" si="99"/>
        <v>1262700</v>
      </c>
      <c r="DT77">
        <f t="shared" si="100"/>
        <v>1706600</v>
      </c>
      <c r="DU77">
        <f t="shared" si="101"/>
        <v>1396100</v>
      </c>
      <c r="DV77">
        <f t="shared" si="102"/>
        <v>1386900</v>
      </c>
      <c r="DW77">
        <f t="shared" si="103"/>
        <v>1508800</v>
      </c>
      <c r="DX77">
        <f t="shared" si="104"/>
        <v>1501900</v>
      </c>
      <c r="DY77">
        <f t="shared" si="105"/>
        <v>1543300</v>
      </c>
      <c r="DZ77">
        <f t="shared" si="106"/>
        <v>1614600</v>
      </c>
      <c r="EA77">
        <f t="shared" si="107"/>
        <v>1823900</v>
      </c>
      <c r="EB77">
        <f t="shared" si="108"/>
        <v>1833100</v>
      </c>
      <c r="EC77">
        <f t="shared" si="109"/>
        <v>1748000</v>
      </c>
      <c r="ED77">
        <f t="shared" si="110"/>
        <v>1639900</v>
      </c>
      <c r="EE77">
        <f t="shared" si="111"/>
        <v>1492700</v>
      </c>
      <c r="EF77">
        <f t="shared" si="112"/>
        <v>1336300</v>
      </c>
      <c r="EG77">
        <f t="shared" si="113"/>
        <v>1327100</v>
      </c>
      <c r="EH77">
        <f t="shared" si="114"/>
        <v>1191400</v>
      </c>
      <c r="EJ77" s="11" t="str">
        <f t="shared" si="115"/>
        <v>JSWSTEEL</v>
      </c>
      <c r="EK77" s="12">
        <f t="shared" si="145"/>
        <v>0.71414821944177098</v>
      </c>
      <c r="EL77" s="12">
        <f t="shared" si="145"/>
        <v>0.47533281127642912</v>
      </c>
      <c r="EM77" s="12">
        <f t="shared" si="145"/>
        <v>0.46780449961210241</v>
      </c>
      <c r="EN77" s="12">
        <f t="shared" si="145"/>
        <v>0.49212303075768943</v>
      </c>
      <c r="EO77" s="12">
        <f t="shared" si="145"/>
        <v>0.51661392405063289</v>
      </c>
      <c r="EP77" s="12">
        <f t="shared" si="145"/>
        <v>0.49962769918093819</v>
      </c>
      <c r="EQ77" s="12">
        <f t="shared" si="145"/>
        <v>0.55188679245283023</v>
      </c>
      <c r="ER77" s="12">
        <f t="shared" si="145"/>
        <v>0.61046959199384143</v>
      </c>
      <c r="ES77" s="12">
        <f t="shared" si="145"/>
        <v>0.65274365274365276</v>
      </c>
      <c r="ET77" s="12">
        <f t="shared" si="145"/>
        <v>0.78674948240165632</v>
      </c>
      <c r="EU77" s="12">
        <f t="shared" si="145"/>
        <v>0.85594237695078035</v>
      </c>
      <c r="EV77" s="12">
        <f t="shared" si="145"/>
        <v>0.81635220125786168</v>
      </c>
      <c r="EW77" s="12">
        <f t="shared" si="145"/>
        <v>0.96994991652754592</v>
      </c>
      <c r="EX77" s="12">
        <f t="shared" si="145"/>
        <v>1.005226480836237</v>
      </c>
      <c r="EY77" s="12">
        <f t="shared" si="145"/>
        <v>0.9435336976320583</v>
      </c>
      <c r="FA77" s="12" t="str">
        <f t="shared" si="116"/>
        <v>JSWSTEEL</v>
      </c>
      <c r="FB77" s="12">
        <f t="shared" si="117"/>
        <v>-18.637431480031324</v>
      </c>
      <c r="FC77" s="12">
        <f t="shared" si="118"/>
        <v>-0.93095422808378592</v>
      </c>
      <c r="FD77" s="12">
        <f t="shared" si="119"/>
        <v>-3.3008252063015755</v>
      </c>
      <c r="FE77" s="12">
        <f t="shared" si="120"/>
        <v>5.4588607594936711</v>
      </c>
      <c r="FF77" s="12">
        <f t="shared" si="121"/>
        <v>-5.882352941176471</v>
      </c>
      <c r="FG77" s="12">
        <f t="shared" si="122"/>
        <v>5.5817610062893079</v>
      </c>
      <c r="FH77" s="12">
        <f t="shared" si="123"/>
        <v>-2.0785219399538106</v>
      </c>
      <c r="FI77" s="12">
        <f t="shared" si="124"/>
        <v>6.3882063882063882</v>
      </c>
      <c r="FJ77" s="12">
        <f t="shared" si="125"/>
        <v>26.397515527950311</v>
      </c>
      <c r="FK77" s="12">
        <f t="shared" si="126"/>
        <v>15.966386554621849</v>
      </c>
      <c r="FL77" s="12">
        <f t="shared" si="127"/>
        <v>4.7798742138364778</v>
      </c>
      <c r="FM77" s="12">
        <f t="shared" si="128"/>
        <v>32.721202003338895</v>
      </c>
      <c r="FN77" s="12">
        <f t="shared" si="129"/>
        <v>4.3554006968641117</v>
      </c>
      <c r="FO77" s="12">
        <f t="shared" si="130"/>
        <v>4.5537340619307836</v>
      </c>
      <c r="FP77" s="12">
        <f t="shared" si="131"/>
        <v>0.22240527182866557</v>
      </c>
      <c r="FQ77" s="12">
        <f t="shared" si="132"/>
        <v>6.6334991708126038E-3</v>
      </c>
      <c r="FR77" s="12">
        <f t="shared" si="133"/>
        <v>-8.0792682926829271E-2</v>
      </c>
      <c r="FS77" s="12">
        <f t="shared" si="134"/>
        <v>4.5941807044410417E-3</v>
      </c>
      <c r="FT77" s="12">
        <f t="shared" si="135"/>
        <v>-2.6825633383010434E-2</v>
      </c>
      <c r="FU77" s="12">
        <f t="shared" si="136"/>
        <v>-4.4159544159544158E-2</v>
      </c>
      <c r="FV77" s="12">
        <f t="shared" si="137"/>
        <v>-0.11475409836065574</v>
      </c>
      <c r="FW77" s="12">
        <f t="shared" si="138"/>
        <v>-5.018820577164366E-3</v>
      </c>
      <c r="FX77" s="12">
        <f t="shared" si="139"/>
        <v>4.8684210526315788E-2</v>
      </c>
      <c r="FY77" s="12">
        <f t="shared" si="140"/>
        <v>6.5918653576437586E-2</v>
      </c>
      <c r="FZ77" s="12">
        <f t="shared" si="141"/>
        <v>9.861325115562404E-2</v>
      </c>
      <c r="GA77" s="12">
        <f t="shared" si="142"/>
        <v>0.11703958691910499</v>
      </c>
      <c r="GB77" s="12">
        <f t="shared" si="143"/>
        <v>6.9324090121317154E-3</v>
      </c>
      <c r="GC77" s="12">
        <f t="shared" si="144"/>
        <v>0.11389961389961389</v>
      </c>
    </row>
    <row r="78" spans="1:185" x14ac:dyDescent="0.25">
      <c r="A78" t="s">
        <v>85</v>
      </c>
      <c r="B78" s="10">
        <v>43951</v>
      </c>
      <c r="C78">
        <v>2389700</v>
      </c>
      <c r="D78">
        <v>-547400</v>
      </c>
      <c r="E78" s="10">
        <v>43951</v>
      </c>
      <c r="F78">
        <v>1706600</v>
      </c>
      <c r="G78">
        <v>310500</v>
      </c>
      <c r="H78" t="s">
        <v>85</v>
      </c>
      <c r="I78" s="10">
        <v>43950</v>
      </c>
      <c r="J78">
        <v>2937100</v>
      </c>
      <c r="K78">
        <v>-27600</v>
      </c>
      <c r="L78" s="10">
        <v>43950</v>
      </c>
      <c r="M78">
        <v>1396100</v>
      </c>
      <c r="N78">
        <v>9200</v>
      </c>
      <c r="O78" t="s">
        <v>85</v>
      </c>
      <c r="P78" s="10">
        <v>43949</v>
      </c>
      <c r="Q78">
        <v>2964700</v>
      </c>
      <c r="R78">
        <v>-101200</v>
      </c>
      <c r="S78" s="10">
        <v>43949</v>
      </c>
      <c r="T78">
        <v>1386900</v>
      </c>
      <c r="U78">
        <v>-121900</v>
      </c>
      <c r="V78" t="s">
        <v>85</v>
      </c>
      <c r="W78" s="10">
        <v>43948</v>
      </c>
      <c r="X78">
        <v>3065900</v>
      </c>
      <c r="Y78">
        <v>158700</v>
      </c>
      <c r="Z78" s="10">
        <v>43948</v>
      </c>
      <c r="AA78">
        <v>1508800</v>
      </c>
      <c r="AB78">
        <v>6900</v>
      </c>
      <c r="AC78" t="s">
        <v>85</v>
      </c>
      <c r="AD78" s="10">
        <v>43945</v>
      </c>
      <c r="AE78">
        <v>2907200</v>
      </c>
      <c r="AF78">
        <v>-181700</v>
      </c>
      <c r="AG78" s="10">
        <v>43945</v>
      </c>
      <c r="AH78">
        <v>1501900</v>
      </c>
      <c r="AI78">
        <v>-41400</v>
      </c>
      <c r="AJ78" t="s">
        <v>85</v>
      </c>
      <c r="AK78" s="10">
        <v>43944</v>
      </c>
      <c r="AL78">
        <v>3088900</v>
      </c>
      <c r="AM78">
        <v>163300</v>
      </c>
      <c r="AN78" s="10">
        <v>43944</v>
      </c>
      <c r="AO78">
        <v>1543300</v>
      </c>
      <c r="AP78">
        <v>-71300</v>
      </c>
      <c r="AQ78" t="s">
        <v>85</v>
      </c>
      <c r="AR78" s="10">
        <v>43943</v>
      </c>
      <c r="AS78">
        <v>2925600</v>
      </c>
      <c r="AT78">
        <v>-62100</v>
      </c>
      <c r="AU78" s="10">
        <v>43943</v>
      </c>
      <c r="AV78">
        <v>1614600</v>
      </c>
      <c r="AW78">
        <v>-209300</v>
      </c>
      <c r="AX78" t="s">
        <v>85</v>
      </c>
      <c r="AY78" s="10">
        <v>43942</v>
      </c>
      <c r="AZ78">
        <v>2987700</v>
      </c>
      <c r="BA78">
        <v>179400</v>
      </c>
      <c r="BB78" s="10">
        <v>43942</v>
      </c>
      <c r="BC78">
        <v>1823900</v>
      </c>
      <c r="BD78">
        <v>-9200</v>
      </c>
      <c r="BE78" t="s">
        <v>85</v>
      </c>
      <c r="BF78" s="10">
        <v>43941</v>
      </c>
      <c r="BG78">
        <v>2808300</v>
      </c>
      <c r="BH78">
        <v>586500</v>
      </c>
      <c r="BI78" s="10">
        <v>43941</v>
      </c>
      <c r="BJ78">
        <v>1833100</v>
      </c>
      <c r="BK78">
        <v>85100</v>
      </c>
      <c r="BL78" t="s">
        <v>85</v>
      </c>
      <c r="BM78" s="10">
        <v>43938</v>
      </c>
      <c r="BN78">
        <v>2221800</v>
      </c>
      <c r="BO78">
        <v>305900</v>
      </c>
      <c r="BP78" s="10">
        <v>43938</v>
      </c>
      <c r="BQ78">
        <v>1748000</v>
      </c>
      <c r="BR78">
        <v>108100</v>
      </c>
      <c r="BS78" t="s">
        <v>85</v>
      </c>
      <c r="BT78" s="10">
        <v>43937</v>
      </c>
      <c r="BU78">
        <v>1915900</v>
      </c>
      <c r="BV78">
        <v>87400</v>
      </c>
      <c r="BW78" s="10">
        <v>43937</v>
      </c>
      <c r="BX78">
        <v>1639900</v>
      </c>
      <c r="BY78">
        <v>147200</v>
      </c>
      <c r="BZ78" t="s">
        <v>85</v>
      </c>
      <c r="CA78" s="10">
        <v>43936</v>
      </c>
      <c r="CB78">
        <v>1828500</v>
      </c>
      <c r="CC78">
        <v>450800</v>
      </c>
      <c r="CD78" s="10">
        <v>43936</v>
      </c>
      <c r="CE78">
        <v>1492700</v>
      </c>
      <c r="CF78">
        <v>156400</v>
      </c>
      <c r="CG78" t="s">
        <v>85</v>
      </c>
      <c r="CH78" s="10">
        <v>43934</v>
      </c>
      <c r="CI78">
        <v>1377700</v>
      </c>
      <c r="CJ78">
        <v>57500</v>
      </c>
      <c r="CK78" s="10">
        <v>43934</v>
      </c>
      <c r="CL78">
        <v>1336300</v>
      </c>
      <c r="CM78">
        <v>9200</v>
      </c>
      <c r="CN78" t="s">
        <v>85</v>
      </c>
      <c r="CO78" s="10">
        <v>43930</v>
      </c>
      <c r="CP78">
        <v>1320200</v>
      </c>
      <c r="CQ78">
        <v>57500</v>
      </c>
      <c r="CR78" s="10">
        <v>43930</v>
      </c>
      <c r="CS78">
        <v>1327100</v>
      </c>
      <c r="CT78">
        <v>135700</v>
      </c>
      <c r="CU78" t="s">
        <v>85</v>
      </c>
      <c r="CV78" s="10">
        <v>43929</v>
      </c>
      <c r="CW78">
        <v>1262700</v>
      </c>
      <c r="CX78">
        <v>57500</v>
      </c>
      <c r="CY78" s="10">
        <v>43929</v>
      </c>
      <c r="CZ78">
        <v>1191400</v>
      </c>
      <c r="DA78">
        <v>-69000</v>
      </c>
      <c r="DD78" t="str">
        <f t="shared" si="67"/>
        <v>JUBLFOOD</v>
      </c>
      <c r="DE78">
        <f t="shared" si="85"/>
        <v>237000</v>
      </c>
      <c r="DF78">
        <f t="shared" si="86"/>
        <v>289000</v>
      </c>
      <c r="DG78">
        <f t="shared" si="87"/>
        <v>323000</v>
      </c>
      <c r="DH78">
        <f t="shared" si="88"/>
        <v>308500</v>
      </c>
      <c r="DI78">
        <f t="shared" si="89"/>
        <v>324500</v>
      </c>
      <c r="DJ78">
        <f t="shared" si="90"/>
        <v>363500</v>
      </c>
      <c r="DK78">
        <f t="shared" si="91"/>
        <v>349500</v>
      </c>
      <c r="DL78">
        <f t="shared" si="92"/>
        <v>341000</v>
      </c>
      <c r="DM78">
        <f t="shared" si="93"/>
        <v>335500</v>
      </c>
      <c r="DN78">
        <f t="shared" si="94"/>
        <v>314000</v>
      </c>
      <c r="DO78">
        <f t="shared" si="95"/>
        <v>283500</v>
      </c>
      <c r="DP78">
        <f t="shared" si="96"/>
        <v>253500</v>
      </c>
      <c r="DQ78">
        <f t="shared" si="97"/>
        <v>198500</v>
      </c>
      <c r="DR78">
        <f t="shared" si="98"/>
        <v>180500</v>
      </c>
      <c r="DS78">
        <f t="shared" si="99"/>
        <v>177500</v>
      </c>
      <c r="DT78">
        <f t="shared" si="100"/>
        <v>338000</v>
      </c>
      <c r="DU78">
        <f t="shared" si="101"/>
        <v>301000</v>
      </c>
      <c r="DV78">
        <f t="shared" si="102"/>
        <v>304000</v>
      </c>
      <c r="DW78">
        <f t="shared" si="103"/>
        <v>281000</v>
      </c>
      <c r="DX78">
        <f t="shared" si="104"/>
        <v>298500</v>
      </c>
      <c r="DY78">
        <f t="shared" si="105"/>
        <v>323500</v>
      </c>
      <c r="DZ78">
        <f t="shared" si="106"/>
        <v>308500</v>
      </c>
      <c r="EA78">
        <f t="shared" si="107"/>
        <v>318500</v>
      </c>
      <c r="EB78">
        <f t="shared" si="108"/>
        <v>315500</v>
      </c>
      <c r="EC78">
        <f t="shared" si="109"/>
        <v>299000</v>
      </c>
      <c r="ED78">
        <f t="shared" si="110"/>
        <v>283000</v>
      </c>
      <c r="EE78">
        <f t="shared" si="111"/>
        <v>234000</v>
      </c>
      <c r="EF78">
        <f t="shared" si="112"/>
        <v>153000</v>
      </c>
      <c r="EG78">
        <f t="shared" si="113"/>
        <v>130000</v>
      </c>
      <c r="EH78">
        <f t="shared" si="114"/>
        <v>130000</v>
      </c>
      <c r="EJ78" s="11" t="str">
        <f t="shared" si="115"/>
        <v>JUBLFOOD</v>
      </c>
      <c r="EK78" s="12">
        <f t="shared" si="145"/>
        <v>1.4261603375527425</v>
      </c>
      <c r="EL78" s="12">
        <f t="shared" si="145"/>
        <v>1.0415224913494809</v>
      </c>
      <c r="EM78" s="12">
        <f t="shared" si="145"/>
        <v>0.94117647058823528</v>
      </c>
      <c r="EN78" s="12">
        <f t="shared" si="145"/>
        <v>0.91085899513776336</v>
      </c>
      <c r="EO78" s="12">
        <f t="shared" si="145"/>
        <v>0.91987673343605547</v>
      </c>
      <c r="EP78" s="12">
        <f t="shared" si="145"/>
        <v>0.88995873452544705</v>
      </c>
      <c r="EQ78" s="12">
        <f t="shared" si="145"/>
        <v>0.88268955650929903</v>
      </c>
      <c r="ER78" s="12">
        <f t="shared" si="145"/>
        <v>0.93401759530791784</v>
      </c>
      <c r="ES78" s="12">
        <f t="shared" si="145"/>
        <v>0.94038748137108796</v>
      </c>
      <c r="ET78" s="12">
        <f t="shared" si="145"/>
        <v>0.95222929936305734</v>
      </c>
      <c r="EU78" s="12">
        <f t="shared" si="145"/>
        <v>0.99823633156966485</v>
      </c>
      <c r="EV78" s="12">
        <f t="shared" si="145"/>
        <v>0.92307692307692313</v>
      </c>
      <c r="EW78" s="12">
        <f t="shared" si="145"/>
        <v>0.77078085642317384</v>
      </c>
      <c r="EX78" s="12">
        <f t="shared" si="145"/>
        <v>0.72022160664819945</v>
      </c>
      <c r="EY78" s="12">
        <f t="shared" si="145"/>
        <v>0.73239436619718312</v>
      </c>
      <c r="FA78" s="12" t="str">
        <f t="shared" si="116"/>
        <v>JUBLFOOD</v>
      </c>
      <c r="FB78" s="12">
        <f t="shared" si="117"/>
        <v>-17.993079584775085</v>
      </c>
      <c r="FC78" s="12">
        <f t="shared" si="118"/>
        <v>-10.526315789473685</v>
      </c>
      <c r="FD78" s="12">
        <f t="shared" si="119"/>
        <v>4.7001620745542949</v>
      </c>
      <c r="FE78" s="12">
        <f t="shared" si="120"/>
        <v>-4.9306625577812015</v>
      </c>
      <c r="FF78" s="12">
        <f t="shared" si="121"/>
        <v>-10.729023383768913</v>
      </c>
      <c r="FG78" s="12">
        <f t="shared" si="122"/>
        <v>4.0057224606580828</v>
      </c>
      <c r="FH78" s="12">
        <f t="shared" si="123"/>
        <v>2.4926686217008798</v>
      </c>
      <c r="FI78" s="12">
        <f t="shared" si="124"/>
        <v>1.639344262295082</v>
      </c>
      <c r="FJ78" s="12">
        <f t="shared" si="125"/>
        <v>6.8471337579617835</v>
      </c>
      <c r="FK78" s="12">
        <f t="shared" si="126"/>
        <v>10.758377425044092</v>
      </c>
      <c r="FL78" s="12">
        <f t="shared" si="127"/>
        <v>11.834319526627219</v>
      </c>
      <c r="FM78" s="12">
        <f t="shared" si="128"/>
        <v>27.707808564231737</v>
      </c>
      <c r="FN78" s="12">
        <f t="shared" si="129"/>
        <v>9.97229916897507</v>
      </c>
      <c r="FO78" s="12">
        <f t="shared" si="130"/>
        <v>1.6901408450704225</v>
      </c>
      <c r="FP78" s="12">
        <f t="shared" si="131"/>
        <v>0.12292358803986711</v>
      </c>
      <c r="FQ78" s="12">
        <f t="shared" si="132"/>
        <v>-9.8684210526315784E-3</v>
      </c>
      <c r="FR78" s="12">
        <f t="shared" si="133"/>
        <v>8.1850533807829182E-2</v>
      </c>
      <c r="FS78" s="12">
        <f t="shared" si="134"/>
        <v>-5.8626465661641543E-2</v>
      </c>
      <c r="FT78" s="12">
        <f t="shared" si="135"/>
        <v>-7.7279752704791344E-2</v>
      </c>
      <c r="FU78" s="12">
        <f t="shared" si="136"/>
        <v>4.8622366288492709E-2</v>
      </c>
      <c r="FV78" s="12">
        <f t="shared" si="137"/>
        <v>-3.1397174254317109E-2</v>
      </c>
      <c r="FW78" s="12">
        <f t="shared" si="138"/>
        <v>9.5087163232963554E-3</v>
      </c>
      <c r="FX78" s="12">
        <f t="shared" si="139"/>
        <v>5.5183946488294312E-2</v>
      </c>
      <c r="FY78" s="12">
        <f t="shared" si="140"/>
        <v>5.6537102473498232E-2</v>
      </c>
      <c r="FZ78" s="12">
        <f t="shared" si="141"/>
        <v>0.20940170940170941</v>
      </c>
      <c r="GA78" s="12">
        <f t="shared" si="142"/>
        <v>0.52941176470588236</v>
      </c>
      <c r="GB78" s="12">
        <f t="shared" si="143"/>
        <v>0.17692307692307693</v>
      </c>
      <c r="GC78" s="12">
        <f t="shared" si="144"/>
        <v>0</v>
      </c>
    </row>
    <row r="79" spans="1:185" x14ac:dyDescent="0.25">
      <c r="A79" t="s">
        <v>86</v>
      </c>
      <c r="B79" s="10">
        <v>43951</v>
      </c>
      <c r="C79">
        <v>237000</v>
      </c>
      <c r="D79">
        <v>-52000</v>
      </c>
      <c r="E79" s="10">
        <v>43951</v>
      </c>
      <c r="F79">
        <v>338000</v>
      </c>
      <c r="G79">
        <v>37000</v>
      </c>
      <c r="H79" t="s">
        <v>86</v>
      </c>
      <c r="I79" s="10">
        <v>43950</v>
      </c>
      <c r="J79">
        <v>289000</v>
      </c>
      <c r="K79">
        <v>-34000</v>
      </c>
      <c r="L79" s="10">
        <v>43950</v>
      </c>
      <c r="M79">
        <v>301000</v>
      </c>
      <c r="N79">
        <v>-3000</v>
      </c>
      <c r="O79" t="s">
        <v>86</v>
      </c>
      <c r="P79" s="10">
        <v>43949</v>
      </c>
      <c r="Q79">
        <v>323000</v>
      </c>
      <c r="R79">
        <v>14500</v>
      </c>
      <c r="S79" s="10">
        <v>43949</v>
      </c>
      <c r="T79">
        <v>304000</v>
      </c>
      <c r="U79">
        <v>23000</v>
      </c>
      <c r="V79" t="s">
        <v>86</v>
      </c>
      <c r="W79" s="10">
        <v>43948</v>
      </c>
      <c r="X79">
        <v>308500</v>
      </c>
      <c r="Y79">
        <v>-16000</v>
      </c>
      <c r="Z79" s="10">
        <v>43948</v>
      </c>
      <c r="AA79">
        <v>281000</v>
      </c>
      <c r="AB79">
        <v>-17500</v>
      </c>
      <c r="AC79" t="s">
        <v>86</v>
      </c>
      <c r="AD79" s="10">
        <v>43945</v>
      </c>
      <c r="AE79">
        <v>324500</v>
      </c>
      <c r="AF79">
        <v>-39000</v>
      </c>
      <c r="AG79" s="10">
        <v>43945</v>
      </c>
      <c r="AH79">
        <v>298500</v>
      </c>
      <c r="AI79">
        <v>-25000</v>
      </c>
      <c r="AJ79" t="s">
        <v>86</v>
      </c>
      <c r="AK79" s="10">
        <v>43944</v>
      </c>
      <c r="AL79">
        <v>363500</v>
      </c>
      <c r="AM79">
        <v>14000</v>
      </c>
      <c r="AN79" s="10">
        <v>43944</v>
      </c>
      <c r="AO79">
        <v>323500</v>
      </c>
      <c r="AP79">
        <v>15000</v>
      </c>
      <c r="AQ79" t="s">
        <v>86</v>
      </c>
      <c r="AR79" s="10">
        <v>43943</v>
      </c>
      <c r="AS79">
        <v>349500</v>
      </c>
      <c r="AT79">
        <v>8500</v>
      </c>
      <c r="AU79" s="10">
        <v>43943</v>
      </c>
      <c r="AV79">
        <v>308500</v>
      </c>
      <c r="AW79">
        <v>-10000</v>
      </c>
      <c r="AX79" t="s">
        <v>86</v>
      </c>
      <c r="AY79" s="10">
        <v>43942</v>
      </c>
      <c r="AZ79">
        <v>341000</v>
      </c>
      <c r="BA79">
        <v>5500</v>
      </c>
      <c r="BB79" s="10">
        <v>43942</v>
      </c>
      <c r="BC79">
        <v>318500</v>
      </c>
      <c r="BD79">
        <v>3000</v>
      </c>
      <c r="BE79" t="s">
        <v>86</v>
      </c>
      <c r="BF79" s="10">
        <v>43941</v>
      </c>
      <c r="BG79">
        <v>335500</v>
      </c>
      <c r="BH79">
        <v>21500</v>
      </c>
      <c r="BI79" s="10">
        <v>43941</v>
      </c>
      <c r="BJ79">
        <v>315500</v>
      </c>
      <c r="BK79">
        <v>16500</v>
      </c>
      <c r="BL79" t="s">
        <v>86</v>
      </c>
      <c r="BM79" s="10">
        <v>43938</v>
      </c>
      <c r="BN79">
        <v>314000</v>
      </c>
      <c r="BO79">
        <v>30500</v>
      </c>
      <c r="BP79" s="10">
        <v>43938</v>
      </c>
      <c r="BQ79">
        <v>299000</v>
      </c>
      <c r="BR79">
        <v>16000</v>
      </c>
      <c r="BS79" t="s">
        <v>86</v>
      </c>
      <c r="BT79" s="10">
        <v>43937</v>
      </c>
      <c r="BU79">
        <v>283500</v>
      </c>
      <c r="BV79">
        <v>30000</v>
      </c>
      <c r="BW79" s="10">
        <v>43937</v>
      </c>
      <c r="BX79">
        <v>283000</v>
      </c>
      <c r="BY79">
        <v>49000</v>
      </c>
      <c r="BZ79" t="s">
        <v>86</v>
      </c>
      <c r="CA79" s="10">
        <v>43936</v>
      </c>
      <c r="CB79">
        <v>253500</v>
      </c>
      <c r="CC79">
        <v>55000</v>
      </c>
      <c r="CD79" s="10">
        <v>43936</v>
      </c>
      <c r="CE79">
        <v>234000</v>
      </c>
      <c r="CF79">
        <v>81000</v>
      </c>
      <c r="CG79" t="s">
        <v>86</v>
      </c>
      <c r="CH79" s="10">
        <v>43934</v>
      </c>
      <c r="CI79">
        <v>198500</v>
      </c>
      <c r="CJ79">
        <v>18000</v>
      </c>
      <c r="CK79" s="10">
        <v>43934</v>
      </c>
      <c r="CL79">
        <v>153000</v>
      </c>
      <c r="CM79">
        <v>23000</v>
      </c>
      <c r="CN79" t="s">
        <v>86</v>
      </c>
      <c r="CO79" s="10">
        <v>43930</v>
      </c>
      <c r="CP79">
        <v>180500</v>
      </c>
      <c r="CQ79">
        <v>3000</v>
      </c>
      <c r="CR79" s="10">
        <v>43930</v>
      </c>
      <c r="CS79">
        <v>130000</v>
      </c>
      <c r="CT79">
        <v>0</v>
      </c>
      <c r="CU79" t="s">
        <v>86</v>
      </c>
      <c r="CV79" s="10">
        <v>43929</v>
      </c>
      <c r="CW79">
        <v>177500</v>
      </c>
      <c r="CX79">
        <v>11000</v>
      </c>
      <c r="CY79" s="10">
        <v>43929</v>
      </c>
      <c r="CZ79">
        <v>130000</v>
      </c>
      <c r="DA79">
        <v>6500</v>
      </c>
      <c r="DD79" t="str">
        <f t="shared" si="67"/>
        <v>JUSTDIAL</v>
      </c>
      <c r="DE79">
        <f t="shared" si="85"/>
        <v>1034600</v>
      </c>
      <c r="DF79">
        <f t="shared" si="86"/>
        <v>690200</v>
      </c>
      <c r="DG79">
        <f t="shared" si="87"/>
        <v>735000</v>
      </c>
      <c r="DH79">
        <f t="shared" si="88"/>
        <v>422800</v>
      </c>
      <c r="DI79">
        <f t="shared" si="89"/>
        <v>385000</v>
      </c>
      <c r="DJ79">
        <f t="shared" si="90"/>
        <v>438200</v>
      </c>
      <c r="DK79">
        <f t="shared" si="91"/>
        <v>408800</v>
      </c>
      <c r="DL79">
        <f t="shared" si="92"/>
        <v>323400</v>
      </c>
      <c r="DM79">
        <f t="shared" si="93"/>
        <v>319200</v>
      </c>
      <c r="DN79">
        <f t="shared" si="94"/>
        <v>240800</v>
      </c>
      <c r="DO79">
        <f t="shared" si="95"/>
        <v>211400</v>
      </c>
      <c r="DP79">
        <f t="shared" si="96"/>
        <v>106400</v>
      </c>
      <c r="DQ79">
        <f t="shared" si="97"/>
        <v>82600</v>
      </c>
      <c r="DR79">
        <f t="shared" si="98"/>
        <v>74200</v>
      </c>
      <c r="DS79">
        <f t="shared" si="99"/>
        <v>60200</v>
      </c>
      <c r="DT79">
        <f t="shared" si="100"/>
        <v>576800</v>
      </c>
      <c r="DU79">
        <f t="shared" si="101"/>
        <v>410200</v>
      </c>
      <c r="DV79">
        <f t="shared" si="102"/>
        <v>403200</v>
      </c>
      <c r="DW79">
        <f t="shared" si="103"/>
        <v>203000</v>
      </c>
      <c r="DX79">
        <f t="shared" si="104"/>
        <v>179200</v>
      </c>
      <c r="DY79">
        <f t="shared" si="105"/>
        <v>194600</v>
      </c>
      <c r="DZ79">
        <f t="shared" si="106"/>
        <v>180600</v>
      </c>
      <c r="EA79">
        <f t="shared" si="107"/>
        <v>170800</v>
      </c>
      <c r="EB79">
        <f t="shared" si="108"/>
        <v>155400</v>
      </c>
      <c r="EC79">
        <f t="shared" si="109"/>
        <v>120400</v>
      </c>
      <c r="ED79">
        <f t="shared" si="110"/>
        <v>123200</v>
      </c>
      <c r="EE79">
        <f t="shared" si="111"/>
        <v>123200</v>
      </c>
      <c r="EF79">
        <f t="shared" si="112"/>
        <v>78400</v>
      </c>
      <c r="EG79">
        <f t="shared" si="113"/>
        <v>74200</v>
      </c>
      <c r="EH79">
        <f t="shared" si="114"/>
        <v>40600</v>
      </c>
      <c r="EJ79" s="11" t="str">
        <f t="shared" si="115"/>
        <v>JUSTDIAL</v>
      </c>
      <c r="EK79" s="12">
        <f t="shared" si="145"/>
        <v>0.55751014884979699</v>
      </c>
      <c r="EL79" s="12">
        <f t="shared" si="145"/>
        <v>0.59432048681541583</v>
      </c>
      <c r="EM79" s="12">
        <f t="shared" si="145"/>
        <v>0.5485714285714286</v>
      </c>
      <c r="EN79" s="12">
        <f t="shared" si="145"/>
        <v>0.48013245033112584</v>
      </c>
      <c r="EO79" s="12">
        <f t="shared" si="145"/>
        <v>0.46545454545454545</v>
      </c>
      <c r="EP79" s="12">
        <f t="shared" si="145"/>
        <v>0.44408945686900958</v>
      </c>
      <c r="EQ79" s="12">
        <f t="shared" si="145"/>
        <v>0.44178082191780821</v>
      </c>
      <c r="ER79" s="12">
        <f t="shared" si="145"/>
        <v>0.52813852813852813</v>
      </c>
      <c r="ES79" s="12">
        <f t="shared" si="145"/>
        <v>0.48684210526315791</v>
      </c>
      <c r="ET79" s="12">
        <f t="shared" si="145"/>
        <v>0.5</v>
      </c>
      <c r="EU79" s="12">
        <f t="shared" si="145"/>
        <v>0.58278145695364236</v>
      </c>
      <c r="EV79" s="12">
        <f t="shared" si="145"/>
        <v>1.1578947368421053</v>
      </c>
      <c r="EW79" s="12">
        <f t="shared" si="145"/>
        <v>0.94915254237288138</v>
      </c>
      <c r="EX79" s="12">
        <f t="shared" si="145"/>
        <v>1</v>
      </c>
      <c r="EY79" s="12">
        <f t="shared" si="145"/>
        <v>0.67441860465116277</v>
      </c>
      <c r="FA79" s="12" t="str">
        <f t="shared" si="116"/>
        <v>JUSTDIAL</v>
      </c>
      <c r="FB79" s="12">
        <f t="shared" si="117"/>
        <v>49.898580121703851</v>
      </c>
      <c r="FC79" s="12">
        <f t="shared" si="118"/>
        <v>-6.0952380952380949</v>
      </c>
      <c r="FD79" s="12">
        <f t="shared" si="119"/>
        <v>73.841059602649011</v>
      </c>
      <c r="FE79" s="12">
        <f t="shared" si="120"/>
        <v>9.8181818181818183</v>
      </c>
      <c r="FF79" s="12">
        <f t="shared" si="121"/>
        <v>-12.140575079872205</v>
      </c>
      <c r="FG79" s="12">
        <f t="shared" si="122"/>
        <v>7.1917808219178081</v>
      </c>
      <c r="FH79" s="12">
        <f t="shared" si="123"/>
        <v>26.406926406926406</v>
      </c>
      <c r="FI79" s="12">
        <f t="shared" si="124"/>
        <v>1.3157894736842106</v>
      </c>
      <c r="FJ79" s="12">
        <f t="shared" si="125"/>
        <v>32.558139534883722</v>
      </c>
      <c r="FK79" s="12">
        <f t="shared" si="126"/>
        <v>13.907284768211921</v>
      </c>
      <c r="FL79" s="12">
        <f t="shared" si="127"/>
        <v>98.684210526315795</v>
      </c>
      <c r="FM79" s="12">
        <f t="shared" si="128"/>
        <v>28.8135593220339</v>
      </c>
      <c r="FN79" s="12">
        <f t="shared" si="129"/>
        <v>11.320754716981131</v>
      </c>
      <c r="FO79" s="12">
        <f t="shared" si="130"/>
        <v>23.255813953488371</v>
      </c>
      <c r="FP79" s="12">
        <f t="shared" si="131"/>
        <v>0.4061433447098976</v>
      </c>
      <c r="FQ79" s="12">
        <f t="shared" si="132"/>
        <v>1.7361111111111112E-2</v>
      </c>
      <c r="FR79" s="12">
        <f t="shared" si="133"/>
        <v>0.98620689655172411</v>
      </c>
      <c r="FS79" s="12">
        <f t="shared" si="134"/>
        <v>0.1328125</v>
      </c>
      <c r="FT79" s="12">
        <f t="shared" si="135"/>
        <v>-7.9136690647482008E-2</v>
      </c>
      <c r="FU79" s="12">
        <f t="shared" si="136"/>
        <v>7.7519379844961239E-2</v>
      </c>
      <c r="FV79" s="12">
        <f t="shared" si="137"/>
        <v>5.737704918032787E-2</v>
      </c>
      <c r="FW79" s="12">
        <f t="shared" si="138"/>
        <v>9.90990990990991E-2</v>
      </c>
      <c r="FX79" s="12">
        <f t="shared" si="139"/>
        <v>0.29069767441860467</v>
      </c>
      <c r="FY79" s="12">
        <f t="shared" si="140"/>
        <v>-2.2727272727272728E-2</v>
      </c>
      <c r="FZ79" s="12">
        <f t="shared" si="141"/>
        <v>0</v>
      </c>
      <c r="GA79" s="12">
        <f t="shared" si="142"/>
        <v>0.5714285714285714</v>
      </c>
      <c r="GB79" s="12">
        <f t="shared" si="143"/>
        <v>5.6603773584905662E-2</v>
      </c>
      <c r="GC79" s="12">
        <f t="shared" si="144"/>
        <v>0.82758620689655171</v>
      </c>
    </row>
    <row r="80" spans="1:185" x14ac:dyDescent="0.25">
      <c r="A80" t="s">
        <v>87</v>
      </c>
      <c r="B80" s="10">
        <v>43951</v>
      </c>
      <c r="C80">
        <v>1034600</v>
      </c>
      <c r="D80">
        <v>344400</v>
      </c>
      <c r="E80" s="10">
        <v>43951</v>
      </c>
      <c r="F80">
        <v>576800</v>
      </c>
      <c r="G80">
        <v>166600</v>
      </c>
      <c r="H80" t="s">
        <v>87</v>
      </c>
      <c r="I80" s="10">
        <v>43950</v>
      </c>
      <c r="J80">
        <v>690200</v>
      </c>
      <c r="K80">
        <v>-44800</v>
      </c>
      <c r="L80" s="10">
        <v>43950</v>
      </c>
      <c r="M80">
        <v>410200</v>
      </c>
      <c r="N80">
        <v>7000</v>
      </c>
      <c r="O80" t="s">
        <v>87</v>
      </c>
      <c r="P80" s="10">
        <v>43949</v>
      </c>
      <c r="Q80">
        <v>735000</v>
      </c>
      <c r="R80">
        <v>312200</v>
      </c>
      <c r="S80" s="10">
        <v>43949</v>
      </c>
      <c r="T80">
        <v>403200</v>
      </c>
      <c r="U80">
        <v>200200</v>
      </c>
      <c r="V80" t="s">
        <v>87</v>
      </c>
      <c r="W80" s="10">
        <v>43948</v>
      </c>
      <c r="X80">
        <v>422800</v>
      </c>
      <c r="Y80">
        <v>37800</v>
      </c>
      <c r="Z80" s="10">
        <v>43948</v>
      </c>
      <c r="AA80">
        <v>203000</v>
      </c>
      <c r="AB80">
        <v>23800</v>
      </c>
      <c r="AC80" t="s">
        <v>87</v>
      </c>
      <c r="AD80" s="10">
        <v>43945</v>
      </c>
      <c r="AE80">
        <v>385000</v>
      </c>
      <c r="AF80">
        <v>-53200</v>
      </c>
      <c r="AG80" s="10">
        <v>43945</v>
      </c>
      <c r="AH80">
        <v>179200</v>
      </c>
      <c r="AI80">
        <v>-15400</v>
      </c>
      <c r="AJ80" t="s">
        <v>87</v>
      </c>
      <c r="AK80" s="10">
        <v>43944</v>
      </c>
      <c r="AL80">
        <v>438200</v>
      </c>
      <c r="AM80">
        <v>29400</v>
      </c>
      <c r="AN80" s="10">
        <v>43944</v>
      </c>
      <c r="AO80">
        <v>194600</v>
      </c>
      <c r="AP80">
        <v>14000</v>
      </c>
      <c r="AQ80" t="s">
        <v>87</v>
      </c>
      <c r="AR80" s="10">
        <v>43943</v>
      </c>
      <c r="AS80">
        <v>408800</v>
      </c>
      <c r="AT80">
        <v>85400</v>
      </c>
      <c r="AU80" s="10">
        <v>43943</v>
      </c>
      <c r="AV80">
        <v>180600</v>
      </c>
      <c r="AW80">
        <v>9800</v>
      </c>
      <c r="AX80" t="s">
        <v>87</v>
      </c>
      <c r="AY80" s="10">
        <v>43942</v>
      </c>
      <c r="AZ80">
        <v>323400</v>
      </c>
      <c r="BA80">
        <v>4200</v>
      </c>
      <c r="BB80" s="10">
        <v>43942</v>
      </c>
      <c r="BC80">
        <v>170800</v>
      </c>
      <c r="BD80">
        <v>15400</v>
      </c>
      <c r="BE80" t="s">
        <v>87</v>
      </c>
      <c r="BF80" s="10">
        <v>43941</v>
      </c>
      <c r="BG80">
        <v>319200</v>
      </c>
      <c r="BH80">
        <v>78400</v>
      </c>
      <c r="BI80" s="10">
        <v>43941</v>
      </c>
      <c r="BJ80">
        <v>155400</v>
      </c>
      <c r="BK80">
        <v>35000</v>
      </c>
      <c r="BL80" t="s">
        <v>87</v>
      </c>
      <c r="BM80" s="10">
        <v>43938</v>
      </c>
      <c r="BN80">
        <v>240800</v>
      </c>
      <c r="BO80">
        <v>29400</v>
      </c>
      <c r="BP80" s="10">
        <v>43938</v>
      </c>
      <c r="BQ80">
        <v>120400</v>
      </c>
      <c r="BR80">
        <v>-2800</v>
      </c>
      <c r="BS80" t="s">
        <v>87</v>
      </c>
      <c r="BT80" s="10">
        <v>43937</v>
      </c>
      <c r="BU80">
        <v>211400</v>
      </c>
      <c r="BV80">
        <v>105000</v>
      </c>
      <c r="BW80" s="10">
        <v>43937</v>
      </c>
      <c r="BX80">
        <v>123200</v>
      </c>
      <c r="BY80">
        <v>0</v>
      </c>
      <c r="BZ80" t="s">
        <v>87</v>
      </c>
      <c r="CA80" s="10">
        <v>43936</v>
      </c>
      <c r="CB80">
        <v>106400</v>
      </c>
      <c r="CC80">
        <v>23800</v>
      </c>
      <c r="CD80" s="10">
        <v>43936</v>
      </c>
      <c r="CE80">
        <v>123200</v>
      </c>
      <c r="CF80">
        <v>44800</v>
      </c>
      <c r="CG80" t="s">
        <v>87</v>
      </c>
      <c r="CH80" s="10">
        <v>43934</v>
      </c>
      <c r="CI80">
        <v>82600</v>
      </c>
      <c r="CJ80">
        <v>8400</v>
      </c>
      <c r="CK80" s="10">
        <v>43934</v>
      </c>
      <c r="CL80">
        <v>78400</v>
      </c>
      <c r="CM80">
        <v>4200</v>
      </c>
      <c r="CN80" t="s">
        <v>87</v>
      </c>
      <c r="CO80" s="10">
        <v>43930</v>
      </c>
      <c r="CP80">
        <v>74200</v>
      </c>
      <c r="CQ80">
        <v>14000</v>
      </c>
      <c r="CR80" s="10">
        <v>43930</v>
      </c>
      <c r="CS80">
        <v>74200</v>
      </c>
      <c r="CT80">
        <v>33600</v>
      </c>
      <c r="CU80" t="s">
        <v>87</v>
      </c>
      <c r="CV80" s="10">
        <v>43929</v>
      </c>
      <c r="CW80">
        <v>60200</v>
      </c>
      <c r="CX80">
        <v>30800</v>
      </c>
      <c r="CY80" s="10">
        <v>43929</v>
      </c>
      <c r="CZ80">
        <v>40600</v>
      </c>
      <c r="DA80">
        <v>18200</v>
      </c>
      <c r="DD80" t="str">
        <f t="shared" si="67"/>
        <v>KOTAKBANK</v>
      </c>
      <c r="DE80">
        <f t="shared" si="85"/>
        <v>1627600</v>
      </c>
      <c r="DF80">
        <f t="shared" si="86"/>
        <v>1502400</v>
      </c>
      <c r="DG80">
        <f t="shared" si="87"/>
        <v>1602000</v>
      </c>
      <c r="DH80">
        <f t="shared" si="88"/>
        <v>1842800</v>
      </c>
      <c r="DI80">
        <f t="shared" si="89"/>
        <v>1900000</v>
      </c>
      <c r="DJ80">
        <f t="shared" si="90"/>
        <v>1859200</v>
      </c>
      <c r="DK80">
        <f t="shared" si="91"/>
        <v>1960400</v>
      </c>
      <c r="DL80">
        <f t="shared" si="92"/>
        <v>1920400</v>
      </c>
      <c r="DM80">
        <f t="shared" si="93"/>
        <v>1854400</v>
      </c>
      <c r="DN80">
        <f t="shared" si="94"/>
        <v>1784800</v>
      </c>
      <c r="DO80">
        <f t="shared" si="95"/>
        <v>1865600</v>
      </c>
      <c r="DP80">
        <f t="shared" si="96"/>
        <v>1530800</v>
      </c>
      <c r="DQ80">
        <f t="shared" si="97"/>
        <v>1299200</v>
      </c>
      <c r="DR80">
        <f t="shared" si="98"/>
        <v>1263200</v>
      </c>
      <c r="DS80">
        <f t="shared" si="99"/>
        <v>1422800</v>
      </c>
      <c r="DT80">
        <f t="shared" si="100"/>
        <v>1564800</v>
      </c>
      <c r="DU80">
        <f t="shared" si="101"/>
        <v>1347200</v>
      </c>
      <c r="DV80">
        <f t="shared" si="102"/>
        <v>1493600</v>
      </c>
      <c r="DW80">
        <f t="shared" si="103"/>
        <v>1486800</v>
      </c>
      <c r="DX80">
        <f t="shared" si="104"/>
        <v>1343600</v>
      </c>
      <c r="DY80">
        <f t="shared" si="105"/>
        <v>1564400</v>
      </c>
      <c r="DZ80">
        <f t="shared" si="106"/>
        <v>1222400</v>
      </c>
      <c r="EA80">
        <f t="shared" si="107"/>
        <v>1155600</v>
      </c>
      <c r="EB80">
        <f t="shared" si="108"/>
        <v>1150000</v>
      </c>
      <c r="EC80">
        <f t="shared" si="109"/>
        <v>1252400</v>
      </c>
      <c r="ED80">
        <f t="shared" si="110"/>
        <v>1171200</v>
      </c>
      <c r="EE80">
        <f t="shared" si="111"/>
        <v>984000</v>
      </c>
      <c r="EF80">
        <f t="shared" si="112"/>
        <v>1044000</v>
      </c>
      <c r="EG80">
        <f t="shared" si="113"/>
        <v>1063600</v>
      </c>
      <c r="EH80">
        <f t="shared" si="114"/>
        <v>961600</v>
      </c>
      <c r="EJ80" s="11" t="str">
        <f t="shared" si="115"/>
        <v>KOTAKBANK</v>
      </c>
      <c r="EK80" s="12">
        <f t="shared" si="145"/>
        <v>0.96141558122388793</v>
      </c>
      <c r="EL80" s="12">
        <f t="shared" si="145"/>
        <v>0.89669861554845576</v>
      </c>
      <c r="EM80" s="12">
        <f t="shared" si="145"/>
        <v>0.93233458177278405</v>
      </c>
      <c r="EN80" s="12">
        <f t="shared" si="145"/>
        <v>0.80681571521597573</v>
      </c>
      <c r="EO80" s="12">
        <f t="shared" si="145"/>
        <v>0.7071578947368421</v>
      </c>
      <c r="EP80" s="12">
        <f t="shared" si="145"/>
        <v>0.84143717728055079</v>
      </c>
      <c r="EQ80" s="12">
        <f t="shared" si="145"/>
        <v>0.62354621505815144</v>
      </c>
      <c r="ER80" s="12">
        <f t="shared" si="145"/>
        <v>0.60174963549260574</v>
      </c>
      <c r="ES80" s="12">
        <f t="shared" si="145"/>
        <v>0.62014667817083691</v>
      </c>
      <c r="ET80" s="12">
        <f t="shared" si="145"/>
        <v>0.70170327207530259</v>
      </c>
      <c r="EU80" s="12">
        <f t="shared" si="145"/>
        <v>0.62778730703259</v>
      </c>
      <c r="EV80" s="12">
        <f t="shared" si="145"/>
        <v>0.64280114972563362</v>
      </c>
      <c r="EW80" s="12">
        <f t="shared" si="145"/>
        <v>0.8035714285714286</v>
      </c>
      <c r="EX80" s="12">
        <f t="shared" si="145"/>
        <v>0.84198860037998735</v>
      </c>
      <c r="EY80" s="12">
        <f t="shared" si="145"/>
        <v>0.67585043576047232</v>
      </c>
      <c r="FA80" s="12" t="str">
        <f t="shared" si="116"/>
        <v>KOTAKBANK</v>
      </c>
      <c r="FB80" s="12">
        <f t="shared" si="117"/>
        <v>8.3333333333333339</v>
      </c>
      <c r="FC80" s="12">
        <f t="shared" si="118"/>
        <v>-6.2172284644194757</v>
      </c>
      <c r="FD80" s="12">
        <f t="shared" si="119"/>
        <v>-13.067071847189061</v>
      </c>
      <c r="FE80" s="12">
        <f t="shared" si="120"/>
        <v>-3.0105263157894737</v>
      </c>
      <c r="FF80" s="12">
        <f t="shared" si="121"/>
        <v>2.1944922547332184</v>
      </c>
      <c r="FG80" s="12">
        <f t="shared" si="122"/>
        <v>-5.1622117935115286</v>
      </c>
      <c r="FH80" s="12">
        <f t="shared" si="123"/>
        <v>2.0828993959591751</v>
      </c>
      <c r="FI80" s="12">
        <f t="shared" si="124"/>
        <v>3.5591026747195857</v>
      </c>
      <c r="FJ80" s="12">
        <f t="shared" si="125"/>
        <v>3.8995965934558492</v>
      </c>
      <c r="FK80" s="12">
        <f t="shared" si="126"/>
        <v>-4.3310463121783878</v>
      </c>
      <c r="FL80" s="12">
        <f t="shared" si="127"/>
        <v>21.87091716749412</v>
      </c>
      <c r="FM80" s="12">
        <f t="shared" si="128"/>
        <v>17.826354679802957</v>
      </c>
      <c r="FN80" s="12">
        <f t="shared" si="129"/>
        <v>2.8499050031665609</v>
      </c>
      <c r="FO80" s="12">
        <f t="shared" si="130"/>
        <v>-11.217317964576891</v>
      </c>
      <c r="FP80" s="12">
        <f t="shared" si="131"/>
        <v>0.16152019002375298</v>
      </c>
      <c r="FQ80" s="12">
        <f t="shared" si="132"/>
        <v>-9.8018211033743974E-2</v>
      </c>
      <c r="FR80" s="12">
        <f t="shared" si="133"/>
        <v>4.5735808447672855E-3</v>
      </c>
      <c r="FS80" s="12">
        <f t="shared" si="134"/>
        <v>0.10657933908901458</v>
      </c>
      <c r="FT80" s="12">
        <f t="shared" si="135"/>
        <v>-0.14114037330605983</v>
      </c>
      <c r="FU80" s="12">
        <f t="shared" si="136"/>
        <v>0.27977748691099474</v>
      </c>
      <c r="FV80" s="12">
        <f t="shared" si="137"/>
        <v>5.7805469020422294E-2</v>
      </c>
      <c r="FW80" s="12">
        <f t="shared" si="138"/>
        <v>4.8695652173913039E-3</v>
      </c>
      <c r="FX80" s="12">
        <f t="shared" si="139"/>
        <v>-8.1763015011178539E-2</v>
      </c>
      <c r="FY80" s="12">
        <f t="shared" si="140"/>
        <v>6.9330601092896169E-2</v>
      </c>
      <c r="FZ80" s="12">
        <f t="shared" si="141"/>
        <v>0.19024390243902439</v>
      </c>
      <c r="GA80" s="12">
        <f t="shared" si="142"/>
        <v>-5.7471264367816091E-2</v>
      </c>
      <c r="GB80" s="12">
        <f t="shared" si="143"/>
        <v>-1.8427980443775856E-2</v>
      </c>
      <c r="GC80" s="12">
        <f t="shared" si="144"/>
        <v>0.10607321131447588</v>
      </c>
    </row>
    <row r="81" spans="1:185" x14ac:dyDescent="0.25">
      <c r="A81" t="s">
        <v>88</v>
      </c>
      <c r="B81" s="10">
        <v>43951</v>
      </c>
      <c r="C81">
        <v>1627600</v>
      </c>
      <c r="D81">
        <v>125200</v>
      </c>
      <c r="E81" s="10">
        <v>43951</v>
      </c>
      <c r="F81">
        <v>1564800</v>
      </c>
      <c r="G81">
        <v>217600</v>
      </c>
      <c r="H81" t="s">
        <v>88</v>
      </c>
      <c r="I81" s="10">
        <v>43950</v>
      </c>
      <c r="J81">
        <v>1502400</v>
      </c>
      <c r="K81">
        <v>-99600</v>
      </c>
      <c r="L81" s="10">
        <v>43950</v>
      </c>
      <c r="M81">
        <v>1347200</v>
      </c>
      <c r="N81">
        <v>-146400</v>
      </c>
      <c r="O81" t="s">
        <v>88</v>
      </c>
      <c r="P81" s="10">
        <v>43949</v>
      </c>
      <c r="Q81">
        <v>1602000</v>
      </c>
      <c r="R81">
        <v>-240800</v>
      </c>
      <c r="S81" s="10">
        <v>43949</v>
      </c>
      <c r="T81">
        <v>1493600</v>
      </c>
      <c r="U81">
        <v>6800</v>
      </c>
      <c r="V81" t="s">
        <v>88</v>
      </c>
      <c r="W81" s="10">
        <v>43948</v>
      </c>
      <c r="X81">
        <v>1842800</v>
      </c>
      <c r="Y81">
        <v>-57200</v>
      </c>
      <c r="Z81" s="10">
        <v>43948</v>
      </c>
      <c r="AA81">
        <v>1486800</v>
      </c>
      <c r="AB81">
        <v>143200</v>
      </c>
      <c r="AC81" t="s">
        <v>88</v>
      </c>
      <c r="AD81" s="10">
        <v>43945</v>
      </c>
      <c r="AE81">
        <v>1900000</v>
      </c>
      <c r="AF81">
        <v>40800</v>
      </c>
      <c r="AG81" s="10">
        <v>43945</v>
      </c>
      <c r="AH81">
        <v>1343600</v>
      </c>
      <c r="AI81">
        <v>-220800</v>
      </c>
      <c r="AJ81" t="s">
        <v>88</v>
      </c>
      <c r="AK81" s="10">
        <v>43944</v>
      </c>
      <c r="AL81">
        <v>1859200</v>
      </c>
      <c r="AM81">
        <v>-101200</v>
      </c>
      <c r="AN81" s="10">
        <v>43944</v>
      </c>
      <c r="AO81">
        <v>1564400</v>
      </c>
      <c r="AP81">
        <v>342000</v>
      </c>
      <c r="AQ81" t="s">
        <v>88</v>
      </c>
      <c r="AR81" s="10">
        <v>43943</v>
      </c>
      <c r="AS81">
        <v>1960400</v>
      </c>
      <c r="AT81">
        <v>40000</v>
      </c>
      <c r="AU81" s="10">
        <v>43943</v>
      </c>
      <c r="AV81">
        <v>1222400</v>
      </c>
      <c r="AW81">
        <v>66800</v>
      </c>
      <c r="AX81" t="s">
        <v>88</v>
      </c>
      <c r="AY81" s="10">
        <v>43942</v>
      </c>
      <c r="AZ81">
        <v>1920400</v>
      </c>
      <c r="BA81">
        <v>66000</v>
      </c>
      <c r="BB81" s="10">
        <v>43942</v>
      </c>
      <c r="BC81">
        <v>1155600</v>
      </c>
      <c r="BD81">
        <v>5600</v>
      </c>
      <c r="BE81" t="s">
        <v>88</v>
      </c>
      <c r="BF81" s="10">
        <v>43941</v>
      </c>
      <c r="BG81">
        <v>1854400</v>
      </c>
      <c r="BH81">
        <v>69600</v>
      </c>
      <c r="BI81" s="10">
        <v>43941</v>
      </c>
      <c r="BJ81">
        <v>1150000</v>
      </c>
      <c r="BK81">
        <v>-102400</v>
      </c>
      <c r="BL81" t="s">
        <v>88</v>
      </c>
      <c r="BM81" s="10">
        <v>43938</v>
      </c>
      <c r="BN81">
        <v>1784800</v>
      </c>
      <c r="BO81">
        <v>-80800</v>
      </c>
      <c r="BP81" s="10">
        <v>43938</v>
      </c>
      <c r="BQ81">
        <v>1252400</v>
      </c>
      <c r="BR81">
        <v>81200</v>
      </c>
      <c r="BS81" t="s">
        <v>88</v>
      </c>
      <c r="BT81" s="10">
        <v>43937</v>
      </c>
      <c r="BU81">
        <v>1865600</v>
      </c>
      <c r="BV81">
        <v>334800</v>
      </c>
      <c r="BW81" s="10">
        <v>43937</v>
      </c>
      <c r="BX81">
        <v>1171200</v>
      </c>
      <c r="BY81">
        <v>187200</v>
      </c>
      <c r="BZ81" t="s">
        <v>88</v>
      </c>
      <c r="CA81" s="10">
        <v>43936</v>
      </c>
      <c r="CB81">
        <v>1530800</v>
      </c>
      <c r="CC81">
        <v>231600</v>
      </c>
      <c r="CD81" s="10">
        <v>43936</v>
      </c>
      <c r="CE81">
        <v>984000</v>
      </c>
      <c r="CF81">
        <v>-60000</v>
      </c>
      <c r="CG81" t="s">
        <v>88</v>
      </c>
      <c r="CH81" s="10">
        <v>43934</v>
      </c>
      <c r="CI81">
        <v>1299200</v>
      </c>
      <c r="CJ81">
        <v>36000</v>
      </c>
      <c r="CK81" s="10">
        <v>43934</v>
      </c>
      <c r="CL81">
        <v>1044000</v>
      </c>
      <c r="CM81">
        <v>-19600</v>
      </c>
      <c r="CN81" t="s">
        <v>88</v>
      </c>
      <c r="CO81" s="10">
        <v>43930</v>
      </c>
      <c r="CP81">
        <v>1263200</v>
      </c>
      <c r="CQ81">
        <v>-159600</v>
      </c>
      <c r="CR81" s="10">
        <v>43930</v>
      </c>
      <c r="CS81">
        <v>1063600</v>
      </c>
      <c r="CT81">
        <v>102000</v>
      </c>
      <c r="CU81" t="s">
        <v>88</v>
      </c>
      <c r="CV81" s="10">
        <v>43929</v>
      </c>
      <c r="CW81">
        <v>1422800</v>
      </c>
      <c r="CX81">
        <v>12400</v>
      </c>
      <c r="CY81" s="10">
        <v>43929</v>
      </c>
      <c r="CZ81">
        <v>961600</v>
      </c>
      <c r="DA81">
        <v>39600</v>
      </c>
      <c r="DD81" t="str">
        <f t="shared" si="67"/>
        <v>L&amp;TFH</v>
      </c>
      <c r="DE81">
        <f t="shared" si="85"/>
        <v>5566400</v>
      </c>
      <c r="DF81">
        <f t="shared" si="86"/>
        <v>7308000</v>
      </c>
      <c r="DG81">
        <f t="shared" si="87"/>
        <v>7946400</v>
      </c>
      <c r="DH81">
        <f t="shared" si="88"/>
        <v>7739200</v>
      </c>
      <c r="DI81">
        <f t="shared" si="89"/>
        <v>7879200</v>
      </c>
      <c r="DJ81">
        <f t="shared" si="90"/>
        <v>7834400</v>
      </c>
      <c r="DK81">
        <f t="shared" si="91"/>
        <v>6944000</v>
      </c>
      <c r="DL81">
        <f t="shared" si="92"/>
        <v>6563200</v>
      </c>
      <c r="DM81">
        <f t="shared" si="93"/>
        <v>6484800</v>
      </c>
      <c r="DN81">
        <f t="shared" si="94"/>
        <v>6848800</v>
      </c>
      <c r="DO81">
        <f t="shared" si="95"/>
        <v>5684000</v>
      </c>
      <c r="DP81">
        <f t="shared" si="96"/>
        <v>4491200</v>
      </c>
      <c r="DQ81">
        <f t="shared" si="97"/>
        <v>4452000</v>
      </c>
      <c r="DR81">
        <f t="shared" si="98"/>
        <v>4256000</v>
      </c>
      <c r="DS81">
        <f t="shared" si="99"/>
        <v>2475200</v>
      </c>
      <c r="DT81">
        <f t="shared" si="100"/>
        <v>3701600</v>
      </c>
      <c r="DU81">
        <f t="shared" si="101"/>
        <v>3460800</v>
      </c>
      <c r="DV81">
        <f t="shared" si="102"/>
        <v>3617600</v>
      </c>
      <c r="DW81">
        <f t="shared" si="103"/>
        <v>3763200</v>
      </c>
      <c r="DX81">
        <f t="shared" si="104"/>
        <v>3768800</v>
      </c>
      <c r="DY81">
        <f t="shared" si="105"/>
        <v>3572800</v>
      </c>
      <c r="DZ81">
        <f t="shared" si="106"/>
        <v>3102400</v>
      </c>
      <c r="EA81">
        <f t="shared" si="107"/>
        <v>3113600</v>
      </c>
      <c r="EB81">
        <f t="shared" si="108"/>
        <v>3052000</v>
      </c>
      <c r="EC81">
        <f t="shared" si="109"/>
        <v>2956800</v>
      </c>
      <c r="ED81">
        <f t="shared" si="110"/>
        <v>1993600</v>
      </c>
      <c r="EE81">
        <f t="shared" si="111"/>
        <v>1472800</v>
      </c>
      <c r="EF81">
        <f t="shared" si="112"/>
        <v>1405600</v>
      </c>
      <c r="EG81">
        <f t="shared" si="113"/>
        <v>1181600</v>
      </c>
      <c r="EH81">
        <f t="shared" si="114"/>
        <v>884800</v>
      </c>
      <c r="EJ81" s="11" t="str">
        <f t="shared" si="115"/>
        <v>L&amp;TFH</v>
      </c>
      <c r="EK81" s="12">
        <f t="shared" si="145"/>
        <v>0.66498993963782693</v>
      </c>
      <c r="EL81" s="12">
        <f t="shared" si="145"/>
        <v>0.47356321839080462</v>
      </c>
      <c r="EM81" s="12">
        <f t="shared" si="145"/>
        <v>0.45525017618040875</v>
      </c>
      <c r="EN81" s="12">
        <f t="shared" si="145"/>
        <v>0.48625180897250364</v>
      </c>
      <c r="EO81" s="12">
        <f t="shared" si="145"/>
        <v>0.47832267235252313</v>
      </c>
      <c r="EP81" s="12">
        <f t="shared" si="145"/>
        <v>0.45604002859185133</v>
      </c>
      <c r="EQ81" s="12">
        <f t="shared" si="145"/>
        <v>0.4467741935483871</v>
      </c>
      <c r="ER81" s="12">
        <f t="shared" si="145"/>
        <v>0.47440273037542663</v>
      </c>
      <c r="ES81" s="12">
        <f t="shared" si="145"/>
        <v>0.47063903281519864</v>
      </c>
      <c r="ET81" s="12">
        <f t="shared" si="145"/>
        <v>0.43172526573998365</v>
      </c>
      <c r="EU81" s="12">
        <f t="shared" si="145"/>
        <v>0.35073891625615766</v>
      </c>
      <c r="EV81" s="12">
        <f t="shared" si="145"/>
        <v>0.32793017456359103</v>
      </c>
      <c r="EW81" s="12">
        <f t="shared" si="145"/>
        <v>0.31572327044025156</v>
      </c>
      <c r="EX81" s="12">
        <f t="shared" si="145"/>
        <v>0.2776315789473684</v>
      </c>
      <c r="EY81" s="12">
        <f t="shared" si="145"/>
        <v>0.3574660633484163</v>
      </c>
      <c r="FA81" s="12" t="str">
        <f t="shared" si="116"/>
        <v>L&amp;TFH</v>
      </c>
      <c r="FB81" s="12">
        <f t="shared" si="117"/>
        <v>-23.831417624521073</v>
      </c>
      <c r="FC81" s="12">
        <f t="shared" si="118"/>
        <v>-8.0338266384778017</v>
      </c>
      <c r="FD81" s="12">
        <f t="shared" si="119"/>
        <v>2.6772793053545585</v>
      </c>
      <c r="FE81" s="12">
        <f t="shared" si="120"/>
        <v>-1.7768301350390903</v>
      </c>
      <c r="FF81" s="12">
        <f t="shared" si="121"/>
        <v>0.57183702644746248</v>
      </c>
      <c r="FG81" s="12">
        <f t="shared" si="122"/>
        <v>12.82258064516129</v>
      </c>
      <c r="FH81" s="12">
        <f t="shared" si="123"/>
        <v>5.802047781569966</v>
      </c>
      <c r="FI81" s="12">
        <f t="shared" si="124"/>
        <v>1.2089810017271156</v>
      </c>
      <c r="FJ81" s="12">
        <f t="shared" si="125"/>
        <v>-5.314799672935405</v>
      </c>
      <c r="FK81" s="12">
        <f t="shared" si="126"/>
        <v>20.492610837438423</v>
      </c>
      <c r="FL81" s="12">
        <f t="shared" si="127"/>
        <v>26.558603491271821</v>
      </c>
      <c r="FM81" s="12">
        <f t="shared" si="128"/>
        <v>0.88050314465408808</v>
      </c>
      <c r="FN81" s="12">
        <f t="shared" si="129"/>
        <v>4.6052631578947372</v>
      </c>
      <c r="FO81" s="12">
        <f t="shared" si="130"/>
        <v>71.945701357466064</v>
      </c>
      <c r="FP81" s="12">
        <f t="shared" si="131"/>
        <v>6.9579288025889974E-2</v>
      </c>
      <c r="FQ81" s="12">
        <f t="shared" si="132"/>
        <v>-4.3343653250773995E-2</v>
      </c>
      <c r="FR81" s="12">
        <f t="shared" si="133"/>
        <v>-3.8690476190476192E-2</v>
      </c>
      <c r="FS81" s="12">
        <f t="shared" si="134"/>
        <v>-1.4858841010401188E-3</v>
      </c>
      <c r="FT81" s="12">
        <f t="shared" si="135"/>
        <v>5.4858934169278999E-2</v>
      </c>
      <c r="FU81" s="12">
        <f t="shared" si="136"/>
        <v>0.15162454873646208</v>
      </c>
      <c r="FV81" s="12">
        <f t="shared" si="137"/>
        <v>-3.5971223021582736E-3</v>
      </c>
      <c r="FW81" s="12">
        <f t="shared" si="138"/>
        <v>2.0183486238532111E-2</v>
      </c>
      <c r="FX81" s="12">
        <f t="shared" si="139"/>
        <v>3.2196969696969696E-2</v>
      </c>
      <c r="FY81" s="12">
        <f t="shared" si="140"/>
        <v>0.48314606741573035</v>
      </c>
      <c r="FZ81" s="12">
        <f t="shared" si="141"/>
        <v>0.35361216730038025</v>
      </c>
      <c r="GA81" s="12">
        <f t="shared" si="142"/>
        <v>4.7808764940239043E-2</v>
      </c>
      <c r="GB81" s="12">
        <f t="shared" si="143"/>
        <v>0.1895734597156398</v>
      </c>
      <c r="GC81" s="12">
        <f t="shared" si="144"/>
        <v>0.33544303797468356</v>
      </c>
    </row>
    <row r="82" spans="1:185" x14ac:dyDescent="0.25">
      <c r="A82" t="s">
        <v>89</v>
      </c>
      <c r="B82" s="10">
        <v>43951</v>
      </c>
      <c r="C82">
        <v>5566400</v>
      </c>
      <c r="D82">
        <v>-1741600</v>
      </c>
      <c r="E82" s="10">
        <v>43951</v>
      </c>
      <c r="F82">
        <v>3701600</v>
      </c>
      <c r="G82">
        <v>240800</v>
      </c>
      <c r="H82" t="s">
        <v>89</v>
      </c>
      <c r="I82" s="10">
        <v>43950</v>
      </c>
      <c r="J82">
        <v>7308000</v>
      </c>
      <c r="K82">
        <v>-638400</v>
      </c>
      <c r="L82" s="10">
        <v>43950</v>
      </c>
      <c r="M82">
        <v>3460800</v>
      </c>
      <c r="N82">
        <v>-156800</v>
      </c>
      <c r="O82" t="s">
        <v>89</v>
      </c>
      <c r="P82" s="10">
        <v>43949</v>
      </c>
      <c r="Q82">
        <v>7946400</v>
      </c>
      <c r="R82">
        <v>207200</v>
      </c>
      <c r="S82" s="10">
        <v>43949</v>
      </c>
      <c r="T82">
        <v>3617600</v>
      </c>
      <c r="U82">
        <v>-145600</v>
      </c>
      <c r="V82" t="s">
        <v>89</v>
      </c>
      <c r="W82" s="10">
        <v>43948</v>
      </c>
      <c r="X82">
        <v>7739200</v>
      </c>
      <c r="Y82">
        <v>-140000</v>
      </c>
      <c r="Z82" s="10">
        <v>43948</v>
      </c>
      <c r="AA82">
        <v>3763200</v>
      </c>
      <c r="AB82">
        <v>-5600</v>
      </c>
      <c r="AC82" t="s">
        <v>89</v>
      </c>
      <c r="AD82" s="10">
        <v>43945</v>
      </c>
      <c r="AE82">
        <v>7879200</v>
      </c>
      <c r="AF82">
        <v>44800</v>
      </c>
      <c r="AG82" s="10">
        <v>43945</v>
      </c>
      <c r="AH82">
        <v>3768800</v>
      </c>
      <c r="AI82">
        <v>196000</v>
      </c>
      <c r="AJ82" t="s">
        <v>89</v>
      </c>
      <c r="AK82" s="10">
        <v>43944</v>
      </c>
      <c r="AL82">
        <v>7834400</v>
      </c>
      <c r="AM82">
        <v>890400</v>
      </c>
      <c r="AN82" s="10">
        <v>43944</v>
      </c>
      <c r="AO82">
        <v>3572800</v>
      </c>
      <c r="AP82">
        <v>470400</v>
      </c>
      <c r="AQ82" t="s">
        <v>89</v>
      </c>
      <c r="AR82" s="10">
        <v>43943</v>
      </c>
      <c r="AS82">
        <v>6944000</v>
      </c>
      <c r="AT82">
        <v>380800</v>
      </c>
      <c r="AU82" s="10">
        <v>43943</v>
      </c>
      <c r="AV82">
        <v>3102400</v>
      </c>
      <c r="AW82">
        <v>-11200</v>
      </c>
      <c r="AX82" t="s">
        <v>89</v>
      </c>
      <c r="AY82" s="10">
        <v>43942</v>
      </c>
      <c r="AZ82">
        <v>6563200</v>
      </c>
      <c r="BA82">
        <v>78400</v>
      </c>
      <c r="BB82" s="10">
        <v>43942</v>
      </c>
      <c r="BC82">
        <v>3113600</v>
      </c>
      <c r="BD82">
        <v>61600</v>
      </c>
      <c r="BE82" t="s">
        <v>89</v>
      </c>
      <c r="BF82" s="10">
        <v>43941</v>
      </c>
      <c r="BG82">
        <v>6484800</v>
      </c>
      <c r="BH82">
        <v>-364000</v>
      </c>
      <c r="BI82" s="10">
        <v>43941</v>
      </c>
      <c r="BJ82">
        <v>3052000</v>
      </c>
      <c r="BK82">
        <v>95200</v>
      </c>
      <c r="BL82" t="s">
        <v>89</v>
      </c>
      <c r="BM82" s="10">
        <v>43938</v>
      </c>
      <c r="BN82">
        <v>6848800</v>
      </c>
      <c r="BO82">
        <v>1164800</v>
      </c>
      <c r="BP82" s="10">
        <v>43938</v>
      </c>
      <c r="BQ82">
        <v>2956800</v>
      </c>
      <c r="BR82">
        <v>963200</v>
      </c>
      <c r="BS82" t="s">
        <v>89</v>
      </c>
      <c r="BT82" s="10">
        <v>43937</v>
      </c>
      <c r="BU82">
        <v>5684000</v>
      </c>
      <c r="BV82">
        <v>1192800</v>
      </c>
      <c r="BW82" s="10">
        <v>43937</v>
      </c>
      <c r="BX82">
        <v>1993600</v>
      </c>
      <c r="BY82">
        <v>520800</v>
      </c>
      <c r="BZ82" t="s">
        <v>89</v>
      </c>
      <c r="CA82" s="10">
        <v>43936</v>
      </c>
      <c r="CB82">
        <v>4491200</v>
      </c>
      <c r="CC82">
        <v>39200</v>
      </c>
      <c r="CD82" s="10">
        <v>43936</v>
      </c>
      <c r="CE82">
        <v>1472800</v>
      </c>
      <c r="CF82">
        <v>67200</v>
      </c>
      <c r="CG82" t="s">
        <v>89</v>
      </c>
      <c r="CH82" s="10">
        <v>43934</v>
      </c>
      <c r="CI82">
        <v>4452000</v>
      </c>
      <c r="CJ82">
        <v>196000</v>
      </c>
      <c r="CK82" s="10">
        <v>43934</v>
      </c>
      <c r="CL82">
        <v>1405600</v>
      </c>
      <c r="CM82">
        <v>224000</v>
      </c>
      <c r="CN82" t="s">
        <v>89</v>
      </c>
      <c r="CO82" s="10">
        <v>43930</v>
      </c>
      <c r="CP82">
        <v>4256000</v>
      </c>
      <c r="CQ82">
        <v>1780800</v>
      </c>
      <c r="CR82" s="10">
        <v>43930</v>
      </c>
      <c r="CS82">
        <v>1181600</v>
      </c>
      <c r="CT82">
        <v>296800</v>
      </c>
      <c r="CU82" t="s">
        <v>89</v>
      </c>
      <c r="CV82" s="10">
        <v>43929</v>
      </c>
      <c r="CW82">
        <v>2475200</v>
      </c>
      <c r="CX82">
        <v>-476000</v>
      </c>
      <c r="CY82" s="10">
        <v>43929</v>
      </c>
      <c r="CZ82">
        <v>884800</v>
      </c>
      <c r="DA82">
        <v>173600</v>
      </c>
      <c r="DD82" t="str">
        <f t="shared" si="67"/>
        <v>LICHSGFIN</v>
      </c>
      <c r="DE82">
        <f t="shared" si="85"/>
        <v>1037400</v>
      </c>
      <c r="DF82">
        <f t="shared" si="86"/>
        <v>1140100</v>
      </c>
      <c r="DG82">
        <f t="shared" si="87"/>
        <v>1280500</v>
      </c>
      <c r="DH82">
        <f t="shared" si="88"/>
        <v>1357200</v>
      </c>
      <c r="DI82">
        <f t="shared" si="89"/>
        <v>1385800</v>
      </c>
      <c r="DJ82">
        <f t="shared" si="90"/>
        <v>1417000</v>
      </c>
      <c r="DK82">
        <f t="shared" si="91"/>
        <v>907400</v>
      </c>
      <c r="DL82">
        <f t="shared" si="92"/>
        <v>920400</v>
      </c>
      <c r="DM82">
        <f t="shared" si="93"/>
        <v>907400</v>
      </c>
      <c r="DN82">
        <f t="shared" si="94"/>
        <v>847600</v>
      </c>
      <c r="DO82">
        <f t="shared" si="95"/>
        <v>820300</v>
      </c>
      <c r="DP82">
        <f t="shared" si="96"/>
        <v>707200</v>
      </c>
      <c r="DQ82">
        <f t="shared" si="97"/>
        <v>699400</v>
      </c>
      <c r="DR82">
        <f t="shared" si="98"/>
        <v>739700</v>
      </c>
      <c r="DS82">
        <f t="shared" si="99"/>
        <v>473200</v>
      </c>
      <c r="DT82">
        <f t="shared" si="100"/>
        <v>850200</v>
      </c>
      <c r="DU82">
        <f t="shared" si="101"/>
        <v>832000</v>
      </c>
      <c r="DV82">
        <f t="shared" si="102"/>
        <v>949000</v>
      </c>
      <c r="DW82">
        <f t="shared" si="103"/>
        <v>781300</v>
      </c>
      <c r="DX82">
        <f t="shared" si="104"/>
        <v>893100</v>
      </c>
      <c r="DY82">
        <f t="shared" si="105"/>
        <v>943800</v>
      </c>
      <c r="DZ82">
        <f t="shared" si="106"/>
        <v>803400</v>
      </c>
      <c r="EA82">
        <f t="shared" si="107"/>
        <v>826800</v>
      </c>
      <c r="EB82">
        <f t="shared" si="108"/>
        <v>942500</v>
      </c>
      <c r="EC82">
        <f t="shared" si="109"/>
        <v>845000</v>
      </c>
      <c r="ED82">
        <f t="shared" si="110"/>
        <v>738400</v>
      </c>
      <c r="EE82">
        <f t="shared" si="111"/>
        <v>707200</v>
      </c>
      <c r="EF82">
        <f t="shared" si="112"/>
        <v>627900</v>
      </c>
      <c r="EG82">
        <f t="shared" si="113"/>
        <v>650000</v>
      </c>
      <c r="EH82">
        <f t="shared" si="114"/>
        <v>456300</v>
      </c>
      <c r="EJ82" s="11" t="str">
        <f t="shared" si="115"/>
        <v>LICHSGFIN</v>
      </c>
      <c r="EK82" s="12">
        <f t="shared" si="145"/>
        <v>0.81954887218045114</v>
      </c>
      <c r="EL82" s="12">
        <f t="shared" si="145"/>
        <v>0.72976054732041051</v>
      </c>
      <c r="EM82" s="12">
        <f t="shared" si="145"/>
        <v>0.74111675126903553</v>
      </c>
      <c r="EN82" s="12">
        <f t="shared" si="145"/>
        <v>0.57567049808429116</v>
      </c>
      <c r="EO82" s="12">
        <f t="shared" si="145"/>
        <v>0.64446529080675419</v>
      </c>
      <c r="EP82" s="12">
        <f t="shared" si="145"/>
        <v>0.66605504587155961</v>
      </c>
      <c r="EQ82" s="12">
        <f t="shared" si="145"/>
        <v>0.88538681948424069</v>
      </c>
      <c r="ER82" s="12">
        <f t="shared" si="145"/>
        <v>0.89830508474576276</v>
      </c>
      <c r="ES82" s="12">
        <f t="shared" si="145"/>
        <v>1.0386819484240688</v>
      </c>
      <c r="ET82" s="12">
        <f t="shared" si="145"/>
        <v>0.99693251533742333</v>
      </c>
      <c r="EU82" s="12">
        <f t="shared" si="145"/>
        <v>0.90015847860538822</v>
      </c>
      <c r="EV82" s="12">
        <f t="shared" si="145"/>
        <v>1</v>
      </c>
      <c r="EW82" s="12">
        <f t="shared" si="145"/>
        <v>0.89776951672862448</v>
      </c>
      <c r="EX82" s="12">
        <f t="shared" si="145"/>
        <v>0.87873462214411246</v>
      </c>
      <c r="EY82" s="12">
        <f t="shared" si="145"/>
        <v>0.9642857142857143</v>
      </c>
      <c r="FA82" s="12" t="str">
        <f t="shared" si="116"/>
        <v>LICHSGFIN</v>
      </c>
      <c r="FB82" s="12">
        <f t="shared" si="117"/>
        <v>-9.0079817559863162</v>
      </c>
      <c r="FC82" s="12">
        <f t="shared" si="118"/>
        <v>-10.964467005076141</v>
      </c>
      <c r="FD82" s="12">
        <f t="shared" si="119"/>
        <v>-5.6513409961685825</v>
      </c>
      <c r="FE82" s="12">
        <f t="shared" si="120"/>
        <v>-2.0637898686679175</v>
      </c>
      <c r="FF82" s="12">
        <f t="shared" si="121"/>
        <v>-2.2018348623853212</v>
      </c>
      <c r="FG82" s="12">
        <f t="shared" si="122"/>
        <v>56.160458452722061</v>
      </c>
      <c r="FH82" s="12">
        <f t="shared" si="123"/>
        <v>-1.4124293785310735</v>
      </c>
      <c r="FI82" s="12">
        <f t="shared" si="124"/>
        <v>1.4326647564469914</v>
      </c>
      <c r="FJ82" s="12">
        <f t="shared" si="125"/>
        <v>7.0552147239263805</v>
      </c>
      <c r="FK82" s="12">
        <f t="shared" si="126"/>
        <v>3.3280507131537242</v>
      </c>
      <c r="FL82" s="12">
        <f t="shared" si="127"/>
        <v>15.992647058823529</v>
      </c>
      <c r="FM82" s="12">
        <f t="shared" si="128"/>
        <v>1.1152416356877324</v>
      </c>
      <c r="FN82" s="12">
        <f t="shared" si="129"/>
        <v>-5.4481546572934976</v>
      </c>
      <c r="FO82" s="12">
        <f t="shared" si="130"/>
        <v>56.318681318681321</v>
      </c>
      <c r="FP82" s="12">
        <f t="shared" si="131"/>
        <v>2.1874999999999999E-2</v>
      </c>
      <c r="FQ82" s="12">
        <f t="shared" si="132"/>
        <v>-0.12328767123287671</v>
      </c>
      <c r="FR82" s="12">
        <f t="shared" si="133"/>
        <v>0.21464226289517471</v>
      </c>
      <c r="FS82" s="12">
        <f t="shared" si="134"/>
        <v>-0.12518195050946143</v>
      </c>
      <c r="FT82" s="12">
        <f t="shared" si="135"/>
        <v>-5.3719008264462811E-2</v>
      </c>
      <c r="FU82" s="12">
        <f t="shared" si="136"/>
        <v>0.17475728155339806</v>
      </c>
      <c r="FV82" s="12">
        <f t="shared" si="137"/>
        <v>-2.8301886792452831E-2</v>
      </c>
      <c r="FW82" s="12">
        <f t="shared" si="138"/>
        <v>-0.12275862068965518</v>
      </c>
      <c r="FX82" s="12">
        <f t="shared" si="139"/>
        <v>0.11538461538461539</v>
      </c>
      <c r="FY82" s="12">
        <f t="shared" si="140"/>
        <v>0.14436619718309859</v>
      </c>
      <c r="FZ82" s="12">
        <f t="shared" si="141"/>
        <v>4.4117647058823532E-2</v>
      </c>
      <c r="GA82" s="12">
        <f t="shared" si="142"/>
        <v>0.12629399585921325</v>
      </c>
      <c r="GB82" s="12">
        <f t="shared" si="143"/>
        <v>-3.4000000000000002E-2</v>
      </c>
      <c r="GC82" s="12">
        <f t="shared" si="144"/>
        <v>0.42450142450142453</v>
      </c>
    </row>
    <row r="83" spans="1:185" x14ac:dyDescent="0.25">
      <c r="A83" t="s">
        <v>90</v>
      </c>
      <c r="B83" s="10">
        <v>43951</v>
      </c>
      <c r="C83">
        <v>1037400</v>
      </c>
      <c r="D83">
        <v>-102700</v>
      </c>
      <c r="E83" s="10">
        <v>43951</v>
      </c>
      <c r="F83">
        <v>850200</v>
      </c>
      <c r="G83">
        <v>18200</v>
      </c>
      <c r="H83" t="s">
        <v>90</v>
      </c>
      <c r="I83" s="10">
        <v>43950</v>
      </c>
      <c r="J83">
        <v>1140100</v>
      </c>
      <c r="K83">
        <v>-140400</v>
      </c>
      <c r="L83" s="10">
        <v>43950</v>
      </c>
      <c r="M83">
        <v>832000</v>
      </c>
      <c r="N83">
        <v>-117000</v>
      </c>
      <c r="O83" t="s">
        <v>90</v>
      </c>
      <c r="P83" s="10">
        <v>43949</v>
      </c>
      <c r="Q83">
        <v>1280500</v>
      </c>
      <c r="R83">
        <v>-76700</v>
      </c>
      <c r="S83" s="10">
        <v>43949</v>
      </c>
      <c r="T83">
        <v>949000</v>
      </c>
      <c r="U83">
        <v>167700</v>
      </c>
      <c r="V83" t="s">
        <v>90</v>
      </c>
      <c r="W83" s="10">
        <v>43948</v>
      </c>
      <c r="X83">
        <v>1357200</v>
      </c>
      <c r="Y83">
        <v>-28600</v>
      </c>
      <c r="Z83" s="10">
        <v>43948</v>
      </c>
      <c r="AA83">
        <v>781300</v>
      </c>
      <c r="AB83">
        <v>-111800</v>
      </c>
      <c r="AC83" t="s">
        <v>90</v>
      </c>
      <c r="AD83" s="10">
        <v>43945</v>
      </c>
      <c r="AE83">
        <v>1385800</v>
      </c>
      <c r="AF83">
        <v>-31200</v>
      </c>
      <c r="AG83" s="10">
        <v>43945</v>
      </c>
      <c r="AH83">
        <v>893100</v>
      </c>
      <c r="AI83">
        <v>-50700</v>
      </c>
      <c r="AJ83" t="s">
        <v>90</v>
      </c>
      <c r="AK83" s="10">
        <v>43944</v>
      </c>
      <c r="AL83">
        <v>1417000</v>
      </c>
      <c r="AM83">
        <v>509600</v>
      </c>
      <c r="AN83" s="10">
        <v>43944</v>
      </c>
      <c r="AO83">
        <v>943800</v>
      </c>
      <c r="AP83">
        <v>140400</v>
      </c>
      <c r="AQ83" t="s">
        <v>90</v>
      </c>
      <c r="AR83" s="10">
        <v>43943</v>
      </c>
      <c r="AS83">
        <v>907400</v>
      </c>
      <c r="AT83">
        <v>-13000</v>
      </c>
      <c r="AU83" s="10">
        <v>43943</v>
      </c>
      <c r="AV83">
        <v>803400</v>
      </c>
      <c r="AW83">
        <v>-23400</v>
      </c>
      <c r="AX83" t="s">
        <v>90</v>
      </c>
      <c r="AY83" s="10">
        <v>43942</v>
      </c>
      <c r="AZ83">
        <v>920400</v>
      </c>
      <c r="BA83">
        <v>13000</v>
      </c>
      <c r="BB83" s="10">
        <v>43942</v>
      </c>
      <c r="BC83">
        <v>826800</v>
      </c>
      <c r="BD83">
        <v>-115700</v>
      </c>
      <c r="BE83" t="s">
        <v>90</v>
      </c>
      <c r="BF83" s="10">
        <v>43941</v>
      </c>
      <c r="BG83">
        <v>907400</v>
      </c>
      <c r="BH83">
        <v>59800</v>
      </c>
      <c r="BI83" s="10">
        <v>43941</v>
      </c>
      <c r="BJ83">
        <v>942500</v>
      </c>
      <c r="BK83">
        <v>97500</v>
      </c>
      <c r="BL83" t="s">
        <v>90</v>
      </c>
      <c r="BM83" s="10">
        <v>43938</v>
      </c>
      <c r="BN83">
        <v>847600</v>
      </c>
      <c r="BO83">
        <v>27300</v>
      </c>
      <c r="BP83" s="10">
        <v>43938</v>
      </c>
      <c r="BQ83">
        <v>845000</v>
      </c>
      <c r="BR83">
        <v>106600</v>
      </c>
      <c r="BS83" t="s">
        <v>90</v>
      </c>
      <c r="BT83" s="10">
        <v>43937</v>
      </c>
      <c r="BU83">
        <v>820300</v>
      </c>
      <c r="BV83">
        <v>113100</v>
      </c>
      <c r="BW83" s="10">
        <v>43937</v>
      </c>
      <c r="BX83">
        <v>738400</v>
      </c>
      <c r="BY83">
        <v>31200</v>
      </c>
      <c r="BZ83" t="s">
        <v>90</v>
      </c>
      <c r="CA83" s="10">
        <v>43936</v>
      </c>
      <c r="CB83">
        <v>707200</v>
      </c>
      <c r="CC83">
        <v>7800</v>
      </c>
      <c r="CD83" s="10">
        <v>43936</v>
      </c>
      <c r="CE83">
        <v>707200</v>
      </c>
      <c r="CF83">
        <v>79300</v>
      </c>
      <c r="CG83" t="s">
        <v>90</v>
      </c>
      <c r="CH83" s="10">
        <v>43934</v>
      </c>
      <c r="CI83">
        <v>699400</v>
      </c>
      <c r="CJ83">
        <v>-40300</v>
      </c>
      <c r="CK83" s="10">
        <v>43934</v>
      </c>
      <c r="CL83">
        <v>627900</v>
      </c>
      <c r="CM83">
        <v>-22100</v>
      </c>
      <c r="CN83" t="s">
        <v>90</v>
      </c>
      <c r="CO83" s="10">
        <v>43930</v>
      </c>
      <c r="CP83">
        <v>739700</v>
      </c>
      <c r="CQ83">
        <v>266500</v>
      </c>
      <c r="CR83" s="10">
        <v>43930</v>
      </c>
      <c r="CS83">
        <v>650000</v>
      </c>
      <c r="CT83">
        <v>193700</v>
      </c>
      <c r="CU83" t="s">
        <v>90</v>
      </c>
      <c r="CV83" s="10">
        <v>43929</v>
      </c>
      <c r="CW83">
        <v>473200</v>
      </c>
      <c r="CX83">
        <v>7800</v>
      </c>
      <c r="CY83" s="10">
        <v>43929</v>
      </c>
      <c r="CZ83">
        <v>456300</v>
      </c>
      <c r="DA83">
        <v>7800</v>
      </c>
      <c r="DD83" t="str">
        <f t="shared" si="67"/>
        <v>LT</v>
      </c>
      <c r="DE83">
        <f t="shared" si="85"/>
        <v>2332500</v>
      </c>
      <c r="DF83">
        <f t="shared" si="86"/>
        <v>2747625</v>
      </c>
      <c r="DG83">
        <f t="shared" si="87"/>
        <v>3128250</v>
      </c>
      <c r="DH83">
        <f t="shared" si="88"/>
        <v>3406500</v>
      </c>
      <c r="DI83">
        <f t="shared" si="89"/>
        <v>3269250</v>
      </c>
      <c r="DJ83">
        <f t="shared" si="90"/>
        <v>3199125</v>
      </c>
      <c r="DK83">
        <f t="shared" si="91"/>
        <v>2821875</v>
      </c>
      <c r="DL83">
        <f t="shared" si="92"/>
        <v>2333625</v>
      </c>
      <c r="DM83">
        <f t="shared" si="93"/>
        <v>2190750</v>
      </c>
      <c r="DN83">
        <f t="shared" si="94"/>
        <v>1990875</v>
      </c>
      <c r="DO83">
        <f t="shared" si="95"/>
        <v>2087250</v>
      </c>
      <c r="DP83">
        <f t="shared" si="96"/>
        <v>2008125</v>
      </c>
      <c r="DQ83">
        <f t="shared" si="97"/>
        <v>1769250</v>
      </c>
      <c r="DR83">
        <f t="shared" si="98"/>
        <v>1452375</v>
      </c>
      <c r="DS83">
        <f t="shared" si="99"/>
        <v>1400625</v>
      </c>
      <c r="DT83">
        <f t="shared" si="100"/>
        <v>1126500</v>
      </c>
      <c r="DU83">
        <f t="shared" si="101"/>
        <v>1038750</v>
      </c>
      <c r="DV83">
        <f t="shared" si="102"/>
        <v>1082625</v>
      </c>
      <c r="DW83">
        <f t="shared" si="103"/>
        <v>1115250</v>
      </c>
      <c r="DX83">
        <f t="shared" si="104"/>
        <v>1110000</v>
      </c>
      <c r="DY83">
        <f t="shared" si="105"/>
        <v>1159500</v>
      </c>
      <c r="DZ83">
        <f t="shared" si="106"/>
        <v>1104375</v>
      </c>
      <c r="EA83">
        <f t="shared" si="107"/>
        <v>1114875</v>
      </c>
      <c r="EB83">
        <f t="shared" si="108"/>
        <v>1121250</v>
      </c>
      <c r="EC83">
        <f t="shared" si="109"/>
        <v>1096125</v>
      </c>
      <c r="ED83">
        <f t="shared" si="110"/>
        <v>1060500</v>
      </c>
      <c r="EE83">
        <f t="shared" si="111"/>
        <v>926625</v>
      </c>
      <c r="EF83">
        <f t="shared" si="112"/>
        <v>819375</v>
      </c>
      <c r="EG83">
        <f t="shared" si="113"/>
        <v>582375</v>
      </c>
      <c r="EH83">
        <f t="shared" si="114"/>
        <v>593250</v>
      </c>
      <c r="EJ83" s="11" t="str">
        <f t="shared" si="115"/>
        <v>LT</v>
      </c>
      <c r="EK83" s="12">
        <f t="shared" si="145"/>
        <v>0.4829581993569132</v>
      </c>
      <c r="EL83" s="12">
        <f t="shared" si="145"/>
        <v>0.37805377371366178</v>
      </c>
      <c r="EM83" s="12">
        <f t="shared" si="145"/>
        <v>0.34608007672021096</v>
      </c>
      <c r="EN83" s="12">
        <f t="shared" si="145"/>
        <v>0.32738881549977983</v>
      </c>
      <c r="EO83" s="12">
        <f t="shared" si="145"/>
        <v>0.33952741454462032</v>
      </c>
      <c r="EP83" s="12">
        <f t="shared" si="145"/>
        <v>0.36244285546829214</v>
      </c>
      <c r="EQ83" s="12">
        <f t="shared" si="145"/>
        <v>0.39136212624584715</v>
      </c>
      <c r="ER83" s="12">
        <f t="shared" si="145"/>
        <v>0.47774385344689058</v>
      </c>
      <c r="ES83" s="12">
        <f t="shared" si="145"/>
        <v>0.51181102362204722</v>
      </c>
      <c r="ET83" s="12">
        <f t="shared" si="145"/>
        <v>0.55057449613863252</v>
      </c>
      <c r="EU83" s="12">
        <f t="shared" si="145"/>
        <v>0.50808480057491912</v>
      </c>
      <c r="EV83" s="12">
        <f t="shared" si="145"/>
        <v>0.46143790849673205</v>
      </c>
      <c r="EW83" s="12">
        <f t="shared" si="145"/>
        <v>0.46311996608732514</v>
      </c>
      <c r="EX83" s="12">
        <f t="shared" si="145"/>
        <v>0.40098115156209657</v>
      </c>
      <c r="EY83" s="12">
        <f t="shared" si="145"/>
        <v>0.42356091030789828</v>
      </c>
      <c r="FA83" s="12" t="str">
        <f t="shared" si="116"/>
        <v>LT</v>
      </c>
      <c r="FB83" s="12">
        <f t="shared" si="117"/>
        <v>-15.108502797870889</v>
      </c>
      <c r="FC83" s="12">
        <f t="shared" si="118"/>
        <v>-12.167345960201391</v>
      </c>
      <c r="FD83" s="12">
        <f t="shared" si="119"/>
        <v>-8.1682078379568477</v>
      </c>
      <c r="FE83" s="12">
        <f t="shared" si="120"/>
        <v>4.1982105987611842</v>
      </c>
      <c r="FF83" s="12">
        <f t="shared" si="121"/>
        <v>2.1920056265385068</v>
      </c>
      <c r="FG83" s="12">
        <f t="shared" si="122"/>
        <v>13.368770764119601</v>
      </c>
      <c r="FH83" s="12">
        <f t="shared" si="123"/>
        <v>20.922384701912261</v>
      </c>
      <c r="FI83" s="12">
        <f t="shared" si="124"/>
        <v>6.5217391304347823</v>
      </c>
      <c r="FJ83" s="12">
        <f t="shared" si="125"/>
        <v>10.039555471840272</v>
      </c>
      <c r="FK83" s="12">
        <f t="shared" si="126"/>
        <v>-4.6173194394538264</v>
      </c>
      <c r="FL83" s="12">
        <f t="shared" si="127"/>
        <v>3.9402427637721757</v>
      </c>
      <c r="FM83" s="12">
        <f t="shared" si="128"/>
        <v>13.501483679525222</v>
      </c>
      <c r="FN83" s="12">
        <f t="shared" si="129"/>
        <v>21.817712367673639</v>
      </c>
      <c r="FO83" s="12">
        <f t="shared" si="130"/>
        <v>3.6947791164658637</v>
      </c>
      <c r="FP83" s="12">
        <f t="shared" si="131"/>
        <v>8.4476534296028874E-2</v>
      </c>
      <c r="FQ83" s="12">
        <f t="shared" si="132"/>
        <v>-4.0526498094908207E-2</v>
      </c>
      <c r="FR83" s="12">
        <f t="shared" si="133"/>
        <v>-2.9253530598520511E-2</v>
      </c>
      <c r="FS83" s="12">
        <f t="shared" si="134"/>
        <v>4.72972972972973E-3</v>
      </c>
      <c r="FT83" s="12">
        <f t="shared" si="135"/>
        <v>-4.2690815006468305E-2</v>
      </c>
      <c r="FU83" s="12">
        <f t="shared" si="136"/>
        <v>4.99151103565365E-2</v>
      </c>
      <c r="FV83" s="12">
        <f t="shared" si="137"/>
        <v>-9.4180961991254617E-3</v>
      </c>
      <c r="FW83" s="12">
        <f t="shared" si="138"/>
        <v>-5.6856187290969902E-3</v>
      </c>
      <c r="FX83" s="12">
        <f t="shared" si="139"/>
        <v>2.2921655833048237E-2</v>
      </c>
      <c r="FY83" s="12">
        <f t="shared" si="140"/>
        <v>3.3592644978783594E-2</v>
      </c>
      <c r="FZ83" s="12">
        <f t="shared" si="141"/>
        <v>0.14447592067988668</v>
      </c>
      <c r="GA83" s="12">
        <f t="shared" si="142"/>
        <v>0.1308924485125858</v>
      </c>
      <c r="GB83" s="12">
        <f t="shared" si="143"/>
        <v>0.40695428203477141</v>
      </c>
      <c r="GC83" s="12">
        <f t="shared" si="144"/>
        <v>-1.8331226295828066E-2</v>
      </c>
    </row>
    <row r="84" spans="1:185" x14ac:dyDescent="0.25">
      <c r="A84" t="s">
        <v>91</v>
      </c>
      <c r="B84" s="10">
        <v>43951</v>
      </c>
      <c r="C84">
        <v>2332500</v>
      </c>
      <c r="D84">
        <v>-415125</v>
      </c>
      <c r="E84" s="10">
        <v>43951</v>
      </c>
      <c r="F84">
        <v>1126500</v>
      </c>
      <c r="G84">
        <v>87750</v>
      </c>
      <c r="H84" t="s">
        <v>91</v>
      </c>
      <c r="I84" s="10">
        <v>43950</v>
      </c>
      <c r="J84">
        <v>2747625</v>
      </c>
      <c r="K84">
        <v>-380625</v>
      </c>
      <c r="L84" s="10">
        <v>43950</v>
      </c>
      <c r="M84">
        <v>1038750</v>
      </c>
      <c r="N84">
        <v>-43875</v>
      </c>
      <c r="O84" t="s">
        <v>91</v>
      </c>
      <c r="P84" s="10">
        <v>43949</v>
      </c>
      <c r="Q84">
        <v>3128250</v>
      </c>
      <c r="R84">
        <v>-278250</v>
      </c>
      <c r="S84" s="10">
        <v>43949</v>
      </c>
      <c r="T84">
        <v>1082625</v>
      </c>
      <c r="U84">
        <v>-32625</v>
      </c>
      <c r="V84" t="s">
        <v>91</v>
      </c>
      <c r="W84" s="10">
        <v>43948</v>
      </c>
      <c r="X84">
        <v>3406500</v>
      </c>
      <c r="Y84">
        <v>137250</v>
      </c>
      <c r="Z84" s="10">
        <v>43948</v>
      </c>
      <c r="AA84">
        <v>1115250</v>
      </c>
      <c r="AB84">
        <v>5250</v>
      </c>
      <c r="AC84" t="s">
        <v>91</v>
      </c>
      <c r="AD84" s="10">
        <v>43945</v>
      </c>
      <c r="AE84">
        <v>3269250</v>
      </c>
      <c r="AF84">
        <v>70125</v>
      </c>
      <c r="AG84" s="10">
        <v>43945</v>
      </c>
      <c r="AH84">
        <v>1110000</v>
      </c>
      <c r="AI84">
        <v>-49500</v>
      </c>
      <c r="AJ84" t="s">
        <v>91</v>
      </c>
      <c r="AK84" s="10">
        <v>43944</v>
      </c>
      <c r="AL84">
        <v>3199125</v>
      </c>
      <c r="AM84">
        <v>377250</v>
      </c>
      <c r="AN84" s="10">
        <v>43944</v>
      </c>
      <c r="AO84">
        <v>1159500</v>
      </c>
      <c r="AP84">
        <v>55125</v>
      </c>
      <c r="AQ84" t="s">
        <v>91</v>
      </c>
      <c r="AR84" s="10">
        <v>43943</v>
      </c>
      <c r="AS84">
        <v>2821875</v>
      </c>
      <c r="AT84">
        <v>488250</v>
      </c>
      <c r="AU84" s="10">
        <v>43943</v>
      </c>
      <c r="AV84">
        <v>1104375</v>
      </c>
      <c r="AW84">
        <v>-10500</v>
      </c>
      <c r="AX84" t="s">
        <v>91</v>
      </c>
      <c r="AY84" s="10">
        <v>43942</v>
      </c>
      <c r="AZ84">
        <v>2333625</v>
      </c>
      <c r="BA84">
        <v>142875</v>
      </c>
      <c r="BB84" s="10">
        <v>43942</v>
      </c>
      <c r="BC84">
        <v>1114875</v>
      </c>
      <c r="BD84">
        <v>-6375</v>
      </c>
      <c r="BE84" t="s">
        <v>91</v>
      </c>
      <c r="BF84" s="10">
        <v>43941</v>
      </c>
      <c r="BG84">
        <v>2190750</v>
      </c>
      <c r="BH84">
        <v>199875</v>
      </c>
      <c r="BI84" s="10">
        <v>43941</v>
      </c>
      <c r="BJ84">
        <v>1121250</v>
      </c>
      <c r="BK84">
        <v>25125</v>
      </c>
      <c r="BL84" t="s">
        <v>91</v>
      </c>
      <c r="BM84" s="10">
        <v>43938</v>
      </c>
      <c r="BN84">
        <v>1990875</v>
      </c>
      <c r="BO84">
        <v>-96375</v>
      </c>
      <c r="BP84" s="10">
        <v>43938</v>
      </c>
      <c r="BQ84">
        <v>1096125</v>
      </c>
      <c r="BR84">
        <v>35625</v>
      </c>
      <c r="BS84" t="s">
        <v>91</v>
      </c>
      <c r="BT84" s="10">
        <v>43937</v>
      </c>
      <c r="BU84">
        <v>2087250</v>
      </c>
      <c r="BV84">
        <v>79125</v>
      </c>
      <c r="BW84" s="10">
        <v>43937</v>
      </c>
      <c r="BX84">
        <v>1060500</v>
      </c>
      <c r="BY84">
        <v>133875</v>
      </c>
      <c r="BZ84" t="s">
        <v>91</v>
      </c>
      <c r="CA84" s="10">
        <v>43936</v>
      </c>
      <c r="CB84">
        <v>2008125</v>
      </c>
      <c r="CC84">
        <v>238875</v>
      </c>
      <c r="CD84" s="10">
        <v>43936</v>
      </c>
      <c r="CE84">
        <v>926625</v>
      </c>
      <c r="CF84">
        <v>107250</v>
      </c>
      <c r="CG84" t="s">
        <v>91</v>
      </c>
      <c r="CH84" s="10">
        <v>43934</v>
      </c>
      <c r="CI84">
        <v>1769250</v>
      </c>
      <c r="CJ84">
        <v>316875</v>
      </c>
      <c r="CK84" s="10">
        <v>43934</v>
      </c>
      <c r="CL84">
        <v>819375</v>
      </c>
      <c r="CM84">
        <v>237000</v>
      </c>
      <c r="CN84" t="s">
        <v>91</v>
      </c>
      <c r="CO84" s="10">
        <v>43930</v>
      </c>
      <c r="CP84">
        <v>1452375</v>
      </c>
      <c r="CQ84">
        <v>51750</v>
      </c>
      <c r="CR84" s="10">
        <v>43930</v>
      </c>
      <c r="CS84">
        <v>582375</v>
      </c>
      <c r="CT84">
        <v>-10875</v>
      </c>
      <c r="CU84" t="s">
        <v>91</v>
      </c>
      <c r="CV84" s="10">
        <v>43929</v>
      </c>
      <c r="CW84">
        <v>1400625</v>
      </c>
      <c r="CX84">
        <v>223125</v>
      </c>
      <c r="CY84" s="10">
        <v>43929</v>
      </c>
      <c r="CZ84">
        <v>593250</v>
      </c>
      <c r="DA84">
        <v>-20250</v>
      </c>
      <c r="DD84" t="str">
        <f t="shared" ref="DD84:DD100" si="146">A85</f>
        <v>LUPIN</v>
      </c>
      <c r="DE84">
        <f t="shared" si="85"/>
        <v>1309700</v>
      </c>
      <c r="DF84">
        <f t="shared" si="86"/>
        <v>1268400</v>
      </c>
      <c r="DG84">
        <f t="shared" si="87"/>
        <v>1453200</v>
      </c>
      <c r="DH84">
        <f t="shared" si="88"/>
        <v>1484700</v>
      </c>
      <c r="DI84">
        <f t="shared" si="89"/>
        <v>1615600</v>
      </c>
      <c r="DJ84">
        <f t="shared" si="90"/>
        <v>1677200</v>
      </c>
      <c r="DK84">
        <f t="shared" si="91"/>
        <v>1348900</v>
      </c>
      <c r="DL84">
        <f t="shared" si="92"/>
        <v>1302700</v>
      </c>
      <c r="DM84">
        <f t="shared" si="93"/>
        <v>1218000</v>
      </c>
      <c r="DN84">
        <f t="shared" si="94"/>
        <v>1206100</v>
      </c>
      <c r="DO84">
        <f t="shared" si="95"/>
        <v>1264200</v>
      </c>
      <c r="DP84">
        <f t="shared" si="96"/>
        <v>1244600</v>
      </c>
      <c r="DQ84">
        <f t="shared" si="97"/>
        <v>1233400</v>
      </c>
      <c r="DR84">
        <f t="shared" si="98"/>
        <v>966000</v>
      </c>
      <c r="DS84">
        <f t="shared" si="99"/>
        <v>732200</v>
      </c>
      <c r="DT84">
        <f t="shared" si="100"/>
        <v>915600</v>
      </c>
      <c r="DU84">
        <f t="shared" si="101"/>
        <v>1005900</v>
      </c>
      <c r="DV84">
        <f t="shared" si="102"/>
        <v>1085000</v>
      </c>
      <c r="DW84">
        <f t="shared" si="103"/>
        <v>1236200</v>
      </c>
      <c r="DX84">
        <f t="shared" si="104"/>
        <v>1215900</v>
      </c>
      <c r="DY84">
        <f t="shared" si="105"/>
        <v>839300</v>
      </c>
      <c r="DZ84">
        <f t="shared" si="106"/>
        <v>753900</v>
      </c>
      <c r="EA84">
        <f t="shared" si="107"/>
        <v>737800</v>
      </c>
      <c r="EB84">
        <f t="shared" si="108"/>
        <v>746900</v>
      </c>
      <c r="EC84">
        <f t="shared" si="109"/>
        <v>739900</v>
      </c>
      <c r="ED84">
        <f t="shared" si="110"/>
        <v>758100</v>
      </c>
      <c r="EE84">
        <f t="shared" si="111"/>
        <v>747600</v>
      </c>
      <c r="EF84">
        <f t="shared" si="112"/>
        <v>699300</v>
      </c>
      <c r="EG84">
        <f t="shared" si="113"/>
        <v>550900</v>
      </c>
      <c r="EH84">
        <f t="shared" si="114"/>
        <v>417200</v>
      </c>
      <c r="EJ84" s="11" t="str">
        <f t="shared" si="115"/>
        <v>LUPIN</v>
      </c>
      <c r="EK84" s="12">
        <f t="shared" si="145"/>
        <v>0.69909139497594874</v>
      </c>
      <c r="EL84" s="12">
        <f t="shared" si="145"/>
        <v>0.79304635761589404</v>
      </c>
      <c r="EM84" s="12">
        <f t="shared" si="145"/>
        <v>0.74662813102119463</v>
      </c>
      <c r="EN84" s="12">
        <f t="shared" si="145"/>
        <v>0.83262611975483258</v>
      </c>
      <c r="EO84" s="12">
        <f t="shared" si="145"/>
        <v>0.75259965337954937</v>
      </c>
      <c r="EP84" s="12">
        <f t="shared" si="145"/>
        <v>0.50041736227045075</v>
      </c>
      <c r="EQ84" s="12">
        <f t="shared" si="145"/>
        <v>0.5588998443175921</v>
      </c>
      <c r="ER84" s="12">
        <f t="shared" si="145"/>
        <v>0.56636217087587315</v>
      </c>
      <c r="ES84" s="12">
        <f t="shared" si="145"/>
        <v>0.61321839080459772</v>
      </c>
      <c r="ET84" s="12">
        <f t="shared" si="145"/>
        <v>0.61346488682530476</v>
      </c>
      <c r="EU84" s="12">
        <f t="shared" si="145"/>
        <v>0.59966777408637872</v>
      </c>
      <c r="EV84" s="12">
        <f t="shared" si="145"/>
        <v>0.60067491563554554</v>
      </c>
      <c r="EW84" s="12">
        <f t="shared" si="145"/>
        <v>0.56696935300794549</v>
      </c>
      <c r="EX84" s="12">
        <f t="shared" si="145"/>
        <v>0.57028985507246377</v>
      </c>
      <c r="EY84" s="12">
        <f t="shared" si="145"/>
        <v>0.5697896749521989</v>
      </c>
      <c r="FA84" s="12" t="str">
        <f t="shared" si="116"/>
        <v>LUPIN</v>
      </c>
      <c r="FB84" s="12">
        <f t="shared" si="117"/>
        <v>3.2560706401766004</v>
      </c>
      <c r="FC84" s="12">
        <f t="shared" si="118"/>
        <v>-12.716763005780347</v>
      </c>
      <c r="FD84" s="12">
        <f t="shared" si="119"/>
        <v>-2.1216407355021216</v>
      </c>
      <c r="FE84" s="12">
        <f t="shared" si="120"/>
        <v>-8.1022530329289424</v>
      </c>
      <c r="FF84" s="12">
        <f t="shared" si="121"/>
        <v>-3.672787979966611</v>
      </c>
      <c r="FG84" s="12">
        <f t="shared" si="122"/>
        <v>24.338349766476387</v>
      </c>
      <c r="FH84" s="12">
        <f t="shared" si="123"/>
        <v>3.5464803868887693</v>
      </c>
      <c r="FI84" s="12">
        <f t="shared" si="124"/>
        <v>6.9540229885057467</v>
      </c>
      <c r="FJ84" s="12">
        <f t="shared" si="125"/>
        <v>0.98665118978525823</v>
      </c>
      <c r="FK84" s="12">
        <f t="shared" si="126"/>
        <v>-4.5957918050941311</v>
      </c>
      <c r="FL84" s="12">
        <f t="shared" si="127"/>
        <v>1.5748031496062993</v>
      </c>
      <c r="FM84" s="12">
        <f t="shared" si="128"/>
        <v>0.90805902383654935</v>
      </c>
      <c r="FN84" s="12">
        <f t="shared" si="129"/>
        <v>27.681159420289855</v>
      </c>
      <c r="FO84" s="12">
        <f t="shared" si="130"/>
        <v>31.931166347992352</v>
      </c>
      <c r="FP84" s="12">
        <f t="shared" si="131"/>
        <v>-8.9770354906054284E-2</v>
      </c>
      <c r="FQ84" s="12">
        <f t="shared" si="132"/>
        <v>-7.2903225806451616E-2</v>
      </c>
      <c r="FR84" s="12">
        <f t="shared" si="133"/>
        <v>-0.12231030577576443</v>
      </c>
      <c r="FS84" s="12">
        <f t="shared" si="134"/>
        <v>1.6695451928612551E-2</v>
      </c>
      <c r="FT84" s="12">
        <f t="shared" si="135"/>
        <v>0.44870725604670558</v>
      </c>
      <c r="FU84" s="12">
        <f t="shared" si="136"/>
        <v>0.11327762302692665</v>
      </c>
      <c r="FV84" s="12">
        <f t="shared" si="137"/>
        <v>2.1821631878557873E-2</v>
      </c>
      <c r="FW84" s="12">
        <f t="shared" si="138"/>
        <v>-1.2183692596063731E-2</v>
      </c>
      <c r="FX84" s="12">
        <f t="shared" si="139"/>
        <v>9.4607379375591296E-3</v>
      </c>
      <c r="FY84" s="12">
        <f t="shared" si="140"/>
        <v>-2.4007386888273315E-2</v>
      </c>
      <c r="FZ84" s="12">
        <f t="shared" si="141"/>
        <v>1.4044943820224719E-2</v>
      </c>
      <c r="GA84" s="12">
        <f t="shared" si="142"/>
        <v>6.9069069069069067E-2</v>
      </c>
      <c r="GB84" s="12">
        <f t="shared" si="143"/>
        <v>0.26937738246505716</v>
      </c>
      <c r="GC84" s="12">
        <f t="shared" si="144"/>
        <v>0.32046979865771813</v>
      </c>
    </row>
    <row r="85" spans="1:185" x14ac:dyDescent="0.25">
      <c r="A85" t="s">
        <v>92</v>
      </c>
      <c r="B85" s="10">
        <v>43951</v>
      </c>
      <c r="C85">
        <v>1309700</v>
      </c>
      <c r="D85">
        <v>41300</v>
      </c>
      <c r="E85" s="10">
        <v>43951</v>
      </c>
      <c r="F85">
        <v>915600</v>
      </c>
      <c r="G85">
        <v>-90300</v>
      </c>
      <c r="H85" t="s">
        <v>92</v>
      </c>
      <c r="I85" s="10">
        <v>43950</v>
      </c>
      <c r="J85">
        <v>1268400</v>
      </c>
      <c r="K85">
        <v>-184800</v>
      </c>
      <c r="L85" s="10">
        <v>43950</v>
      </c>
      <c r="M85">
        <v>1005900</v>
      </c>
      <c r="N85">
        <v>-79100</v>
      </c>
      <c r="O85" t="s">
        <v>92</v>
      </c>
      <c r="P85" s="10">
        <v>43949</v>
      </c>
      <c r="Q85">
        <v>1453200</v>
      </c>
      <c r="R85">
        <v>-31500</v>
      </c>
      <c r="S85" s="10">
        <v>43949</v>
      </c>
      <c r="T85">
        <v>1085000</v>
      </c>
      <c r="U85">
        <v>-151200</v>
      </c>
      <c r="V85" t="s">
        <v>92</v>
      </c>
      <c r="W85" s="10">
        <v>43948</v>
      </c>
      <c r="X85">
        <v>1484700</v>
      </c>
      <c r="Y85">
        <v>-130900</v>
      </c>
      <c r="Z85" s="10">
        <v>43948</v>
      </c>
      <c r="AA85">
        <v>1236200</v>
      </c>
      <c r="AB85">
        <v>20300</v>
      </c>
      <c r="AC85" t="s">
        <v>92</v>
      </c>
      <c r="AD85" s="10">
        <v>43945</v>
      </c>
      <c r="AE85">
        <v>1615600</v>
      </c>
      <c r="AF85">
        <v>-61600</v>
      </c>
      <c r="AG85" s="10">
        <v>43945</v>
      </c>
      <c r="AH85">
        <v>1215900</v>
      </c>
      <c r="AI85">
        <v>376600</v>
      </c>
      <c r="AJ85" t="s">
        <v>92</v>
      </c>
      <c r="AK85" s="10">
        <v>43944</v>
      </c>
      <c r="AL85">
        <v>1677200</v>
      </c>
      <c r="AM85">
        <v>328300</v>
      </c>
      <c r="AN85" s="10">
        <v>43944</v>
      </c>
      <c r="AO85">
        <v>839300</v>
      </c>
      <c r="AP85">
        <v>85400</v>
      </c>
      <c r="AQ85" t="s">
        <v>92</v>
      </c>
      <c r="AR85" s="10">
        <v>43943</v>
      </c>
      <c r="AS85">
        <v>1348900</v>
      </c>
      <c r="AT85">
        <v>46200</v>
      </c>
      <c r="AU85" s="10">
        <v>43943</v>
      </c>
      <c r="AV85">
        <v>753900</v>
      </c>
      <c r="AW85">
        <v>16100</v>
      </c>
      <c r="AX85" t="s">
        <v>92</v>
      </c>
      <c r="AY85" s="10">
        <v>43942</v>
      </c>
      <c r="AZ85">
        <v>1302700</v>
      </c>
      <c r="BA85">
        <v>84700</v>
      </c>
      <c r="BB85" s="10">
        <v>43942</v>
      </c>
      <c r="BC85">
        <v>737800</v>
      </c>
      <c r="BD85">
        <v>-9100</v>
      </c>
      <c r="BE85" t="s">
        <v>92</v>
      </c>
      <c r="BF85" s="10">
        <v>43941</v>
      </c>
      <c r="BG85">
        <v>1218000</v>
      </c>
      <c r="BH85">
        <v>11900</v>
      </c>
      <c r="BI85" s="10">
        <v>43941</v>
      </c>
      <c r="BJ85">
        <v>746900</v>
      </c>
      <c r="BK85">
        <v>7000</v>
      </c>
      <c r="BL85" t="s">
        <v>92</v>
      </c>
      <c r="BM85" s="10">
        <v>43938</v>
      </c>
      <c r="BN85">
        <v>1206100</v>
      </c>
      <c r="BO85">
        <v>-58100</v>
      </c>
      <c r="BP85" s="10">
        <v>43938</v>
      </c>
      <c r="BQ85">
        <v>739900</v>
      </c>
      <c r="BR85">
        <v>-18200</v>
      </c>
      <c r="BS85" t="s">
        <v>92</v>
      </c>
      <c r="BT85" s="10">
        <v>43937</v>
      </c>
      <c r="BU85">
        <v>1264200</v>
      </c>
      <c r="BV85">
        <v>19600</v>
      </c>
      <c r="BW85" s="10">
        <v>43937</v>
      </c>
      <c r="BX85">
        <v>758100</v>
      </c>
      <c r="BY85">
        <v>10500</v>
      </c>
      <c r="BZ85" t="s">
        <v>92</v>
      </c>
      <c r="CA85" s="10">
        <v>43936</v>
      </c>
      <c r="CB85">
        <v>1244600</v>
      </c>
      <c r="CC85">
        <v>11200</v>
      </c>
      <c r="CD85" s="10">
        <v>43936</v>
      </c>
      <c r="CE85">
        <v>747600</v>
      </c>
      <c r="CF85">
        <v>48300</v>
      </c>
      <c r="CG85" t="s">
        <v>92</v>
      </c>
      <c r="CH85" s="10">
        <v>43934</v>
      </c>
      <c r="CI85">
        <v>1233400</v>
      </c>
      <c r="CJ85">
        <v>267400</v>
      </c>
      <c r="CK85" s="10">
        <v>43934</v>
      </c>
      <c r="CL85">
        <v>699300</v>
      </c>
      <c r="CM85">
        <v>148400</v>
      </c>
      <c r="CN85" t="s">
        <v>92</v>
      </c>
      <c r="CO85" s="10">
        <v>43930</v>
      </c>
      <c r="CP85">
        <v>966000</v>
      </c>
      <c r="CQ85">
        <v>233800</v>
      </c>
      <c r="CR85" s="10">
        <v>43930</v>
      </c>
      <c r="CS85">
        <v>550900</v>
      </c>
      <c r="CT85">
        <v>133700</v>
      </c>
      <c r="CU85" t="s">
        <v>92</v>
      </c>
      <c r="CV85" s="10">
        <v>43929</v>
      </c>
      <c r="CW85">
        <v>732200</v>
      </c>
      <c r="CX85">
        <v>44100</v>
      </c>
      <c r="CY85" s="10">
        <v>43929</v>
      </c>
      <c r="CZ85">
        <v>417200</v>
      </c>
      <c r="DA85">
        <v>13300</v>
      </c>
      <c r="DD85" t="str">
        <f t="shared" si="146"/>
        <v>M&amp;M</v>
      </c>
      <c r="DE85">
        <f t="shared" si="85"/>
        <v>1382000</v>
      </c>
      <c r="DF85">
        <f t="shared" si="86"/>
        <v>1552000</v>
      </c>
      <c r="DG85">
        <f t="shared" si="87"/>
        <v>1662000</v>
      </c>
      <c r="DH85">
        <f t="shared" si="88"/>
        <v>1815000</v>
      </c>
      <c r="DI85">
        <f t="shared" si="89"/>
        <v>1842000</v>
      </c>
      <c r="DJ85">
        <f t="shared" si="90"/>
        <v>1743000</v>
      </c>
      <c r="DK85">
        <f t="shared" si="91"/>
        <v>1848000</v>
      </c>
      <c r="DL85">
        <f t="shared" si="92"/>
        <v>1707000</v>
      </c>
      <c r="DM85">
        <f t="shared" si="93"/>
        <v>1725000</v>
      </c>
      <c r="DN85">
        <f t="shared" si="94"/>
        <v>1844000</v>
      </c>
      <c r="DO85">
        <f t="shared" si="95"/>
        <v>1519000</v>
      </c>
      <c r="DP85">
        <f t="shared" si="96"/>
        <v>1580000</v>
      </c>
      <c r="DQ85">
        <f t="shared" si="97"/>
        <v>1378000</v>
      </c>
      <c r="DR85">
        <f t="shared" si="98"/>
        <v>1293000</v>
      </c>
      <c r="DS85">
        <f t="shared" si="99"/>
        <v>863000</v>
      </c>
      <c r="DT85">
        <f t="shared" si="100"/>
        <v>1280000</v>
      </c>
      <c r="DU85">
        <f t="shared" si="101"/>
        <v>1201000</v>
      </c>
      <c r="DV85">
        <f t="shared" si="102"/>
        <v>1156000</v>
      </c>
      <c r="DW85">
        <f t="shared" si="103"/>
        <v>1239000</v>
      </c>
      <c r="DX85">
        <f t="shared" si="104"/>
        <v>1265000</v>
      </c>
      <c r="DY85">
        <f t="shared" si="105"/>
        <v>1372000</v>
      </c>
      <c r="DZ85">
        <f t="shared" si="106"/>
        <v>1359000</v>
      </c>
      <c r="EA85">
        <f t="shared" si="107"/>
        <v>1241000</v>
      </c>
      <c r="EB85">
        <f t="shared" si="108"/>
        <v>1363000</v>
      </c>
      <c r="EC85">
        <f t="shared" si="109"/>
        <v>1441000</v>
      </c>
      <c r="ED85">
        <f t="shared" si="110"/>
        <v>1418000</v>
      </c>
      <c r="EE85">
        <f t="shared" si="111"/>
        <v>1516000</v>
      </c>
      <c r="EF85">
        <f t="shared" si="112"/>
        <v>1318000</v>
      </c>
      <c r="EG85">
        <f t="shared" si="113"/>
        <v>1450000</v>
      </c>
      <c r="EH85">
        <f t="shared" si="114"/>
        <v>766000</v>
      </c>
      <c r="EJ85" s="11" t="str">
        <f t="shared" si="115"/>
        <v>M&amp;M</v>
      </c>
      <c r="EK85" s="12">
        <f t="shared" ref="EK85:EY101" si="147">DT85/DE85</f>
        <v>0.9261939218523878</v>
      </c>
      <c r="EL85" s="12">
        <f t="shared" si="147"/>
        <v>0.77384020618556704</v>
      </c>
      <c r="EM85" s="12">
        <f t="shared" si="147"/>
        <v>0.69554753309265949</v>
      </c>
      <c r="EN85" s="12">
        <f t="shared" si="147"/>
        <v>0.68264462809917359</v>
      </c>
      <c r="EO85" s="12">
        <f t="shared" si="147"/>
        <v>0.68675352877307272</v>
      </c>
      <c r="EP85" s="12">
        <f t="shared" si="147"/>
        <v>0.78714859437751006</v>
      </c>
      <c r="EQ85" s="12">
        <f t="shared" si="147"/>
        <v>0.73538961038961037</v>
      </c>
      <c r="ER85" s="12">
        <f t="shared" si="147"/>
        <v>0.7270064440538957</v>
      </c>
      <c r="ES85" s="12">
        <f t="shared" si="147"/>
        <v>0.79014492753623189</v>
      </c>
      <c r="ET85" s="12">
        <f t="shared" si="147"/>
        <v>0.78145336225596529</v>
      </c>
      <c r="EU85" s="12">
        <f t="shared" si="147"/>
        <v>0.93350888742593807</v>
      </c>
      <c r="EV85" s="12">
        <f t="shared" si="147"/>
        <v>0.95949367088607596</v>
      </c>
      <c r="EW85" s="12">
        <f t="shared" si="147"/>
        <v>0.95645863570391876</v>
      </c>
      <c r="EX85" s="12">
        <f t="shared" si="147"/>
        <v>1.1214230471771076</v>
      </c>
      <c r="EY85" s="12">
        <f t="shared" si="147"/>
        <v>0.88760139049826192</v>
      </c>
      <c r="FA85" s="12" t="str">
        <f t="shared" si="116"/>
        <v>M&amp;M</v>
      </c>
      <c r="FB85" s="12">
        <f t="shared" si="117"/>
        <v>-10.953608247422681</v>
      </c>
      <c r="FC85" s="12">
        <f t="shared" si="118"/>
        <v>-6.6185318892900122</v>
      </c>
      <c r="FD85" s="12">
        <f t="shared" si="119"/>
        <v>-8.4297520661157019</v>
      </c>
      <c r="FE85" s="12">
        <f t="shared" si="120"/>
        <v>-1.4657980456026058</v>
      </c>
      <c r="FF85" s="12">
        <f t="shared" si="121"/>
        <v>5.6798623063683307</v>
      </c>
      <c r="FG85" s="12">
        <f t="shared" si="122"/>
        <v>-5.6818181818181817</v>
      </c>
      <c r="FH85" s="12">
        <f t="shared" si="123"/>
        <v>8.2601054481546576</v>
      </c>
      <c r="FI85" s="12">
        <f t="shared" si="124"/>
        <v>-1.0434782608695652</v>
      </c>
      <c r="FJ85" s="12">
        <f t="shared" si="125"/>
        <v>-6.4533622559652928</v>
      </c>
      <c r="FK85" s="12">
        <f t="shared" si="126"/>
        <v>21.39565503620803</v>
      </c>
      <c r="FL85" s="12">
        <f t="shared" si="127"/>
        <v>-3.8607594936708862</v>
      </c>
      <c r="FM85" s="12">
        <f t="shared" si="128"/>
        <v>14.658925979680697</v>
      </c>
      <c r="FN85" s="12">
        <f t="shared" si="129"/>
        <v>6.5738592420726993</v>
      </c>
      <c r="FO85" s="12">
        <f t="shared" si="130"/>
        <v>49.826187717265356</v>
      </c>
      <c r="FP85" s="12">
        <f t="shared" si="131"/>
        <v>6.5778517901748546E-2</v>
      </c>
      <c r="FQ85" s="12">
        <f t="shared" si="132"/>
        <v>3.8927335640138408E-2</v>
      </c>
      <c r="FR85" s="12">
        <f t="shared" si="133"/>
        <v>-6.6989507667473774E-2</v>
      </c>
      <c r="FS85" s="12">
        <f t="shared" si="134"/>
        <v>-2.0553359683794466E-2</v>
      </c>
      <c r="FT85" s="12">
        <f t="shared" si="135"/>
        <v>-7.798833819241982E-2</v>
      </c>
      <c r="FU85" s="12">
        <f t="shared" si="136"/>
        <v>9.5658572479764541E-3</v>
      </c>
      <c r="FV85" s="12">
        <f t="shared" si="137"/>
        <v>9.5084609186140215E-2</v>
      </c>
      <c r="FW85" s="12">
        <f t="shared" si="138"/>
        <v>-8.950843727072634E-2</v>
      </c>
      <c r="FX85" s="12">
        <f t="shared" si="139"/>
        <v>-5.4129077029840392E-2</v>
      </c>
      <c r="FY85" s="12">
        <f t="shared" si="140"/>
        <v>1.622002820874471E-2</v>
      </c>
      <c r="FZ85" s="12">
        <f t="shared" si="141"/>
        <v>-6.464379947229551E-2</v>
      </c>
      <c r="GA85" s="12">
        <f t="shared" si="142"/>
        <v>0.15022761760242792</v>
      </c>
      <c r="GB85" s="12">
        <f t="shared" si="143"/>
        <v>-9.1034482758620694E-2</v>
      </c>
      <c r="GC85" s="12">
        <f t="shared" si="144"/>
        <v>0.89295039164490864</v>
      </c>
    </row>
    <row r="86" spans="1:185" x14ac:dyDescent="0.25">
      <c r="A86" t="s">
        <v>93</v>
      </c>
      <c r="B86" s="10">
        <v>43951</v>
      </c>
      <c r="C86">
        <v>1382000</v>
      </c>
      <c r="D86">
        <v>-170000</v>
      </c>
      <c r="E86" s="10">
        <v>43951</v>
      </c>
      <c r="F86">
        <v>1280000</v>
      </c>
      <c r="G86">
        <v>79000</v>
      </c>
      <c r="H86" t="s">
        <v>93</v>
      </c>
      <c r="I86" s="10">
        <v>43950</v>
      </c>
      <c r="J86">
        <v>1552000</v>
      </c>
      <c r="K86">
        <v>-110000</v>
      </c>
      <c r="L86" s="10">
        <v>43950</v>
      </c>
      <c r="M86">
        <v>1201000</v>
      </c>
      <c r="N86">
        <v>45000</v>
      </c>
      <c r="O86" t="s">
        <v>93</v>
      </c>
      <c r="P86" s="10">
        <v>43949</v>
      </c>
      <c r="Q86">
        <v>1662000</v>
      </c>
      <c r="R86">
        <v>-153000</v>
      </c>
      <c r="S86" s="10">
        <v>43949</v>
      </c>
      <c r="T86">
        <v>1156000</v>
      </c>
      <c r="U86">
        <v>-83000</v>
      </c>
      <c r="V86" t="s">
        <v>93</v>
      </c>
      <c r="W86" s="10">
        <v>43948</v>
      </c>
      <c r="X86">
        <v>1815000</v>
      </c>
      <c r="Y86">
        <v>-27000</v>
      </c>
      <c r="Z86" s="10">
        <v>43948</v>
      </c>
      <c r="AA86">
        <v>1239000</v>
      </c>
      <c r="AB86">
        <v>-26000</v>
      </c>
      <c r="AC86" t="s">
        <v>93</v>
      </c>
      <c r="AD86" s="10">
        <v>43945</v>
      </c>
      <c r="AE86">
        <v>1842000</v>
      </c>
      <c r="AF86">
        <v>99000</v>
      </c>
      <c r="AG86" s="10">
        <v>43945</v>
      </c>
      <c r="AH86">
        <v>1265000</v>
      </c>
      <c r="AI86">
        <v>-107000</v>
      </c>
      <c r="AJ86" t="s">
        <v>93</v>
      </c>
      <c r="AK86" s="10">
        <v>43944</v>
      </c>
      <c r="AL86">
        <v>1743000</v>
      </c>
      <c r="AM86">
        <v>-105000</v>
      </c>
      <c r="AN86" s="10">
        <v>43944</v>
      </c>
      <c r="AO86">
        <v>1372000</v>
      </c>
      <c r="AP86">
        <v>13000</v>
      </c>
      <c r="AQ86" t="s">
        <v>93</v>
      </c>
      <c r="AR86" s="10">
        <v>43943</v>
      </c>
      <c r="AS86">
        <v>1848000</v>
      </c>
      <c r="AT86">
        <v>141000</v>
      </c>
      <c r="AU86" s="10">
        <v>43943</v>
      </c>
      <c r="AV86">
        <v>1359000</v>
      </c>
      <c r="AW86">
        <v>118000</v>
      </c>
      <c r="AX86" t="s">
        <v>93</v>
      </c>
      <c r="AY86" s="10">
        <v>43942</v>
      </c>
      <c r="AZ86">
        <v>1707000</v>
      </c>
      <c r="BA86">
        <v>-18000</v>
      </c>
      <c r="BB86" s="10">
        <v>43942</v>
      </c>
      <c r="BC86">
        <v>1241000</v>
      </c>
      <c r="BD86">
        <v>-122000</v>
      </c>
      <c r="BE86" t="s">
        <v>93</v>
      </c>
      <c r="BF86" s="10">
        <v>43941</v>
      </c>
      <c r="BG86">
        <v>1725000</v>
      </c>
      <c r="BH86">
        <v>-119000</v>
      </c>
      <c r="BI86" s="10">
        <v>43941</v>
      </c>
      <c r="BJ86">
        <v>1363000</v>
      </c>
      <c r="BK86">
        <v>-78000</v>
      </c>
      <c r="BL86" t="s">
        <v>93</v>
      </c>
      <c r="BM86" s="10">
        <v>43938</v>
      </c>
      <c r="BN86">
        <v>1844000</v>
      </c>
      <c r="BO86">
        <v>325000</v>
      </c>
      <c r="BP86" s="10">
        <v>43938</v>
      </c>
      <c r="BQ86">
        <v>1441000</v>
      </c>
      <c r="BR86">
        <v>23000</v>
      </c>
      <c r="BS86" t="s">
        <v>93</v>
      </c>
      <c r="BT86" s="10">
        <v>43937</v>
      </c>
      <c r="BU86">
        <v>1519000</v>
      </c>
      <c r="BV86">
        <v>-61000</v>
      </c>
      <c r="BW86" s="10">
        <v>43937</v>
      </c>
      <c r="BX86">
        <v>1418000</v>
      </c>
      <c r="BY86">
        <v>-98000</v>
      </c>
      <c r="BZ86" t="s">
        <v>93</v>
      </c>
      <c r="CA86" s="10">
        <v>43936</v>
      </c>
      <c r="CB86">
        <v>1580000</v>
      </c>
      <c r="CC86">
        <v>202000</v>
      </c>
      <c r="CD86" s="10">
        <v>43936</v>
      </c>
      <c r="CE86">
        <v>1516000</v>
      </c>
      <c r="CF86">
        <v>198000</v>
      </c>
      <c r="CG86" t="s">
        <v>93</v>
      </c>
      <c r="CH86" s="10">
        <v>43934</v>
      </c>
      <c r="CI86">
        <v>1378000</v>
      </c>
      <c r="CJ86">
        <v>85000</v>
      </c>
      <c r="CK86" s="10">
        <v>43934</v>
      </c>
      <c r="CL86">
        <v>1318000</v>
      </c>
      <c r="CM86">
        <v>-132000</v>
      </c>
      <c r="CN86" t="s">
        <v>93</v>
      </c>
      <c r="CO86" s="10">
        <v>43930</v>
      </c>
      <c r="CP86">
        <v>1293000</v>
      </c>
      <c r="CQ86">
        <v>430000</v>
      </c>
      <c r="CR86" s="10">
        <v>43930</v>
      </c>
      <c r="CS86">
        <v>1450000</v>
      </c>
      <c r="CT86">
        <v>684000</v>
      </c>
      <c r="CU86" t="s">
        <v>93</v>
      </c>
      <c r="CV86" s="10">
        <v>43929</v>
      </c>
      <c r="CW86">
        <v>863000</v>
      </c>
      <c r="CX86">
        <v>144000</v>
      </c>
      <c r="CY86" s="10">
        <v>43929</v>
      </c>
      <c r="CZ86">
        <v>766000</v>
      </c>
      <c r="DA86">
        <v>49000</v>
      </c>
      <c r="DD86" t="str">
        <f t="shared" si="146"/>
        <v>M&amp;MFIN</v>
      </c>
      <c r="DE86">
        <f t="shared" si="85"/>
        <v>1008000</v>
      </c>
      <c r="DF86">
        <f t="shared" si="86"/>
        <v>1302400</v>
      </c>
      <c r="DG86">
        <f t="shared" si="87"/>
        <v>1334400</v>
      </c>
      <c r="DH86">
        <f t="shared" si="88"/>
        <v>1182400</v>
      </c>
      <c r="DI86">
        <f t="shared" si="89"/>
        <v>1209600</v>
      </c>
      <c r="DJ86">
        <f t="shared" si="90"/>
        <v>1064000</v>
      </c>
      <c r="DK86">
        <f t="shared" si="91"/>
        <v>974400</v>
      </c>
      <c r="DL86">
        <f t="shared" si="92"/>
        <v>780800</v>
      </c>
      <c r="DM86">
        <f t="shared" si="93"/>
        <v>734400</v>
      </c>
      <c r="DN86">
        <f t="shared" si="94"/>
        <v>696000</v>
      </c>
      <c r="DO86">
        <f t="shared" si="95"/>
        <v>947200</v>
      </c>
      <c r="DP86">
        <f t="shared" si="96"/>
        <v>563200</v>
      </c>
      <c r="DQ86">
        <f t="shared" si="97"/>
        <v>475200</v>
      </c>
      <c r="DR86">
        <f t="shared" si="98"/>
        <v>427200</v>
      </c>
      <c r="DS86">
        <f t="shared" si="99"/>
        <v>347200</v>
      </c>
      <c r="DT86">
        <f t="shared" si="100"/>
        <v>747200</v>
      </c>
      <c r="DU86">
        <f t="shared" si="101"/>
        <v>731200</v>
      </c>
      <c r="DV86">
        <f t="shared" si="102"/>
        <v>715200</v>
      </c>
      <c r="DW86">
        <f t="shared" si="103"/>
        <v>508800</v>
      </c>
      <c r="DX86">
        <f t="shared" si="104"/>
        <v>552000</v>
      </c>
      <c r="DY86">
        <f t="shared" si="105"/>
        <v>524800</v>
      </c>
      <c r="DZ86">
        <f t="shared" si="106"/>
        <v>499200</v>
      </c>
      <c r="EA86">
        <f t="shared" si="107"/>
        <v>491200</v>
      </c>
      <c r="EB86">
        <f t="shared" si="108"/>
        <v>464000</v>
      </c>
      <c r="EC86">
        <f t="shared" si="109"/>
        <v>396800</v>
      </c>
      <c r="ED86">
        <f t="shared" si="110"/>
        <v>388800</v>
      </c>
      <c r="EE86">
        <f t="shared" si="111"/>
        <v>316800</v>
      </c>
      <c r="EF86">
        <f t="shared" si="112"/>
        <v>297600</v>
      </c>
      <c r="EG86">
        <f t="shared" si="113"/>
        <v>289600</v>
      </c>
      <c r="EH86">
        <f t="shared" si="114"/>
        <v>244800</v>
      </c>
      <c r="EJ86" s="11" t="str">
        <f t="shared" si="115"/>
        <v>M&amp;MFIN</v>
      </c>
      <c r="EK86" s="12">
        <f t="shared" si="147"/>
        <v>0.7412698412698413</v>
      </c>
      <c r="EL86" s="12">
        <f t="shared" si="147"/>
        <v>0.56142506142506143</v>
      </c>
      <c r="EM86" s="12">
        <f t="shared" si="147"/>
        <v>0.53597122302158273</v>
      </c>
      <c r="EN86" s="12">
        <f t="shared" si="147"/>
        <v>0.43031123139377536</v>
      </c>
      <c r="EO86" s="12">
        <f t="shared" si="147"/>
        <v>0.45634920634920634</v>
      </c>
      <c r="EP86" s="12">
        <f t="shared" si="147"/>
        <v>0.49323308270676691</v>
      </c>
      <c r="EQ86" s="12">
        <f t="shared" si="147"/>
        <v>0.51231527093596063</v>
      </c>
      <c r="ER86" s="12">
        <f t="shared" si="147"/>
        <v>0.62909836065573765</v>
      </c>
      <c r="ES86" s="12">
        <f t="shared" si="147"/>
        <v>0.63180827886710245</v>
      </c>
      <c r="ET86" s="12">
        <f t="shared" si="147"/>
        <v>0.57011494252873562</v>
      </c>
      <c r="EU86" s="12">
        <f t="shared" si="147"/>
        <v>0.41047297297297297</v>
      </c>
      <c r="EV86" s="12">
        <f t="shared" si="147"/>
        <v>0.5625</v>
      </c>
      <c r="EW86" s="12">
        <f t="shared" si="147"/>
        <v>0.6262626262626263</v>
      </c>
      <c r="EX86" s="12">
        <f t="shared" si="147"/>
        <v>0.67790262172284643</v>
      </c>
      <c r="EY86" s="12">
        <f t="shared" si="147"/>
        <v>0.70506912442396308</v>
      </c>
      <c r="FA86" s="12" t="str">
        <f t="shared" si="116"/>
        <v>M&amp;MFIN</v>
      </c>
      <c r="FB86" s="12">
        <f t="shared" si="117"/>
        <v>-22.604422604422606</v>
      </c>
      <c r="FC86" s="12">
        <f t="shared" si="118"/>
        <v>-2.3980815347721824</v>
      </c>
      <c r="FD86" s="12">
        <f t="shared" si="119"/>
        <v>12.855209742895806</v>
      </c>
      <c r="FE86" s="12">
        <f t="shared" si="120"/>
        <v>-2.2486772486772488</v>
      </c>
      <c r="FF86" s="12">
        <f t="shared" si="121"/>
        <v>13.684210526315789</v>
      </c>
      <c r="FG86" s="12">
        <f t="shared" si="122"/>
        <v>9.1954022988505741</v>
      </c>
      <c r="FH86" s="12">
        <f t="shared" si="123"/>
        <v>24.795081967213115</v>
      </c>
      <c r="FI86" s="12">
        <f t="shared" si="124"/>
        <v>6.318082788671024</v>
      </c>
      <c r="FJ86" s="12">
        <f t="shared" si="125"/>
        <v>5.5172413793103452</v>
      </c>
      <c r="FK86" s="12">
        <f t="shared" si="126"/>
        <v>-26.52027027027027</v>
      </c>
      <c r="FL86" s="12">
        <f t="shared" si="127"/>
        <v>68.181818181818187</v>
      </c>
      <c r="FM86" s="12">
        <f t="shared" si="128"/>
        <v>18.518518518518519</v>
      </c>
      <c r="FN86" s="12">
        <f t="shared" si="129"/>
        <v>11.235955056179776</v>
      </c>
      <c r="FO86" s="12">
        <f t="shared" si="130"/>
        <v>23.041474654377879</v>
      </c>
      <c r="FP86" s="12">
        <f t="shared" si="131"/>
        <v>2.1881838074398249E-2</v>
      </c>
      <c r="FQ86" s="12">
        <f t="shared" si="132"/>
        <v>2.2371364653243849E-2</v>
      </c>
      <c r="FR86" s="12">
        <f t="shared" si="133"/>
        <v>0.40566037735849059</v>
      </c>
      <c r="FS86" s="12">
        <f t="shared" si="134"/>
        <v>-7.8260869565217397E-2</v>
      </c>
      <c r="FT86" s="12">
        <f t="shared" si="135"/>
        <v>5.1829268292682924E-2</v>
      </c>
      <c r="FU86" s="12">
        <f t="shared" si="136"/>
        <v>5.128205128205128E-2</v>
      </c>
      <c r="FV86" s="12">
        <f t="shared" si="137"/>
        <v>1.6286644951140065E-2</v>
      </c>
      <c r="FW86" s="12">
        <f t="shared" si="138"/>
        <v>5.8620689655172413E-2</v>
      </c>
      <c r="FX86" s="12">
        <f t="shared" si="139"/>
        <v>0.16935483870967741</v>
      </c>
      <c r="FY86" s="12">
        <f t="shared" si="140"/>
        <v>2.0576131687242798E-2</v>
      </c>
      <c r="FZ86" s="12">
        <f t="shared" si="141"/>
        <v>0.22727272727272727</v>
      </c>
      <c r="GA86" s="12">
        <f t="shared" si="142"/>
        <v>6.4516129032258063E-2</v>
      </c>
      <c r="GB86" s="12">
        <f t="shared" si="143"/>
        <v>2.7624309392265192E-2</v>
      </c>
      <c r="GC86" s="12">
        <f t="shared" si="144"/>
        <v>0.18300653594771241</v>
      </c>
    </row>
    <row r="87" spans="1:185" x14ac:dyDescent="0.25">
      <c r="A87" t="s">
        <v>94</v>
      </c>
      <c r="B87" s="10">
        <v>43951</v>
      </c>
      <c r="C87">
        <v>1008000</v>
      </c>
      <c r="D87">
        <v>-294400</v>
      </c>
      <c r="E87" s="10">
        <v>43951</v>
      </c>
      <c r="F87">
        <v>747200</v>
      </c>
      <c r="G87">
        <v>16000</v>
      </c>
      <c r="H87" t="s">
        <v>94</v>
      </c>
      <c r="I87" s="10">
        <v>43950</v>
      </c>
      <c r="J87">
        <v>1302400</v>
      </c>
      <c r="K87">
        <v>-32000</v>
      </c>
      <c r="L87" s="10">
        <v>43950</v>
      </c>
      <c r="M87">
        <v>731200</v>
      </c>
      <c r="N87">
        <v>16000</v>
      </c>
      <c r="O87" t="s">
        <v>94</v>
      </c>
      <c r="P87" s="10">
        <v>43949</v>
      </c>
      <c r="Q87">
        <v>1334400</v>
      </c>
      <c r="R87">
        <v>152000</v>
      </c>
      <c r="S87" s="10">
        <v>43949</v>
      </c>
      <c r="T87">
        <v>715200</v>
      </c>
      <c r="U87">
        <v>206400</v>
      </c>
      <c r="V87" t="s">
        <v>94</v>
      </c>
      <c r="W87" s="10">
        <v>43948</v>
      </c>
      <c r="X87">
        <v>1182400</v>
      </c>
      <c r="Y87">
        <v>-27200</v>
      </c>
      <c r="Z87" s="10">
        <v>43948</v>
      </c>
      <c r="AA87">
        <v>508800</v>
      </c>
      <c r="AB87">
        <v>-43200</v>
      </c>
      <c r="AC87" t="s">
        <v>94</v>
      </c>
      <c r="AD87" s="10">
        <v>43945</v>
      </c>
      <c r="AE87">
        <v>1209600</v>
      </c>
      <c r="AF87">
        <v>145600</v>
      </c>
      <c r="AG87" s="10">
        <v>43945</v>
      </c>
      <c r="AH87">
        <v>552000</v>
      </c>
      <c r="AI87">
        <v>27200</v>
      </c>
      <c r="AJ87" t="s">
        <v>94</v>
      </c>
      <c r="AK87" s="10">
        <v>43944</v>
      </c>
      <c r="AL87">
        <v>1064000</v>
      </c>
      <c r="AM87">
        <v>89600</v>
      </c>
      <c r="AN87" s="10">
        <v>43944</v>
      </c>
      <c r="AO87">
        <v>524800</v>
      </c>
      <c r="AP87">
        <v>25600</v>
      </c>
      <c r="AQ87" t="s">
        <v>94</v>
      </c>
      <c r="AR87" s="10">
        <v>43943</v>
      </c>
      <c r="AS87">
        <v>974400</v>
      </c>
      <c r="AT87">
        <v>193600</v>
      </c>
      <c r="AU87" s="10">
        <v>43943</v>
      </c>
      <c r="AV87">
        <v>499200</v>
      </c>
      <c r="AW87">
        <v>8000</v>
      </c>
      <c r="AX87" t="s">
        <v>94</v>
      </c>
      <c r="AY87" s="10">
        <v>43942</v>
      </c>
      <c r="AZ87">
        <v>780800</v>
      </c>
      <c r="BA87">
        <v>46400</v>
      </c>
      <c r="BB87" s="10">
        <v>43942</v>
      </c>
      <c r="BC87">
        <v>491200</v>
      </c>
      <c r="BD87">
        <v>27200</v>
      </c>
      <c r="BE87" t="s">
        <v>94</v>
      </c>
      <c r="BF87" s="10">
        <v>43941</v>
      </c>
      <c r="BG87">
        <v>734400</v>
      </c>
      <c r="BH87">
        <v>38400</v>
      </c>
      <c r="BI87" s="10">
        <v>43941</v>
      </c>
      <c r="BJ87">
        <v>464000</v>
      </c>
      <c r="BK87">
        <v>67200</v>
      </c>
      <c r="BL87" t="s">
        <v>94</v>
      </c>
      <c r="BM87" s="10">
        <v>43938</v>
      </c>
      <c r="BN87">
        <v>696000</v>
      </c>
      <c r="BO87">
        <v>-251200</v>
      </c>
      <c r="BP87" s="10">
        <v>43938</v>
      </c>
      <c r="BQ87">
        <v>396800</v>
      </c>
      <c r="BR87">
        <v>8000</v>
      </c>
      <c r="BS87" t="s">
        <v>94</v>
      </c>
      <c r="BT87" s="10">
        <v>43937</v>
      </c>
      <c r="BU87">
        <v>947200</v>
      </c>
      <c r="BV87">
        <v>384000</v>
      </c>
      <c r="BW87" s="10">
        <v>43937</v>
      </c>
      <c r="BX87">
        <v>388800</v>
      </c>
      <c r="BY87">
        <v>72000</v>
      </c>
      <c r="BZ87" t="s">
        <v>94</v>
      </c>
      <c r="CA87" s="10">
        <v>43936</v>
      </c>
      <c r="CB87">
        <v>563200</v>
      </c>
      <c r="CC87">
        <v>88000</v>
      </c>
      <c r="CD87" s="10">
        <v>43936</v>
      </c>
      <c r="CE87">
        <v>316800</v>
      </c>
      <c r="CF87">
        <v>19200</v>
      </c>
      <c r="CG87" t="s">
        <v>94</v>
      </c>
      <c r="CH87" s="10">
        <v>43934</v>
      </c>
      <c r="CI87">
        <v>475200</v>
      </c>
      <c r="CJ87">
        <v>48000</v>
      </c>
      <c r="CK87" s="10">
        <v>43934</v>
      </c>
      <c r="CL87">
        <v>297600</v>
      </c>
      <c r="CM87">
        <v>8000</v>
      </c>
      <c r="CN87" t="s">
        <v>94</v>
      </c>
      <c r="CO87" s="10">
        <v>43930</v>
      </c>
      <c r="CP87">
        <v>427200</v>
      </c>
      <c r="CQ87">
        <v>80000</v>
      </c>
      <c r="CR87" s="10">
        <v>43930</v>
      </c>
      <c r="CS87">
        <v>289600</v>
      </c>
      <c r="CT87">
        <v>44800</v>
      </c>
      <c r="CU87" t="s">
        <v>94</v>
      </c>
      <c r="CV87" s="10">
        <v>43929</v>
      </c>
      <c r="CW87">
        <v>347200</v>
      </c>
      <c r="CX87">
        <v>104000</v>
      </c>
      <c r="CY87" s="10">
        <v>43929</v>
      </c>
      <c r="CZ87">
        <v>244800</v>
      </c>
      <c r="DA87">
        <v>81600</v>
      </c>
      <c r="DD87" t="str">
        <f t="shared" si="146"/>
        <v>MANAPPURAM</v>
      </c>
      <c r="DE87">
        <f t="shared" si="85"/>
        <v>4080000</v>
      </c>
      <c r="DF87">
        <f t="shared" si="86"/>
        <v>4188000</v>
      </c>
      <c r="DG87">
        <f t="shared" si="87"/>
        <v>4320000</v>
      </c>
      <c r="DH87">
        <f t="shared" si="88"/>
        <v>5262000</v>
      </c>
      <c r="DI87">
        <f t="shared" si="89"/>
        <v>3366000</v>
      </c>
      <c r="DJ87">
        <f t="shared" si="90"/>
        <v>3522000</v>
      </c>
      <c r="DK87">
        <f t="shared" si="91"/>
        <v>3264000</v>
      </c>
      <c r="DL87">
        <f t="shared" si="92"/>
        <v>2928000</v>
      </c>
      <c r="DM87">
        <f t="shared" si="93"/>
        <v>2796000</v>
      </c>
      <c r="DN87">
        <f t="shared" si="94"/>
        <v>2448000</v>
      </c>
      <c r="DO87">
        <f t="shared" si="95"/>
        <v>1986000</v>
      </c>
      <c r="DP87">
        <f t="shared" si="96"/>
        <v>1608000</v>
      </c>
      <c r="DQ87">
        <f t="shared" si="97"/>
        <v>1428000</v>
      </c>
      <c r="DR87">
        <f t="shared" si="98"/>
        <v>1362000</v>
      </c>
      <c r="DS87">
        <f t="shared" si="99"/>
        <v>1134000</v>
      </c>
      <c r="DT87">
        <f t="shared" si="100"/>
        <v>4140000</v>
      </c>
      <c r="DU87">
        <f t="shared" si="101"/>
        <v>3606000</v>
      </c>
      <c r="DV87">
        <f t="shared" si="102"/>
        <v>4056000</v>
      </c>
      <c r="DW87">
        <f t="shared" si="103"/>
        <v>3090000</v>
      </c>
      <c r="DX87">
        <f t="shared" si="104"/>
        <v>2280000</v>
      </c>
      <c r="DY87">
        <f t="shared" si="105"/>
        <v>2280000</v>
      </c>
      <c r="DZ87">
        <f t="shared" si="106"/>
        <v>1980000</v>
      </c>
      <c r="EA87">
        <f t="shared" si="107"/>
        <v>1920000</v>
      </c>
      <c r="EB87">
        <f t="shared" si="108"/>
        <v>1434000</v>
      </c>
      <c r="EC87">
        <f t="shared" si="109"/>
        <v>1254000</v>
      </c>
      <c r="ED87">
        <f t="shared" si="110"/>
        <v>1140000</v>
      </c>
      <c r="EE87">
        <f t="shared" si="111"/>
        <v>1050000</v>
      </c>
      <c r="EF87">
        <f t="shared" si="112"/>
        <v>1008000</v>
      </c>
      <c r="EG87">
        <f t="shared" si="113"/>
        <v>954000</v>
      </c>
      <c r="EH87">
        <f t="shared" si="114"/>
        <v>804000</v>
      </c>
      <c r="EJ87" s="11" t="str">
        <f t="shared" si="115"/>
        <v>MANAPPURAM</v>
      </c>
      <c r="EK87" s="12">
        <f t="shared" si="147"/>
        <v>1.0147058823529411</v>
      </c>
      <c r="EL87" s="12">
        <f t="shared" si="147"/>
        <v>0.86103151862464178</v>
      </c>
      <c r="EM87" s="12">
        <f t="shared" si="147"/>
        <v>0.93888888888888888</v>
      </c>
      <c r="EN87" s="12">
        <f t="shared" si="147"/>
        <v>0.58722919042189281</v>
      </c>
      <c r="EO87" s="12">
        <f t="shared" si="147"/>
        <v>0.67736185383244207</v>
      </c>
      <c r="EP87" s="12">
        <f t="shared" si="147"/>
        <v>0.64735945485519586</v>
      </c>
      <c r="EQ87" s="12">
        <f t="shared" si="147"/>
        <v>0.60661764705882348</v>
      </c>
      <c r="ER87" s="12">
        <f t="shared" si="147"/>
        <v>0.65573770491803274</v>
      </c>
      <c r="ES87" s="12">
        <f t="shared" si="147"/>
        <v>0.51287553648068673</v>
      </c>
      <c r="ET87" s="12">
        <f t="shared" si="147"/>
        <v>0.51225490196078427</v>
      </c>
      <c r="EU87" s="12">
        <f t="shared" si="147"/>
        <v>0.57401812688821752</v>
      </c>
      <c r="EV87" s="12">
        <f t="shared" si="147"/>
        <v>0.65298507462686572</v>
      </c>
      <c r="EW87" s="12">
        <f t="shared" si="147"/>
        <v>0.70588235294117652</v>
      </c>
      <c r="EX87" s="12">
        <f t="shared" si="147"/>
        <v>0.70044052863436124</v>
      </c>
      <c r="EY87" s="12">
        <f t="shared" si="147"/>
        <v>0.70899470899470896</v>
      </c>
      <c r="FA87" s="12" t="str">
        <f t="shared" si="116"/>
        <v>MANAPPURAM</v>
      </c>
      <c r="FB87" s="12">
        <f t="shared" si="117"/>
        <v>-2.5787965616045847</v>
      </c>
      <c r="FC87" s="12">
        <f t="shared" si="118"/>
        <v>-3.0555555555555554</v>
      </c>
      <c r="FD87" s="12">
        <f t="shared" si="119"/>
        <v>-17.901938426453821</v>
      </c>
      <c r="FE87" s="12">
        <f t="shared" si="120"/>
        <v>56.327985739750446</v>
      </c>
      <c r="FF87" s="12">
        <f t="shared" si="121"/>
        <v>-4.4293015332197614</v>
      </c>
      <c r="FG87" s="12">
        <f t="shared" si="122"/>
        <v>7.9044117647058822</v>
      </c>
      <c r="FH87" s="12">
        <f t="shared" si="123"/>
        <v>11.475409836065573</v>
      </c>
      <c r="FI87" s="12">
        <f t="shared" si="124"/>
        <v>4.7210300429184553</v>
      </c>
      <c r="FJ87" s="12">
        <f t="shared" si="125"/>
        <v>14.215686274509803</v>
      </c>
      <c r="FK87" s="12">
        <f t="shared" si="126"/>
        <v>23.262839879154079</v>
      </c>
      <c r="FL87" s="12">
        <f t="shared" si="127"/>
        <v>23.507462686567163</v>
      </c>
      <c r="FM87" s="12">
        <f t="shared" si="128"/>
        <v>12.605042016806722</v>
      </c>
      <c r="FN87" s="12">
        <f t="shared" si="129"/>
        <v>4.8458149779735686</v>
      </c>
      <c r="FO87" s="12">
        <f t="shared" si="130"/>
        <v>20.105820105820104</v>
      </c>
      <c r="FP87" s="12">
        <f t="shared" si="131"/>
        <v>0.1480865224625624</v>
      </c>
      <c r="FQ87" s="12">
        <f t="shared" si="132"/>
        <v>-0.11094674556213018</v>
      </c>
      <c r="FR87" s="12">
        <f t="shared" si="133"/>
        <v>0.31262135922330098</v>
      </c>
      <c r="FS87" s="12">
        <f t="shared" si="134"/>
        <v>0.35526315789473684</v>
      </c>
      <c r="FT87" s="12">
        <f t="shared" si="135"/>
        <v>0</v>
      </c>
      <c r="FU87" s="12">
        <f t="shared" si="136"/>
        <v>0.15151515151515152</v>
      </c>
      <c r="FV87" s="12">
        <f t="shared" si="137"/>
        <v>3.125E-2</v>
      </c>
      <c r="FW87" s="12">
        <f t="shared" si="138"/>
        <v>0.33891213389121339</v>
      </c>
      <c r="FX87" s="12">
        <f t="shared" si="139"/>
        <v>0.14354066985645933</v>
      </c>
      <c r="FY87" s="12">
        <f t="shared" si="140"/>
        <v>0.1</v>
      </c>
      <c r="FZ87" s="12">
        <f t="shared" si="141"/>
        <v>8.5714285714285715E-2</v>
      </c>
      <c r="GA87" s="12">
        <f t="shared" si="142"/>
        <v>4.1666666666666664E-2</v>
      </c>
      <c r="GB87" s="12">
        <f t="shared" si="143"/>
        <v>5.6603773584905662E-2</v>
      </c>
      <c r="GC87" s="12">
        <f t="shared" si="144"/>
        <v>0.18656716417910449</v>
      </c>
    </row>
    <row r="88" spans="1:185" x14ac:dyDescent="0.25">
      <c r="A88" t="s">
        <v>95</v>
      </c>
      <c r="B88" s="10">
        <v>43951</v>
      </c>
      <c r="C88">
        <v>4080000</v>
      </c>
      <c r="D88">
        <v>-108000</v>
      </c>
      <c r="E88" s="10">
        <v>43951</v>
      </c>
      <c r="F88">
        <v>4140000</v>
      </c>
      <c r="G88">
        <v>534000</v>
      </c>
      <c r="H88" t="s">
        <v>95</v>
      </c>
      <c r="I88" s="10">
        <v>43950</v>
      </c>
      <c r="J88">
        <v>4188000</v>
      </c>
      <c r="K88">
        <v>-132000</v>
      </c>
      <c r="L88" s="10">
        <v>43950</v>
      </c>
      <c r="M88">
        <v>3606000</v>
      </c>
      <c r="N88">
        <v>-450000</v>
      </c>
      <c r="O88" t="s">
        <v>95</v>
      </c>
      <c r="P88" s="10">
        <v>43949</v>
      </c>
      <c r="Q88">
        <v>4320000</v>
      </c>
      <c r="R88">
        <v>-942000</v>
      </c>
      <c r="S88" s="10">
        <v>43949</v>
      </c>
      <c r="T88">
        <v>4056000</v>
      </c>
      <c r="U88">
        <v>966000</v>
      </c>
      <c r="V88" t="s">
        <v>95</v>
      </c>
      <c r="W88" s="10">
        <v>43948</v>
      </c>
      <c r="X88">
        <v>5262000</v>
      </c>
      <c r="Y88">
        <v>1896000</v>
      </c>
      <c r="Z88" s="10">
        <v>43948</v>
      </c>
      <c r="AA88">
        <v>3090000</v>
      </c>
      <c r="AB88">
        <v>810000</v>
      </c>
      <c r="AC88" t="s">
        <v>95</v>
      </c>
      <c r="AD88" s="10">
        <v>43945</v>
      </c>
      <c r="AE88">
        <v>3366000</v>
      </c>
      <c r="AF88">
        <v>-156000</v>
      </c>
      <c r="AG88" s="10">
        <v>43945</v>
      </c>
      <c r="AH88">
        <v>2280000</v>
      </c>
      <c r="AI88">
        <v>0</v>
      </c>
      <c r="AJ88" t="s">
        <v>95</v>
      </c>
      <c r="AK88" s="10">
        <v>43944</v>
      </c>
      <c r="AL88">
        <v>3522000</v>
      </c>
      <c r="AM88">
        <v>258000</v>
      </c>
      <c r="AN88" s="10">
        <v>43944</v>
      </c>
      <c r="AO88">
        <v>2280000</v>
      </c>
      <c r="AP88">
        <v>300000</v>
      </c>
      <c r="AQ88" t="s">
        <v>95</v>
      </c>
      <c r="AR88" s="10">
        <v>43943</v>
      </c>
      <c r="AS88">
        <v>3264000</v>
      </c>
      <c r="AT88">
        <v>336000</v>
      </c>
      <c r="AU88" s="10">
        <v>43943</v>
      </c>
      <c r="AV88">
        <v>1980000</v>
      </c>
      <c r="AW88">
        <v>60000</v>
      </c>
      <c r="AX88" t="s">
        <v>95</v>
      </c>
      <c r="AY88" s="10">
        <v>43942</v>
      </c>
      <c r="AZ88">
        <v>2928000</v>
      </c>
      <c r="BA88">
        <v>132000</v>
      </c>
      <c r="BB88" s="10">
        <v>43942</v>
      </c>
      <c r="BC88">
        <v>1920000</v>
      </c>
      <c r="BD88">
        <v>486000</v>
      </c>
      <c r="BE88" t="s">
        <v>95</v>
      </c>
      <c r="BF88" s="10">
        <v>43941</v>
      </c>
      <c r="BG88">
        <v>2796000</v>
      </c>
      <c r="BH88">
        <v>348000</v>
      </c>
      <c r="BI88" s="10">
        <v>43941</v>
      </c>
      <c r="BJ88">
        <v>1434000</v>
      </c>
      <c r="BK88">
        <v>180000</v>
      </c>
      <c r="BL88" t="s">
        <v>95</v>
      </c>
      <c r="BM88" s="10">
        <v>43938</v>
      </c>
      <c r="BN88">
        <v>2448000</v>
      </c>
      <c r="BO88">
        <v>462000</v>
      </c>
      <c r="BP88" s="10">
        <v>43938</v>
      </c>
      <c r="BQ88">
        <v>1254000</v>
      </c>
      <c r="BR88">
        <v>114000</v>
      </c>
      <c r="BS88" t="s">
        <v>95</v>
      </c>
      <c r="BT88" s="10">
        <v>43937</v>
      </c>
      <c r="BU88">
        <v>1986000</v>
      </c>
      <c r="BV88">
        <v>378000</v>
      </c>
      <c r="BW88" s="10">
        <v>43937</v>
      </c>
      <c r="BX88">
        <v>1140000</v>
      </c>
      <c r="BY88">
        <v>90000</v>
      </c>
      <c r="BZ88" t="s">
        <v>95</v>
      </c>
      <c r="CA88" s="10">
        <v>43936</v>
      </c>
      <c r="CB88">
        <v>1608000</v>
      </c>
      <c r="CC88">
        <v>180000</v>
      </c>
      <c r="CD88" s="10">
        <v>43936</v>
      </c>
      <c r="CE88">
        <v>1050000</v>
      </c>
      <c r="CF88">
        <v>42000</v>
      </c>
      <c r="CG88" t="s">
        <v>95</v>
      </c>
      <c r="CH88" s="10">
        <v>43934</v>
      </c>
      <c r="CI88">
        <v>1428000</v>
      </c>
      <c r="CJ88">
        <v>66000</v>
      </c>
      <c r="CK88" s="10">
        <v>43934</v>
      </c>
      <c r="CL88">
        <v>1008000</v>
      </c>
      <c r="CM88">
        <v>54000</v>
      </c>
      <c r="CN88" t="s">
        <v>95</v>
      </c>
      <c r="CO88" s="10">
        <v>43930</v>
      </c>
      <c r="CP88">
        <v>1362000</v>
      </c>
      <c r="CQ88">
        <v>228000</v>
      </c>
      <c r="CR88" s="10">
        <v>43930</v>
      </c>
      <c r="CS88">
        <v>954000</v>
      </c>
      <c r="CT88">
        <v>150000</v>
      </c>
      <c r="CU88" t="s">
        <v>95</v>
      </c>
      <c r="CV88" s="10">
        <v>43929</v>
      </c>
      <c r="CW88">
        <v>1134000</v>
      </c>
      <c r="CX88">
        <v>-30000</v>
      </c>
      <c r="CY88" s="10">
        <v>43929</v>
      </c>
      <c r="CZ88">
        <v>804000</v>
      </c>
      <c r="DA88">
        <v>144000</v>
      </c>
      <c r="DD88" t="str">
        <f t="shared" si="146"/>
        <v>MARICO</v>
      </c>
      <c r="DE88">
        <f t="shared" si="85"/>
        <v>557700</v>
      </c>
      <c r="DF88">
        <f t="shared" si="86"/>
        <v>586300</v>
      </c>
      <c r="DG88">
        <f t="shared" si="87"/>
        <v>653900</v>
      </c>
      <c r="DH88">
        <f t="shared" si="88"/>
        <v>799500</v>
      </c>
      <c r="DI88">
        <f t="shared" si="89"/>
        <v>902200</v>
      </c>
      <c r="DJ88">
        <f t="shared" si="90"/>
        <v>1079000</v>
      </c>
      <c r="DK88">
        <f t="shared" si="91"/>
        <v>717600</v>
      </c>
      <c r="DL88">
        <f t="shared" si="92"/>
        <v>803400</v>
      </c>
      <c r="DM88">
        <f t="shared" si="93"/>
        <v>768300</v>
      </c>
      <c r="DN88">
        <f t="shared" si="94"/>
        <v>782600</v>
      </c>
      <c r="DO88">
        <f t="shared" si="95"/>
        <v>755300</v>
      </c>
      <c r="DP88">
        <f t="shared" si="96"/>
        <v>731900</v>
      </c>
      <c r="DQ88">
        <f t="shared" si="97"/>
        <v>423800</v>
      </c>
      <c r="DR88">
        <f t="shared" si="98"/>
        <v>406900</v>
      </c>
      <c r="DS88">
        <f t="shared" si="99"/>
        <v>406900</v>
      </c>
      <c r="DT88">
        <f t="shared" si="100"/>
        <v>234000</v>
      </c>
      <c r="DU88">
        <f t="shared" si="101"/>
        <v>267800</v>
      </c>
      <c r="DV88">
        <f t="shared" si="102"/>
        <v>291200</v>
      </c>
      <c r="DW88">
        <f t="shared" si="103"/>
        <v>305500</v>
      </c>
      <c r="DX88">
        <f t="shared" si="104"/>
        <v>313300</v>
      </c>
      <c r="DY88">
        <f t="shared" si="105"/>
        <v>327600</v>
      </c>
      <c r="DZ88">
        <f t="shared" si="106"/>
        <v>302900</v>
      </c>
      <c r="EA88">
        <f t="shared" si="107"/>
        <v>287300</v>
      </c>
      <c r="EB88">
        <f t="shared" si="108"/>
        <v>283400</v>
      </c>
      <c r="EC88">
        <f t="shared" si="109"/>
        <v>286000</v>
      </c>
      <c r="ED88">
        <f t="shared" si="110"/>
        <v>282100</v>
      </c>
      <c r="EE88">
        <f t="shared" si="111"/>
        <v>253500</v>
      </c>
      <c r="EF88">
        <f t="shared" si="112"/>
        <v>223600</v>
      </c>
      <c r="EG88">
        <f t="shared" si="113"/>
        <v>213200</v>
      </c>
      <c r="EH88">
        <f t="shared" si="114"/>
        <v>191100</v>
      </c>
      <c r="EJ88" s="11" t="str">
        <f t="shared" si="115"/>
        <v>MARICO</v>
      </c>
      <c r="EK88" s="12">
        <f t="shared" si="147"/>
        <v>0.41958041958041958</v>
      </c>
      <c r="EL88" s="12">
        <f t="shared" si="147"/>
        <v>0.4567627494456763</v>
      </c>
      <c r="EM88" s="12">
        <f t="shared" si="147"/>
        <v>0.44532803180914515</v>
      </c>
      <c r="EN88" s="12">
        <f t="shared" si="147"/>
        <v>0.38211382113821141</v>
      </c>
      <c r="EO88" s="12">
        <f t="shared" si="147"/>
        <v>0.3472622478386167</v>
      </c>
      <c r="EP88" s="12">
        <f t="shared" si="147"/>
        <v>0.30361445783132529</v>
      </c>
      <c r="EQ88" s="12">
        <f t="shared" si="147"/>
        <v>0.42210144927536231</v>
      </c>
      <c r="ER88" s="12">
        <f t="shared" si="147"/>
        <v>0.35760517799352753</v>
      </c>
      <c r="ES88" s="12">
        <f t="shared" si="147"/>
        <v>0.36886632825719118</v>
      </c>
      <c r="ET88" s="12">
        <f t="shared" si="147"/>
        <v>0.36544850498338871</v>
      </c>
      <c r="EU88" s="12">
        <f t="shared" si="147"/>
        <v>0.37349397590361444</v>
      </c>
      <c r="EV88" s="12">
        <f t="shared" si="147"/>
        <v>0.34635879218472471</v>
      </c>
      <c r="EW88" s="12">
        <f t="shared" si="147"/>
        <v>0.52760736196319014</v>
      </c>
      <c r="EX88" s="12">
        <f t="shared" si="147"/>
        <v>0.52396166134185307</v>
      </c>
      <c r="EY88" s="12">
        <f t="shared" si="147"/>
        <v>0.46964856230031948</v>
      </c>
      <c r="FA88" s="12" t="str">
        <f t="shared" si="116"/>
        <v>MARICO</v>
      </c>
      <c r="FB88" s="12">
        <f t="shared" si="117"/>
        <v>-4.8780487804878048</v>
      </c>
      <c r="FC88" s="12">
        <f t="shared" si="118"/>
        <v>-10.337972166998012</v>
      </c>
      <c r="FD88" s="12">
        <f t="shared" si="119"/>
        <v>-18.211382113821138</v>
      </c>
      <c r="FE88" s="12">
        <f t="shared" si="120"/>
        <v>-11.383285302593659</v>
      </c>
      <c r="FF88" s="12">
        <f t="shared" si="121"/>
        <v>-16.3855421686747</v>
      </c>
      <c r="FG88" s="12">
        <f t="shared" si="122"/>
        <v>50.362318840579711</v>
      </c>
      <c r="FH88" s="12">
        <f t="shared" si="123"/>
        <v>-10.679611650485437</v>
      </c>
      <c r="FI88" s="12">
        <f t="shared" si="124"/>
        <v>4.5685279187817258</v>
      </c>
      <c r="FJ88" s="12">
        <f t="shared" si="125"/>
        <v>-1.8272425249169435</v>
      </c>
      <c r="FK88" s="12">
        <f t="shared" si="126"/>
        <v>3.6144578313253013</v>
      </c>
      <c r="FL88" s="12">
        <f t="shared" si="127"/>
        <v>3.197158081705151</v>
      </c>
      <c r="FM88" s="12">
        <f t="shared" si="128"/>
        <v>72.699386503067487</v>
      </c>
      <c r="FN88" s="12">
        <f t="shared" si="129"/>
        <v>4.1533546325878596</v>
      </c>
      <c r="FO88" s="12">
        <f t="shared" si="130"/>
        <v>0</v>
      </c>
      <c r="FP88" s="12">
        <f t="shared" si="131"/>
        <v>-0.12621359223300971</v>
      </c>
      <c r="FQ88" s="12">
        <f t="shared" si="132"/>
        <v>-8.0357142857142863E-2</v>
      </c>
      <c r="FR88" s="12">
        <f t="shared" si="133"/>
        <v>-4.6808510638297871E-2</v>
      </c>
      <c r="FS88" s="12">
        <f t="shared" si="134"/>
        <v>-2.4896265560165973E-2</v>
      </c>
      <c r="FT88" s="12">
        <f t="shared" si="135"/>
        <v>-4.3650793650793648E-2</v>
      </c>
      <c r="FU88" s="12">
        <f t="shared" si="136"/>
        <v>8.15450643776824E-2</v>
      </c>
      <c r="FV88" s="12">
        <f t="shared" si="137"/>
        <v>5.4298642533936653E-2</v>
      </c>
      <c r="FW88" s="12">
        <f t="shared" si="138"/>
        <v>1.3761467889908258E-2</v>
      </c>
      <c r="FX88" s="12">
        <f t="shared" si="139"/>
        <v>-9.0909090909090905E-3</v>
      </c>
      <c r="FY88" s="12">
        <f t="shared" si="140"/>
        <v>1.3824884792626729E-2</v>
      </c>
      <c r="FZ88" s="12">
        <f t="shared" si="141"/>
        <v>0.11282051282051282</v>
      </c>
      <c r="GA88" s="12">
        <f t="shared" si="142"/>
        <v>0.13372093023255813</v>
      </c>
      <c r="GB88" s="12">
        <f t="shared" si="143"/>
        <v>4.878048780487805E-2</v>
      </c>
      <c r="GC88" s="12">
        <f t="shared" si="144"/>
        <v>0.11564625850340136</v>
      </c>
    </row>
    <row r="89" spans="1:185" x14ac:dyDescent="0.25">
      <c r="A89" t="s">
        <v>96</v>
      </c>
      <c r="B89" s="10">
        <v>43951</v>
      </c>
      <c r="C89">
        <v>557700</v>
      </c>
      <c r="D89">
        <v>-28600</v>
      </c>
      <c r="E89" s="10">
        <v>43951</v>
      </c>
      <c r="F89">
        <v>234000</v>
      </c>
      <c r="G89">
        <v>-33800</v>
      </c>
      <c r="H89" t="s">
        <v>96</v>
      </c>
      <c r="I89" s="10">
        <v>43950</v>
      </c>
      <c r="J89">
        <v>586300</v>
      </c>
      <c r="K89">
        <v>-67600</v>
      </c>
      <c r="L89" s="10">
        <v>43950</v>
      </c>
      <c r="M89">
        <v>267800</v>
      </c>
      <c r="N89">
        <v>-23400</v>
      </c>
      <c r="O89" t="s">
        <v>96</v>
      </c>
      <c r="P89" s="10">
        <v>43949</v>
      </c>
      <c r="Q89">
        <v>653900</v>
      </c>
      <c r="R89">
        <v>-145600</v>
      </c>
      <c r="S89" s="10">
        <v>43949</v>
      </c>
      <c r="T89">
        <v>291200</v>
      </c>
      <c r="U89">
        <v>-14300</v>
      </c>
      <c r="V89" t="s">
        <v>96</v>
      </c>
      <c r="W89" s="10">
        <v>43948</v>
      </c>
      <c r="X89">
        <v>799500</v>
      </c>
      <c r="Y89">
        <v>-102700</v>
      </c>
      <c r="Z89" s="10">
        <v>43948</v>
      </c>
      <c r="AA89">
        <v>305500</v>
      </c>
      <c r="AB89">
        <v>-7800</v>
      </c>
      <c r="AC89" t="s">
        <v>96</v>
      </c>
      <c r="AD89" s="10">
        <v>43945</v>
      </c>
      <c r="AE89">
        <v>902200</v>
      </c>
      <c r="AF89">
        <v>-176800</v>
      </c>
      <c r="AG89" s="10">
        <v>43945</v>
      </c>
      <c r="AH89">
        <v>313300</v>
      </c>
      <c r="AI89">
        <v>-14300</v>
      </c>
      <c r="AJ89" t="s">
        <v>96</v>
      </c>
      <c r="AK89" s="10">
        <v>43944</v>
      </c>
      <c r="AL89">
        <v>1079000</v>
      </c>
      <c r="AM89">
        <v>361400</v>
      </c>
      <c r="AN89" s="10">
        <v>43944</v>
      </c>
      <c r="AO89">
        <v>327600</v>
      </c>
      <c r="AP89">
        <v>24700</v>
      </c>
      <c r="AQ89" t="s">
        <v>96</v>
      </c>
      <c r="AR89" s="10">
        <v>43943</v>
      </c>
      <c r="AS89">
        <v>717600</v>
      </c>
      <c r="AT89">
        <v>-85800</v>
      </c>
      <c r="AU89" s="10">
        <v>43943</v>
      </c>
      <c r="AV89">
        <v>302900</v>
      </c>
      <c r="AW89">
        <v>15600</v>
      </c>
      <c r="AX89" t="s">
        <v>96</v>
      </c>
      <c r="AY89" s="10">
        <v>43942</v>
      </c>
      <c r="AZ89">
        <v>803400</v>
      </c>
      <c r="BA89">
        <v>35100</v>
      </c>
      <c r="BB89" s="10">
        <v>43942</v>
      </c>
      <c r="BC89">
        <v>287300</v>
      </c>
      <c r="BD89">
        <v>3900</v>
      </c>
      <c r="BE89" t="s">
        <v>96</v>
      </c>
      <c r="BF89" s="10">
        <v>43941</v>
      </c>
      <c r="BG89">
        <v>768300</v>
      </c>
      <c r="BH89">
        <v>-14300</v>
      </c>
      <c r="BI89" s="10">
        <v>43941</v>
      </c>
      <c r="BJ89">
        <v>283400</v>
      </c>
      <c r="BK89">
        <v>-2600</v>
      </c>
      <c r="BL89" t="s">
        <v>96</v>
      </c>
      <c r="BM89" s="10">
        <v>43938</v>
      </c>
      <c r="BN89">
        <v>782600</v>
      </c>
      <c r="BO89">
        <v>27300</v>
      </c>
      <c r="BP89" s="10">
        <v>43938</v>
      </c>
      <c r="BQ89">
        <v>286000</v>
      </c>
      <c r="BR89">
        <v>3900</v>
      </c>
      <c r="BS89" t="s">
        <v>96</v>
      </c>
      <c r="BT89" s="10">
        <v>43937</v>
      </c>
      <c r="BU89">
        <v>755300</v>
      </c>
      <c r="BV89">
        <v>23400</v>
      </c>
      <c r="BW89" s="10">
        <v>43937</v>
      </c>
      <c r="BX89">
        <v>282100</v>
      </c>
      <c r="BY89">
        <v>28600</v>
      </c>
      <c r="BZ89" t="s">
        <v>96</v>
      </c>
      <c r="CA89" s="10">
        <v>43936</v>
      </c>
      <c r="CB89">
        <v>731900</v>
      </c>
      <c r="CC89">
        <v>308100</v>
      </c>
      <c r="CD89" s="10">
        <v>43936</v>
      </c>
      <c r="CE89">
        <v>253500</v>
      </c>
      <c r="CF89">
        <v>29900</v>
      </c>
      <c r="CG89" t="s">
        <v>96</v>
      </c>
      <c r="CH89" s="10">
        <v>43934</v>
      </c>
      <c r="CI89">
        <v>423800</v>
      </c>
      <c r="CJ89">
        <v>16900</v>
      </c>
      <c r="CK89" s="10">
        <v>43934</v>
      </c>
      <c r="CL89">
        <v>223600</v>
      </c>
      <c r="CM89">
        <v>10400</v>
      </c>
      <c r="CN89" t="s">
        <v>96</v>
      </c>
      <c r="CO89" s="10">
        <v>43930</v>
      </c>
      <c r="CP89">
        <v>406900</v>
      </c>
      <c r="CQ89">
        <v>0</v>
      </c>
      <c r="CR89" s="10">
        <v>43930</v>
      </c>
      <c r="CS89">
        <v>213200</v>
      </c>
      <c r="CT89">
        <v>22100</v>
      </c>
      <c r="CU89" t="s">
        <v>96</v>
      </c>
      <c r="CV89" s="10">
        <v>43929</v>
      </c>
      <c r="CW89">
        <v>406900</v>
      </c>
      <c r="CX89">
        <v>88400</v>
      </c>
      <c r="CY89" s="10">
        <v>43929</v>
      </c>
      <c r="CZ89">
        <v>191100</v>
      </c>
      <c r="DA89">
        <v>2600</v>
      </c>
      <c r="DD89" t="str">
        <f t="shared" si="146"/>
        <v>MARUTI</v>
      </c>
      <c r="DE89">
        <f t="shared" si="85"/>
        <v>556200</v>
      </c>
      <c r="DF89">
        <f t="shared" si="86"/>
        <v>647900</v>
      </c>
      <c r="DG89">
        <f t="shared" si="87"/>
        <v>691000</v>
      </c>
      <c r="DH89">
        <f t="shared" si="88"/>
        <v>717000</v>
      </c>
      <c r="DI89">
        <f t="shared" si="89"/>
        <v>721800</v>
      </c>
      <c r="DJ89">
        <f t="shared" si="90"/>
        <v>730200</v>
      </c>
      <c r="DK89">
        <f t="shared" si="91"/>
        <v>700000</v>
      </c>
      <c r="DL89">
        <f t="shared" si="92"/>
        <v>716800</v>
      </c>
      <c r="DM89">
        <f t="shared" si="93"/>
        <v>626700</v>
      </c>
      <c r="DN89">
        <f t="shared" si="94"/>
        <v>585900</v>
      </c>
      <c r="DO89">
        <f t="shared" si="95"/>
        <v>536900</v>
      </c>
      <c r="DP89">
        <f t="shared" si="96"/>
        <v>511300</v>
      </c>
      <c r="DQ89">
        <f t="shared" si="97"/>
        <v>471900</v>
      </c>
      <c r="DR89">
        <f t="shared" si="98"/>
        <v>432200</v>
      </c>
      <c r="DS89">
        <f t="shared" si="99"/>
        <v>340300</v>
      </c>
      <c r="DT89">
        <f t="shared" si="100"/>
        <v>496800</v>
      </c>
      <c r="DU89">
        <f t="shared" si="101"/>
        <v>456000</v>
      </c>
      <c r="DV89">
        <f t="shared" si="102"/>
        <v>483000</v>
      </c>
      <c r="DW89">
        <f t="shared" si="103"/>
        <v>509200</v>
      </c>
      <c r="DX89">
        <f t="shared" si="104"/>
        <v>514000</v>
      </c>
      <c r="DY89">
        <f t="shared" si="105"/>
        <v>543600</v>
      </c>
      <c r="DZ89">
        <f t="shared" si="106"/>
        <v>542100</v>
      </c>
      <c r="EA89">
        <f t="shared" si="107"/>
        <v>543900</v>
      </c>
      <c r="EB89">
        <f t="shared" si="108"/>
        <v>624200</v>
      </c>
      <c r="EC89">
        <f t="shared" si="109"/>
        <v>693500</v>
      </c>
      <c r="ED89">
        <f t="shared" si="110"/>
        <v>554300</v>
      </c>
      <c r="EE89">
        <f t="shared" si="111"/>
        <v>545100</v>
      </c>
      <c r="EF89">
        <f t="shared" si="112"/>
        <v>570500</v>
      </c>
      <c r="EG89">
        <f t="shared" si="113"/>
        <v>587700</v>
      </c>
      <c r="EH89">
        <f t="shared" si="114"/>
        <v>290300</v>
      </c>
      <c r="EJ89" s="11" t="str">
        <f t="shared" si="115"/>
        <v>MARUTI</v>
      </c>
      <c r="EK89" s="12">
        <f t="shared" si="147"/>
        <v>0.89320388349514568</v>
      </c>
      <c r="EL89" s="12">
        <f t="shared" si="147"/>
        <v>0.70381231671554256</v>
      </c>
      <c r="EM89" s="12">
        <f t="shared" si="147"/>
        <v>0.69898697539797394</v>
      </c>
      <c r="EN89" s="12">
        <f t="shared" si="147"/>
        <v>0.71018131101813109</v>
      </c>
      <c r="EO89" s="12">
        <f t="shared" si="147"/>
        <v>0.71210861734552511</v>
      </c>
      <c r="EP89" s="12">
        <f t="shared" si="147"/>
        <v>0.74445357436318815</v>
      </c>
      <c r="EQ89" s="12">
        <f t="shared" si="147"/>
        <v>0.77442857142857147</v>
      </c>
      <c r="ER89" s="12">
        <f t="shared" si="147"/>
        <v>0.7587890625</v>
      </c>
      <c r="ES89" s="12">
        <f t="shared" si="147"/>
        <v>0.99601085048667626</v>
      </c>
      <c r="ET89" s="12">
        <f t="shared" si="147"/>
        <v>1.1836490868748932</v>
      </c>
      <c r="EU89" s="12">
        <f t="shared" si="147"/>
        <v>1.0324082696964052</v>
      </c>
      <c r="EV89" s="12">
        <f t="shared" si="147"/>
        <v>1.0661060043027577</v>
      </c>
      <c r="EW89" s="12">
        <f t="shared" si="147"/>
        <v>1.2089425725789362</v>
      </c>
      <c r="EX89" s="12">
        <f t="shared" si="147"/>
        <v>1.3597871355853772</v>
      </c>
      <c r="EY89" s="12">
        <f t="shared" si="147"/>
        <v>0.85307081986482514</v>
      </c>
      <c r="FA89" s="12" t="str">
        <f t="shared" si="116"/>
        <v>MARUTI</v>
      </c>
      <c r="FB89" s="12">
        <f t="shared" si="117"/>
        <v>-14.153418737459484</v>
      </c>
      <c r="FC89" s="12">
        <f t="shared" si="118"/>
        <v>-6.2373371924746746</v>
      </c>
      <c r="FD89" s="12">
        <f t="shared" si="119"/>
        <v>-3.6262203626220364</v>
      </c>
      <c r="FE89" s="12">
        <f t="shared" si="120"/>
        <v>-0.66500415627597675</v>
      </c>
      <c r="FF89" s="12">
        <f t="shared" si="121"/>
        <v>-1.1503697617091209</v>
      </c>
      <c r="FG89" s="12">
        <f t="shared" si="122"/>
        <v>4.3142857142857141</v>
      </c>
      <c r="FH89" s="12">
        <f t="shared" si="123"/>
        <v>-2.34375</v>
      </c>
      <c r="FI89" s="12">
        <f t="shared" si="124"/>
        <v>14.376894846018828</v>
      </c>
      <c r="FJ89" s="12">
        <f t="shared" si="125"/>
        <v>6.9636456733230929</v>
      </c>
      <c r="FK89" s="12">
        <f t="shared" si="126"/>
        <v>9.1264667535853974</v>
      </c>
      <c r="FL89" s="12">
        <f t="shared" si="127"/>
        <v>5.0068452963035401</v>
      </c>
      <c r="FM89" s="12">
        <f t="shared" si="128"/>
        <v>8.349226531044712</v>
      </c>
      <c r="FN89" s="12">
        <f t="shared" si="129"/>
        <v>9.1855622397038417</v>
      </c>
      <c r="FO89" s="12">
        <f t="shared" si="130"/>
        <v>27.005583308845136</v>
      </c>
      <c r="FP89" s="12">
        <f t="shared" si="131"/>
        <v>8.9473684210526316E-2</v>
      </c>
      <c r="FQ89" s="12">
        <f t="shared" si="132"/>
        <v>-5.5900621118012424E-2</v>
      </c>
      <c r="FR89" s="12">
        <f t="shared" si="133"/>
        <v>-5.1453260015710919E-2</v>
      </c>
      <c r="FS89" s="12">
        <f t="shared" si="134"/>
        <v>-9.3385214007782099E-3</v>
      </c>
      <c r="FT89" s="12">
        <f t="shared" si="135"/>
        <v>-5.4451802796173655E-2</v>
      </c>
      <c r="FU89" s="12">
        <f t="shared" si="136"/>
        <v>2.7670171555063639E-3</v>
      </c>
      <c r="FV89" s="12">
        <f t="shared" si="137"/>
        <v>-3.3094318808604521E-3</v>
      </c>
      <c r="FW89" s="12">
        <f t="shared" si="138"/>
        <v>-0.12864466517141943</v>
      </c>
      <c r="FX89" s="12">
        <f t="shared" si="139"/>
        <v>-9.9927901946647441E-2</v>
      </c>
      <c r="FY89" s="12">
        <f t="shared" si="140"/>
        <v>0.25112754825906547</v>
      </c>
      <c r="FZ89" s="12">
        <f t="shared" si="141"/>
        <v>1.6877637130801686E-2</v>
      </c>
      <c r="GA89" s="12">
        <f t="shared" si="142"/>
        <v>-4.4522348816827345E-2</v>
      </c>
      <c r="GB89" s="12">
        <f t="shared" si="143"/>
        <v>-2.9266632635698484E-2</v>
      </c>
      <c r="GC89" s="12">
        <f t="shared" si="144"/>
        <v>1.0244574578022736</v>
      </c>
    </row>
    <row r="90" spans="1:185" x14ac:dyDescent="0.25">
      <c r="A90" t="s">
        <v>97</v>
      </c>
      <c r="B90" s="10">
        <v>43951</v>
      </c>
      <c r="C90">
        <v>556200</v>
      </c>
      <c r="D90">
        <v>-91700</v>
      </c>
      <c r="E90" s="10">
        <v>43951</v>
      </c>
      <c r="F90">
        <v>496800</v>
      </c>
      <c r="G90">
        <v>40800</v>
      </c>
      <c r="H90" t="s">
        <v>97</v>
      </c>
      <c r="I90" s="10">
        <v>43950</v>
      </c>
      <c r="J90">
        <v>647900</v>
      </c>
      <c r="K90">
        <v>-43100</v>
      </c>
      <c r="L90" s="10">
        <v>43950</v>
      </c>
      <c r="M90">
        <v>456000</v>
      </c>
      <c r="N90">
        <v>-27000</v>
      </c>
      <c r="O90" t="s">
        <v>97</v>
      </c>
      <c r="P90" s="10">
        <v>43949</v>
      </c>
      <c r="Q90">
        <v>691000</v>
      </c>
      <c r="R90">
        <v>-26000</v>
      </c>
      <c r="S90" s="10">
        <v>43949</v>
      </c>
      <c r="T90">
        <v>483000</v>
      </c>
      <c r="U90">
        <v>-26200</v>
      </c>
      <c r="V90" t="s">
        <v>97</v>
      </c>
      <c r="W90" s="10">
        <v>43948</v>
      </c>
      <c r="X90">
        <v>717000</v>
      </c>
      <c r="Y90">
        <v>-4800</v>
      </c>
      <c r="Z90" s="10">
        <v>43948</v>
      </c>
      <c r="AA90">
        <v>509200</v>
      </c>
      <c r="AB90">
        <v>-4800</v>
      </c>
      <c r="AC90" t="s">
        <v>97</v>
      </c>
      <c r="AD90" s="10">
        <v>43945</v>
      </c>
      <c r="AE90">
        <v>721800</v>
      </c>
      <c r="AF90">
        <v>-8400</v>
      </c>
      <c r="AG90" s="10">
        <v>43945</v>
      </c>
      <c r="AH90">
        <v>514000</v>
      </c>
      <c r="AI90">
        <v>-29600</v>
      </c>
      <c r="AJ90" t="s">
        <v>97</v>
      </c>
      <c r="AK90" s="10">
        <v>43944</v>
      </c>
      <c r="AL90">
        <v>730200</v>
      </c>
      <c r="AM90">
        <v>30200</v>
      </c>
      <c r="AN90" s="10">
        <v>43944</v>
      </c>
      <c r="AO90">
        <v>543600</v>
      </c>
      <c r="AP90">
        <v>1500</v>
      </c>
      <c r="AQ90" t="s">
        <v>97</v>
      </c>
      <c r="AR90" s="10">
        <v>43943</v>
      </c>
      <c r="AS90">
        <v>700000</v>
      </c>
      <c r="AT90">
        <v>-16800</v>
      </c>
      <c r="AU90" s="10">
        <v>43943</v>
      </c>
      <c r="AV90">
        <v>542100</v>
      </c>
      <c r="AW90">
        <v>-1800</v>
      </c>
      <c r="AX90" t="s">
        <v>97</v>
      </c>
      <c r="AY90" s="10">
        <v>43942</v>
      </c>
      <c r="AZ90">
        <v>716800</v>
      </c>
      <c r="BA90">
        <v>90100</v>
      </c>
      <c r="BB90" s="10">
        <v>43942</v>
      </c>
      <c r="BC90">
        <v>543900</v>
      </c>
      <c r="BD90">
        <v>-80300</v>
      </c>
      <c r="BE90" t="s">
        <v>97</v>
      </c>
      <c r="BF90" s="10">
        <v>43941</v>
      </c>
      <c r="BG90">
        <v>626700</v>
      </c>
      <c r="BH90">
        <v>40800</v>
      </c>
      <c r="BI90" s="10">
        <v>43941</v>
      </c>
      <c r="BJ90">
        <v>624200</v>
      </c>
      <c r="BK90">
        <v>-69300</v>
      </c>
      <c r="BL90" t="s">
        <v>97</v>
      </c>
      <c r="BM90" s="10">
        <v>43938</v>
      </c>
      <c r="BN90">
        <v>585900</v>
      </c>
      <c r="BO90">
        <v>49000</v>
      </c>
      <c r="BP90" s="10">
        <v>43938</v>
      </c>
      <c r="BQ90">
        <v>693500</v>
      </c>
      <c r="BR90">
        <v>139200</v>
      </c>
      <c r="BS90" t="s">
        <v>97</v>
      </c>
      <c r="BT90" s="10">
        <v>43937</v>
      </c>
      <c r="BU90">
        <v>536900</v>
      </c>
      <c r="BV90">
        <v>25600</v>
      </c>
      <c r="BW90" s="10">
        <v>43937</v>
      </c>
      <c r="BX90">
        <v>554300</v>
      </c>
      <c r="BY90">
        <v>9200</v>
      </c>
      <c r="BZ90" t="s">
        <v>97</v>
      </c>
      <c r="CA90" s="10">
        <v>43936</v>
      </c>
      <c r="CB90">
        <v>511300</v>
      </c>
      <c r="CC90">
        <v>39400</v>
      </c>
      <c r="CD90" s="10">
        <v>43936</v>
      </c>
      <c r="CE90">
        <v>545100</v>
      </c>
      <c r="CF90">
        <v>-25400</v>
      </c>
      <c r="CG90" t="s">
        <v>97</v>
      </c>
      <c r="CH90" s="10">
        <v>43934</v>
      </c>
      <c r="CI90">
        <v>471900</v>
      </c>
      <c r="CJ90">
        <v>39700</v>
      </c>
      <c r="CK90" s="10">
        <v>43934</v>
      </c>
      <c r="CL90">
        <v>570500</v>
      </c>
      <c r="CM90">
        <v>-17200</v>
      </c>
      <c r="CN90" t="s">
        <v>97</v>
      </c>
      <c r="CO90" s="10">
        <v>43930</v>
      </c>
      <c r="CP90">
        <v>432200</v>
      </c>
      <c r="CQ90">
        <v>91900</v>
      </c>
      <c r="CR90" s="10">
        <v>43930</v>
      </c>
      <c r="CS90">
        <v>587700</v>
      </c>
      <c r="CT90">
        <v>297400</v>
      </c>
      <c r="CU90" t="s">
        <v>97</v>
      </c>
      <c r="CV90" s="10">
        <v>43929</v>
      </c>
      <c r="CW90">
        <v>340300</v>
      </c>
      <c r="CX90">
        <v>-8400</v>
      </c>
      <c r="CY90" s="10">
        <v>43929</v>
      </c>
      <c r="CZ90">
        <v>290300</v>
      </c>
      <c r="DA90">
        <v>62100</v>
      </c>
      <c r="DD90" t="str">
        <f t="shared" si="146"/>
        <v>MCDOWELL-N</v>
      </c>
      <c r="DE90">
        <f t="shared" si="85"/>
        <v>981250</v>
      </c>
      <c r="DF90">
        <f t="shared" si="86"/>
        <v>991250</v>
      </c>
      <c r="DG90">
        <f t="shared" si="87"/>
        <v>863750</v>
      </c>
      <c r="DH90">
        <f t="shared" si="88"/>
        <v>975000</v>
      </c>
      <c r="DI90">
        <f t="shared" si="89"/>
        <v>987500</v>
      </c>
      <c r="DJ90">
        <f t="shared" si="90"/>
        <v>1051250</v>
      </c>
      <c r="DK90">
        <f t="shared" si="91"/>
        <v>1127500</v>
      </c>
      <c r="DL90">
        <f t="shared" si="92"/>
        <v>977500</v>
      </c>
      <c r="DM90">
        <f t="shared" si="93"/>
        <v>811250</v>
      </c>
      <c r="DN90">
        <f t="shared" si="94"/>
        <v>780000</v>
      </c>
      <c r="DO90">
        <f t="shared" si="95"/>
        <v>631250</v>
      </c>
      <c r="DP90">
        <f t="shared" si="96"/>
        <v>530000</v>
      </c>
      <c r="DQ90">
        <f t="shared" si="97"/>
        <v>495000</v>
      </c>
      <c r="DR90">
        <f t="shared" si="98"/>
        <v>407500</v>
      </c>
      <c r="DS90">
        <f t="shared" si="99"/>
        <v>365000</v>
      </c>
      <c r="DT90">
        <f t="shared" si="100"/>
        <v>563750</v>
      </c>
      <c r="DU90">
        <f t="shared" si="101"/>
        <v>517500</v>
      </c>
      <c r="DV90">
        <f t="shared" si="102"/>
        <v>500000</v>
      </c>
      <c r="DW90">
        <f t="shared" si="103"/>
        <v>496250</v>
      </c>
      <c r="DX90">
        <f t="shared" si="104"/>
        <v>481250</v>
      </c>
      <c r="DY90">
        <f t="shared" si="105"/>
        <v>477500</v>
      </c>
      <c r="DZ90">
        <f t="shared" si="106"/>
        <v>478750</v>
      </c>
      <c r="EA90">
        <f t="shared" si="107"/>
        <v>491250</v>
      </c>
      <c r="EB90">
        <f t="shared" si="108"/>
        <v>500000</v>
      </c>
      <c r="EC90">
        <f t="shared" si="109"/>
        <v>471250</v>
      </c>
      <c r="ED90">
        <f t="shared" si="110"/>
        <v>376250</v>
      </c>
      <c r="EE90">
        <f t="shared" si="111"/>
        <v>372500</v>
      </c>
      <c r="EF90">
        <f t="shared" si="112"/>
        <v>310000</v>
      </c>
      <c r="EG90">
        <f t="shared" si="113"/>
        <v>278750</v>
      </c>
      <c r="EH90">
        <f t="shared" si="114"/>
        <v>195000</v>
      </c>
      <c r="EJ90" s="11" t="str">
        <f t="shared" si="115"/>
        <v>MCDOWELL-N</v>
      </c>
      <c r="EK90" s="12">
        <f t="shared" si="147"/>
        <v>0.57452229299363056</v>
      </c>
      <c r="EL90" s="12">
        <f t="shared" si="147"/>
        <v>0.5220680958385876</v>
      </c>
      <c r="EM90" s="12">
        <f t="shared" si="147"/>
        <v>0.57887120115774238</v>
      </c>
      <c r="EN90" s="12">
        <f t="shared" si="147"/>
        <v>0.50897435897435894</v>
      </c>
      <c r="EO90" s="12">
        <f t="shared" si="147"/>
        <v>0.48734177215189872</v>
      </c>
      <c r="EP90" s="12">
        <f t="shared" si="147"/>
        <v>0.45422116527942924</v>
      </c>
      <c r="EQ90" s="12">
        <f t="shared" si="147"/>
        <v>0.42461197339246121</v>
      </c>
      <c r="ER90" s="12">
        <f t="shared" si="147"/>
        <v>0.50255754475703329</v>
      </c>
      <c r="ES90" s="12">
        <f t="shared" si="147"/>
        <v>0.61633281972265019</v>
      </c>
      <c r="ET90" s="12">
        <f t="shared" si="147"/>
        <v>0.60416666666666663</v>
      </c>
      <c r="EU90" s="12">
        <f t="shared" si="147"/>
        <v>0.59603960396039601</v>
      </c>
      <c r="EV90" s="12">
        <f t="shared" si="147"/>
        <v>0.70283018867924529</v>
      </c>
      <c r="EW90" s="12">
        <f t="shared" si="147"/>
        <v>0.6262626262626263</v>
      </c>
      <c r="EX90" s="12">
        <f t="shared" si="147"/>
        <v>0.68404907975460127</v>
      </c>
      <c r="EY90" s="12">
        <f t="shared" si="147"/>
        <v>0.53424657534246578</v>
      </c>
      <c r="FA90" s="12" t="str">
        <f t="shared" si="116"/>
        <v>MCDOWELL-N</v>
      </c>
      <c r="FB90" s="12">
        <f t="shared" si="117"/>
        <v>-1.0088272383354351</v>
      </c>
      <c r="FC90" s="12">
        <f t="shared" si="118"/>
        <v>14.761215629522431</v>
      </c>
      <c r="FD90" s="12">
        <f t="shared" si="119"/>
        <v>-11.410256410256411</v>
      </c>
      <c r="FE90" s="12">
        <f t="shared" si="120"/>
        <v>-1.2658227848101267</v>
      </c>
      <c r="FF90" s="12">
        <f t="shared" si="121"/>
        <v>-6.0642092746730087</v>
      </c>
      <c r="FG90" s="12">
        <f t="shared" si="122"/>
        <v>-6.7627494456762749</v>
      </c>
      <c r="FH90" s="12">
        <f t="shared" si="123"/>
        <v>15.345268542199488</v>
      </c>
      <c r="FI90" s="12">
        <f t="shared" si="124"/>
        <v>20.493066255778121</v>
      </c>
      <c r="FJ90" s="12">
        <f t="shared" si="125"/>
        <v>4.0064102564102564</v>
      </c>
      <c r="FK90" s="12">
        <f t="shared" si="126"/>
        <v>23.564356435643564</v>
      </c>
      <c r="FL90" s="12">
        <f t="shared" si="127"/>
        <v>19.10377358490566</v>
      </c>
      <c r="FM90" s="12">
        <f t="shared" si="128"/>
        <v>7.0707070707070709</v>
      </c>
      <c r="FN90" s="12">
        <f t="shared" si="129"/>
        <v>21.472392638036808</v>
      </c>
      <c r="FO90" s="12">
        <f t="shared" si="130"/>
        <v>11.643835616438356</v>
      </c>
      <c r="FP90" s="12">
        <f t="shared" si="131"/>
        <v>8.9371980676328497E-2</v>
      </c>
      <c r="FQ90" s="12">
        <f t="shared" si="132"/>
        <v>3.5000000000000003E-2</v>
      </c>
      <c r="FR90" s="12">
        <f t="shared" si="133"/>
        <v>7.556675062972292E-3</v>
      </c>
      <c r="FS90" s="12">
        <f t="shared" si="134"/>
        <v>3.1168831168831169E-2</v>
      </c>
      <c r="FT90" s="12">
        <f t="shared" si="135"/>
        <v>7.8534031413612562E-3</v>
      </c>
      <c r="FU90" s="12">
        <f t="shared" si="136"/>
        <v>-2.6109660574412533E-3</v>
      </c>
      <c r="FV90" s="12">
        <f t="shared" si="137"/>
        <v>-2.5445292620865138E-2</v>
      </c>
      <c r="FW90" s="12">
        <f t="shared" si="138"/>
        <v>-1.7500000000000002E-2</v>
      </c>
      <c r="FX90" s="12">
        <f t="shared" si="139"/>
        <v>6.1007957559681698E-2</v>
      </c>
      <c r="FY90" s="12">
        <f t="shared" si="140"/>
        <v>0.25249169435215946</v>
      </c>
      <c r="FZ90" s="12">
        <f t="shared" si="141"/>
        <v>1.0067114093959731E-2</v>
      </c>
      <c r="GA90" s="12">
        <f t="shared" si="142"/>
        <v>0.20161290322580644</v>
      </c>
      <c r="GB90" s="12">
        <f t="shared" si="143"/>
        <v>0.11210762331838565</v>
      </c>
      <c r="GC90" s="12">
        <f t="shared" si="144"/>
        <v>0.42948717948717946</v>
      </c>
    </row>
    <row r="91" spans="1:185" x14ac:dyDescent="0.25">
      <c r="A91" t="s">
        <v>98</v>
      </c>
      <c r="B91" s="10">
        <v>43951</v>
      </c>
      <c r="C91">
        <v>981250</v>
      </c>
      <c r="D91">
        <v>-10000</v>
      </c>
      <c r="E91" s="10">
        <v>43951</v>
      </c>
      <c r="F91">
        <v>563750</v>
      </c>
      <c r="G91">
        <v>46250</v>
      </c>
      <c r="H91" t="s">
        <v>98</v>
      </c>
      <c r="I91" s="10">
        <v>43950</v>
      </c>
      <c r="J91">
        <v>991250</v>
      </c>
      <c r="K91">
        <v>127500</v>
      </c>
      <c r="L91" s="10">
        <v>43950</v>
      </c>
      <c r="M91">
        <v>517500</v>
      </c>
      <c r="N91">
        <v>17500</v>
      </c>
      <c r="O91" t="s">
        <v>98</v>
      </c>
      <c r="P91" s="10">
        <v>43949</v>
      </c>
      <c r="Q91">
        <v>863750</v>
      </c>
      <c r="R91">
        <v>-111250</v>
      </c>
      <c r="S91" s="10">
        <v>43949</v>
      </c>
      <c r="T91">
        <v>500000</v>
      </c>
      <c r="U91">
        <v>3750</v>
      </c>
      <c r="V91" t="s">
        <v>98</v>
      </c>
      <c r="W91" s="10">
        <v>43948</v>
      </c>
      <c r="X91">
        <v>975000</v>
      </c>
      <c r="Y91">
        <v>-12500</v>
      </c>
      <c r="Z91" s="10">
        <v>43948</v>
      </c>
      <c r="AA91">
        <v>496250</v>
      </c>
      <c r="AB91">
        <v>15000</v>
      </c>
      <c r="AC91" t="s">
        <v>98</v>
      </c>
      <c r="AD91" s="10">
        <v>43945</v>
      </c>
      <c r="AE91">
        <v>987500</v>
      </c>
      <c r="AF91">
        <v>-63750</v>
      </c>
      <c r="AG91" s="10">
        <v>43945</v>
      </c>
      <c r="AH91">
        <v>481250</v>
      </c>
      <c r="AI91">
        <v>3750</v>
      </c>
      <c r="AJ91" t="s">
        <v>98</v>
      </c>
      <c r="AK91" s="10">
        <v>43944</v>
      </c>
      <c r="AL91">
        <v>1051250</v>
      </c>
      <c r="AM91">
        <v>-76250</v>
      </c>
      <c r="AN91" s="10">
        <v>43944</v>
      </c>
      <c r="AO91">
        <v>477500</v>
      </c>
      <c r="AP91">
        <v>-1250</v>
      </c>
      <c r="AQ91" t="s">
        <v>98</v>
      </c>
      <c r="AR91" s="10">
        <v>43943</v>
      </c>
      <c r="AS91">
        <v>1127500</v>
      </c>
      <c r="AT91">
        <v>150000</v>
      </c>
      <c r="AU91" s="10">
        <v>43943</v>
      </c>
      <c r="AV91">
        <v>478750</v>
      </c>
      <c r="AW91">
        <v>-12500</v>
      </c>
      <c r="AX91" t="s">
        <v>98</v>
      </c>
      <c r="AY91" s="10">
        <v>43942</v>
      </c>
      <c r="AZ91">
        <v>977500</v>
      </c>
      <c r="BA91">
        <v>166250</v>
      </c>
      <c r="BB91" s="10">
        <v>43942</v>
      </c>
      <c r="BC91">
        <v>491250</v>
      </c>
      <c r="BD91">
        <v>-8750</v>
      </c>
      <c r="BE91" t="s">
        <v>98</v>
      </c>
      <c r="BF91" s="10">
        <v>43941</v>
      </c>
      <c r="BG91">
        <v>811250</v>
      </c>
      <c r="BH91">
        <v>31250</v>
      </c>
      <c r="BI91" s="10">
        <v>43941</v>
      </c>
      <c r="BJ91">
        <v>500000</v>
      </c>
      <c r="BK91">
        <v>28750</v>
      </c>
      <c r="BL91" t="s">
        <v>98</v>
      </c>
      <c r="BM91" s="10">
        <v>43938</v>
      </c>
      <c r="BN91">
        <v>780000</v>
      </c>
      <c r="BO91">
        <v>148750</v>
      </c>
      <c r="BP91" s="10">
        <v>43938</v>
      </c>
      <c r="BQ91">
        <v>471250</v>
      </c>
      <c r="BR91">
        <v>95000</v>
      </c>
      <c r="BS91" t="s">
        <v>98</v>
      </c>
      <c r="BT91" s="10">
        <v>43937</v>
      </c>
      <c r="BU91">
        <v>631250</v>
      </c>
      <c r="BV91">
        <v>101250</v>
      </c>
      <c r="BW91" s="10">
        <v>43937</v>
      </c>
      <c r="BX91">
        <v>376250</v>
      </c>
      <c r="BY91">
        <v>3750</v>
      </c>
      <c r="BZ91" t="s">
        <v>98</v>
      </c>
      <c r="CA91" s="10">
        <v>43936</v>
      </c>
      <c r="CB91">
        <v>530000</v>
      </c>
      <c r="CC91">
        <v>35000</v>
      </c>
      <c r="CD91" s="10">
        <v>43936</v>
      </c>
      <c r="CE91">
        <v>372500</v>
      </c>
      <c r="CF91">
        <v>62500</v>
      </c>
      <c r="CG91" t="s">
        <v>98</v>
      </c>
      <c r="CH91" s="10">
        <v>43934</v>
      </c>
      <c r="CI91">
        <v>495000</v>
      </c>
      <c r="CJ91">
        <v>87500</v>
      </c>
      <c r="CK91" s="10">
        <v>43934</v>
      </c>
      <c r="CL91">
        <v>310000</v>
      </c>
      <c r="CM91">
        <v>31250</v>
      </c>
      <c r="CN91" t="s">
        <v>98</v>
      </c>
      <c r="CO91" s="10">
        <v>43930</v>
      </c>
      <c r="CP91">
        <v>407500</v>
      </c>
      <c r="CQ91">
        <v>42500</v>
      </c>
      <c r="CR91" s="10">
        <v>43930</v>
      </c>
      <c r="CS91">
        <v>278750</v>
      </c>
      <c r="CT91">
        <v>83750</v>
      </c>
      <c r="CU91" t="s">
        <v>98</v>
      </c>
      <c r="CV91" s="10">
        <v>43929</v>
      </c>
      <c r="CW91">
        <v>365000</v>
      </c>
      <c r="CX91">
        <v>50000</v>
      </c>
      <c r="CY91" s="10">
        <v>43929</v>
      </c>
      <c r="CZ91">
        <v>195000</v>
      </c>
      <c r="DA91">
        <v>23750</v>
      </c>
      <c r="DD91" t="str">
        <f t="shared" si="146"/>
        <v>MFSL</v>
      </c>
      <c r="DE91">
        <f t="shared" si="85"/>
        <v>521300</v>
      </c>
      <c r="DF91">
        <f t="shared" si="86"/>
        <v>595400</v>
      </c>
      <c r="DG91">
        <f t="shared" si="87"/>
        <v>626600</v>
      </c>
      <c r="DH91">
        <f t="shared" si="88"/>
        <v>491400</v>
      </c>
      <c r="DI91">
        <f t="shared" si="89"/>
        <v>405600</v>
      </c>
      <c r="DJ91">
        <f t="shared" si="90"/>
        <v>274300</v>
      </c>
      <c r="DK91">
        <f t="shared" si="91"/>
        <v>279500</v>
      </c>
      <c r="DL91">
        <f t="shared" si="92"/>
        <v>266500</v>
      </c>
      <c r="DM91">
        <f t="shared" si="93"/>
        <v>275600</v>
      </c>
      <c r="DN91">
        <f t="shared" si="94"/>
        <v>227500</v>
      </c>
      <c r="DO91">
        <f t="shared" si="95"/>
        <v>224900</v>
      </c>
      <c r="DP91">
        <f t="shared" si="96"/>
        <v>167700</v>
      </c>
      <c r="DQ91">
        <f t="shared" si="97"/>
        <v>120900</v>
      </c>
      <c r="DR91">
        <f t="shared" si="98"/>
        <v>117000</v>
      </c>
      <c r="DS91">
        <f t="shared" si="99"/>
        <v>106600</v>
      </c>
      <c r="DT91">
        <f t="shared" si="100"/>
        <v>529100</v>
      </c>
      <c r="DU91">
        <f t="shared" si="101"/>
        <v>533000</v>
      </c>
      <c r="DV91">
        <f t="shared" si="102"/>
        <v>546000</v>
      </c>
      <c r="DW91">
        <f t="shared" si="103"/>
        <v>292500</v>
      </c>
      <c r="DX91">
        <f t="shared" si="104"/>
        <v>287300</v>
      </c>
      <c r="DY91">
        <f t="shared" si="105"/>
        <v>243100</v>
      </c>
      <c r="DZ91">
        <f t="shared" si="106"/>
        <v>236600</v>
      </c>
      <c r="EA91">
        <f t="shared" si="107"/>
        <v>221000</v>
      </c>
      <c r="EB91">
        <f t="shared" si="108"/>
        <v>211900</v>
      </c>
      <c r="EC91">
        <f t="shared" si="109"/>
        <v>198900</v>
      </c>
      <c r="ED91">
        <f t="shared" si="110"/>
        <v>201500</v>
      </c>
      <c r="EE91">
        <f t="shared" si="111"/>
        <v>157300</v>
      </c>
      <c r="EF91">
        <f t="shared" si="112"/>
        <v>79300</v>
      </c>
      <c r="EG91">
        <f t="shared" si="113"/>
        <v>76700</v>
      </c>
      <c r="EH91">
        <f t="shared" si="114"/>
        <v>76700</v>
      </c>
      <c r="EJ91" s="11" t="str">
        <f t="shared" si="115"/>
        <v>MFSL</v>
      </c>
      <c r="EK91" s="12">
        <f t="shared" si="147"/>
        <v>1.0149625935162094</v>
      </c>
      <c r="EL91" s="12">
        <f t="shared" si="147"/>
        <v>0.89519650655021832</v>
      </c>
      <c r="EM91" s="12">
        <f t="shared" si="147"/>
        <v>0.87136929460580914</v>
      </c>
      <c r="EN91" s="12">
        <f t="shared" si="147"/>
        <v>0.59523809523809523</v>
      </c>
      <c r="EO91" s="12">
        <f t="shared" si="147"/>
        <v>0.70833333333333337</v>
      </c>
      <c r="EP91" s="12">
        <f t="shared" si="147"/>
        <v>0.88625592417061616</v>
      </c>
      <c r="EQ91" s="12">
        <f t="shared" si="147"/>
        <v>0.84651162790697676</v>
      </c>
      <c r="ER91" s="12">
        <f t="shared" si="147"/>
        <v>0.82926829268292679</v>
      </c>
      <c r="ES91" s="12">
        <f t="shared" si="147"/>
        <v>0.76886792452830188</v>
      </c>
      <c r="ET91" s="12">
        <f t="shared" si="147"/>
        <v>0.87428571428571433</v>
      </c>
      <c r="EU91" s="12">
        <f t="shared" si="147"/>
        <v>0.89595375722543358</v>
      </c>
      <c r="EV91" s="12">
        <f t="shared" si="147"/>
        <v>0.93798449612403101</v>
      </c>
      <c r="EW91" s="12">
        <f t="shared" si="147"/>
        <v>0.65591397849462363</v>
      </c>
      <c r="EX91" s="12">
        <f t="shared" si="147"/>
        <v>0.65555555555555556</v>
      </c>
      <c r="EY91" s="12">
        <f t="shared" si="147"/>
        <v>0.71951219512195119</v>
      </c>
      <c r="FA91" s="12" t="str">
        <f t="shared" si="116"/>
        <v>MFSL</v>
      </c>
      <c r="FB91" s="12">
        <f t="shared" si="117"/>
        <v>-12.445414847161572</v>
      </c>
      <c r="FC91" s="12">
        <f t="shared" si="118"/>
        <v>-4.9792531120331951</v>
      </c>
      <c r="FD91" s="12">
        <f t="shared" si="119"/>
        <v>27.513227513227513</v>
      </c>
      <c r="FE91" s="12">
        <f t="shared" si="120"/>
        <v>21.153846153846153</v>
      </c>
      <c r="FF91" s="12">
        <f t="shared" si="121"/>
        <v>47.867298578199055</v>
      </c>
      <c r="FG91" s="12">
        <f t="shared" si="122"/>
        <v>-1.8604651162790697</v>
      </c>
      <c r="FH91" s="12">
        <f t="shared" si="123"/>
        <v>4.8780487804878048</v>
      </c>
      <c r="FI91" s="12">
        <f t="shared" si="124"/>
        <v>-3.3018867924528301</v>
      </c>
      <c r="FJ91" s="12">
        <f t="shared" si="125"/>
        <v>21.142857142857142</v>
      </c>
      <c r="FK91" s="12">
        <f t="shared" si="126"/>
        <v>1.1560693641618498</v>
      </c>
      <c r="FL91" s="12">
        <f t="shared" si="127"/>
        <v>34.108527131782942</v>
      </c>
      <c r="FM91" s="12">
        <f t="shared" si="128"/>
        <v>38.70967741935484</v>
      </c>
      <c r="FN91" s="12">
        <f t="shared" si="129"/>
        <v>3.3333333333333335</v>
      </c>
      <c r="FO91" s="12">
        <f t="shared" si="130"/>
        <v>9.7560975609756095</v>
      </c>
      <c r="FP91" s="12">
        <f t="shared" si="131"/>
        <v>-7.3170731707317077E-3</v>
      </c>
      <c r="FQ91" s="12">
        <f t="shared" si="132"/>
        <v>-2.3809523809523808E-2</v>
      </c>
      <c r="FR91" s="12">
        <f t="shared" si="133"/>
        <v>0.8666666666666667</v>
      </c>
      <c r="FS91" s="12">
        <f t="shared" si="134"/>
        <v>1.8099547511312219E-2</v>
      </c>
      <c r="FT91" s="12">
        <f t="shared" si="135"/>
        <v>0.18181818181818182</v>
      </c>
      <c r="FU91" s="12">
        <f t="shared" si="136"/>
        <v>2.7472527472527472E-2</v>
      </c>
      <c r="FV91" s="12">
        <f t="shared" si="137"/>
        <v>7.0588235294117646E-2</v>
      </c>
      <c r="FW91" s="12">
        <f t="shared" si="138"/>
        <v>4.2944785276073622E-2</v>
      </c>
      <c r="FX91" s="12">
        <f t="shared" si="139"/>
        <v>6.535947712418301E-2</v>
      </c>
      <c r="FY91" s="12">
        <f t="shared" si="140"/>
        <v>-1.2903225806451613E-2</v>
      </c>
      <c r="FZ91" s="12">
        <f t="shared" si="141"/>
        <v>0.28099173553719009</v>
      </c>
      <c r="GA91" s="12">
        <f t="shared" si="142"/>
        <v>0.98360655737704916</v>
      </c>
      <c r="GB91" s="12">
        <f t="shared" si="143"/>
        <v>3.3898305084745763E-2</v>
      </c>
      <c r="GC91" s="12">
        <f t="shared" si="144"/>
        <v>0</v>
      </c>
    </row>
    <row r="92" spans="1:185" x14ac:dyDescent="0.25">
      <c r="A92" t="s">
        <v>99</v>
      </c>
      <c r="B92" s="10">
        <v>43951</v>
      </c>
      <c r="C92">
        <v>521300</v>
      </c>
      <c r="D92">
        <v>-74100</v>
      </c>
      <c r="E92" s="10">
        <v>43951</v>
      </c>
      <c r="F92">
        <v>529100</v>
      </c>
      <c r="G92">
        <v>-3900</v>
      </c>
      <c r="H92" t="s">
        <v>99</v>
      </c>
      <c r="I92" s="10">
        <v>43950</v>
      </c>
      <c r="J92">
        <v>595400</v>
      </c>
      <c r="K92">
        <v>-31200</v>
      </c>
      <c r="L92" s="10">
        <v>43950</v>
      </c>
      <c r="M92">
        <v>533000</v>
      </c>
      <c r="N92">
        <v>-13000</v>
      </c>
      <c r="O92" t="s">
        <v>99</v>
      </c>
      <c r="P92" s="10">
        <v>43949</v>
      </c>
      <c r="Q92">
        <v>626600</v>
      </c>
      <c r="R92">
        <v>135200</v>
      </c>
      <c r="S92" s="10">
        <v>43949</v>
      </c>
      <c r="T92">
        <v>546000</v>
      </c>
      <c r="U92">
        <v>253500</v>
      </c>
      <c r="V92" t="s">
        <v>99</v>
      </c>
      <c r="W92" s="10">
        <v>43948</v>
      </c>
      <c r="X92">
        <v>491400</v>
      </c>
      <c r="Y92">
        <v>85800</v>
      </c>
      <c r="Z92" s="10">
        <v>43948</v>
      </c>
      <c r="AA92">
        <v>292500</v>
      </c>
      <c r="AB92">
        <v>5200</v>
      </c>
      <c r="AC92" t="s">
        <v>99</v>
      </c>
      <c r="AD92" s="10">
        <v>43945</v>
      </c>
      <c r="AE92">
        <v>405600</v>
      </c>
      <c r="AF92">
        <v>131300</v>
      </c>
      <c r="AG92" s="10">
        <v>43945</v>
      </c>
      <c r="AH92">
        <v>287300</v>
      </c>
      <c r="AI92">
        <v>44200</v>
      </c>
      <c r="AJ92" t="s">
        <v>99</v>
      </c>
      <c r="AK92" s="10">
        <v>43944</v>
      </c>
      <c r="AL92">
        <v>274300</v>
      </c>
      <c r="AM92">
        <v>-5200</v>
      </c>
      <c r="AN92" s="10">
        <v>43944</v>
      </c>
      <c r="AO92">
        <v>243100</v>
      </c>
      <c r="AP92">
        <v>6500</v>
      </c>
      <c r="AQ92" t="s">
        <v>99</v>
      </c>
      <c r="AR92" s="10">
        <v>43943</v>
      </c>
      <c r="AS92">
        <v>279500</v>
      </c>
      <c r="AT92">
        <v>13000</v>
      </c>
      <c r="AU92" s="10">
        <v>43943</v>
      </c>
      <c r="AV92">
        <v>236600</v>
      </c>
      <c r="AW92">
        <v>15600</v>
      </c>
      <c r="AX92" t="s">
        <v>99</v>
      </c>
      <c r="AY92" s="10">
        <v>43942</v>
      </c>
      <c r="AZ92">
        <v>266500</v>
      </c>
      <c r="BA92">
        <v>-9100</v>
      </c>
      <c r="BB92" s="10">
        <v>43942</v>
      </c>
      <c r="BC92">
        <v>221000</v>
      </c>
      <c r="BD92">
        <v>9100</v>
      </c>
      <c r="BE92" t="s">
        <v>99</v>
      </c>
      <c r="BF92" s="10">
        <v>43941</v>
      </c>
      <c r="BG92">
        <v>275600</v>
      </c>
      <c r="BH92">
        <v>48100</v>
      </c>
      <c r="BI92" s="10">
        <v>43941</v>
      </c>
      <c r="BJ92">
        <v>211900</v>
      </c>
      <c r="BK92">
        <v>13000</v>
      </c>
      <c r="BL92" t="s">
        <v>99</v>
      </c>
      <c r="BM92" s="10">
        <v>43938</v>
      </c>
      <c r="BN92">
        <v>227500</v>
      </c>
      <c r="BO92">
        <v>2600</v>
      </c>
      <c r="BP92" s="10">
        <v>43938</v>
      </c>
      <c r="BQ92">
        <v>198900</v>
      </c>
      <c r="BR92">
        <v>-2600</v>
      </c>
      <c r="BS92" t="s">
        <v>99</v>
      </c>
      <c r="BT92" s="10">
        <v>43937</v>
      </c>
      <c r="BU92">
        <v>224900</v>
      </c>
      <c r="BV92">
        <v>57200</v>
      </c>
      <c r="BW92" s="10">
        <v>43937</v>
      </c>
      <c r="BX92">
        <v>201500</v>
      </c>
      <c r="BY92">
        <v>44200</v>
      </c>
      <c r="BZ92" t="s">
        <v>99</v>
      </c>
      <c r="CA92" s="10">
        <v>43936</v>
      </c>
      <c r="CB92">
        <v>167700</v>
      </c>
      <c r="CC92">
        <v>46800</v>
      </c>
      <c r="CD92" s="10">
        <v>43936</v>
      </c>
      <c r="CE92">
        <v>157300</v>
      </c>
      <c r="CF92">
        <v>78000</v>
      </c>
      <c r="CG92" t="s">
        <v>99</v>
      </c>
      <c r="CH92" s="10">
        <v>43934</v>
      </c>
      <c r="CI92">
        <v>120900</v>
      </c>
      <c r="CJ92">
        <v>3900</v>
      </c>
      <c r="CK92" s="10">
        <v>43934</v>
      </c>
      <c r="CL92">
        <v>79300</v>
      </c>
      <c r="CM92">
        <v>2600</v>
      </c>
      <c r="CN92" t="s">
        <v>99</v>
      </c>
      <c r="CO92" s="10">
        <v>43930</v>
      </c>
      <c r="CP92">
        <v>117000</v>
      </c>
      <c r="CQ92">
        <v>10400</v>
      </c>
      <c r="CR92" s="10">
        <v>43930</v>
      </c>
      <c r="CS92">
        <v>76700</v>
      </c>
      <c r="CT92">
        <v>0</v>
      </c>
      <c r="CU92" t="s">
        <v>99</v>
      </c>
      <c r="CV92" s="10">
        <v>43929</v>
      </c>
      <c r="CW92">
        <v>106600</v>
      </c>
      <c r="CX92">
        <v>6500</v>
      </c>
      <c r="CY92" s="10">
        <v>43929</v>
      </c>
      <c r="CZ92">
        <v>76700</v>
      </c>
      <c r="DA92">
        <v>1300</v>
      </c>
      <c r="DD92" t="str">
        <f t="shared" si="146"/>
        <v>MGL</v>
      </c>
      <c r="DE92">
        <f t="shared" si="85"/>
        <v>102600</v>
      </c>
      <c r="DF92">
        <f t="shared" si="86"/>
        <v>121800</v>
      </c>
      <c r="DG92">
        <f t="shared" si="87"/>
        <v>140400</v>
      </c>
      <c r="DH92">
        <f t="shared" si="88"/>
        <v>133200</v>
      </c>
      <c r="DI92">
        <f t="shared" si="89"/>
        <v>138000</v>
      </c>
      <c r="DJ92">
        <f t="shared" si="90"/>
        <v>147000</v>
      </c>
      <c r="DK92">
        <f t="shared" si="91"/>
        <v>145200</v>
      </c>
      <c r="DL92">
        <f t="shared" si="92"/>
        <v>143400</v>
      </c>
      <c r="DM92">
        <f t="shared" si="93"/>
        <v>140400</v>
      </c>
      <c r="DN92">
        <f t="shared" si="94"/>
        <v>129000</v>
      </c>
      <c r="DO92">
        <f t="shared" si="95"/>
        <v>129000</v>
      </c>
      <c r="DP92">
        <f t="shared" si="96"/>
        <v>127200</v>
      </c>
      <c r="DQ92">
        <f t="shared" si="97"/>
        <v>118200</v>
      </c>
      <c r="DR92">
        <f t="shared" si="98"/>
        <v>112200</v>
      </c>
      <c r="DS92">
        <f t="shared" si="99"/>
        <v>105600</v>
      </c>
      <c r="DT92">
        <f t="shared" si="100"/>
        <v>48000</v>
      </c>
      <c r="DU92">
        <f t="shared" si="101"/>
        <v>43800</v>
      </c>
      <c r="DV92">
        <f t="shared" si="102"/>
        <v>48000</v>
      </c>
      <c r="DW92">
        <f t="shared" si="103"/>
        <v>43200</v>
      </c>
      <c r="DX92">
        <f t="shared" si="104"/>
        <v>37200</v>
      </c>
      <c r="DY92">
        <f t="shared" si="105"/>
        <v>28800</v>
      </c>
      <c r="DZ92">
        <f t="shared" si="106"/>
        <v>28200</v>
      </c>
      <c r="EA92">
        <f t="shared" si="107"/>
        <v>28200</v>
      </c>
      <c r="EB92">
        <f t="shared" si="108"/>
        <v>24600</v>
      </c>
      <c r="EC92">
        <f t="shared" si="109"/>
        <v>24600</v>
      </c>
      <c r="ED92">
        <f t="shared" si="110"/>
        <v>21000</v>
      </c>
      <c r="EE92">
        <f t="shared" si="111"/>
        <v>18600</v>
      </c>
      <c r="EF92">
        <f t="shared" si="112"/>
        <v>16800</v>
      </c>
      <c r="EG92">
        <f t="shared" si="113"/>
        <v>15000</v>
      </c>
      <c r="EH92">
        <f t="shared" si="114"/>
        <v>12600</v>
      </c>
      <c r="EJ92" s="11" t="str">
        <f t="shared" si="115"/>
        <v>MGL</v>
      </c>
      <c r="EK92" s="12">
        <f t="shared" si="147"/>
        <v>0.46783625730994149</v>
      </c>
      <c r="EL92" s="12">
        <f t="shared" si="147"/>
        <v>0.35960591133004927</v>
      </c>
      <c r="EM92" s="12">
        <f t="shared" si="147"/>
        <v>0.34188034188034189</v>
      </c>
      <c r="EN92" s="12">
        <f t="shared" si="147"/>
        <v>0.32432432432432434</v>
      </c>
      <c r="EO92" s="12">
        <f t="shared" si="147"/>
        <v>0.26956521739130435</v>
      </c>
      <c r="EP92" s="12">
        <f t="shared" si="147"/>
        <v>0.19591836734693877</v>
      </c>
      <c r="EQ92" s="12">
        <f t="shared" si="147"/>
        <v>0.19421487603305784</v>
      </c>
      <c r="ER92" s="12">
        <f t="shared" si="147"/>
        <v>0.19665271966527198</v>
      </c>
      <c r="ES92" s="12">
        <f t="shared" si="147"/>
        <v>0.1752136752136752</v>
      </c>
      <c r="ET92" s="12">
        <f t="shared" si="147"/>
        <v>0.19069767441860466</v>
      </c>
      <c r="EU92" s="12">
        <f t="shared" si="147"/>
        <v>0.16279069767441862</v>
      </c>
      <c r="EV92" s="12">
        <f t="shared" si="147"/>
        <v>0.14622641509433962</v>
      </c>
      <c r="EW92" s="12">
        <f t="shared" si="147"/>
        <v>0.14213197969543148</v>
      </c>
      <c r="EX92" s="12">
        <f t="shared" si="147"/>
        <v>0.13368983957219252</v>
      </c>
      <c r="EY92" s="12">
        <f t="shared" si="147"/>
        <v>0.11931818181818182</v>
      </c>
      <c r="FA92" s="12" t="str">
        <f t="shared" si="116"/>
        <v>MGL</v>
      </c>
      <c r="FB92" s="12">
        <f t="shared" si="117"/>
        <v>-15.763546798029557</v>
      </c>
      <c r="FC92" s="12">
        <f t="shared" si="118"/>
        <v>-13.247863247863247</v>
      </c>
      <c r="FD92" s="12">
        <f t="shared" si="119"/>
        <v>5.4054054054054053</v>
      </c>
      <c r="FE92" s="12">
        <f t="shared" si="120"/>
        <v>-3.4782608695652173</v>
      </c>
      <c r="FF92" s="12">
        <f t="shared" si="121"/>
        <v>-6.1224489795918364</v>
      </c>
      <c r="FG92" s="12">
        <f t="shared" si="122"/>
        <v>1.2396694214876034</v>
      </c>
      <c r="FH92" s="12">
        <f t="shared" si="123"/>
        <v>1.2552301255230125</v>
      </c>
      <c r="FI92" s="12">
        <f t="shared" si="124"/>
        <v>2.1367521367521367</v>
      </c>
      <c r="FJ92" s="12">
        <f t="shared" si="125"/>
        <v>8.8372093023255811</v>
      </c>
      <c r="FK92" s="12">
        <f t="shared" si="126"/>
        <v>0</v>
      </c>
      <c r="FL92" s="12">
        <f t="shared" si="127"/>
        <v>1.4150943396226414</v>
      </c>
      <c r="FM92" s="12">
        <f t="shared" si="128"/>
        <v>7.6142131979695433</v>
      </c>
      <c r="FN92" s="12">
        <f t="shared" si="129"/>
        <v>5.3475935828877006</v>
      </c>
      <c r="FO92" s="12">
        <f t="shared" si="130"/>
        <v>6.25</v>
      </c>
      <c r="FP92" s="12">
        <f t="shared" si="131"/>
        <v>9.5890410958904104E-2</v>
      </c>
      <c r="FQ92" s="12">
        <f t="shared" si="132"/>
        <v>-8.7499999999999994E-2</v>
      </c>
      <c r="FR92" s="12">
        <f t="shared" si="133"/>
        <v>0.1111111111111111</v>
      </c>
      <c r="FS92" s="12">
        <f t="shared" si="134"/>
        <v>0.16129032258064516</v>
      </c>
      <c r="FT92" s="12">
        <f t="shared" si="135"/>
        <v>0.29166666666666669</v>
      </c>
      <c r="FU92" s="12">
        <f t="shared" si="136"/>
        <v>2.1276595744680851E-2</v>
      </c>
      <c r="FV92" s="12">
        <f t="shared" si="137"/>
        <v>0</v>
      </c>
      <c r="FW92" s="12">
        <f t="shared" si="138"/>
        <v>0.14634146341463414</v>
      </c>
      <c r="FX92" s="12">
        <f t="shared" si="139"/>
        <v>0</v>
      </c>
      <c r="FY92" s="12">
        <f t="shared" si="140"/>
        <v>0.17142857142857143</v>
      </c>
      <c r="FZ92" s="12">
        <f t="shared" si="141"/>
        <v>0.12903225806451613</v>
      </c>
      <c r="GA92" s="12">
        <f t="shared" si="142"/>
        <v>0.10714285714285714</v>
      </c>
      <c r="GB92" s="12">
        <f t="shared" si="143"/>
        <v>0.12</v>
      </c>
      <c r="GC92" s="12">
        <f t="shared" si="144"/>
        <v>0.19047619047619047</v>
      </c>
    </row>
    <row r="93" spans="1:185" x14ac:dyDescent="0.25">
      <c r="A93" t="s">
        <v>100</v>
      </c>
      <c r="B93" s="10">
        <v>43951</v>
      </c>
      <c r="C93">
        <v>102600</v>
      </c>
      <c r="D93">
        <v>-19200</v>
      </c>
      <c r="E93" s="10">
        <v>43951</v>
      </c>
      <c r="F93">
        <v>48000</v>
      </c>
      <c r="G93">
        <v>4200</v>
      </c>
      <c r="H93" t="s">
        <v>100</v>
      </c>
      <c r="I93" s="10">
        <v>43950</v>
      </c>
      <c r="J93">
        <v>121800</v>
      </c>
      <c r="K93">
        <v>-18600</v>
      </c>
      <c r="L93" s="10">
        <v>43950</v>
      </c>
      <c r="M93">
        <v>43800</v>
      </c>
      <c r="N93">
        <v>-4200</v>
      </c>
      <c r="O93" t="s">
        <v>100</v>
      </c>
      <c r="P93" s="10">
        <v>43949</v>
      </c>
      <c r="Q93">
        <v>140400</v>
      </c>
      <c r="R93">
        <v>7200</v>
      </c>
      <c r="S93" s="10">
        <v>43949</v>
      </c>
      <c r="T93">
        <v>48000</v>
      </c>
      <c r="U93">
        <v>4800</v>
      </c>
      <c r="V93" t="s">
        <v>100</v>
      </c>
      <c r="W93" s="10">
        <v>43948</v>
      </c>
      <c r="X93">
        <v>133200</v>
      </c>
      <c r="Y93">
        <v>-4800</v>
      </c>
      <c r="Z93" s="10">
        <v>43948</v>
      </c>
      <c r="AA93">
        <v>43200</v>
      </c>
      <c r="AB93">
        <v>6000</v>
      </c>
      <c r="AC93" t="s">
        <v>100</v>
      </c>
      <c r="AD93" s="10">
        <v>43945</v>
      </c>
      <c r="AE93">
        <v>138000</v>
      </c>
      <c r="AF93">
        <v>-9000</v>
      </c>
      <c r="AG93" s="10">
        <v>43945</v>
      </c>
      <c r="AH93">
        <v>37200</v>
      </c>
      <c r="AI93">
        <v>8400</v>
      </c>
      <c r="AJ93" t="s">
        <v>100</v>
      </c>
      <c r="AK93" s="10">
        <v>43944</v>
      </c>
      <c r="AL93">
        <v>147000</v>
      </c>
      <c r="AM93">
        <v>1800</v>
      </c>
      <c r="AN93" s="10">
        <v>43944</v>
      </c>
      <c r="AO93">
        <v>28800</v>
      </c>
      <c r="AP93">
        <v>600</v>
      </c>
      <c r="AQ93" t="s">
        <v>100</v>
      </c>
      <c r="AR93" s="10">
        <v>43943</v>
      </c>
      <c r="AS93">
        <v>145200</v>
      </c>
      <c r="AT93">
        <v>1800</v>
      </c>
      <c r="AU93" s="10">
        <v>43943</v>
      </c>
      <c r="AV93">
        <v>28200</v>
      </c>
      <c r="AW93">
        <v>0</v>
      </c>
      <c r="AX93" t="s">
        <v>100</v>
      </c>
      <c r="AY93" s="10">
        <v>43942</v>
      </c>
      <c r="AZ93">
        <v>143400</v>
      </c>
      <c r="BA93">
        <v>3000</v>
      </c>
      <c r="BB93" s="10">
        <v>43942</v>
      </c>
      <c r="BC93">
        <v>28200</v>
      </c>
      <c r="BD93">
        <v>3600</v>
      </c>
      <c r="BE93" t="s">
        <v>100</v>
      </c>
      <c r="BF93" s="10">
        <v>43941</v>
      </c>
      <c r="BG93">
        <v>140400</v>
      </c>
      <c r="BH93">
        <v>11400</v>
      </c>
      <c r="BI93" s="10">
        <v>43941</v>
      </c>
      <c r="BJ93">
        <v>24600</v>
      </c>
      <c r="BK93">
        <v>0</v>
      </c>
      <c r="BL93" t="s">
        <v>100</v>
      </c>
      <c r="BM93" s="10">
        <v>43938</v>
      </c>
      <c r="BN93">
        <v>129000</v>
      </c>
      <c r="BO93">
        <v>0</v>
      </c>
      <c r="BP93" s="10">
        <v>43938</v>
      </c>
      <c r="BQ93">
        <v>24600</v>
      </c>
      <c r="BR93">
        <v>3600</v>
      </c>
      <c r="BS93" t="s">
        <v>100</v>
      </c>
      <c r="BT93" s="10">
        <v>43937</v>
      </c>
      <c r="BU93">
        <v>129000</v>
      </c>
      <c r="BV93">
        <v>1800</v>
      </c>
      <c r="BW93" s="10">
        <v>43937</v>
      </c>
      <c r="BX93">
        <v>21000</v>
      </c>
      <c r="BY93">
        <v>2400</v>
      </c>
      <c r="BZ93" t="s">
        <v>100</v>
      </c>
      <c r="CA93" s="10">
        <v>43936</v>
      </c>
      <c r="CB93">
        <v>127200</v>
      </c>
      <c r="CC93">
        <v>9000</v>
      </c>
      <c r="CD93" s="10">
        <v>43936</v>
      </c>
      <c r="CE93">
        <v>18600</v>
      </c>
      <c r="CF93">
        <v>1800</v>
      </c>
      <c r="CG93" t="s">
        <v>100</v>
      </c>
      <c r="CH93" s="10">
        <v>43934</v>
      </c>
      <c r="CI93">
        <v>118200</v>
      </c>
      <c r="CJ93">
        <v>6000</v>
      </c>
      <c r="CK93" s="10">
        <v>43934</v>
      </c>
      <c r="CL93">
        <v>16800</v>
      </c>
      <c r="CM93">
        <v>1800</v>
      </c>
      <c r="CN93" t="s">
        <v>100</v>
      </c>
      <c r="CO93" s="10">
        <v>43930</v>
      </c>
      <c r="CP93">
        <v>112200</v>
      </c>
      <c r="CQ93">
        <v>6600</v>
      </c>
      <c r="CR93" s="10">
        <v>43930</v>
      </c>
      <c r="CS93">
        <v>15000</v>
      </c>
      <c r="CT93">
        <v>2400</v>
      </c>
      <c r="CU93" t="s">
        <v>100</v>
      </c>
      <c r="CV93" s="10">
        <v>43929</v>
      </c>
      <c r="CW93">
        <v>105600</v>
      </c>
      <c r="CX93">
        <v>19200</v>
      </c>
      <c r="CY93" s="10">
        <v>43929</v>
      </c>
      <c r="CZ93">
        <v>12600</v>
      </c>
      <c r="DA93">
        <v>4200</v>
      </c>
      <c r="DD93" t="str">
        <f t="shared" si="146"/>
        <v>MINDTREE</v>
      </c>
      <c r="DE93">
        <f t="shared" si="85"/>
        <v>211200</v>
      </c>
      <c r="DF93">
        <f t="shared" si="86"/>
        <v>286400</v>
      </c>
      <c r="DG93">
        <f t="shared" si="87"/>
        <v>309600</v>
      </c>
      <c r="DH93">
        <f t="shared" si="88"/>
        <v>402400</v>
      </c>
      <c r="DI93">
        <f t="shared" si="89"/>
        <v>210400</v>
      </c>
      <c r="DJ93">
        <f t="shared" si="90"/>
        <v>77600</v>
      </c>
      <c r="DK93">
        <f t="shared" si="91"/>
        <v>48000</v>
      </c>
      <c r="DL93">
        <f t="shared" si="92"/>
        <v>46400</v>
      </c>
      <c r="DM93">
        <f t="shared" si="93"/>
        <v>33600</v>
      </c>
      <c r="DN93">
        <f t="shared" si="94"/>
        <v>20000</v>
      </c>
      <c r="DO93">
        <f t="shared" si="95"/>
        <v>19200</v>
      </c>
      <c r="DP93">
        <f t="shared" si="96"/>
        <v>17600</v>
      </c>
      <c r="DQ93">
        <f t="shared" si="97"/>
        <v>8800</v>
      </c>
      <c r="DR93">
        <f t="shared" si="98"/>
        <v>7200</v>
      </c>
      <c r="DS93">
        <f t="shared" si="99"/>
        <v>7200</v>
      </c>
      <c r="DT93">
        <f t="shared" si="100"/>
        <v>227200</v>
      </c>
      <c r="DU93">
        <f t="shared" si="101"/>
        <v>280000</v>
      </c>
      <c r="DV93">
        <f t="shared" si="102"/>
        <v>295200</v>
      </c>
      <c r="DW93">
        <f t="shared" si="103"/>
        <v>332800</v>
      </c>
      <c r="DX93">
        <f t="shared" si="104"/>
        <v>69600</v>
      </c>
      <c r="DY93">
        <f t="shared" si="105"/>
        <v>20000</v>
      </c>
      <c r="DZ93">
        <f t="shared" si="106"/>
        <v>15200</v>
      </c>
      <c r="EA93">
        <f t="shared" si="107"/>
        <v>13600</v>
      </c>
      <c r="EB93">
        <f t="shared" si="108"/>
        <v>11200</v>
      </c>
      <c r="EC93">
        <f t="shared" si="109"/>
        <v>7200</v>
      </c>
      <c r="ED93">
        <f t="shared" si="110"/>
        <v>5600</v>
      </c>
      <c r="EE93">
        <f t="shared" si="111"/>
        <v>5600</v>
      </c>
      <c r="EF93">
        <f t="shared" si="112"/>
        <v>4000</v>
      </c>
      <c r="EG93">
        <f t="shared" si="113"/>
        <v>4000</v>
      </c>
      <c r="EH93">
        <f t="shared" si="114"/>
        <v>3200</v>
      </c>
      <c r="EJ93" s="11" t="str">
        <f t="shared" si="115"/>
        <v>MINDTREE</v>
      </c>
      <c r="EK93" s="12">
        <f t="shared" si="147"/>
        <v>1.0757575757575757</v>
      </c>
      <c r="EL93" s="12">
        <f t="shared" si="147"/>
        <v>0.97765363128491622</v>
      </c>
      <c r="EM93" s="12">
        <f t="shared" si="147"/>
        <v>0.95348837209302328</v>
      </c>
      <c r="EN93" s="12">
        <f t="shared" si="147"/>
        <v>0.82703777335984097</v>
      </c>
      <c r="EO93" s="12">
        <f t="shared" si="147"/>
        <v>0.33079847908745247</v>
      </c>
      <c r="EP93" s="12">
        <f t="shared" si="147"/>
        <v>0.25773195876288657</v>
      </c>
      <c r="EQ93" s="12">
        <f t="shared" si="147"/>
        <v>0.31666666666666665</v>
      </c>
      <c r="ER93" s="12">
        <f t="shared" si="147"/>
        <v>0.29310344827586204</v>
      </c>
      <c r="ES93" s="12">
        <f t="shared" si="147"/>
        <v>0.33333333333333331</v>
      </c>
      <c r="ET93" s="12">
        <f t="shared" si="147"/>
        <v>0.36</v>
      </c>
      <c r="EU93" s="12">
        <f t="shared" si="147"/>
        <v>0.29166666666666669</v>
      </c>
      <c r="EV93" s="12">
        <f t="shared" si="147"/>
        <v>0.31818181818181818</v>
      </c>
      <c r="EW93" s="12">
        <f t="shared" si="147"/>
        <v>0.45454545454545453</v>
      </c>
      <c r="EX93" s="12">
        <f t="shared" si="147"/>
        <v>0.55555555555555558</v>
      </c>
      <c r="EY93" s="12">
        <f t="shared" si="147"/>
        <v>0.44444444444444442</v>
      </c>
      <c r="FA93" s="12" t="str">
        <f t="shared" si="116"/>
        <v>MINDTREE</v>
      </c>
      <c r="FB93" s="12">
        <f t="shared" si="117"/>
        <v>-26.256983240223462</v>
      </c>
      <c r="FC93" s="12">
        <f t="shared" si="118"/>
        <v>-7.4935400516795863</v>
      </c>
      <c r="FD93" s="12">
        <f t="shared" si="119"/>
        <v>-23.061630218687874</v>
      </c>
      <c r="FE93" s="12">
        <f t="shared" si="120"/>
        <v>91.254752851711032</v>
      </c>
      <c r="FF93" s="12">
        <f t="shared" si="121"/>
        <v>171.13402061855669</v>
      </c>
      <c r="FG93" s="12">
        <f t="shared" si="122"/>
        <v>61.666666666666664</v>
      </c>
      <c r="FH93" s="12">
        <f t="shared" si="123"/>
        <v>3.4482758620689653</v>
      </c>
      <c r="FI93" s="12">
        <f t="shared" si="124"/>
        <v>38.095238095238095</v>
      </c>
      <c r="FJ93" s="12">
        <f t="shared" si="125"/>
        <v>68</v>
      </c>
      <c r="FK93" s="12">
        <f t="shared" si="126"/>
        <v>4.166666666666667</v>
      </c>
      <c r="FL93" s="12">
        <f t="shared" si="127"/>
        <v>9.0909090909090917</v>
      </c>
      <c r="FM93" s="12">
        <f t="shared" si="128"/>
        <v>100</v>
      </c>
      <c r="FN93" s="12">
        <f t="shared" si="129"/>
        <v>22.222222222222221</v>
      </c>
      <c r="FO93" s="12">
        <f t="shared" si="130"/>
        <v>0</v>
      </c>
      <c r="FP93" s="12">
        <f t="shared" si="131"/>
        <v>-0.18857142857142858</v>
      </c>
      <c r="FQ93" s="12">
        <f t="shared" si="132"/>
        <v>-5.1490514905149054E-2</v>
      </c>
      <c r="FR93" s="12">
        <f t="shared" si="133"/>
        <v>-0.11298076923076923</v>
      </c>
      <c r="FS93" s="12">
        <f t="shared" si="134"/>
        <v>3.7816091954022988</v>
      </c>
      <c r="FT93" s="12">
        <f t="shared" si="135"/>
        <v>2.48</v>
      </c>
      <c r="FU93" s="12">
        <f t="shared" si="136"/>
        <v>0.31578947368421051</v>
      </c>
      <c r="FV93" s="12">
        <f t="shared" si="137"/>
        <v>0.11764705882352941</v>
      </c>
      <c r="FW93" s="12">
        <f t="shared" si="138"/>
        <v>0.21428571428571427</v>
      </c>
      <c r="FX93" s="12">
        <f t="shared" si="139"/>
        <v>0.55555555555555558</v>
      </c>
      <c r="FY93" s="12">
        <f t="shared" si="140"/>
        <v>0.2857142857142857</v>
      </c>
      <c r="FZ93" s="12">
        <f t="shared" si="141"/>
        <v>0</v>
      </c>
      <c r="GA93" s="12">
        <f t="shared" si="142"/>
        <v>0.4</v>
      </c>
      <c r="GB93" s="12">
        <f t="shared" si="143"/>
        <v>0</v>
      </c>
      <c r="GC93" s="12">
        <f t="shared" si="144"/>
        <v>0.25</v>
      </c>
    </row>
    <row r="94" spans="1:185" x14ac:dyDescent="0.25">
      <c r="A94" t="s">
        <v>101</v>
      </c>
      <c r="B94" s="10">
        <v>43951</v>
      </c>
      <c r="C94">
        <v>211200</v>
      </c>
      <c r="D94">
        <v>-75200</v>
      </c>
      <c r="E94" s="10">
        <v>43951</v>
      </c>
      <c r="F94">
        <v>227200</v>
      </c>
      <c r="G94">
        <v>-52800</v>
      </c>
      <c r="H94" t="s">
        <v>101</v>
      </c>
      <c r="I94" s="10">
        <v>43950</v>
      </c>
      <c r="J94">
        <v>286400</v>
      </c>
      <c r="K94">
        <v>-23200</v>
      </c>
      <c r="L94" s="10">
        <v>43950</v>
      </c>
      <c r="M94">
        <v>280000</v>
      </c>
      <c r="N94">
        <v>-15200</v>
      </c>
      <c r="O94" t="s">
        <v>101</v>
      </c>
      <c r="P94" s="10">
        <v>43949</v>
      </c>
      <c r="Q94">
        <v>309600</v>
      </c>
      <c r="R94">
        <v>-92800</v>
      </c>
      <c r="S94" s="10">
        <v>43949</v>
      </c>
      <c r="T94">
        <v>295200</v>
      </c>
      <c r="U94">
        <v>-37600</v>
      </c>
      <c r="V94" t="s">
        <v>101</v>
      </c>
      <c r="W94" s="10">
        <v>43948</v>
      </c>
      <c r="X94">
        <v>402400</v>
      </c>
      <c r="Y94">
        <v>192000</v>
      </c>
      <c r="Z94" s="10">
        <v>43948</v>
      </c>
      <c r="AA94">
        <v>332800</v>
      </c>
      <c r="AB94">
        <v>263200</v>
      </c>
      <c r="AC94" t="s">
        <v>101</v>
      </c>
      <c r="AD94" s="10">
        <v>43945</v>
      </c>
      <c r="AE94">
        <v>210400</v>
      </c>
      <c r="AF94">
        <v>132800</v>
      </c>
      <c r="AG94" s="10">
        <v>43945</v>
      </c>
      <c r="AH94">
        <v>69600</v>
      </c>
      <c r="AI94">
        <v>49600</v>
      </c>
      <c r="AJ94" t="s">
        <v>101</v>
      </c>
      <c r="AK94" s="10">
        <v>43944</v>
      </c>
      <c r="AL94">
        <v>77600</v>
      </c>
      <c r="AM94">
        <v>29600</v>
      </c>
      <c r="AN94" s="10">
        <v>43944</v>
      </c>
      <c r="AO94">
        <v>20000</v>
      </c>
      <c r="AP94">
        <v>4800</v>
      </c>
      <c r="AQ94" t="s">
        <v>101</v>
      </c>
      <c r="AR94" s="10">
        <v>43943</v>
      </c>
      <c r="AS94">
        <v>48000</v>
      </c>
      <c r="AT94">
        <v>1600</v>
      </c>
      <c r="AU94" s="10">
        <v>43943</v>
      </c>
      <c r="AV94">
        <v>15200</v>
      </c>
      <c r="AW94">
        <v>1600</v>
      </c>
      <c r="AX94" t="s">
        <v>101</v>
      </c>
      <c r="AY94" s="10">
        <v>43942</v>
      </c>
      <c r="AZ94">
        <v>46400</v>
      </c>
      <c r="BA94">
        <v>12800</v>
      </c>
      <c r="BB94" s="10">
        <v>43942</v>
      </c>
      <c r="BC94">
        <v>13600</v>
      </c>
      <c r="BD94">
        <v>2400</v>
      </c>
      <c r="BE94" t="s">
        <v>101</v>
      </c>
      <c r="BF94" s="10">
        <v>43941</v>
      </c>
      <c r="BG94">
        <v>33600</v>
      </c>
      <c r="BH94">
        <v>13600</v>
      </c>
      <c r="BI94" s="10">
        <v>43941</v>
      </c>
      <c r="BJ94">
        <v>11200</v>
      </c>
      <c r="BK94">
        <v>4000</v>
      </c>
      <c r="BL94" t="s">
        <v>101</v>
      </c>
      <c r="BM94" s="10">
        <v>43938</v>
      </c>
      <c r="BN94">
        <v>20000</v>
      </c>
      <c r="BO94">
        <v>800</v>
      </c>
      <c r="BP94" s="10">
        <v>43938</v>
      </c>
      <c r="BQ94">
        <v>7200</v>
      </c>
      <c r="BR94">
        <v>1600</v>
      </c>
      <c r="BS94" t="s">
        <v>101</v>
      </c>
      <c r="BT94" s="10">
        <v>43937</v>
      </c>
      <c r="BU94">
        <v>19200</v>
      </c>
      <c r="BV94">
        <v>1600</v>
      </c>
      <c r="BW94" s="10">
        <v>43937</v>
      </c>
      <c r="BX94">
        <v>5600</v>
      </c>
      <c r="BY94">
        <v>0</v>
      </c>
      <c r="BZ94" t="s">
        <v>101</v>
      </c>
      <c r="CA94" s="10">
        <v>43936</v>
      </c>
      <c r="CB94">
        <v>17600</v>
      </c>
      <c r="CC94">
        <v>8800</v>
      </c>
      <c r="CD94" s="10">
        <v>43936</v>
      </c>
      <c r="CE94">
        <v>5600</v>
      </c>
      <c r="CF94">
        <v>1600</v>
      </c>
      <c r="CG94" t="s">
        <v>101</v>
      </c>
      <c r="CH94" s="10">
        <v>43934</v>
      </c>
      <c r="CI94">
        <v>8800</v>
      </c>
      <c r="CJ94">
        <v>1600</v>
      </c>
      <c r="CK94" s="10">
        <v>43934</v>
      </c>
      <c r="CL94">
        <v>4000</v>
      </c>
      <c r="CM94">
        <v>0</v>
      </c>
      <c r="CN94" t="s">
        <v>101</v>
      </c>
      <c r="CO94" s="10">
        <v>43930</v>
      </c>
      <c r="CP94">
        <v>7200</v>
      </c>
      <c r="CQ94">
        <v>0</v>
      </c>
      <c r="CR94" s="10">
        <v>43930</v>
      </c>
      <c r="CS94">
        <v>4000</v>
      </c>
      <c r="CT94">
        <v>800</v>
      </c>
      <c r="CU94" t="s">
        <v>101</v>
      </c>
      <c r="CV94" s="10">
        <v>43929</v>
      </c>
      <c r="CW94">
        <v>7200</v>
      </c>
      <c r="CX94">
        <v>800</v>
      </c>
      <c r="CY94" s="10">
        <v>43929</v>
      </c>
      <c r="CZ94">
        <v>3200</v>
      </c>
      <c r="DA94">
        <v>-800</v>
      </c>
      <c r="DD94" t="str">
        <f t="shared" si="146"/>
        <v>MOTHERSUMI</v>
      </c>
      <c r="DE94">
        <f t="shared" si="85"/>
        <v>5610000</v>
      </c>
      <c r="DF94">
        <f t="shared" si="86"/>
        <v>5970000</v>
      </c>
      <c r="DG94">
        <f t="shared" si="87"/>
        <v>7180000</v>
      </c>
      <c r="DH94">
        <f t="shared" si="88"/>
        <v>7905000</v>
      </c>
      <c r="DI94">
        <f t="shared" si="89"/>
        <v>7090000</v>
      </c>
      <c r="DJ94">
        <f t="shared" si="90"/>
        <v>7470000</v>
      </c>
      <c r="DK94">
        <f t="shared" si="91"/>
        <v>7925000</v>
      </c>
      <c r="DL94">
        <f t="shared" si="92"/>
        <v>7590000</v>
      </c>
      <c r="DM94">
        <f t="shared" si="93"/>
        <v>7020000</v>
      </c>
      <c r="DN94">
        <f t="shared" si="94"/>
        <v>7580000</v>
      </c>
      <c r="DO94">
        <f t="shared" si="95"/>
        <v>6385000</v>
      </c>
      <c r="DP94">
        <f t="shared" si="96"/>
        <v>4180000</v>
      </c>
      <c r="DQ94">
        <f t="shared" si="97"/>
        <v>3565000</v>
      </c>
      <c r="DR94">
        <f t="shared" si="98"/>
        <v>3235000</v>
      </c>
      <c r="DS94">
        <f t="shared" si="99"/>
        <v>3055000</v>
      </c>
      <c r="DT94">
        <f t="shared" si="100"/>
        <v>4790000</v>
      </c>
      <c r="DU94">
        <f t="shared" si="101"/>
        <v>4355000</v>
      </c>
      <c r="DV94">
        <f t="shared" si="102"/>
        <v>4200000</v>
      </c>
      <c r="DW94">
        <f t="shared" si="103"/>
        <v>4330000</v>
      </c>
      <c r="DX94">
        <f t="shared" si="104"/>
        <v>4225000</v>
      </c>
      <c r="DY94">
        <f t="shared" si="105"/>
        <v>4065000</v>
      </c>
      <c r="DZ94">
        <f t="shared" si="106"/>
        <v>3750000</v>
      </c>
      <c r="EA94">
        <f t="shared" si="107"/>
        <v>3670000</v>
      </c>
      <c r="EB94">
        <f t="shared" si="108"/>
        <v>4260000</v>
      </c>
      <c r="EC94">
        <f t="shared" si="109"/>
        <v>3785000</v>
      </c>
      <c r="ED94">
        <f t="shared" si="110"/>
        <v>2985000</v>
      </c>
      <c r="EE94">
        <f t="shared" si="111"/>
        <v>2060000</v>
      </c>
      <c r="EF94">
        <f t="shared" si="112"/>
        <v>1230000</v>
      </c>
      <c r="EG94">
        <f t="shared" si="113"/>
        <v>1335000</v>
      </c>
      <c r="EH94">
        <f t="shared" si="114"/>
        <v>825000</v>
      </c>
      <c r="EJ94" s="11" t="str">
        <f t="shared" si="115"/>
        <v>MOTHERSUMI</v>
      </c>
      <c r="EK94" s="12">
        <f t="shared" si="147"/>
        <v>0.85383244206773623</v>
      </c>
      <c r="EL94" s="12">
        <f t="shared" si="147"/>
        <v>0.72948073701842542</v>
      </c>
      <c r="EM94" s="12">
        <f t="shared" si="147"/>
        <v>0.58495821727019504</v>
      </c>
      <c r="EN94" s="12">
        <f t="shared" si="147"/>
        <v>0.54775458570524982</v>
      </c>
      <c r="EO94" s="12">
        <f t="shared" si="147"/>
        <v>0.59590973201692521</v>
      </c>
      <c r="EP94" s="12">
        <f t="shared" si="147"/>
        <v>0.54417670682730923</v>
      </c>
      <c r="EQ94" s="12">
        <f t="shared" si="147"/>
        <v>0.47318611987381703</v>
      </c>
      <c r="ER94" s="12">
        <f t="shared" si="147"/>
        <v>0.48353096179183136</v>
      </c>
      <c r="ES94" s="12">
        <f t="shared" si="147"/>
        <v>0.60683760683760679</v>
      </c>
      <c r="ET94" s="12">
        <f t="shared" si="147"/>
        <v>0.49934036939313986</v>
      </c>
      <c r="EU94" s="12">
        <f t="shared" si="147"/>
        <v>0.46750195771339076</v>
      </c>
      <c r="EV94" s="12">
        <f t="shared" si="147"/>
        <v>0.49282296650717705</v>
      </c>
      <c r="EW94" s="12">
        <f t="shared" si="147"/>
        <v>0.34502103786816268</v>
      </c>
      <c r="EX94" s="12">
        <f t="shared" si="147"/>
        <v>0.4126738794435858</v>
      </c>
      <c r="EY94" s="12">
        <f t="shared" si="147"/>
        <v>0.27004909983633391</v>
      </c>
      <c r="FA94" s="12" t="str">
        <f t="shared" si="116"/>
        <v>MOTHERSUMI</v>
      </c>
      <c r="FB94" s="12">
        <f t="shared" si="117"/>
        <v>-6.0301507537688446</v>
      </c>
      <c r="FC94" s="12">
        <f t="shared" si="118"/>
        <v>-16.852367688022284</v>
      </c>
      <c r="FD94" s="12">
        <f t="shared" si="119"/>
        <v>-9.1714104996837449</v>
      </c>
      <c r="FE94" s="12">
        <f t="shared" si="120"/>
        <v>11.4950634696756</v>
      </c>
      <c r="FF94" s="12">
        <f t="shared" si="121"/>
        <v>-5.0870147255689426</v>
      </c>
      <c r="FG94" s="12">
        <f t="shared" si="122"/>
        <v>-5.7413249211356465</v>
      </c>
      <c r="FH94" s="12">
        <f t="shared" si="123"/>
        <v>4.4137022397891963</v>
      </c>
      <c r="FI94" s="12">
        <f t="shared" si="124"/>
        <v>8.1196581196581192</v>
      </c>
      <c r="FJ94" s="12">
        <f t="shared" si="125"/>
        <v>-7.3878627968337733</v>
      </c>
      <c r="FK94" s="12">
        <f t="shared" si="126"/>
        <v>18.715740015661709</v>
      </c>
      <c r="FL94" s="12">
        <f t="shared" si="127"/>
        <v>52.751196172248804</v>
      </c>
      <c r="FM94" s="12">
        <f t="shared" si="128"/>
        <v>17.251051893408135</v>
      </c>
      <c r="FN94" s="12">
        <f t="shared" si="129"/>
        <v>10.200927357032457</v>
      </c>
      <c r="FO94" s="12">
        <f t="shared" si="130"/>
        <v>5.8919803600654665</v>
      </c>
      <c r="FP94" s="12">
        <f t="shared" si="131"/>
        <v>9.9885189437428246E-2</v>
      </c>
      <c r="FQ94" s="12">
        <f t="shared" si="132"/>
        <v>3.6904761904761905E-2</v>
      </c>
      <c r="FR94" s="12">
        <f t="shared" si="133"/>
        <v>-3.0023094688221709E-2</v>
      </c>
      <c r="FS94" s="12">
        <f t="shared" si="134"/>
        <v>2.4852071005917159E-2</v>
      </c>
      <c r="FT94" s="12">
        <f t="shared" si="135"/>
        <v>3.9360393603936041E-2</v>
      </c>
      <c r="FU94" s="12">
        <f t="shared" si="136"/>
        <v>8.4000000000000005E-2</v>
      </c>
      <c r="FV94" s="12">
        <f t="shared" si="137"/>
        <v>2.1798365122615803E-2</v>
      </c>
      <c r="FW94" s="12">
        <f t="shared" si="138"/>
        <v>-0.13849765258215962</v>
      </c>
      <c r="FX94" s="12">
        <f t="shared" si="139"/>
        <v>0.12549537648612946</v>
      </c>
      <c r="FY94" s="12">
        <f t="shared" si="140"/>
        <v>0.26800670016750416</v>
      </c>
      <c r="FZ94" s="12">
        <f t="shared" si="141"/>
        <v>0.44902912621359226</v>
      </c>
      <c r="GA94" s="12">
        <f t="shared" si="142"/>
        <v>0.67479674796747968</v>
      </c>
      <c r="GB94" s="12">
        <f t="shared" si="143"/>
        <v>-7.8651685393258425E-2</v>
      </c>
      <c r="GC94" s="12">
        <f t="shared" si="144"/>
        <v>0.61818181818181817</v>
      </c>
    </row>
    <row r="95" spans="1:185" x14ac:dyDescent="0.25">
      <c r="A95" t="s">
        <v>102</v>
      </c>
      <c r="B95" s="10">
        <v>43951</v>
      </c>
      <c r="C95">
        <v>5610000</v>
      </c>
      <c r="D95">
        <v>-360000</v>
      </c>
      <c r="E95" s="10">
        <v>43951</v>
      </c>
      <c r="F95">
        <v>4790000</v>
      </c>
      <c r="G95">
        <v>435000</v>
      </c>
      <c r="H95" t="s">
        <v>102</v>
      </c>
      <c r="I95" s="10">
        <v>43950</v>
      </c>
      <c r="J95">
        <v>5970000</v>
      </c>
      <c r="K95">
        <v>-1210000</v>
      </c>
      <c r="L95" s="10">
        <v>43950</v>
      </c>
      <c r="M95">
        <v>4355000</v>
      </c>
      <c r="N95">
        <v>155000</v>
      </c>
      <c r="O95" t="s">
        <v>102</v>
      </c>
      <c r="P95" s="10">
        <v>43949</v>
      </c>
      <c r="Q95">
        <v>7180000</v>
      </c>
      <c r="R95">
        <v>-725000</v>
      </c>
      <c r="S95" s="10">
        <v>43949</v>
      </c>
      <c r="T95">
        <v>4200000</v>
      </c>
      <c r="U95">
        <v>-130000</v>
      </c>
      <c r="V95" t="s">
        <v>102</v>
      </c>
      <c r="W95" s="10">
        <v>43948</v>
      </c>
      <c r="X95">
        <v>7905000</v>
      </c>
      <c r="Y95">
        <v>815000</v>
      </c>
      <c r="Z95" s="10">
        <v>43948</v>
      </c>
      <c r="AA95">
        <v>4330000</v>
      </c>
      <c r="AB95">
        <v>105000</v>
      </c>
      <c r="AC95" t="s">
        <v>102</v>
      </c>
      <c r="AD95" s="10">
        <v>43945</v>
      </c>
      <c r="AE95">
        <v>7090000</v>
      </c>
      <c r="AF95">
        <v>-380000</v>
      </c>
      <c r="AG95" s="10">
        <v>43945</v>
      </c>
      <c r="AH95">
        <v>4225000</v>
      </c>
      <c r="AI95">
        <v>160000</v>
      </c>
      <c r="AJ95" t="s">
        <v>102</v>
      </c>
      <c r="AK95" s="10">
        <v>43944</v>
      </c>
      <c r="AL95">
        <v>7470000</v>
      </c>
      <c r="AM95">
        <v>-455000</v>
      </c>
      <c r="AN95" s="10">
        <v>43944</v>
      </c>
      <c r="AO95">
        <v>4065000</v>
      </c>
      <c r="AP95">
        <v>315000</v>
      </c>
      <c r="AQ95" t="s">
        <v>102</v>
      </c>
      <c r="AR95" s="10">
        <v>43943</v>
      </c>
      <c r="AS95">
        <v>7925000</v>
      </c>
      <c r="AT95">
        <v>335000</v>
      </c>
      <c r="AU95" s="10">
        <v>43943</v>
      </c>
      <c r="AV95">
        <v>3750000</v>
      </c>
      <c r="AW95">
        <v>80000</v>
      </c>
      <c r="AX95" t="s">
        <v>102</v>
      </c>
      <c r="AY95" s="10">
        <v>43942</v>
      </c>
      <c r="AZ95">
        <v>7590000</v>
      </c>
      <c r="BA95">
        <v>570000</v>
      </c>
      <c r="BB95" s="10">
        <v>43942</v>
      </c>
      <c r="BC95">
        <v>3670000</v>
      </c>
      <c r="BD95">
        <v>-590000</v>
      </c>
      <c r="BE95" t="s">
        <v>102</v>
      </c>
      <c r="BF95" s="10">
        <v>43941</v>
      </c>
      <c r="BG95">
        <v>7020000</v>
      </c>
      <c r="BH95">
        <v>-560000</v>
      </c>
      <c r="BI95" s="10">
        <v>43941</v>
      </c>
      <c r="BJ95">
        <v>4260000</v>
      </c>
      <c r="BK95">
        <v>475000</v>
      </c>
      <c r="BL95" t="s">
        <v>102</v>
      </c>
      <c r="BM95" s="10">
        <v>43938</v>
      </c>
      <c r="BN95">
        <v>7580000</v>
      </c>
      <c r="BO95">
        <v>1195000</v>
      </c>
      <c r="BP95" s="10">
        <v>43938</v>
      </c>
      <c r="BQ95">
        <v>3785000</v>
      </c>
      <c r="BR95">
        <v>800000</v>
      </c>
      <c r="BS95" t="s">
        <v>102</v>
      </c>
      <c r="BT95" s="10">
        <v>43937</v>
      </c>
      <c r="BU95">
        <v>6385000</v>
      </c>
      <c r="BV95">
        <v>2205000</v>
      </c>
      <c r="BW95" s="10">
        <v>43937</v>
      </c>
      <c r="BX95">
        <v>2985000</v>
      </c>
      <c r="BY95">
        <v>925000</v>
      </c>
      <c r="BZ95" t="s">
        <v>102</v>
      </c>
      <c r="CA95" s="10">
        <v>43936</v>
      </c>
      <c r="CB95">
        <v>4180000</v>
      </c>
      <c r="CC95">
        <v>615000</v>
      </c>
      <c r="CD95" s="10">
        <v>43936</v>
      </c>
      <c r="CE95">
        <v>2060000</v>
      </c>
      <c r="CF95">
        <v>830000</v>
      </c>
      <c r="CG95" t="s">
        <v>102</v>
      </c>
      <c r="CH95" s="10">
        <v>43934</v>
      </c>
      <c r="CI95">
        <v>3565000</v>
      </c>
      <c r="CJ95">
        <v>330000</v>
      </c>
      <c r="CK95" s="10">
        <v>43934</v>
      </c>
      <c r="CL95">
        <v>1230000</v>
      </c>
      <c r="CM95">
        <v>-105000</v>
      </c>
      <c r="CN95" t="s">
        <v>102</v>
      </c>
      <c r="CO95" s="10">
        <v>43930</v>
      </c>
      <c r="CP95">
        <v>3235000</v>
      </c>
      <c r="CQ95">
        <v>180000</v>
      </c>
      <c r="CR95" s="10">
        <v>43930</v>
      </c>
      <c r="CS95">
        <v>1335000</v>
      </c>
      <c r="CT95">
        <v>510000</v>
      </c>
      <c r="CU95" t="s">
        <v>102</v>
      </c>
      <c r="CV95" s="10">
        <v>43929</v>
      </c>
      <c r="CW95">
        <v>3055000</v>
      </c>
      <c r="CX95">
        <v>2120000</v>
      </c>
      <c r="CY95" s="10">
        <v>43929</v>
      </c>
      <c r="CZ95">
        <v>825000</v>
      </c>
      <c r="DA95">
        <v>515000</v>
      </c>
      <c r="DD95" t="str">
        <f t="shared" si="146"/>
        <v>MRF</v>
      </c>
      <c r="DE95">
        <f t="shared" si="85"/>
        <v>310</v>
      </c>
      <c r="DF95">
        <f t="shared" si="86"/>
        <v>280</v>
      </c>
      <c r="DG95">
        <f t="shared" si="87"/>
        <v>240</v>
      </c>
      <c r="DH95">
        <f t="shared" si="88"/>
        <v>250</v>
      </c>
      <c r="DI95">
        <f t="shared" si="89"/>
        <v>250</v>
      </c>
      <c r="DJ95">
        <f t="shared" si="90"/>
        <v>230</v>
      </c>
      <c r="DK95">
        <f t="shared" si="91"/>
        <v>330</v>
      </c>
      <c r="DL95">
        <f t="shared" si="92"/>
        <v>350</v>
      </c>
      <c r="DM95">
        <f t="shared" si="93"/>
        <v>240</v>
      </c>
      <c r="DN95">
        <f t="shared" si="94"/>
        <v>150</v>
      </c>
      <c r="DO95">
        <f t="shared" si="95"/>
        <v>140</v>
      </c>
      <c r="DP95">
        <f t="shared" si="96"/>
        <v>60</v>
      </c>
      <c r="DQ95">
        <f t="shared" si="97"/>
        <v>40</v>
      </c>
      <c r="DR95">
        <f t="shared" si="98"/>
        <v>20</v>
      </c>
      <c r="DS95">
        <f t="shared" si="99"/>
        <v>10</v>
      </c>
      <c r="DT95">
        <f t="shared" si="100"/>
        <v>120</v>
      </c>
      <c r="DU95">
        <f t="shared" si="101"/>
        <v>110</v>
      </c>
      <c r="DV95">
        <f t="shared" si="102"/>
        <v>110</v>
      </c>
      <c r="DW95">
        <f t="shared" si="103"/>
        <v>130</v>
      </c>
      <c r="DX95">
        <f t="shared" si="104"/>
        <v>130</v>
      </c>
      <c r="DY95">
        <f t="shared" si="105"/>
        <v>120</v>
      </c>
      <c r="DZ95">
        <f t="shared" si="106"/>
        <v>140</v>
      </c>
      <c r="EA95">
        <f t="shared" si="107"/>
        <v>140</v>
      </c>
      <c r="EB95">
        <f t="shared" si="108"/>
        <v>140</v>
      </c>
      <c r="EC95">
        <f t="shared" si="109"/>
        <v>130</v>
      </c>
      <c r="ED95">
        <f t="shared" si="110"/>
        <v>130</v>
      </c>
      <c r="EE95">
        <f t="shared" si="111"/>
        <v>120</v>
      </c>
      <c r="EF95">
        <f t="shared" si="112"/>
        <v>110</v>
      </c>
      <c r="EG95">
        <f t="shared" si="113"/>
        <v>70</v>
      </c>
      <c r="EH95">
        <f t="shared" si="114"/>
        <v>60</v>
      </c>
      <c r="EJ95" s="11" t="str">
        <f t="shared" si="115"/>
        <v>MRF</v>
      </c>
      <c r="EK95" s="12">
        <f t="shared" si="147"/>
        <v>0.38709677419354838</v>
      </c>
      <c r="EL95" s="12">
        <f t="shared" si="147"/>
        <v>0.39285714285714285</v>
      </c>
      <c r="EM95" s="12">
        <f t="shared" si="147"/>
        <v>0.45833333333333331</v>
      </c>
      <c r="EN95" s="12">
        <f t="shared" si="147"/>
        <v>0.52</v>
      </c>
      <c r="EO95" s="12">
        <f t="shared" si="147"/>
        <v>0.52</v>
      </c>
      <c r="EP95" s="12">
        <f t="shared" si="147"/>
        <v>0.52173913043478259</v>
      </c>
      <c r="EQ95" s="12">
        <f t="shared" si="147"/>
        <v>0.42424242424242425</v>
      </c>
      <c r="ER95" s="12">
        <f t="shared" si="147"/>
        <v>0.4</v>
      </c>
      <c r="ES95" s="12">
        <f t="shared" si="147"/>
        <v>0.58333333333333337</v>
      </c>
      <c r="ET95" s="12">
        <f t="shared" si="147"/>
        <v>0.8666666666666667</v>
      </c>
      <c r="EU95" s="12">
        <f t="shared" si="147"/>
        <v>0.9285714285714286</v>
      </c>
      <c r="EV95" s="12">
        <f t="shared" si="147"/>
        <v>2</v>
      </c>
      <c r="EW95" s="12">
        <f t="shared" si="147"/>
        <v>2.75</v>
      </c>
      <c r="EX95" s="12">
        <f t="shared" si="147"/>
        <v>3.5</v>
      </c>
      <c r="EY95" s="12">
        <f t="shared" si="147"/>
        <v>6</v>
      </c>
      <c r="FA95" s="12" t="str">
        <f t="shared" si="116"/>
        <v>MRF</v>
      </c>
      <c r="FB95" s="12">
        <f t="shared" si="117"/>
        <v>10.714285714285715</v>
      </c>
      <c r="FC95" s="12">
        <f t="shared" si="118"/>
        <v>16.666666666666668</v>
      </c>
      <c r="FD95" s="12">
        <f t="shared" si="119"/>
        <v>-4</v>
      </c>
      <c r="FE95" s="12">
        <f t="shared" si="120"/>
        <v>0</v>
      </c>
      <c r="FF95" s="12">
        <f t="shared" si="121"/>
        <v>8.6956521739130448</v>
      </c>
      <c r="FG95" s="12">
        <f t="shared" si="122"/>
        <v>-30.303030303030305</v>
      </c>
      <c r="FH95" s="12">
        <f t="shared" si="123"/>
        <v>-5.7142857142857144</v>
      </c>
      <c r="FI95" s="12">
        <f t="shared" si="124"/>
        <v>45.833333333333336</v>
      </c>
      <c r="FJ95" s="12">
        <f t="shared" si="125"/>
        <v>60</v>
      </c>
      <c r="FK95" s="12">
        <f t="shared" si="126"/>
        <v>7.1428571428571432</v>
      </c>
      <c r="FL95" s="12">
        <f t="shared" si="127"/>
        <v>133.33333333333334</v>
      </c>
      <c r="FM95" s="12">
        <f t="shared" si="128"/>
        <v>50</v>
      </c>
      <c r="FN95" s="12">
        <f t="shared" si="129"/>
        <v>100</v>
      </c>
      <c r="FO95" s="12">
        <f t="shared" si="130"/>
        <v>100</v>
      </c>
      <c r="FP95" s="12">
        <f t="shared" si="131"/>
        <v>9.0909090909090912E-2</v>
      </c>
      <c r="FQ95" s="12">
        <f t="shared" si="132"/>
        <v>0</v>
      </c>
      <c r="FR95" s="12">
        <f t="shared" si="133"/>
        <v>-0.15384615384615385</v>
      </c>
      <c r="FS95" s="12">
        <f t="shared" si="134"/>
        <v>0</v>
      </c>
      <c r="FT95" s="12">
        <f t="shared" si="135"/>
        <v>8.3333333333333329E-2</v>
      </c>
      <c r="FU95" s="12">
        <f t="shared" si="136"/>
        <v>-0.14285714285714285</v>
      </c>
      <c r="FV95" s="12">
        <f t="shared" si="137"/>
        <v>0</v>
      </c>
      <c r="FW95" s="12">
        <f t="shared" si="138"/>
        <v>0</v>
      </c>
      <c r="FX95" s="12">
        <f t="shared" si="139"/>
        <v>7.6923076923076927E-2</v>
      </c>
      <c r="FY95" s="12">
        <f t="shared" si="140"/>
        <v>0</v>
      </c>
      <c r="FZ95" s="12">
        <f t="shared" si="141"/>
        <v>8.3333333333333329E-2</v>
      </c>
      <c r="GA95" s="12">
        <f t="shared" si="142"/>
        <v>9.0909090909090912E-2</v>
      </c>
      <c r="GB95" s="12">
        <f t="shared" si="143"/>
        <v>0.5714285714285714</v>
      </c>
      <c r="GC95" s="12">
        <f t="shared" si="144"/>
        <v>0.16666666666666666</v>
      </c>
    </row>
    <row r="96" spans="1:185" x14ac:dyDescent="0.25">
      <c r="A96" t="s">
        <v>103</v>
      </c>
      <c r="B96" s="10">
        <v>43951</v>
      </c>
      <c r="C96">
        <v>310</v>
      </c>
      <c r="D96">
        <v>30</v>
      </c>
      <c r="E96" s="10">
        <v>43951</v>
      </c>
      <c r="F96">
        <v>120</v>
      </c>
      <c r="G96">
        <v>10</v>
      </c>
      <c r="H96" t="s">
        <v>103</v>
      </c>
      <c r="I96" s="10">
        <v>43950</v>
      </c>
      <c r="J96">
        <v>280</v>
      </c>
      <c r="K96">
        <v>40</v>
      </c>
      <c r="L96" s="10">
        <v>43950</v>
      </c>
      <c r="M96">
        <v>110</v>
      </c>
      <c r="N96">
        <v>0</v>
      </c>
      <c r="O96" t="s">
        <v>103</v>
      </c>
      <c r="P96" s="10">
        <v>43949</v>
      </c>
      <c r="Q96">
        <v>240</v>
      </c>
      <c r="R96">
        <v>-10</v>
      </c>
      <c r="S96" s="10">
        <v>43949</v>
      </c>
      <c r="T96">
        <v>110</v>
      </c>
      <c r="U96">
        <v>-20</v>
      </c>
      <c r="V96" t="s">
        <v>103</v>
      </c>
      <c r="W96" s="10">
        <v>43948</v>
      </c>
      <c r="X96">
        <v>250</v>
      </c>
      <c r="Y96">
        <v>0</v>
      </c>
      <c r="Z96" s="10">
        <v>43948</v>
      </c>
      <c r="AA96">
        <v>130</v>
      </c>
      <c r="AB96">
        <v>0</v>
      </c>
      <c r="AC96" t="s">
        <v>103</v>
      </c>
      <c r="AD96" s="10">
        <v>43945</v>
      </c>
      <c r="AE96">
        <v>250</v>
      </c>
      <c r="AF96">
        <v>20</v>
      </c>
      <c r="AG96" s="10">
        <v>43945</v>
      </c>
      <c r="AH96">
        <v>130</v>
      </c>
      <c r="AI96">
        <v>10</v>
      </c>
      <c r="AJ96" t="s">
        <v>103</v>
      </c>
      <c r="AK96" s="10">
        <v>43944</v>
      </c>
      <c r="AL96">
        <v>230</v>
      </c>
      <c r="AM96">
        <v>-100</v>
      </c>
      <c r="AN96" s="10">
        <v>43944</v>
      </c>
      <c r="AO96">
        <v>120</v>
      </c>
      <c r="AP96">
        <v>-20</v>
      </c>
      <c r="AQ96" t="s">
        <v>103</v>
      </c>
      <c r="AR96" s="10">
        <v>43943</v>
      </c>
      <c r="AS96">
        <v>330</v>
      </c>
      <c r="AT96">
        <v>-20</v>
      </c>
      <c r="AU96" s="10">
        <v>43943</v>
      </c>
      <c r="AV96">
        <v>140</v>
      </c>
      <c r="AW96">
        <v>0</v>
      </c>
      <c r="AX96" t="s">
        <v>103</v>
      </c>
      <c r="AY96" s="10">
        <v>43942</v>
      </c>
      <c r="AZ96">
        <v>350</v>
      </c>
      <c r="BA96">
        <v>110</v>
      </c>
      <c r="BB96" s="10">
        <v>43942</v>
      </c>
      <c r="BC96">
        <v>140</v>
      </c>
      <c r="BD96">
        <v>0</v>
      </c>
      <c r="BE96" t="s">
        <v>103</v>
      </c>
      <c r="BF96" s="10">
        <v>43941</v>
      </c>
      <c r="BG96">
        <v>240</v>
      </c>
      <c r="BH96">
        <v>90</v>
      </c>
      <c r="BI96" s="10">
        <v>43941</v>
      </c>
      <c r="BJ96">
        <v>140</v>
      </c>
      <c r="BK96">
        <v>10</v>
      </c>
      <c r="BL96" t="s">
        <v>103</v>
      </c>
      <c r="BM96" s="10">
        <v>43938</v>
      </c>
      <c r="BN96">
        <v>150</v>
      </c>
      <c r="BO96">
        <v>10</v>
      </c>
      <c r="BP96" s="10">
        <v>43938</v>
      </c>
      <c r="BQ96">
        <v>130</v>
      </c>
      <c r="BR96">
        <v>0</v>
      </c>
      <c r="BS96" t="s">
        <v>103</v>
      </c>
      <c r="BT96" s="10">
        <v>43937</v>
      </c>
      <c r="BU96">
        <v>140</v>
      </c>
      <c r="BV96">
        <v>80</v>
      </c>
      <c r="BW96" s="10">
        <v>43937</v>
      </c>
      <c r="BX96">
        <v>130</v>
      </c>
      <c r="BY96">
        <v>10</v>
      </c>
      <c r="BZ96" t="s">
        <v>103</v>
      </c>
      <c r="CA96" s="10">
        <v>43936</v>
      </c>
      <c r="CB96">
        <v>60</v>
      </c>
      <c r="CC96">
        <v>20</v>
      </c>
      <c r="CD96" s="10">
        <v>43936</v>
      </c>
      <c r="CE96">
        <v>120</v>
      </c>
      <c r="CF96">
        <v>10</v>
      </c>
      <c r="CG96" t="s">
        <v>103</v>
      </c>
      <c r="CH96" s="10">
        <v>43934</v>
      </c>
      <c r="CI96">
        <v>40</v>
      </c>
      <c r="CJ96">
        <v>20</v>
      </c>
      <c r="CK96" s="10">
        <v>43934</v>
      </c>
      <c r="CL96">
        <v>110</v>
      </c>
      <c r="CM96">
        <v>40</v>
      </c>
      <c r="CN96" t="s">
        <v>103</v>
      </c>
      <c r="CO96" s="10">
        <v>43930</v>
      </c>
      <c r="CP96">
        <v>20</v>
      </c>
      <c r="CQ96">
        <v>10</v>
      </c>
      <c r="CR96" s="10">
        <v>43930</v>
      </c>
      <c r="CS96">
        <v>70</v>
      </c>
      <c r="CT96">
        <v>10</v>
      </c>
      <c r="CU96" t="s">
        <v>103</v>
      </c>
      <c r="CV96" s="10">
        <v>43929</v>
      </c>
      <c r="CW96">
        <v>10</v>
      </c>
      <c r="CX96">
        <v>0</v>
      </c>
      <c r="CY96" s="10">
        <v>43929</v>
      </c>
      <c r="CZ96">
        <v>60</v>
      </c>
      <c r="DA96">
        <v>0</v>
      </c>
      <c r="DD96" t="str">
        <f t="shared" si="146"/>
        <v>MUTHOOTFIN</v>
      </c>
      <c r="DE96">
        <f t="shared" si="85"/>
        <v>933000</v>
      </c>
      <c r="DF96">
        <f t="shared" si="86"/>
        <v>883500</v>
      </c>
      <c r="DG96">
        <f t="shared" si="87"/>
        <v>933000</v>
      </c>
      <c r="DH96">
        <f t="shared" si="88"/>
        <v>1075500</v>
      </c>
      <c r="DI96">
        <f t="shared" si="89"/>
        <v>1134000</v>
      </c>
      <c r="DJ96">
        <f t="shared" si="90"/>
        <v>978000</v>
      </c>
      <c r="DK96">
        <f t="shared" si="91"/>
        <v>883500</v>
      </c>
      <c r="DL96">
        <f t="shared" si="92"/>
        <v>841500</v>
      </c>
      <c r="DM96">
        <f t="shared" si="93"/>
        <v>844500</v>
      </c>
      <c r="DN96">
        <f t="shared" si="94"/>
        <v>762000</v>
      </c>
      <c r="DO96">
        <f t="shared" si="95"/>
        <v>634500</v>
      </c>
      <c r="DP96">
        <f t="shared" si="96"/>
        <v>568500</v>
      </c>
      <c r="DQ96">
        <f t="shared" si="97"/>
        <v>468000</v>
      </c>
      <c r="DR96">
        <f t="shared" si="98"/>
        <v>412500</v>
      </c>
      <c r="DS96">
        <f t="shared" si="99"/>
        <v>394500</v>
      </c>
      <c r="DT96">
        <f t="shared" si="100"/>
        <v>1161000</v>
      </c>
      <c r="DU96">
        <f t="shared" si="101"/>
        <v>1053000</v>
      </c>
      <c r="DV96">
        <f t="shared" si="102"/>
        <v>1134000</v>
      </c>
      <c r="DW96">
        <f t="shared" si="103"/>
        <v>1170000</v>
      </c>
      <c r="DX96">
        <f t="shared" si="104"/>
        <v>1144500</v>
      </c>
      <c r="DY96">
        <f t="shared" si="105"/>
        <v>1158000</v>
      </c>
      <c r="DZ96">
        <f t="shared" si="106"/>
        <v>832500</v>
      </c>
      <c r="EA96">
        <f t="shared" si="107"/>
        <v>648000</v>
      </c>
      <c r="EB96">
        <f t="shared" si="108"/>
        <v>637500</v>
      </c>
      <c r="EC96">
        <f t="shared" si="109"/>
        <v>615000</v>
      </c>
      <c r="ED96">
        <f t="shared" si="110"/>
        <v>580500</v>
      </c>
      <c r="EE96">
        <f t="shared" si="111"/>
        <v>579000</v>
      </c>
      <c r="EF96">
        <f t="shared" si="112"/>
        <v>460500</v>
      </c>
      <c r="EG96">
        <f t="shared" si="113"/>
        <v>379500</v>
      </c>
      <c r="EH96">
        <f t="shared" si="114"/>
        <v>300000</v>
      </c>
      <c r="EJ96" s="11" t="str">
        <f t="shared" si="115"/>
        <v>MUTHOOTFIN</v>
      </c>
      <c r="EK96" s="12">
        <f t="shared" si="147"/>
        <v>1.2443729903536977</v>
      </c>
      <c r="EL96" s="12">
        <f t="shared" si="147"/>
        <v>1.1918505942275042</v>
      </c>
      <c r="EM96" s="12">
        <f t="shared" si="147"/>
        <v>1.2154340836012862</v>
      </c>
      <c r="EN96" s="12">
        <f t="shared" si="147"/>
        <v>1.0878661087866108</v>
      </c>
      <c r="EO96" s="12">
        <f t="shared" si="147"/>
        <v>1.0092592592592593</v>
      </c>
      <c r="EP96" s="12">
        <f t="shared" si="147"/>
        <v>1.1840490797546013</v>
      </c>
      <c r="EQ96" s="12">
        <f t="shared" si="147"/>
        <v>0.94227504244482174</v>
      </c>
      <c r="ER96" s="12">
        <f t="shared" si="147"/>
        <v>0.77005347593582885</v>
      </c>
      <c r="ES96" s="12">
        <f t="shared" si="147"/>
        <v>0.75488454706927177</v>
      </c>
      <c r="ET96" s="12">
        <f t="shared" si="147"/>
        <v>0.80708661417322836</v>
      </c>
      <c r="EU96" s="12">
        <f t="shared" si="147"/>
        <v>0.91489361702127658</v>
      </c>
      <c r="EV96" s="12">
        <f t="shared" si="147"/>
        <v>1.0184696569920844</v>
      </c>
      <c r="EW96" s="12">
        <f t="shared" si="147"/>
        <v>0.98397435897435892</v>
      </c>
      <c r="EX96" s="12">
        <f t="shared" si="147"/>
        <v>0.92</v>
      </c>
      <c r="EY96" s="12">
        <f t="shared" si="147"/>
        <v>0.76045627376425851</v>
      </c>
      <c r="FA96" s="12" t="str">
        <f t="shared" si="116"/>
        <v>MUTHOOTFIN</v>
      </c>
      <c r="FB96" s="12">
        <f t="shared" si="117"/>
        <v>5.6027164685908319</v>
      </c>
      <c r="FC96" s="12">
        <f t="shared" si="118"/>
        <v>-5.305466237942122</v>
      </c>
      <c r="FD96" s="12">
        <f t="shared" si="119"/>
        <v>-13.249651324965132</v>
      </c>
      <c r="FE96" s="12">
        <f t="shared" si="120"/>
        <v>-5.1587301587301591</v>
      </c>
      <c r="FF96" s="12">
        <f t="shared" si="121"/>
        <v>15.950920245398773</v>
      </c>
      <c r="FG96" s="12">
        <f t="shared" si="122"/>
        <v>10.696095076400679</v>
      </c>
      <c r="FH96" s="12">
        <f t="shared" si="123"/>
        <v>4.9910873440285206</v>
      </c>
      <c r="FI96" s="12">
        <f t="shared" si="124"/>
        <v>-0.35523978685612789</v>
      </c>
      <c r="FJ96" s="12">
        <f t="shared" si="125"/>
        <v>10.826771653543307</v>
      </c>
      <c r="FK96" s="12">
        <f t="shared" si="126"/>
        <v>20.094562647754138</v>
      </c>
      <c r="FL96" s="12">
        <f t="shared" si="127"/>
        <v>11.609498680738787</v>
      </c>
      <c r="FM96" s="12">
        <f t="shared" si="128"/>
        <v>21.474358974358974</v>
      </c>
      <c r="FN96" s="12">
        <f t="shared" si="129"/>
        <v>13.454545454545455</v>
      </c>
      <c r="FO96" s="12">
        <f t="shared" si="130"/>
        <v>4.5627376425855513</v>
      </c>
      <c r="FP96" s="12">
        <f t="shared" si="131"/>
        <v>0.10256410256410256</v>
      </c>
      <c r="FQ96" s="12">
        <f t="shared" si="132"/>
        <v>-7.1428571428571425E-2</v>
      </c>
      <c r="FR96" s="12">
        <f t="shared" si="133"/>
        <v>-3.0769230769230771E-2</v>
      </c>
      <c r="FS96" s="12">
        <f t="shared" si="134"/>
        <v>2.2280471821756225E-2</v>
      </c>
      <c r="FT96" s="12">
        <f t="shared" si="135"/>
        <v>-1.1658031088082901E-2</v>
      </c>
      <c r="FU96" s="12">
        <f t="shared" si="136"/>
        <v>0.39099099099099099</v>
      </c>
      <c r="FV96" s="12">
        <f t="shared" si="137"/>
        <v>0.28472222222222221</v>
      </c>
      <c r="FW96" s="12">
        <f t="shared" si="138"/>
        <v>1.6470588235294119E-2</v>
      </c>
      <c r="FX96" s="12">
        <f t="shared" si="139"/>
        <v>3.6585365853658534E-2</v>
      </c>
      <c r="FY96" s="12">
        <f t="shared" si="140"/>
        <v>5.9431524547803614E-2</v>
      </c>
      <c r="FZ96" s="12">
        <f t="shared" si="141"/>
        <v>2.5906735751295338E-3</v>
      </c>
      <c r="GA96" s="12">
        <f t="shared" si="142"/>
        <v>0.25732899022801303</v>
      </c>
      <c r="GB96" s="12">
        <f t="shared" si="143"/>
        <v>0.2134387351778656</v>
      </c>
      <c r="GC96" s="12">
        <f t="shared" si="144"/>
        <v>0.26500000000000001</v>
      </c>
    </row>
    <row r="97" spans="1:185" x14ac:dyDescent="0.25">
      <c r="A97" t="s">
        <v>104</v>
      </c>
      <c r="B97" s="10">
        <v>43951</v>
      </c>
      <c r="C97">
        <v>933000</v>
      </c>
      <c r="D97">
        <v>49500</v>
      </c>
      <c r="E97" s="10">
        <v>43951</v>
      </c>
      <c r="F97">
        <v>1161000</v>
      </c>
      <c r="G97">
        <v>108000</v>
      </c>
      <c r="H97" t="s">
        <v>104</v>
      </c>
      <c r="I97" s="10">
        <v>43950</v>
      </c>
      <c r="J97">
        <v>883500</v>
      </c>
      <c r="K97">
        <v>-49500</v>
      </c>
      <c r="L97" s="10">
        <v>43950</v>
      </c>
      <c r="M97">
        <v>1053000</v>
      </c>
      <c r="N97">
        <v>-81000</v>
      </c>
      <c r="O97" t="s">
        <v>104</v>
      </c>
      <c r="P97" s="10">
        <v>43949</v>
      </c>
      <c r="Q97">
        <v>933000</v>
      </c>
      <c r="R97">
        <v>-142500</v>
      </c>
      <c r="S97" s="10">
        <v>43949</v>
      </c>
      <c r="T97">
        <v>1134000</v>
      </c>
      <c r="U97">
        <v>-36000</v>
      </c>
      <c r="V97" t="s">
        <v>104</v>
      </c>
      <c r="W97" s="10">
        <v>43948</v>
      </c>
      <c r="X97">
        <v>1075500</v>
      </c>
      <c r="Y97">
        <v>-58500</v>
      </c>
      <c r="Z97" s="10">
        <v>43948</v>
      </c>
      <c r="AA97">
        <v>1170000</v>
      </c>
      <c r="AB97">
        <v>25500</v>
      </c>
      <c r="AC97" t="s">
        <v>104</v>
      </c>
      <c r="AD97" s="10">
        <v>43945</v>
      </c>
      <c r="AE97">
        <v>1134000</v>
      </c>
      <c r="AF97">
        <v>156000</v>
      </c>
      <c r="AG97" s="10">
        <v>43945</v>
      </c>
      <c r="AH97">
        <v>1144500</v>
      </c>
      <c r="AI97">
        <v>-13500</v>
      </c>
      <c r="AJ97" t="s">
        <v>104</v>
      </c>
      <c r="AK97" s="10">
        <v>43944</v>
      </c>
      <c r="AL97">
        <v>978000</v>
      </c>
      <c r="AM97">
        <v>94500</v>
      </c>
      <c r="AN97" s="10">
        <v>43944</v>
      </c>
      <c r="AO97">
        <v>1158000</v>
      </c>
      <c r="AP97">
        <v>325500</v>
      </c>
      <c r="AQ97" t="s">
        <v>104</v>
      </c>
      <c r="AR97" s="10">
        <v>43943</v>
      </c>
      <c r="AS97">
        <v>883500</v>
      </c>
      <c r="AT97">
        <v>42000</v>
      </c>
      <c r="AU97" s="10">
        <v>43943</v>
      </c>
      <c r="AV97">
        <v>832500</v>
      </c>
      <c r="AW97">
        <v>184500</v>
      </c>
      <c r="AX97" t="s">
        <v>104</v>
      </c>
      <c r="AY97" s="10">
        <v>43942</v>
      </c>
      <c r="AZ97">
        <v>841500</v>
      </c>
      <c r="BA97">
        <v>-3000</v>
      </c>
      <c r="BB97" s="10">
        <v>43942</v>
      </c>
      <c r="BC97">
        <v>648000</v>
      </c>
      <c r="BD97">
        <v>10500</v>
      </c>
      <c r="BE97" t="s">
        <v>104</v>
      </c>
      <c r="BF97" s="10">
        <v>43941</v>
      </c>
      <c r="BG97">
        <v>844500</v>
      </c>
      <c r="BH97">
        <v>82500</v>
      </c>
      <c r="BI97" s="10">
        <v>43941</v>
      </c>
      <c r="BJ97">
        <v>637500</v>
      </c>
      <c r="BK97">
        <v>22500</v>
      </c>
      <c r="BL97" t="s">
        <v>104</v>
      </c>
      <c r="BM97" s="10">
        <v>43938</v>
      </c>
      <c r="BN97">
        <v>762000</v>
      </c>
      <c r="BO97">
        <v>127500</v>
      </c>
      <c r="BP97" s="10">
        <v>43938</v>
      </c>
      <c r="BQ97">
        <v>615000</v>
      </c>
      <c r="BR97">
        <v>34500</v>
      </c>
      <c r="BS97" t="s">
        <v>104</v>
      </c>
      <c r="BT97" s="10">
        <v>43937</v>
      </c>
      <c r="BU97">
        <v>634500</v>
      </c>
      <c r="BV97">
        <v>66000</v>
      </c>
      <c r="BW97" s="10">
        <v>43937</v>
      </c>
      <c r="BX97">
        <v>580500</v>
      </c>
      <c r="BY97">
        <v>1500</v>
      </c>
      <c r="BZ97" t="s">
        <v>104</v>
      </c>
      <c r="CA97" s="10">
        <v>43936</v>
      </c>
      <c r="CB97">
        <v>568500</v>
      </c>
      <c r="CC97">
        <v>100500</v>
      </c>
      <c r="CD97" s="10">
        <v>43936</v>
      </c>
      <c r="CE97">
        <v>579000</v>
      </c>
      <c r="CF97">
        <v>118500</v>
      </c>
      <c r="CG97" t="s">
        <v>104</v>
      </c>
      <c r="CH97" s="10">
        <v>43934</v>
      </c>
      <c r="CI97">
        <v>468000</v>
      </c>
      <c r="CJ97">
        <v>55500</v>
      </c>
      <c r="CK97" s="10">
        <v>43934</v>
      </c>
      <c r="CL97">
        <v>460500</v>
      </c>
      <c r="CM97">
        <v>81000</v>
      </c>
      <c r="CN97" t="s">
        <v>104</v>
      </c>
      <c r="CO97" s="10">
        <v>43930</v>
      </c>
      <c r="CP97">
        <v>412500</v>
      </c>
      <c r="CQ97">
        <v>18000</v>
      </c>
      <c r="CR97" s="10">
        <v>43930</v>
      </c>
      <c r="CS97">
        <v>379500</v>
      </c>
      <c r="CT97">
        <v>79500</v>
      </c>
      <c r="CU97" t="s">
        <v>104</v>
      </c>
      <c r="CV97" s="10">
        <v>43929</v>
      </c>
      <c r="CW97">
        <v>394500</v>
      </c>
      <c r="CX97">
        <v>57000</v>
      </c>
      <c r="CY97" s="10">
        <v>43929</v>
      </c>
      <c r="CZ97">
        <v>300000</v>
      </c>
      <c r="DA97">
        <v>42000</v>
      </c>
      <c r="DD97" t="str">
        <f t="shared" si="146"/>
        <v>NATIONALUM</v>
      </c>
      <c r="DE97">
        <f t="shared" si="85"/>
        <v>7207200</v>
      </c>
      <c r="DF97">
        <f t="shared" si="86"/>
        <v>6680700</v>
      </c>
      <c r="DG97">
        <f t="shared" si="87"/>
        <v>6645600</v>
      </c>
      <c r="DH97">
        <f t="shared" si="88"/>
        <v>6633900</v>
      </c>
      <c r="DI97">
        <f t="shared" si="89"/>
        <v>6797700</v>
      </c>
      <c r="DJ97">
        <f t="shared" si="90"/>
        <v>6060600</v>
      </c>
      <c r="DK97">
        <f t="shared" si="91"/>
        <v>5042700</v>
      </c>
      <c r="DL97">
        <f t="shared" si="92"/>
        <v>4914000</v>
      </c>
      <c r="DM97">
        <f t="shared" si="93"/>
        <v>4691700</v>
      </c>
      <c r="DN97">
        <f t="shared" si="94"/>
        <v>4551300</v>
      </c>
      <c r="DO97">
        <f t="shared" si="95"/>
        <v>4317300</v>
      </c>
      <c r="DP97">
        <f t="shared" si="96"/>
        <v>4083300</v>
      </c>
      <c r="DQ97">
        <f t="shared" si="97"/>
        <v>4071600</v>
      </c>
      <c r="DR97">
        <f t="shared" si="98"/>
        <v>3978000</v>
      </c>
      <c r="DS97">
        <f t="shared" si="99"/>
        <v>3802500</v>
      </c>
      <c r="DT97">
        <f t="shared" si="100"/>
        <v>3662100</v>
      </c>
      <c r="DU97">
        <f t="shared" si="101"/>
        <v>3662100</v>
      </c>
      <c r="DV97">
        <f t="shared" si="102"/>
        <v>3697200</v>
      </c>
      <c r="DW97">
        <f t="shared" si="103"/>
        <v>3498300</v>
      </c>
      <c r="DX97">
        <f t="shared" si="104"/>
        <v>2936700</v>
      </c>
      <c r="DY97">
        <f t="shared" si="105"/>
        <v>2585700</v>
      </c>
      <c r="DZ97">
        <f t="shared" si="106"/>
        <v>2141100</v>
      </c>
      <c r="EA97">
        <f t="shared" si="107"/>
        <v>1953900</v>
      </c>
      <c r="EB97">
        <f t="shared" si="108"/>
        <v>1953900</v>
      </c>
      <c r="EC97">
        <f t="shared" si="109"/>
        <v>1766700</v>
      </c>
      <c r="ED97">
        <f t="shared" si="110"/>
        <v>1696500</v>
      </c>
      <c r="EE97">
        <f t="shared" si="111"/>
        <v>1673100</v>
      </c>
      <c r="EF97">
        <f t="shared" si="112"/>
        <v>1661400</v>
      </c>
      <c r="EG97">
        <f t="shared" si="113"/>
        <v>1649700</v>
      </c>
      <c r="EH97">
        <f t="shared" si="114"/>
        <v>1626300</v>
      </c>
      <c r="EJ97" s="11" t="str">
        <f t="shared" si="115"/>
        <v>NATIONALUM</v>
      </c>
      <c r="EK97" s="12">
        <f t="shared" si="147"/>
        <v>0.50811688311688308</v>
      </c>
      <c r="EL97" s="12">
        <f t="shared" si="147"/>
        <v>0.54816112084063051</v>
      </c>
      <c r="EM97" s="12">
        <f t="shared" si="147"/>
        <v>0.55633802816901412</v>
      </c>
      <c r="EN97" s="12">
        <f t="shared" si="147"/>
        <v>0.52733686067019403</v>
      </c>
      <c r="EO97" s="12">
        <f t="shared" si="147"/>
        <v>0.43201376936316693</v>
      </c>
      <c r="EP97" s="12">
        <f t="shared" si="147"/>
        <v>0.42664092664092662</v>
      </c>
      <c r="EQ97" s="12">
        <f t="shared" si="147"/>
        <v>0.42459396751740142</v>
      </c>
      <c r="ER97" s="12">
        <f t="shared" si="147"/>
        <v>0.39761904761904759</v>
      </c>
      <c r="ES97" s="12">
        <f t="shared" si="147"/>
        <v>0.41645885286783041</v>
      </c>
      <c r="ET97" s="12">
        <f t="shared" si="147"/>
        <v>0.38817480719794345</v>
      </c>
      <c r="EU97" s="12">
        <f t="shared" si="147"/>
        <v>0.39295392953929537</v>
      </c>
      <c r="EV97" s="12">
        <f t="shared" si="147"/>
        <v>0.40974212034383956</v>
      </c>
      <c r="EW97" s="12">
        <f t="shared" si="147"/>
        <v>0.40804597701149425</v>
      </c>
      <c r="EX97" s="12">
        <f t="shared" si="147"/>
        <v>0.4147058823529412</v>
      </c>
      <c r="EY97" s="12">
        <f t="shared" si="147"/>
        <v>0.4276923076923077</v>
      </c>
      <c r="FA97" s="12" t="str">
        <f t="shared" si="116"/>
        <v>NATIONALUM</v>
      </c>
      <c r="FB97" s="12">
        <f t="shared" si="117"/>
        <v>7.8809106830122593</v>
      </c>
      <c r="FC97" s="12">
        <f t="shared" si="118"/>
        <v>0.528169014084507</v>
      </c>
      <c r="FD97" s="12">
        <f t="shared" si="119"/>
        <v>0.17636684303350969</v>
      </c>
      <c r="FE97" s="12">
        <f t="shared" si="120"/>
        <v>-2.4096385542168677</v>
      </c>
      <c r="FF97" s="12">
        <f t="shared" si="121"/>
        <v>12.162162162162161</v>
      </c>
      <c r="FG97" s="12">
        <f t="shared" si="122"/>
        <v>20.185614849187935</v>
      </c>
      <c r="FH97" s="12">
        <f t="shared" si="123"/>
        <v>2.6190476190476191</v>
      </c>
      <c r="FI97" s="12">
        <f t="shared" si="124"/>
        <v>4.7381546134663344</v>
      </c>
      <c r="FJ97" s="12">
        <f t="shared" si="125"/>
        <v>3.0848329048843186</v>
      </c>
      <c r="FK97" s="12">
        <f t="shared" si="126"/>
        <v>5.4200542005420056</v>
      </c>
      <c r="FL97" s="12">
        <f t="shared" si="127"/>
        <v>5.7306590257879657</v>
      </c>
      <c r="FM97" s="12">
        <f t="shared" si="128"/>
        <v>0.28735632183908044</v>
      </c>
      <c r="FN97" s="12">
        <f t="shared" si="129"/>
        <v>2.3529411764705883</v>
      </c>
      <c r="FO97" s="12">
        <f t="shared" si="130"/>
        <v>4.615384615384615</v>
      </c>
      <c r="FP97" s="12">
        <f t="shared" si="131"/>
        <v>0</v>
      </c>
      <c r="FQ97" s="12">
        <f t="shared" si="132"/>
        <v>-9.4936708860759497E-3</v>
      </c>
      <c r="FR97" s="12">
        <f t="shared" si="133"/>
        <v>5.6856187290969896E-2</v>
      </c>
      <c r="FS97" s="12">
        <f t="shared" si="134"/>
        <v>0.19123505976095617</v>
      </c>
      <c r="FT97" s="12">
        <f t="shared" si="135"/>
        <v>0.13574660633484162</v>
      </c>
      <c r="FU97" s="12">
        <f t="shared" si="136"/>
        <v>0.20765027322404372</v>
      </c>
      <c r="FV97" s="12">
        <f t="shared" si="137"/>
        <v>9.580838323353294E-2</v>
      </c>
      <c r="FW97" s="12">
        <f t="shared" si="138"/>
        <v>0</v>
      </c>
      <c r="FX97" s="12">
        <f t="shared" si="139"/>
        <v>0.10596026490066225</v>
      </c>
      <c r="FY97" s="12">
        <f t="shared" si="140"/>
        <v>4.1379310344827586E-2</v>
      </c>
      <c r="FZ97" s="12">
        <f t="shared" si="141"/>
        <v>1.3986013986013986E-2</v>
      </c>
      <c r="GA97" s="12">
        <f t="shared" si="142"/>
        <v>7.0422535211267607E-3</v>
      </c>
      <c r="GB97" s="12">
        <f t="shared" si="143"/>
        <v>7.0921985815602835E-3</v>
      </c>
      <c r="GC97" s="12">
        <f t="shared" si="144"/>
        <v>1.4388489208633094E-2</v>
      </c>
    </row>
    <row r="98" spans="1:185" x14ac:dyDescent="0.25">
      <c r="A98" t="s">
        <v>105</v>
      </c>
      <c r="B98" s="10">
        <v>43951</v>
      </c>
      <c r="C98">
        <v>7207200</v>
      </c>
      <c r="D98">
        <v>526500</v>
      </c>
      <c r="E98" s="10">
        <v>43951</v>
      </c>
      <c r="F98">
        <v>3662100</v>
      </c>
      <c r="G98">
        <v>0</v>
      </c>
      <c r="H98" t="s">
        <v>105</v>
      </c>
      <c r="I98" s="10">
        <v>43950</v>
      </c>
      <c r="J98">
        <v>6680700</v>
      </c>
      <c r="K98">
        <v>35100</v>
      </c>
      <c r="L98" s="10">
        <v>43950</v>
      </c>
      <c r="M98">
        <v>3662100</v>
      </c>
      <c r="N98">
        <v>-35100</v>
      </c>
      <c r="O98" t="s">
        <v>105</v>
      </c>
      <c r="P98" s="10">
        <v>43949</v>
      </c>
      <c r="Q98">
        <v>6645600</v>
      </c>
      <c r="R98">
        <v>11700</v>
      </c>
      <c r="S98" s="10">
        <v>43949</v>
      </c>
      <c r="T98">
        <v>3697200</v>
      </c>
      <c r="U98">
        <v>198900</v>
      </c>
      <c r="V98" t="s">
        <v>105</v>
      </c>
      <c r="W98" s="10">
        <v>43948</v>
      </c>
      <c r="X98">
        <v>6633900</v>
      </c>
      <c r="Y98">
        <v>-163800</v>
      </c>
      <c r="Z98" s="10">
        <v>43948</v>
      </c>
      <c r="AA98">
        <v>3498300</v>
      </c>
      <c r="AB98">
        <v>561600</v>
      </c>
      <c r="AC98" t="s">
        <v>105</v>
      </c>
      <c r="AD98" s="10">
        <v>43945</v>
      </c>
      <c r="AE98">
        <v>6797700</v>
      </c>
      <c r="AF98">
        <v>737100</v>
      </c>
      <c r="AG98" s="10">
        <v>43945</v>
      </c>
      <c r="AH98">
        <v>2936700</v>
      </c>
      <c r="AI98">
        <v>351000</v>
      </c>
      <c r="AJ98" t="s">
        <v>105</v>
      </c>
      <c r="AK98" s="10">
        <v>43944</v>
      </c>
      <c r="AL98">
        <v>6060600</v>
      </c>
      <c r="AM98">
        <v>1017900</v>
      </c>
      <c r="AN98" s="10">
        <v>43944</v>
      </c>
      <c r="AO98">
        <v>2585700</v>
      </c>
      <c r="AP98">
        <v>444600</v>
      </c>
      <c r="AQ98" t="s">
        <v>105</v>
      </c>
      <c r="AR98" s="10">
        <v>43943</v>
      </c>
      <c r="AS98">
        <v>5042700</v>
      </c>
      <c r="AT98">
        <v>128700</v>
      </c>
      <c r="AU98" s="10">
        <v>43943</v>
      </c>
      <c r="AV98">
        <v>2141100</v>
      </c>
      <c r="AW98">
        <v>187200</v>
      </c>
      <c r="AX98" t="s">
        <v>105</v>
      </c>
      <c r="AY98" s="10">
        <v>43942</v>
      </c>
      <c r="AZ98">
        <v>4914000</v>
      </c>
      <c r="BA98">
        <v>222300</v>
      </c>
      <c r="BB98" s="10">
        <v>43942</v>
      </c>
      <c r="BC98">
        <v>1953900</v>
      </c>
      <c r="BD98">
        <v>0</v>
      </c>
      <c r="BE98" t="s">
        <v>105</v>
      </c>
      <c r="BF98" s="10">
        <v>43941</v>
      </c>
      <c r="BG98">
        <v>4691700</v>
      </c>
      <c r="BH98">
        <v>140400</v>
      </c>
      <c r="BI98" s="10">
        <v>43941</v>
      </c>
      <c r="BJ98">
        <v>1953900</v>
      </c>
      <c r="BK98">
        <v>187200</v>
      </c>
      <c r="BL98" t="s">
        <v>105</v>
      </c>
      <c r="BM98" s="10">
        <v>43938</v>
      </c>
      <c r="BN98">
        <v>4551300</v>
      </c>
      <c r="BO98">
        <v>234000</v>
      </c>
      <c r="BP98" s="10">
        <v>43938</v>
      </c>
      <c r="BQ98">
        <v>1766700</v>
      </c>
      <c r="BR98">
        <v>70200</v>
      </c>
      <c r="BS98" t="s">
        <v>105</v>
      </c>
      <c r="BT98" s="10">
        <v>43937</v>
      </c>
      <c r="BU98">
        <v>4317300</v>
      </c>
      <c r="BV98">
        <v>234000</v>
      </c>
      <c r="BW98" s="10">
        <v>43937</v>
      </c>
      <c r="BX98">
        <v>1696500</v>
      </c>
      <c r="BY98">
        <v>23400</v>
      </c>
      <c r="BZ98" t="s">
        <v>105</v>
      </c>
      <c r="CA98" s="10">
        <v>43936</v>
      </c>
      <c r="CB98">
        <v>4083300</v>
      </c>
      <c r="CC98">
        <v>11700</v>
      </c>
      <c r="CD98" s="10">
        <v>43936</v>
      </c>
      <c r="CE98">
        <v>1673100</v>
      </c>
      <c r="CF98">
        <v>11700</v>
      </c>
      <c r="CG98" t="s">
        <v>105</v>
      </c>
      <c r="CH98" s="10">
        <v>43934</v>
      </c>
      <c r="CI98">
        <v>4071600</v>
      </c>
      <c r="CJ98">
        <v>93600</v>
      </c>
      <c r="CK98" s="10">
        <v>43934</v>
      </c>
      <c r="CL98">
        <v>1661400</v>
      </c>
      <c r="CM98">
        <v>11700</v>
      </c>
      <c r="CN98" t="s">
        <v>105</v>
      </c>
      <c r="CO98" s="10">
        <v>43930</v>
      </c>
      <c r="CP98">
        <v>3978000</v>
      </c>
      <c r="CQ98">
        <v>175500</v>
      </c>
      <c r="CR98" s="10">
        <v>43930</v>
      </c>
      <c r="CS98">
        <v>1649700</v>
      </c>
      <c r="CT98">
        <v>23400</v>
      </c>
      <c r="CU98" t="s">
        <v>105</v>
      </c>
      <c r="CV98" s="10">
        <v>43929</v>
      </c>
      <c r="CW98">
        <v>3802500</v>
      </c>
      <c r="CX98">
        <v>198900</v>
      </c>
      <c r="CY98" s="10">
        <v>43929</v>
      </c>
      <c r="CZ98">
        <v>1626300</v>
      </c>
      <c r="DA98">
        <v>117000</v>
      </c>
      <c r="DD98" t="str">
        <f t="shared" si="146"/>
        <v>NAUKRI</v>
      </c>
      <c r="DE98">
        <f t="shared" si="85"/>
        <v>5600</v>
      </c>
      <c r="DF98">
        <f t="shared" si="86"/>
        <v>3800</v>
      </c>
      <c r="DG98">
        <f t="shared" si="87"/>
        <v>3200</v>
      </c>
      <c r="DH98">
        <f t="shared" si="88"/>
        <v>3800</v>
      </c>
      <c r="DI98">
        <f t="shared" si="89"/>
        <v>4000</v>
      </c>
      <c r="DJ98">
        <f t="shared" si="90"/>
        <v>3800</v>
      </c>
      <c r="DK98">
        <f t="shared" si="91"/>
        <v>3400</v>
      </c>
      <c r="DL98">
        <f t="shared" si="92"/>
        <v>2400</v>
      </c>
      <c r="DM98">
        <f t="shared" si="93"/>
        <v>2000</v>
      </c>
      <c r="DN98">
        <f t="shared" si="94"/>
        <v>1800</v>
      </c>
      <c r="DO98">
        <f t="shared" si="95"/>
        <v>1000</v>
      </c>
      <c r="DP98">
        <f t="shared" si="96"/>
        <v>800</v>
      </c>
      <c r="DQ98">
        <f t="shared" si="97"/>
        <v>800</v>
      </c>
      <c r="DR98">
        <f t="shared" si="98"/>
        <v>200</v>
      </c>
      <c r="DS98">
        <f t="shared" si="99"/>
        <v>200</v>
      </c>
      <c r="DT98">
        <f t="shared" ref="DT98:DT129" si="148">VLOOKUP($DD98,STKOPN,6,0)</f>
        <v>4000</v>
      </c>
      <c r="DU98">
        <f t="shared" ref="DU98:DU129" si="149">VLOOKUP($DD98,STKOPN,13,0)</f>
        <v>3000</v>
      </c>
      <c r="DV98">
        <f t="shared" ref="DV98:DV129" si="150">VLOOKUP($DD98,STKOPN,20,0)</f>
        <v>2600</v>
      </c>
      <c r="DW98">
        <f t="shared" ref="DW98:DW129" si="151">VLOOKUP($DD98,STKOPN,27,0)</f>
        <v>2400</v>
      </c>
      <c r="DX98">
        <f t="shared" ref="DX98:DX129" si="152">VLOOKUP($DD98,STKOPN,34,0)</f>
        <v>2200</v>
      </c>
      <c r="DY98">
        <f t="shared" ref="DY98:DY129" si="153">VLOOKUP($DD98,STKOPN,41,0)</f>
        <v>2400</v>
      </c>
      <c r="DZ98">
        <f t="shared" ref="DZ98:DZ129" si="154">VLOOKUP($DD98,STKOPN,48,0)</f>
        <v>2200</v>
      </c>
      <c r="EA98">
        <f t="shared" ref="EA98:EA129" si="155">VLOOKUP($DD98,STKOPN,55,0)</f>
        <v>2600</v>
      </c>
      <c r="EB98">
        <f t="shared" ref="EB98:EB129" si="156">VLOOKUP($DD98,STKOPN,62,0)</f>
        <v>2600</v>
      </c>
      <c r="EC98">
        <f t="shared" ref="EC98:EC129" si="157">VLOOKUP($DD98,STKOPN,69,0)</f>
        <v>2400</v>
      </c>
      <c r="ED98">
        <f t="shared" ref="ED98:ED129" si="158">VLOOKUP($DD98,STKOPN,76,0)</f>
        <v>2000</v>
      </c>
      <c r="EE98">
        <f t="shared" ref="EE98:EE129" si="159">VLOOKUP($DD98,STKOPN,83,0)</f>
        <v>2000</v>
      </c>
      <c r="EF98">
        <f t="shared" ref="EF98:EF129" si="160">VLOOKUP($DD98,STKOPN,90,0)</f>
        <v>1400</v>
      </c>
      <c r="EG98">
        <f t="shared" ref="EG98:EG129" si="161">VLOOKUP($DD98,STKOPN,97,0)</f>
        <v>1200</v>
      </c>
      <c r="EH98">
        <f t="shared" ref="EH98:EH129" si="162">VLOOKUP($DD98,STKOPN,104,0)</f>
        <v>1200</v>
      </c>
      <c r="EJ98" s="11" t="str">
        <f t="shared" si="115"/>
        <v>NAUKRI</v>
      </c>
      <c r="EK98" s="12">
        <f t="shared" si="147"/>
        <v>0.7142857142857143</v>
      </c>
      <c r="EL98" s="12">
        <f t="shared" si="147"/>
        <v>0.78947368421052633</v>
      </c>
      <c r="EM98" s="12">
        <f t="shared" si="147"/>
        <v>0.8125</v>
      </c>
      <c r="EN98" s="12">
        <f t="shared" si="147"/>
        <v>0.63157894736842102</v>
      </c>
      <c r="EO98" s="12">
        <f t="shared" si="147"/>
        <v>0.55000000000000004</v>
      </c>
      <c r="EP98" s="12">
        <f t="shared" si="147"/>
        <v>0.63157894736842102</v>
      </c>
      <c r="EQ98" s="12">
        <f t="shared" si="147"/>
        <v>0.6470588235294118</v>
      </c>
      <c r="ER98" s="12">
        <f t="shared" si="147"/>
        <v>1.0833333333333333</v>
      </c>
      <c r="ES98" s="12">
        <f t="shared" si="147"/>
        <v>1.3</v>
      </c>
      <c r="ET98" s="12">
        <f t="shared" si="147"/>
        <v>1.3333333333333333</v>
      </c>
      <c r="EU98" s="12">
        <f t="shared" si="147"/>
        <v>2</v>
      </c>
      <c r="EV98" s="12">
        <f t="shared" si="147"/>
        <v>2.5</v>
      </c>
      <c r="EW98" s="12">
        <f t="shared" si="147"/>
        <v>1.75</v>
      </c>
      <c r="EX98" s="12">
        <f t="shared" si="147"/>
        <v>6</v>
      </c>
      <c r="EY98" s="12">
        <f t="shared" si="147"/>
        <v>6</v>
      </c>
      <c r="FA98" s="12" t="str">
        <f t="shared" si="116"/>
        <v>NAUKRI</v>
      </c>
      <c r="FB98" s="12">
        <f t="shared" si="117"/>
        <v>47.368421052631582</v>
      </c>
      <c r="FC98" s="12">
        <f t="shared" si="118"/>
        <v>18.75</v>
      </c>
      <c r="FD98" s="12">
        <f t="shared" si="119"/>
        <v>-15.789473684210526</v>
      </c>
      <c r="FE98" s="12">
        <f t="shared" si="120"/>
        <v>-5</v>
      </c>
      <c r="FF98" s="12">
        <f t="shared" si="121"/>
        <v>5.2631578947368425</v>
      </c>
      <c r="FG98" s="12">
        <f t="shared" si="122"/>
        <v>11.764705882352942</v>
      </c>
      <c r="FH98" s="12">
        <f t="shared" si="123"/>
        <v>41.666666666666664</v>
      </c>
      <c r="FI98" s="12">
        <f t="shared" si="124"/>
        <v>20</v>
      </c>
      <c r="FJ98" s="12">
        <f t="shared" si="125"/>
        <v>11.111111111111111</v>
      </c>
      <c r="FK98" s="12">
        <f t="shared" si="126"/>
        <v>80</v>
      </c>
      <c r="FL98" s="12">
        <f t="shared" si="127"/>
        <v>25</v>
      </c>
      <c r="FM98" s="12">
        <f t="shared" si="128"/>
        <v>0</v>
      </c>
      <c r="FN98" s="12">
        <f t="shared" si="129"/>
        <v>300</v>
      </c>
      <c r="FO98" s="12">
        <f t="shared" si="130"/>
        <v>0</v>
      </c>
      <c r="FP98" s="12">
        <f t="shared" si="131"/>
        <v>0.33333333333333331</v>
      </c>
      <c r="FQ98" s="12">
        <f t="shared" si="132"/>
        <v>0.15384615384615385</v>
      </c>
      <c r="FR98" s="12">
        <f t="shared" si="133"/>
        <v>8.3333333333333329E-2</v>
      </c>
      <c r="FS98" s="12">
        <f t="shared" si="134"/>
        <v>9.0909090909090912E-2</v>
      </c>
      <c r="FT98" s="12">
        <f t="shared" si="135"/>
        <v>-8.3333333333333329E-2</v>
      </c>
      <c r="FU98" s="12">
        <f t="shared" si="136"/>
        <v>9.0909090909090912E-2</v>
      </c>
      <c r="FV98" s="12">
        <f t="shared" si="137"/>
        <v>-0.15384615384615385</v>
      </c>
      <c r="FW98" s="12">
        <f t="shared" si="138"/>
        <v>0</v>
      </c>
      <c r="FX98" s="12">
        <f t="shared" si="139"/>
        <v>8.3333333333333329E-2</v>
      </c>
      <c r="FY98" s="12">
        <f t="shared" si="140"/>
        <v>0.2</v>
      </c>
      <c r="FZ98" s="12">
        <f t="shared" si="141"/>
        <v>0</v>
      </c>
      <c r="GA98" s="12">
        <f t="shared" si="142"/>
        <v>0.42857142857142855</v>
      </c>
      <c r="GB98" s="12">
        <f t="shared" si="143"/>
        <v>0.16666666666666666</v>
      </c>
      <c r="GC98" s="12">
        <f t="shared" si="144"/>
        <v>0</v>
      </c>
    </row>
    <row r="99" spans="1:185" x14ac:dyDescent="0.25">
      <c r="A99" t="s">
        <v>106</v>
      </c>
      <c r="B99" s="10">
        <v>43951</v>
      </c>
      <c r="C99">
        <v>5600</v>
      </c>
      <c r="D99">
        <v>1800</v>
      </c>
      <c r="E99" s="10">
        <v>43951</v>
      </c>
      <c r="F99">
        <v>4000</v>
      </c>
      <c r="G99">
        <v>1000</v>
      </c>
      <c r="H99" t="s">
        <v>106</v>
      </c>
      <c r="I99" s="10">
        <v>43950</v>
      </c>
      <c r="J99">
        <v>3800</v>
      </c>
      <c r="K99">
        <v>600</v>
      </c>
      <c r="L99" s="10">
        <v>43950</v>
      </c>
      <c r="M99">
        <v>3000</v>
      </c>
      <c r="N99">
        <v>400</v>
      </c>
      <c r="O99" t="s">
        <v>106</v>
      </c>
      <c r="P99" s="10">
        <v>43949</v>
      </c>
      <c r="Q99">
        <v>3200</v>
      </c>
      <c r="R99">
        <v>-600</v>
      </c>
      <c r="S99" s="10">
        <v>43949</v>
      </c>
      <c r="T99">
        <v>2600</v>
      </c>
      <c r="U99">
        <v>200</v>
      </c>
      <c r="V99" t="s">
        <v>106</v>
      </c>
      <c r="W99" s="10">
        <v>43948</v>
      </c>
      <c r="X99">
        <v>3800</v>
      </c>
      <c r="Y99">
        <v>-200</v>
      </c>
      <c r="Z99" s="10">
        <v>43948</v>
      </c>
      <c r="AA99">
        <v>2400</v>
      </c>
      <c r="AB99">
        <v>200</v>
      </c>
      <c r="AC99" t="s">
        <v>106</v>
      </c>
      <c r="AD99" s="10">
        <v>43945</v>
      </c>
      <c r="AE99">
        <v>4000</v>
      </c>
      <c r="AF99">
        <v>200</v>
      </c>
      <c r="AG99" s="10">
        <v>43945</v>
      </c>
      <c r="AH99">
        <v>2200</v>
      </c>
      <c r="AI99">
        <v>-200</v>
      </c>
      <c r="AJ99" t="s">
        <v>106</v>
      </c>
      <c r="AK99" s="10">
        <v>43944</v>
      </c>
      <c r="AL99">
        <v>3800</v>
      </c>
      <c r="AM99">
        <v>400</v>
      </c>
      <c r="AN99" s="10">
        <v>43944</v>
      </c>
      <c r="AO99">
        <v>2400</v>
      </c>
      <c r="AP99">
        <v>200</v>
      </c>
      <c r="AQ99" t="s">
        <v>106</v>
      </c>
      <c r="AR99" s="10">
        <v>43943</v>
      </c>
      <c r="AS99">
        <v>3400</v>
      </c>
      <c r="AT99">
        <v>1000</v>
      </c>
      <c r="AU99" s="10">
        <v>43943</v>
      </c>
      <c r="AV99">
        <v>2200</v>
      </c>
      <c r="AW99">
        <v>-400</v>
      </c>
      <c r="AX99" t="s">
        <v>106</v>
      </c>
      <c r="AY99" s="10">
        <v>43942</v>
      </c>
      <c r="AZ99">
        <v>2400</v>
      </c>
      <c r="BA99">
        <v>400</v>
      </c>
      <c r="BB99" s="10">
        <v>43942</v>
      </c>
      <c r="BC99">
        <v>2600</v>
      </c>
      <c r="BD99">
        <v>0</v>
      </c>
      <c r="BE99" t="s">
        <v>106</v>
      </c>
      <c r="BF99" s="10">
        <v>43941</v>
      </c>
      <c r="BG99">
        <v>2000</v>
      </c>
      <c r="BH99">
        <v>200</v>
      </c>
      <c r="BI99" s="10">
        <v>43941</v>
      </c>
      <c r="BJ99">
        <v>2600</v>
      </c>
      <c r="BK99">
        <v>200</v>
      </c>
      <c r="BL99" t="s">
        <v>106</v>
      </c>
      <c r="BM99" s="10">
        <v>43938</v>
      </c>
      <c r="BN99">
        <v>1800</v>
      </c>
      <c r="BO99">
        <v>800</v>
      </c>
      <c r="BP99" s="10">
        <v>43938</v>
      </c>
      <c r="BQ99">
        <v>2400</v>
      </c>
      <c r="BR99">
        <v>400</v>
      </c>
      <c r="BS99" t="s">
        <v>106</v>
      </c>
      <c r="BT99" s="10">
        <v>43937</v>
      </c>
      <c r="BU99">
        <v>1000</v>
      </c>
      <c r="BV99">
        <v>200</v>
      </c>
      <c r="BW99" s="10">
        <v>43937</v>
      </c>
      <c r="BX99">
        <v>2000</v>
      </c>
      <c r="BY99">
        <v>0</v>
      </c>
      <c r="BZ99" t="s">
        <v>106</v>
      </c>
      <c r="CA99" s="10">
        <v>43936</v>
      </c>
      <c r="CB99">
        <v>800</v>
      </c>
      <c r="CC99">
        <v>0</v>
      </c>
      <c r="CD99" s="10">
        <v>43936</v>
      </c>
      <c r="CE99">
        <v>2000</v>
      </c>
      <c r="CF99">
        <v>600</v>
      </c>
      <c r="CG99" t="s">
        <v>106</v>
      </c>
      <c r="CH99" s="10">
        <v>43934</v>
      </c>
      <c r="CI99">
        <v>800</v>
      </c>
      <c r="CJ99">
        <v>600</v>
      </c>
      <c r="CK99" s="10">
        <v>43934</v>
      </c>
      <c r="CL99">
        <v>1400</v>
      </c>
      <c r="CM99">
        <v>200</v>
      </c>
      <c r="CN99" t="s">
        <v>106</v>
      </c>
      <c r="CO99" s="10">
        <v>43930</v>
      </c>
      <c r="CP99">
        <v>200</v>
      </c>
      <c r="CQ99">
        <v>0</v>
      </c>
      <c r="CR99" s="10">
        <v>43930</v>
      </c>
      <c r="CS99">
        <v>1200</v>
      </c>
      <c r="CT99">
        <v>0</v>
      </c>
      <c r="CU99" t="s">
        <v>106</v>
      </c>
      <c r="CV99" s="10">
        <v>43929</v>
      </c>
      <c r="CW99">
        <v>200</v>
      </c>
      <c r="CX99">
        <v>0</v>
      </c>
      <c r="CY99" s="10">
        <v>43929</v>
      </c>
      <c r="CZ99">
        <v>1200</v>
      </c>
      <c r="DA99">
        <v>0</v>
      </c>
      <c r="DD99" t="str">
        <f t="shared" si="146"/>
        <v>NCC</v>
      </c>
      <c r="DE99">
        <f t="shared" si="85"/>
        <v>5085000</v>
      </c>
      <c r="DF99">
        <f t="shared" si="86"/>
        <v>5130000</v>
      </c>
      <c r="DG99">
        <f t="shared" si="87"/>
        <v>5526000</v>
      </c>
      <c r="DH99">
        <f t="shared" si="88"/>
        <v>5580000</v>
      </c>
      <c r="DI99">
        <f t="shared" si="89"/>
        <v>5553000</v>
      </c>
      <c r="DJ99">
        <f t="shared" si="90"/>
        <v>5796000</v>
      </c>
      <c r="DK99">
        <f t="shared" si="91"/>
        <v>5634000</v>
      </c>
      <c r="DL99">
        <f t="shared" si="92"/>
        <v>5697000</v>
      </c>
      <c r="DM99">
        <f t="shared" si="93"/>
        <v>5562000</v>
      </c>
      <c r="DN99">
        <f t="shared" si="94"/>
        <v>5625000</v>
      </c>
      <c r="DO99">
        <f t="shared" si="95"/>
        <v>5589000</v>
      </c>
      <c r="DP99">
        <f t="shared" si="96"/>
        <v>5526000</v>
      </c>
      <c r="DQ99">
        <f t="shared" si="97"/>
        <v>4896000</v>
      </c>
      <c r="DR99">
        <f t="shared" si="98"/>
        <v>4014000</v>
      </c>
      <c r="DS99">
        <f t="shared" si="99"/>
        <v>3915000</v>
      </c>
      <c r="DT99">
        <f t="shared" si="148"/>
        <v>4005000</v>
      </c>
      <c r="DU99">
        <f t="shared" si="149"/>
        <v>4131000</v>
      </c>
      <c r="DV99">
        <f t="shared" si="150"/>
        <v>3924000</v>
      </c>
      <c r="DW99">
        <f t="shared" si="151"/>
        <v>3843000</v>
      </c>
      <c r="DX99">
        <f t="shared" si="152"/>
        <v>4131000</v>
      </c>
      <c r="DY99">
        <f t="shared" si="153"/>
        <v>4095000</v>
      </c>
      <c r="DZ99">
        <f t="shared" si="154"/>
        <v>3915000</v>
      </c>
      <c r="EA99">
        <f t="shared" si="155"/>
        <v>3906000</v>
      </c>
      <c r="EB99">
        <f t="shared" si="156"/>
        <v>4113000</v>
      </c>
      <c r="EC99">
        <f t="shared" si="157"/>
        <v>3798000</v>
      </c>
      <c r="ED99">
        <f t="shared" si="158"/>
        <v>3528000</v>
      </c>
      <c r="EE99">
        <f t="shared" si="159"/>
        <v>3240000</v>
      </c>
      <c r="EF99">
        <f t="shared" si="160"/>
        <v>2844000</v>
      </c>
      <c r="EG99">
        <f t="shared" si="161"/>
        <v>1422000</v>
      </c>
      <c r="EH99">
        <f t="shared" si="162"/>
        <v>1314000</v>
      </c>
      <c r="EJ99" s="11" t="str">
        <f t="shared" si="115"/>
        <v>NCC</v>
      </c>
      <c r="EK99" s="12">
        <f t="shared" si="147"/>
        <v>0.78761061946902655</v>
      </c>
      <c r="EL99" s="12">
        <f t="shared" si="147"/>
        <v>0.80526315789473679</v>
      </c>
      <c r="EM99" s="12">
        <f t="shared" si="147"/>
        <v>0.71009771986970682</v>
      </c>
      <c r="EN99" s="12">
        <f t="shared" si="147"/>
        <v>0.68870967741935485</v>
      </c>
      <c r="EO99" s="12">
        <f t="shared" si="147"/>
        <v>0.7439222042139384</v>
      </c>
      <c r="EP99" s="12">
        <f t="shared" si="147"/>
        <v>0.70652173913043481</v>
      </c>
      <c r="EQ99" s="12">
        <f t="shared" si="147"/>
        <v>0.694888178913738</v>
      </c>
      <c r="ER99" s="12">
        <f t="shared" si="147"/>
        <v>0.6856240126382307</v>
      </c>
      <c r="ES99" s="12">
        <f t="shared" si="147"/>
        <v>0.73948220064724923</v>
      </c>
      <c r="ET99" s="12">
        <f t="shared" si="147"/>
        <v>0.67520000000000002</v>
      </c>
      <c r="EU99" s="12">
        <f t="shared" si="147"/>
        <v>0.6312399355877617</v>
      </c>
      <c r="EV99" s="12">
        <f t="shared" si="147"/>
        <v>0.58631921824104238</v>
      </c>
      <c r="EW99" s="12">
        <f t="shared" si="147"/>
        <v>0.58088235294117652</v>
      </c>
      <c r="EX99" s="12">
        <f t="shared" si="147"/>
        <v>0.35426008968609868</v>
      </c>
      <c r="EY99" s="12">
        <f t="shared" si="147"/>
        <v>0.335632183908046</v>
      </c>
      <c r="FA99" s="12" t="str">
        <f t="shared" si="116"/>
        <v>NCC</v>
      </c>
      <c r="FB99" s="12">
        <f t="shared" si="117"/>
        <v>-0.8771929824561403</v>
      </c>
      <c r="FC99" s="12">
        <f t="shared" si="118"/>
        <v>-7.1661237785016283</v>
      </c>
      <c r="FD99" s="12">
        <f t="shared" si="119"/>
        <v>-0.967741935483871</v>
      </c>
      <c r="FE99" s="12">
        <f t="shared" si="120"/>
        <v>0.48622366288492708</v>
      </c>
      <c r="FF99" s="12">
        <f t="shared" si="121"/>
        <v>-4.1925465838509313</v>
      </c>
      <c r="FG99" s="12">
        <f t="shared" si="122"/>
        <v>2.8753993610223643</v>
      </c>
      <c r="FH99" s="12">
        <f t="shared" si="123"/>
        <v>-1.1058451816745656</v>
      </c>
      <c r="FI99" s="12">
        <f t="shared" si="124"/>
        <v>2.4271844660194173</v>
      </c>
      <c r="FJ99" s="12">
        <f t="shared" si="125"/>
        <v>-1.1200000000000001</v>
      </c>
      <c r="FK99" s="12">
        <f t="shared" si="126"/>
        <v>0.64412238325281801</v>
      </c>
      <c r="FL99" s="12">
        <f t="shared" si="127"/>
        <v>1.1400651465798046</v>
      </c>
      <c r="FM99" s="12">
        <f t="shared" si="128"/>
        <v>12.867647058823529</v>
      </c>
      <c r="FN99" s="12">
        <f t="shared" si="129"/>
        <v>21.973094170403588</v>
      </c>
      <c r="FO99" s="12">
        <f t="shared" si="130"/>
        <v>2.5287356321839081</v>
      </c>
      <c r="FP99" s="12">
        <f t="shared" si="131"/>
        <v>-3.0501089324618737E-2</v>
      </c>
      <c r="FQ99" s="12">
        <f t="shared" si="132"/>
        <v>5.2752293577981654E-2</v>
      </c>
      <c r="FR99" s="12">
        <f t="shared" si="133"/>
        <v>2.1077283372365339E-2</v>
      </c>
      <c r="FS99" s="12">
        <f t="shared" si="134"/>
        <v>-6.9716775599128547E-2</v>
      </c>
      <c r="FT99" s="12">
        <f t="shared" si="135"/>
        <v>8.7912087912087912E-3</v>
      </c>
      <c r="FU99" s="12">
        <f t="shared" si="136"/>
        <v>4.5977011494252873E-2</v>
      </c>
      <c r="FV99" s="12">
        <f t="shared" si="137"/>
        <v>2.304147465437788E-3</v>
      </c>
      <c r="FW99" s="12">
        <f t="shared" si="138"/>
        <v>-5.0328227571115977E-2</v>
      </c>
      <c r="FX99" s="12">
        <f t="shared" si="139"/>
        <v>8.2938388625592413E-2</v>
      </c>
      <c r="FY99" s="12">
        <f t="shared" si="140"/>
        <v>7.6530612244897961E-2</v>
      </c>
      <c r="FZ99" s="12">
        <f t="shared" si="141"/>
        <v>8.8888888888888892E-2</v>
      </c>
      <c r="GA99" s="12">
        <f t="shared" si="142"/>
        <v>0.13924050632911392</v>
      </c>
      <c r="GB99" s="12">
        <f t="shared" si="143"/>
        <v>1</v>
      </c>
      <c r="GC99" s="12">
        <f t="shared" si="144"/>
        <v>8.2191780821917804E-2</v>
      </c>
    </row>
    <row r="100" spans="1:185" x14ac:dyDescent="0.25">
      <c r="A100" t="s">
        <v>107</v>
      </c>
      <c r="B100" s="10">
        <v>43951</v>
      </c>
      <c r="C100">
        <v>5085000</v>
      </c>
      <c r="D100">
        <v>-45000</v>
      </c>
      <c r="E100" s="10">
        <v>43951</v>
      </c>
      <c r="F100">
        <v>4005000</v>
      </c>
      <c r="G100">
        <v>-126000</v>
      </c>
      <c r="H100" t="s">
        <v>107</v>
      </c>
      <c r="I100" s="10">
        <v>43950</v>
      </c>
      <c r="J100">
        <v>5130000</v>
      </c>
      <c r="K100">
        <v>-396000</v>
      </c>
      <c r="L100" s="10">
        <v>43950</v>
      </c>
      <c r="M100">
        <v>4131000</v>
      </c>
      <c r="N100">
        <v>207000</v>
      </c>
      <c r="O100" t="s">
        <v>107</v>
      </c>
      <c r="P100" s="10">
        <v>43949</v>
      </c>
      <c r="Q100">
        <v>5526000</v>
      </c>
      <c r="R100">
        <v>-54000</v>
      </c>
      <c r="S100" s="10">
        <v>43949</v>
      </c>
      <c r="T100">
        <v>3924000</v>
      </c>
      <c r="U100">
        <v>81000</v>
      </c>
      <c r="V100" t="s">
        <v>107</v>
      </c>
      <c r="W100" s="10">
        <v>43948</v>
      </c>
      <c r="X100">
        <v>5580000</v>
      </c>
      <c r="Y100">
        <v>27000</v>
      </c>
      <c r="Z100" s="10">
        <v>43948</v>
      </c>
      <c r="AA100">
        <v>3843000</v>
      </c>
      <c r="AB100">
        <v>-288000</v>
      </c>
      <c r="AC100" t="s">
        <v>107</v>
      </c>
      <c r="AD100" s="10">
        <v>43945</v>
      </c>
      <c r="AE100">
        <v>5553000</v>
      </c>
      <c r="AF100">
        <v>-243000</v>
      </c>
      <c r="AG100" s="10">
        <v>43945</v>
      </c>
      <c r="AH100">
        <v>4131000</v>
      </c>
      <c r="AI100">
        <v>36000</v>
      </c>
      <c r="AJ100" t="s">
        <v>107</v>
      </c>
      <c r="AK100" s="10">
        <v>43944</v>
      </c>
      <c r="AL100">
        <v>5796000</v>
      </c>
      <c r="AM100">
        <v>162000</v>
      </c>
      <c r="AN100" s="10">
        <v>43944</v>
      </c>
      <c r="AO100">
        <v>4095000</v>
      </c>
      <c r="AP100">
        <v>180000</v>
      </c>
      <c r="AQ100" t="s">
        <v>107</v>
      </c>
      <c r="AR100" s="10">
        <v>43943</v>
      </c>
      <c r="AS100">
        <v>5634000</v>
      </c>
      <c r="AT100">
        <v>-63000</v>
      </c>
      <c r="AU100" s="10">
        <v>43943</v>
      </c>
      <c r="AV100">
        <v>3915000</v>
      </c>
      <c r="AW100">
        <v>9000</v>
      </c>
      <c r="AX100" t="s">
        <v>107</v>
      </c>
      <c r="AY100" s="10">
        <v>43942</v>
      </c>
      <c r="AZ100">
        <v>5697000</v>
      </c>
      <c r="BA100">
        <v>135000</v>
      </c>
      <c r="BB100" s="10">
        <v>43942</v>
      </c>
      <c r="BC100">
        <v>3906000</v>
      </c>
      <c r="BD100">
        <v>-207000</v>
      </c>
      <c r="BE100" t="s">
        <v>107</v>
      </c>
      <c r="BF100" s="10">
        <v>43941</v>
      </c>
      <c r="BG100">
        <v>5562000</v>
      </c>
      <c r="BH100">
        <v>-63000</v>
      </c>
      <c r="BI100" s="10">
        <v>43941</v>
      </c>
      <c r="BJ100">
        <v>4113000</v>
      </c>
      <c r="BK100">
        <v>315000</v>
      </c>
      <c r="BL100" t="s">
        <v>107</v>
      </c>
      <c r="BM100" s="10">
        <v>43938</v>
      </c>
      <c r="BN100">
        <v>5625000</v>
      </c>
      <c r="BO100">
        <v>36000</v>
      </c>
      <c r="BP100" s="10">
        <v>43938</v>
      </c>
      <c r="BQ100">
        <v>3798000</v>
      </c>
      <c r="BR100">
        <v>270000</v>
      </c>
      <c r="BS100" t="s">
        <v>107</v>
      </c>
      <c r="BT100" s="10">
        <v>43937</v>
      </c>
      <c r="BU100">
        <v>5589000</v>
      </c>
      <c r="BV100">
        <v>63000</v>
      </c>
      <c r="BW100" s="10">
        <v>43937</v>
      </c>
      <c r="BX100">
        <v>3528000</v>
      </c>
      <c r="BY100">
        <v>288000</v>
      </c>
      <c r="BZ100" t="s">
        <v>107</v>
      </c>
      <c r="CA100" s="10">
        <v>43936</v>
      </c>
      <c r="CB100">
        <v>5526000</v>
      </c>
      <c r="CC100">
        <v>630000</v>
      </c>
      <c r="CD100" s="10">
        <v>43936</v>
      </c>
      <c r="CE100">
        <v>3240000</v>
      </c>
      <c r="CF100">
        <v>396000</v>
      </c>
      <c r="CG100" t="s">
        <v>107</v>
      </c>
      <c r="CH100" s="10">
        <v>43934</v>
      </c>
      <c r="CI100">
        <v>4896000</v>
      </c>
      <c r="CJ100">
        <v>882000</v>
      </c>
      <c r="CK100" s="10">
        <v>43934</v>
      </c>
      <c r="CL100">
        <v>2844000</v>
      </c>
      <c r="CM100">
        <v>1422000</v>
      </c>
      <c r="CN100" t="s">
        <v>107</v>
      </c>
      <c r="CO100" s="10">
        <v>43930</v>
      </c>
      <c r="CP100">
        <v>4014000</v>
      </c>
      <c r="CQ100">
        <v>99000</v>
      </c>
      <c r="CR100" s="10">
        <v>43930</v>
      </c>
      <c r="CS100">
        <v>1422000</v>
      </c>
      <c r="CT100">
        <v>108000</v>
      </c>
      <c r="CU100" t="s">
        <v>107</v>
      </c>
      <c r="CV100" s="10">
        <v>43929</v>
      </c>
      <c r="CW100">
        <v>3915000</v>
      </c>
      <c r="CX100">
        <v>198000</v>
      </c>
      <c r="CY100" s="10">
        <v>43929</v>
      </c>
      <c r="CZ100">
        <v>1314000</v>
      </c>
      <c r="DA100">
        <v>126000</v>
      </c>
      <c r="DD100" t="str">
        <f t="shared" si="146"/>
        <v>NESTLEIND</v>
      </c>
      <c r="DE100">
        <f t="shared" si="85"/>
        <v>14450</v>
      </c>
      <c r="DF100">
        <f t="shared" si="86"/>
        <v>15250</v>
      </c>
      <c r="DG100">
        <f t="shared" si="87"/>
        <v>17100</v>
      </c>
      <c r="DH100">
        <f t="shared" si="88"/>
        <v>18450</v>
      </c>
      <c r="DI100">
        <f t="shared" si="89"/>
        <v>19500</v>
      </c>
      <c r="DJ100">
        <f t="shared" si="90"/>
        <v>19300</v>
      </c>
      <c r="DK100">
        <f t="shared" si="91"/>
        <v>19200</v>
      </c>
      <c r="DL100">
        <f t="shared" si="92"/>
        <v>19100</v>
      </c>
      <c r="DM100">
        <f t="shared" si="93"/>
        <v>17500</v>
      </c>
      <c r="DN100">
        <f t="shared" si="94"/>
        <v>18400</v>
      </c>
      <c r="DO100">
        <f t="shared" si="95"/>
        <v>19550</v>
      </c>
      <c r="DP100">
        <f t="shared" si="96"/>
        <v>18150</v>
      </c>
      <c r="DQ100">
        <f t="shared" si="97"/>
        <v>18200</v>
      </c>
      <c r="DR100">
        <f t="shared" si="98"/>
        <v>18500</v>
      </c>
      <c r="DS100">
        <f t="shared" si="99"/>
        <v>18000</v>
      </c>
      <c r="DT100">
        <f t="shared" si="148"/>
        <v>11950</v>
      </c>
      <c r="DU100">
        <f t="shared" si="149"/>
        <v>13200</v>
      </c>
      <c r="DV100">
        <f t="shared" si="150"/>
        <v>13800</v>
      </c>
      <c r="DW100">
        <f t="shared" si="151"/>
        <v>13850</v>
      </c>
      <c r="DX100">
        <f t="shared" si="152"/>
        <v>13400</v>
      </c>
      <c r="DY100">
        <f t="shared" si="153"/>
        <v>12850</v>
      </c>
      <c r="DZ100">
        <f t="shared" si="154"/>
        <v>11850</v>
      </c>
      <c r="EA100">
        <f t="shared" si="155"/>
        <v>11400</v>
      </c>
      <c r="EB100">
        <f t="shared" si="156"/>
        <v>11450</v>
      </c>
      <c r="EC100">
        <f t="shared" si="157"/>
        <v>13200</v>
      </c>
      <c r="ED100">
        <f t="shared" si="158"/>
        <v>13150</v>
      </c>
      <c r="EE100">
        <f t="shared" si="159"/>
        <v>8550</v>
      </c>
      <c r="EF100">
        <f t="shared" si="160"/>
        <v>7900</v>
      </c>
      <c r="EG100">
        <f t="shared" si="161"/>
        <v>7800</v>
      </c>
      <c r="EH100">
        <f t="shared" si="162"/>
        <v>6850</v>
      </c>
      <c r="EJ100" s="11" t="str">
        <f t="shared" si="115"/>
        <v>NESTLEIND</v>
      </c>
      <c r="EK100" s="12">
        <f t="shared" si="147"/>
        <v>0.82698961937716264</v>
      </c>
      <c r="EL100" s="12">
        <f t="shared" si="147"/>
        <v>0.86557377049180328</v>
      </c>
      <c r="EM100" s="12">
        <f t="shared" si="147"/>
        <v>0.80701754385964908</v>
      </c>
      <c r="EN100" s="12">
        <f t="shared" si="147"/>
        <v>0.75067750677506773</v>
      </c>
      <c r="EO100" s="12">
        <f t="shared" si="147"/>
        <v>0.68717948717948718</v>
      </c>
      <c r="EP100" s="12">
        <f t="shared" si="147"/>
        <v>0.66580310880829019</v>
      </c>
      <c r="EQ100" s="12">
        <f t="shared" si="147"/>
        <v>0.6171875</v>
      </c>
      <c r="ER100" s="12">
        <f t="shared" si="147"/>
        <v>0.59685863874345546</v>
      </c>
      <c r="ES100" s="12">
        <f t="shared" si="147"/>
        <v>0.65428571428571425</v>
      </c>
      <c r="ET100" s="12">
        <f t="shared" si="147"/>
        <v>0.71739130434782605</v>
      </c>
      <c r="EU100" s="12">
        <f t="shared" si="147"/>
        <v>0.67263427109974427</v>
      </c>
      <c r="EV100" s="12">
        <f t="shared" si="147"/>
        <v>0.47107438016528924</v>
      </c>
      <c r="EW100" s="12">
        <f t="shared" si="147"/>
        <v>0.43406593406593408</v>
      </c>
      <c r="EX100" s="12">
        <f t="shared" si="147"/>
        <v>0.42162162162162165</v>
      </c>
      <c r="EY100" s="12">
        <f t="shared" si="147"/>
        <v>0.38055555555555554</v>
      </c>
      <c r="FA100" s="12" t="str">
        <f t="shared" si="116"/>
        <v>NESTLEIND</v>
      </c>
      <c r="FB100" s="12">
        <f t="shared" si="117"/>
        <v>-5.2459016393442619</v>
      </c>
      <c r="FC100" s="12">
        <f t="shared" si="118"/>
        <v>-10.818713450292398</v>
      </c>
      <c r="FD100" s="12">
        <f t="shared" si="119"/>
        <v>-7.3170731707317076</v>
      </c>
      <c r="FE100" s="12">
        <f t="shared" si="120"/>
        <v>-5.384615384615385</v>
      </c>
      <c r="FF100" s="12">
        <f t="shared" si="121"/>
        <v>1.0362694300518134</v>
      </c>
      <c r="FG100" s="12">
        <f t="shared" si="122"/>
        <v>0.52083333333333337</v>
      </c>
      <c r="FH100" s="12">
        <f t="shared" si="123"/>
        <v>0.52356020942408377</v>
      </c>
      <c r="FI100" s="12">
        <f t="shared" si="124"/>
        <v>9.1428571428571423</v>
      </c>
      <c r="FJ100" s="12">
        <f t="shared" si="125"/>
        <v>-4.8913043478260869</v>
      </c>
      <c r="FK100" s="12">
        <f t="shared" si="126"/>
        <v>-5.882352941176471</v>
      </c>
      <c r="FL100" s="12">
        <f t="shared" si="127"/>
        <v>7.7134986225895315</v>
      </c>
      <c r="FM100" s="12">
        <f t="shared" si="128"/>
        <v>-0.27472527472527475</v>
      </c>
      <c r="FN100" s="12">
        <f t="shared" si="129"/>
        <v>-1.6216216216216217</v>
      </c>
      <c r="FO100" s="12">
        <f t="shared" si="130"/>
        <v>2.7777777777777777</v>
      </c>
      <c r="FP100" s="12">
        <f t="shared" si="131"/>
        <v>-9.4696969696969696E-2</v>
      </c>
      <c r="FQ100" s="12">
        <f t="shared" si="132"/>
        <v>-4.3478260869565216E-2</v>
      </c>
      <c r="FR100" s="12">
        <f t="shared" si="133"/>
        <v>-3.6101083032490976E-3</v>
      </c>
      <c r="FS100" s="12">
        <f t="shared" si="134"/>
        <v>3.3582089552238806E-2</v>
      </c>
      <c r="FT100" s="12">
        <f t="shared" si="135"/>
        <v>4.2801556420233464E-2</v>
      </c>
      <c r="FU100" s="12">
        <f t="shared" si="136"/>
        <v>8.4388185654008435E-2</v>
      </c>
      <c r="FV100" s="12">
        <f t="shared" si="137"/>
        <v>3.9473684210526314E-2</v>
      </c>
      <c r="FW100" s="12">
        <f t="shared" si="138"/>
        <v>-4.3668122270742356E-3</v>
      </c>
      <c r="FX100" s="12">
        <f t="shared" si="139"/>
        <v>-0.13257575757575757</v>
      </c>
      <c r="FY100" s="12">
        <f t="shared" si="140"/>
        <v>3.8022813688212928E-3</v>
      </c>
      <c r="FZ100" s="12">
        <f t="shared" si="141"/>
        <v>0.53801169590643272</v>
      </c>
      <c r="GA100" s="12">
        <f t="shared" si="142"/>
        <v>8.2278481012658222E-2</v>
      </c>
      <c r="GB100" s="12">
        <f t="shared" si="143"/>
        <v>1.282051282051282E-2</v>
      </c>
      <c r="GC100" s="12">
        <f t="shared" si="144"/>
        <v>0.13868613138686131</v>
      </c>
    </row>
    <row r="101" spans="1:185" x14ac:dyDescent="0.25">
      <c r="A101" t="s">
        <v>108</v>
      </c>
      <c r="B101" s="10">
        <v>43951</v>
      </c>
      <c r="C101">
        <v>14450</v>
      </c>
      <c r="D101">
        <v>-800</v>
      </c>
      <c r="E101" s="10">
        <v>43951</v>
      </c>
      <c r="F101">
        <v>11950</v>
      </c>
      <c r="G101">
        <v>-1250</v>
      </c>
      <c r="H101" t="s">
        <v>108</v>
      </c>
      <c r="I101" s="10">
        <v>43950</v>
      </c>
      <c r="J101">
        <v>15250</v>
      </c>
      <c r="K101">
        <v>-1850</v>
      </c>
      <c r="L101" s="10">
        <v>43950</v>
      </c>
      <c r="M101">
        <v>13200</v>
      </c>
      <c r="N101">
        <v>-600</v>
      </c>
      <c r="O101" t="s">
        <v>108</v>
      </c>
      <c r="P101" s="10">
        <v>43949</v>
      </c>
      <c r="Q101">
        <v>17100</v>
      </c>
      <c r="R101">
        <v>-1350</v>
      </c>
      <c r="S101" s="10">
        <v>43949</v>
      </c>
      <c r="T101">
        <v>13800</v>
      </c>
      <c r="U101">
        <v>-50</v>
      </c>
      <c r="V101" t="s">
        <v>108</v>
      </c>
      <c r="W101" s="10">
        <v>43948</v>
      </c>
      <c r="X101">
        <v>18450</v>
      </c>
      <c r="Y101">
        <v>-1050</v>
      </c>
      <c r="Z101" s="10">
        <v>43948</v>
      </c>
      <c r="AA101">
        <v>13850</v>
      </c>
      <c r="AB101">
        <v>450</v>
      </c>
      <c r="AC101" t="s">
        <v>108</v>
      </c>
      <c r="AD101" s="10">
        <v>43945</v>
      </c>
      <c r="AE101">
        <v>19500</v>
      </c>
      <c r="AF101">
        <v>200</v>
      </c>
      <c r="AG101" s="10">
        <v>43945</v>
      </c>
      <c r="AH101">
        <v>13400</v>
      </c>
      <c r="AI101">
        <v>550</v>
      </c>
      <c r="AJ101" t="s">
        <v>108</v>
      </c>
      <c r="AK101" s="10">
        <v>43944</v>
      </c>
      <c r="AL101">
        <v>19300</v>
      </c>
      <c r="AM101">
        <v>100</v>
      </c>
      <c r="AN101" s="10">
        <v>43944</v>
      </c>
      <c r="AO101">
        <v>12850</v>
      </c>
      <c r="AP101">
        <v>1000</v>
      </c>
      <c r="AQ101" t="s">
        <v>108</v>
      </c>
      <c r="AR101" s="10">
        <v>43943</v>
      </c>
      <c r="AS101">
        <v>19200</v>
      </c>
      <c r="AT101">
        <v>100</v>
      </c>
      <c r="AU101" s="10">
        <v>43943</v>
      </c>
      <c r="AV101">
        <v>11850</v>
      </c>
      <c r="AW101">
        <v>450</v>
      </c>
      <c r="AX101" t="s">
        <v>108</v>
      </c>
      <c r="AY101" s="10">
        <v>43942</v>
      </c>
      <c r="AZ101">
        <v>19100</v>
      </c>
      <c r="BA101">
        <v>1600</v>
      </c>
      <c r="BB101" s="10">
        <v>43942</v>
      </c>
      <c r="BC101">
        <v>11400</v>
      </c>
      <c r="BD101">
        <v>-50</v>
      </c>
      <c r="BE101" t="s">
        <v>108</v>
      </c>
      <c r="BF101" s="10">
        <v>43941</v>
      </c>
      <c r="BG101">
        <v>17500</v>
      </c>
      <c r="BH101">
        <v>-900</v>
      </c>
      <c r="BI101" s="10">
        <v>43941</v>
      </c>
      <c r="BJ101">
        <v>11450</v>
      </c>
      <c r="BK101">
        <v>-1750</v>
      </c>
      <c r="BL101" t="s">
        <v>108</v>
      </c>
      <c r="BM101" s="10">
        <v>43938</v>
      </c>
      <c r="BN101">
        <v>18400</v>
      </c>
      <c r="BO101">
        <v>-1150</v>
      </c>
      <c r="BP101" s="10">
        <v>43938</v>
      </c>
      <c r="BQ101">
        <v>13200</v>
      </c>
      <c r="BR101">
        <v>50</v>
      </c>
      <c r="BS101" t="s">
        <v>108</v>
      </c>
      <c r="BT101" s="10">
        <v>43937</v>
      </c>
      <c r="BU101">
        <v>19550</v>
      </c>
      <c r="BV101">
        <v>1400</v>
      </c>
      <c r="BW101" s="10">
        <v>43937</v>
      </c>
      <c r="BX101">
        <v>13150</v>
      </c>
      <c r="BY101">
        <v>4600</v>
      </c>
      <c r="BZ101" t="s">
        <v>108</v>
      </c>
      <c r="CA101" s="10">
        <v>43936</v>
      </c>
      <c r="CB101">
        <v>18150</v>
      </c>
      <c r="CC101">
        <v>-50</v>
      </c>
      <c r="CD101" s="10">
        <v>43936</v>
      </c>
      <c r="CE101">
        <v>8550</v>
      </c>
      <c r="CF101">
        <v>650</v>
      </c>
      <c r="CG101" t="s">
        <v>108</v>
      </c>
      <c r="CH101" s="10">
        <v>43934</v>
      </c>
      <c r="CI101">
        <v>18200</v>
      </c>
      <c r="CJ101">
        <v>-300</v>
      </c>
      <c r="CK101" s="10">
        <v>43934</v>
      </c>
      <c r="CL101">
        <v>7900</v>
      </c>
      <c r="CM101">
        <v>100</v>
      </c>
      <c r="CN101" t="s">
        <v>108</v>
      </c>
      <c r="CO101" s="10">
        <v>43930</v>
      </c>
      <c r="CP101">
        <v>18500</v>
      </c>
      <c r="CQ101">
        <v>500</v>
      </c>
      <c r="CR101" s="10">
        <v>43930</v>
      </c>
      <c r="CS101">
        <v>7800</v>
      </c>
      <c r="CT101">
        <v>950</v>
      </c>
      <c r="CU101" t="s">
        <v>108</v>
      </c>
      <c r="CV101" s="10">
        <v>43929</v>
      </c>
      <c r="CW101">
        <v>18000</v>
      </c>
      <c r="CX101">
        <v>700</v>
      </c>
      <c r="CY101" s="10">
        <v>43929</v>
      </c>
      <c r="CZ101">
        <v>6850</v>
      </c>
      <c r="DA101">
        <v>550</v>
      </c>
      <c r="DD101" t="str">
        <f t="shared" ref="DD101:DD145" si="163">A104</f>
        <v>NIITTECH</v>
      </c>
      <c r="DE101">
        <f t="shared" si="85"/>
        <v>4125</v>
      </c>
      <c r="DF101">
        <f t="shared" si="86"/>
        <v>3750</v>
      </c>
      <c r="DG101">
        <f t="shared" si="87"/>
        <v>3750</v>
      </c>
      <c r="DH101">
        <f t="shared" si="88"/>
        <v>3375</v>
      </c>
      <c r="DI101">
        <f t="shared" si="89"/>
        <v>3750</v>
      </c>
      <c r="DJ101">
        <f t="shared" si="90"/>
        <v>4500</v>
      </c>
      <c r="DK101">
        <f t="shared" si="91"/>
        <v>2625</v>
      </c>
      <c r="DL101">
        <f t="shared" si="92"/>
        <v>2625</v>
      </c>
      <c r="DM101">
        <f t="shared" si="93"/>
        <v>2250</v>
      </c>
      <c r="DN101">
        <f t="shared" si="94"/>
        <v>1875</v>
      </c>
      <c r="DO101">
        <f t="shared" si="95"/>
        <v>1875</v>
      </c>
      <c r="DP101">
        <f t="shared" si="96"/>
        <v>1500</v>
      </c>
      <c r="DQ101">
        <f t="shared" si="97"/>
        <v>1500</v>
      </c>
      <c r="DR101">
        <f t="shared" si="98"/>
        <v>1500</v>
      </c>
      <c r="DS101">
        <f t="shared" si="99"/>
        <v>1500</v>
      </c>
      <c r="DT101">
        <f t="shared" si="148"/>
        <v>1875</v>
      </c>
      <c r="DU101">
        <f t="shared" si="149"/>
        <v>1875</v>
      </c>
      <c r="DV101">
        <f t="shared" si="150"/>
        <v>1875</v>
      </c>
      <c r="DW101">
        <f t="shared" si="151"/>
        <v>1875</v>
      </c>
      <c r="DX101">
        <f t="shared" si="152"/>
        <v>1875</v>
      </c>
      <c r="DY101">
        <f t="shared" si="153"/>
        <v>2250</v>
      </c>
      <c r="DZ101">
        <f t="shared" si="154"/>
        <v>2625</v>
      </c>
      <c r="EA101">
        <f t="shared" si="155"/>
        <v>1125</v>
      </c>
      <c r="EB101">
        <f t="shared" si="156"/>
        <v>1125</v>
      </c>
      <c r="EC101">
        <f t="shared" si="157"/>
        <v>1125</v>
      </c>
      <c r="ED101">
        <f t="shared" si="158"/>
        <v>1125</v>
      </c>
      <c r="EE101">
        <f t="shared" si="159"/>
        <v>1125</v>
      </c>
      <c r="EF101">
        <f t="shared" si="160"/>
        <v>1125</v>
      </c>
      <c r="EG101">
        <f t="shared" si="161"/>
        <v>1125</v>
      </c>
      <c r="EH101">
        <f t="shared" si="162"/>
        <v>1125</v>
      </c>
      <c r="EJ101" s="11" t="str">
        <f t="shared" si="115"/>
        <v>NIITTECH</v>
      </c>
      <c r="EK101" s="12">
        <f t="shared" si="147"/>
        <v>0.45454545454545453</v>
      </c>
      <c r="EL101" s="12">
        <f t="shared" si="147"/>
        <v>0.5</v>
      </c>
      <c r="EM101" s="12">
        <f t="shared" si="147"/>
        <v>0.5</v>
      </c>
      <c r="EN101" s="12">
        <f t="shared" si="147"/>
        <v>0.55555555555555558</v>
      </c>
      <c r="EO101" s="12">
        <f t="shared" si="147"/>
        <v>0.5</v>
      </c>
      <c r="EP101" s="12">
        <f t="shared" si="147"/>
        <v>0.5</v>
      </c>
      <c r="EQ101" s="12">
        <f t="shared" si="147"/>
        <v>1</v>
      </c>
      <c r="ER101" s="12">
        <f t="shared" si="147"/>
        <v>0.42857142857142855</v>
      </c>
      <c r="ES101" s="12">
        <f t="shared" si="147"/>
        <v>0.5</v>
      </c>
      <c r="ET101" s="12">
        <f t="shared" si="147"/>
        <v>0.6</v>
      </c>
      <c r="EU101" s="12">
        <f t="shared" si="147"/>
        <v>0.6</v>
      </c>
      <c r="EV101" s="12">
        <f t="shared" si="147"/>
        <v>0.75</v>
      </c>
      <c r="EW101" s="12">
        <f t="shared" si="147"/>
        <v>0.75</v>
      </c>
      <c r="EX101" s="12">
        <f t="shared" si="147"/>
        <v>0.75</v>
      </c>
      <c r="EY101" s="12">
        <f t="shared" si="147"/>
        <v>0.75</v>
      </c>
      <c r="FA101" s="12" t="str">
        <f t="shared" si="116"/>
        <v>NIITTECH</v>
      </c>
      <c r="FB101" s="12">
        <f t="shared" si="117"/>
        <v>10</v>
      </c>
      <c r="FC101" s="12">
        <f t="shared" si="118"/>
        <v>0</v>
      </c>
      <c r="FD101" s="12">
        <f t="shared" si="119"/>
        <v>11.111111111111111</v>
      </c>
      <c r="FE101" s="12">
        <f t="shared" si="120"/>
        <v>-10</v>
      </c>
      <c r="FF101" s="12">
        <f t="shared" si="121"/>
        <v>-16.666666666666668</v>
      </c>
      <c r="FG101" s="12">
        <f t="shared" si="122"/>
        <v>71.428571428571431</v>
      </c>
      <c r="FH101" s="12">
        <f t="shared" si="123"/>
        <v>0</v>
      </c>
      <c r="FI101" s="12">
        <f t="shared" si="124"/>
        <v>16.666666666666668</v>
      </c>
      <c r="FJ101" s="12">
        <f t="shared" si="125"/>
        <v>20</v>
      </c>
      <c r="FK101" s="12">
        <f t="shared" si="126"/>
        <v>0</v>
      </c>
      <c r="FL101" s="12">
        <f t="shared" si="127"/>
        <v>25</v>
      </c>
      <c r="FM101" s="12">
        <f t="shared" si="128"/>
        <v>0</v>
      </c>
      <c r="FN101" s="12">
        <f t="shared" si="129"/>
        <v>0</v>
      </c>
      <c r="FO101" s="12">
        <f t="shared" si="130"/>
        <v>0</v>
      </c>
      <c r="FP101" s="12">
        <f t="shared" si="131"/>
        <v>0</v>
      </c>
      <c r="FQ101" s="12">
        <f t="shared" si="132"/>
        <v>0</v>
      </c>
      <c r="FR101" s="12">
        <f t="shared" si="133"/>
        <v>0</v>
      </c>
      <c r="FS101" s="12">
        <f t="shared" si="134"/>
        <v>0</v>
      </c>
      <c r="FT101" s="12">
        <f t="shared" si="135"/>
        <v>-0.16666666666666666</v>
      </c>
      <c r="FU101" s="12">
        <f t="shared" si="136"/>
        <v>-0.14285714285714285</v>
      </c>
      <c r="FV101" s="12">
        <f t="shared" si="137"/>
        <v>1.3333333333333333</v>
      </c>
      <c r="FW101" s="12">
        <f t="shared" si="138"/>
        <v>0</v>
      </c>
      <c r="FX101" s="12">
        <f t="shared" si="139"/>
        <v>0</v>
      </c>
      <c r="FY101" s="12">
        <f t="shared" si="140"/>
        <v>0</v>
      </c>
      <c r="FZ101" s="12">
        <f t="shared" si="141"/>
        <v>0</v>
      </c>
      <c r="GA101" s="12">
        <f t="shared" si="142"/>
        <v>0</v>
      </c>
      <c r="GB101" s="12">
        <f t="shared" si="143"/>
        <v>0</v>
      </c>
      <c r="GC101" s="12">
        <f t="shared" si="144"/>
        <v>0</v>
      </c>
    </row>
    <row r="102" spans="1:185" x14ac:dyDescent="0.25">
      <c r="A102" t="s">
        <v>173</v>
      </c>
      <c r="B102" s="10">
        <v>43951</v>
      </c>
      <c r="C102">
        <v>40081425</v>
      </c>
      <c r="D102">
        <v>2740800</v>
      </c>
      <c r="E102" s="10">
        <v>43951</v>
      </c>
      <c r="F102">
        <v>71450950</v>
      </c>
      <c r="G102">
        <v>11224350</v>
      </c>
      <c r="H102" t="s">
        <v>173</v>
      </c>
      <c r="I102" s="10">
        <v>43950</v>
      </c>
      <c r="J102">
        <v>37340625</v>
      </c>
      <c r="K102">
        <v>-409275</v>
      </c>
      <c r="L102" s="10">
        <v>43950</v>
      </c>
      <c r="M102">
        <v>60226600</v>
      </c>
      <c r="N102">
        <v>4945050</v>
      </c>
      <c r="O102" t="s">
        <v>173</v>
      </c>
      <c r="P102" s="10">
        <v>43949</v>
      </c>
      <c r="Q102">
        <v>37749900</v>
      </c>
      <c r="R102">
        <v>537750</v>
      </c>
      <c r="S102" s="10">
        <v>43949</v>
      </c>
      <c r="T102">
        <v>55281550</v>
      </c>
      <c r="U102">
        <v>4576875</v>
      </c>
      <c r="V102" t="s">
        <v>173</v>
      </c>
      <c r="W102" s="10">
        <v>43948</v>
      </c>
      <c r="X102">
        <v>37212150</v>
      </c>
      <c r="Y102">
        <v>2375850</v>
      </c>
      <c r="Z102" s="10">
        <v>43948</v>
      </c>
      <c r="AA102">
        <v>50704675</v>
      </c>
      <c r="AB102">
        <v>4161150</v>
      </c>
      <c r="AC102" t="s">
        <v>173</v>
      </c>
      <c r="AD102" s="10">
        <v>43945</v>
      </c>
      <c r="AE102">
        <v>34836300</v>
      </c>
      <c r="AF102">
        <v>4123125</v>
      </c>
      <c r="AG102" s="10">
        <v>43945</v>
      </c>
      <c r="AH102">
        <v>46543525</v>
      </c>
      <c r="AI102">
        <v>908175</v>
      </c>
      <c r="AJ102" t="s">
        <v>173</v>
      </c>
      <c r="AK102" s="10">
        <v>43944</v>
      </c>
      <c r="AL102">
        <v>41382975</v>
      </c>
      <c r="AM102">
        <v>2787750</v>
      </c>
      <c r="AN102" s="10">
        <v>43944</v>
      </c>
      <c r="AO102">
        <v>64065325</v>
      </c>
      <c r="AP102">
        <v>11025525</v>
      </c>
      <c r="AQ102" t="s">
        <v>173</v>
      </c>
      <c r="AR102" s="10">
        <v>43943</v>
      </c>
      <c r="AS102">
        <v>38595225</v>
      </c>
      <c r="AT102">
        <v>-1789350</v>
      </c>
      <c r="AU102" s="10">
        <v>43943</v>
      </c>
      <c r="AV102">
        <v>53039800</v>
      </c>
      <c r="AW102">
        <v>3939000</v>
      </c>
      <c r="AX102" t="s">
        <v>173</v>
      </c>
      <c r="AY102" s="10">
        <v>43942</v>
      </c>
      <c r="AZ102">
        <v>40384575</v>
      </c>
      <c r="BA102">
        <v>4141500</v>
      </c>
      <c r="BB102" s="10">
        <v>43942</v>
      </c>
      <c r="BC102">
        <v>49100800</v>
      </c>
      <c r="BD102">
        <v>-528900</v>
      </c>
      <c r="BE102" t="s">
        <v>173</v>
      </c>
      <c r="BF102" s="10">
        <v>43941</v>
      </c>
      <c r="BG102">
        <v>36243075</v>
      </c>
      <c r="BH102">
        <v>3021225</v>
      </c>
      <c r="BI102" s="10">
        <v>43941</v>
      </c>
      <c r="BJ102">
        <v>49629700</v>
      </c>
      <c r="BK102">
        <v>3906375</v>
      </c>
      <c r="BL102" t="s">
        <v>173</v>
      </c>
      <c r="BM102" s="10">
        <v>43938</v>
      </c>
      <c r="BN102">
        <v>33221850</v>
      </c>
      <c r="BO102">
        <v>3434100</v>
      </c>
      <c r="BP102" s="10">
        <v>43938</v>
      </c>
      <c r="BQ102">
        <v>45723325</v>
      </c>
      <c r="BR102">
        <v>4070400</v>
      </c>
      <c r="BS102" t="s">
        <v>173</v>
      </c>
      <c r="BT102" s="10">
        <v>43937</v>
      </c>
      <c r="BU102">
        <v>43939050</v>
      </c>
      <c r="BV102">
        <v>5540025</v>
      </c>
      <c r="BW102" s="10">
        <v>43937</v>
      </c>
      <c r="BX102">
        <v>55974775</v>
      </c>
      <c r="BY102">
        <v>7189950</v>
      </c>
      <c r="BZ102" t="s">
        <v>173</v>
      </c>
      <c r="CA102" s="10">
        <v>43936</v>
      </c>
      <c r="CB102">
        <v>38399025</v>
      </c>
      <c r="CC102">
        <v>5112150</v>
      </c>
      <c r="CD102" s="10">
        <v>43936</v>
      </c>
      <c r="CE102">
        <v>48784825</v>
      </c>
      <c r="CF102">
        <v>2498475</v>
      </c>
      <c r="CG102" t="s">
        <v>173</v>
      </c>
      <c r="CH102" s="10">
        <v>43934</v>
      </c>
      <c r="CI102">
        <v>33286875</v>
      </c>
      <c r="CJ102">
        <v>5406975</v>
      </c>
      <c r="CK102" s="10">
        <v>43934</v>
      </c>
      <c r="CL102">
        <v>46286350</v>
      </c>
      <c r="CM102">
        <v>4815375</v>
      </c>
      <c r="CN102" t="s">
        <v>173</v>
      </c>
      <c r="CO102" s="10">
        <v>43930</v>
      </c>
      <c r="CP102">
        <v>39361500</v>
      </c>
      <c r="CQ102">
        <v>1150650</v>
      </c>
      <c r="CR102" s="10">
        <v>43930</v>
      </c>
      <c r="CS102">
        <v>60419800</v>
      </c>
      <c r="CT102">
        <v>10490025</v>
      </c>
      <c r="CU102" t="s">
        <v>173</v>
      </c>
      <c r="CV102" s="10">
        <v>43929</v>
      </c>
      <c r="CW102">
        <v>38210850</v>
      </c>
      <c r="CX102">
        <v>4343100</v>
      </c>
      <c r="CY102" s="10">
        <v>43929</v>
      </c>
      <c r="CZ102">
        <v>49929775</v>
      </c>
      <c r="DA102">
        <v>786750</v>
      </c>
      <c r="DD102" t="str">
        <f t="shared" si="163"/>
        <v>NMDC</v>
      </c>
      <c r="DE102">
        <f t="shared" si="85"/>
        <v>3462000</v>
      </c>
      <c r="DF102">
        <f t="shared" si="86"/>
        <v>2688000</v>
      </c>
      <c r="DG102">
        <f t="shared" si="87"/>
        <v>2802000</v>
      </c>
      <c r="DH102">
        <f t="shared" si="88"/>
        <v>3048000</v>
      </c>
      <c r="DI102">
        <f t="shared" si="89"/>
        <v>3054000</v>
      </c>
      <c r="DJ102">
        <f t="shared" si="90"/>
        <v>3042000</v>
      </c>
      <c r="DK102">
        <f t="shared" si="91"/>
        <v>3054000</v>
      </c>
      <c r="DL102">
        <f t="shared" si="92"/>
        <v>2958000</v>
      </c>
      <c r="DM102">
        <f t="shared" si="93"/>
        <v>3042000</v>
      </c>
      <c r="DN102">
        <f t="shared" si="94"/>
        <v>2778000</v>
      </c>
      <c r="DO102">
        <f t="shared" si="95"/>
        <v>2718000</v>
      </c>
      <c r="DP102">
        <f t="shared" si="96"/>
        <v>2544000</v>
      </c>
      <c r="DQ102">
        <f t="shared" si="97"/>
        <v>2598000</v>
      </c>
      <c r="DR102">
        <f t="shared" si="98"/>
        <v>2472000</v>
      </c>
      <c r="DS102">
        <f t="shared" si="99"/>
        <v>2274000</v>
      </c>
      <c r="DT102">
        <f t="shared" si="148"/>
        <v>1398000</v>
      </c>
      <c r="DU102">
        <f t="shared" si="149"/>
        <v>1242000</v>
      </c>
      <c r="DV102">
        <f t="shared" si="150"/>
        <v>1374000</v>
      </c>
      <c r="DW102">
        <f t="shared" si="151"/>
        <v>1428000</v>
      </c>
      <c r="DX102">
        <f t="shared" si="152"/>
        <v>1374000</v>
      </c>
      <c r="DY102">
        <f t="shared" si="153"/>
        <v>1404000</v>
      </c>
      <c r="DZ102">
        <f t="shared" si="154"/>
        <v>1422000</v>
      </c>
      <c r="EA102">
        <f t="shared" si="155"/>
        <v>1356000</v>
      </c>
      <c r="EB102">
        <f t="shared" si="156"/>
        <v>1344000</v>
      </c>
      <c r="EC102">
        <f t="shared" si="157"/>
        <v>1236000</v>
      </c>
      <c r="ED102">
        <f t="shared" si="158"/>
        <v>1230000</v>
      </c>
      <c r="EE102">
        <f t="shared" si="159"/>
        <v>1254000</v>
      </c>
      <c r="EF102">
        <f t="shared" si="160"/>
        <v>1104000</v>
      </c>
      <c r="EG102">
        <f t="shared" si="161"/>
        <v>834000</v>
      </c>
      <c r="EH102">
        <f t="shared" si="162"/>
        <v>786000</v>
      </c>
      <c r="EJ102" s="11" t="str">
        <f t="shared" si="115"/>
        <v>NMDC</v>
      </c>
      <c r="EK102" s="12">
        <f t="shared" ref="EK102:EY118" si="164">DT102/DE102</f>
        <v>0.40381282495667242</v>
      </c>
      <c r="EL102" s="12">
        <f t="shared" si="164"/>
        <v>0.46205357142857145</v>
      </c>
      <c r="EM102" s="12">
        <f t="shared" si="164"/>
        <v>0.49036402569593146</v>
      </c>
      <c r="EN102" s="12">
        <f t="shared" si="164"/>
        <v>0.46850393700787402</v>
      </c>
      <c r="EO102" s="12">
        <f t="shared" si="164"/>
        <v>0.44990176817288802</v>
      </c>
      <c r="EP102" s="12">
        <f t="shared" si="164"/>
        <v>0.46153846153846156</v>
      </c>
      <c r="EQ102" s="12">
        <f t="shared" si="164"/>
        <v>0.46561886051080548</v>
      </c>
      <c r="ER102" s="12">
        <f t="shared" si="164"/>
        <v>0.45841784989858014</v>
      </c>
      <c r="ES102" s="12">
        <f t="shared" si="164"/>
        <v>0.44181459566074949</v>
      </c>
      <c r="ET102" s="12">
        <f t="shared" si="164"/>
        <v>0.44492440604751621</v>
      </c>
      <c r="EU102" s="12">
        <f t="shared" si="164"/>
        <v>0.45253863134657835</v>
      </c>
      <c r="EV102" s="12">
        <f t="shared" si="164"/>
        <v>0.49292452830188677</v>
      </c>
      <c r="EW102" s="12">
        <f t="shared" si="164"/>
        <v>0.42494226327944573</v>
      </c>
      <c r="EX102" s="12">
        <f t="shared" si="164"/>
        <v>0.33737864077669905</v>
      </c>
      <c r="EY102" s="12">
        <f t="shared" si="164"/>
        <v>0.34564643799472294</v>
      </c>
      <c r="FA102" s="12" t="str">
        <f t="shared" si="116"/>
        <v>NMDC</v>
      </c>
      <c r="FB102" s="12">
        <f t="shared" si="117"/>
        <v>28.794642857142858</v>
      </c>
      <c r="FC102" s="12">
        <f t="shared" si="118"/>
        <v>-4.0685224839400425</v>
      </c>
      <c r="FD102" s="12">
        <f t="shared" si="119"/>
        <v>-8.0708661417322833</v>
      </c>
      <c r="FE102" s="12">
        <f t="shared" si="120"/>
        <v>-0.19646365422396855</v>
      </c>
      <c r="FF102" s="12">
        <f t="shared" si="121"/>
        <v>0.39447731755424065</v>
      </c>
      <c r="FG102" s="12">
        <f t="shared" si="122"/>
        <v>-0.39292730844793711</v>
      </c>
      <c r="FH102" s="12">
        <f t="shared" si="123"/>
        <v>3.2454361054766734</v>
      </c>
      <c r="FI102" s="12">
        <f t="shared" si="124"/>
        <v>-2.7613412228796843</v>
      </c>
      <c r="FJ102" s="12">
        <f t="shared" si="125"/>
        <v>9.5032397408207352</v>
      </c>
      <c r="FK102" s="12">
        <f t="shared" si="126"/>
        <v>2.2075055187637971</v>
      </c>
      <c r="FL102" s="12">
        <f t="shared" si="127"/>
        <v>6.8396226415094343</v>
      </c>
      <c r="FM102" s="12">
        <f t="shared" si="128"/>
        <v>-2.0785219399538106</v>
      </c>
      <c r="FN102" s="12">
        <f t="shared" si="129"/>
        <v>5.0970873786407767</v>
      </c>
      <c r="FO102" s="12">
        <f t="shared" si="130"/>
        <v>8.7071240105540895</v>
      </c>
      <c r="FP102" s="12">
        <f t="shared" si="131"/>
        <v>0.12560386473429952</v>
      </c>
      <c r="FQ102" s="12">
        <f t="shared" si="132"/>
        <v>-9.606986899563319E-2</v>
      </c>
      <c r="FR102" s="12">
        <f t="shared" si="133"/>
        <v>-3.7815126050420166E-2</v>
      </c>
      <c r="FS102" s="12">
        <f t="shared" si="134"/>
        <v>3.9301310043668124E-2</v>
      </c>
      <c r="FT102" s="12">
        <f t="shared" si="135"/>
        <v>-2.1367521367521368E-2</v>
      </c>
      <c r="FU102" s="12">
        <f t="shared" si="136"/>
        <v>-1.2658227848101266E-2</v>
      </c>
      <c r="FV102" s="12">
        <f t="shared" si="137"/>
        <v>4.8672566371681415E-2</v>
      </c>
      <c r="FW102" s="12">
        <f t="shared" si="138"/>
        <v>8.9285714285714281E-3</v>
      </c>
      <c r="FX102" s="12">
        <f t="shared" si="139"/>
        <v>8.7378640776699032E-2</v>
      </c>
      <c r="FY102" s="12">
        <f t="shared" si="140"/>
        <v>4.8780487804878049E-3</v>
      </c>
      <c r="FZ102" s="12">
        <f t="shared" si="141"/>
        <v>-1.9138755980861243E-2</v>
      </c>
      <c r="GA102" s="12">
        <f t="shared" si="142"/>
        <v>0.1358695652173913</v>
      </c>
      <c r="GB102" s="12">
        <f t="shared" si="143"/>
        <v>0.32374100719424459</v>
      </c>
      <c r="GC102" s="12">
        <f t="shared" si="144"/>
        <v>6.1068702290076333E-2</v>
      </c>
    </row>
    <row r="103" spans="1:185" x14ac:dyDescent="0.25">
      <c r="A103" t="s">
        <v>174</v>
      </c>
      <c r="B103" s="10">
        <v>43951</v>
      </c>
      <c r="C103">
        <v>0</v>
      </c>
      <c r="D103">
        <v>0</v>
      </c>
      <c r="E103" s="10">
        <v>43951</v>
      </c>
      <c r="F103">
        <v>0</v>
      </c>
      <c r="G103">
        <v>0</v>
      </c>
      <c r="H103" t="s">
        <v>174</v>
      </c>
      <c r="I103" s="10">
        <v>43950</v>
      </c>
      <c r="J103">
        <v>0</v>
      </c>
      <c r="K103">
        <v>0</v>
      </c>
      <c r="L103" s="10">
        <v>43950</v>
      </c>
      <c r="M103">
        <v>0</v>
      </c>
      <c r="N103">
        <v>0</v>
      </c>
      <c r="O103" t="s">
        <v>174</v>
      </c>
      <c r="P103" s="10">
        <v>43949</v>
      </c>
      <c r="Q103">
        <v>0</v>
      </c>
      <c r="R103">
        <v>0</v>
      </c>
      <c r="S103" s="10">
        <v>43949</v>
      </c>
      <c r="T103">
        <v>0</v>
      </c>
      <c r="U103">
        <v>0</v>
      </c>
      <c r="V103" t="s">
        <v>174</v>
      </c>
      <c r="W103" s="10">
        <v>43948</v>
      </c>
      <c r="X103">
        <v>0</v>
      </c>
      <c r="Y103">
        <v>0</v>
      </c>
      <c r="Z103" s="10">
        <v>43948</v>
      </c>
      <c r="AA103">
        <v>0</v>
      </c>
      <c r="AB103">
        <v>0</v>
      </c>
      <c r="AC103" t="s">
        <v>174</v>
      </c>
      <c r="AD103" s="10">
        <v>43945</v>
      </c>
      <c r="AE103">
        <v>0</v>
      </c>
      <c r="AF103">
        <v>0</v>
      </c>
      <c r="AG103" s="10">
        <v>43945</v>
      </c>
      <c r="AH103">
        <v>0</v>
      </c>
      <c r="AI103">
        <v>0</v>
      </c>
      <c r="AJ103" t="s">
        <v>174</v>
      </c>
      <c r="AK103" s="10">
        <v>43944</v>
      </c>
      <c r="AL103">
        <v>0</v>
      </c>
      <c r="AM103">
        <v>0</v>
      </c>
      <c r="AN103" s="10">
        <v>43944</v>
      </c>
      <c r="AO103">
        <v>0</v>
      </c>
      <c r="AP103">
        <v>0</v>
      </c>
      <c r="AQ103" t="s">
        <v>174</v>
      </c>
      <c r="AR103" s="10">
        <v>43943</v>
      </c>
      <c r="AS103">
        <v>0</v>
      </c>
      <c r="AT103">
        <v>0</v>
      </c>
      <c r="AU103" s="10">
        <v>43943</v>
      </c>
      <c r="AV103">
        <v>0</v>
      </c>
      <c r="AW103">
        <v>0</v>
      </c>
      <c r="AX103" t="s">
        <v>174</v>
      </c>
      <c r="AY103" s="10">
        <v>43942</v>
      </c>
      <c r="AZ103">
        <v>0</v>
      </c>
      <c r="BA103">
        <v>0</v>
      </c>
      <c r="BB103" s="10">
        <v>43942</v>
      </c>
      <c r="BC103">
        <v>0</v>
      </c>
      <c r="BD103">
        <v>0</v>
      </c>
      <c r="BE103" t="s">
        <v>174</v>
      </c>
      <c r="BF103" s="10">
        <v>43941</v>
      </c>
      <c r="BG103">
        <v>0</v>
      </c>
      <c r="BH103">
        <v>0</v>
      </c>
      <c r="BI103" s="10">
        <v>43941</v>
      </c>
      <c r="BJ103">
        <v>0</v>
      </c>
      <c r="BK103">
        <v>0</v>
      </c>
      <c r="BL103" t="s">
        <v>174</v>
      </c>
      <c r="BM103" s="10">
        <v>43938</v>
      </c>
      <c r="BN103">
        <v>0</v>
      </c>
      <c r="BO103">
        <v>0</v>
      </c>
      <c r="BP103" s="10">
        <v>43938</v>
      </c>
      <c r="BQ103">
        <v>0</v>
      </c>
      <c r="BR103">
        <v>0</v>
      </c>
      <c r="BS103" t="s">
        <v>174</v>
      </c>
      <c r="BT103" s="10">
        <v>43937</v>
      </c>
      <c r="BU103">
        <v>0</v>
      </c>
      <c r="BV103">
        <v>0</v>
      </c>
      <c r="BW103" s="10">
        <v>43937</v>
      </c>
      <c r="BX103">
        <v>0</v>
      </c>
      <c r="BY103">
        <v>0</v>
      </c>
      <c r="BZ103" t="s">
        <v>174</v>
      </c>
      <c r="CA103" s="10">
        <v>43936</v>
      </c>
      <c r="CB103">
        <v>0</v>
      </c>
      <c r="CC103">
        <v>0</v>
      </c>
      <c r="CD103" s="10">
        <v>43936</v>
      </c>
      <c r="CE103">
        <v>0</v>
      </c>
      <c r="CF103">
        <v>0</v>
      </c>
      <c r="CG103" t="s">
        <v>174</v>
      </c>
      <c r="CH103" s="10">
        <v>43934</v>
      </c>
      <c r="CI103">
        <v>0</v>
      </c>
      <c r="CJ103">
        <v>0</v>
      </c>
      <c r="CK103" s="10">
        <v>43934</v>
      </c>
      <c r="CL103">
        <v>0</v>
      </c>
      <c r="CM103">
        <v>0</v>
      </c>
      <c r="CN103" t="s">
        <v>174</v>
      </c>
      <c r="CO103" s="10">
        <v>43930</v>
      </c>
      <c r="CP103">
        <v>0</v>
      </c>
      <c r="CQ103">
        <v>0</v>
      </c>
      <c r="CR103" s="10">
        <v>43930</v>
      </c>
      <c r="CS103">
        <v>0</v>
      </c>
      <c r="CT103">
        <v>0</v>
      </c>
      <c r="CU103" t="s">
        <v>174</v>
      </c>
      <c r="CV103" s="10">
        <v>43929</v>
      </c>
      <c r="CW103">
        <v>0</v>
      </c>
      <c r="CX103">
        <v>0</v>
      </c>
      <c r="CY103" s="10">
        <v>43929</v>
      </c>
      <c r="CZ103">
        <v>0</v>
      </c>
      <c r="DA103">
        <v>0</v>
      </c>
      <c r="DD103" t="str">
        <f t="shared" si="163"/>
        <v>NTPC</v>
      </c>
      <c r="DE103">
        <f t="shared" si="85"/>
        <v>5001600</v>
      </c>
      <c r="DF103">
        <f t="shared" si="86"/>
        <v>5251200</v>
      </c>
      <c r="DG103">
        <f t="shared" si="87"/>
        <v>4934400</v>
      </c>
      <c r="DH103">
        <f t="shared" si="88"/>
        <v>5083200</v>
      </c>
      <c r="DI103">
        <f t="shared" si="89"/>
        <v>5006400</v>
      </c>
      <c r="DJ103">
        <f t="shared" si="90"/>
        <v>5097600</v>
      </c>
      <c r="DK103">
        <f t="shared" si="91"/>
        <v>4776000</v>
      </c>
      <c r="DL103">
        <f t="shared" si="92"/>
        <v>4545600</v>
      </c>
      <c r="DM103">
        <f t="shared" si="93"/>
        <v>4209600</v>
      </c>
      <c r="DN103">
        <f t="shared" si="94"/>
        <v>3720000</v>
      </c>
      <c r="DO103">
        <f t="shared" si="95"/>
        <v>3369600</v>
      </c>
      <c r="DP103">
        <f t="shared" si="96"/>
        <v>3076800</v>
      </c>
      <c r="DQ103">
        <f t="shared" si="97"/>
        <v>2611200</v>
      </c>
      <c r="DR103">
        <f t="shared" si="98"/>
        <v>2366400</v>
      </c>
      <c r="DS103">
        <f t="shared" si="99"/>
        <v>2448000</v>
      </c>
      <c r="DT103">
        <f t="shared" si="148"/>
        <v>2433600</v>
      </c>
      <c r="DU103">
        <f t="shared" si="149"/>
        <v>2664000</v>
      </c>
      <c r="DV103">
        <f t="shared" si="150"/>
        <v>2697600</v>
      </c>
      <c r="DW103">
        <f t="shared" si="151"/>
        <v>2812800</v>
      </c>
      <c r="DX103">
        <f t="shared" si="152"/>
        <v>2428800</v>
      </c>
      <c r="DY103">
        <f t="shared" si="153"/>
        <v>2486400</v>
      </c>
      <c r="DZ103">
        <f t="shared" si="154"/>
        <v>2352000</v>
      </c>
      <c r="EA103">
        <f t="shared" si="155"/>
        <v>2342400</v>
      </c>
      <c r="EB103">
        <f t="shared" si="156"/>
        <v>2443200</v>
      </c>
      <c r="EC103">
        <f t="shared" si="157"/>
        <v>1891200</v>
      </c>
      <c r="ED103">
        <f t="shared" si="158"/>
        <v>1708800</v>
      </c>
      <c r="EE103">
        <f t="shared" si="159"/>
        <v>1368000</v>
      </c>
      <c r="EF103">
        <f t="shared" si="160"/>
        <v>1276800</v>
      </c>
      <c r="EG103">
        <f t="shared" si="161"/>
        <v>1252800</v>
      </c>
      <c r="EH103">
        <f t="shared" si="162"/>
        <v>1132800</v>
      </c>
      <c r="EJ103" s="11" t="str">
        <f t="shared" si="115"/>
        <v>NTPC</v>
      </c>
      <c r="EK103" s="12">
        <f t="shared" si="164"/>
        <v>0.48656429942418428</v>
      </c>
      <c r="EL103" s="12">
        <f t="shared" si="164"/>
        <v>0.50731261425959784</v>
      </c>
      <c r="EM103" s="12">
        <f t="shared" si="164"/>
        <v>0.546692607003891</v>
      </c>
      <c r="EN103" s="12">
        <f t="shared" si="164"/>
        <v>0.55335221907459864</v>
      </c>
      <c r="EO103" s="12">
        <f t="shared" si="164"/>
        <v>0.48513902205177373</v>
      </c>
      <c r="EP103" s="12">
        <f t="shared" si="164"/>
        <v>0.48775894538606401</v>
      </c>
      <c r="EQ103" s="12">
        <f t="shared" si="164"/>
        <v>0.49246231155778897</v>
      </c>
      <c r="ER103" s="12">
        <f t="shared" si="164"/>
        <v>0.51531151003167897</v>
      </c>
      <c r="ES103" s="12">
        <f t="shared" si="164"/>
        <v>0.58038768529076401</v>
      </c>
      <c r="ET103" s="12">
        <f t="shared" si="164"/>
        <v>0.50838709677419358</v>
      </c>
      <c r="EU103" s="12">
        <f t="shared" si="164"/>
        <v>0.50712250712250717</v>
      </c>
      <c r="EV103" s="12">
        <f t="shared" si="164"/>
        <v>0.44461778471138846</v>
      </c>
      <c r="EW103" s="12">
        <f t="shared" si="164"/>
        <v>0.4889705882352941</v>
      </c>
      <c r="EX103" s="12">
        <f t="shared" si="164"/>
        <v>0.52941176470588236</v>
      </c>
      <c r="EY103" s="12">
        <f t="shared" si="164"/>
        <v>0.46274509803921571</v>
      </c>
      <c r="FA103" s="12" t="str">
        <f t="shared" si="116"/>
        <v>NTPC</v>
      </c>
      <c r="FB103" s="12">
        <f t="shared" si="117"/>
        <v>-4.753199268738574</v>
      </c>
      <c r="FC103" s="12">
        <f t="shared" si="118"/>
        <v>6.4202334630350197</v>
      </c>
      <c r="FD103" s="12">
        <f t="shared" si="119"/>
        <v>-2.9272898961284231</v>
      </c>
      <c r="FE103" s="12">
        <f t="shared" si="120"/>
        <v>1.5340364333652925</v>
      </c>
      <c r="FF103" s="12">
        <f t="shared" si="121"/>
        <v>-1.7890772128060264</v>
      </c>
      <c r="FG103" s="12">
        <f t="shared" si="122"/>
        <v>6.733668341708543</v>
      </c>
      <c r="FH103" s="12">
        <f t="shared" si="123"/>
        <v>5.0686378035902848</v>
      </c>
      <c r="FI103" s="12">
        <f t="shared" si="124"/>
        <v>7.9817559863169896</v>
      </c>
      <c r="FJ103" s="12">
        <f t="shared" si="125"/>
        <v>13.161290322580646</v>
      </c>
      <c r="FK103" s="12">
        <f t="shared" si="126"/>
        <v>10.398860398860398</v>
      </c>
      <c r="FL103" s="12">
        <f t="shared" si="127"/>
        <v>9.5163806552262091</v>
      </c>
      <c r="FM103" s="12">
        <f t="shared" si="128"/>
        <v>17.830882352941178</v>
      </c>
      <c r="FN103" s="12">
        <f t="shared" si="129"/>
        <v>10.344827586206897</v>
      </c>
      <c r="FO103" s="12">
        <f t="shared" si="130"/>
        <v>-3.3333333333333335</v>
      </c>
      <c r="FP103" s="12">
        <f t="shared" si="131"/>
        <v>-8.6486486486486491E-2</v>
      </c>
      <c r="FQ103" s="12">
        <f t="shared" si="132"/>
        <v>-1.2455516014234875E-2</v>
      </c>
      <c r="FR103" s="12">
        <f t="shared" si="133"/>
        <v>-4.0955631399317405E-2</v>
      </c>
      <c r="FS103" s="12">
        <f t="shared" si="134"/>
        <v>0.15810276679841898</v>
      </c>
      <c r="FT103" s="12">
        <f t="shared" si="135"/>
        <v>-2.3166023166023165E-2</v>
      </c>
      <c r="FU103" s="12">
        <f t="shared" si="136"/>
        <v>5.7142857142857141E-2</v>
      </c>
      <c r="FV103" s="12">
        <f t="shared" si="137"/>
        <v>4.0983606557377051E-3</v>
      </c>
      <c r="FW103" s="12">
        <f t="shared" si="138"/>
        <v>-4.1257367387033402E-2</v>
      </c>
      <c r="FX103" s="12">
        <f t="shared" si="139"/>
        <v>0.29187817258883247</v>
      </c>
      <c r="FY103" s="12">
        <f t="shared" si="140"/>
        <v>0.10674157303370786</v>
      </c>
      <c r="FZ103" s="12">
        <f t="shared" si="141"/>
        <v>0.24912280701754386</v>
      </c>
      <c r="GA103" s="12">
        <f t="shared" si="142"/>
        <v>7.1428571428571425E-2</v>
      </c>
      <c r="GB103" s="12">
        <f t="shared" si="143"/>
        <v>1.9157088122605363E-2</v>
      </c>
      <c r="GC103" s="12">
        <f t="shared" si="144"/>
        <v>0.1059322033898305</v>
      </c>
    </row>
    <row r="104" spans="1:185" x14ac:dyDescent="0.25">
      <c r="A104" t="s">
        <v>109</v>
      </c>
      <c r="B104" s="10">
        <v>43951</v>
      </c>
      <c r="C104">
        <v>4125</v>
      </c>
      <c r="D104">
        <v>375</v>
      </c>
      <c r="E104" s="10">
        <v>43951</v>
      </c>
      <c r="F104">
        <v>1875</v>
      </c>
      <c r="G104">
        <v>0</v>
      </c>
      <c r="H104" t="s">
        <v>109</v>
      </c>
      <c r="I104" s="10">
        <v>43950</v>
      </c>
      <c r="J104">
        <v>3750</v>
      </c>
      <c r="K104">
        <v>0</v>
      </c>
      <c r="L104" s="10">
        <v>43950</v>
      </c>
      <c r="M104">
        <v>1875</v>
      </c>
      <c r="N104">
        <v>0</v>
      </c>
      <c r="O104" t="s">
        <v>109</v>
      </c>
      <c r="P104" s="10">
        <v>43949</v>
      </c>
      <c r="Q104">
        <v>3750</v>
      </c>
      <c r="R104">
        <v>375</v>
      </c>
      <c r="S104" s="10">
        <v>43949</v>
      </c>
      <c r="T104">
        <v>1875</v>
      </c>
      <c r="U104">
        <v>0</v>
      </c>
      <c r="V104" t="s">
        <v>109</v>
      </c>
      <c r="W104" s="10">
        <v>43948</v>
      </c>
      <c r="X104">
        <v>3375</v>
      </c>
      <c r="Y104">
        <v>-375</v>
      </c>
      <c r="Z104" s="10">
        <v>43948</v>
      </c>
      <c r="AA104">
        <v>1875</v>
      </c>
      <c r="AB104">
        <v>0</v>
      </c>
      <c r="AC104" t="s">
        <v>109</v>
      </c>
      <c r="AD104" s="10">
        <v>43945</v>
      </c>
      <c r="AE104">
        <v>3750</v>
      </c>
      <c r="AF104">
        <v>-750</v>
      </c>
      <c r="AG104" s="10">
        <v>43945</v>
      </c>
      <c r="AH104">
        <v>1875</v>
      </c>
      <c r="AI104">
        <v>-375</v>
      </c>
      <c r="AJ104" t="s">
        <v>109</v>
      </c>
      <c r="AK104" s="10">
        <v>43944</v>
      </c>
      <c r="AL104">
        <v>4500</v>
      </c>
      <c r="AM104">
        <v>1875</v>
      </c>
      <c r="AN104" s="10">
        <v>43944</v>
      </c>
      <c r="AO104">
        <v>2250</v>
      </c>
      <c r="AP104">
        <v>-375</v>
      </c>
      <c r="AQ104" t="s">
        <v>109</v>
      </c>
      <c r="AR104" s="10">
        <v>43943</v>
      </c>
      <c r="AS104">
        <v>2625</v>
      </c>
      <c r="AT104">
        <v>0</v>
      </c>
      <c r="AU104" s="10">
        <v>43943</v>
      </c>
      <c r="AV104">
        <v>2625</v>
      </c>
      <c r="AW104">
        <v>1500</v>
      </c>
      <c r="AX104" t="s">
        <v>109</v>
      </c>
      <c r="AY104" s="10">
        <v>43942</v>
      </c>
      <c r="AZ104">
        <v>2625</v>
      </c>
      <c r="BA104">
        <v>375</v>
      </c>
      <c r="BB104" s="10">
        <v>43942</v>
      </c>
      <c r="BC104">
        <v>1125</v>
      </c>
      <c r="BD104">
        <v>0</v>
      </c>
      <c r="BE104" t="s">
        <v>109</v>
      </c>
      <c r="BF104" s="10">
        <v>43941</v>
      </c>
      <c r="BG104">
        <v>2250</v>
      </c>
      <c r="BH104">
        <v>375</v>
      </c>
      <c r="BI104" s="10">
        <v>43941</v>
      </c>
      <c r="BJ104">
        <v>1125</v>
      </c>
      <c r="BK104">
        <v>0</v>
      </c>
      <c r="BL104" t="s">
        <v>109</v>
      </c>
      <c r="BM104" s="10">
        <v>43938</v>
      </c>
      <c r="BN104">
        <v>1875</v>
      </c>
      <c r="BO104">
        <v>0</v>
      </c>
      <c r="BP104" s="10">
        <v>43938</v>
      </c>
      <c r="BQ104">
        <v>1125</v>
      </c>
      <c r="BR104">
        <v>0</v>
      </c>
      <c r="BS104" t="s">
        <v>109</v>
      </c>
      <c r="BT104" s="10">
        <v>43937</v>
      </c>
      <c r="BU104">
        <v>1875</v>
      </c>
      <c r="BV104">
        <v>375</v>
      </c>
      <c r="BW104" s="10">
        <v>43937</v>
      </c>
      <c r="BX104">
        <v>1125</v>
      </c>
      <c r="BY104">
        <v>0</v>
      </c>
      <c r="BZ104" t="s">
        <v>109</v>
      </c>
      <c r="CA104" s="10">
        <v>43936</v>
      </c>
      <c r="CB104">
        <v>1500</v>
      </c>
      <c r="CC104">
        <v>0</v>
      </c>
      <c r="CD104" s="10">
        <v>43936</v>
      </c>
      <c r="CE104">
        <v>1125</v>
      </c>
      <c r="CF104">
        <v>0</v>
      </c>
      <c r="CG104" t="s">
        <v>109</v>
      </c>
      <c r="CH104" s="10">
        <v>43934</v>
      </c>
      <c r="CI104">
        <v>1500</v>
      </c>
      <c r="CJ104">
        <v>0</v>
      </c>
      <c r="CK104" s="10">
        <v>43934</v>
      </c>
      <c r="CL104">
        <v>1125</v>
      </c>
      <c r="CM104">
        <v>0</v>
      </c>
      <c r="CN104" t="s">
        <v>109</v>
      </c>
      <c r="CO104" s="10">
        <v>43930</v>
      </c>
      <c r="CP104">
        <v>1500</v>
      </c>
      <c r="CQ104">
        <v>0</v>
      </c>
      <c r="CR104" s="10">
        <v>43930</v>
      </c>
      <c r="CS104">
        <v>1125</v>
      </c>
      <c r="CT104">
        <v>0</v>
      </c>
      <c r="CU104" t="s">
        <v>109</v>
      </c>
      <c r="CV104" s="10">
        <v>43929</v>
      </c>
      <c r="CW104">
        <v>1500</v>
      </c>
      <c r="CX104">
        <v>375</v>
      </c>
      <c r="CY104" s="10">
        <v>43929</v>
      </c>
      <c r="CZ104">
        <v>1125</v>
      </c>
      <c r="DA104">
        <v>0</v>
      </c>
      <c r="DD104" t="str">
        <f t="shared" si="163"/>
        <v>OIL</v>
      </c>
      <c r="DE104">
        <f t="shared" si="85"/>
        <v>152955</v>
      </c>
      <c r="DF104">
        <f t="shared" si="86"/>
        <v>146157</v>
      </c>
      <c r="DG104">
        <f t="shared" si="87"/>
        <v>149556</v>
      </c>
      <c r="DH104">
        <f t="shared" si="88"/>
        <v>146157</v>
      </c>
      <c r="DI104">
        <f t="shared" si="89"/>
        <v>146157</v>
      </c>
      <c r="DJ104">
        <f t="shared" si="90"/>
        <v>135960</v>
      </c>
      <c r="DK104">
        <f t="shared" si="91"/>
        <v>122364</v>
      </c>
      <c r="DL104">
        <f t="shared" si="92"/>
        <v>98571</v>
      </c>
      <c r="DM104">
        <f t="shared" si="93"/>
        <v>98571</v>
      </c>
      <c r="DN104">
        <f t="shared" si="94"/>
        <v>91773</v>
      </c>
      <c r="DO104">
        <f t="shared" si="95"/>
        <v>91773</v>
      </c>
      <c r="DP104">
        <f t="shared" si="96"/>
        <v>88374</v>
      </c>
      <c r="DQ104">
        <f t="shared" si="97"/>
        <v>84975</v>
      </c>
      <c r="DR104">
        <f t="shared" si="98"/>
        <v>81576</v>
      </c>
      <c r="DS104">
        <f t="shared" si="99"/>
        <v>81576</v>
      </c>
      <c r="DT104">
        <f t="shared" si="148"/>
        <v>115566</v>
      </c>
      <c r="DU104">
        <f t="shared" si="149"/>
        <v>88374</v>
      </c>
      <c r="DV104">
        <f t="shared" si="150"/>
        <v>88374</v>
      </c>
      <c r="DW104">
        <f t="shared" si="151"/>
        <v>84975</v>
      </c>
      <c r="DX104">
        <f t="shared" si="152"/>
        <v>88374</v>
      </c>
      <c r="DY104">
        <f t="shared" si="153"/>
        <v>91773</v>
      </c>
      <c r="DZ104">
        <f t="shared" si="154"/>
        <v>74778</v>
      </c>
      <c r="EA104">
        <f t="shared" si="155"/>
        <v>16995</v>
      </c>
      <c r="EB104">
        <f t="shared" si="156"/>
        <v>16995</v>
      </c>
      <c r="EC104">
        <f t="shared" si="157"/>
        <v>16995</v>
      </c>
      <c r="ED104">
        <f t="shared" si="158"/>
        <v>16995</v>
      </c>
      <c r="EE104">
        <f t="shared" si="159"/>
        <v>16995</v>
      </c>
      <c r="EF104">
        <f t="shared" si="160"/>
        <v>13596</v>
      </c>
      <c r="EG104">
        <f t="shared" si="161"/>
        <v>10197</v>
      </c>
      <c r="EH104">
        <f t="shared" si="162"/>
        <v>10197</v>
      </c>
      <c r="EJ104" s="11" t="str">
        <f t="shared" si="115"/>
        <v>OIL</v>
      </c>
      <c r="EK104" s="12">
        <f t="shared" si="164"/>
        <v>0.75555555555555554</v>
      </c>
      <c r="EL104" s="12">
        <f t="shared" si="164"/>
        <v>0.60465116279069764</v>
      </c>
      <c r="EM104" s="12">
        <f t="shared" si="164"/>
        <v>0.59090909090909094</v>
      </c>
      <c r="EN104" s="12">
        <f t="shared" si="164"/>
        <v>0.58139534883720934</v>
      </c>
      <c r="EO104" s="12">
        <f t="shared" si="164"/>
        <v>0.60465116279069764</v>
      </c>
      <c r="EP104" s="12">
        <f t="shared" si="164"/>
        <v>0.67500000000000004</v>
      </c>
      <c r="EQ104" s="12">
        <f t="shared" si="164"/>
        <v>0.61111111111111116</v>
      </c>
      <c r="ER104" s="12">
        <f t="shared" si="164"/>
        <v>0.17241379310344829</v>
      </c>
      <c r="ES104" s="12">
        <f t="shared" si="164"/>
        <v>0.17241379310344829</v>
      </c>
      <c r="ET104" s="12">
        <f t="shared" si="164"/>
        <v>0.18518518518518517</v>
      </c>
      <c r="EU104" s="12">
        <f t="shared" si="164"/>
        <v>0.18518518518518517</v>
      </c>
      <c r="EV104" s="12">
        <f t="shared" si="164"/>
        <v>0.19230769230769232</v>
      </c>
      <c r="EW104" s="12">
        <f t="shared" si="164"/>
        <v>0.16</v>
      </c>
      <c r="EX104" s="12">
        <f t="shared" si="164"/>
        <v>0.125</v>
      </c>
      <c r="EY104" s="12">
        <f t="shared" si="164"/>
        <v>0.125</v>
      </c>
      <c r="FA104" s="12" t="str">
        <f t="shared" si="116"/>
        <v>OIL</v>
      </c>
      <c r="FB104" s="12">
        <f t="shared" si="117"/>
        <v>4.6511627906976747</v>
      </c>
      <c r="FC104" s="12">
        <f t="shared" si="118"/>
        <v>-2.2727272727272729</v>
      </c>
      <c r="FD104" s="12">
        <f t="shared" si="119"/>
        <v>2.3255813953488373</v>
      </c>
      <c r="FE104" s="12">
        <f t="shared" si="120"/>
        <v>0</v>
      </c>
      <c r="FF104" s="12">
        <f t="shared" si="121"/>
        <v>7.5000000000000009</v>
      </c>
      <c r="FG104" s="12">
        <f t="shared" si="122"/>
        <v>11.111111111111111</v>
      </c>
      <c r="FH104" s="12">
        <f t="shared" si="123"/>
        <v>24.137931034482758</v>
      </c>
      <c r="FI104" s="12">
        <f t="shared" si="124"/>
        <v>0</v>
      </c>
      <c r="FJ104" s="12">
        <f t="shared" si="125"/>
        <v>7.4074074074074074</v>
      </c>
      <c r="FK104" s="12">
        <f t="shared" si="126"/>
        <v>0</v>
      </c>
      <c r="FL104" s="12">
        <f t="shared" si="127"/>
        <v>3.8461538461538463</v>
      </c>
      <c r="FM104" s="12">
        <f t="shared" si="128"/>
        <v>4</v>
      </c>
      <c r="FN104" s="12">
        <f t="shared" si="129"/>
        <v>4.166666666666667</v>
      </c>
      <c r="FO104" s="12">
        <f t="shared" si="130"/>
        <v>0</v>
      </c>
      <c r="FP104" s="12">
        <f t="shared" si="131"/>
        <v>0.30769230769230771</v>
      </c>
      <c r="FQ104" s="12">
        <f t="shared" si="132"/>
        <v>0</v>
      </c>
      <c r="FR104" s="12">
        <f t="shared" si="133"/>
        <v>0.04</v>
      </c>
      <c r="FS104" s="12">
        <f t="shared" si="134"/>
        <v>-3.8461538461538464E-2</v>
      </c>
      <c r="FT104" s="12">
        <f t="shared" si="135"/>
        <v>-3.7037037037037035E-2</v>
      </c>
      <c r="FU104" s="12">
        <f t="shared" si="136"/>
        <v>0.22727272727272727</v>
      </c>
      <c r="FV104" s="12">
        <f t="shared" si="137"/>
        <v>3.4</v>
      </c>
      <c r="FW104" s="12">
        <f t="shared" si="138"/>
        <v>0</v>
      </c>
      <c r="FX104" s="12">
        <f t="shared" si="139"/>
        <v>0</v>
      </c>
      <c r="FY104" s="12">
        <f t="shared" si="140"/>
        <v>0</v>
      </c>
      <c r="FZ104" s="12">
        <f t="shared" si="141"/>
        <v>0</v>
      </c>
      <c r="GA104" s="12">
        <f t="shared" si="142"/>
        <v>0.25</v>
      </c>
      <c r="GB104" s="12">
        <f t="shared" si="143"/>
        <v>0.33333333333333331</v>
      </c>
      <c r="GC104" s="12">
        <f t="shared" si="144"/>
        <v>0</v>
      </c>
    </row>
    <row r="105" spans="1:185" x14ac:dyDescent="0.25">
      <c r="A105" t="s">
        <v>110</v>
      </c>
      <c r="B105" s="10">
        <v>43951</v>
      </c>
      <c r="C105">
        <v>3462000</v>
      </c>
      <c r="D105">
        <v>774000</v>
      </c>
      <c r="E105" s="10">
        <v>43951</v>
      </c>
      <c r="F105">
        <v>1398000</v>
      </c>
      <c r="G105">
        <v>156000</v>
      </c>
      <c r="H105" t="s">
        <v>110</v>
      </c>
      <c r="I105" s="10">
        <v>43950</v>
      </c>
      <c r="J105">
        <v>2688000</v>
      </c>
      <c r="K105">
        <v>-114000</v>
      </c>
      <c r="L105" s="10">
        <v>43950</v>
      </c>
      <c r="M105">
        <v>1242000</v>
      </c>
      <c r="N105">
        <v>-132000</v>
      </c>
      <c r="O105" t="s">
        <v>110</v>
      </c>
      <c r="P105" s="10">
        <v>43949</v>
      </c>
      <c r="Q105">
        <v>2802000</v>
      </c>
      <c r="R105">
        <v>-246000</v>
      </c>
      <c r="S105" s="10">
        <v>43949</v>
      </c>
      <c r="T105">
        <v>1374000</v>
      </c>
      <c r="U105">
        <v>-54000</v>
      </c>
      <c r="V105" t="s">
        <v>110</v>
      </c>
      <c r="W105" s="10">
        <v>43948</v>
      </c>
      <c r="X105">
        <v>3048000</v>
      </c>
      <c r="Y105">
        <v>-6000</v>
      </c>
      <c r="Z105" s="10">
        <v>43948</v>
      </c>
      <c r="AA105">
        <v>1428000</v>
      </c>
      <c r="AB105">
        <v>54000</v>
      </c>
      <c r="AC105" t="s">
        <v>110</v>
      </c>
      <c r="AD105" s="10">
        <v>43945</v>
      </c>
      <c r="AE105">
        <v>3054000</v>
      </c>
      <c r="AF105">
        <v>12000</v>
      </c>
      <c r="AG105" s="10">
        <v>43945</v>
      </c>
      <c r="AH105">
        <v>1374000</v>
      </c>
      <c r="AI105">
        <v>-30000</v>
      </c>
      <c r="AJ105" t="s">
        <v>110</v>
      </c>
      <c r="AK105" s="10">
        <v>43944</v>
      </c>
      <c r="AL105">
        <v>3042000</v>
      </c>
      <c r="AM105">
        <v>-12000</v>
      </c>
      <c r="AN105" s="10">
        <v>43944</v>
      </c>
      <c r="AO105">
        <v>1404000</v>
      </c>
      <c r="AP105">
        <v>-18000</v>
      </c>
      <c r="AQ105" t="s">
        <v>110</v>
      </c>
      <c r="AR105" s="10">
        <v>43943</v>
      </c>
      <c r="AS105">
        <v>3054000</v>
      </c>
      <c r="AT105">
        <v>96000</v>
      </c>
      <c r="AU105" s="10">
        <v>43943</v>
      </c>
      <c r="AV105">
        <v>1422000</v>
      </c>
      <c r="AW105">
        <v>66000</v>
      </c>
      <c r="AX105" t="s">
        <v>110</v>
      </c>
      <c r="AY105" s="10">
        <v>43942</v>
      </c>
      <c r="AZ105">
        <v>2958000</v>
      </c>
      <c r="BA105">
        <v>-84000</v>
      </c>
      <c r="BB105" s="10">
        <v>43942</v>
      </c>
      <c r="BC105">
        <v>1356000</v>
      </c>
      <c r="BD105">
        <v>12000</v>
      </c>
      <c r="BE105" t="s">
        <v>110</v>
      </c>
      <c r="BF105" s="10">
        <v>43941</v>
      </c>
      <c r="BG105">
        <v>3042000</v>
      </c>
      <c r="BH105">
        <v>264000</v>
      </c>
      <c r="BI105" s="10">
        <v>43941</v>
      </c>
      <c r="BJ105">
        <v>1344000</v>
      </c>
      <c r="BK105">
        <v>108000</v>
      </c>
      <c r="BL105" t="s">
        <v>110</v>
      </c>
      <c r="BM105" s="10">
        <v>43938</v>
      </c>
      <c r="BN105">
        <v>2778000</v>
      </c>
      <c r="BO105">
        <v>60000</v>
      </c>
      <c r="BP105" s="10">
        <v>43938</v>
      </c>
      <c r="BQ105">
        <v>1236000</v>
      </c>
      <c r="BR105">
        <v>6000</v>
      </c>
      <c r="BS105" t="s">
        <v>110</v>
      </c>
      <c r="BT105" s="10">
        <v>43937</v>
      </c>
      <c r="BU105">
        <v>2718000</v>
      </c>
      <c r="BV105">
        <v>174000</v>
      </c>
      <c r="BW105" s="10">
        <v>43937</v>
      </c>
      <c r="BX105">
        <v>1230000</v>
      </c>
      <c r="BY105">
        <v>-24000</v>
      </c>
      <c r="BZ105" t="s">
        <v>110</v>
      </c>
      <c r="CA105" s="10">
        <v>43936</v>
      </c>
      <c r="CB105">
        <v>2544000</v>
      </c>
      <c r="CC105">
        <v>-54000</v>
      </c>
      <c r="CD105" s="10">
        <v>43936</v>
      </c>
      <c r="CE105">
        <v>1254000</v>
      </c>
      <c r="CF105">
        <v>150000</v>
      </c>
      <c r="CG105" t="s">
        <v>110</v>
      </c>
      <c r="CH105" s="10">
        <v>43934</v>
      </c>
      <c r="CI105">
        <v>2598000</v>
      </c>
      <c r="CJ105">
        <v>126000</v>
      </c>
      <c r="CK105" s="10">
        <v>43934</v>
      </c>
      <c r="CL105">
        <v>1104000</v>
      </c>
      <c r="CM105">
        <v>270000</v>
      </c>
      <c r="CN105" t="s">
        <v>110</v>
      </c>
      <c r="CO105" s="10">
        <v>43930</v>
      </c>
      <c r="CP105">
        <v>2472000</v>
      </c>
      <c r="CQ105">
        <v>198000</v>
      </c>
      <c r="CR105" s="10">
        <v>43930</v>
      </c>
      <c r="CS105">
        <v>834000</v>
      </c>
      <c r="CT105">
        <v>48000</v>
      </c>
      <c r="CU105" t="s">
        <v>110</v>
      </c>
      <c r="CV105" s="10">
        <v>43929</v>
      </c>
      <c r="CW105">
        <v>2274000</v>
      </c>
      <c r="CX105">
        <v>402000</v>
      </c>
      <c r="CY105" s="10">
        <v>43929</v>
      </c>
      <c r="CZ105">
        <v>786000</v>
      </c>
      <c r="DA105">
        <v>84000</v>
      </c>
      <c r="DD105" t="str">
        <f t="shared" si="163"/>
        <v>ONGC</v>
      </c>
      <c r="DE105">
        <f t="shared" si="85"/>
        <v>11221700</v>
      </c>
      <c r="DF105">
        <f t="shared" si="86"/>
        <v>12677200</v>
      </c>
      <c r="DG105">
        <f t="shared" si="87"/>
        <v>14104000</v>
      </c>
      <c r="DH105">
        <f t="shared" si="88"/>
        <v>14321300</v>
      </c>
      <c r="DI105">
        <f t="shared" si="89"/>
        <v>14559100</v>
      </c>
      <c r="DJ105">
        <f t="shared" si="90"/>
        <v>14350000</v>
      </c>
      <c r="DK105">
        <f t="shared" si="91"/>
        <v>13648900</v>
      </c>
      <c r="DL105">
        <f t="shared" si="92"/>
        <v>11471800</v>
      </c>
      <c r="DM105">
        <f t="shared" si="93"/>
        <v>10578000</v>
      </c>
      <c r="DN105">
        <f t="shared" si="94"/>
        <v>10233600</v>
      </c>
      <c r="DO105">
        <f t="shared" si="95"/>
        <v>9979400</v>
      </c>
      <c r="DP105">
        <f t="shared" si="96"/>
        <v>10209000</v>
      </c>
      <c r="DQ105">
        <f t="shared" si="97"/>
        <v>9602200</v>
      </c>
      <c r="DR105">
        <f t="shared" si="98"/>
        <v>8577200</v>
      </c>
      <c r="DS105">
        <f t="shared" si="99"/>
        <v>8503400</v>
      </c>
      <c r="DT105">
        <f t="shared" si="148"/>
        <v>12459900</v>
      </c>
      <c r="DU105">
        <f t="shared" si="149"/>
        <v>11176600</v>
      </c>
      <c r="DV105">
        <f t="shared" si="150"/>
        <v>11881800</v>
      </c>
      <c r="DW105">
        <f t="shared" si="151"/>
        <v>12004800</v>
      </c>
      <c r="DX105">
        <f t="shared" si="152"/>
        <v>12259000</v>
      </c>
      <c r="DY105">
        <f t="shared" si="153"/>
        <v>12111400</v>
      </c>
      <c r="DZ105">
        <f t="shared" si="154"/>
        <v>12300000</v>
      </c>
      <c r="EA105">
        <f t="shared" si="155"/>
        <v>9749800</v>
      </c>
      <c r="EB105">
        <f t="shared" si="156"/>
        <v>8179500</v>
      </c>
      <c r="EC105">
        <f t="shared" si="157"/>
        <v>8626400</v>
      </c>
      <c r="ED105">
        <f t="shared" si="158"/>
        <v>8380400</v>
      </c>
      <c r="EE105">
        <f t="shared" si="159"/>
        <v>8060600</v>
      </c>
      <c r="EF105">
        <f t="shared" si="160"/>
        <v>7486600</v>
      </c>
      <c r="EG105">
        <f t="shared" si="161"/>
        <v>7269300</v>
      </c>
      <c r="EH105">
        <f t="shared" si="162"/>
        <v>6584600</v>
      </c>
      <c r="EJ105" s="11" t="str">
        <f t="shared" si="115"/>
        <v>ONGC</v>
      </c>
      <c r="EK105" s="12">
        <f t="shared" si="164"/>
        <v>1.1103397880891488</v>
      </c>
      <c r="EL105" s="12">
        <f t="shared" si="164"/>
        <v>0.88163001293661059</v>
      </c>
      <c r="EM105" s="12">
        <f t="shared" si="164"/>
        <v>0.84244186046511627</v>
      </c>
      <c r="EN105" s="12">
        <f t="shared" si="164"/>
        <v>0.83824792442026907</v>
      </c>
      <c r="EO105" s="12">
        <f t="shared" si="164"/>
        <v>0.84201633342720361</v>
      </c>
      <c r="EP105" s="12">
        <f t="shared" si="164"/>
        <v>0.84399999999999997</v>
      </c>
      <c r="EQ105" s="12">
        <f t="shared" si="164"/>
        <v>0.9011715229798738</v>
      </c>
      <c r="ER105" s="12">
        <f t="shared" si="164"/>
        <v>0.84989278055754114</v>
      </c>
      <c r="ES105" s="12">
        <f t="shared" si="164"/>
        <v>0.77325581395348841</v>
      </c>
      <c r="ET105" s="12">
        <f t="shared" si="164"/>
        <v>0.84294871794871795</v>
      </c>
      <c r="EU105" s="12">
        <f t="shared" si="164"/>
        <v>0.83976992604765821</v>
      </c>
      <c r="EV105" s="12">
        <f t="shared" si="164"/>
        <v>0.78955823293172689</v>
      </c>
      <c r="EW105" s="12">
        <f t="shared" si="164"/>
        <v>0.77967549103330491</v>
      </c>
      <c r="EX105" s="12">
        <f t="shared" si="164"/>
        <v>0.84751434034416828</v>
      </c>
      <c r="EY105" s="12">
        <f t="shared" si="164"/>
        <v>0.77434908389585344</v>
      </c>
      <c r="FA105" s="12" t="str">
        <f t="shared" si="116"/>
        <v>ONGC</v>
      </c>
      <c r="FB105" s="12">
        <f t="shared" si="117"/>
        <v>-11.481241914618369</v>
      </c>
      <c r="FC105" s="12">
        <f t="shared" si="118"/>
        <v>-10.116279069767442</v>
      </c>
      <c r="FD105" s="12">
        <f t="shared" si="119"/>
        <v>-1.5173203549957057</v>
      </c>
      <c r="FE105" s="12">
        <f t="shared" si="120"/>
        <v>-1.6333427203604618</v>
      </c>
      <c r="FF105" s="12">
        <f t="shared" si="121"/>
        <v>1.4571428571428571</v>
      </c>
      <c r="FG105" s="12">
        <f t="shared" si="122"/>
        <v>5.1366776809852812</v>
      </c>
      <c r="FH105" s="12">
        <f t="shared" si="123"/>
        <v>18.977841315225159</v>
      </c>
      <c r="FI105" s="12">
        <f t="shared" si="124"/>
        <v>8.449612403100776</v>
      </c>
      <c r="FJ105" s="12">
        <f t="shared" si="125"/>
        <v>3.3653846153846154</v>
      </c>
      <c r="FK105" s="12">
        <f t="shared" si="126"/>
        <v>2.5472473294987674</v>
      </c>
      <c r="FL105" s="12">
        <f t="shared" si="127"/>
        <v>-2.248995983935743</v>
      </c>
      <c r="FM105" s="12">
        <f t="shared" si="128"/>
        <v>6.3193851409052089</v>
      </c>
      <c r="FN105" s="12">
        <f t="shared" si="129"/>
        <v>11.950286806883366</v>
      </c>
      <c r="FO105" s="12">
        <f t="shared" si="130"/>
        <v>0.86788813886210225</v>
      </c>
      <c r="FP105" s="12">
        <f t="shared" si="131"/>
        <v>0.11482024944974321</v>
      </c>
      <c r="FQ105" s="12">
        <f t="shared" si="132"/>
        <v>-5.9351276742581088E-2</v>
      </c>
      <c r="FR105" s="12">
        <f t="shared" si="133"/>
        <v>-1.0245901639344262E-2</v>
      </c>
      <c r="FS105" s="12">
        <f t="shared" si="134"/>
        <v>-2.0735785953177259E-2</v>
      </c>
      <c r="FT105" s="12">
        <f t="shared" si="135"/>
        <v>1.2186865267433988E-2</v>
      </c>
      <c r="FU105" s="12">
        <f t="shared" si="136"/>
        <v>-1.5333333333333332E-2</v>
      </c>
      <c r="FV105" s="12">
        <f t="shared" si="137"/>
        <v>0.26156433978132887</v>
      </c>
      <c r="FW105" s="12">
        <f t="shared" si="138"/>
        <v>0.19197994987468672</v>
      </c>
      <c r="FX105" s="12">
        <f t="shared" si="139"/>
        <v>-5.1806083650190113E-2</v>
      </c>
      <c r="FY105" s="12">
        <f t="shared" si="140"/>
        <v>2.9354207436399216E-2</v>
      </c>
      <c r="FZ105" s="12">
        <f t="shared" si="141"/>
        <v>3.9674465920651068E-2</v>
      </c>
      <c r="GA105" s="12">
        <f t="shared" si="142"/>
        <v>7.6670317634173049E-2</v>
      </c>
      <c r="GB105" s="12">
        <f t="shared" si="143"/>
        <v>2.9892836999435984E-2</v>
      </c>
      <c r="GC105" s="12">
        <f t="shared" si="144"/>
        <v>0.10398505603985056</v>
      </c>
    </row>
    <row r="106" spans="1:185" x14ac:dyDescent="0.25">
      <c r="A106" t="s">
        <v>111</v>
      </c>
      <c r="B106" s="10">
        <v>43951</v>
      </c>
      <c r="C106">
        <v>5001600</v>
      </c>
      <c r="D106">
        <v>-249600</v>
      </c>
      <c r="E106" s="10">
        <v>43951</v>
      </c>
      <c r="F106">
        <v>2433600</v>
      </c>
      <c r="G106">
        <v>-230400</v>
      </c>
      <c r="H106" t="s">
        <v>111</v>
      </c>
      <c r="I106" s="10">
        <v>43950</v>
      </c>
      <c r="J106">
        <v>5251200</v>
      </c>
      <c r="K106">
        <v>316800</v>
      </c>
      <c r="L106" s="10">
        <v>43950</v>
      </c>
      <c r="M106">
        <v>2664000</v>
      </c>
      <c r="N106">
        <v>-33600</v>
      </c>
      <c r="O106" t="s">
        <v>111</v>
      </c>
      <c r="P106" s="10">
        <v>43949</v>
      </c>
      <c r="Q106">
        <v>4934400</v>
      </c>
      <c r="R106">
        <v>-148800</v>
      </c>
      <c r="S106" s="10">
        <v>43949</v>
      </c>
      <c r="T106">
        <v>2697600</v>
      </c>
      <c r="U106">
        <v>-115200</v>
      </c>
      <c r="V106" t="s">
        <v>111</v>
      </c>
      <c r="W106" s="10">
        <v>43948</v>
      </c>
      <c r="X106">
        <v>5083200</v>
      </c>
      <c r="Y106">
        <v>76800</v>
      </c>
      <c r="Z106" s="10">
        <v>43948</v>
      </c>
      <c r="AA106">
        <v>2812800</v>
      </c>
      <c r="AB106">
        <v>384000</v>
      </c>
      <c r="AC106" t="s">
        <v>111</v>
      </c>
      <c r="AD106" s="10">
        <v>43945</v>
      </c>
      <c r="AE106">
        <v>5006400</v>
      </c>
      <c r="AF106">
        <v>-91200</v>
      </c>
      <c r="AG106" s="10">
        <v>43945</v>
      </c>
      <c r="AH106">
        <v>2428800</v>
      </c>
      <c r="AI106">
        <v>-57600</v>
      </c>
      <c r="AJ106" t="s">
        <v>111</v>
      </c>
      <c r="AK106" s="10">
        <v>43944</v>
      </c>
      <c r="AL106">
        <v>5097600</v>
      </c>
      <c r="AM106">
        <v>321600</v>
      </c>
      <c r="AN106" s="10">
        <v>43944</v>
      </c>
      <c r="AO106">
        <v>2486400</v>
      </c>
      <c r="AP106">
        <v>134400</v>
      </c>
      <c r="AQ106" t="s">
        <v>111</v>
      </c>
      <c r="AR106" s="10">
        <v>43943</v>
      </c>
      <c r="AS106">
        <v>4776000</v>
      </c>
      <c r="AT106">
        <v>230400</v>
      </c>
      <c r="AU106" s="10">
        <v>43943</v>
      </c>
      <c r="AV106">
        <v>2352000</v>
      </c>
      <c r="AW106">
        <v>9600</v>
      </c>
      <c r="AX106" t="s">
        <v>111</v>
      </c>
      <c r="AY106" s="10">
        <v>43942</v>
      </c>
      <c r="AZ106">
        <v>4545600</v>
      </c>
      <c r="BA106">
        <v>336000</v>
      </c>
      <c r="BB106" s="10">
        <v>43942</v>
      </c>
      <c r="BC106">
        <v>2342400</v>
      </c>
      <c r="BD106">
        <v>-100800</v>
      </c>
      <c r="BE106" t="s">
        <v>111</v>
      </c>
      <c r="BF106" s="10">
        <v>43941</v>
      </c>
      <c r="BG106">
        <v>4209600</v>
      </c>
      <c r="BH106">
        <v>489600</v>
      </c>
      <c r="BI106" s="10">
        <v>43941</v>
      </c>
      <c r="BJ106">
        <v>2443200</v>
      </c>
      <c r="BK106">
        <v>552000</v>
      </c>
      <c r="BL106" t="s">
        <v>111</v>
      </c>
      <c r="BM106" s="10">
        <v>43938</v>
      </c>
      <c r="BN106">
        <v>3720000</v>
      </c>
      <c r="BO106">
        <v>350400</v>
      </c>
      <c r="BP106" s="10">
        <v>43938</v>
      </c>
      <c r="BQ106">
        <v>1891200</v>
      </c>
      <c r="BR106">
        <v>182400</v>
      </c>
      <c r="BS106" t="s">
        <v>111</v>
      </c>
      <c r="BT106" s="10">
        <v>43937</v>
      </c>
      <c r="BU106">
        <v>3369600</v>
      </c>
      <c r="BV106">
        <v>292800</v>
      </c>
      <c r="BW106" s="10">
        <v>43937</v>
      </c>
      <c r="BX106">
        <v>1708800</v>
      </c>
      <c r="BY106">
        <v>340800</v>
      </c>
      <c r="BZ106" t="s">
        <v>111</v>
      </c>
      <c r="CA106" s="10">
        <v>43936</v>
      </c>
      <c r="CB106">
        <v>3076800</v>
      </c>
      <c r="CC106">
        <v>465600</v>
      </c>
      <c r="CD106" s="10">
        <v>43936</v>
      </c>
      <c r="CE106">
        <v>1368000</v>
      </c>
      <c r="CF106">
        <v>91200</v>
      </c>
      <c r="CG106" t="s">
        <v>111</v>
      </c>
      <c r="CH106" s="10">
        <v>43934</v>
      </c>
      <c r="CI106">
        <v>2611200</v>
      </c>
      <c r="CJ106">
        <v>244800</v>
      </c>
      <c r="CK106" s="10">
        <v>43934</v>
      </c>
      <c r="CL106">
        <v>1276800</v>
      </c>
      <c r="CM106">
        <v>24000</v>
      </c>
      <c r="CN106" t="s">
        <v>111</v>
      </c>
      <c r="CO106" s="10">
        <v>43930</v>
      </c>
      <c r="CP106">
        <v>2366400</v>
      </c>
      <c r="CQ106">
        <v>-81600</v>
      </c>
      <c r="CR106" s="10">
        <v>43930</v>
      </c>
      <c r="CS106">
        <v>1252800</v>
      </c>
      <c r="CT106">
        <v>120000</v>
      </c>
      <c r="CU106" t="s">
        <v>111</v>
      </c>
      <c r="CV106" s="10">
        <v>43929</v>
      </c>
      <c r="CW106">
        <v>2448000</v>
      </c>
      <c r="CX106">
        <v>542400</v>
      </c>
      <c r="CY106" s="10">
        <v>43929</v>
      </c>
      <c r="CZ106">
        <v>1132800</v>
      </c>
      <c r="DA106">
        <v>456000</v>
      </c>
      <c r="DD106" t="str">
        <f t="shared" si="163"/>
        <v>PAGEIND</v>
      </c>
      <c r="DE106">
        <f t="shared" si="85"/>
        <v>125</v>
      </c>
      <c r="DF106">
        <f t="shared" si="86"/>
        <v>100</v>
      </c>
      <c r="DG106">
        <f t="shared" si="87"/>
        <v>75</v>
      </c>
      <c r="DH106">
        <f t="shared" si="88"/>
        <v>75</v>
      </c>
      <c r="DI106">
        <f t="shared" si="89"/>
        <v>75</v>
      </c>
      <c r="DJ106">
        <f t="shared" si="90"/>
        <v>100</v>
      </c>
      <c r="DK106">
        <f t="shared" si="91"/>
        <v>75</v>
      </c>
      <c r="DL106">
        <f t="shared" si="92"/>
        <v>75</v>
      </c>
      <c r="DM106">
        <f t="shared" si="93"/>
        <v>75</v>
      </c>
      <c r="DN106">
        <f t="shared" si="94"/>
        <v>25</v>
      </c>
      <c r="DO106">
        <f t="shared" si="95"/>
        <v>25</v>
      </c>
      <c r="DP106">
        <f t="shared" si="96"/>
        <v>25</v>
      </c>
      <c r="DQ106">
        <f t="shared" si="97"/>
        <v>25</v>
      </c>
      <c r="DR106">
        <f t="shared" si="98"/>
        <v>0</v>
      </c>
      <c r="DS106">
        <f t="shared" si="99"/>
        <v>0</v>
      </c>
      <c r="DT106">
        <f t="shared" si="148"/>
        <v>25</v>
      </c>
      <c r="DU106">
        <f t="shared" si="149"/>
        <v>25</v>
      </c>
      <c r="DV106">
        <f t="shared" si="150"/>
        <v>25</v>
      </c>
      <c r="DW106">
        <f t="shared" si="151"/>
        <v>25</v>
      </c>
      <c r="DX106">
        <f t="shared" si="152"/>
        <v>25</v>
      </c>
      <c r="DY106">
        <f t="shared" si="153"/>
        <v>25</v>
      </c>
      <c r="DZ106">
        <f t="shared" si="154"/>
        <v>25</v>
      </c>
      <c r="EA106">
        <f t="shared" si="155"/>
        <v>25</v>
      </c>
      <c r="EB106">
        <f t="shared" si="156"/>
        <v>25</v>
      </c>
      <c r="EC106">
        <f t="shared" si="157"/>
        <v>25</v>
      </c>
      <c r="ED106">
        <f t="shared" si="158"/>
        <v>25</v>
      </c>
      <c r="EE106">
        <f t="shared" si="159"/>
        <v>25</v>
      </c>
      <c r="EF106">
        <f t="shared" si="160"/>
        <v>25</v>
      </c>
      <c r="EG106">
        <f t="shared" si="161"/>
        <v>25</v>
      </c>
      <c r="EH106">
        <f t="shared" si="162"/>
        <v>25</v>
      </c>
      <c r="EJ106" s="11" t="str">
        <f t="shared" si="115"/>
        <v>PAGEIND</v>
      </c>
      <c r="EK106" s="12">
        <f t="shared" si="164"/>
        <v>0.2</v>
      </c>
      <c r="EL106" s="12">
        <f t="shared" si="164"/>
        <v>0.25</v>
      </c>
      <c r="EM106" s="12">
        <f t="shared" si="164"/>
        <v>0.33333333333333331</v>
      </c>
      <c r="EN106" s="12">
        <f t="shared" si="164"/>
        <v>0.33333333333333331</v>
      </c>
      <c r="EO106" s="12">
        <f t="shared" si="164"/>
        <v>0.33333333333333331</v>
      </c>
      <c r="EP106" s="12">
        <f t="shared" si="164"/>
        <v>0.25</v>
      </c>
      <c r="EQ106" s="12">
        <f t="shared" si="164"/>
        <v>0.33333333333333331</v>
      </c>
      <c r="ER106" s="12">
        <f t="shared" si="164"/>
        <v>0.33333333333333331</v>
      </c>
      <c r="ES106" s="12">
        <f t="shared" si="164"/>
        <v>0.33333333333333331</v>
      </c>
      <c r="ET106" s="12">
        <f t="shared" si="164"/>
        <v>1</v>
      </c>
      <c r="EU106" s="12">
        <f t="shared" si="164"/>
        <v>1</v>
      </c>
      <c r="EV106" s="12">
        <f t="shared" si="164"/>
        <v>1</v>
      </c>
      <c r="EW106" s="12">
        <f t="shared" si="164"/>
        <v>1</v>
      </c>
      <c r="EX106" s="12" t="e">
        <f t="shared" si="164"/>
        <v>#DIV/0!</v>
      </c>
      <c r="EY106" s="12" t="e">
        <f t="shared" si="164"/>
        <v>#DIV/0!</v>
      </c>
      <c r="FA106" s="12" t="str">
        <f t="shared" si="116"/>
        <v>PAGEIND</v>
      </c>
      <c r="FB106" s="12">
        <f t="shared" si="117"/>
        <v>25</v>
      </c>
      <c r="FC106" s="12">
        <f t="shared" si="118"/>
        <v>33.333333333333336</v>
      </c>
      <c r="FD106" s="12">
        <f t="shared" si="119"/>
        <v>0</v>
      </c>
      <c r="FE106" s="12">
        <f t="shared" si="120"/>
        <v>0</v>
      </c>
      <c r="FF106" s="12">
        <f t="shared" si="121"/>
        <v>-25</v>
      </c>
      <c r="FG106" s="12">
        <f t="shared" si="122"/>
        <v>33.333333333333336</v>
      </c>
      <c r="FH106" s="12">
        <f t="shared" si="123"/>
        <v>0</v>
      </c>
      <c r="FI106" s="12">
        <f t="shared" si="124"/>
        <v>0</v>
      </c>
      <c r="FJ106" s="12">
        <f t="shared" si="125"/>
        <v>200</v>
      </c>
      <c r="FK106" s="12">
        <f t="shared" si="126"/>
        <v>0</v>
      </c>
      <c r="FL106" s="12">
        <f t="shared" si="127"/>
        <v>0</v>
      </c>
      <c r="FM106" s="12">
        <f t="shared" si="128"/>
        <v>0</v>
      </c>
      <c r="FN106" s="12" t="e">
        <f t="shared" si="129"/>
        <v>#DIV/0!</v>
      </c>
      <c r="FO106" s="12" t="e">
        <f t="shared" si="130"/>
        <v>#DIV/0!</v>
      </c>
      <c r="FP106" s="12">
        <f t="shared" si="131"/>
        <v>0</v>
      </c>
      <c r="FQ106" s="12">
        <f t="shared" si="132"/>
        <v>0</v>
      </c>
      <c r="FR106" s="12">
        <f t="shared" si="133"/>
        <v>0</v>
      </c>
      <c r="FS106" s="12">
        <f t="shared" si="134"/>
        <v>0</v>
      </c>
      <c r="FT106" s="12">
        <f t="shared" si="135"/>
        <v>0</v>
      </c>
      <c r="FU106" s="12">
        <f t="shared" si="136"/>
        <v>0</v>
      </c>
      <c r="FV106" s="12">
        <f t="shared" si="137"/>
        <v>0</v>
      </c>
      <c r="FW106" s="12">
        <f t="shared" si="138"/>
        <v>0</v>
      </c>
      <c r="FX106" s="12">
        <f t="shared" si="139"/>
        <v>0</v>
      </c>
      <c r="FY106" s="12">
        <f t="shared" si="140"/>
        <v>0</v>
      </c>
      <c r="FZ106" s="12">
        <f t="shared" si="141"/>
        <v>0</v>
      </c>
      <c r="GA106" s="12">
        <f t="shared" si="142"/>
        <v>0</v>
      </c>
      <c r="GB106" s="12">
        <f t="shared" si="143"/>
        <v>0</v>
      </c>
      <c r="GC106" s="12">
        <f t="shared" si="144"/>
        <v>0</v>
      </c>
    </row>
    <row r="107" spans="1:185" x14ac:dyDescent="0.25">
      <c r="A107" t="s">
        <v>165</v>
      </c>
      <c r="B107" s="10">
        <v>43951</v>
      </c>
      <c r="C107">
        <v>152955</v>
      </c>
      <c r="D107">
        <v>6798</v>
      </c>
      <c r="E107" s="10">
        <v>43951</v>
      </c>
      <c r="F107">
        <v>115566</v>
      </c>
      <c r="G107">
        <v>27192</v>
      </c>
      <c r="H107" t="s">
        <v>165</v>
      </c>
      <c r="I107" s="10">
        <v>43950</v>
      </c>
      <c r="J107">
        <v>146157</v>
      </c>
      <c r="K107">
        <v>-3399</v>
      </c>
      <c r="L107" s="10">
        <v>43950</v>
      </c>
      <c r="M107">
        <v>88374</v>
      </c>
      <c r="N107">
        <v>0</v>
      </c>
      <c r="O107" t="s">
        <v>165</v>
      </c>
      <c r="P107" s="10">
        <v>43949</v>
      </c>
      <c r="Q107">
        <v>149556</v>
      </c>
      <c r="R107">
        <v>3399</v>
      </c>
      <c r="S107" s="10">
        <v>43949</v>
      </c>
      <c r="T107">
        <v>88374</v>
      </c>
      <c r="U107">
        <v>3399</v>
      </c>
      <c r="V107" t="s">
        <v>165</v>
      </c>
      <c r="W107" s="10">
        <v>43948</v>
      </c>
      <c r="X107">
        <v>146157</v>
      </c>
      <c r="Y107">
        <v>0</v>
      </c>
      <c r="Z107" s="10">
        <v>43948</v>
      </c>
      <c r="AA107">
        <v>84975</v>
      </c>
      <c r="AB107">
        <v>-3399</v>
      </c>
      <c r="AC107" t="s">
        <v>165</v>
      </c>
      <c r="AD107" s="10">
        <v>43945</v>
      </c>
      <c r="AE107">
        <v>146157</v>
      </c>
      <c r="AF107">
        <v>10197</v>
      </c>
      <c r="AG107" s="10">
        <v>43945</v>
      </c>
      <c r="AH107">
        <v>88374</v>
      </c>
      <c r="AI107">
        <v>-3399</v>
      </c>
      <c r="AJ107" t="s">
        <v>165</v>
      </c>
      <c r="AK107" s="10">
        <v>43944</v>
      </c>
      <c r="AL107">
        <v>135960</v>
      </c>
      <c r="AM107">
        <v>13596</v>
      </c>
      <c r="AN107" s="10">
        <v>43944</v>
      </c>
      <c r="AO107">
        <v>91773</v>
      </c>
      <c r="AP107">
        <v>16995</v>
      </c>
      <c r="AQ107" t="s">
        <v>165</v>
      </c>
      <c r="AR107" s="10">
        <v>43943</v>
      </c>
      <c r="AS107">
        <v>122364</v>
      </c>
      <c r="AT107">
        <v>23793</v>
      </c>
      <c r="AU107" s="10">
        <v>43943</v>
      </c>
      <c r="AV107">
        <v>74778</v>
      </c>
      <c r="AW107">
        <v>57783</v>
      </c>
      <c r="AX107" t="s">
        <v>165</v>
      </c>
      <c r="AY107" s="10">
        <v>43942</v>
      </c>
      <c r="AZ107">
        <v>98571</v>
      </c>
      <c r="BA107">
        <v>0</v>
      </c>
      <c r="BB107" s="10">
        <v>43942</v>
      </c>
      <c r="BC107">
        <v>16995</v>
      </c>
      <c r="BD107">
        <v>0</v>
      </c>
      <c r="BE107" t="s">
        <v>165</v>
      </c>
      <c r="BF107" s="10">
        <v>43941</v>
      </c>
      <c r="BG107">
        <v>98571</v>
      </c>
      <c r="BH107">
        <v>6798</v>
      </c>
      <c r="BI107" s="10">
        <v>43941</v>
      </c>
      <c r="BJ107">
        <v>16995</v>
      </c>
      <c r="BK107">
        <v>0</v>
      </c>
      <c r="BL107" t="s">
        <v>165</v>
      </c>
      <c r="BM107" s="10">
        <v>43938</v>
      </c>
      <c r="BN107">
        <v>91773</v>
      </c>
      <c r="BO107">
        <v>0</v>
      </c>
      <c r="BP107" s="10">
        <v>43938</v>
      </c>
      <c r="BQ107">
        <v>16995</v>
      </c>
      <c r="BR107">
        <v>0</v>
      </c>
      <c r="BS107" t="s">
        <v>165</v>
      </c>
      <c r="BT107" s="10">
        <v>43937</v>
      </c>
      <c r="BU107">
        <v>91773</v>
      </c>
      <c r="BV107">
        <v>3399</v>
      </c>
      <c r="BW107" s="10">
        <v>43937</v>
      </c>
      <c r="BX107">
        <v>16995</v>
      </c>
      <c r="BY107">
        <v>0</v>
      </c>
      <c r="BZ107" t="s">
        <v>165</v>
      </c>
      <c r="CA107" s="10">
        <v>43936</v>
      </c>
      <c r="CB107">
        <v>88374</v>
      </c>
      <c r="CC107">
        <v>3399</v>
      </c>
      <c r="CD107" s="10">
        <v>43936</v>
      </c>
      <c r="CE107">
        <v>16995</v>
      </c>
      <c r="CF107">
        <v>3399</v>
      </c>
      <c r="CG107" t="s">
        <v>165</v>
      </c>
      <c r="CH107" s="10">
        <v>43934</v>
      </c>
      <c r="CI107">
        <v>84975</v>
      </c>
      <c r="CJ107">
        <v>3399</v>
      </c>
      <c r="CK107" s="10">
        <v>43934</v>
      </c>
      <c r="CL107">
        <v>13596</v>
      </c>
      <c r="CM107">
        <v>3399</v>
      </c>
      <c r="CN107" t="s">
        <v>165</v>
      </c>
      <c r="CO107" s="10">
        <v>43930</v>
      </c>
      <c r="CP107">
        <v>81576</v>
      </c>
      <c r="CQ107">
        <v>0</v>
      </c>
      <c r="CR107" s="10">
        <v>43930</v>
      </c>
      <c r="CS107">
        <v>10197</v>
      </c>
      <c r="CT107">
        <v>0</v>
      </c>
      <c r="CU107" t="s">
        <v>165</v>
      </c>
      <c r="CV107" s="10">
        <v>43929</v>
      </c>
      <c r="CW107">
        <v>81576</v>
      </c>
      <c r="CX107">
        <v>3399</v>
      </c>
      <c r="CY107" s="10">
        <v>43929</v>
      </c>
      <c r="CZ107">
        <v>10197</v>
      </c>
      <c r="DA107">
        <v>3399</v>
      </c>
      <c r="DD107" t="str">
        <f t="shared" si="163"/>
        <v>PEL</v>
      </c>
      <c r="DE107">
        <f t="shared" si="85"/>
        <v>232368</v>
      </c>
      <c r="DF107">
        <f t="shared" si="86"/>
        <v>306837</v>
      </c>
      <c r="DG107">
        <f t="shared" si="87"/>
        <v>342063</v>
      </c>
      <c r="DH107">
        <f t="shared" si="88"/>
        <v>382233</v>
      </c>
      <c r="DI107">
        <f t="shared" si="89"/>
        <v>455157</v>
      </c>
      <c r="DJ107">
        <f t="shared" si="90"/>
        <v>399537</v>
      </c>
      <c r="DK107">
        <f t="shared" si="91"/>
        <v>400155</v>
      </c>
      <c r="DL107">
        <f t="shared" si="92"/>
        <v>396756</v>
      </c>
      <c r="DM107">
        <f t="shared" si="93"/>
        <v>329703</v>
      </c>
      <c r="DN107">
        <f t="shared" si="94"/>
        <v>306837</v>
      </c>
      <c r="DO107">
        <f t="shared" si="95"/>
        <v>232059</v>
      </c>
      <c r="DP107">
        <f t="shared" si="96"/>
        <v>186018</v>
      </c>
      <c r="DQ107">
        <f t="shared" si="97"/>
        <v>124527</v>
      </c>
      <c r="DR107">
        <f t="shared" si="98"/>
        <v>95481</v>
      </c>
      <c r="DS107">
        <f t="shared" si="99"/>
        <v>80958</v>
      </c>
      <c r="DT107">
        <f t="shared" si="148"/>
        <v>166860</v>
      </c>
      <c r="DU107">
        <f t="shared" si="149"/>
        <v>147084</v>
      </c>
      <c r="DV107">
        <f t="shared" si="150"/>
        <v>133179</v>
      </c>
      <c r="DW107">
        <f t="shared" si="151"/>
        <v>144612</v>
      </c>
      <c r="DX107">
        <f t="shared" si="152"/>
        <v>148629</v>
      </c>
      <c r="DY107">
        <f t="shared" si="153"/>
        <v>154500</v>
      </c>
      <c r="DZ107">
        <f t="shared" si="154"/>
        <v>164388</v>
      </c>
      <c r="EA107">
        <f t="shared" si="155"/>
        <v>173349</v>
      </c>
      <c r="EB107">
        <f t="shared" si="156"/>
        <v>147084</v>
      </c>
      <c r="EC107">
        <f t="shared" si="157"/>
        <v>138432</v>
      </c>
      <c r="ED107">
        <f t="shared" si="158"/>
        <v>146157</v>
      </c>
      <c r="EE107">
        <f t="shared" si="159"/>
        <v>60873</v>
      </c>
      <c r="EF107">
        <f t="shared" si="160"/>
        <v>47586</v>
      </c>
      <c r="EG107">
        <f t="shared" si="161"/>
        <v>46041</v>
      </c>
      <c r="EH107">
        <f t="shared" si="162"/>
        <v>44187</v>
      </c>
      <c r="EJ107" s="11" t="str">
        <f t="shared" si="115"/>
        <v>PEL</v>
      </c>
      <c r="EK107" s="12">
        <f t="shared" si="164"/>
        <v>0.71808510638297873</v>
      </c>
      <c r="EL107" s="12">
        <f t="shared" si="164"/>
        <v>0.47935548841893255</v>
      </c>
      <c r="EM107" s="12">
        <f t="shared" si="164"/>
        <v>0.38934056007226742</v>
      </c>
      <c r="EN107" s="12">
        <f t="shared" si="164"/>
        <v>0.37833468067906223</v>
      </c>
      <c r="EO107" s="12">
        <f t="shared" si="164"/>
        <v>0.32654446707399865</v>
      </c>
      <c r="EP107" s="12">
        <f t="shared" si="164"/>
        <v>0.38669760247486468</v>
      </c>
      <c r="EQ107" s="12">
        <f t="shared" si="164"/>
        <v>0.41081081081081083</v>
      </c>
      <c r="ER107" s="12">
        <f t="shared" si="164"/>
        <v>0.43691588785046731</v>
      </c>
      <c r="ES107" s="12">
        <f t="shared" si="164"/>
        <v>0.44611059044048734</v>
      </c>
      <c r="ET107" s="12">
        <f t="shared" si="164"/>
        <v>0.45115810674723061</v>
      </c>
      <c r="EU107" s="12">
        <f t="shared" si="164"/>
        <v>0.62982689747003995</v>
      </c>
      <c r="EV107" s="12">
        <f t="shared" si="164"/>
        <v>0.3272425249169435</v>
      </c>
      <c r="EW107" s="12">
        <f t="shared" si="164"/>
        <v>0.38213399503722084</v>
      </c>
      <c r="EX107" s="12">
        <f t="shared" si="164"/>
        <v>0.48220064724919093</v>
      </c>
      <c r="EY107" s="12">
        <f t="shared" si="164"/>
        <v>0.54580152671755722</v>
      </c>
      <c r="FA107" s="12" t="str">
        <f t="shared" si="116"/>
        <v>PEL</v>
      </c>
      <c r="FB107" s="12">
        <f t="shared" si="117"/>
        <v>-24.269889224572005</v>
      </c>
      <c r="FC107" s="12">
        <f t="shared" si="118"/>
        <v>-10.29810298102981</v>
      </c>
      <c r="FD107" s="12">
        <f t="shared" si="119"/>
        <v>-10.509296685529508</v>
      </c>
      <c r="FE107" s="12">
        <f t="shared" si="120"/>
        <v>-16.021724372029873</v>
      </c>
      <c r="FF107" s="12">
        <f t="shared" si="121"/>
        <v>13.921113689095128</v>
      </c>
      <c r="FG107" s="12">
        <f t="shared" si="122"/>
        <v>-0.15444015444015444</v>
      </c>
      <c r="FH107" s="12">
        <f t="shared" si="123"/>
        <v>0.85669781931464173</v>
      </c>
      <c r="FI107" s="12">
        <f t="shared" si="124"/>
        <v>20.337394564198686</v>
      </c>
      <c r="FJ107" s="12">
        <f t="shared" si="125"/>
        <v>7.452165156092649</v>
      </c>
      <c r="FK107" s="12">
        <f t="shared" si="126"/>
        <v>32.223701731025301</v>
      </c>
      <c r="FL107" s="12">
        <f t="shared" si="127"/>
        <v>24.750830564784053</v>
      </c>
      <c r="FM107" s="12">
        <f t="shared" si="128"/>
        <v>49.379652605459057</v>
      </c>
      <c r="FN107" s="12">
        <f t="shared" si="129"/>
        <v>30.420711974110034</v>
      </c>
      <c r="FO107" s="12">
        <f t="shared" si="130"/>
        <v>17.938931297709924</v>
      </c>
      <c r="FP107" s="12">
        <f t="shared" si="131"/>
        <v>0.13445378151260504</v>
      </c>
      <c r="FQ107" s="12">
        <f t="shared" si="132"/>
        <v>0.10440835266821345</v>
      </c>
      <c r="FR107" s="12">
        <f t="shared" si="133"/>
        <v>-7.9059829059829057E-2</v>
      </c>
      <c r="FS107" s="12">
        <f t="shared" si="134"/>
        <v>-2.7027027027027029E-2</v>
      </c>
      <c r="FT107" s="12">
        <f t="shared" si="135"/>
        <v>-3.7999999999999999E-2</v>
      </c>
      <c r="FU107" s="12">
        <f t="shared" si="136"/>
        <v>-6.0150375939849621E-2</v>
      </c>
      <c r="FV107" s="12">
        <f t="shared" si="137"/>
        <v>-5.1693404634581108E-2</v>
      </c>
      <c r="FW107" s="12">
        <f t="shared" si="138"/>
        <v>0.17857142857142858</v>
      </c>
      <c r="FX107" s="12">
        <f t="shared" si="139"/>
        <v>6.25E-2</v>
      </c>
      <c r="FY107" s="12">
        <f t="shared" si="140"/>
        <v>-5.2854122621564484E-2</v>
      </c>
      <c r="FZ107" s="12">
        <f t="shared" si="141"/>
        <v>1.4010152284263959</v>
      </c>
      <c r="GA107" s="12">
        <f t="shared" si="142"/>
        <v>0.2792207792207792</v>
      </c>
      <c r="GB107" s="12">
        <f t="shared" si="143"/>
        <v>3.3557046979865772E-2</v>
      </c>
      <c r="GC107" s="12">
        <f t="shared" si="144"/>
        <v>4.195804195804196E-2</v>
      </c>
    </row>
    <row r="108" spans="1:185" x14ac:dyDescent="0.25">
      <c r="A108" t="s">
        <v>112</v>
      </c>
      <c r="B108" s="10">
        <v>43951</v>
      </c>
      <c r="C108">
        <v>11221700</v>
      </c>
      <c r="D108">
        <v>-1455500</v>
      </c>
      <c r="E108" s="10">
        <v>43951</v>
      </c>
      <c r="F108">
        <v>12459900</v>
      </c>
      <c r="G108">
        <v>1283300</v>
      </c>
      <c r="H108" t="s">
        <v>112</v>
      </c>
      <c r="I108" s="10">
        <v>43950</v>
      </c>
      <c r="J108">
        <v>12677200</v>
      </c>
      <c r="K108">
        <v>-1426800</v>
      </c>
      <c r="L108" s="10">
        <v>43950</v>
      </c>
      <c r="M108">
        <v>11176600</v>
      </c>
      <c r="N108">
        <v>-705200</v>
      </c>
      <c r="O108" t="s">
        <v>112</v>
      </c>
      <c r="P108" s="10">
        <v>43949</v>
      </c>
      <c r="Q108">
        <v>14104000</v>
      </c>
      <c r="R108">
        <v>-217300</v>
      </c>
      <c r="S108" s="10">
        <v>43949</v>
      </c>
      <c r="T108">
        <v>11881800</v>
      </c>
      <c r="U108">
        <v>-123000</v>
      </c>
      <c r="V108" t="s">
        <v>112</v>
      </c>
      <c r="W108" s="10">
        <v>43948</v>
      </c>
      <c r="X108">
        <v>14321300</v>
      </c>
      <c r="Y108">
        <v>-237800</v>
      </c>
      <c r="Z108" s="10">
        <v>43948</v>
      </c>
      <c r="AA108">
        <v>12004800</v>
      </c>
      <c r="AB108">
        <v>-254200</v>
      </c>
      <c r="AC108" t="s">
        <v>112</v>
      </c>
      <c r="AD108" s="10">
        <v>43945</v>
      </c>
      <c r="AE108">
        <v>14559100</v>
      </c>
      <c r="AF108">
        <v>209100</v>
      </c>
      <c r="AG108" s="10">
        <v>43945</v>
      </c>
      <c r="AH108">
        <v>12259000</v>
      </c>
      <c r="AI108">
        <v>147600</v>
      </c>
      <c r="AJ108" t="s">
        <v>112</v>
      </c>
      <c r="AK108" s="10">
        <v>43944</v>
      </c>
      <c r="AL108">
        <v>14350000</v>
      </c>
      <c r="AM108">
        <v>701100</v>
      </c>
      <c r="AN108" s="10">
        <v>43944</v>
      </c>
      <c r="AO108">
        <v>12111400</v>
      </c>
      <c r="AP108">
        <v>-188600</v>
      </c>
      <c r="AQ108" t="s">
        <v>112</v>
      </c>
      <c r="AR108" s="10">
        <v>43943</v>
      </c>
      <c r="AS108">
        <v>13648900</v>
      </c>
      <c r="AT108">
        <v>2177100</v>
      </c>
      <c r="AU108" s="10">
        <v>43943</v>
      </c>
      <c r="AV108">
        <v>12300000</v>
      </c>
      <c r="AW108">
        <v>2550200</v>
      </c>
      <c r="AX108" t="s">
        <v>112</v>
      </c>
      <c r="AY108" s="10">
        <v>43942</v>
      </c>
      <c r="AZ108">
        <v>11471800</v>
      </c>
      <c r="BA108">
        <v>893800</v>
      </c>
      <c r="BB108" s="10">
        <v>43942</v>
      </c>
      <c r="BC108">
        <v>9749800</v>
      </c>
      <c r="BD108">
        <v>1570300</v>
      </c>
      <c r="BE108" t="s">
        <v>112</v>
      </c>
      <c r="BF108" s="10">
        <v>43941</v>
      </c>
      <c r="BG108">
        <v>10578000</v>
      </c>
      <c r="BH108">
        <v>344400</v>
      </c>
      <c r="BI108" s="10">
        <v>43941</v>
      </c>
      <c r="BJ108">
        <v>8179500</v>
      </c>
      <c r="BK108">
        <v>-446900</v>
      </c>
      <c r="BL108" t="s">
        <v>112</v>
      </c>
      <c r="BM108" s="10">
        <v>43938</v>
      </c>
      <c r="BN108">
        <v>10233600</v>
      </c>
      <c r="BO108">
        <v>254200</v>
      </c>
      <c r="BP108" s="10">
        <v>43938</v>
      </c>
      <c r="BQ108">
        <v>8626400</v>
      </c>
      <c r="BR108">
        <v>246000</v>
      </c>
      <c r="BS108" t="s">
        <v>112</v>
      </c>
      <c r="BT108" s="10">
        <v>43937</v>
      </c>
      <c r="BU108">
        <v>9979400</v>
      </c>
      <c r="BV108">
        <v>-229600</v>
      </c>
      <c r="BW108" s="10">
        <v>43937</v>
      </c>
      <c r="BX108">
        <v>8380400</v>
      </c>
      <c r="BY108">
        <v>319800</v>
      </c>
      <c r="BZ108" t="s">
        <v>112</v>
      </c>
      <c r="CA108" s="10">
        <v>43936</v>
      </c>
      <c r="CB108">
        <v>10209000</v>
      </c>
      <c r="CC108">
        <v>606800</v>
      </c>
      <c r="CD108" s="10">
        <v>43936</v>
      </c>
      <c r="CE108">
        <v>8060600</v>
      </c>
      <c r="CF108">
        <v>574000</v>
      </c>
      <c r="CG108" t="s">
        <v>112</v>
      </c>
      <c r="CH108" s="10">
        <v>43934</v>
      </c>
      <c r="CI108">
        <v>9602200</v>
      </c>
      <c r="CJ108">
        <v>1025000</v>
      </c>
      <c r="CK108" s="10">
        <v>43934</v>
      </c>
      <c r="CL108">
        <v>7486600</v>
      </c>
      <c r="CM108">
        <v>217300</v>
      </c>
      <c r="CN108" t="s">
        <v>112</v>
      </c>
      <c r="CO108" s="10">
        <v>43930</v>
      </c>
      <c r="CP108">
        <v>8577200</v>
      </c>
      <c r="CQ108">
        <v>73800</v>
      </c>
      <c r="CR108" s="10">
        <v>43930</v>
      </c>
      <c r="CS108">
        <v>7269300</v>
      </c>
      <c r="CT108">
        <v>684700</v>
      </c>
      <c r="CU108" t="s">
        <v>112</v>
      </c>
      <c r="CV108" s="10">
        <v>43929</v>
      </c>
      <c r="CW108">
        <v>8503400</v>
      </c>
      <c r="CX108">
        <v>-57400</v>
      </c>
      <c r="CY108" s="10">
        <v>43929</v>
      </c>
      <c r="CZ108">
        <v>6584600</v>
      </c>
      <c r="DA108">
        <v>701100</v>
      </c>
      <c r="DD108" t="str">
        <f t="shared" si="163"/>
        <v>PETRONET</v>
      </c>
      <c r="DE108">
        <f t="shared" si="85"/>
        <v>711000</v>
      </c>
      <c r="DF108">
        <f t="shared" si="86"/>
        <v>741000</v>
      </c>
      <c r="DG108">
        <f t="shared" si="87"/>
        <v>855000</v>
      </c>
      <c r="DH108">
        <f t="shared" si="88"/>
        <v>969000</v>
      </c>
      <c r="DI108">
        <f t="shared" si="89"/>
        <v>972000</v>
      </c>
      <c r="DJ108">
        <f t="shared" si="90"/>
        <v>1119000</v>
      </c>
      <c r="DK108">
        <f t="shared" si="91"/>
        <v>1287000</v>
      </c>
      <c r="DL108">
        <f t="shared" si="92"/>
        <v>582000</v>
      </c>
      <c r="DM108">
        <f t="shared" si="93"/>
        <v>573000</v>
      </c>
      <c r="DN108">
        <f t="shared" si="94"/>
        <v>546000</v>
      </c>
      <c r="DO108">
        <f t="shared" si="95"/>
        <v>432000</v>
      </c>
      <c r="DP108">
        <f t="shared" si="96"/>
        <v>384000</v>
      </c>
      <c r="DQ108">
        <f t="shared" si="97"/>
        <v>342000</v>
      </c>
      <c r="DR108">
        <f t="shared" si="98"/>
        <v>294000</v>
      </c>
      <c r="DS108">
        <f t="shared" si="99"/>
        <v>282000</v>
      </c>
      <c r="DT108">
        <f t="shared" si="148"/>
        <v>522000</v>
      </c>
      <c r="DU108">
        <f t="shared" si="149"/>
        <v>456000</v>
      </c>
      <c r="DV108">
        <f t="shared" si="150"/>
        <v>399000</v>
      </c>
      <c r="DW108">
        <f t="shared" si="151"/>
        <v>435000</v>
      </c>
      <c r="DX108">
        <f t="shared" si="152"/>
        <v>423000</v>
      </c>
      <c r="DY108">
        <f t="shared" si="153"/>
        <v>438000</v>
      </c>
      <c r="DZ108">
        <f t="shared" si="154"/>
        <v>423000</v>
      </c>
      <c r="EA108">
        <f t="shared" si="155"/>
        <v>276000</v>
      </c>
      <c r="EB108">
        <f t="shared" si="156"/>
        <v>306000</v>
      </c>
      <c r="EC108">
        <f t="shared" si="157"/>
        <v>288000</v>
      </c>
      <c r="ED108">
        <f t="shared" si="158"/>
        <v>264000</v>
      </c>
      <c r="EE108">
        <f t="shared" si="159"/>
        <v>273000</v>
      </c>
      <c r="EF108">
        <f t="shared" si="160"/>
        <v>252000</v>
      </c>
      <c r="EG108">
        <f t="shared" si="161"/>
        <v>243000</v>
      </c>
      <c r="EH108">
        <f t="shared" si="162"/>
        <v>231000</v>
      </c>
      <c r="EJ108" s="11" t="str">
        <f t="shared" si="115"/>
        <v>PETRONET</v>
      </c>
      <c r="EK108" s="12">
        <f t="shared" si="164"/>
        <v>0.73417721518987344</v>
      </c>
      <c r="EL108" s="12">
        <f t="shared" si="164"/>
        <v>0.61538461538461542</v>
      </c>
      <c r="EM108" s="12">
        <f t="shared" si="164"/>
        <v>0.46666666666666667</v>
      </c>
      <c r="EN108" s="12">
        <f t="shared" si="164"/>
        <v>0.44891640866873067</v>
      </c>
      <c r="EO108" s="12">
        <f t="shared" si="164"/>
        <v>0.43518518518518517</v>
      </c>
      <c r="EP108" s="12">
        <f t="shared" si="164"/>
        <v>0.39142091152815012</v>
      </c>
      <c r="EQ108" s="12">
        <f t="shared" si="164"/>
        <v>0.32867132867132864</v>
      </c>
      <c r="ER108" s="12">
        <f t="shared" si="164"/>
        <v>0.47422680412371132</v>
      </c>
      <c r="ES108" s="12">
        <f t="shared" si="164"/>
        <v>0.53403141361256545</v>
      </c>
      <c r="ET108" s="12">
        <f t="shared" si="164"/>
        <v>0.52747252747252749</v>
      </c>
      <c r="EU108" s="12">
        <f t="shared" si="164"/>
        <v>0.61111111111111116</v>
      </c>
      <c r="EV108" s="12">
        <f t="shared" si="164"/>
        <v>0.7109375</v>
      </c>
      <c r="EW108" s="12">
        <f t="shared" si="164"/>
        <v>0.73684210526315785</v>
      </c>
      <c r="EX108" s="12">
        <f t="shared" si="164"/>
        <v>0.82653061224489799</v>
      </c>
      <c r="EY108" s="12">
        <f t="shared" si="164"/>
        <v>0.81914893617021278</v>
      </c>
      <c r="FA108" s="12" t="str">
        <f t="shared" si="116"/>
        <v>PETRONET</v>
      </c>
      <c r="FB108" s="12">
        <f t="shared" si="117"/>
        <v>-4.048582995951417</v>
      </c>
      <c r="FC108" s="12">
        <f t="shared" si="118"/>
        <v>-13.333333333333334</v>
      </c>
      <c r="FD108" s="12">
        <f t="shared" si="119"/>
        <v>-11.764705882352942</v>
      </c>
      <c r="FE108" s="12">
        <f t="shared" si="120"/>
        <v>-0.30864197530864196</v>
      </c>
      <c r="FF108" s="12">
        <f t="shared" si="121"/>
        <v>-13.136729222520108</v>
      </c>
      <c r="FG108" s="12">
        <f t="shared" si="122"/>
        <v>-13.053613053613054</v>
      </c>
      <c r="FH108" s="12">
        <f t="shared" si="123"/>
        <v>121.1340206185567</v>
      </c>
      <c r="FI108" s="12">
        <f t="shared" si="124"/>
        <v>1.5706806282722514</v>
      </c>
      <c r="FJ108" s="12">
        <f t="shared" si="125"/>
        <v>4.9450549450549453</v>
      </c>
      <c r="FK108" s="12">
        <f t="shared" si="126"/>
        <v>26.388888888888889</v>
      </c>
      <c r="FL108" s="12">
        <f t="shared" si="127"/>
        <v>12.5</v>
      </c>
      <c r="FM108" s="12">
        <f t="shared" si="128"/>
        <v>12.280701754385966</v>
      </c>
      <c r="FN108" s="12">
        <f t="shared" si="129"/>
        <v>16.326530612244898</v>
      </c>
      <c r="FO108" s="12">
        <f t="shared" si="130"/>
        <v>4.2553191489361701</v>
      </c>
      <c r="FP108" s="12">
        <f t="shared" si="131"/>
        <v>0.14473684210526316</v>
      </c>
      <c r="FQ108" s="12">
        <f t="shared" si="132"/>
        <v>0.14285714285714285</v>
      </c>
      <c r="FR108" s="12">
        <f t="shared" si="133"/>
        <v>-8.2758620689655171E-2</v>
      </c>
      <c r="FS108" s="12">
        <f t="shared" si="134"/>
        <v>2.8368794326241134E-2</v>
      </c>
      <c r="FT108" s="12">
        <f t="shared" si="135"/>
        <v>-3.4246575342465752E-2</v>
      </c>
      <c r="FU108" s="12">
        <f t="shared" si="136"/>
        <v>3.5460992907801421E-2</v>
      </c>
      <c r="FV108" s="12">
        <f t="shared" si="137"/>
        <v>0.53260869565217395</v>
      </c>
      <c r="FW108" s="12">
        <f t="shared" si="138"/>
        <v>-9.8039215686274508E-2</v>
      </c>
      <c r="FX108" s="12">
        <f t="shared" si="139"/>
        <v>6.25E-2</v>
      </c>
      <c r="FY108" s="12">
        <f t="shared" si="140"/>
        <v>9.0909090909090912E-2</v>
      </c>
      <c r="FZ108" s="12">
        <f t="shared" si="141"/>
        <v>-3.2967032967032968E-2</v>
      </c>
      <c r="GA108" s="12">
        <f t="shared" si="142"/>
        <v>8.3333333333333329E-2</v>
      </c>
      <c r="GB108" s="12">
        <f t="shared" si="143"/>
        <v>3.7037037037037035E-2</v>
      </c>
      <c r="GC108" s="12">
        <f t="shared" si="144"/>
        <v>5.1948051948051951E-2</v>
      </c>
    </row>
    <row r="109" spans="1:185" x14ac:dyDescent="0.25">
      <c r="A109" t="s">
        <v>113</v>
      </c>
      <c r="B109" s="10">
        <v>43951</v>
      </c>
      <c r="C109">
        <v>125</v>
      </c>
      <c r="D109">
        <v>25</v>
      </c>
      <c r="E109" s="10">
        <v>43951</v>
      </c>
      <c r="F109">
        <v>25</v>
      </c>
      <c r="G109">
        <v>0</v>
      </c>
      <c r="H109" t="s">
        <v>113</v>
      </c>
      <c r="I109" s="10">
        <v>43950</v>
      </c>
      <c r="J109">
        <v>100</v>
      </c>
      <c r="K109">
        <v>25</v>
      </c>
      <c r="L109" s="10">
        <v>43950</v>
      </c>
      <c r="M109">
        <v>25</v>
      </c>
      <c r="N109">
        <v>0</v>
      </c>
      <c r="O109" t="s">
        <v>113</v>
      </c>
      <c r="P109" s="10">
        <v>43949</v>
      </c>
      <c r="Q109">
        <v>75</v>
      </c>
      <c r="R109">
        <v>0</v>
      </c>
      <c r="S109" s="10">
        <v>43949</v>
      </c>
      <c r="T109">
        <v>25</v>
      </c>
      <c r="U109">
        <v>0</v>
      </c>
      <c r="V109" t="s">
        <v>113</v>
      </c>
      <c r="W109" s="10">
        <v>43948</v>
      </c>
      <c r="X109">
        <v>75</v>
      </c>
      <c r="Y109">
        <v>0</v>
      </c>
      <c r="Z109" s="10">
        <v>43948</v>
      </c>
      <c r="AA109">
        <v>25</v>
      </c>
      <c r="AB109">
        <v>0</v>
      </c>
      <c r="AC109" t="s">
        <v>113</v>
      </c>
      <c r="AD109" s="10">
        <v>43945</v>
      </c>
      <c r="AE109">
        <v>75</v>
      </c>
      <c r="AF109">
        <v>-25</v>
      </c>
      <c r="AG109" s="10">
        <v>43945</v>
      </c>
      <c r="AH109">
        <v>25</v>
      </c>
      <c r="AI109">
        <v>0</v>
      </c>
      <c r="AJ109" t="s">
        <v>113</v>
      </c>
      <c r="AK109" s="10">
        <v>43944</v>
      </c>
      <c r="AL109">
        <v>100</v>
      </c>
      <c r="AM109">
        <v>25</v>
      </c>
      <c r="AN109" s="10">
        <v>43944</v>
      </c>
      <c r="AO109">
        <v>25</v>
      </c>
      <c r="AP109">
        <v>0</v>
      </c>
      <c r="AQ109" t="s">
        <v>113</v>
      </c>
      <c r="AR109" s="10">
        <v>43943</v>
      </c>
      <c r="AS109">
        <v>75</v>
      </c>
      <c r="AT109">
        <v>0</v>
      </c>
      <c r="AU109" s="10">
        <v>43943</v>
      </c>
      <c r="AV109">
        <v>25</v>
      </c>
      <c r="AW109">
        <v>0</v>
      </c>
      <c r="AX109" t="s">
        <v>113</v>
      </c>
      <c r="AY109" s="10">
        <v>43942</v>
      </c>
      <c r="AZ109">
        <v>75</v>
      </c>
      <c r="BA109">
        <v>0</v>
      </c>
      <c r="BB109" s="10">
        <v>43942</v>
      </c>
      <c r="BC109">
        <v>25</v>
      </c>
      <c r="BD109">
        <v>0</v>
      </c>
      <c r="BE109" t="s">
        <v>113</v>
      </c>
      <c r="BF109" s="10">
        <v>43941</v>
      </c>
      <c r="BG109">
        <v>75</v>
      </c>
      <c r="BH109">
        <v>50</v>
      </c>
      <c r="BI109" s="10">
        <v>43941</v>
      </c>
      <c r="BJ109">
        <v>25</v>
      </c>
      <c r="BK109">
        <v>0</v>
      </c>
      <c r="BL109" t="s">
        <v>113</v>
      </c>
      <c r="BM109" s="10">
        <v>43938</v>
      </c>
      <c r="BN109">
        <v>25</v>
      </c>
      <c r="BO109">
        <v>0</v>
      </c>
      <c r="BP109" s="10">
        <v>43938</v>
      </c>
      <c r="BQ109">
        <v>25</v>
      </c>
      <c r="BR109">
        <v>0</v>
      </c>
      <c r="BS109" t="s">
        <v>113</v>
      </c>
      <c r="BT109" s="10">
        <v>43937</v>
      </c>
      <c r="BU109">
        <v>25</v>
      </c>
      <c r="BV109">
        <v>0</v>
      </c>
      <c r="BW109" s="10">
        <v>43937</v>
      </c>
      <c r="BX109">
        <v>25</v>
      </c>
      <c r="BY109">
        <v>0</v>
      </c>
      <c r="BZ109" t="s">
        <v>113</v>
      </c>
      <c r="CA109" s="10">
        <v>43936</v>
      </c>
      <c r="CB109">
        <v>25</v>
      </c>
      <c r="CC109">
        <v>0</v>
      </c>
      <c r="CD109" s="10">
        <v>43936</v>
      </c>
      <c r="CE109">
        <v>25</v>
      </c>
      <c r="CF109">
        <v>0</v>
      </c>
      <c r="CG109" t="s">
        <v>113</v>
      </c>
      <c r="CH109" s="10">
        <v>43934</v>
      </c>
      <c r="CI109">
        <v>25</v>
      </c>
      <c r="CJ109">
        <v>25</v>
      </c>
      <c r="CK109" s="10">
        <v>43934</v>
      </c>
      <c r="CL109">
        <v>25</v>
      </c>
      <c r="CM109">
        <v>0</v>
      </c>
      <c r="CN109" t="s">
        <v>113</v>
      </c>
      <c r="CO109" s="10">
        <v>43930</v>
      </c>
      <c r="CP109">
        <v>0</v>
      </c>
      <c r="CQ109">
        <v>0</v>
      </c>
      <c r="CR109" s="10">
        <v>43930</v>
      </c>
      <c r="CS109">
        <v>25</v>
      </c>
      <c r="CT109">
        <v>0</v>
      </c>
      <c r="CU109" t="s">
        <v>113</v>
      </c>
      <c r="CV109" s="10">
        <v>43929</v>
      </c>
      <c r="CW109">
        <v>0</v>
      </c>
      <c r="CX109">
        <v>0</v>
      </c>
      <c r="CY109" s="10">
        <v>43929</v>
      </c>
      <c r="CZ109">
        <v>25</v>
      </c>
      <c r="DA109">
        <v>0</v>
      </c>
      <c r="DD109" t="str">
        <f t="shared" si="163"/>
        <v>PFC</v>
      </c>
      <c r="DE109">
        <f t="shared" si="85"/>
        <v>2752800</v>
      </c>
      <c r="DF109">
        <f t="shared" si="86"/>
        <v>2945000</v>
      </c>
      <c r="DG109">
        <f t="shared" si="87"/>
        <v>3100000</v>
      </c>
      <c r="DH109">
        <f t="shared" si="88"/>
        <v>3521600</v>
      </c>
      <c r="DI109">
        <f t="shared" si="89"/>
        <v>3850200</v>
      </c>
      <c r="DJ109">
        <f t="shared" si="90"/>
        <v>3490600</v>
      </c>
      <c r="DK109">
        <f t="shared" si="91"/>
        <v>3726200</v>
      </c>
      <c r="DL109">
        <f t="shared" si="92"/>
        <v>3943200</v>
      </c>
      <c r="DM109">
        <f t="shared" si="93"/>
        <v>4426800</v>
      </c>
      <c r="DN109">
        <f t="shared" si="94"/>
        <v>3472000</v>
      </c>
      <c r="DO109">
        <f t="shared" si="95"/>
        <v>3224000</v>
      </c>
      <c r="DP109">
        <f t="shared" si="96"/>
        <v>2201000</v>
      </c>
      <c r="DQ109">
        <f t="shared" si="97"/>
        <v>1847600</v>
      </c>
      <c r="DR109">
        <f t="shared" si="98"/>
        <v>1742200</v>
      </c>
      <c r="DS109">
        <f t="shared" si="99"/>
        <v>1717400</v>
      </c>
      <c r="DT109">
        <f t="shared" si="148"/>
        <v>1556200</v>
      </c>
      <c r="DU109">
        <f t="shared" si="149"/>
        <v>1550000</v>
      </c>
      <c r="DV109">
        <f t="shared" si="150"/>
        <v>1543800</v>
      </c>
      <c r="DW109">
        <f t="shared" si="151"/>
        <v>1692600</v>
      </c>
      <c r="DX109">
        <f t="shared" si="152"/>
        <v>1692600</v>
      </c>
      <c r="DY109">
        <f t="shared" si="153"/>
        <v>1655400</v>
      </c>
      <c r="DZ109">
        <f t="shared" si="154"/>
        <v>1457000</v>
      </c>
      <c r="EA109">
        <f t="shared" si="155"/>
        <v>1519000</v>
      </c>
      <c r="EB109">
        <f t="shared" si="156"/>
        <v>1525200</v>
      </c>
      <c r="EC109">
        <f t="shared" si="157"/>
        <v>1419800</v>
      </c>
      <c r="ED109">
        <f t="shared" si="158"/>
        <v>1289600</v>
      </c>
      <c r="EE109">
        <f t="shared" si="159"/>
        <v>1066400</v>
      </c>
      <c r="EF109">
        <f t="shared" si="160"/>
        <v>1035400</v>
      </c>
      <c r="EG109">
        <f t="shared" si="161"/>
        <v>954800</v>
      </c>
      <c r="EH109">
        <f t="shared" si="162"/>
        <v>868000</v>
      </c>
      <c r="EJ109" s="11" t="str">
        <f t="shared" si="115"/>
        <v>PFC</v>
      </c>
      <c r="EK109" s="12">
        <f t="shared" si="164"/>
        <v>0.56531531531531531</v>
      </c>
      <c r="EL109" s="12">
        <f t="shared" si="164"/>
        <v>0.52631578947368418</v>
      </c>
      <c r="EM109" s="12">
        <f t="shared" si="164"/>
        <v>0.498</v>
      </c>
      <c r="EN109" s="12">
        <f t="shared" si="164"/>
        <v>0.48063380281690143</v>
      </c>
      <c r="EO109" s="12">
        <f t="shared" si="164"/>
        <v>0.43961352657004832</v>
      </c>
      <c r="EP109" s="12">
        <f t="shared" si="164"/>
        <v>0.47424511545293074</v>
      </c>
      <c r="EQ109" s="12">
        <f t="shared" si="164"/>
        <v>0.39101497504159732</v>
      </c>
      <c r="ER109" s="12">
        <f t="shared" si="164"/>
        <v>0.38522012578616355</v>
      </c>
      <c r="ES109" s="12">
        <f t="shared" si="164"/>
        <v>0.34453781512605042</v>
      </c>
      <c r="ET109" s="12">
        <f t="shared" si="164"/>
        <v>0.40892857142857142</v>
      </c>
      <c r="EU109" s="12">
        <f t="shared" si="164"/>
        <v>0.4</v>
      </c>
      <c r="EV109" s="12">
        <f t="shared" si="164"/>
        <v>0.48450704225352115</v>
      </c>
      <c r="EW109" s="12">
        <f t="shared" si="164"/>
        <v>0.56040268456375841</v>
      </c>
      <c r="EX109" s="12">
        <f t="shared" si="164"/>
        <v>0.54804270462633453</v>
      </c>
      <c r="EY109" s="12">
        <f t="shared" si="164"/>
        <v>0.50541516245487361</v>
      </c>
      <c r="FA109" s="12" t="str">
        <f t="shared" si="116"/>
        <v>PFC</v>
      </c>
      <c r="FB109" s="12">
        <f t="shared" si="117"/>
        <v>-6.5263157894736841</v>
      </c>
      <c r="FC109" s="12">
        <f t="shared" si="118"/>
        <v>-5</v>
      </c>
      <c r="FD109" s="12">
        <f t="shared" si="119"/>
        <v>-11.971830985915492</v>
      </c>
      <c r="FE109" s="12">
        <f t="shared" si="120"/>
        <v>-8.5346215780998396</v>
      </c>
      <c r="FF109" s="12">
        <f t="shared" si="121"/>
        <v>10.301953818827709</v>
      </c>
      <c r="FG109" s="12">
        <f t="shared" si="122"/>
        <v>-6.3227953410981694</v>
      </c>
      <c r="FH109" s="12">
        <f t="shared" si="123"/>
        <v>-5.5031446540880502</v>
      </c>
      <c r="FI109" s="12">
        <f t="shared" si="124"/>
        <v>-10.92436974789916</v>
      </c>
      <c r="FJ109" s="12">
        <f t="shared" si="125"/>
        <v>27.5</v>
      </c>
      <c r="FK109" s="12">
        <f t="shared" si="126"/>
        <v>7.6923076923076925</v>
      </c>
      <c r="FL109" s="12">
        <f t="shared" si="127"/>
        <v>46.478873239436616</v>
      </c>
      <c r="FM109" s="12">
        <f t="shared" si="128"/>
        <v>19.127516778523489</v>
      </c>
      <c r="FN109" s="12">
        <f t="shared" si="129"/>
        <v>6.0498220640569391</v>
      </c>
      <c r="FO109" s="12">
        <f t="shared" si="130"/>
        <v>1.4440433212996391</v>
      </c>
      <c r="FP109" s="12">
        <f t="shared" si="131"/>
        <v>4.0000000000000001E-3</v>
      </c>
      <c r="FQ109" s="12">
        <f t="shared" si="132"/>
        <v>4.0160642570281121E-3</v>
      </c>
      <c r="FR109" s="12">
        <f t="shared" si="133"/>
        <v>-8.7912087912087919E-2</v>
      </c>
      <c r="FS109" s="12">
        <f t="shared" si="134"/>
        <v>0</v>
      </c>
      <c r="FT109" s="12">
        <f t="shared" si="135"/>
        <v>2.247191011235955E-2</v>
      </c>
      <c r="FU109" s="12">
        <f t="shared" si="136"/>
        <v>0.13617021276595745</v>
      </c>
      <c r="FV109" s="12">
        <f t="shared" si="137"/>
        <v>-4.0816326530612242E-2</v>
      </c>
      <c r="FW109" s="12">
        <f t="shared" si="138"/>
        <v>-4.0650406504065045E-3</v>
      </c>
      <c r="FX109" s="12">
        <f t="shared" si="139"/>
        <v>7.4235807860262015E-2</v>
      </c>
      <c r="FY109" s="12">
        <f t="shared" si="140"/>
        <v>0.10096153846153846</v>
      </c>
      <c r="FZ109" s="12">
        <f t="shared" si="141"/>
        <v>0.20930232558139536</v>
      </c>
      <c r="GA109" s="12">
        <f t="shared" si="142"/>
        <v>2.9940119760479042E-2</v>
      </c>
      <c r="GB109" s="12">
        <f t="shared" si="143"/>
        <v>8.4415584415584416E-2</v>
      </c>
      <c r="GC109" s="12">
        <f t="shared" si="144"/>
        <v>0.1</v>
      </c>
    </row>
    <row r="110" spans="1:185" x14ac:dyDescent="0.25">
      <c r="A110" t="s">
        <v>114</v>
      </c>
      <c r="B110" s="10">
        <v>43951</v>
      </c>
      <c r="C110">
        <v>232368</v>
      </c>
      <c r="D110">
        <v>-74469</v>
      </c>
      <c r="E110" s="10">
        <v>43951</v>
      </c>
      <c r="F110">
        <v>166860</v>
      </c>
      <c r="G110">
        <v>19776</v>
      </c>
      <c r="H110" t="s">
        <v>114</v>
      </c>
      <c r="I110" s="10">
        <v>43950</v>
      </c>
      <c r="J110">
        <v>306837</v>
      </c>
      <c r="K110">
        <v>-35226</v>
      </c>
      <c r="L110" s="10">
        <v>43950</v>
      </c>
      <c r="M110">
        <v>147084</v>
      </c>
      <c r="N110">
        <v>13905</v>
      </c>
      <c r="O110" t="s">
        <v>114</v>
      </c>
      <c r="P110" s="10">
        <v>43949</v>
      </c>
      <c r="Q110">
        <v>342063</v>
      </c>
      <c r="R110">
        <v>-40170</v>
      </c>
      <c r="S110" s="10">
        <v>43949</v>
      </c>
      <c r="T110">
        <v>133179</v>
      </c>
      <c r="U110">
        <v>-11433</v>
      </c>
      <c r="V110" t="s">
        <v>114</v>
      </c>
      <c r="W110" s="10">
        <v>43948</v>
      </c>
      <c r="X110">
        <v>382233</v>
      </c>
      <c r="Y110">
        <v>-72924</v>
      </c>
      <c r="Z110" s="10">
        <v>43948</v>
      </c>
      <c r="AA110">
        <v>144612</v>
      </c>
      <c r="AB110">
        <v>-4017</v>
      </c>
      <c r="AC110" t="s">
        <v>114</v>
      </c>
      <c r="AD110" s="10">
        <v>43945</v>
      </c>
      <c r="AE110">
        <v>455157</v>
      </c>
      <c r="AF110">
        <v>55620</v>
      </c>
      <c r="AG110" s="10">
        <v>43945</v>
      </c>
      <c r="AH110">
        <v>148629</v>
      </c>
      <c r="AI110">
        <v>-5871</v>
      </c>
      <c r="AJ110" t="s">
        <v>114</v>
      </c>
      <c r="AK110" s="10">
        <v>43944</v>
      </c>
      <c r="AL110">
        <v>399537</v>
      </c>
      <c r="AM110">
        <v>-618</v>
      </c>
      <c r="AN110" s="10">
        <v>43944</v>
      </c>
      <c r="AO110">
        <v>154500</v>
      </c>
      <c r="AP110">
        <v>-9888</v>
      </c>
      <c r="AQ110" t="s">
        <v>114</v>
      </c>
      <c r="AR110" s="10">
        <v>43943</v>
      </c>
      <c r="AS110">
        <v>400155</v>
      </c>
      <c r="AT110">
        <v>3399</v>
      </c>
      <c r="AU110" s="10">
        <v>43943</v>
      </c>
      <c r="AV110">
        <v>164388</v>
      </c>
      <c r="AW110">
        <v>-8961</v>
      </c>
      <c r="AX110" t="s">
        <v>114</v>
      </c>
      <c r="AY110" s="10">
        <v>43942</v>
      </c>
      <c r="AZ110">
        <v>396756</v>
      </c>
      <c r="BA110">
        <v>67053</v>
      </c>
      <c r="BB110" s="10">
        <v>43942</v>
      </c>
      <c r="BC110">
        <v>173349</v>
      </c>
      <c r="BD110">
        <v>26265</v>
      </c>
      <c r="BE110" t="s">
        <v>114</v>
      </c>
      <c r="BF110" s="10">
        <v>43941</v>
      </c>
      <c r="BG110">
        <v>329703</v>
      </c>
      <c r="BH110">
        <v>22866</v>
      </c>
      <c r="BI110" s="10">
        <v>43941</v>
      </c>
      <c r="BJ110">
        <v>147084</v>
      </c>
      <c r="BK110">
        <v>8652</v>
      </c>
      <c r="BL110" t="s">
        <v>114</v>
      </c>
      <c r="BM110" s="10">
        <v>43938</v>
      </c>
      <c r="BN110">
        <v>306837</v>
      </c>
      <c r="BO110">
        <v>74778</v>
      </c>
      <c r="BP110" s="10">
        <v>43938</v>
      </c>
      <c r="BQ110">
        <v>138432</v>
      </c>
      <c r="BR110">
        <v>-7725</v>
      </c>
      <c r="BS110" t="s">
        <v>114</v>
      </c>
      <c r="BT110" s="10">
        <v>43937</v>
      </c>
      <c r="BU110">
        <v>232059</v>
      </c>
      <c r="BV110">
        <v>46041</v>
      </c>
      <c r="BW110" s="10">
        <v>43937</v>
      </c>
      <c r="BX110">
        <v>146157</v>
      </c>
      <c r="BY110">
        <v>85284</v>
      </c>
      <c r="BZ110" t="s">
        <v>114</v>
      </c>
      <c r="CA110" s="10">
        <v>43936</v>
      </c>
      <c r="CB110">
        <v>186018</v>
      </c>
      <c r="CC110">
        <v>61491</v>
      </c>
      <c r="CD110" s="10">
        <v>43936</v>
      </c>
      <c r="CE110">
        <v>60873</v>
      </c>
      <c r="CF110">
        <v>13287</v>
      </c>
      <c r="CG110" t="s">
        <v>114</v>
      </c>
      <c r="CH110" s="10">
        <v>43934</v>
      </c>
      <c r="CI110">
        <v>124527</v>
      </c>
      <c r="CJ110">
        <v>29046</v>
      </c>
      <c r="CK110" s="10">
        <v>43934</v>
      </c>
      <c r="CL110">
        <v>47586</v>
      </c>
      <c r="CM110">
        <v>1545</v>
      </c>
      <c r="CN110" t="s">
        <v>114</v>
      </c>
      <c r="CO110" s="10">
        <v>43930</v>
      </c>
      <c r="CP110">
        <v>95481</v>
      </c>
      <c r="CQ110">
        <v>14523</v>
      </c>
      <c r="CR110" s="10">
        <v>43930</v>
      </c>
      <c r="CS110">
        <v>46041</v>
      </c>
      <c r="CT110">
        <v>1854</v>
      </c>
      <c r="CU110" t="s">
        <v>114</v>
      </c>
      <c r="CV110" s="10">
        <v>43929</v>
      </c>
      <c r="CW110">
        <v>80958</v>
      </c>
      <c r="CX110">
        <v>5253</v>
      </c>
      <c r="CY110" s="10">
        <v>43929</v>
      </c>
      <c r="CZ110">
        <v>44187</v>
      </c>
      <c r="DA110">
        <v>1854</v>
      </c>
      <c r="DD110" t="str">
        <f t="shared" si="163"/>
        <v>PIDILITIND</v>
      </c>
      <c r="DE110">
        <f t="shared" si="85"/>
        <v>188000</v>
      </c>
      <c r="DF110">
        <f t="shared" si="86"/>
        <v>205500</v>
      </c>
      <c r="DG110">
        <f t="shared" si="87"/>
        <v>252500</v>
      </c>
      <c r="DH110">
        <f t="shared" si="88"/>
        <v>260500</v>
      </c>
      <c r="DI110">
        <f t="shared" si="89"/>
        <v>250500</v>
      </c>
      <c r="DJ110">
        <f t="shared" si="90"/>
        <v>265500</v>
      </c>
      <c r="DK110">
        <f t="shared" si="91"/>
        <v>290000</v>
      </c>
      <c r="DL110">
        <f t="shared" si="92"/>
        <v>170500</v>
      </c>
      <c r="DM110">
        <f t="shared" si="93"/>
        <v>148500</v>
      </c>
      <c r="DN110">
        <f t="shared" si="94"/>
        <v>148500</v>
      </c>
      <c r="DO110">
        <f t="shared" si="95"/>
        <v>139000</v>
      </c>
      <c r="DP110">
        <f t="shared" si="96"/>
        <v>131000</v>
      </c>
      <c r="DQ110">
        <f t="shared" si="97"/>
        <v>103500</v>
      </c>
      <c r="DR110">
        <f t="shared" si="98"/>
        <v>79000</v>
      </c>
      <c r="DS110">
        <f t="shared" si="99"/>
        <v>75000</v>
      </c>
      <c r="DT110">
        <f t="shared" si="148"/>
        <v>192000</v>
      </c>
      <c r="DU110">
        <f t="shared" si="149"/>
        <v>179500</v>
      </c>
      <c r="DV110">
        <f t="shared" si="150"/>
        <v>190000</v>
      </c>
      <c r="DW110">
        <f t="shared" si="151"/>
        <v>195000</v>
      </c>
      <c r="DX110">
        <f t="shared" si="152"/>
        <v>189000</v>
      </c>
      <c r="DY110">
        <f t="shared" si="153"/>
        <v>185000</v>
      </c>
      <c r="DZ110">
        <f t="shared" si="154"/>
        <v>170000</v>
      </c>
      <c r="EA110">
        <f t="shared" si="155"/>
        <v>154000</v>
      </c>
      <c r="EB110">
        <f t="shared" si="156"/>
        <v>142000</v>
      </c>
      <c r="EC110">
        <f t="shared" si="157"/>
        <v>139000</v>
      </c>
      <c r="ED110">
        <f t="shared" si="158"/>
        <v>133000</v>
      </c>
      <c r="EE110">
        <f t="shared" si="159"/>
        <v>124500</v>
      </c>
      <c r="EF110">
        <f t="shared" si="160"/>
        <v>101000</v>
      </c>
      <c r="EG110">
        <f t="shared" si="161"/>
        <v>95000</v>
      </c>
      <c r="EH110">
        <f t="shared" si="162"/>
        <v>88500</v>
      </c>
      <c r="EJ110" s="11" t="str">
        <f t="shared" si="115"/>
        <v>PIDILITIND</v>
      </c>
      <c r="EK110" s="12">
        <f t="shared" si="164"/>
        <v>1.0212765957446808</v>
      </c>
      <c r="EL110" s="12">
        <f t="shared" si="164"/>
        <v>0.87347931873479323</v>
      </c>
      <c r="EM110" s="12">
        <f t="shared" si="164"/>
        <v>0.75247524752475248</v>
      </c>
      <c r="EN110" s="12">
        <f t="shared" si="164"/>
        <v>0.74856046065259119</v>
      </c>
      <c r="EO110" s="12">
        <f t="shared" si="164"/>
        <v>0.75449101796407181</v>
      </c>
      <c r="EP110" s="12">
        <f t="shared" si="164"/>
        <v>0.69679849340866296</v>
      </c>
      <c r="EQ110" s="12">
        <f t="shared" si="164"/>
        <v>0.58620689655172409</v>
      </c>
      <c r="ER110" s="12">
        <f t="shared" si="164"/>
        <v>0.90322580645161288</v>
      </c>
      <c r="ES110" s="12">
        <f t="shared" si="164"/>
        <v>0.95622895622895621</v>
      </c>
      <c r="ET110" s="12">
        <f t="shared" si="164"/>
        <v>0.93602693602693599</v>
      </c>
      <c r="EU110" s="12">
        <f t="shared" si="164"/>
        <v>0.95683453237410077</v>
      </c>
      <c r="EV110" s="12">
        <f t="shared" si="164"/>
        <v>0.95038167938931295</v>
      </c>
      <c r="EW110" s="12">
        <f t="shared" si="164"/>
        <v>0.97584541062801933</v>
      </c>
      <c r="EX110" s="12">
        <f t="shared" si="164"/>
        <v>1.2025316455696202</v>
      </c>
      <c r="EY110" s="12">
        <f t="shared" si="164"/>
        <v>1.18</v>
      </c>
      <c r="FA110" s="12" t="str">
        <f t="shared" si="116"/>
        <v>PIDILITIND</v>
      </c>
      <c r="FB110" s="12">
        <f t="shared" si="117"/>
        <v>-8.5158150851581507</v>
      </c>
      <c r="FC110" s="12">
        <f t="shared" si="118"/>
        <v>-18.613861386138613</v>
      </c>
      <c r="FD110" s="12">
        <f t="shared" si="119"/>
        <v>-3.0710172744721689</v>
      </c>
      <c r="FE110" s="12">
        <f t="shared" si="120"/>
        <v>3.992015968063872</v>
      </c>
      <c r="FF110" s="12">
        <f t="shared" si="121"/>
        <v>-5.6497175141242941</v>
      </c>
      <c r="FG110" s="12">
        <f t="shared" si="122"/>
        <v>-8.4482758620689662</v>
      </c>
      <c r="FH110" s="12">
        <f t="shared" si="123"/>
        <v>70.087976539589448</v>
      </c>
      <c r="FI110" s="12">
        <f t="shared" si="124"/>
        <v>14.814814814814815</v>
      </c>
      <c r="FJ110" s="12">
        <f t="shared" si="125"/>
        <v>0</v>
      </c>
      <c r="FK110" s="12">
        <f t="shared" si="126"/>
        <v>6.8345323741007196</v>
      </c>
      <c r="FL110" s="12">
        <f t="shared" si="127"/>
        <v>6.106870229007634</v>
      </c>
      <c r="FM110" s="12">
        <f t="shared" si="128"/>
        <v>26.570048309178745</v>
      </c>
      <c r="FN110" s="12">
        <f t="shared" si="129"/>
        <v>31.0126582278481</v>
      </c>
      <c r="FO110" s="12">
        <f t="shared" si="130"/>
        <v>5.333333333333333</v>
      </c>
      <c r="FP110" s="12">
        <f t="shared" si="131"/>
        <v>6.9637883008356549E-2</v>
      </c>
      <c r="FQ110" s="12">
        <f t="shared" si="132"/>
        <v>-5.526315789473684E-2</v>
      </c>
      <c r="FR110" s="12">
        <f t="shared" si="133"/>
        <v>-2.564102564102564E-2</v>
      </c>
      <c r="FS110" s="12">
        <f t="shared" si="134"/>
        <v>3.1746031746031744E-2</v>
      </c>
      <c r="FT110" s="12">
        <f t="shared" si="135"/>
        <v>2.1621621621621623E-2</v>
      </c>
      <c r="FU110" s="12">
        <f t="shared" si="136"/>
        <v>8.8235294117647065E-2</v>
      </c>
      <c r="FV110" s="12">
        <f t="shared" si="137"/>
        <v>0.1038961038961039</v>
      </c>
      <c r="FW110" s="12">
        <f t="shared" si="138"/>
        <v>8.4507042253521125E-2</v>
      </c>
      <c r="FX110" s="12">
        <f t="shared" si="139"/>
        <v>2.1582733812949641E-2</v>
      </c>
      <c r="FY110" s="12">
        <f t="shared" si="140"/>
        <v>4.5112781954887216E-2</v>
      </c>
      <c r="FZ110" s="12">
        <f t="shared" si="141"/>
        <v>6.8273092369477914E-2</v>
      </c>
      <c r="GA110" s="12">
        <f t="shared" si="142"/>
        <v>0.23267326732673269</v>
      </c>
      <c r="GB110" s="12">
        <f t="shared" si="143"/>
        <v>6.3157894736842107E-2</v>
      </c>
      <c r="GC110" s="12">
        <f t="shared" si="144"/>
        <v>7.3446327683615822E-2</v>
      </c>
    </row>
    <row r="111" spans="1:185" x14ac:dyDescent="0.25">
      <c r="A111" t="s">
        <v>115</v>
      </c>
      <c r="B111" s="10">
        <v>43951</v>
      </c>
      <c r="C111">
        <v>711000</v>
      </c>
      <c r="D111">
        <v>-30000</v>
      </c>
      <c r="E111" s="10">
        <v>43951</v>
      </c>
      <c r="F111">
        <v>522000</v>
      </c>
      <c r="G111">
        <v>66000</v>
      </c>
      <c r="H111" t="s">
        <v>115</v>
      </c>
      <c r="I111" s="10">
        <v>43950</v>
      </c>
      <c r="J111">
        <v>741000</v>
      </c>
      <c r="K111">
        <v>-114000</v>
      </c>
      <c r="L111" s="10">
        <v>43950</v>
      </c>
      <c r="M111">
        <v>456000</v>
      </c>
      <c r="N111">
        <v>57000</v>
      </c>
      <c r="O111" t="s">
        <v>115</v>
      </c>
      <c r="P111" s="10">
        <v>43949</v>
      </c>
      <c r="Q111">
        <v>855000</v>
      </c>
      <c r="R111">
        <v>-114000</v>
      </c>
      <c r="S111" s="10">
        <v>43949</v>
      </c>
      <c r="T111">
        <v>399000</v>
      </c>
      <c r="U111">
        <v>-36000</v>
      </c>
      <c r="V111" t="s">
        <v>115</v>
      </c>
      <c r="W111" s="10">
        <v>43948</v>
      </c>
      <c r="X111">
        <v>969000</v>
      </c>
      <c r="Y111">
        <v>-3000</v>
      </c>
      <c r="Z111" s="10">
        <v>43948</v>
      </c>
      <c r="AA111">
        <v>435000</v>
      </c>
      <c r="AB111">
        <v>12000</v>
      </c>
      <c r="AC111" t="s">
        <v>115</v>
      </c>
      <c r="AD111" s="10">
        <v>43945</v>
      </c>
      <c r="AE111">
        <v>972000</v>
      </c>
      <c r="AF111">
        <v>-147000</v>
      </c>
      <c r="AG111" s="10">
        <v>43945</v>
      </c>
      <c r="AH111">
        <v>423000</v>
      </c>
      <c r="AI111">
        <v>-15000</v>
      </c>
      <c r="AJ111" t="s">
        <v>115</v>
      </c>
      <c r="AK111" s="10">
        <v>43944</v>
      </c>
      <c r="AL111">
        <v>1119000</v>
      </c>
      <c r="AM111">
        <v>-168000</v>
      </c>
      <c r="AN111" s="10">
        <v>43944</v>
      </c>
      <c r="AO111">
        <v>438000</v>
      </c>
      <c r="AP111">
        <v>15000</v>
      </c>
      <c r="AQ111" t="s">
        <v>115</v>
      </c>
      <c r="AR111" s="10">
        <v>43943</v>
      </c>
      <c r="AS111">
        <v>1287000</v>
      </c>
      <c r="AT111">
        <v>705000</v>
      </c>
      <c r="AU111" s="10">
        <v>43943</v>
      </c>
      <c r="AV111">
        <v>423000</v>
      </c>
      <c r="AW111">
        <v>147000</v>
      </c>
      <c r="AX111" t="s">
        <v>115</v>
      </c>
      <c r="AY111" s="10">
        <v>43942</v>
      </c>
      <c r="AZ111">
        <v>582000</v>
      </c>
      <c r="BA111">
        <v>9000</v>
      </c>
      <c r="BB111" s="10">
        <v>43942</v>
      </c>
      <c r="BC111">
        <v>276000</v>
      </c>
      <c r="BD111">
        <v>-30000</v>
      </c>
      <c r="BE111" t="s">
        <v>115</v>
      </c>
      <c r="BF111" s="10">
        <v>43941</v>
      </c>
      <c r="BG111">
        <v>573000</v>
      </c>
      <c r="BH111">
        <v>27000</v>
      </c>
      <c r="BI111" s="10">
        <v>43941</v>
      </c>
      <c r="BJ111">
        <v>306000</v>
      </c>
      <c r="BK111">
        <v>18000</v>
      </c>
      <c r="BL111" t="s">
        <v>115</v>
      </c>
      <c r="BM111" s="10">
        <v>43938</v>
      </c>
      <c r="BN111">
        <v>546000</v>
      </c>
      <c r="BO111">
        <v>114000</v>
      </c>
      <c r="BP111" s="10">
        <v>43938</v>
      </c>
      <c r="BQ111">
        <v>288000</v>
      </c>
      <c r="BR111">
        <v>24000</v>
      </c>
      <c r="BS111" t="s">
        <v>115</v>
      </c>
      <c r="BT111" s="10">
        <v>43937</v>
      </c>
      <c r="BU111">
        <v>432000</v>
      </c>
      <c r="BV111">
        <v>48000</v>
      </c>
      <c r="BW111" s="10">
        <v>43937</v>
      </c>
      <c r="BX111">
        <v>264000</v>
      </c>
      <c r="BY111">
        <v>-9000</v>
      </c>
      <c r="BZ111" t="s">
        <v>115</v>
      </c>
      <c r="CA111" s="10">
        <v>43936</v>
      </c>
      <c r="CB111">
        <v>384000</v>
      </c>
      <c r="CC111">
        <v>42000</v>
      </c>
      <c r="CD111" s="10">
        <v>43936</v>
      </c>
      <c r="CE111">
        <v>273000</v>
      </c>
      <c r="CF111">
        <v>21000</v>
      </c>
      <c r="CG111" t="s">
        <v>115</v>
      </c>
      <c r="CH111" s="10">
        <v>43934</v>
      </c>
      <c r="CI111">
        <v>342000</v>
      </c>
      <c r="CJ111">
        <v>48000</v>
      </c>
      <c r="CK111" s="10">
        <v>43934</v>
      </c>
      <c r="CL111">
        <v>252000</v>
      </c>
      <c r="CM111">
        <v>9000</v>
      </c>
      <c r="CN111" t="s">
        <v>115</v>
      </c>
      <c r="CO111" s="10">
        <v>43930</v>
      </c>
      <c r="CP111">
        <v>294000</v>
      </c>
      <c r="CQ111">
        <v>12000</v>
      </c>
      <c r="CR111" s="10">
        <v>43930</v>
      </c>
      <c r="CS111">
        <v>243000</v>
      </c>
      <c r="CT111">
        <v>12000</v>
      </c>
      <c r="CU111" t="s">
        <v>115</v>
      </c>
      <c r="CV111" s="10">
        <v>43929</v>
      </c>
      <c r="CW111">
        <v>282000</v>
      </c>
      <c r="CX111">
        <v>87000</v>
      </c>
      <c r="CY111" s="10">
        <v>43929</v>
      </c>
      <c r="CZ111">
        <v>231000</v>
      </c>
      <c r="DA111">
        <v>93000</v>
      </c>
      <c r="DD111" t="str">
        <f t="shared" si="163"/>
        <v>PNB</v>
      </c>
      <c r="DE111">
        <f t="shared" si="85"/>
        <v>14408800</v>
      </c>
      <c r="DF111">
        <f t="shared" si="86"/>
        <v>13338100</v>
      </c>
      <c r="DG111">
        <f t="shared" si="87"/>
        <v>13122300</v>
      </c>
      <c r="DH111">
        <f t="shared" si="88"/>
        <v>13072500</v>
      </c>
      <c r="DI111">
        <f t="shared" si="89"/>
        <v>13188700</v>
      </c>
      <c r="DJ111">
        <f t="shared" si="90"/>
        <v>12948000</v>
      </c>
      <c r="DK111">
        <f t="shared" si="91"/>
        <v>12815200</v>
      </c>
      <c r="DL111">
        <f t="shared" si="92"/>
        <v>12657500</v>
      </c>
      <c r="DM111">
        <f t="shared" si="93"/>
        <v>12350400</v>
      </c>
      <c r="DN111">
        <f t="shared" si="94"/>
        <v>10233900</v>
      </c>
      <c r="DO111">
        <f t="shared" si="95"/>
        <v>9486900</v>
      </c>
      <c r="DP111">
        <f t="shared" si="96"/>
        <v>8964000</v>
      </c>
      <c r="DQ111">
        <f t="shared" si="97"/>
        <v>8764800</v>
      </c>
      <c r="DR111">
        <f t="shared" si="98"/>
        <v>8291700</v>
      </c>
      <c r="DS111">
        <f t="shared" si="99"/>
        <v>7918200</v>
      </c>
      <c r="DT111">
        <f t="shared" si="148"/>
        <v>6523800</v>
      </c>
      <c r="DU111">
        <f t="shared" si="149"/>
        <v>6009200</v>
      </c>
      <c r="DV111">
        <f t="shared" si="150"/>
        <v>5436500</v>
      </c>
      <c r="DW111">
        <f t="shared" si="151"/>
        <v>5353500</v>
      </c>
      <c r="DX111">
        <f t="shared" si="152"/>
        <v>4672900</v>
      </c>
      <c r="DY111">
        <f t="shared" si="153"/>
        <v>4946800</v>
      </c>
      <c r="DZ111">
        <f t="shared" si="154"/>
        <v>4946800</v>
      </c>
      <c r="EA111">
        <f t="shared" si="155"/>
        <v>5029800</v>
      </c>
      <c r="EB111">
        <f t="shared" si="156"/>
        <v>5087900</v>
      </c>
      <c r="EC111">
        <f t="shared" si="157"/>
        <v>4631400</v>
      </c>
      <c r="ED111">
        <f t="shared" si="158"/>
        <v>4399000</v>
      </c>
      <c r="EE111">
        <f t="shared" si="159"/>
        <v>4390700</v>
      </c>
      <c r="EF111">
        <f t="shared" si="160"/>
        <v>4440500</v>
      </c>
      <c r="EG111">
        <f t="shared" si="161"/>
        <v>4316000</v>
      </c>
      <c r="EH111">
        <f t="shared" si="162"/>
        <v>4241300</v>
      </c>
      <c r="EJ111" s="11" t="str">
        <f t="shared" si="115"/>
        <v>PNB</v>
      </c>
      <c r="EK111" s="12">
        <f t="shared" si="164"/>
        <v>0.45276497695852536</v>
      </c>
      <c r="EL111" s="12">
        <f t="shared" si="164"/>
        <v>0.45052893590541382</v>
      </c>
      <c r="EM111" s="12">
        <f t="shared" si="164"/>
        <v>0.41429475015812778</v>
      </c>
      <c r="EN111" s="12">
        <f t="shared" si="164"/>
        <v>0.40952380952380951</v>
      </c>
      <c r="EO111" s="12">
        <f t="shared" si="164"/>
        <v>0.35431088735053495</v>
      </c>
      <c r="EP111" s="12">
        <f t="shared" si="164"/>
        <v>0.38205128205128203</v>
      </c>
      <c r="EQ111" s="12">
        <f t="shared" si="164"/>
        <v>0.3860103626943005</v>
      </c>
      <c r="ER111" s="12">
        <f t="shared" si="164"/>
        <v>0.39737704918032785</v>
      </c>
      <c r="ES111" s="12">
        <f t="shared" si="164"/>
        <v>0.41196236559139787</v>
      </c>
      <c r="ET111" s="12">
        <f t="shared" si="164"/>
        <v>0.45255474452554745</v>
      </c>
      <c r="EU111" s="12">
        <f t="shared" si="164"/>
        <v>0.46369203849518809</v>
      </c>
      <c r="EV111" s="12">
        <f t="shared" si="164"/>
        <v>0.48981481481481481</v>
      </c>
      <c r="EW111" s="12">
        <f t="shared" si="164"/>
        <v>0.50662878787878785</v>
      </c>
      <c r="EX111" s="12">
        <f t="shared" si="164"/>
        <v>0.52052052052052056</v>
      </c>
      <c r="EY111" s="12">
        <f t="shared" si="164"/>
        <v>0.53563941299790352</v>
      </c>
      <c r="FA111" s="12" t="str">
        <f t="shared" si="116"/>
        <v>PNB</v>
      </c>
      <c r="FB111" s="12">
        <f t="shared" si="117"/>
        <v>8.0273802115743624</v>
      </c>
      <c r="FC111" s="12">
        <f t="shared" si="118"/>
        <v>1.6445287792536369</v>
      </c>
      <c r="FD111" s="12">
        <f t="shared" si="119"/>
        <v>0.38095238095238093</v>
      </c>
      <c r="FE111" s="12">
        <f t="shared" si="120"/>
        <v>-0.88105726872246692</v>
      </c>
      <c r="FF111" s="12">
        <f t="shared" si="121"/>
        <v>1.858974358974359</v>
      </c>
      <c r="FG111" s="12">
        <f t="shared" si="122"/>
        <v>1.0362694300518134</v>
      </c>
      <c r="FH111" s="12">
        <f t="shared" si="123"/>
        <v>1.2459016393442623</v>
      </c>
      <c r="FI111" s="12">
        <f t="shared" si="124"/>
        <v>2.486559139784946</v>
      </c>
      <c r="FJ111" s="12">
        <f t="shared" si="125"/>
        <v>20.68126520681265</v>
      </c>
      <c r="FK111" s="12">
        <f t="shared" si="126"/>
        <v>7.8740157480314963</v>
      </c>
      <c r="FL111" s="12">
        <f t="shared" si="127"/>
        <v>5.833333333333333</v>
      </c>
      <c r="FM111" s="12">
        <f t="shared" si="128"/>
        <v>2.2727272727272729</v>
      </c>
      <c r="FN111" s="12">
        <f t="shared" si="129"/>
        <v>5.7057057057057055</v>
      </c>
      <c r="FO111" s="12">
        <f t="shared" si="130"/>
        <v>4.716981132075472</v>
      </c>
      <c r="FP111" s="12">
        <f t="shared" si="131"/>
        <v>8.5635359116022103E-2</v>
      </c>
      <c r="FQ111" s="12">
        <f t="shared" si="132"/>
        <v>0.10534351145038168</v>
      </c>
      <c r="FR111" s="12">
        <f t="shared" si="133"/>
        <v>1.5503875968992248E-2</v>
      </c>
      <c r="FS111" s="12">
        <f t="shared" si="134"/>
        <v>0.14564831261101244</v>
      </c>
      <c r="FT111" s="12">
        <f t="shared" si="135"/>
        <v>-5.5369127516778527E-2</v>
      </c>
      <c r="FU111" s="12">
        <f t="shared" si="136"/>
        <v>0</v>
      </c>
      <c r="FV111" s="12">
        <f t="shared" si="137"/>
        <v>-1.65016501650165E-2</v>
      </c>
      <c r="FW111" s="12">
        <f t="shared" si="138"/>
        <v>-1.1419249592169658E-2</v>
      </c>
      <c r="FX111" s="12">
        <f t="shared" si="139"/>
        <v>9.8566308243727599E-2</v>
      </c>
      <c r="FY111" s="12">
        <f t="shared" si="140"/>
        <v>5.2830188679245285E-2</v>
      </c>
      <c r="FZ111" s="12">
        <f t="shared" si="141"/>
        <v>1.890359168241966E-3</v>
      </c>
      <c r="GA111" s="12">
        <f t="shared" si="142"/>
        <v>-1.1214953271028037E-2</v>
      </c>
      <c r="GB111" s="12">
        <f t="shared" si="143"/>
        <v>2.8846153846153848E-2</v>
      </c>
      <c r="GC111" s="12">
        <f t="shared" si="144"/>
        <v>1.7612524461839529E-2</v>
      </c>
    </row>
    <row r="112" spans="1:185" x14ac:dyDescent="0.25">
      <c r="A112" t="s">
        <v>116</v>
      </c>
      <c r="B112" s="10">
        <v>43951</v>
      </c>
      <c r="C112">
        <v>2752800</v>
      </c>
      <c r="D112">
        <v>-192200</v>
      </c>
      <c r="E112" s="10">
        <v>43951</v>
      </c>
      <c r="F112">
        <v>1556200</v>
      </c>
      <c r="G112">
        <v>6200</v>
      </c>
      <c r="H112" t="s">
        <v>116</v>
      </c>
      <c r="I112" s="10">
        <v>43950</v>
      </c>
      <c r="J112">
        <v>2945000</v>
      </c>
      <c r="K112">
        <v>-155000</v>
      </c>
      <c r="L112" s="10">
        <v>43950</v>
      </c>
      <c r="M112">
        <v>1550000</v>
      </c>
      <c r="N112">
        <v>6200</v>
      </c>
      <c r="O112" t="s">
        <v>116</v>
      </c>
      <c r="P112" s="10">
        <v>43949</v>
      </c>
      <c r="Q112">
        <v>3100000</v>
      </c>
      <c r="R112">
        <v>-421600</v>
      </c>
      <c r="S112" s="10">
        <v>43949</v>
      </c>
      <c r="T112">
        <v>1543800</v>
      </c>
      <c r="U112">
        <v>-148800</v>
      </c>
      <c r="V112" t="s">
        <v>116</v>
      </c>
      <c r="W112" s="10">
        <v>43948</v>
      </c>
      <c r="X112">
        <v>3521600</v>
      </c>
      <c r="Y112">
        <v>-328600</v>
      </c>
      <c r="Z112" s="10">
        <v>43948</v>
      </c>
      <c r="AA112">
        <v>1692600</v>
      </c>
      <c r="AB112">
        <v>0</v>
      </c>
      <c r="AC112" t="s">
        <v>116</v>
      </c>
      <c r="AD112" s="10">
        <v>43945</v>
      </c>
      <c r="AE112">
        <v>3850200</v>
      </c>
      <c r="AF112">
        <v>359600</v>
      </c>
      <c r="AG112" s="10">
        <v>43945</v>
      </c>
      <c r="AH112">
        <v>1692600</v>
      </c>
      <c r="AI112">
        <v>37200</v>
      </c>
      <c r="AJ112" t="s">
        <v>116</v>
      </c>
      <c r="AK112" s="10">
        <v>43944</v>
      </c>
      <c r="AL112">
        <v>3490600</v>
      </c>
      <c r="AM112">
        <v>-235600</v>
      </c>
      <c r="AN112" s="10">
        <v>43944</v>
      </c>
      <c r="AO112">
        <v>1655400</v>
      </c>
      <c r="AP112">
        <v>198400</v>
      </c>
      <c r="AQ112" t="s">
        <v>116</v>
      </c>
      <c r="AR112" s="10">
        <v>43943</v>
      </c>
      <c r="AS112">
        <v>3726200</v>
      </c>
      <c r="AT112">
        <v>-217000</v>
      </c>
      <c r="AU112" s="10">
        <v>43943</v>
      </c>
      <c r="AV112">
        <v>1457000</v>
      </c>
      <c r="AW112">
        <v>-62000</v>
      </c>
      <c r="AX112" t="s">
        <v>116</v>
      </c>
      <c r="AY112" s="10">
        <v>43942</v>
      </c>
      <c r="AZ112">
        <v>3943200</v>
      </c>
      <c r="BA112">
        <v>-483600</v>
      </c>
      <c r="BB112" s="10">
        <v>43942</v>
      </c>
      <c r="BC112">
        <v>1519000</v>
      </c>
      <c r="BD112">
        <v>-6200</v>
      </c>
      <c r="BE112" t="s">
        <v>116</v>
      </c>
      <c r="BF112" s="10">
        <v>43941</v>
      </c>
      <c r="BG112">
        <v>4426800</v>
      </c>
      <c r="BH112">
        <v>954800</v>
      </c>
      <c r="BI112" s="10">
        <v>43941</v>
      </c>
      <c r="BJ112">
        <v>1525200</v>
      </c>
      <c r="BK112">
        <v>105400</v>
      </c>
      <c r="BL112" t="s">
        <v>116</v>
      </c>
      <c r="BM112" s="10">
        <v>43938</v>
      </c>
      <c r="BN112">
        <v>3472000</v>
      </c>
      <c r="BO112">
        <v>248000</v>
      </c>
      <c r="BP112" s="10">
        <v>43938</v>
      </c>
      <c r="BQ112">
        <v>1419800</v>
      </c>
      <c r="BR112">
        <v>130200</v>
      </c>
      <c r="BS112" t="s">
        <v>116</v>
      </c>
      <c r="BT112" s="10">
        <v>43937</v>
      </c>
      <c r="BU112">
        <v>3224000</v>
      </c>
      <c r="BV112">
        <v>1023000</v>
      </c>
      <c r="BW112" s="10">
        <v>43937</v>
      </c>
      <c r="BX112">
        <v>1289600</v>
      </c>
      <c r="BY112">
        <v>223200</v>
      </c>
      <c r="BZ112" t="s">
        <v>116</v>
      </c>
      <c r="CA112" s="10">
        <v>43936</v>
      </c>
      <c r="CB112">
        <v>2201000</v>
      </c>
      <c r="CC112">
        <v>353400</v>
      </c>
      <c r="CD112" s="10">
        <v>43936</v>
      </c>
      <c r="CE112">
        <v>1066400</v>
      </c>
      <c r="CF112">
        <v>31000</v>
      </c>
      <c r="CG112" t="s">
        <v>116</v>
      </c>
      <c r="CH112" s="10">
        <v>43934</v>
      </c>
      <c r="CI112">
        <v>1847600</v>
      </c>
      <c r="CJ112">
        <v>105400</v>
      </c>
      <c r="CK112" s="10">
        <v>43934</v>
      </c>
      <c r="CL112">
        <v>1035400</v>
      </c>
      <c r="CM112">
        <v>80600</v>
      </c>
      <c r="CN112" t="s">
        <v>116</v>
      </c>
      <c r="CO112" s="10">
        <v>43930</v>
      </c>
      <c r="CP112">
        <v>1742200</v>
      </c>
      <c r="CQ112">
        <v>24800</v>
      </c>
      <c r="CR112" s="10">
        <v>43930</v>
      </c>
      <c r="CS112">
        <v>954800</v>
      </c>
      <c r="CT112">
        <v>86800</v>
      </c>
      <c r="CU112" t="s">
        <v>116</v>
      </c>
      <c r="CV112" s="10">
        <v>43929</v>
      </c>
      <c r="CW112">
        <v>1717400</v>
      </c>
      <c r="CX112">
        <v>-24800</v>
      </c>
      <c r="CY112" s="10">
        <v>43929</v>
      </c>
      <c r="CZ112">
        <v>868000</v>
      </c>
      <c r="DA112">
        <v>43400</v>
      </c>
      <c r="DD112" t="str">
        <f t="shared" si="163"/>
        <v>POWERGRID</v>
      </c>
      <c r="DE112">
        <f t="shared" si="85"/>
        <v>2156000</v>
      </c>
      <c r="DF112">
        <f t="shared" si="86"/>
        <v>2604000</v>
      </c>
      <c r="DG112">
        <f t="shared" si="87"/>
        <v>2216000</v>
      </c>
      <c r="DH112">
        <f t="shared" si="88"/>
        <v>2376000</v>
      </c>
      <c r="DI112">
        <f t="shared" si="89"/>
        <v>2504000</v>
      </c>
      <c r="DJ112">
        <f t="shared" si="90"/>
        <v>2456000</v>
      </c>
      <c r="DK112">
        <f t="shared" si="91"/>
        <v>2288000</v>
      </c>
      <c r="DL112">
        <f t="shared" si="92"/>
        <v>2068000</v>
      </c>
      <c r="DM112">
        <f t="shared" si="93"/>
        <v>1892000</v>
      </c>
      <c r="DN112">
        <f t="shared" si="94"/>
        <v>1888000</v>
      </c>
      <c r="DO112">
        <f t="shared" si="95"/>
        <v>1916000</v>
      </c>
      <c r="DP112">
        <f t="shared" si="96"/>
        <v>2064000</v>
      </c>
      <c r="DQ112">
        <f t="shared" si="97"/>
        <v>1936000</v>
      </c>
      <c r="DR112">
        <f t="shared" si="98"/>
        <v>1572000</v>
      </c>
      <c r="DS112">
        <f t="shared" si="99"/>
        <v>1172000</v>
      </c>
      <c r="DT112">
        <f t="shared" si="148"/>
        <v>1592000</v>
      </c>
      <c r="DU112">
        <f t="shared" si="149"/>
        <v>1612000</v>
      </c>
      <c r="DV112">
        <f t="shared" si="150"/>
        <v>1572000</v>
      </c>
      <c r="DW112">
        <f t="shared" si="151"/>
        <v>1580000</v>
      </c>
      <c r="DX112">
        <f t="shared" si="152"/>
        <v>1384000</v>
      </c>
      <c r="DY112">
        <f t="shared" si="153"/>
        <v>1416000</v>
      </c>
      <c r="DZ112">
        <f t="shared" si="154"/>
        <v>1060000</v>
      </c>
      <c r="EA112">
        <f t="shared" si="155"/>
        <v>1028000</v>
      </c>
      <c r="EB112">
        <f t="shared" si="156"/>
        <v>1076000</v>
      </c>
      <c r="EC112">
        <f t="shared" si="157"/>
        <v>1100000</v>
      </c>
      <c r="ED112">
        <f t="shared" si="158"/>
        <v>792000</v>
      </c>
      <c r="EE112">
        <f t="shared" si="159"/>
        <v>580000</v>
      </c>
      <c r="EF112">
        <f t="shared" si="160"/>
        <v>556000</v>
      </c>
      <c r="EG112">
        <f t="shared" si="161"/>
        <v>544000</v>
      </c>
      <c r="EH112">
        <f t="shared" si="162"/>
        <v>444000</v>
      </c>
      <c r="EJ112" s="11" t="str">
        <f t="shared" si="115"/>
        <v>POWERGRID</v>
      </c>
      <c r="EK112" s="12">
        <f t="shared" si="164"/>
        <v>0.73840445269016697</v>
      </c>
      <c r="EL112" s="12">
        <f t="shared" si="164"/>
        <v>0.61904761904761907</v>
      </c>
      <c r="EM112" s="12">
        <f t="shared" si="164"/>
        <v>0.70938628158844763</v>
      </c>
      <c r="EN112" s="12">
        <f t="shared" si="164"/>
        <v>0.66498316498316501</v>
      </c>
      <c r="EO112" s="12">
        <f t="shared" si="164"/>
        <v>0.55271565495207664</v>
      </c>
      <c r="EP112" s="12">
        <f t="shared" si="164"/>
        <v>0.57654723127035834</v>
      </c>
      <c r="EQ112" s="12">
        <f t="shared" si="164"/>
        <v>0.46328671328671328</v>
      </c>
      <c r="ER112" s="12">
        <f t="shared" si="164"/>
        <v>0.49709864603481624</v>
      </c>
      <c r="ES112" s="12">
        <f t="shared" si="164"/>
        <v>0.56871035940803383</v>
      </c>
      <c r="ET112" s="12">
        <f t="shared" si="164"/>
        <v>0.5826271186440678</v>
      </c>
      <c r="EU112" s="12">
        <f t="shared" si="164"/>
        <v>0.41336116910229648</v>
      </c>
      <c r="EV112" s="12">
        <f t="shared" si="164"/>
        <v>0.2810077519379845</v>
      </c>
      <c r="EW112" s="12">
        <f t="shared" si="164"/>
        <v>0.28719008264462809</v>
      </c>
      <c r="EX112" s="12">
        <f t="shared" si="164"/>
        <v>0.34605597964376589</v>
      </c>
      <c r="EY112" s="12">
        <f t="shared" si="164"/>
        <v>0.37883959044368598</v>
      </c>
      <c r="FA112" s="12" t="str">
        <f t="shared" si="116"/>
        <v>POWERGRID</v>
      </c>
      <c r="FB112" s="12">
        <f t="shared" si="117"/>
        <v>-17.204301075268816</v>
      </c>
      <c r="FC112" s="12">
        <f t="shared" si="118"/>
        <v>17.509025270758123</v>
      </c>
      <c r="FD112" s="12">
        <f t="shared" si="119"/>
        <v>-6.7340067340067344</v>
      </c>
      <c r="FE112" s="12">
        <f t="shared" si="120"/>
        <v>-5.1118210862619806</v>
      </c>
      <c r="FF112" s="12">
        <f t="shared" si="121"/>
        <v>1.9543973941368078</v>
      </c>
      <c r="FG112" s="12">
        <f t="shared" si="122"/>
        <v>7.3426573426573425</v>
      </c>
      <c r="FH112" s="12">
        <f t="shared" si="123"/>
        <v>10.638297872340425</v>
      </c>
      <c r="FI112" s="12">
        <f t="shared" si="124"/>
        <v>9.3023255813953494</v>
      </c>
      <c r="FJ112" s="12">
        <f t="shared" si="125"/>
        <v>0.21186440677966101</v>
      </c>
      <c r="FK112" s="12">
        <f t="shared" si="126"/>
        <v>-1.4613778705636744</v>
      </c>
      <c r="FL112" s="12">
        <f t="shared" si="127"/>
        <v>-7.170542635658915</v>
      </c>
      <c r="FM112" s="12">
        <f t="shared" si="128"/>
        <v>6.6115702479338845</v>
      </c>
      <c r="FN112" s="12">
        <f t="shared" si="129"/>
        <v>23.155216284987276</v>
      </c>
      <c r="FO112" s="12">
        <f t="shared" si="130"/>
        <v>34.129692832764505</v>
      </c>
      <c r="FP112" s="12">
        <f t="shared" si="131"/>
        <v>-1.2406947890818859E-2</v>
      </c>
      <c r="FQ112" s="12">
        <f t="shared" si="132"/>
        <v>2.5445292620865138E-2</v>
      </c>
      <c r="FR112" s="12">
        <f t="shared" si="133"/>
        <v>-5.0632911392405064E-3</v>
      </c>
      <c r="FS112" s="12">
        <f t="shared" si="134"/>
        <v>0.1416184971098266</v>
      </c>
      <c r="FT112" s="12">
        <f t="shared" si="135"/>
        <v>-2.2598870056497175E-2</v>
      </c>
      <c r="FU112" s="12">
        <f t="shared" si="136"/>
        <v>0.33584905660377357</v>
      </c>
      <c r="FV112" s="12">
        <f t="shared" si="137"/>
        <v>3.1128404669260701E-2</v>
      </c>
      <c r="FW112" s="12">
        <f t="shared" si="138"/>
        <v>-4.4609665427509292E-2</v>
      </c>
      <c r="FX112" s="12">
        <f t="shared" si="139"/>
        <v>-2.181818181818182E-2</v>
      </c>
      <c r="FY112" s="12">
        <f t="shared" si="140"/>
        <v>0.3888888888888889</v>
      </c>
      <c r="FZ112" s="12">
        <f t="shared" si="141"/>
        <v>0.36551724137931035</v>
      </c>
      <c r="GA112" s="12">
        <f t="shared" si="142"/>
        <v>4.3165467625899283E-2</v>
      </c>
      <c r="GB112" s="12">
        <f t="shared" si="143"/>
        <v>2.2058823529411766E-2</v>
      </c>
      <c r="GC112" s="12">
        <f t="shared" si="144"/>
        <v>0.22522522522522523</v>
      </c>
    </row>
    <row r="113" spans="1:185" x14ac:dyDescent="0.25">
      <c r="A113" t="s">
        <v>117</v>
      </c>
      <c r="B113" s="10">
        <v>43951</v>
      </c>
      <c r="C113">
        <v>188000</v>
      </c>
      <c r="D113">
        <v>-17500</v>
      </c>
      <c r="E113" s="10">
        <v>43951</v>
      </c>
      <c r="F113">
        <v>192000</v>
      </c>
      <c r="G113">
        <v>12500</v>
      </c>
      <c r="H113" t="s">
        <v>117</v>
      </c>
      <c r="I113" s="10">
        <v>43950</v>
      </c>
      <c r="J113">
        <v>205500</v>
      </c>
      <c r="K113">
        <v>-47000</v>
      </c>
      <c r="L113" s="10">
        <v>43950</v>
      </c>
      <c r="M113">
        <v>179500</v>
      </c>
      <c r="N113">
        <v>-10500</v>
      </c>
      <c r="O113" t="s">
        <v>117</v>
      </c>
      <c r="P113" s="10">
        <v>43949</v>
      </c>
      <c r="Q113">
        <v>252500</v>
      </c>
      <c r="R113">
        <v>-8000</v>
      </c>
      <c r="S113" s="10">
        <v>43949</v>
      </c>
      <c r="T113">
        <v>190000</v>
      </c>
      <c r="U113">
        <v>-5000</v>
      </c>
      <c r="V113" t="s">
        <v>117</v>
      </c>
      <c r="W113" s="10">
        <v>43948</v>
      </c>
      <c r="X113">
        <v>260500</v>
      </c>
      <c r="Y113">
        <v>10000</v>
      </c>
      <c r="Z113" s="10">
        <v>43948</v>
      </c>
      <c r="AA113">
        <v>195000</v>
      </c>
      <c r="AB113">
        <v>6000</v>
      </c>
      <c r="AC113" t="s">
        <v>117</v>
      </c>
      <c r="AD113" s="10">
        <v>43945</v>
      </c>
      <c r="AE113">
        <v>250500</v>
      </c>
      <c r="AF113">
        <v>-15000</v>
      </c>
      <c r="AG113" s="10">
        <v>43945</v>
      </c>
      <c r="AH113">
        <v>189000</v>
      </c>
      <c r="AI113">
        <v>4000</v>
      </c>
      <c r="AJ113" t="s">
        <v>117</v>
      </c>
      <c r="AK113" s="10">
        <v>43944</v>
      </c>
      <c r="AL113">
        <v>265500</v>
      </c>
      <c r="AM113">
        <v>-24500</v>
      </c>
      <c r="AN113" s="10">
        <v>43944</v>
      </c>
      <c r="AO113">
        <v>185000</v>
      </c>
      <c r="AP113">
        <v>15000</v>
      </c>
      <c r="AQ113" t="s">
        <v>117</v>
      </c>
      <c r="AR113" s="10">
        <v>43943</v>
      </c>
      <c r="AS113">
        <v>290000</v>
      </c>
      <c r="AT113">
        <v>119500</v>
      </c>
      <c r="AU113" s="10">
        <v>43943</v>
      </c>
      <c r="AV113">
        <v>170000</v>
      </c>
      <c r="AW113">
        <v>16000</v>
      </c>
      <c r="AX113" t="s">
        <v>117</v>
      </c>
      <c r="AY113" s="10">
        <v>43942</v>
      </c>
      <c r="AZ113">
        <v>170500</v>
      </c>
      <c r="BA113">
        <v>22000</v>
      </c>
      <c r="BB113" s="10">
        <v>43942</v>
      </c>
      <c r="BC113">
        <v>154000</v>
      </c>
      <c r="BD113">
        <v>12000</v>
      </c>
      <c r="BE113" t="s">
        <v>117</v>
      </c>
      <c r="BF113" s="10">
        <v>43941</v>
      </c>
      <c r="BG113">
        <v>148500</v>
      </c>
      <c r="BH113">
        <v>0</v>
      </c>
      <c r="BI113" s="10">
        <v>43941</v>
      </c>
      <c r="BJ113">
        <v>142000</v>
      </c>
      <c r="BK113">
        <v>3000</v>
      </c>
      <c r="BL113" t="s">
        <v>117</v>
      </c>
      <c r="BM113" s="10">
        <v>43938</v>
      </c>
      <c r="BN113">
        <v>148500</v>
      </c>
      <c r="BO113">
        <v>9500</v>
      </c>
      <c r="BP113" s="10">
        <v>43938</v>
      </c>
      <c r="BQ113">
        <v>139000</v>
      </c>
      <c r="BR113">
        <v>6000</v>
      </c>
      <c r="BS113" t="s">
        <v>117</v>
      </c>
      <c r="BT113" s="10">
        <v>43937</v>
      </c>
      <c r="BU113">
        <v>139000</v>
      </c>
      <c r="BV113">
        <v>8000</v>
      </c>
      <c r="BW113" s="10">
        <v>43937</v>
      </c>
      <c r="BX113">
        <v>133000</v>
      </c>
      <c r="BY113">
        <v>8500</v>
      </c>
      <c r="BZ113" t="s">
        <v>117</v>
      </c>
      <c r="CA113" s="10">
        <v>43936</v>
      </c>
      <c r="CB113">
        <v>131000</v>
      </c>
      <c r="CC113">
        <v>27500</v>
      </c>
      <c r="CD113" s="10">
        <v>43936</v>
      </c>
      <c r="CE113">
        <v>124500</v>
      </c>
      <c r="CF113">
        <v>23500</v>
      </c>
      <c r="CG113" t="s">
        <v>117</v>
      </c>
      <c r="CH113" s="10">
        <v>43934</v>
      </c>
      <c r="CI113">
        <v>103500</v>
      </c>
      <c r="CJ113">
        <v>24500</v>
      </c>
      <c r="CK113" s="10">
        <v>43934</v>
      </c>
      <c r="CL113">
        <v>101000</v>
      </c>
      <c r="CM113">
        <v>6000</v>
      </c>
      <c r="CN113" t="s">
        <v>117</v>
      </c>
      <c r="CO113" s="10">
        <v>43930</v>
      </c>
      <c r="CP113">
        <v>79000</v>
      </c>
      <c r="CQ113">
        <v>4000</v>
      </c>
      <c r="CR113" s="10">
        <v>43930</v>
      </c>
      <c r="CS113">
        <v>95000</v>
      </c>
      <c r="CT113">
        <v>6500</v>
      </c>
      <c r="CU113" t="s">
        <v>117</v>
      </c>
      <c r="CV113" s="10">
        <v>43929</v>
      </c>
      <c r="CW113">
        <v>75000</v>
      </c>
      <c r="CX113">
        <v>-1000</v>
      </c>
      <c r="CY113" s="10">
        <v>43929</v>
      </c>
      <c r="CZ113">
        <v>88500</v>
      </c>
      <c r="DA113">
        <v>-2000</v>
      </c>
      <c r="DD113" t="str">
        <f t="shared" si="163"/>
        <v>PVR</v>
      </c>
      <c r="DE113">
        <f t="shared" si="85"/>
        <v>183600</v>
      </c>
      <c r="DF113">
        <f t="shared" si="86"/>
        <v>199200</v>
      </c>
      <c r="DG113">
        <f t="shared" si="87"/>
        <v>204800</v>
      </c>
      <c r="DH113">
        <f t="shared" si="88"/>
        <v>221600</v>
      </c>
      <c r="DI113">
        <f t="shared" si="89"/>
        <v>221600</v>
      </c>
      <c r="DJ113">
        <f t="shared" si="90"/>
        <v>219200</v>
      </c>
      <c r="DK113">
        <f t="shared" si="91"/>
        <v>203200</v>
      </c>
      <c r="DL113">
        <f t="shared" si="92"/>
        <v>191600</v>
      </c>
      <c r="DM113">
        <f t="shared" si="93"/>
        <v>178000</v>
      </c>
      <c r="DN113">
        <f t="shared" si="94"/>
        <v>170400</v>
      </c>
      <c r="DO113">
        <f t="shared" si="95"/>
        <v>143600</v>
      </c>
      <c r="DP113">
        <f t="shared" si="96"/>
        <v>120800</v>
      </c>
      <c r="DQ113">
        <f t="shared" si="97"/>
        <v>99600</v>
      </c>
      <c r="DR113">
        <f t="shared" si="98"/>
        <v>82400</v>
      </c>
      <c r="DS113">
        <f t="shared" si="99"/>
        <v>73600</v>
      </c>
      <c r="DT113">
        <f t="shared" si="148"/>
        <v>227600</v>
      </c>
      <c r="DU113">
        <f t="shared" si="149"/>
        <v>239600</v>
      </c>
      <c r="DV113">
        <f t="shared" si="150"/>
        <v>238400</v>
      </c>
      <c r="DW113">
        <f t="shared" si="151"/>
        <v>265600</v>
      </c>
      <c r="DX113">
        <f t="shared" si="152"/>
        <v>226400</v>
      </c>
      <c r="DY113">
        <f t="shared" si="153"/>
        <v>238400</v>
      </c>
      <c r="DZ113">
        <f t="shared" si="154"/>
        <v>238000</v>
      </c>
      <c r="EA113">
        <f t="shared" si="155"/>
        <v>238400</v>
      </c>
      <c r="EB113">
        <f t="shared" si="156"/>
        <v>206800</v>
      </c>
      <c r="EC113">
        <f t="shared" si="157"/>
        <v>202000</v>
      </c>
      <c r="ED113">
        <f t="shared" si="158"/>
        <v>166000</v>
      </c>
      <c r="EE113">
        <f t="shared" si="159"/>
        <v>117200</v>
      </c>
      <c r="EF113">
        <f t="shared" si="160"/>
        <v>94000</v>
      </c>
      <c r="EG113">
        <f t="shared" si="161"/>
        <v>76000</v>
      </c>
      <c r="EH113">
        <f t="shared" si="162"/>
        <v>54800</v>
      </c>
      <c r="EJ113" s="11" t="str">
        <f t="shared" si="115"/>
        <v>PVR</v>
      </c>
      <c r="EK113" s="12">
        <f t="shared" si="164"/>
        <v>1.2396514161220045</v>
      </c>
      <c r="EL113" s="12">
        <f t="shared" si="164"/>
        <v>1.2028112449799198</v>
      </c>
      <c r="EM113" s="12">
        <f t="shared" si="164"/>
        <v>1.1640625</v>
      </c>
      <c r="EN113" s="12">
        <f t="shared" si="164"/>
        <v>1.1985559566787003</v>
      </c>
      <c r="EO113" s="12">
        <f t="shared" si="164"/>
        <v>1.0216606498194947</v>
      </c>
      <c r="EP113" s="12">
        <f t="shared" si="164"/>
        <v>1.0875912408759123</v>
      </c>
      <c r="EQ113" s="12">
        <f t="shared" si="164"/>
        <v>1.171259842519685</v>
      </c>
      <c r="ER113" s="12">
        <f t="shared" si="164"/>
        <v>1.244258872651357</v>
      </c>
      <c r="ES113" s="12">
        <f t="shared" si="164"/>
        <v>1.1617977528089887</v>
      </c>
      <c r="ET113" s="12">
        <f t="shared" si="164"/>
        <v>1.1854460093896713</v>
      </c>
      <c r="EU113" s="12">
        <f t="shared" si="164"/>
        <v>1.1559888579387188</v>
      </c>
      <c r="EV113" s="12">
        <f t="shared" si="164"/>
        <v>0.9701986754966887</v>
      </c>
      <c r="EW113" s="12">
        <f t="shared" si="164"/>
        <v>0.94377510040160639</v>
      </c>
      <c r="EX113" s="12">
        <f t="shared" si="164"/>
        <v>0.92233009708737868</v>
      </c>
      <c r="EY113" s="12">
        <f t="shared" si="164"/>
        <v>0.74456521739130432</v>
      </c>
      <c r="FA113" s="12" t="str">
        <f t="shared" si="116"/>
        <v>PVR</v>
      </c>
      <c r="FB113" s="12">
        <f t="shared" si="117"/>
        <v>-7.831325301204819</v>
      </c>
      <c r="FC113" s="12">
        <f t="shared" si="118"/>
        <v>-2.734375</v>
      </c>
      <c r="FD113" s="12">
        <f t="shared" si="119"/>
        <v>-7.581227436823105</v>
      </c>
      <c r="FE113" s="12">
        <f t="shared" si="120"/>
        <v>0</v>
      </c>
      <c r="FF113" s="12">
        <f t="shared" si="121"/>
        <v>1.0948905109489051</v>
      </c>
      <c r="FG113" s="12">
        <f t="shared" si="122"/>
        <v>7.8740157480314963</v>
      </c>
      <c r="FH113" s="12">
        <f t="shared" si="123"/>
        <v>6.0542797494780789</v>
      </c>
      <c r="FI113" s="12">
        <f t="shared" si="124"/>
        <v>7.6404494382022472</v>
      </c>
      <c r="FJ113" s="12">
        <f t="shared" si="125"/>
        <v>4.460093896713615</v>
      </c>
      <c r="FK113" s="12">
        <f t="shared" si="126"/>
        <v>18.662952646239553</v>
      </c>
      <c r="FL113" s="12">
        <f t="shared" si="127"/>
        <v>18.874172185430464</v>
      </c>
      <c r="FM113" s="12">
        <f t="shared" si="128"/>
        <v>21.285140562248998</v>
      </c>
      <c r="FN113" s="12">
        <f t="shared" si="129"/>
        <v>20.873786407766989</v>
      </c>
      <c r="FO113" s="12">
        <f t="shared" si="130"/>
        <v>11.956521739130435</v>
      </c>
      <c r="FP113" s="12">
        <f t="shared" si="131"/>
        <v>-5.0083472454090151E-2</v>
      </c>
      <c r="FQ113" s="12">
        <f t="shared" si="132"/>
        <v>5.0335570469798654E-3</v>
      </c>
      <c r="FR113" s="12">
        <f t="shared" si="133"/>
        <v>-0.10240963855421686</v>
      </c>
      <c r="FS113" s="12">
        <f t="shared" si="134"/>
        <v>0.17314487632508835</v>
      </c>
      <c r="FT113" s="12">
        <f t="shared" si="135"/>
        <v>-5.0335570469798654E-2</v>
      </c>
      <c r="FU113" s="12">
        <f t="shared" si="136"/>
        <v>1.6806722689075631E-3</v>
      </c>
      <c r="FV113" s="12">
        <f t="shared" si="137"/>
        <v>-1.6778523489932886E-3</v>
      </c>
      <c r="FW113" s="12">
        <f t="shared" si="138"/>
        <v>0.15280464216634429</v>
      </c>
      <c r="FX113" s="12">
        <f t="shared" si="139"/>
        <v>2.3762376237623763E-2</v>
      </c>
      <c r="FY113" s="12">
        <f t="shared" si="140"/>
        <v>0.21686746987951808</v>
      </c>
      <c r="FZ113" s="12">
        <f t="shared" si="141"/>
        <v>0.41638225255972694</v>
      </c>
      <c r="GA113" s="12">
        <f t="shared" si="142"/>
        <v>0.24680851063829787</v>
      </c>
      <c r="GB113" s="12">
        <f t="shared" si="143"/>
        <v>0.23684210526315788</v>
      </c>
      <c r="GC113" s="12">
        <f t="shared" si="144"/>
        <v>0.38686131386861317</v>
      </c>
    </row>
    <row r="114" spans="1:185" x14ac:dyDescent="0.25">
      <c r="A114" t="s">
        <v>118</v>
      </c>
      <c r="B114" s="10">
        <v>43951</v>
      </c>
      <c r="C114">
        <v>14408800</v>
      </c>
      <c r="D114">
        <v>1070700</v>
      </c>
      <c r="E114" s="10">
        <v>43951</v>
      </c>
      <c r="F114">
        <v>6523800</v>
      </c>
      <c r="G114">
        <v>514600</v>
      </c>
      <c r="H114" t="s">
        <v>118</v>
      </c>
      <c r="I114" s="10">
        <v>43950</v>
      </c>
      <c r="J114">
        <v>13338100</v>
      </c>
      <c r="K114">
        <v>215800</v>
      </c>
      <c r="L114" s="10">
        <v>43950</v>
      </c>
      <c r="M114">
        <v>6009200</v>
      </c>
      <c r="N114">
        <v>572700</v>
      </c>
      <c r="O114" t="s">
        <v>118</v>
      </c>
      <c r="P114" s="10">
        <v>43949</v>
      </c>
      <c r="Q114">
        <v>13122300</v>
      </c>
      <c r="R114">
        <v>49800</v>
      </c>
      <c r="S114" s="10">
        <v>43949</v>
      </c>
      <c r="T114">
        <v>5436500</v>
      </c>
      <c r="U114">
        <v>83000</v>
      </c>
      <c r="V114" t="s">
        <v>118</v>
      </c>
      <c r="W114" s="10">
        <v>43948</v>
      </c>
      <c r="X114">
        <v>13072500</v>
      </c>
      <c r="Y114">
        <v>-116200</v>
      </c>
      <c r="Z114" s="10">
        <v>43948</v>
      </c>
      <c r="AA114">
        <v>5353500</v>
      </c>
      <c r="AB114">
        <v>680600</v>
      </c>
      <c r="AC114" t="s">
        <v>118</v>
      </c>
      <c r="AD114" s="10">
        <v>43945</v>
      </c>
      <c r="AE114">
        <v>13188700</v>
      </c>
      <c r="AF114">
        <v>240700</v>
      </c>
      <c r="AG114" s="10">
        <v>43945</v>
      </c>
      <c r="AH114">
        <v>4672900</v>
      </c>
      <c r="AI114">
        <v>-273900</v>
      </c>
      <c r="AJ114" t="s">
        <v>118</v>
      </c>
      <c r="AK114" s="10">
        <v>43944</v>
      </c>
      <c r="AL114">
        <v>12948000</v>
      </c>
      <c r="AM114">
        <v>132800</v>
      </c>
      <c r="AN114" s="10">
        <v>43944</v>
      </c>
      <c r="AO114">
        <v>4946800</v>
      </c>
      <c r="AP114">
        <v>0</v>
      </c>
      <c r="AQ114" t="s">
        <v>118</v>
      </c>
      <c r="AR114" s="10">
        <v>43943</v>
      </c>
      <c r="AS114">
        <v>12815200</v>
      </c>
      <c r="AT114">
        <v>157700</v>
      </c>
      <c r="AU114" s="10">
        <v>43943</v>
      </c>
      <c r="AV114">
        <v>4946800</v>
      </c>
      <c r="AW114">
        <v>-83000</v>
      </c>
      <c r="AX114" t="s">
        <v>118</v>
      </c>
      <c r="AY114" s="10">
        <v>43942</v>
      </c>
      <c r="AZ114">
        <v>12657500</v>
      </c>
      <c r="BA114">
        <v>307100</v>
      </c>
      <c r="BB114" s="10">
        <v>43942</v>
      </c>
      <c r="BC114">
        <v>5029800</v>
      </c>
      <c r="BD114">
        <v>-58100</v>
      </c>
      <c r="BE114" t="s">
        <v>118</v>
      </c>
      <c r="BF114" s="10">
        <v>43941</v>
      </c>
      <c r="BG114">
        <v>12350400</v>
      </c>
      <c r="BH114">
        <v>2116500</v>
      </c>
      <c r="BI114" s="10">
        <v>43941</v>
      </c>
      <c r="BJ114">
        <v>5087900</v>
      </c>
      <c r="BK114">
        <v>456500</v>
      </c>
      <c r="BL114" t="s">
        <v>118</v>
      </c>
      <c r="BM114" s="10">
        <v>43938</v>
      </c>
      <c r="BN114">
        <v>10233900</v>
      </c>
      <c r="BO114">
        <v>747000</v>
      </c>
      <c r="BP114" s="10">
        <v>43938</v>
      </c>
      <c r="BQ114">
        <v>4631400</v>
      </c>
      <c r="BR114">
        <v>232400</v>
      </c>
      <c r="BS114" t="s">
        <v>118</v>
      </c>
      <c r="BT114" s="10">
        <v>43937</v>
      </c>
      <c r="BU114">
        <v>9486900</v>
      </c>
      <c r="BV114">
        <v>522900</v>
      </c>
      <c r="BW114" s="10">
        <v>43937</v>
      </c>
      <c r="BX114">
        <v>4399000</v>
      </c>
      <c r="BY114">
        <v>8300</v>
      </c>
      <c r="BZ114" t="s">
        <v>118</v>
      </c>
      <c r="CA114" s="10">
        <v>43936</v>
      </c>
      <c r="CB114">
        <v>8964000</v>
      </c>
      <c r="CC114">
        <v>199200</v>
      </c>
      <c r="CD114" s="10">
        <v>43936</v>
      </c>
      <c r="CE114">
        <v>4390700</v>
      </c>
      <c r="CF114">
        <v>-49800</v>
      </c>
      <c r="CG114" t="s">
        <v>118</v>
      </c>
      <c r="CH114" s="10">
        <v>43934</v>
      </c>
      <c r="CI114">
        <v>8764800</v>
      </c>
      <c r="CJ114">
        <v>473100</v>
      </c>
      <c r="CK114" s="10">
        <v>43934</v>
      </c>
      <c r="CL114">
        <v>4440500</v>
      </c>
      <c r="CM114">
        <v>124500</v>
      </c>
      <c r="CN114" t="s">
        <v>118</v>
      </c>
      <c r="CO114" s="10">
        <v>43930</v>
      </c>
      <c r="CP114">
        <v>8291700</v>
      </c>
      <c r="CQ114">
        <v>373500</v>
      </c>
      <c r="CR114" s="10">
        <v>43930</v>
      </c>
      <c r="CS114">
        <v>4316000</v>
      </c>
      <c r="CT114">
        <v>74700</v>
      </c>
      <c r="CU114" t="s">
        <v>118</v>
      </c>
      <c r="CV114" s="10">
        <v>43929</v>
      </c>
      <c r="CW114">
        <v>7918200</v>
      </c>
      <c r="CX114">
        <v>132800</v>
      </c>
      <c r="CY114" s="10">
        <v>43929</v>
      </c>
      <c r="CZ114">
        <v>4241300</v>
      </c>
      <c r="DA114">
        <v>871500</v>
      </c>
      <c r="DD114" t="str">
        <f t="shared" si="163"/>
        <v>RAMCOCEM</v>
      </c>
      <c r="DE114">
        <f t="shared" si="85"/>
        <v>10400</v>
      </c>
      <c r="DF114">
        <f t="shared" si="86"/>
        <v>12000</v>
      </c>
      <c r="DG114">
        <f t="shared" si="87"/>
        <v>11200</v>
      </c>
      <c r="DH114">
        <f t="shared" si="88"/>
        <v>11200</v>
      </c>
      <c r="DI114">
        <f t="shared" si="89"/>
        <v>13600</v>
      </c>
      <c r="DJ114">
        <f t="shared" si="90"/>
        <v>12800</v>
      </c>
      <c r="DK114">
        <f t="shared" si="91"/>
        <v>12800</v>
      </c>
      <c r="DL114">
        <f t="shared" si="92"/>
        <v>11200</v>
      </c>
      <c r="DM114">
        <f t="shared" si="93"/>
        <v>11200</v>
      </c>
      <c r="DN114">
        <f t="shared" si="94"/>
        <v>9600</v>
      </c>
      <c r="DO114">
        <f t="shared" si="95"/>
        <v>10400</v>
      </c>
      <c r="DP114">
        <f t="shared" si="96"/>
        <v>10400</v>
      </c>
      <c r="DQ114">
        <f t="shared" si="97"/>
        <v>10400</v>
      </c>
      <c r="DR114">
        <f t="shared" si="98"/>
        <v>4000</v>
      </c>
      <c r="DS114">
        <f t="shared" si="99"/>
        <v>8000</v>
      </c>
      <c r="DT114">
        <f t="shared" si="148"/>
        <v>4000</v>
      </c>
      <c r="DU114">
        <f t="shared" si="149"/>
        <v>4000</v>
      </c>
      <c r="DV114">
        <f t="shared" si="150"/>
        <v>2400</v>
      </c>
      <c r="DW114">
        <f t="shared" si="151"/>
        <v>2400</v>
      </c>
      <c r="DX114">
        <f t="shared" si="152"/>
        <v>2400</v>
      </c>
      <c r="DY114">
        <f t="shared" si="153"/>
        <v>2400</v>
      </c>
      <c r="DZ114">
        <f t="shared" si="154"/>
        <v>2400</v>
      </c>
      <c r="EA114">
        <f t="shared" si="155"/>
        <v>2400</v>
      </c>
      <c r="EB114">
        <f t="shared" si="156"/>
        <v>2400</v>
      </c>
      <c r="EC114">
        <f t="shared" si="157"/>
        <v>2400</v>
      </c>
      <c r="ED114">
        <f t="shared" si="158"/>
        <v>2400</v>
      </c>
      <c r="EE114">
        <f t="shared" si="159"/>
        <v>2400</v>
      </c>
      <c r="EF114">
        <f t="shared" si="160"/>
        <v>2400</v>
      </c>
      <c r="EG114">
        <f t="shared" si="161"/>
        <v>2400</v>
      </c>
      <c r="EH114">
        <f t="shared" si="162"/>
        <v>2400</v>
      </c>
      <c r="EJ114" s="11" t="str">
        <f t="shared" si="115"/>
        <v>RAMCOCEM</v>
      </c>
      <c r="EK114" s="12">
        <f t="shared" si="164"/>
        <v>0.38461538461538464</v>
      </c>
      <c r="EL114" s="12">
        <f t="shared" si="164"/>
        <v>0.33333333333333331</v>
      </c>
      <c r="EM114" s="12">
        <f t="shared" si="164"/>
        <v>0.21428571428571427</v>
      </c>
      <c r="EN114" s="12">
        <f t="shared" si="164"/>
        <v>0.21428571428571427</v>
      </c>
      <c r="EO114" s="12">
        <f t="shared" si="164"/>
        <v>0.17647058823529413</v>
      </c>
      <c r="EP114" s="12">
        <f t="shared" si="164"/>
        <v>0.1875</v>
      </c>
      <c r="EQ114" s="12">
        <f t="shared" si="164"/>
        <v>0.1875</v>
      </c>
      <c r="ER114" s="12">
        <f t="shared" si="164"/>
        <v>0.21428571428571427</v>
      </c>
      <c r="ES114" s="12">
        <f t="shared" si="164"/>
        <v>0.21428571428571427</v>
      </c>
      <c r="ET114" s="12">
        <f t="shared" si="164"/>
        <v>0.25</v>
      </c>
      <c r="EU114" s="12">
        <f t="shared" si="164"/>
        <v>0.23076923076923078</v>
      </c>
      <c r="EV114" s="12">
        <f t="shared" si="164"/>
        <v>0.23076923076923078</v>
      </c>
      <c r="EW114" s="12">
        <f t="shared" si="164"/>
        <v>0.23076923076923078</v>
      </c>
      <c r="EX114" s="12">
        <f t="shared" si="164"/>
        <v>0.6</v>
      </c>
      <c r="EY114" s="12">
        <f t="shared" si="164"/>
        <v>0.3</v>
      </c>
      <c r="FA114" s="12" t="str">
        <f t="shared" si="116"/>
        <v>RAMCOCEM</v>
      </c>
      <c r="FB114" s="12">
        <f t="shared" si="117"/>
        <v>-13.333333333333334</v>
      </c>
      <c r="FC114" s="12">
        <f t="shared" si="118"/>
        <v>7.1428571428571432</v>
      </c>
      <c r="FD114" s="12">
        <f t="shared" si="119"/>
        <v>0</v>
      </c>
      <c r="FE114" s="12">
        <f t="shared" si="120"/>
        <v>-17.647058823529413</v>
      </c>
      <c r="FF114" s="12">
        <f t="shared" si="121"/>
        <v>6.25</v>
      </c>
      <c r="FG114" s="12">
        <f t="shared" si="122"/>
        <v>0</v>
      </c>
      <c r="FH114" s="12">
        <f t="shared" si="123"/>
        <v>14.285714285714286</v>
      </c>
      <c r="FI114" s="12">
        <f t="shared" si="124"/>
        <v>0</v>
      </c>
      <c r="FJ114" s="12">
        <f t="shared" si="125"/>
        <v>16.666666666666668</v>
      </c>
      <c r="FK114" s="12">
        <f t="shared" si="126"/>
        <v>-7.6923076923076925</v>
      </c>
      <c r="FL114" s="12">
        <f t="shared" si="127"/>
        <v>0</v>
      </c>
      <c r="FM114" s="12">
        <f t="shared" si="128"/>
        <v>0</v>
      </c>
      <c r="FN114" s="12">
        <f t="shared" si="129"/>
        <v>160</v>
      </c>
      <c r="FO114" s="12">
        <f t="shared" si="130"/>
        <v>-50</v>
      </c>
      <c r="FP114" s="12">
        <f t="shared" si="131"/>
        <v>0</v>
      </c>
      <c r="FQ114" s="12">
        <f t="shared" si="132"/>
        <v>0.66666666666666663</v>
      </c>
      <c r="FR114" s="12">
        <f t="shared" si="133"/>
        <v>0</v>
      </c>
      <c r="FS114" s="12">
        <f t="shared" si="134"/>
        <v>0</v>
      </c>
      <c r="FT114" s="12">
        <f t="shared" si="135"/>
        <v>0</v>
      </c>
      <c r="FU114" s="12">
        <f t="shared" si="136"/>
        <v>0</v>
      </c>
      <c r="FV114" s="12">
        <f t="shared" si="137"/>
        <v>0</v>
      </c>
      <c r="FW114" s="12">
        <f t="shared" si="138"/>
        <v>0</v>
      </c>
      <c r="FX114" s="12">
        <f t="shared" si="139"/>
        <v>0</v>
      </c>
      <c r="FY114" s="12">
        <f t="shared" si="140"/>
        <v>0</v>
      </c>
      <c r="FZ114" s="12">
        <f t="shared" si="141"/>
        <v>0</v>
      </c>
      <c r="GA114" s="12">
        <f t="shared" si="142"/>
        <v>0</v>
      </c>
      <c r="GB114" s="12">
        <f t="shared" si="143"/>
        <v>0</v>
      </c>
      <c r="GC114" s="12">
        <f t="shared" si="144"/>
        <v>0</v>
      </c>
    </row>
    <row r="115" spans="1:185" x14ac:dyDescent="0.25">
      <c r="A115" t="s">
        <v>119</v>
      </c>
      <c r="B115" s="10">
        <v>43951</v>
      </c>
      <c r="C115">
        <v>2156000</v>
      </c>
      <c r="D115">
        <v>-448000</v>
      </c>
      <c r="E115" s="10">
        <v>43951</v>
      </c>
      <c r="F115">
        <v>1592000</v>
      </c>
      <c r="G115">
        <v>-20000</v>
      </c>
      <c r="H115" t="s">
        <v>119</v>
      </c>
      <c r="I115" s="10">
        <v>43950</v>
      </c>
      <c r="J115">
        <v>2604000</v>
      </c>
      <c r="K115">
        <v>388000</v>
      </c>
      <c r="L115" s="10">
        <v>43950</v>
      </c>
      <c r="M115">
        <v>1612000</v>
      </c>
      <c r="N115">
        <v>40000</v>
      </c>
      <c r="O115" t="s">
        <v>119</v>
      </c>
      <c r="P115" s="10">
        <v>43949</v>
      </c>
      <c r="Q115">
        <v>2216000</v>
      </c>
      <c r="R115">
        <v>-160000</v>
      </c>
      <c r="S115" s="10">
        <v>43949</v>
      </c>
      <c r="T115">
        <v>1572000</v>
      </c>
      <c r="U115">
        <v>-8000</v>
      </c>
      <c r="V115" t="s">
        <v>119</v>
      </c>
      <c r="W115" s="10">
        <v>43948</v>
      </c>
      <c r="X115">
        <v>2376000</v>
      </c>
      <c r="Y115">
        <v>-128000</v>
      </c>
      <c r="Z115" s="10">
        <v>43948</v>
      </c>
      <c r="AA115">
        <v>1580000</v>
      </c>
      <c r="AB115">
        <v>196000</v>
      </c>
      <c r="AC115" t="s">
        <v>119</v>
      </c>
      <c r="AD115" s="10">
        <v>43945</v>
      </c>
      <c r="AE115">
        <v>2504000</v>
      </c>
      <c r="AF115">
        <v>48000</v>
      </c>
      <c r="AG115" s="10">
        <v>43945</v>
      </c>
      <c r="AH115">
        <v>1384000</v>
      </c>
      <c r="AI115">
        <v>-32000</v>
      </c>
      <c r="AJ115" t="s">
        <v>119</v>
      </c>
      <c r="AK115" s="10">
        <v>43944</v>
      </c>
      <c r="AL115">
        <v>2456000</v>
      </c>
      <c r="AM115">
        <v>168000</v>
      </c>
      <c r="AN115" s="10">
        <v>43944</v>
      </c>
      <c r="AO115">
        <v>1416000</v>
      </c>
      <c r="AP115">
        <v>356000</v>
      </c>
      <c r="AQ115" t="s">
        <v>119</v>
      </c>
      <c r="AR115" s="10">
        <v>43943</v>
      </c>
      <c r="AS115">
        <v>2288000</v>
      </c>
      <c r="AT115">
        <v>220000</v>
      </c>
      <c r="AU115" s="10">
        <v>43943</v>
      </c>
      <c r="AV115">
        <v>1060000</v>
      </c>
      <c r="AW115">
        <v>32000</v>
      </c>
      <c r="AX115" t="s">
        <v>119</v>
      </c>
      <c r="AY115" s="10">
        <v>43942</v>
      </c>
      <c r="AZ115">
        <v>2068000</v>
      </c>
      <c r="BA115">
        <v>176000</v>
      </c>
      <c r="BB115" s="10">
        <v>43942</v>
      </c>
      <c r="BC115">
        <v>1028000</v>
      </c>
      <c r="BD115">
        <v>-48000</v>
      </c>
      <c r="BE115" t="s">
        <v>119</v>
      </c>
      <c r="BF115" s="10">
        <v>43941</v>
      </c>
      <c r="BG115">
        <v>1892000</v>
      </c>
      <c r="BH115">
        <v>4000</v>
      </c>
      <c r="BI115" s="10">
        <v>43941</v>
      </c>
      <c r="BJ115">
        <v>1076000</v>
      </c>
      <c r="BK115">
        <v>-24000</v>
      </c>
      <c r="BL115" t="s">
        <v>119</v>
      </c>
      <c r="BM115" s="10">
        <v>43938</v>
      </c>
      <c r="BN115">
        <v>1888000</v>
      </c>
      <c r="BO115">
        <v>-28000</v>
      </c>
      <c r="BP115" s="10">
        <v>43938</v>
      </c>
      <c r="BQ115">
        <v>1100000</v>
      </c>
      <c r="BR115">
        <v>308000</v>
      </c>
      <c r="BS115" t="s">
        <v>119</v>
      </c>
      <c r="BT115" s="10">
        <v>43937</v>
      </c>
      <c r="BU115">
        <v>1916000</v>
      </c>
      <c r="BV115">
        <v>-148000</v>
      </c>
      <c r="BW115" s="10">
        <v>43937</v>
      </c>
      <c r="BX115">
        <v>792000</v>
      </c>
      <c r="BY115">
        <v>212000</v>
      </c>
      <c r="BZ115" t="s">
        <v>119</v>
      </c>
      <c r="CA115" s="10">
        <v>43936</v>
      </c>
      <c r="CB115">
        <v>2064000</v>
      </c>
      <c r="CC115">
        <v>128000</v>
      </c>
      <c r="CD115" s="10">
        <v>43936</v>
      </c>
      <c r="CE115">
        <v>580000</v>
      </c>
      <c r="CF115">
        <v>24000</v>
      </c>
      <c r="CG115" t="s">
        <v>119</v>
      </c>
      <c r="CH115" s="10">
        <v>43934</v>
      </c>
      <c r="CI115">
        <v>1936000</v>
      </c>
      <c r="CJ115">
        <v>364000</v>
      </c>
      <c r="CK115" s="10">
        <v>43934</v>
      </c>
      <c r="CL115">
        <v>556000</v>
      </c>
      <c r="CM115">
        <v>12000</v>
      </c>
      <c r="CN115" t="s">
        <v>119</v>
      </c>
      <c r="CO115" s="10">
        <v>43930</v>
      </c>
      <c r="CP115">
        <v>1572000</v>
      </c>
      <c r="CQ115">
        <v>400000</v>
      </c>
      <c r="CR115" s="10">
        <v>43930</v>
      </c>
      <c r="CS115">
        <v>544000</v>
      </c>
      <c r="CT115">
        <v>100000</v>
      </c>
      <c r="CU115" t="s">
        <v>119</v>
      </c>
      <c r="CV115" s="10">
        <v>43929</v>
      </c>
      <c r="CW115">
        <v>1172000</v>
      </c>
      <c r="CX115">
        <v>160000</v>
      </c>
      <c r="CY115" s="10">
        <v>43929</v>
      </c>
      <c r="CZ115">
        <v>444000</v>
      </c>
      <c r="DA115">
        <v>32000</v>
      </c>
      <c r="DD115" t="str">
        <f t="shared" si="163"/>
        <v>RBLBANK</v>
      </c>
      <c r="DE115">
        <f t="shared" si="85"/>
        <v>3445500</v>
      </c>
      <c r="DF115">
        <f t="shared" si="86"/>
        <v>4416000</v>
      </c>
      <c r="DG115">
        <f t="shared" si="87"/>
        <v>5037000</v>
      </c>
      <c r="DH115">
        <f t="shared" si="88"/>
        <v>4885500</v>
      </c>
      <c r="DI115">
        <f t="shared" si="89"/>
        <v>5277000</v>
      </c>
      <c r="DJ115">
        <f t="shared" si="90"/>
        <v>5302500</v>
      </c>
      <c r="DK115">
        <f t="shared" si="91"/>
        <v>4989000</v>
      </c>
      <c r="DL115">
        <f t="shared" si="92"/>
        <v>4566000</v>
      </c>
      <c r="DM115">
        <f t="shared" si="93"/>
        <v>4128000</v>
      </c>
      <c r="DN115">
        <f t="shared" si="94"/>
        <v>3417000</v>
      </c>
      <c r="DO115">
        <f t="shared" si="95"/>
        <v>3006000</v>
      </c>
      <c r="DP115">
        <f t="shared" si="96"/>
        <v>3018000</v>
      </c>
      <c r="DQ115">
        <f t="shared" si="97"/>
        <v>3016500</v>
      </c>
      <c r="DR115">
        <f t="shared" si="98"/>
        <v>2530500</v>
      </c>
      <c r="DS115">
        <f t="shared" si="99"/>
        <v>2422500</v>
      </c>
      <c r="DT115">
        <f t="shared" si="148"/>
        <v>3190500</v>
      </c>
      <c r="DU115">
        <f t="shared" si="149"/>
        <v>3259500</v>
      </c>
      <c r="DV115">
        <f t="shared" si="150"/>
        <v>3081000</v>
      </c>
      <c r="DW115">
        <f t="shared" si="151"/>
        <v>2961000</v>
      </c>
      <c r="DX115">
        <f t="shared" si="152"/>
        <v>2646000</v>
      </c>
      <c r="DY115">
        <f t="shared" si="153"/>
        <v>2718000</v>
      </c>
      <c r="DZ115">
        <f t="shared" si="154"/>
        <v>2569500</v>
      </c>
      <c r="EA115">
        <f t="shared" si="155"/>
        <v>2356500</v>
      </c>
      <c r="EB115">
        <f t="shared" si="156"/>
        <v>2256000</v>
      </c>
      <c r="EC115">
        <f t="shared" si="157"/>
        <v>1869000</v>
      </c>
      <c r="ED115">
        <f t="shared" si="158"/>
        <v>2043000</v>
      </c>
      <c r="EE115">
        <f t="shared" si="159"/>
        <v>2145000</v>
      </c>
      <c r="EF115">
        <f t="shared" si="160"/>
        <v>2037000</v>
      </c>
      <c r="EG115">
        <f t="shared" si="161"/>
        <v>1740000</v>
      </c>
      <c r="EH115">
        <f t="shared" si="162"/>
        <v>1605000</v>
      </c>
      <c r="EJ115" s="11" t="str">
        <f t="shared" si="115"/>
        <v>RBLBANK</v>
      </c>
      <c r="EK115" s="12">
        <f t="shared" si="164"/>
        <v>0.92599042228994344</v>
      </c>
      <c r="EL115" s="12">
        <f t="shared" si="164"/>
        <v>0.73811141304347827</v>
      </c>
      <c r="EM115" s="12">
        <f t="shared" si="164"/>
        <v>0.6116736152471709</v>
      </c>
      <c r="EN115" s="12">
        <f t="shared" si="164"/>
        <v>0.60607921400061404</v>
      </c>
      <c r="EO115" s="12">
        <f t="shared" si="164"/>
        <v>0.50142126208072768</v>
      </c>
      <c r="EP115" s="12">
        <f t="shared" si="164"/>
        <v>0.51258840169731257</v>
      </c>
      <c r="EQ115" s="12">
        <f t="shared" si="164"/>
        <v>0.51503307276007215</v>
      </c>
      <c r="ER115" s="12">
        <f t="shared" si="164"/>
        <v>0.51609724047306171</v>
      </c>
      <c r="ES115" s="12">
        <f t="shared" si="164"/>
        <v>0.54651162790697672</v>
      </c>
      <c r="ET115" s="12">
        <f t="shared" si="164"/>
        <v>0.54697102721685686</v>
      </c>
      <c r="EU115" s="12">
        <f t="shared" si="164"/>
        <v>0.67964071856287422</v>
      </c>
      <c r="EV115" s="12">
        <f t="shared" si="164"/>
        <v>0.71073558648111335</v>
      </c>
      <c r="EW115" s="12">
        <f t="shared" si="164"/>
        <v>0.67528592739930382</v>
      </c>
      <c r="EX115" s="12">
        <f t="shared" si="164"/>
        <v>0.68761114404267931</v>
      </c>
      <c r="EY115" s="12">
        <f t="shared" si="164"/>
        <v>0.66253869969040247</v>
      </c>
      <c r="FA115" s="12" t="str">
        <f t="shared" si="116"/>
        <v>RBLBANK</v>
      </c>
      <c r="FB115" s="12">
        <f t="shared" si="117"/>
        <v>-21.976902173913043</v>
      </c>
      <c r="FC115" s="12">
        <f t="shared" si="118"/>
        <v>-12.328767123287671</v>
      </c>
      <c r="FD115" s="12">
        <f t="shared" si="119"/>
        <v>3.1010132023334358</v>
      </c>
      <c r="FE115" s="12">
        <f t="shared" si="120"/>
        <v>-7.4189880613985215</v>
      </c>
      <c r="FF115" s="12">
        <f t="shared" si="121"/>
        <v>-0.48090523338048091</v>
      </c>
      <c r="FG115" s="12">
        <f t="shared" si="122"/>
        <v>6.2838244137101622</v>
      </c>
      <c r="FH115" s="12">
        <f t="shared" si="123"/>
        <v>9.2641261498028911</v>
      </c>
      <c r="FI115" s="12">
        <f t="shared" si="124"/>
        <v>10.61046511627907</v>
      </c>
      <c r="FJ115" s="12">
        <f t="shared" si="125"/>
        <v>20.807726075504828</v>
      </c>
      <c r="FK115" s="12">
        <f t="shared" si="126"/>
        <v>13.672654690618762</v>
      </c>
      <c r="FL115" s="12">
        <f t="shared" si="127"/>
        <v>-0.39761431411530818</v>
      </c>
      <c r="FM115" s="12">
        <f t="shared" si="128"/>
        <v>4.9726504226752857E-2</v>
      </c>
      <c r="FN115" s="12">
        <f t="shared" si="129"/>
        <v>19.20569057498518</v>
      </c>
      <c r="FO115" s="12">
        <f t="shared" si="130"/>
        <v>4.458204334365325</v>
      </c>
      <c r="FP115" s="12">
        <f t="shared" si="131"/>
        <v>-2.1168890934192362E-2</v>
      </c>
      <c r="FQ115" s="12">
        <f t="shared" si="132"/>
        <v>5.7935735150925025E-2</v>
      </c>
      <c r="FR115" s="12">
        <f t="shared" si="133"/>
        <v>4.0526849037487336E-2</v>
      </c>
      <c r="FS115" s="12">
        <f t="shared" si="134"/>
        <v>0.11904761904761904</v>
      </c>
      <c r="FT115" s="12">
        <f t="shared" si="135"/>
        <v>-2.6490066225165563E-2</v>
      </c>
      <c r="FU115" s="12">
        <f t="shared" si="136"/>
        <v>5.7793345008756568E-2</v>
      </c>
      <c r="FV115" s="12">
        <f t="shared" si="137"/>
        <v>9.0388287714831317E-2</v>
      </c>
      <c r="FW115" s="12">
        <f t="shared" si="138"/>
        <v>4.454787234042553E-2</v>
      </c>
      <c r="FX115" s="12">
        <f t="shared" si="139"/>
        <v>0.20706260032102727</v>
      </c>
      <c r="FY115" s="12">
        <f t="shared" si="140"/>
        <v>-8.5168869309838469E-2</v>
      </c>
      <c r="FZ115" s="12">
        <f t="shared" si="141"/>
        <v>-4.7552447552447551E-2</v>
      </c>
      <c r="GA115" s="12">
        <f t="shared" si="142"/>
        <v>5.3019145802650956E-2</v>
      </c>
      <c r="GB115" s="12">
        <f t="shared" si="143"/>
        <v>0.1706896551724138</v>
      </c>
      <c r="GC115" s="12">
        <f t="shared" si="144"/>
        <v>8.4112149532710276E-2</v>
      </c>
    </row>
    <row r="116" spans="1:185" x14ac:dyDescent="0.25">
      <c r="A116" t="s">
        <v>120</v>
      </c>
      <c r="B116" s="10">
        <v>43951</v>
      </c>
      <c r="C116">
        <v>183600</v>
      </c>
      <c r="D116">
        <v>-15600</v>
      </c>
      <c r="E116" s="10">
        <v>43951</v>
      </c>
      <c r="F116">
        <v>227600</v>
      </c>
      <c r="G116">
        <v>-12000</v>
      </c>
      <c r="H116" t="s">
        <v>120</v>
      </c>
      <c r="I116" s="10">
        <v>43950</v>
      </c>
      <c r="J116">
        <v>199200</v>
      </c>
      <c r="K116">
        <v>-5600</v>
      </c>
      <c r="L116" s="10">
        <v>43950</v>
      </c>
      <c r="M116">
        <v>239600</v>
      </c>
      <c r="N116">
        <v>1200</v>
      </c>
      <c r="O116" t="s">
        <v>120</v>
      </c>
      <c r="P116" s="10">
        <v>43949</v>
      </c>
      <c r="Q116">
        <v>204800</v>
      </c>
      <c r="R116">
        <v>-16800</v>
      </c>
      <c r="S116" s="10">
        <v>43949</v>
      </c>
      <c r="T116">
        <v>238400</v>
      </c>
      <c r="U116">
        <v>-27200</v>
      </c>
      <c r="V116" t="s">
        <v>120</v>
      </c>
      <c r="W116" s="10">
        <v>43948</v>
      </c>
      <c r="X116">
        <v>221600</v>
      </c>
      <c r="Y116">
        <v>0</v>
      </c>
      <c r="Z116" s="10">
        <v>43948</v>
      </c>
      <c r="AA116">
        <v>265600</v>
      </c>
      <c r="AB116">
        <v>39200</v>
      </c>
      <c r="AC116" t="s">
        <v>120</v>
      </c>
      <c r="AD116" s="10">
        <v>43945</v>
      </c>
      <c r="AE116">
        <v>221600</v>
      </c>
      <c r="AF116">
        <v>2400</v>
      </c>
      <c r="AG116" s="10">
        <v>43945</v>
      </c>
      <c r="AH116">
        <v>226400</v>
      </c>
      <c r="AI116">
        <v>-12000</v>
      </c>
      <c r="AJ116" t="s">
        <v>120</v>
      </c>
      <c r="AK116" s="10">
        <v>43944</v>
      </c>
      <c r="AL116">
        <v>219200</v>
      </c>
      <c r="AM116">
        <v>16000</v>
      </c>
      <c r="AN116" s="10">
        <v>43944</v>
      </c>
      <c r="AO116">
        <v>238400</v>
      </c>
      <c r="AP116">
        <v>400</v>
      </c>
      <c r="AQ116" t="s">
        <v>120</v>
      </c>
      <c r="AR116" s="10">
        <v>43943</v>
      </c>
      <c r="AS116">
        <v>203200</v>
      </c>
      <c r="AT116">
        <v>11600</v>
      </c>
      <c r="AU116" s="10">
        <v>43943</v>
      </c>
      <c r="AV116">
        <v>238000</v>
      </c>
      <c r="AW116">
        <v>-400</v>
      </c>
      <c r="AX116" t="s">
        <v>120</v>
      </c>
      <c r="AY116" s="10">
        <v>43942</v>
      </c>
      <c r="AZ116">
        <v>191600</v>
      </c>
      <c r="BA116">
        <v>13600</v>
      </c>
      <c r="BB116" s="10">
        <v>43942</v>
      </c>
      <c r="BC116">
        <v>238400</v>
      </c>
      <c r="BD116">
        <v>31600</v>
      </c>
      <c r="BE116" t="s">
        <v>120</v>
      </c>
      <c r="BF116" s="10">
        <v>43941</v>
      </c>
      <c r="BG116">
        <v>178000</v>
      </c>
      <c r="BH116">
        <v>7600</v>
      </c>
      <c r="BI116" s="10">
        <v>43941</v>
      </c>
      <c r="BJ116">
        <v>206800</v>
      </c>
      <c r="BK116">
        <v>4800</v>
      </c>
      <c r="BL116" t="s">
        <v>120</v>
      </c>
      <c r="BM116" s="10">
        <v>43938</v>
      </c>
      <c r="BN116">
        <v>170400</v>
      </c>
      <c r="BO116">
        <v>26800</v>
      </c>
      <c r="BP116" s="10">
        <v>43938</v>
      </c>
      <c r="BQ116">
        <v>202000</v>
      </c>
      <c r="BR116">
        <v>36000</v>
      </c>
      <c r="BS116" t="s">
        <v>120</v>
      </c>
      <c r="BT116" s="10">
        <v>43937</v>
      </c>
      <c r="BU116">
        <v>143600</v>
      </c>
      <c r="BV116">
        <v>22800</v>
      </c>
      <c r="BW116" s="10">
        <v>43937</v>
      </c>
      <c r="BX116">
        <v>166000</v>
      </c>
      <c r="BY116">
        <v>48800</v>
      </c>
      <c r="BZ116" t="s">
        <v>120</v>
      </c>
      <c r="CA116" s="10">
        <v>43936</v>
      </c>
      <c r="CB116">
        <v>120800</v>
      </c>
      <c r="CC116">
        <v>21200</v>
      </c>
      <c r="CD116" s="10">
        <v>43936</v>
      </c>
      <c r="CE116">
        <v>117200</v>
      </c>
      <c r="CF116">
        <v>23200</v>
      </c>
      <c r="CG116" t="s">
        <v>120</v>
      </c>
      <c r="CH116" s="10">
        <v>43934</v>
      </c>
      <c r="CI116">
        <v>99600</v>
      </c>
      <c r="CJ116">
        <v>17200</v>
      </c>
      <c r="CK116" s="10">
        <v>43934</v>
      </c>
      <c r="CL116">
        <v>94000</v>
      </c>
      <c r="CM116">
        <v>18000</v>
      </c>
      <c r="CN116" t="s">
        <v>120</v>
      </c>
      <c r="CO116" s="10">
        <v>43930</v>
      </c>
      <c r="CP116">
        <v>82400</v>
      </c>
      <c r="CQ116">
        <v>8800</v>
      </c>
      <c r="CR116" s="10">
        <v>43930</v>
      </c>
      <c r="CS116">
        <v>76000</v>
      </c>
      <c r="CT116">
        <v>21200</v>
      </c>
      <c r="CU116" t="s">
        <v>120</v>
      </c>
      <c r="CV116" s="10">
        <v>43929</v>
      </c>
      <c r="CW116">
        <v>73600</v>
      </c>
      <c r="CX116">
        <v>3200</v>
      </c>
      <c r="CY116" s="10">
        <v>43929</v>
      </c>
      <c r="CZ116">
        <v>54800</v>
      </c>
      <c r="DA116">
        <v>8000</v>
      </c>
      <c r="DD116" t="str">
        <f t="shared" si="163"/>
        <v>RECLTD</v>
      </c>
      <c r="DE116">
        <f t="shared" si="85"/>
        <v>2514000</v>
      </c>
      <c r="DF116">
        <f t="shared" si="86"/>
        <v>2580000</v>
      </c>
      <c r="DG116">
        <f t="shared" si="87"/>
        <v>2340000</v>
      </c>
      <c r="DH116">
        <f t="shared" si="88"/>
        <v>2466000</v>
      </c>
      <c r="DI116">
        <f t="shared" si="89"/>
        <v>2562000</v>
      </c>
      <c r="DJ116">
        <f t="shared" si="90"/>
        <v>2478000</v>
      </c>
      <c r="DK116">
        <f t="shared" si="91"/>
        <v>2544000</v>
      </c>
      <c r="DL116">
        <f t="shared" si="92"/>
        <v>2412000</v>
      </c>
      <c r="DM116">
        <f t="shared" si="93"/>
        <v>2286000</v>
      </c>
      <c r="DN116">
        <f t="shared" si="94"/>
        <v>2016000</v>
      </c>
      <c r="DO116">
        <f t="shared" si="95"/>
        <v>2310000</v>
      </c>
      <c r="DP116">
        <f t="shared" si="96"/>
        <v>2184000</v>
      </c>
      <c r="DQ116">
        <f t="shared" si="97"/>
        <v>1566000</v>
      </c>
      <c r="DR116">
        <f t="shared" si="98"/>
        <v>1464000</v>
      </c>
      <c r="DS116">
        <f t="shared" si="99"/>
        <v>1434000</v>
      </c>
      <c r="DT116">
        <f t="shared" si="148"/>
        <v>1596000</v>
      </c>
      <c r="DU116">
        <f t="shared" si="149"/>
        <v>1614000</v>
      </c>
      <c r="DV116">
        <f t="shared" si="150"/>
        <v>1476000</v>
      </c>
      <c r="DW116">
        <f t="shared" si="151"/>
        <v>1368000</v>
      </c>
      <c r="DX116">
        <f t="shared" si="152"/>
        <v>1254000</v>
      </c>
      <c r="DY116">
        <f t="shared" si="153"/>
        <v>1260000</v>
      </c>
      <c r="DZ116">
        <f t="shared" si="154"/>
        <v>1212000</v>
      </c>
      <c r="EA116">
        <f t="shared" si="155"/>
        <v>1284000</v>
      </c>
      <c r="EB116">
        <f t="shared" si="156"/>
        <v>1236000</v>
      </c>
      <c r="EC116">
        <f t="shared" si="157"/>
        <v>1140000</v>
      </c>
      <c r="ED116">
        <f t="shared" si="158"/>
        <v>1110000</v>
      </c>
      <c r="EE116">
        <f t="shared" si="159"/>
        <v>978000</v>
      </c>
      <c r="EF116">
        <f t="shared" si="160"/>
        <v>726000</v>
      </c>
      <c r="EG116">
        <f t="shared" si="161"/>
        <v>642000</v>
      </c>
      <c r="EH116">
        <f t="shared" si="162"/>
        <v>438000</v>
      </c>
      <c r="EJ116" s="11" t="str">
        <f t="shared" si="115"/>
        <v>RECLTD</v>
      </c>
      <c r="EK116" s="12">
        <f t="shared" si="164"/>
        <v>0.6348448687350835</v>
      </c>
      <c r="EL116" s="12">
        <f t="shared" si="164"/>
        <v>0.62558139534883717</v>
      </c>
      <c r="EM116" s="12">
        <f t="shared" si="164"/>
        <v>0.63076923076923075</v>
      </c>
      <c r="EN116" s="12">
        <f t="shared" si="164"/>
        <v>0.55474452554744524</v>
      </c>
      <c r="EO116" s="12">
        <f t="shared" si="164"/>
        <v>0.48946135831381732</v>
      </c>
      <c r="EP116" s="12">
        <f t="shared" si="164"/>
        <v>0.50847457627118642</v>
      </c>
      <c r="EQ116" s="12">
        <f t="shared" si="164"/>
        <v>0.47641509433962265</v>
      </c>
      <c r="ER116" s="12">
        <f t="shared" si="164"/>
        <v>0.53233830845771146</v>
      </c>
      <c r="ES116" s="12">
        <f t="shared" si="164"/>
        <v>0.54068241469816269</v>
      </c>
      <c r="ET116" s="12">
        <f t="shared" si="164"/>
        <v>0.56547619047619047</v>
      </c>
      <c r="EU116" s="12">
        <f t="shared" si="164"/>
        <v>0.48051948051948051</v>
      </c>
      <c r="EV116" s="12">
        <f t="shared" si="164"/>
        <v>0.44780219780219782</v>
      </c>
      <c r="EW116" s="12">
        <f t="shared" si="164"/>
        <v>0.46360153256704983</v>
      </c>
      <c r="EX116" s="12">
        <f t="shared" si="164"/>
        <v>0.43852459016393441</v>
      </c>
      <c r="EY116" s="12">
        <f t="shared" si="164"/>
        <v>0.30543933054393307</v>
      </c>
      <c r="FA116" s="12" t="str">
        <f t="shared" si="116"/>
        <v>RECLTD</v>
      </c>
      <c r="FB116" s="12">
        <f t="shared" si="117"/>
        <v>-2.558139534883721</v>
      </c>
      <c r="FC116" s="12">
        <f t="shared" si="118"/>
        <v>10.256410256410257</v>
      </c>
      <c r="FD116" s="12">
        <f t="shared" si="119"/>
        <v>-5.1094890510948909</v>
      </c>
      <c r="FE116" s="12">
        <f t="shared" si="120"/>
        <v>-3.7470725995316161</v>
      </c>
      <c r="FF116" s="12">
        <f t="shared" si="121"/>
        <v>3.3898305084745761</v>
      </c>
      <c r="FG116" s="12">
        <f t="shared" si="122"/>
        <v>-2.5943396226415096</v>
      </c>
      <c r="FH116" s="12">
        <f t="shared" si="123"/>
        <v>5.4726368159203984</v>
      </c>
      <c r="FI116" s="12">
        <f t="shared" si="124"/>
        <v>5.5118110236220472</v>
      </c>
      <c r="FJ116" s="12">
        <f t="shared" si="125"/>
        <v>13.392857142857142</v>
      </c>
      <c r="FK116" s="12">
        <f t="shared" si="126"/>
        <v>-12.727272727272727</v>
      </c>
      <c r="FL116" s="12">
        <f t="shared" si="127"/>
        <v>5.7692307692307692</v>
      </c>
      <c r="FM116" s="12">
        <f t="shared" si="128"/>
        <v>39.463601532567047</v>
      </c>
      <c r="FN116" s="12">
        <f t="shared" si="129"/>
        <v>6.9672131147540988</v>
      </c>
      <c r="FO116" s="12">
        <f t="shared" si="130"/>
        <v>2.0920502092050208</v>
      </c>
      <c r="FP116" s="12">
        <f t="shared" si="131"/>
        <v>-1.1152416356877323E-2</v>
      </c>
      <c r="FQ116" s="12">
        <f t="shared" si="132"/>
        <v>9.3495934959349589E-2</v>
      </c>
      <c r="FR116" s="12">
        <f t="shared" si="133"/>
        <v>7.8947368421052627E-2</v>
      </c>
      <c r="FS116" s="12">
        <f t="shared" si="134"/>
        <v>9.0909090909090912E-2</v>
      </c>
      <c r="FT116" s="12">
        <f t="shared" si="135"/>
        <v>-4.7619047619047623E-3</v>
      </c>
      <c r="FU116" s="12">
        <f t="shared" si="136"/>
        <v>3.9603960396039604E-2</v>
      </c>
      <c r="FV116" s="12">
        <f t="shared" si="137"/>
        <v>-5.6074766355140186E-2</v>
      </c>
      <c r="FW116" s="12">
        <f t="shared" si="138"/>
        <v>3.8834951456310676E-2</v>
      </c>
      <c r="FX116" s="12">
        <f t="shared" si="139"/>
        <v>8.4210526315789472E-2</v>
      </c>
      <c r="FY116" s="12">
        <f t="shared" si="140"/>
        <v>2.7027027027027029E-2</v>
      </c>
      <c r="FZ116" s="12">
        <f t="shared" si="141"/>
        <v>0.13496932515337423</v>
      </c>
      <c r="GA116" s="12">
        <f t="shared" si="142"/>
        <v>0.34710743801652894</v>
      </c>
      <c r="GB116" s="12">
        <f t="shared" si="143"/>
        <v>0.13084112149532709</v>
      </c>
      <c r="GC116" s="12">
        <f t="shared" si="144"/>
        <v>0.46575342465753422</v>
      </c>
    </row>
    <row r="117" spans="1:185" x14ac:dyDescent="0.25">
      <c r="A117" t="s">
        <v>121</v>
      </c>
      <c r="B117" s="10">
        <v>43951</v>
      </c>
      <c r="C117">
        <v>10400</v>
      </c>
      <c r="D117">
        <v>-1600</v>
      </c>
      <c r="E117" s="10">
        <v>43951</v>
      </c>
      <c r="F117">
        <v>4000</v>
      </c>
      <c r="G117">
        <v>0</v>
      </c>
      <c r="H117" t="s">
        <v>121</v>
      </c>
      <c r="I117" s="10">
        <v>43950</v>
      </c>
      <c r="J117">
        <v>12000</v>
      </c>
      <c r="K117">
        <v>800</v>
      </c>
      <c r="L117" s="10">
        <v>43950</v>
      </c>
      <c r="M117">
        <v>4000</v>
      </c>
      <c r="N117">
        <v>1600</v>
      </c>
      <c r="O117" t="s">
        <v>121</v>
      </c>
      <c r="P117" s="10">
        <v>43949</v>
      </c>
      <c r="Q117">
        <v>11200</v>
      </c>
      <c r="R117">
        <v>0</v>
      </c>
      <c r="S117" s="10">
        <v>43949</v>
      </c>
      <c r="T117">
        <v>2400</v>
      </c>
      <c r="U117">
        <v>0</v>
      </c>
      <c r="V117" t="s">
        <v>121</v>
      </c>
      <c r="W117" s="10">
        <v>43948</v>
      </c>
      <c r="X117">
        <v>11200</v>
      </c>
      <c r="Y117">
        <v>-2400</v>
      </c>
      <c r="Z117" s="10">
        <v>43948</v>
      </c>
      <c r="AA117">
        <v>2400</v>
      </c>
      <c r="AB117">
        <v>0</v>
      </c>
      <c r="AC117" t="s">
        <v>121</v>
      </c>
      <c r="AD117" s="10">
        <v>43945</v>
      </c>
      <c r="AE117">
        <v>13600</v>
      </c>
      <c r="AF117">
        <v>800</v>
      </c>
      <c r="AG117" s="10">
        <v>43945</v>
      </c>
      <c r="AH117">
        <v>2400</v>
      </c>
      <c r="AI117">
        <v>0</v>
      </c>
      <c r="AJ117" t="s">
        <v>121</v>
      </c>
      <c r="AK117" s="10">
        <v>43944</v>
      </c>
      <c r="AL117">
        <v>12800</v>
      </c>
      <c r="AM117">
        <v>0</v>
      </c>
      <c r="AN117" s="10">
        <v>43944</v>
      </c>
      <c r="AO117">
        <v>2400</v>
      </c>
      <c r="AP117">
        <v>0</v>
      </c>
      <c r="AQ117" t="s">
        <v>121</v>
      </c>
      <c r="AR117" s="10">
        <v>43943</v>
      </c>
      <c r="AS117">
        <v>12800</v>
      </c>
      <c r="AT117">
        <v>1600</v>
      </c>
      <c r="AU117" s="10">
        <v>43943</v>
      </c>
      <c r="AV117">
        <v>2400</v>
      </c>
      <c r="AW117">
        <v>0</v>
      </c>
      <c r="AX117" t="s">
        <v>121</v>
      </c>
      <c r="AY117" s="10">
        <v>43942</v>
      </c>
      <c r="AZ117">
        <v>11200</v>
      </c>
      <c r="BA117">
        <v>0</v>
      </c>
      <c r="BB117" s="10">
        <v>43942</v>
      </c>
      <c r="BC117">
        <v>2400</v>
      </c>
      <c r="BD117">
        <v>0</v>
      </c>
      <c r="BE117" t="s">
        <v>121</v>
      </c>
      <c r="BF117" s="10">
        <v>43941</v>
      </c>
      <c r="BG117">
        <v>11200</v>
      </c>
      <c r="BH117">
        <v>1600</v>
      </c>
      <c r="BI117" s="10">
        <v>43941</v>
      </c>
      <c r="BJ117">
        <v>2400</v>
      </c>
      <c r="BK117">
        <v>0</v>
      </c>
      <c r="BL117" t="s">
        <v>121</v>
      </c>
      <c r="BM117" s="10">
        <v>43938</v>
      </c>
      <c r="BN117">
        <v>9600</v>
      </c>
      <c r="BO117">
        <v>-800</v>
      </c>
      <c r="BP117" s="10">
        <v>43938</v>
      </c>
      <c r="BQ117">
        <v>2400</v>
      </c>
      <c r="BR117">
        <v>0</v>
      </c>
      <c r="BS117" t="s">
        <v>121</v>
      </c>
      <c r="BT117" s="10">
        <v>43937</v>
      </c>
      <c r="BU117">
        <v>10400</v>
      </c>
      <c r="BV117">
        <v>0</v>
      </c>
      <c r="BW117" s="10">
        <v>43937</v>
      </c>
      <c r="BX117">
        <v>2400</v>
      </c>
      <c r="BY117">
        <v>0</v>
      </c>
      <c r="BZ117" t="s">
        <v>121</v>
      </c>
      <c r="CA117" s="10">
        <v>43936</v>
      </c>
      <c r="CB117">
        <v>10400</v>
      </c>
      <c r="CC117">
        <v>0</v>
      </c>
      <c r="CD117" s="10">
        <v>43936</v>
      </c>
      <c r="CE117">
        <v>2400</v>
      </c>
      <c r="CF117">
        <v>0</v>
      </c>
      <c r="CG117" t="s">
        <v>121</v>
      </c>
      <c r="CH117" s="10">
        <v>43934</v>
      </c>
      <c r="CI117">
        <v>10400</v>
      </c>
      <c r="CJ117">
        <v>6400</v>
      </c>
      <c r="CK117" s="10">
        <v>43934</v>
      </c>
      <c r="CL117">
        <v>2400</v>
      </c>
      <c r="CM117">
        <v>0</v>
      </c>
      <c r="CN117" t="s">
        <v>121</v>
      </c>
      <c r="CO117" s="10">
        <v>43930</v>
      </c>
      <c r="CP117">
        <v>4000</v>
      </c>
      <c r="CQ117">
        <v>-4000</v>
      </c>
      <c r="CR117" s="10">
        <v>43930</v>
      </c>
      <c r="CS117">
        <v>2400</v>
      </c>
      <c r="CT117">
        <v>0</v>
      </c>
      <c r="CU117" t="s">
        <v>121</v>
      </c>
      <c r="CV117" s="10">
        <v>43929</v>
      </c>
      <c r="CW117">
        <v>8000</v>
      </c>
      <c r="CX117">
        <v>-5600</v>
      </c>
      <c r="CY117" s="10">
        <v>43929</v>
      </c>
      <c r="CZ117">
        <v>2400</v>
      </c>
      <c r="DA117">
        <v>2400</v>
      </c>
      <c r="DD117" t="str">
        <f t="shared" si="163"/>
        <v>RELIANCE</v>
      </c>
      <c r="DE117">
        <f t="shared" si="85"/>
        <v>12464000</v>
      </c>
      <c r="DF117">
        <f t="shared" si="86"/>
        <v>13855000</v>
      </c>
      <c r="DG117">
        <f t="shared" si="87"/>
        <v>14779000</v>
      </c>
      <c r="DH117">
        <f t="shared" si="88"/>
        <v>14498000</v>
      </c>
      <c r="DI117">
        <f t="shared" si="89"/>
        <v>12788000</v>
      </c>
      <c r="DJ117">
        <f t="shared" si="90"/>
        <v>11546000</v>
      </c>
      <c r="DK117">
        <f t="shared" si="91"/>
        <v>11276500</v>
      </c>
      <c r="DL117">
        <f t="shared" si="92"/>
        <v>9018000</v>
      </c>
      <c r="DM117">
        <f t="shared" si="93"/>
        <v>7747500</v>
      </c>
      <c r="DN117">
        <f t="shared" si="94"/>
        <v>6763500</v>
      </c>
      <c r="DO117">
        <f t="shared" si="95"/>
        <v>6434500</v>
      </c>
      <c r="DP117">
        <f t="shared" si="96"/>
        <v>5972500</v>
      </c>
      <c r="DQ117">
        <f t="shared" si="97"/>
        <v>5929000</v>
      </c>
      <c r="DR117">
        <f t="shared" si="98"/>
        <v>5178000</v>
      </c>
      <c r="DS117">
        <f t="shared" si="99"/>
        <v>4975000</v>
      </c>
      <c r="DT117">
        <f t="shared" si="148"/>
        <v>11944000</v>
      </c>
      <c r="DU117">
        <f t="shared" si="149"/>
        <v>11609000</v>
      </c>
      <c r="DV117">
        <f t="shared" si="150"/>
        <v>12988000</v>
      </c>
      <c r="DW117">
        <f t="shared" si="151"/>
        <v>13581000</v>
      </c>
      <c r="DX117">
        <f t="shared" si="152"/>
        <v>13771000</v>
      </c>
      <c r="DY117">
        <f t="shared" si="153"/>
        <v>12848000</v>
      </c>
      <c r="DZ117">
        <f t="shared" si="154"/>
        <v>12479000</v>
      </c>
      <c r="EA117">
        <f t="shared" si="155"/>
        <v>7387000</v>
      </c>
      <c r="EB117">
        <f t="shared" si="156"/>
        <v>6585000</v>
      </c>
      <c r="EC117">
        <f t="shared" si="157"/>
        <v>5916000</v>
      </c>
      <c r="ED117">
        <f t="shared" si="158"/>
        <v>5207000</v>
      </c>
      <c r="EE117">
        <f t="shared" si="159"/>
        <v>4796000</v>
      </c>
      <c r="EF117">
        <f t="shared" si="160"/>
        <v>4977500</v>
      </c>
      <c r="EG117">
        <f t="shared" si="161"/>
        <v>5196500</v>
      </c>
      <c r="EH117">
        <f t="shared" si="162"/>
        <v>4741500</v>
      </c>
      <c r="EJ117" s="11" t="str">
        <f t="shared" si="115"/>
        <v>RELIANCE</v>
      </c>
      <c r="EK117" s="12">
        <f t="shared" si="164"/>
        <v>0.95827984595635429</v>
      </c>
      <c r="EL117" s="12">
        <f t="shared" si="164"/>
        <v>0.83789245759653552</v>
      </c>
      <c r="EM117" s="12">
        <f t="shared" si="164"/>
        <v>0.87881453413627442</v>
      </c>
      <c r="EN117" s="12">
        <f t="shared" si="164"/>
        <v>0.93674989653745344</v>
      </c>
      <c r="EO117" s="12">
        <f t="shared" si="164"/>
        <v>1.0768689396309039</v>
      </c>
      <c r="EP117" s="12">
        <f t="shared" si="164"/>
        <v>1.1127663260003464</v>
      </c>
      <c r="EQ117" s="12">
        <f t="shared" si="164"/>
        <v>1.1066376978672461</v>
      </c>
      <c r="ER117" s="12">
        <f t="shared" si="164"/>
        <v>0.8191394987802173</v>
      </c>
      <c r="ES117" s="12">
        <f t="shared" si="164"/>
        <v>0.84995159728944825</v>
      </c>
      <c r="ET117" s="12">
        <f t="shared" si="164"/>
        <v>0.87469505433577288</v>
      </c>
      <c r="EU117" s="12">
        <f t="shared" si="164"/>
        <v>0.80923148651798893</v>
      </c>
      <c r="EV117" s="12">
        <f t="shared" si="164"/>
        <v>0.80301381331100874</v>
      </c>
      <c r="EW117" s="12">
        <f t="shared" si="164"/>
        <v>0.83951762523191098</v>
      </c>
      <c r="EX117" s="12">
        <f t="shared" si="164"/>
        <v>1.0035728080339898</v>
      </c>
      <c r="EY117" s="12">
        <f t="shared" si="164"/>
        <v>0.95306532663316579</v>
      </c>
      <c r="FA117" s="12" t="str">
        <f t="shared" si="116"/>
        <v>RELIANCE</v>
      </c>
      <c r="FB117" s="12">
        <f t="shared" si="117"/>
        <v>-10.039696860339228</v>
      </c>
      <c r="FC117" s="12">
        <f t="shared" si="118"/>
        <v>-6.2521144867717711</v>
      </c>
      <c r="FD117" s="12">
        <f t="shared" si="119"/>
        <v>1.9381983721892675</v>
      </c>
      <c r="FE117" s="12">
        <f t="shared" si="120"/>
        <v>13.3719111667188</v>
      </c>
      <c r="FF117" s="12">
        <f t="shared" si="121"/>
        <v>10.756972111553784</v>
      </c>
      <c r="FG117" s="12">
        <f t="shared" si="122"/>
        <v>2.3899259522014811</v>
      </c>
      <c r="FH117" s="12">
        <f t="shared" si="123"/>
        <v>25.044355732978488</v>
      </c>
      <c r="FI117" s="12">
        <f t="shared" si="124"/>
        <v>16.398838334946756</v>
      </c>
      <c r="FJ117" s="12">
        <f t="shared" si="125"/>
        <v>14.54868041694389</v>
      </c>
      <c r="FK117" s="12">
        <f t="shared" si="126"/>
        <v>5.1130623980107233</v>
      </c>
      <c r="FL117" s="12">
        <f t="shared" si="127"/>
        <v>7.7354541649225617</v>
      </c>
      <c r="FM117" s="12">
        <f t="shared" si="128"/>
        <v>0.7336819025130713</v>
      </c>
      <c r="FN117" s="12">
        <f t="shared" si="129"/>
        <v>14.503669370413286</v>
      </c>
      <c r="FO117" s="12">
        <f t="shared" si="130"/>
        <v>4.0804020100502516</v>
      </c>
      <c r="FP117" s="12">
        <f t="shared" si="131"/>
        <v>2.8856921354121802E-2</v>
      </c>
      <c r="FQ117" s="12">
        <f t="shared" si="132"/>
        <v>-0.1061749307052664</v>
      </c>
      <c r="FR117" s="12">
        <f t="shared" si="133"/>
        <v>-4.3663942272292172E-2</v>
      </c>
      <c r="FS117" s="12">
        <f t="shared" si="134"/>
        <v>-1.3797109868564375E-2</v>
      </c>
      <c r="FT117" s="12">
        <f t="shared" si="135"/>
        <v>7.1839975093399747E-2</v>
      </c>
      <c r="FU117" s="12">
        <f t="shared" si="136"/>
        <v>2.9569677057456528E-2</v>
      </c>
      <c r="FV117" s="12">
        <f t="shared" si="137"/>
        <v>0.68931907404900505</v>
      </c>
      <c r="FW117" s="12">
        <f t="shared" si="138"/>
        <v>0.12179195140470767</v>
      </c>
      <c r="FX117" s="12">
        <f t="shared" si="139"/>
        <v>0.11308316430020283</v>
      </c>
      <c r="FY117" s="12">
        <f t="shared" si="140"/>
        <v>0.13616285769156905</v>
      </c>
      <c r="FZ117" s="12">
        <f t="shared" si="141"/>
        <v>8.5696413678065048E-2</v>
      </c>
      <c r="GA117" s="12">
        <f t="shared" si="142"/>
        <v>-3.6464088397790057E-2</v>
      </c>
      <c r="GB117" s="12">
        <f t="shared" si="143"/>
        <v>-4.2143750601366305E-2</v>
      </c>
      <c r="GC117" s="12">
        <f t="shared" si="144"/>
        <v>9.5961193715069074E-2</v>
      </c>
    </row>
    <row r="118" spans="1:185" x14ac:dyDescent="0.25">
      <c r="A118" t="s">
        <v>122</v>
      </c>
      <c r="B118" s="10">
        <v>43951</v>
      </c>
      <c r="C118">
        <v>3445500</v>
      </c>
      <c r="D118">
        <v>-970500</v>
      </c>
      <c r="E118" s="10">
        <v>43951</v>
      </c>
      <c r="F118">
        <v>3190500</v>
      </c>
      <c r="G118">
        <v>-69000</v>
      </c>
      <c r="H118" t="s">
        <v>122</v>
      </c>
      <c r="I118" s="10">
        <v>43950</v>
      </c>
      <c r="J118">
        <v>4416000</v>
      </c>
      <c r="K118">
        <v>-621000</v>
      </c>
      <c r="L118" s="10">
        <v>43950</v>
      </c>
      <c r="M118">
        <v>3259500</v>
      </c>
      <c r="N118">
        <v>178500</v>
      </c>
      <c r="O118" t="s">
        <v>122</v>
      </c>
      <c r="P118" s="10">
        <v>43949</v>
      </c>
      <c r="Q118">
        <v>5037000</v>
      </c>
      <c r="R118">
        <v>151500</v>
      </c>
      <c r="S118" s="10">
        <v>43949</v>
      </c>
      <c r="T118">
        <v>3081000</v>
      </c>
      <c r="U118">
        <v>120000</v>
      </c>
      <c r="V118" t="s">
        <v>122</v>
      </c>
      <c r="W118" s="10">
        <v>43948</v>
      </c>
      <c r="X118">
        <v>4885500</v>
      </c>
      <c r="Y118">
        <v>-391500</v>
      </c>
      <c r="Z118" s="10">
        <v>43948</v>
      </c>
      <c r="AA118">
        <v>2961000</v>
      </c>
      <c r="AB118">
        <v>315000</v>
      </c>
      <c r="AC118" t="s">
        <v>122</v>
      </c>
      <c r="AD118" s="10">
        <v>43945</v>
      </c>
      <c r="AE118">
        <v>5277000</v>
      </c>
      <c r="AF118">
        <v>-25500</v>
      </c>
      <c r="AG118" s="10">
        <v>43945</v>
      </c>
      <c r="AH118">
        <v>2646000</v>
      </c>
      <c r="AI118">
        <v>-72000</v>
      </c>
      <c r="AJ118" t="s">
        <v>122</v>
      </c>
      <c r="AK118" s="10">
        <v>43944</v>
      </c>
      <c r="AL118">
        <v>5302500</v>
      </c>
      <c r="AM118">
        <v>313500</v>
      </c>
      <c r="AN118" s="10">
        <v>43944</v>
      </c>
      <c r="AO118">
        <v>2718000</v>
      </c>
      <c r="AP118">
        <v>148500</v>
      </c>
      <c r="AQ118" t="s">
        <v>122</v>
      </c>
      <c r="AR118" s="10">
        <v>43943</v>
      </c>
      <c r="AS118">
        <v>4989000</v>
      </c>
      <c r="AT118">
        <v>423000</v>
      </c>
      <c r="AU118" s="10">
        <v>43943</v>
      </c>
      <c r="AV118">
        <v>2569500</v>
      </c>
      <c r="AW118">
        <v>213000</v>
      </c>
      <c r="AX118" t="s">
        <v>122</v>
      </c>
      <c r="AY118" s="10">
        <v>43942</v>
      </c>
      <c r="AZ118">
        <v>4566000</v>
      </c>
      <c r="BA118">
        <v>438000</v>
      </c>
      <c r="BB118" s="10">
        <v>43942</v>
      </c>
      <c r="BC118">
        <v>2356500</v>
      </c>
      <c r="BD118">
        <v>100500</v>
      </c>
      <c r="BE118" t="s">
        <v>122</v>
      </c>
      <c r="BF118" s="10">
        <v>43941</v>
      </c>
      <c r="BG118">
        <v>4128000</v>
      </c>
      <c r="BH118">
        <v>711000</v>
      </c>
      <c r="BI118" s="10">
        <v>43941</v>
      </c>
      <c r="BJ118">
        <v>2256000</v>
      </c>
      <c r="BK118">
        <v>387000</v>
      </c>
      <c r="BL118" t="s">
        <v>122</v>
      </c>
      <c r="BM118" s="10">
        <v>43938</v>
      </c>
      <c r="BN118">
        <v>3417000</v>
      </c>
      <c r="BO118">
        <v>411000</v>
      </c>
      <c r="BP118" s="10">
        <v>43938</v>
      </c>
      <c r="BQ118">
        <v>1869000</v>
      </c>
      <c r="BR118">
        <v>-174000</v>
      </c>
      <c r="BS118" t="s">
        <v>122</v>
      </c>
      <c r="BT118" s="10">
        <v>43937</v>
      </c>
      <c r="BU118">
        <v>3006000</v>
      </c>
      <c r="BV118">
        <v>-12000</v>
      </c>
      <c r="BW118" s="10">
        <v>43937</v>
      </c>
      <c r="BX118">
        <v>2043000</v>
      </c>
      <c r="BY118">
        <v>-102000</v>
      </c>
      <c r="BZ118" t="s">
        <v>122</v>
      </c>
      <c r="CA118" s="10">
        <v>43936</v>
      </c>
      <c r="CB118">
        <v>3018000</v>
      </c>
      <c r="CC118">
        <v>1500</v>
      </c>
      <c r="CD118" s="10">
        <v>43936</v>
      </c>
      <c r="CE118">
        <v>2145000</v>
      </c>
      <c r="CF118">
        <v>108000</v>
      </c>
      <c r="CG118" t="s">
        <v>122</v>
      </c>
      <c r="CH118" s="10">
        <v>43934</v>
      </c>
      <c r="CI118">
        <v>3016500</v>
      </c>
      <c r="CJ118">
        <v>486000</v>
      </c>
      <c r="CK118" s="10">
        <v>43934</v>
      </c>
      <c r="CL118">
        <v>2037000</v>
      </c>
      <c r="CM118">
        <v>297000</v>
      </c>
      <c r="CN118" t="s">
        <v>122</v>
      </c>
      <c r="CO118" s="10">
        <v>43930</v>
      </c>
      <c r="CP118">
        <v>2530500</v>
      </c>
      <c r="CQ118">
        <v>108000</v>
      </c>
      <c r="CR118" s="10">
        <v>43930</v>
      </c>
      <c r="CS118">
        <v>1740000</v>
      </c>
      <c r="CT118">
        <v>135000</v>
      </c>
      <c r="CU118" t="s">
        <v>122</v>
      </c>
      <c r="CV118" s="10">
        <v>43929</v>
      </c>
      <c r="CW118">
        <v>2422500</v>
      </c>
      <c r="CX118">
        <v>70500</v>
      </c>
      <c r="CY118" s="10">
        <v>43929</v>
      </c>
      <c r="CZ118">
        <v>1605000</v>
      </c>
      <c r="DA118">
        <v>-91500</v>
      </c>
      <c r="DD118" t="str">
        <f t="shared" si="163"/>
        <v>SAIL</v>
      </c>
      <c r="DE118">
        <f t="shared" si="85"/>
        <v>13329300</v>
      </c>
      <c r="DF118">
        <f t="shared" si="86"/>
        <v>13172300</v>
      </c>
      <c r="DG118">
        <f t="shared" si="87"/>
        <v>13502000</v>
      </c>
      <c r="DH118">
        <f t="shared" si="88"/>
        <v>11759300</v>
      </c>
      <c r="DI118">
        <f t="shared" si="89"/>
        <v>12151800</v>
      </c>
      <c r="DJ118">
        <f t="shared" si="90"/>
        <v>11853500</v>
      </c>
      <c r="DK118">
        <f t="shared" si="91"/>
        <v>11727900</v>
      </c>
      <c r="DL118">
        <f t="shared" si="92"/>
        <v>11712200</v>
      </c>
      <c r="DM118">
        <f t="shared" si="93"/>
        <v>11696500</v>
      </c>
      <c r="DN118">
        <f t="shared" si="94"/>
        <v>10927200</v>
      </c>
      <c r="DO118">
        <f t="shared" si="95"/>
        <v>10628900</v>
      </c>
      <c r="DP118">
        <f t="shared" si="96"/>
        <v>10252100</v>
      </c>
      <c r="DQ118">
        <f t="shared" si="97"/>
        <v>10362000</v>
      </c>
      <c r="DR118">
        <f t="shared" si="98"/>
        <v>9639800</v>
      </c>
      <c r="DS118">
        <f t="shared" si="99"/>
        <v>9561300</v>
      </c>
      <c r="DT118">
        <f t="shared" si="148"/>
        <v>11806400</v>
      </c>
      <c r="DU118">
        <f t="shared" si="149"/>
        <v>9467100</v>
      </c>
      <c r="DV118">
        <f t="shared" si="150"/>
        <v>8022700</v>
      </c>
      <c r="DW118">
        <f t="shared" si="151"/>
        <v>6955100</v>
      </c>
      <c r="DX118">
        <f t="shared" si="152"/>
        <v>7237700</v>
      </c>
      <c r="DY118">
        <f t="shared" si="153"/>
        <v>7441800</v>
      </c>
      <c r="DZ118">
        <f t="shared" si="154"/>
        <v>7127800</v>
      </c>
      <c r="EA118">
        <f t="shared" si="155"/>
        <v>6939400</v>
      </c>
      <c r="EB118">
        <f t="shared" si="156"/>
        <v>7096400</v>
      </c>
      <c r="EC118">
        <f t="shared" si="157"/>
        <v>6703900</v>
      </c>
      <c r="ED118">
        <f t="shared" si="158"/>
        <v>6437000</v>
      </c>
      <c r="EE118">
        <f t="shared" si="159"/>
        <v>6044500</v>
      </c>
      <c r="EF118">
        <f t="shared" si="160"/>
        <v>5714800</v>
      </c>
      <c r="EG118">
        <f t="shared" si="161"/>
        <v>4914100</v>
      </c>
      <c r="EH118">
        <f t="shared" si="162"/>
        <v>4223300</v>
      </c>
      <c r="EJ118" s="11" t="str">
        <f t="shared" si="115"/>
        <v>SAIL</v>
      </c>
      <c r="EK118" s="12">
        <f t="shared" si="164"/>
        <v>0.88574793875147229</v>
      </c>
      <c r="EL118" s="12">
        <f t="shared" si="164"/>
        <v>0.71871275327771156</v>
      </c>
      <c r="EM118" s="12">
        <f t="shared" si="164"/>
        <v>0.59418604651162787</v>
      </c>
      <c r="EN118" s="12">
        <f t="shared" si="164"/>
        <v>0.59145527369826434</v>
      </c>
      <c r="EO118" s="12">
        <f t="shared" si="164"/>
        <v>0.59560723514211888</v>
      </c>
      <c r="EP118" s="12">
        <f t="shared" si="164"/>
        <v>0.62781456953642389</v>
      </c>
      <c r="EQ118" s="12">
        <f t="shared" si="164"/>
        <v>0.60776439089692103</v>
      </c>
      <c r="ER118" s="12">
        <f t="shared" si="164"/>
        <v>0.59249329758713132</v>
      </c>
      <c r="ES118" s="12">
        <f t="shared" si="164"/>
        <v>0.60671140939597312</v>
      </c>
      <c r="ET118" s="12">
        <f t="shared" si="164"/>
        <v>0.6135057471264368</v>
      </c>
      <c r="EU118" s="12">
        <f t="shared" si="164"/>
        <v>0.60561299852289507</v>
      </c>
      <c r="EV118" s="12">
        <f t="shared" si="164"/>
        <v>0.58958652373660025</v>
      </c>
      <c r="EW118" s="12">
        <f t="shared" si="164"/>
        <v>0.55151515151515151</v>
      </c>
      <c r="EX118" s="12">
        <f t="shared" si="164"/>
        <v>0.50977198697068404</v>
      </c>
      <c r="EY118" s="12">
        <f t="shared" si="164"/>
        <v>0.44170771756978655</v>
      </c>
      <c r="FA118" s="12" t="str">
        <f t="shared" si="116"/>
        <v>SAIL</v>
      </c>
      <c r="FB118" s="12">
        <f t="shared" si="117"/>
        <v>1.1918951132300357</v>
      </c>
      <c r="FC118" s="12">
        <f t="shared" si="118"/>
        <v>-2.441860465116279</v>
      </c>
      <c r="FD118" s="12">
        <f t="shared" si="119"/>
        <v>14.819759679572764</v>
      </c>
      <c r="FE118" s="12">
        <f t="shared" si="120"/>
        <v>-3.2299741602067185</v>
      </c>
      <c r="FF118" s="12">
        <f t="shared" si="121"/>
        <v>2.5165562913907285</v>
      </c>
      <c r="FG118" s="12">
        <f t="shared" si="122"/>
        <v>1.07095046854083</v>
      </c>
      <c r="FH118" s="12">
        <f t="shared" si="123"/>
        <v>0.13404825737265416</v>
      </c>
      <c r="FI118" s="12">
        <f t="shared" si="124"/>
        <v>0.13422818791946309</v>
      </c>
      <c r="FJ118" s="12">
        <f t="shared" si="125"/>
        <v>7.0402298850574709</v>
      </c>
      <c r="FK118" s="12">
        <f t="shared" si="126"/>
        <v>2.8064992614475628</v>
      </c>
      <c r="FL118" s="12">
        <f t="shared" si="127"/>
        <v>3.6753445635528332</v>
      </c>
      <c r="FM118" s="12">
        <f t="shared" si="128"/>
        <v>-1.0606060606060606</v>
      </c>
      <c r="FN118" s="12">
        <f t="shared" si="129"/>
        <v>7.4918566775244297</v>
      </c>
      <c r="FO118" s="12">
        <f t="shared" si="130"/>
        <v>0.82101806239737274</v>
      </c>
      <c r="FP118" s="12">
        <f t="shared" si="131"/>
        <v>0.2470978441127695</v>
      </c>
      <c r="FQ118" s="12">
        <f t="shared" si="132"/>
        <v>0.18003913894324852</v>
      </c>
      <c r="FR118" s="12">
        <f t="shared" si="133"/>
        <v>0.15349887133182843</v>
      </c>
      <c r="FS118" s="12">
        <f t="shared" si="134"/>
        <v>-3.9045553145336226E-2</v>
      </c>
      <c r="FT118" s="12">
        <f t="shared" si="135"/>
        <v>-2.7426160337552744E-2</v>
      </c>
      <c r="FU118" s="12">
        <f t="shared" si="136"/>
        <v>4.405286343612335E-2</v>
      </c>
      <c r="FV118" s="12">
        <f t="shared" si="137"/>
        <v>2.7149321266968326E-2</v>
      </c>
      <c r="FW118" s="12">
        <f t="shared" si="138"/>
        <v>-2.2123893805309734E-2</v>
      </c>
      <c r="FX118" s="12">
        <f t="shared" si="139"/>
        <v>5.8548009367681501E-2</v>
      </c>
      <c r="FY118" s="12">
        <f t="shared" si="140"/>
        <v>4.1463414634146344E-2</v>
      </c>
      <c r="FZ118" s="12">
        <f t="shared" si="141"/>
        <v>6.4935064935064929E-2</v>
      </c>
      <c r="GA118" s="12">
        <f t="shared" si="142"/>
        <v>5.7692307692307696E-2</v>
      </c>
      <c r="GB118" s="12">
        <f t="shared" si="143"/>
        <v>0.16293929712460065</v>
      </c>
      <c r="GC118" s="12">
        <f t="shared" si="144"/>
        <v>0.16356877323420074</v>
      </c>
    </row>
    <row r="119" spans="1:185" x14ac:dyDescent="0.25">
      <c r="A119" t="s">
        <v>123</v>
      </c>
      <c r="B119" s="10">
        <v>43951</v>
      </c>
      <c r="C119">
        <v>2514000</v>
      </c>
      <c r="D119">
        <v>-66000</v>
      </c>
      <c r="E119" s="10">
        <v>43951</v>
      </c>
      <c r="F119">
        <v>1596000</v>
      </c>
      <c r="G119">
        <v>-18000</v>
      </c>
      <c r="H119" t="s">
        <v>123</v>
      </c>
      <c r="I119" s="10">
        <v>43950</v>
      </c>
      <c r="J119">
        <v>2580000</v>
      </c>
      <c r="K119">
        <v>240000</v>
      </c>
      <c r="L119" s="10">
        <v>43950</v>
      </c>
      <c r="M119">
        <v>1614000</v>
      </c>
      <c r="N119">
        <v>138000</v>
      </c>
      <c r="O119" t="s">
        <v>123</v>
      </c>
      <c r="P119" s="10">
        <v>43949</v>
      </c>
      <c r="Q119">
        <v>2340000</v>
      </c>
      <c r="R119">
        <v>-126000</v>
      </c>
      <c r="S119" s="10">
        <v>43949</v>
      </c>
      <c r="T119">
        <v>1476000</v>
      </c>
      <c r="U119">
        <v>108000</v>
      </c>
      <c r="V119" t="s">
        <v>123</v>
      </c>
      <c r="W119" s="10">
        <v>43948</v>
      </c>
      <c r="X119">
        <v>2466000</v>
      </c>
      <c r="Y119">
        <v>-96000</v>
      </c>
      <c r="Z119" s="10">
        <v>43948</v>
      </c>
      <c r="AA119">
        <v>1368000</v>
      </c>
      <c r="AB119">
        <v>114000</v>
      </c>
      <c r="AC119" t="s">
        <v>123</v>
      </c>
      <c r="AD119" s="10">
        <v>43945</v>
      </c>
      <c r="AE119">
        <v>2562000</v>
      </c>
      <c r="AF119">
        <v>84000</v>
      </c>
      <c r="AG119" s="10">
        <v>43945</v>
      </c>
      <c r="AH119">
        <v>1254000</v>
      </c>
      <c r="AI119">
        <v>-6000</v>
      </c>
      <c r="AJ119" t="s">
        <v>123</v>
      </c>
      <c r="AK119" s="10">
        <v>43944</v>
      </c>
      <c r="AL119">
        <v>2478000</v>
      </c>
      <c r="AM119">
        <v>-66000</v>
      </c>
      <c r="AN119" s="10">
        <v>43944</v>
      </c>
      <c r="AO119">
        <v>1260000</v>
      </c>
      <c r="AP119">
        <v>48000</v>
      </c>
      <c r="AQ119" t="s">
        <v>123</v>
      </c>
      <c r="AR119" s="10">
        <v>43943</v>
      </c>
      <c r="AS119">
        <v>2544000</v>
      </c>
      <c r="AT119">
        <v>132000</v>
      </c>
      <c r="AU119" s="10">
        <v>43943</v>
      </c>
      <c r="AV119">
        <v>1212000</v>
      </c>
      <c r="AW119">
        <v>-72000</v>
      </c>
      <c r="AX119" t="s">
        <v>123</v>
      </c>
      <c r="AY119" s="10">
        <v>43942</v>
      </c>
      <c r="AZ119">
        <v>2412000</v>
      </c>
      <c r="BA119">
        <v>126000</v>
      </c>
      <c r="BB119" s="10">
        <v>43942</v>
      </c>
      <c r="BC119">
        <v>1284000</v>
      </c>
      <c r="BD119">
        <v>48000</v>
      </c>
      <c r="BE119" t="s">
        <v>123</v>
      </c>
      <c r="BF119" s="10">
        <v>43941</v>
      </c>
      <c r="BG119">
        <v>2286000</v>
      </c>
      <c r="BH119">
        <v>270000</v>
      </c>
      <c r="BI119" s="10">
        <v>43941</v>
      </c>
      <c r="BJ119">
        <v>1236000</v>
      </c>
      <c r="BK119">
        <v>96000</v>
      </c>
      <c r="BL119" t="s">
        <v>123</v>
      </c>
      <c r="BM119" s="10">
        <v>43938</v>
      </c>
      <c r="BN119">
        <v>2016000</v>
      </c>
      <c r="BO119">
        <v>-294000</v>
      </c>
      <c r="BP119" s="10">
        <v>43938</v>
      </c>
      <c r="BQ119">
        <v>1140000</v>
      </c>
      <c r="BR119">
        <v>30000</v>
      </c>
      <c r="BS119" t="s">
        <v>123</v>
      </c>
      <c r="BT119" s="10">
        <v>43937</v>
      </c>
      <c r="BU119">
        <v>2310000</v>
      </c>
      <c r="BV119">
        <v>126000</v>
      </c>
      <c r="BW119" s="10">
        <v>43937</v>
      </c>
      <c r="BX119">
        <v>1110000</v>
      </c>
      <c r="BY119">
        <v>132000</v>
      </c>
      <c r="BZ119" t="s">
        <v>123</v>
      </c>
      <c r="CA119" s="10">
        <v>43936</v>
      </c>
      <c r="CB119">
        <v>2184000</v>
      </c>
      <c r="CC119">
        <v>618000</v>
      </c>
      <c r="CD119" s="10">
        <v>43936</v>
      </c>
      <c r="CE119">
        <v>978000</v>
      </c>
      <c r="CF119">
        <v>252000</v>
      </c>
      <c r="CG119" t="s">
        <v>123</v>
      </c>
      <c r="CH119" s="10">
        <v>43934</v>
      </c>
      <c r="CI119">
        <v>1566000</v>
      </c>
      <c r="CJ119">
        <v>102000</v>
      </c>
      <c r="CK119" s="10">
        <v>43934</v>
      </c>
      <c r="CL119">
        <v>726000</v>
      </c>
      <c r="CM119">
        <v>84000</v>
      </c>
      <c r="CN119" t="s">
        <v>123</v>
      </c>
      <c r="CO119" s="10">
        <v>43930</v>
      </c>
      <c r="CP119">
        <v>1464000</v>
      </c>
      <c r="CQ119">
        <v>30000</v>
      </c>
      <c r="CR119" s="10">
        <v>43930</v>
      </c>
      <c r="CS119">
        <v>642000</v>
      </c>
      <c r="CT119">
        <v>204000</v>
      </c>
      <c r="CU119" t="s">
        <v>123</v>
      </c>
      <c r="CV119" s="10">
        <v>43929</v>
      </c>
      <c r="CW119">
        <v>1434000</v>
      </c>
      <c r="CX119">
        <v>390000</v>
      </c>
      <c r="CY119" s="10">
        <v>43929</v>
      </c>
      <c r="CZ119">
        <v>438000</v>
      </c>
      <c r="DA119">
        <v>-24000</v>
      </c>
      <c r="DD119" t="str">
        <f t="shared" si="163"/>
        <v>SBIN</v>
      </c>
      <c r="DE119">
        <f t="shared" si="85"/>
        <v>52062000</v>
      </c>
      <c r="DF119">
        <f t="shared" si="86"/>
        <v>50025000</v>
      </c>
      <c r="DG119">
        <f t="shared" si="87"/>
        <v>54948000</v>
      </c>
      <c r="DH119">
        <f t="shared" si="88"/>
        <v>61245000</v>
      </c>
      <c r="DI119">
        <f t="shared" si="89"/>
        <v>63294000</v>
      </c>
      <c r="DJ119">
        <f t="shared" si="90"/>
        <v>59232000</v>
      </c>
      <c r="DK119">
        <f t="shared" si="91"/>
        <v>55059000</v>
      </c>
      <c r="DL119">
        <f t="shared" si="92"/>
        <v>56445000</v>
      </c>
      <c r="DM119">
        <f t="shared" si="93"/>
        <v>50901000</v>
      </c>
      <c r="DN119">
        <f t="shared" si="94"/>
        <v>45993000</v>
      </c>
      <c r="DO119">
        <f t="shared" si="95"/>
        <v>44598000</v>
      </c>
      <c r="DP119">
        <f t="shared" si="96"/>
        <v>45180000</v>
      </c>
      <c r="DQ119">
        <f t="shared" si="97"/>
        <v>41571000</v>
      </c>
      <c r="DR119">
        <f t="shared" si="98"/>
        <v>39468000</v>
      </c>
      <c r="DS119">
        <f t="shared" si="99"/>
        <v>38685000</v>
      </c>
      <c r="DT119">
        <f t="shared" si="148"/>
        <v>26460000</v>
      </c>
      <c r="DU119">
        <f t="shared" si="149"/>
        <v>25212000</v>
      </c>
      <c r="DV119">
        <f t="shared" si="150"/>
        <v>26223000</v>
      </c>
      <c r="DW119">
        <f t="shared" si="151"/>
        <v>28152000</v>
      </c>
      <c r="DX119">
        <f t="shared" si="152"/>
        <v>29913000</v>
      </c>
      <c r="DY119">
        <f t="shared" si="153"/>
        <v>30699000</v>
      </c>
      <c r="DZ119">
        <f t="shared" si="154"/>
        <v>29367000</v>
      </c>
      <c r="EA119">
        <f t="shared" si="155"/>
        <v>27897000</v>
      </c>
      <c r="EB119">
        <f t="shared" si="156"/>
        <v>28473000</v>
      </c>
      <c r="EC119">
        <f t="shared" si="157"/>
        <v>27063000</v>
      </c>
      <c r="ED119">
        <f t="shared" si="158"/>
        <v>26040000</v>
      </c>
      <c r="EE119">
        <f t="shared" si="159"/>
        <v>24744000</v>
      </c>
      <c r="EF119">
        <f t="shared" si="160"/>
        <v>22629000</v>
      </c>
      <c r="EG119">
        <f t="shared" si="161"/>
        <v>21789000</v>
      </c>
      <c r="EH119">
        <f t="shared" si="162"/>
        <v>21342000</v>
      </c>
      <c r="EJ119" s="11" t="str">
        <f t="shared" si="115"/>
        <v>SBIN</v>
      </c>
      <c r="EK119" s="12">
        <f t="shared" ref="EK119:EY135" si="165">DT119/DE119</f>
        <v>0.50824017517575204</v>
      </c>
      <c r="EL119" s="12">
        <f t="shared" si="165"/>
        <v>0.50398800599700155</v>
      </c>
      <c r="EM119" s="12">
        <f t="shared" si="165"/>
        <v>0.47723302031011139</v>
      </c>
      <c r="EN119" s="12">
        <f t="shared" si="165"/>
        <v>0.45966201322556943</v>
      </c>
      <c r="EO119" s="12">
        <f t="shared" si="165"/>
        <v>0.47260403829746894</v>
      </c>
      <c r="EP119" s="12">
        <f t="shared" si="165"/>
        <v>0.51828403565640191</v>
      </c>
      <c r="EQ119" s="12">
        <f t="shared" si="165"/>
        <v>0.53337329047022286</v>
      </c>
      <c r="ER119" s="12">
        <f t="shared" si="165"/>
        <v>0.49423332447515278</v>
      </c>
      <c r="ES119" s="12">
        <f t="shared" si="165"/>
        <v>0.55937997288854835</v>
      </c>
      <c r="ET119" s="12">
        <f t="shared" si="165"/>
        <v>0.58841562846520123</v>
      </c>
      <c r="EU119" s="12">
        <f t="shared" si="165"/>
        <v>0.58388268532221177</v>
      </c>
      <c r="EV119" s="12">
        <f t="shared" si="165"/>
        <v>0.54767596281540509</v>
      </c>
      <c r="EW119" s="12">
        <f t="shared" si="165"/>
        <v>0.54434581799812365</v>
      </c>
      <c r="EX119" s="12">
        <f t="shared" si="165"/>
        <v>0.55206749771967167</v>
      </c>
      <c r="EY119" s="12">
        <f t="shared" si="165"/>
        <v>0.55168670027142308</v>
      </c>
      <c r="FA119" s="12" t="str">
        <f t="shared" si="116"/>
        <v>SBIN</v>
      </c>
      <c r="FB119" s="12">
        <f t="shared" si="117"/>
        <v>4.0719640179910046</v>
      </c>
      <c r="FC119" s="12">
        <f t="shared" si="118"/>
        <v>-8.9593797772439405</v>
      </c>
      <c r="FD119" s="12">
        <f t="shared" si="119"/>
        <v>-10.281655645358805</v>
      </c>
      <c r="FE119" s="12">
        <f t="shared" si="120"/>
        <v>-3.2372736752298796</v>
      </c>
      <c r="FF119" s="12">
        <f t="shared" si="121"/>
        <v>6.8577795786061593</v>
      </c>
      <c r="FG119" s="12">
        <f t="shared" si="122"/>
        <v>7.5791423745436717</v>
      </c>
      <c r="FH119" s="12">
        <f t="shared" si="123"/>
        <v>-2.4554876428381611</v>
      </c>
      <c r="FI119" s="12">
        <f t="shared" si="124"/>
        <v>10.891731007249366</v>
      </c>
      <c r="FJ119" s="12">
        <f t="shared" si="125"/>
        <v>10.671189093992565</v>
      </c>
      <c r="FK119" s="12">
        <f t="shared" si="126"/>
        <v>3.1279429570832771</v>
      </c>
      <c r="FL119" s="12">
        <f t="shared" si="127"/>
        <v>-1.2881806108897742</v>
      </c>
      <c r="FM119" s="12">
        <f t="shared" si="128"/>
        <v>8.6815327993072096</v>
      </c>
      <c r="FN119" s="12">
        <f t="shared" si="129"/>
        <v>5.3283672848890244</v>
      </c>
      <c r="FO119" s="12">
        <f t="shared" si="130"/>
        <v>2.0240403257076385</v>
      </c>
      <c r="FP119" s="12">
        <f t="shared" si="131"/>
        <v>4.9500237981913373E-2</v>
      </c>
      <c r="FQ119" s="12">
        <f t="shared" si="132"/>
        <v>-3.8553941196659419E-2</v>
      </c>
      <c r="FR119" s="12">
        <f t="shared" si="133"/>
        <v>-6.8520886615515766E-2</v>
      </c>
      <c r="FS119" s="12">
        <f t="shared" si="134"/>
        <v>-5.8870725102798116E-2</v>
      </c>
      <c r="FT119" s="12">
        <f t="shared" si="135"/>
        <v>-2.5603439851460959E-2</v>
      </c>
      <c r="FU119" s="12">
        <f t="shared" si="136"/>
        <v>4.5357033404842172E-2</v>
      </c>
      <c r="FV119" s="12">
        <f t="shared" si="137"/>
        <v>5.2693838047101836E-2</v>
      </c>
      <c r="FW119" s="12">
        <f t="shared" si="138"/>
        <v>-2.0229691286481929E-2</v>
      </c>
      <c r="FX119" s="12">
        <f t="shared" si="139"/>
        <v>5.2100654029486757E-2</v>
      </c>
      <c r="FY119" s="12">
        <f t="shared" si="140"/>
        <v>3.9285714285714285E-2</v>
      </c>
      <c r="FZ119" s="12">
        <f t="shared" si="141"/>
        <v>5.2376333656644035E-2</v>
      </c>
      <c r="GA119" s="12">
        <f t="shared" si="142"/>
        <v>9.3464138936762559E-2</v>
      </c>
      <c r="GB119" s="12">
        <f t="shared" si="143"/>
        <v>3.8551562715131486E-2</v>
      </c>
      <c r="GC119" s="12">
        <f t="shared" si="144"/>
        <v>2.0944616249648579E-2</v>
      </c>
    </row>
    <row r="120" spans="1:185" x14ac:dyDescent="0.25">
      <c r="A120" t="s">
        <v>124</v>
      </c>
      <c r="B120" s="10">
        <v>43951</v>
      </c>
      <c r="C120">
        <v>12464000</v>
      </c>
      <c r="D120">
        <v>-1391000</v>
      </c>
      <c r="E120" s="10">
        <v>43951</v>
      </c>
      <c r="F120">
        <v>11944000</v>
      </c>
      <c r="G120">
        <v>335000</v>
      </c>
      <c r="H120" t="s">
        <v>124</v>
      </c>
      <c r="I120" s="10">
        <v>43950</v>
      </c>
      <c r="J120">
        <v>13855000</v>
      </c>
      <c r="K120">
        <v>-924000</v>
      </c>
      <c r="L120" s="10">
        <v>43950</v>
      </c>
      <c r="M120">
        <v>11609000</v>
      </c>
      <c r="N120">
        <v>-1379000</v>
      </c>
      <c r="O120" t="s">
        <v>124</v>
      </c>
      <c r="P120" s="10">
        <v>43949</v>
      </c>
      <c r="Q120">
        <v>14779000</v>
      </c>
      <c r="R120">
        <v>281000</v>
      </c>
      <c r="S120" s="10">
        <v>43949</v>
      </c>
      <c r="T120">
        <v>12988000</v>
      </c>
      <c r="U120">
        <v>-593000</v>
      </c>
      <c r="V120" t="s">
        <v>124</v>
      </c>
      <c r="W120" s="10">
        <v>43948</v>
      </c>
      <c r="X120">
        <v>14498000</v>
      </c>
      <c r="Y120">
        <v>1710000</v>
      </c>
      <c r="Z120" s="10">
        <v>43948</v>
      </c>
      <c r="AA120">
        <v>13581000</v>
      </c>
      <c r="AB120">
        <v>-190000</v>
      </c>
      <c r="AC120" t="s">
        <v>124</v>
      </c>
      <c r="AD120" s="10">
        <v>43945</v>
      </c>
      <c r="AE120">
        <v>12788000</v>
      </c>
      <c r="AF120">
        <v>1242000</v>
      </c>
      <c r="AG120" s="10">
        <v>43945</v>
      </c>
      <c r="AH120">
        <v>13771000</v>
      </c>
      <c r="AI120">
        <v>923000</v>
      </c>
      <c r="AJ120" t="s">
        <v>124</v>
      </c>
      <c r="AK120" s="10">
        <v>43944</v>
      </c>
      <c r="AL120">
        <v>11546000</v>
      </c>
      <c r="AM120">
        <v>269500</v>
      </c>
      <c r="AN120" s="10">
        <v>43944</v>
      </c>
      <c r="AO120">
        <v>12848000</v>
      </c>
      <c r="AP120">
        <v>369000</v>
      </c>
      <c r="AQ120" t="s">
        <v>124</v>
      </c>
      <c r="AR120" s="10">
        <v>43943</v>
      </c>
      <c r="AS120">
        <v>11276500</v>
      </c>
      <c r="AT120">
        <v>2258500</v>
      </c>
      <c r="AU120" s="10">
        <v>43943</v>
      </c>
      <c r="AV120">
        <v>12479000</v>
      </c>
      <c r="AW120">
        <v>5092000</v>
      </c>
      <c r="AX120" t="s">
        <v>124</v>
      </c>
      <c r="AY120" s="10">
        <v>43942</v>
      </c>
      <c r="AZ120">
        <v>9018000</v>
      </c>
      <c r="BA120">
        <v>1270500</v>
      </c>
      <c r="BB120" s="10">
        <v>43942</v>
      </c>
      <c r="BC120">
        <v>7387000</v>
      </c>
      <c r="BD120">
        <v>802000</v>
      </c>
      <c r="BE120" t="s">
        <v>124</v>
      </c>
      <c r="BF120" s="10">
        <v>43941</v>
      </c>
      <c r="BG120">
        <v>7747500</v>
      </c>
      <c r="BH120">
        <v>984000</v>
      </c>
      <c r="BI120" s="10">
        <v>43941</v>
      </c>
      <c r="BJ120">
        <v>6585000</v>
      </c>
      <c r="BK120">
        <v>669000</v>
      </c>
      <c r="BL120" t="s">
        <v>124</v>
      </c>
      <c r="BM120" s="10">
        <v>43938</v>
      </c>
      <c r="BN120">
        <v>6763500</v>
      </c>
      <c r="BO120">
        <v>329000</v>
      </c>
      <c r="BP120" s="10">
        <v>43938</v>
      </c>
      <c r="BQ120">
        <v>5916000</v>
      </c>
      <c r="BR120">
        <v>709000</v>
      </c>
      <c r="BS120" t="s">
        <v>124</v>
      </c>
      <c r="BT120" s="10">
        <v>43937</v>
      </c>
      <c r="BU120">
        <v>6434500</v>
      </c>
      <c r="BV120">
        <v>462000</v>
      </c>
      <c r="BW120" s="10">
        <v>43937</v>
      </c>
      <c r="BX120">
        <v>5207000</v>
      </c>
      <c r="BY120">
        <v>411000</v>
      </c>
      <c r="BZ120" t="s">
        <v>124</v>
      </c>
      <c r="CA120" s="10">
        <v>43936</v>
      </c>
      <c r="CB120">
        <v>5972500</v>
      </c>
      <c r="CC120">
        <v>43500</v>
      </c>
      <c r="CD120" s="10">
        <v>43936</v>
      </c>
      <c r="CE120">
        <v>4796000</v>
      </c>
      <c r="CF120">
        <v>-181500</v>
      </c>
      <c r="CG120" t="s">
        <v>124</v>
      </c>
      <c r="CH120" s="10">
        <v>43934</v>
      </c>
      <c r="CI120">
        <v>5929000</v>
      </c>
      <c r="CJ120">
        <v>751000</v>
      </c>
      <c r="CK120" s="10">
        <v>43934</v>
      </c>
      <c r="CL120">
        <v>4977500</v>
      </c>
      <c r="CM120">
        <v>-219000</v>
      </c>
      <c r="CN120" t="s">
        <v>124</v>
      </c>
      <c r="CO120" s="10">
        <v>43930</v>
      </c>
      <c r="CP120">
        <v>5178000</v>
      </c>
      <c r="CQ120">
        <v>203000</v>
      </c>
      <c r="CR120" s="10">
        <v>43930</v>
      </c>
      <c r="CS120">
        <v>5196500</v>
      </c>
      <c r="CT120">
        <v>455000</v>
      </c>
      <c r="CU120" t="s">
        <v>124</v>
      </c>
      <c r="CV120" s="10">
        <v>43929</v>
      </c>
      <c r="CW120">
        <v>4975000</v>
      </c>
      <c r="CX120">
        <v>163000</v>
      </c>
      <c r="CY120" s="10">
        <v>43929</v>
      </c>
      <c r="CZ120">
        <v>4741500</v>
      </c>
      <c r="DA120">
        <v>-69000</v>
      </c>
      <c r="DD120" t="str">
        <f t="shared" si="163"/>
        <v>SHREECEM</v>
      </c>
      <c r="DE120">
        <f t="shared" si="85"/>
        <v>2900</v>
      </c>
      <c r="DF120">
        <f t="shared" si="86"/>
        <v>2950</v>
      </c>
      <c r="DG120">
        <f t="shared" si="87"/>
        <v>3000</v>
      </c>
      <c r="DH120">
        <f t="shared" si="88"/>
        <v>3100</v>
      </c>
      <c r="DI120">
        <f t="shared" si="89"/>
        <v>2700</v>
      </c>
      <c r="DJ120">
        <f t="shared" si="90"/>
        <v>2650</v>
      </c>
      <c r="DK120">
        <f t="shared" si="91"/>
        <v>2650</v>
      </c>
      <c r="DL120">
        <f t="shared" si="92"/>
        <v>2600</v>
      </c>
      <c r="DM120">
        <f t="shared" si="93"/>
        <v>2550</v>
      </c>
      <c r="DN120">
        <f t="shared" si="94"/>
        <v>2200</v>
      </c>
      <c r="DO120">
        <f t="shared" si="95"/>
        <v>1800</v>
      </c>
      <c r="DP120">
        <f t="shared" si="96"/>
        <v>2100</v>
      </c>
      <c r="DQ120">
        <f t="shared" si="97"/>
        <v>2250</v>
      </c>
      <c r="DR120">
        <f t="shared" si="98"/>
        <v>1150</v>
      </c>
      <c r="DS120">
        <f t="shared" si="99"/>
        <v>1000</v>
      </c>
      <c r="DT120">
        <f t="shared" si="148"/>
        <v>1000</v>
      </c>
      <c r="DU120">
        <f t="shared" si="149"/>
        <v>850</v>
      </c>
      <c r="DV120">
        <f t="shared" si="150"/>
        <v>850</v>
      </c>
      <c r="DW120">
        <f t="shared" si="151"/>
        <v>850</v>
      </c>
      <c r="DX120">
        <f t="shared" si="152"/>
        <v>800</v>
      </c>
      <c r="DY120">
        <f t="shared" si="153"/>
        <v>800</v>
      </c>
      <c r="DZ120">
        <f t="shared" si="154"/>
        <v>850</v>
      </c>
      <c r="EA120">
        <f t="shared" si="155"/>
        <v>700</v>
      </c>
      <c r="EB120">
        <f t="shared" si="156"/>
        <v>700</v>
      </c>
      <c r="EC120">
        <f t="shared" si="157"/>
        <v>600</v>
      </c>
      <c r="ED120">
        <f t="shared" si="158"/>
        <v>400</v>
      </c>
      <c r="EE120">
        <f t="shared" si="159"/>
        <v>300</v>
      </c>
      <c r="EF120">
        <f t="shared" si="160"/>
        <v>250</v>
      </c>
      <c r="EG120">
        <f t="shared" si="161"/>
        <v>200</v>
      </c>
      <c r="EH120">
        <f t="shared" si="162"/>
        <v>150</v>
      </c>
      <c r="EJ120" s="11" t="str">
        <f t="shared" si="115"/>
        <v>SHREECEM</v>
      </c>
      <c r="EK120" s="12">
        <f t="shared" si="165"/>
        <v>0.34482758620689657</v>
      </c>
      <c r="EL120" s="12">
        <f t="shared" si="165"/>
        <v>0.28813559322033899</v>
      </c>
      <c r="EM120" s="12">
        <f t="shared" si="165"/>
        <v>0.28333333333333333</v>
      </c>
      <c r="EN120" s="12">
        <f t="shared" si="165"/>
        <v>0.27419354838709675</v>
      </c>
      <c r="EO120" s="12">
        <f t="shared" si="165"/>
        <v>0.29629629629629628</v>
      </c>
      <c r="EP120" s="12">
        <f t="shared" si="165"/>
        <v>0.30188679245283018</v>
      </c>
      <c r="EQ120" s="12">
        <f t="shared" si="165"/>
        <v>0.32075471698113206</v>
      </c>
      <c r="ER120" s="12">
        <f t="shared" si="165"/>
        <v>0.26923076923076922</v>
      </c>
      <c r="ES120" s="12">
        <f t="shared" si="165"/>
        <v>0.27450980392156865</v>
      </c>
      <c r="ET120" s="12">
        <f t="shared" si="165"/>
        <v>0.27272727272727271</v>
      </c>
      <c r="EU120" s="12">
        <f t="shared" si="165"/>
        <v>0.22222222222222221</v>
      </c>
      <c r="EV120" s="12">
        <f t="shared" si="165"/>
        <v>0.14285714285714285</v>
      </c>
      <c r="EW120" s="12">
        <f t="shared" si="165"/>
        <v>0.1111111111111111</v>
      </c>
      <c r="EX120" s="12">
        <f t="shared" si="165"/>
        <v>0.17391304347826086</v>
      </c>
      <c r="EY120" s="12">
        <f t="shared" si="165"/>
        <v>0.15</v>
      </c>
      <c r="FA120" s="12" t="str">
        <f t="shared" si="116"/>
        <v>SHREECEM</v>
      </c>
      <c r="FB120" s="12">
        <f t="shared" si="117"/>
        <v>-1.6949152542372881</v>
      </c>
      <c r="FC120" s="12">
        <f t="shared" si="118"/>
        <v>-1.6666666666666667</v>
      </c>
      <c r="FD120" s="12">
        <f t="shared" si="119"/>
        <v>-3.225806451612903</v>
      </c>
      <c r="FE120" s="12">
        <f t="shared" si="120"/>
        <v>14.814814814814815</v>
      </c>
      <c r="FF120" s="12">
        <f t="shared" si="121"/>
        <v>1.8867924528301887</v>
      </c>
      <c r="FG120" s="12">
        <f t="shared" si="122"/>
        <v>0</v>
      </c>
      <c r="FH120" s="12">
        <f t="shared" si="123"/>
        <v>1.9230769230769231</v>
      </c>
      <c r="FI120" s="12">
        <f t="shared" si="124"/>
        <v>1.9607843137254901</v>
      </c>
      <c r="FJ120" s="12">
        <f t="shared" si="125"/>
        <v>15.909090909090908</v>
      </c>
      <c r="FK120" s="12">
        <f t="shared" si="126"/>
        <v>22.222222222222221</v>
      </c>
      <c r="FL120" s="12">
        <f t="shared" si="127"/>
        <v>-14.285714285714286</v>
      </c>
      <c r="FM120" s="12">
        <f t="shared" si="128"/>
        <v>-6.666666666666667</v>
      </c>
      <c r="FN120" s="12">
        <f t="shared" si="129"/>
        <v>95.652173913043484</v>
      </c>
      <c r="FO120" s="12">
        <f t="shared" si="130"/>
        <v>15</v>
      </c>
      <c r="FP120" s="12">
        <f t="shared" si="131"/>
        <v>0.17647058823529413</v>
      </c>
      <c r="FQ120" s="12">
        <f t="shared" si="132"/>
        <v>0</v>
      </c>
      <c r="FR120" s="12">
        <f t="shared" si="133"/>
        <v>0</v>
      </c>
      <c r="FS120" s="12">
        <f t="shared" si="134"/>
        <v>6.25E-2</v>
      </c>
      <c r="FT120" s="12">
        <f t="shared" si="135"/>
        <v>0</v>
      </c>
      <c r="FU120" s="12">
        <f t="shared" si="136"/>
        <v>-5.8823529411764705E-2</v>
      </c>
      <c r="FV120" s="12">
        <f t="shared" si="137"/>
        <v>0.21428571428571427</v>
      </c>
      <c r="FW120" s="12">
        <f t="shared" si="138"/>
        <v>0</v>
      </c>
      <c r="FX120" s="12">
        <f t="shared" si="139"/>
        <v>0.16666666666666666</v>
      </c>
      <c r="FY120" s="12">
        <f t="shared" si="140"/>
        <v>0.5</v>
      </c>
      <c r="FZ120" s="12">
        <f t="shared" si="141"/>
        <v>0.33333333333333331</v>
      </c>
      <c r="GA120" s="12">
        <f t="shared" si="142"/>
        <v>0.2</v>
      </c>
      <c r="GB120" s="12">
        <f t="shared" si="143"/>
        <v>0.25</v>
      </c>
      <c r="GC120" s="12">
        <f t="shared" si="144"/>
        <v>0.33333333333333331</v>
      </c>
    </row>
    <row r="121" spans="1:185" x14ac:dyDescent="0.25">
      <c r="A121" t="s">
        <v>125</v>
      </c>
      <c r="B121" s="10">
        <v>43951</v>
      </c>
      <c r="C121">
        <v>13329300</v>
      </c>
      <c r="D121">
        <v>157000</v>
      </c>
      <c r="E121" s="10">
        <v>43951</v>
      </c>
      <c r="F121">
        <v>11806400</v>
      </c>
      <c r="G121">
        <v>2339300</v>
      </c>
      <c r="H121" t="s">
        <v>125</v>
      </c>
      <c r="I121" s="10">
        <v>43950</v>
      </c>
      <c r="J121">
        <v>13172300</v>
      </c>
      <c r="K121">
        <v>-329700</v>
      </c>
      <c r="L121" s="10">
        <v>43950</v>
      </c>
      <c r="M121">
        <v>9467100</v>
      </c>
      <c r="N121">
        <v>1444400</v>
      </c>
      <c r="O121" t="s">
        <v>125</v>
      </c>
      <c r="P121" s="10">
        <v>43949</v>
      </c>
      <c r="Q121">
        <v>13502000</v>
      </c>
      <c r="R121">
        <v>1742700</v>
      </c>
      <c r="S121" s="10">
        <v>43949</v>
      </c>
      <c r="T121">
        <v>8022700</v>
      </c>
      <c r="U121">
        <v>1067600</v>
      </c>
      <c r="V121" t="s">
        <v>125</v>
      </c>
      <c r="W121" s="10">
        <v>43948</v>
      </c>
      <c r="X121">
        <v>11759300</v>
      </c>
      <c r="Y121">
        <v>-392500</v>
      </c>
      <c r="Z121" s="10">
        <v>43948</v>
      </c>
      <c r="AA121">
        <v>6955100</v>
      </c>
      <c r="AB121">
        <v>-282600</v>
      </c>
      <c r="AC121" t="s">
        <v>125</v>
      </c>
      <c r="AD121" s="10">
        <v>43945</v>
      </c>
      <c r="AE121">
        <v>12151800</v>
      </c>
      <c r="AF121">
        <v>298300</v>
      </c>
      <c r="AG121" s="10">
        <v>43945</v>
      </c>
      <c r="AH121">
        <v>7237700</v>
      </c>
      <c r="AI121">
        <v>-204100</v>
      </c>
      <c r="AJ121" t="s">
        <v>125</v>
      </c>
      <c r="AK121" s="10">
        <v>43944</v>
      </c>
      <c r="AL121">
        <v>11853500</v>
      </c>
      <c r="AM121">
        <v>125600</v>
      </c>
      <c r="AN121" s="10">
        <v>43944</v>
      </c>
      <c r="AO121">
        <v>7441800</v>
      </c>
      <c r="AP121">
        <v>314000</v>
      </c>
      <c r="AQ121" t="s">
        <v>125</v>
      </c>
      <c r="AR121" s="10">
        <v>43943</v>
      </c>
      <c r="AS121">
        <v>11727900</v>
      </c>
      <c r="AT121">
        <v>15700</v>
      </c>
      <c r="AU121" s="10">
        <v>43943</v>
      </c>
      <c r="AV121">
        <v>7127800</v>
      </c>
      <c r="AW121">
        <v>188400</v>
      </c>
      <c r="AX121" t="s">
        <v>125</v>
      </c>
      <c r="AY121" s="10">
        <v>43942</v>
      </c>
      <c r="AZ121">
        <v>11712200</v>
      </c>
      <c r="BA121">
        <v>15700</v>
      </c>
      <c r="BB121" s="10">
        <v>43942</v>
      </c>
      <c r="BC121">
        <v>6939400</v>
      </c>
      <c r="BD121">
        <v>-157000</v>
      </c>
      <c r="BE121" t="s">
        <v>125</v>
      </c>
      <c r="BF121" s="10">
        <v>43941</v>
      </c>
      <c r="BG121">
        <v>11696500</v>
      </c>
      <c r="BH121">
        <v>769300</v>
      </c>
      <c r="BI121" s="10">
        <v>43941</v>
      </c>
      <c r="BJ121">
        <v>7096400</v>
      </c>
      <c r="BK121">
        <v>392500</v>
      </c>
      <c r="BL121" t="s">
        <v>125</v>
      </c>
      <c r="BM121" s="10">
        <v>43938</v>
      </c>
      <c r="BN121">
        <v>10927200</v>
      </c>
      <c r="BO121">
        <v>298300</v>
      </c>
      <c r="BP121" s="10">
        <v>43938</v>
      </c>
      <c r="BQ121">
        <v>6703900</v>
      </c>
      <c r="BR121">
        <v>266900</v>
      </c>
      <c r="BS121" t="s">
        <v>125</v>
      </c>
      <c r="BT121" s="10">
        <v>43937</v>
      </c>
      <c r="BU121">
        <v>10628900</v>
      </c>
      <c r="BV121">
        <v>376800</v>
      </c>
      <c r="BW121" s="10">
        <v>43937</v>
      </c>
      <c r="BX121">
        <v>6437000</v>
      </c>
      <c r="BY121">
        <v>392500</v>
      </c>
      <c r="BZ121" t="s">
        <v>125</v>
      </c>
      <c r="CA121" s="10">
        <v>43936</v>
      </c>
      <c r="CB121">
        <v>10252100</v>
      </c>
      <c r="CC121">
        <v>-109900</v>
      </c>
      <c r="CD121" s="10">
        <v>43936</v>
      </c>
      <c r="CE121">
        <v>6044500</v>
      </c>
      <c r="CF121">
        <v>329700</v>
      </c>
      <c r="CG121" t="s">
        <v>125</v>
      </c>
      <c r="CH121" s="10">
        <v>43934</v>
      </c>
      <c r="CI121">
        <v>10362000</v>
      </c>
      <c r="CJ121">
        <v>722200</v>
      </c>
      <c r="CK121" s="10">
        <v>43934</v>
      </c>
      <c r="CL121">
        <v>5714800</v>
      </c>
      <c r="CM121">
        <v>800700</v>
      </c>
      <c r="CN121" t="s">
        <v>125</v>
      </c>
      <c r="CO121" s="10">
        <v>43930</v>
      </c>
      <c r="CP121">
        <v>9639800</v>
      </c>
      <c r="CQ121">
        <v>78500</v>
      </c>
      <c r="CR121" s="10">
        <v>43930</v>
      </c>
      <c r="CS121">
        <v>4914100</v>
      </c>
      <c r="CT121">
        <v>690800</v>
      </c>
      <c r="CU121" t="s">
        <v>125</v>
      </c>
      <c r="CV121" s="10">
        <v>43929</v>
      </c>
      <c r="CW121">
        <v>9561300</v>
      </c>
      <c r="CX121">
        <v>376800</v>
      </c>
      <c r="CY121" s="10">
        <v>43929</v>
      </c>
      <c r="CZ121">
        <v>4223300</v>
      </c>
      <c r="DA121">
        <v>471000</v>
      </c>
      <c r="DD121" t="str">
        <f t="shared" si="163"/>
        <v>SIEMENS</v>
      </c>
      <c r="DE121">
        <f t="shared" si="85"/>
        <v>70400</v>
      </c>
      <c r="DF121">
        <f t="shared" si="86"/>
        <v>73700</v>
      </c>
      <c r="DG121">
        <f t="shared" si="87"/>
        <v>71500</v>
      </c>
      <c r="DH121">
        <f t="shared" si="88"/>
        <v>77000</v>
      </c>
      <c r="DI121">
        <f t="shared" si="89"/>
        <v>79750</v>
      </c>
      <c r="DJ121">
        <f t="shared" si="90"/>
        <v>72600</v>
      </c>
      <c r="DK121">
        <f t="shared" si="91"/>
        <v>72600</v>
      </c>
      <c r="DL121">
        <f t="shared" si="92"/>
        <v>48950</v>
      </c>
      <c r="DM121">
        <f t="shared" si="93"/>
        <v>44550</v>
      </c>
      <c r="DN121">
        <f t="shared" si="94"/>
        <v>42900</v>
      </c>
      <c r="DO121">
        <f t="shared" si="95"/>
        <v>40150</v>
      </c>
      <c r="DP121">
        <f t="shared" si="96"/>
        <v>39050</v>
      </c>
      <c r="DQ121">
        <f t="shared" si="97"/>
        <v>37400</v>
      </c>
      <c r="DR121">
        <f t="shared" si="98"/>
        <v>33000</v>
      </c>
      <c r="DS121">
        <f t="shared" si="99"/>
        <v>29700</v>
      </c>
      <c r="DT121">
        <f t="shared" si="148"/>
        <v>70400</v>
      </c>
      <c r="DU121">
        <f t="shared" si="149"/>
        <v>73150</v>
      </c>
      <c r="DV121">
        <f t="shared" si="150"/>
        <v>69300</v>
      </c>
      <c r="DW121">
        <f t="shared" si="151"/>
        <v>61600</v>
      </c>
      <c r="DX121">
        <f t="shared" si="152"/>
        <v>59400</v>
      </c>
      <c r="DY121">
        <f t="shared" si="153"/>
        <v>58850</v>
      </c>
      <c r="DZ121">
        <f t="shared" si="154"/>
        <v>57750</v>
      </c>
      <c r="EA121">
        <f t="shared" si="155"/>
        <v>56650</v>
      </c>
      <c r="EB121">
        <f t="shared" si="156"/>
        <v>52800</v>
      </c>
      <c r="EC121">
        <f t="shared" si="157"/>
        <v>52250</v>
      </c>
      <c r="ED121">
        <f t="shared" si="158"/>
        <v>49500</v>
      </c>
      <c r="EE121">
        <f t="shared" si="159"/>
        <v>50050</v>
      </c>
      <c r="EF121">
        <f t="shared" si="160"/>
        <v>41800</v>
      </c>
      <c r="EG121">
        <f t="shared" si="161"/>
        <v>40150</v>
      </c>
      <c r="EH121">
        <f t="shared" si="162"/>
        <v>39050</v>
      </c>
      <c r="EJ121" s="11" t="str">
        <f t="shared" si="115"/>
        <v>SIEMENS</v>
      </c>
      <c r="EK121" s="12">
        <f t="shared" si="165"/>
        <v>1</v>
      </c>
      <c r="EL121" s="12">
        <f t="shared" si="165"/>
        <v>0.9925373134328358</v>
      </c>
      <c r="EM121" s="12">
        <f t="shared" si="165"/>
        <v>0.96923076923076923</v>
      </c>
      <c r="EN121" s="12">
        <f t="shared" si="165"/>
        <v>0.8</v>
      </c>
      <c r="EO121" s="12">
        <f t="shared" si="165"/>
        <v>0.7448275862068966</v>
      </c>
      <c r="EP121" s="12">
        <f t="shared" si="165"/>
        <v>0.81060606060606055</v>
      </c>
      <c r="EQ121" s="12">
        <f t="shared" si="165"/>
        <v>0.79545454545454541</v>
      </c>
      <c r="ER121" s="12">
        <f t="shared" si="165"/>
        <v>1.1573033707865168</v>
      </c>
      <c r="ES121" s="12">
        <f t="shared" si="165"/>
        <v>1.1851851851851851</v>
      </c>
      <c r="ET121" s="12">
        <f t="shared" si="165"/>
        <v>1.2179487179487178</v>
      </c>
      <c r="EU121" s="12">
        <f t="shared" si="165"/>
        <v>1.2328767123287672</v>
      </c>
      <c r="EV121" s="12">
        <f t="shared" si="165"/>
        <v>1.2816901408450705</v>
      </c>
      <c r="EW121" s="12">
        <f t="shared" si="165"/>
        <v>1.1176470588235294</v>
      </c>
      <c r="EX121" s="12">
        <f t="shared" si="165"/>
        <v>1.2166666666666666</v>
      </c>
      <c r="EY121" s="12">
        <f t="shared" si="165"/>
        <v>1.3148148148148149</v>
      </c>
      <c r="FA121" s="12" t="str">
        <f t="shared" si="116"/>
        <v>SIEMENS</v>
      </c>
      <c r="FB121" s="12">
        <f t="shared" si="117"/>
        <v>-4.4776119402985071</v>
      </c>
      <c r="FC121" s="12">
        <f t="shared" si="118"/>
        <v>3.0769230769230771</v>
      </c>
      <c r="FD121" s="12">
        <f t="shared" si="119"/>
        <v>-7.1428571428571432</v>
      </c>
      <c r="FE121" s="12">
        <f t="shared" si="120"/>
        <v>-3.4482758620689653</v>
      </c>
      <c r="FF121" s="12">
        <f t="shared" si="121"/>
        <v>9.8484848484848477</v>
      </c>
      <c r="FG121" s="12">
        <f t="shared" si="122"/>
        <v>0</v>
      </c>
      <c r="FH121" s="12">
        <f t="shared" si="123"/>
        <v>48.314606741573037</v>
      </c>
      <c r="FI121" s="12">
        <f t="shared" si="124"/>
        <v>9.8765432098765427</v>
      </c>
      <c r="FJ121" s="12">
        <f t="shared" si="125"/>
        <v>3.8461538461538463</v>
      </c>
      <c r="FK121" s="12">
        <f t="shared" si="126"/>
        <v>6.8493150684931505</v>
      </c>
      <c r="FL121" s="12">
        <f t="shared" si="127"/>
        <v>2.816901408450704</v>
      </c>
      <c r="FM121" s="12">
        <f t="shared" si="128"/>
        <v>4.4117647058823533</v>
      </c>
      <c r="FN121" s="12">
        <f t="shared" si="129"/>
        <v>13.333333333333334</v>
      </c>
      <c r="FO121" s="12">
        <f t="shared" si="130"/>
        <v>11.111111111111111</v>
      </c>
      <c r="FP121" s="12">
        <f t="shared" si="131"/>
        <v>-3.7593984962406013E-2</v>
      </c>
      <c r="FQ121" s="12">
        <f t="shared" si="132"/>
        <v>5.5555555555555552E-2</v>
      </c>
      <c r="FR121" s="12">
        <f t="shared" si="133"/>
        <v>0.125</v>
      </c>
      <c r="FS121" s="12">
        <f t="shared" si="134"/>
        <v>3.7037037037037035E-2</v>
      </c>
      <c r="FT121" s="12">
        <f t="shared" si="135"/>
        <v>9.3457943925233638E-3</v>
      </c>
      <c r="FU121" s="12">
        <f t="shared" si="136"/>
        <v>1.9047619047619049E-2</v>
      </c>
      <c r="FV121" s="12">
        <f t="shared" si="137"/>
        <v>1.9417475728155338E-2</v>
      </c>
      <c r="FW121" s="12">
        <f t="shared" si="138"/>
        <v>7.2916666666666671E-2</v>
      </c>
      <c r="FX121" s="12">
        <f t="shared" si="139"/>
        <v>1.0526315789473684E-2</v>
      </c>
      <c r="FY121" s="12">
        <f t="shared" si="140"/>
        <v>5.5555555555555552E-2</v>
      </c>
      <c r="FZ121" s="12">
        <f t="shared" si="141"/>
        <v>-1.098901098901099E-2</v>
      </c>
      <c r="GA121" s="12">
        <f t="shared" si="142"/>
        <v>0.19736842105263158</v>
      </c>
      <c r="GB121" s="12">
        <f t="shared" si="143"/>
        <v>4.1095890410958902E-2</v>
      </c>
      <c r="GC121" s="12">
        <f t="shared" si="144"/>
        <v>2.8169014084507043E-2</v>
      </c>
    </row>
    <row r="122" spans="1:185" x14ac:dyDescent="0.25">
      <c r="A122" t="s">
        <v>127</v>
      </c>
      <c r="B122" s="10">
        <v>43951</v>
      </c>
      <c r="C122">
        <v>52062000</v>
      </c>
      <c r="D122">
        <v>2037000</v>
      </c>
      <c r="E122" s="10">
        <v>43951</v>
      </c>
      <c r="F122">
        <v>26460000</v>
      </c>
      <c r="G122">
        <v>1248000</v>
      </c>
      <c r="H122" t="s">
        <v>127</v>
      </c>
      <c r="I122" s="10">
        <v>43950</v>
      </c>
      <c r="J122">
        <v>50025000</v>
      </c>
      <c r="K122">
        <v>-4923000</v>
      </c>
      <c r="L122" s="10">
        <v>43950</v>
      </c>
      <c r="M122">
        <v>25212000</v>
      </c>
      <c r="N122">
        <v>-1011000</v>
      </c>
      <c r="O122" t="s">
        <v>127</v>
      </c>
      <c r="P122" s="10">
        <v>43949</v>
      </c>
      <c r="Q122">
        <v>54948000</v>
      </c>
      <c r="R122">
        <v>-6297000</v>
      </c>
      <c r="S122" s="10">
        <v>43949</v>
      </c>
      <c r="T122">
        <v>26223000</v>
      </c>
      <c r="U122">
        <v>-1929000</v>
      </c>
      <c r="V122" t="s">
        <v>127</v>
      </c>
      <c r="W122" s="10">
        <v>43948</v>
      </c>
      <c r="X122">
        <v>61245000</v>
      </c>
      <c r="Y122">
        <v>-2049000</v>
      </c>
      <c r="Z122" s="10">
        <v>43948</v>
      </c>
      <c r="AA122">
        <v>28152000</v>
      </c>
      <c r="AB122">
        <v>-1761000</v>
      </c>
      <c r="AC122" t="s">
        <v>127</v>
      </c>
      <c r="AD122" s="10">
        <v>43945</v>
      </c>
      <c r="AE122">
        <v>63294000</v>
      </c>
      <c r="AF122">
        <v>4062000</v>
      </c>
      <c r="AG122" s="10">
        <v>43945</v>
      </c>
      <c r="AH122">
        <v>29913000</v>
      </c>
      <c r="AI122">
        <v>-786000</v>
      </c>
      <c r="AJ122" t="s">
        <v>127</v>
      </c>
      <c r="AK122" s="10">
        <v>43944</v>
      </c>
      <c r="AL122">
        <v>59232000</v>
      </c>
      <c r="AM122">
        <v>4173000</v>
      </c>
      <c r="AN122" s="10">
        <v>43944</v>
      </c>
      <c r="AO122">
        <v>30699000</v>
      </c>
      <c r="AP122">
        <v>1332000</v>
      </c>
      <c r="AQ122" t="s">
        <v>127</v>
      </c>
      <c r="AR122" s="10">
        <v>43943</v>
      </c>
      <c r="AS122">
        <v>55059000</v>
      </c>
      <c r="AT122">
        <v>-1386000</v>
      </c>
      <c r="AU122" s="10">
        <v>43943</v>
      </c>
      <c r="AV122">
        <v>29367000</v>
      </c>
      <c r="AW122">
        <v>1470000</v>
      </c>
      <c r="AX122" t="s">
        <v>127</v>
      </c>
      <c r="AY122" s="10">
        <v>43942</v>
      </c>
      <c r="AZ122">
        <v>56445000</v>
      </c>
      <c r="BA122">
        <v>5544000</v>
      </c>
      <c r="BB122" s="10">
        <v>43942</v>
      </c>
      <c r="BC122">
        <v>27897000</v>
      </c>
      <c r="BD122">
        <v>-576000</v>
      </c>
      <c r="BE122" t="s">
        <v>127</v>
      </c>
      <c r="BF122" s="10">
        <v>43941</v>
      </c>
      <c r="BG122">
        <v>50901000</v>
      </c>
      <c r="BH122">
        <v>4908000</v>
      </c>
      <c r="BI122" s="10">
        <v>43941</v>
      </c>
      <c r="BJ122">
        <v>28473000</v>
      </c>
      <c r="BK122">
        <v>1410000</v>
      </c>
      <c r="BL122" t="s">
        <v>127</v>
      </c>
      <c r="BM122" s="10">
        <v>43938</v>
      </c>
      <c r="BN122">
        <v>45993000</v>
      </c>
      <c r="BO122">
        <v>1395000</v>
      </c>
      <c r="BP122" s="10">
        <v>43938</v>
      </c>
      <c r="BQ122">
        <v>27063000</v>
      </c>
      <c r="BR122">
        <v>1023000</v>
      </c>
      <c r="BS122" t="s">
        <v>127</v>
      </c>
      <c r="BT122" s="10">
        <v>43937</v>
      </c>
      <c r="BU122">
        <v>44598000</v>
      </c>
      <c r="BV122">
        <v>-582000</v>
      </c>
      <c r="BW122" s="10">
        <v>43937</v>
      </c>
      <c r="BX122">
        <v>26040000</v>
      </c>
      <c r="BY122">
        <v>1296000</v>
      </c>
      <c r="BZ122" t="s">
        <v>127</v>
      </c>
      <c r="CA122" s="10">
        <v>43936</v>
      </c>
      <c r="CB122">
        <v>45180000</v>
      </c>
      <c r="CC122">
        <v>3609000</v>
      </c>
      <c r="CD122" s="10">
        <v>43936</v>
      </c>
      <c r="CE122">
        <v>24744000</v>
      </c>
      <c r="CF122">
        <v>2115000</v>
      </c>
      <c r="CG122" t="s">
        <v>127</v>
      </c>
      <c r="CH122" s="10">
        <v>43934</v>
      </c>
      <c r="CI122">
        <v>41571000</v>
      </c>
      <c r="CJ122">
        <v>2103000</v>
      </c>
      <c r="CK122" s="10">
        <v>43934</v>
      </c>
      <c r="CL122">
        <v>22629000</v>
      </c>
      <c r="CM122">
        <v>840000</v>
      </c>
      <c r="CN122" t="s">
        <v>127</v>
      </c>
      <c r="CO122" s="10">
        <v>43930</v>
      </c>
      <c r="CP122">
        <v>39468000</v>
      </c>
      <c r="CQ122">
        <v>783000</v>
      </c>
      <c r="CR122" s="10">
        <v>43930</v>
      </c>
      <c r="CS122">
        <v>21789000</v>
      </c>
      <c r="CT122">
        <v>447000</v>
      </c>
      <c r="CU122" t="s">
        <v>127</v>
      </c>
      <c r="CV122" s="10">
        <v>43929</v>
      </c>
      <c r="CW122">
        <v>38685000</v>
      </c>
      <c r="CX122">
        <v>903000</v>
      </c>
      <c r="CY122" s="10">
        <v>43929</v>
      </c>
      <c r="CZ122">
        <v>21342000</v>
      </c>
      <c r="DA122">
        <v>-282000</v>
      </c>
      <c r="DD122" t="str">
        <f t="shared" si="163"/>
        <v>SRF</v>
      </c>
      <c r="DE122">
        <f t="shared" si="85"/>
        <v>60500</v>
      </c>
      <c r="DF122">
        <f t="shared" si="86"/>
        <v>64000</v>
      </c>
      <c r="DG122">
        <f t="shared" si="87"/>
        <v>66750</v>
      </c>
      <c r="DH122">
        <f t="shared" si="88"/>
        <v>66000</v>
      </c>
      <c r="DI122">
        <f t="shared" si="89"/>
        <v>68750</v>
      </c>
      <c r="DJ122">
        <f t="shared" si="90"/>
        <v>52250</v>
      </c>
      <c r="DK122">
        <f t="shared" si="91"/>
        <v>37250</v>
      </c>
      <c r="DL122">
        <f t="shared" si="92"/>
        <v>33500</v>
      </c>
      <c r="DM122">
        <f t="shared" si="93"/>
        <v>32250</v>
      </c>
      <c r="DN122">
        <f t="shared" si="94"/>
        <v>31500</v>
      </c>
      <c r="DO122">
        <f t="shared" si="95"/>
        <v>29000</v>
      </c>
      <c r="DP122">
        <f t="shared" si="96"/>
        <v>25500</v>
      </c>
      <c r="DQ122">
        <f t="shared" si="97"/>
        <v>24500</v>
      </c>
      <c r="DR122">
        <f t="shared" si="98"/>
        <v>14250</v>
      </c>
      <c r="DS122">
        <f t="shared" si="99"/>
        <v>5500</v>
      </c>
      <c r="DT122">
        <f t="shared" si="148"/>
        <v>75250</v>
      </c>
      <c r="DU122">
        <f t="shared" si="149"/>
        <v>63750</v>
      </c>
      <c r="DV122">
        <f t="shared" si="150"/>
        <v>57750</v>
      </c>
      <c r="DW122">
        <f t="shared" si="151"/>
        <v>40000</v>
      </c>
      <c r="DX122">
        <f t="shared" si="152"/>
        <v>34750</v>
      </c>
      <c r="DY122">
        <f t="shared" si="153"/>
        <v>31250</v>
      </c>
      <c r="DZ122">
        <f t="shared" si="154"/>
        <v>19500</v>
      </c>
      <c r="EA122">
        <f t="shared" si="155"/>
        <v>18250</v>
      </c>
      <c r="EB122">
        <f t="shared" si="156"/>
        <v>16000</v>
      </c>
      <c r="EC122">
        <f t="shared" si="157"/>
        <v>15000</v>
      </c>
      <c r="ED122">
        <f t="shared" si="158"/>
        <v>14750</v>
      </c>
      <c r="EE122">
        <f t="shared" si="159"/>
        <v>13750</v>
      </c>
      <c r="EF122">
        <f t="shared" si="160"/>
        <v>13250</v>
      </c>
      <c r="EG122">
        <f t="shared" si="161"/>
        <v>10000</v>
      </c>
      <c r="EH122">
        <f t="shared" si="162"/>
        <v>9250</v>
      </c>
      <c r="EJ122" s="11" t="str">
        <f t="shared" si="115"/>
        <v>SRF</v>
      </c>
      <c r="EK122" s="12">
        <f t="shared" si="165"/>
        <v>1.2438016528925619</v>
      </c>
      <c r="EL122" s="12">
        <f t="shared" si="165"/>
        <v>0.99609375</v>
      </c>
      <c r="EM122" s="12">
        <f t="shared" si="165"/>
        <v>0.8651685393258427</v>
      </c>
      <c r="EN122" s="12">
        <f t="shared" si="165"/>
        <v>0.60606060606060608</v>
      </c>
      <c r="EO122" s="12">
        <f t="shared" si="165"/>
        <v>0.50545454545454549</v>
      </c>
      <c r="EP122" s="12">
        <f t="shared" si="165"/>
        <v>0.59808612440191389</v>
      </c>
      <c r="EQ122" s="12">
        <f t="shared" si="165"/>
        <v>0.52348993288590606</v>
      </c>
      <c r="ER122" s="12">
        <f t="shared" si="165"/>
        <v>0.54477611940298509</v>
      </c>
      <c r="ES122" s="12">
        <f t="shared" si="165"/>
        <v>0.49612403100775193</v>
      </c>
      <c r="ET122" s="12">
        <f t="shared" si="165"/>
        <v>0.47619047619047616</v>
      </c>
      <c r="EU122" s="12">
        <f t="shared" si="165"/>
        <v>0.50862068965517238</v>
      </c>
      <c r="EV122" s="12">
        <f t="shared" si="165"/>
        <v>0.53921568627450978</v>
      </c>
      <c r="EW122" s="12">
        <f t="shared" si="165"/>
        <v>0.54081632653061229</v>
      </c>
      <c r="EX122" s="12">
        <f t="shared" si="165"/>
        <v>0.70175438596491224</v>
      </c>
      <c r="EY122" s="12">
        <f t="shared" si="165"/>
        <v>1.6818181818181819</v>
      </c>
      <c r="FA122" s="12" t="str">
        <f t="shared" si="116"/>
        <v>SRF</v>
      </c>
      <c r="FB122" s="12">
        <f t="shared" si="117"/>
        <v>-5.46875</v>
      </c>
      <c r="FC122" s="12">
        <f t="shared" si="118"/>
        <v>-4.1198501872659179</v>
      </c>
      <c r="FD122" s="12">
        <f t="shared" si="119"/>
        <v>1.1363636363636365</v>
      </c>
      <c r="FE122" s="12">
        <f t="shared" si="120"/>
        <v>-4</v>
      </c>
      <c r="FF122" s="12">
        <f t="shared" si="121"/>
        <v>31.578947368421051</v>
      </c>
      <c r="FG122" s="12">
        <f t="shared" si="122"/>
        <v>40.268456375838923</v>
      </c>
      <c r="FH122" s="12">
        <f t="shared" si="123"/>
        <v>11.194029850746269</v>
      </c>
      <c r="FI122" s="12">
        <f t="shared" si="124"/>
        <v>3.8759689922480618</v>
      </c>
      <c r="FJ122" s="12">
        <f t="shared" si="125"/>
        <v>2.3809523809523809</v>
      </c>
      <c r="FK122" s="12">
        <f t="shared" si="126"/>
        <v>8.6206896551724146</v>
      </c>
      <c r="FL122" s="12">
        <f t="shared" si="127"/>
        <v>13.725490196078431</v>
      </c>
      <c r="FM122" s="12">
        <f t="shared" si="128"/>
        <v>4.0816326530612246</v>
      </c>
      <c r="FN122" s="12">
        <f t="shared" si="129"/>
        <v>71.929824561403507</v>
      </c>
      <c r="FO122" s="12">
        <f t="shared" si="130"/>
        <v>159.09090909090909</v>
      </c>
      <c r="FP122" s="12">
        <f t="shared" si="131"/>
        <v>0.1803921568627451</v>
      </c>
      <c r="FQ122" s="12">
        <f t="shared" si="132"/>
        <v>0.1038961038961039</v>
      </c>
      <c r="FR122" s="12">
        <f t="shared" si="133"/>
        <v>0.44374999999999998</v>
      </c>
      <c r="FS122" s="12">
        <f t="shared" si="134"/>
        <v>0.15107913669064749</v>
      </c>
      <c r="FT122" s="12">
        <f t="shared" si="135"/>
        <v>0.112</v>
      </c>
      <c r="FU122" s="12">
        <f t="shared" si="136"/>
        <v>0.60256410256410253</v>
      </c>
      <c r="FV122" s="12">
        <f t="shared" si="137"/>
        <v>6.8493150684931503E-2</v>
      </c>
      <c r="FW122" s="12">
        <f t="shared" si="138"/>
        <v>0.140625</v>
      </c>
      <c r="FX122" s="12">
        <f t="shared" si="139"/>
        <v>6.6666666666666666E-2</v>
      </c>
      <c r="FY122" s="12">
        <f t="shared" si="140"/>
        <v>1.6949152542372881E-2</v>
      </c>
      <c r="FZ122" s="12">
        <f t="shared" si="141"/>
        <v>7.2727272727272724E-2</v>
      </c>
      <c r="GA122" s="12">
        <f t="shared" si="142"/>
        <v>3.7735849056603772E-2</v>
      </c>
      <c r="GB122" s="12">
        <f t="shared" si="143"/>
        <v>0.32500000000000001</v>
      </c>
      <c r="GC122" s="12">
        <f t="shared" si="144"/>
        <v>8.1081081081081086E-2</v>
      </c>
    </row>
    <row r="123" spans="1:185" x14ac:dyDescent="0.25">
      <c r="A123" t="s">
        <v>128</v>
      </c>
      <c r="B123" s="10">
        <v>43951</v>
      </c>
      <c r="C123">
        <v>2900</v>
      </c>
      <c r="D123">
        <v>-50</v>
      </c>
      <c r="E123" s="10">
        <v>43951</v>
      </c>
      <c r="F123">
        <v>1000</v>
      </c>
      <c r="G123">
        <v>150</v>
      </c>
      <c r="H123" t="s">
        <v>128</v>
      </c>
      <c r="I123" s="10">
        <v>43950</v>
      </c>
      <c r="J123">
        <v>2950</v>
      </c>
      <c r="K123">
        <v>-50</v>
      </c>
      <c r="L123" s="10">
        <v>43950</v>
      </c>
      <c r="M123">
        <v>850</v>
      </c>
      <c r="N123">
        <v>0</v>
      </c>
      <c r="O123" t="s">
        <v>128</v>
      </c>
      <c r="P123" s="10">
        <v>43949</v>
      </c>
      <c r="Q123">
        <v>3000</v>
      </c>
      <c r="R123">
        <v>-100</v>
      </c>
      <c r="S123" s="10">
        <v>43949</v>
      </c>
      <c r="T123">
        <v>850</v>
      </c>
      <c r="U123">
        <v>0</v>
      </c>
      <c r="V123" t="s">
        <v>128</v>
      </c>
      <c r="W123" s="10">
        <v>43948</v>
      </c>
      <c r="X123">
        <v>3100</v>
      </c>
      <c r="Y123">
        <v>400</v>
      </c>
      <c r="Z123" s="10">
        <v>43948</v>
      </c>
      <c r="AA123">
        <v>850</v>
      </c>
      <c r="AB123">
        <v>50</v>
      </c>
      <c r="AC123" t="s">
        <v>128</v>
      </c>
      <c r="AD123" s="10">
        <v>43945</v>
      </c>
      <c r="AE123">
        <v>2700</v>
      </c>
      <c r="AF123">
        <v>50</v>
      </c>
      <c r="AG123" s="10">
        <v>43945</v>
      </c>
      <c r="AH123">
        <v>800</v>
      </c>
      <c r="AI123">
        <v>0</v>
      </c>
      <c r="AJ123" t="s">
        <v>128</v>
      </c>
      <c r="AK123" s="10">
        <v>43944</v>
      </c>
      <c r="AL123">
        <v>2650</v>
      </c>
      <c r="AM123">
        <v>0</v>
      </c>
      <c r="AN123" s="10">
        <v>43944</v>
      </c>
      <c r="AO123">
        <v>800</v>
      </c>
      <c r="AP123">
        <v>-50</v>
      </c>
      <c r="AQ123" t="s">
        <v>128</v>
      </c>
      <c r="AR123" s="10">
        <v>43943</v>
      </c>
      <c r="AS123">
        <v>2650</v>
      </c>
      <c r="AT123">
        <v>50</v>
      </c>
      <c r="AU123" s="10">
        <v>43943</v>
      </c>
      <c r="AV123">
        <v>850</v>
      </c>
      <c r="AW123">
        <v>150</v>
      </c>
      <c r="AX123" t="s">
        <v>128</v>
      </c>
      <c r="AY123" s="10">
        <v>43942</v>
      </c>
      <c r="AZ123">
        <v>2600</v>
      </c>
      <c r="BA123">
        <v>50</v>
      </c>
      <c r="BB123" s="10">
        <v>43942</v>
      </c>
      <c r="BC123">
        <v>700</v>
      </c>
      <c r="BD123">
        <v>0</v>
      </c>
      <c r="BE123" t="s">
        <v>128</v>
      </c>
      <c r="BF123" s="10">
        <v>43941</v>
      </c>
      <c r="BG123">
        <v>2550</v>
      </c>
      <c r="BH123">
        <v>350</v>
      </c>
      <c r="BI123" s="10">
        <v>43941</v>
      </c>
      <c r="BJ123">
        <v>700</v>
      </c>
      <c r="BK123">
        <v>100</v>
      </c>
      <c r="BL123" t="s">
        <v>128</v>
      </c>
      <c r="BM123" s="10">
        <v>43938</v>
      </c>
      <c r="BN123">
        <v>2200</v>
      </c>
      <c r="BO123">
        <v>400</v>
      </c>
      <c r="BP123" s="10">
        <v>43938</v>
      </c>
      <c r="BQ123">
        <v>600</v>
      </c>
      <c r="BR123">
        <v>200</v>
      </c>
      <c r="BS123" t="s">
        <v>128</v>
      </c>
      <c r="BT123" s="10">
        <v>43937</v>
      </c>
      <c r="BU123">
        <v>1800</v>
      </c>
      <c r="BV123">
        <v>-300</v>
      </c>
      <c r="BW123" s="10">
        <v>43937</v>
      </c>
      <c r="BX123">
        <v>400</v>
      </c>
      <c r="BY123">
        <v>100</v>
      </c>
      <c r="BZ123" t="s">
        <v>128</v>
      </c>
      <c r="CA123" s="10">
        <v>43936</v>
      </c>
      <c r="CB123">
        <v>2100</v>
      </c>
      <c r="CC123">
        <v>-150</v>
      </c>
      <c r="CD123" s="10">
        <v>43936</v>
      </c>
      <c r="CE123">
        <v>300</v>
      </c>
      <c r="CF123">
        <v>50</v>
      </c>
      <c r="CG123" t="s">
        <v>128</v>
      </c>
      <c r="CH123" s="10">
        <v>43934</v>
      </c>
      <c r="CI123">
        <v>2250</v>
      </c>
      <c r="CJ123">
        <v>1100</v>
      </c>
      <c r="CK123" s="10">
        <v>43934</v>
      </c>
      <c r="CL123">
        <v>250</v>
      </c>
      <c r="CM123">
        <v>50</v>
      </c>
      <c r="CN123" t="s">
        <v>128</v>
      </c>
      <c r="CO123" s="10">
        <v>43930</v>
      </c>
      <c r="CP123">
        <v>1150</v>
      </c>
      <c r="CQ123">
        <v>150</v>
      </c>
      <c r="CR123" s="10">
        <v>43930</v>
      </c>
      <c r="CS123">
        <v>200</v>
      </c>
      <c r="CT123">
        <v>50</v>
      </c>
      <c r="CU123" t="s">
        <v>128</v>
      </c>
      <c r="CV123" s="10">
        <v>43929</v>
      </c>
      <c r="CW123">
        <v>1000</v>
      </c>
      <c r="CX123">
        <v>0</v>
      </c>
      <c r="CY123" s="10">
        <v>43929</v>
      </c>
      <c r="CZ123">
        <v>150</v>
      </c>
      <c r="DA123">
        <v>0</v>
      </c>
      <c r="DD123" t="str">
        <f t="shared" si="163"/>
        <v>SRTRANSFIN</v>
      </c>
      <c r="DE123">
        <f t="shared" si="85"/>
        <v>356400</v>
      </c>
      <c r="DF123">
        <f t="shared" si="86"/>
        <v>360600</v>
      </c>
      <c r="DG123">
        <f t="shared" si="87"/>
        <v>434400</v>
      </c>
      <c r="DH123">
        <f t="shared" si="88"/>
        <v>474600</v>
      </c>
      <c r="DI123">
        <f t="shared" si="89"/>
        <v>547800</v>
      </c>
      <c r="DJ123">
        <f t="shared" si="90"/>
        <v>525000</v>
      </c>
      <c r="DK123">
        <f t="shared" si="91"/>
        <v>527400</v>
      </c>
      <c r="DL123">
        <f t="shared" si="92"/>
        <v>498000</v>
      </c>
      <c r="DM123">
        <f t="shared" si="93"/>
        <v>349200</v>
      </c>
      <c r="DN123">
        <f t="shared" si="94"/>
        <v>233400</v>
      </c>
      <c r="DO123">
        <f t="shared" si="95"/>
        <v>169200</v>
      </c>
      <c r="DP123">
        <f t="shared" si="96"/>
        <v>162000</v>
      </c>
      <c r="DQ123">
        <f t="shared" si="97"/>
        <v>151800</v>
      </c>
      <c r="DR123">
        <f t="shared" si="98"/>
        <v>145200</v>
      </c>
      <c r="DS123">
        <f t="shared" si="99"/>
        <v>133200</v>
      </c>
      <c r="DT123">
        <f t="shared" si="148"/>
        <v>332400</v>
      </c>
      <c r="DU123">
        <f t="shared" si="149"/>
        <v>284400</v>
      </c>
      <c r="DV123">
        <f t="shared" si="150"/>
        <v>349800</v>
      </c>
      <c r="DW123">
        <f t="shared" si="151"/>
        <v>389400</v>
      </c>
      <c r="DX123">
        <f t="shared" si="152"/>
        <v>446400</v>
      </c>
      <c r="DY123">
        <f t="shared" si="153"/>
        <v>285000</v>
      </c>
      <c r="DZ123">
        <f t="shared" si="154"/>
        <v>245400</v>
      </c>
      <c r="EA123">
        <f t="shared" si="155"/>
        <v>249600</v>
      </c>
      <c r="EB123">
        <f t="shared" si="156"/>
        <v>222600</v>
      </c>
      <c r="EC123">
        <f t="shared" si="157"/>
        <v>176400</v>
      </c>
      <c r="ED123">
        <f t="shared" si="158"/>
        <v>130200</v>
      </c>
      <c r="EE123">
        <f t="shared" si="159"/>
        <v>126000</v>
      </c>
      <c r="EF123">
        <f t="shared" si="160"/>
        <v>121800</v>
      </c>
      <c r="EG123">
        <f t="shared" si="161"/>
        <v>122400</v>
      </c>
      <c r="EH123">
        <f t="shared" si="162"/>
        <v>93000</v>
      </c>
      <c r="EJ123" s="11" t="str">
        <f t="shared" si="115"/>
        <v>SRTRANSFIN</v>
      </c>
      <c r="EK123" s="12">
        <f t="shared" si="165"/>
        <v>0.93265993265993263</v>
      </c>
      <c r="EL123" s="12">
        <f t="shared" si="165"/>
        <v>0.78868552412645587</v>
      </c>
      <c r="EM123" s="12">
        <f t="shared" si="165"/>
        <v>0.80524861878453036</v>
      </c>
      <c r="EN123" s="12">
        <f t="shared" si="165"/>
        <v>0.82048040455120097</v>
      </c>
      <c r="EO123" s="12">
        <f t="shared" si="165"/>
        <v>0.81489594742606786</v>
      </c>
      <c r="EP123" s="12">
        <f t="shared" si="165"/>
        <v>0.54285714285714282</v>
      </c>
      <c r="EQ123" s="12">
        <f t="shared" si="165"/>
        <v>0.46530147895335611</v>
      </c>
      <c r="ER123" s="12">
        <f t="shared" si="165"/>
        <v>0.50120481927710847</v>
      </c>
      <c r="ES123" s="12">
        <f t="shared" si="165"/>
        <v>0.63745704467353947</v>
      </c>
      <c r="ET123" s="12">
        <f t="shared" si="165"/>
        <v>0.75578406169665813</v>
      </c>
      <c r="EU123" s="12">
        <f t="shared" si="165"/>
        <v>0.76950354609929073</v>
      </c>
      <c r="EV123" s="12">
        <f t="shared" si="165"/>
        <v>0.77777777777777779</v>
      </c>
      <c r="EW123" s="12">
        <f t="shared" si="165"/>
        <v>0.80237154150197632</v>
      </c>
      <c r="EX123" s="12">
        <f t="shared" si="165"/>
        <v>0.84297520661157022</v>
      </c>
      <c r="EY123" s="12">
        <f t="shared" si="165"/>
        <v>0.69819819819819817</v>
      </c>
      <c r="FA123" s="12" t="str">
        <f t="shared" si="116"/>
        <v>SRTRANSFIN</v>
      </c>
      <c r="FB123" s="12">
        <f t="shared" si="117"/>
        <v>-1.1647254575707155</v>
      </c>
      <c r="FC123" s="12">
        <f t="shared" si="118"/>
        <v>-16.988950276243095</v>
      </c>
      <c r="FD123" s="12">
        <f t="shared" si="119"/>
        <v>-8.4702907711757263</v>
      </c>
      <c r="FE123" s="12">
        <f t="shared" si="120"/>
        <v>-13.362541073384447</v>
      </c>
      <c r="FF123" s="12">
        <f t="shared" si="121"/>
        <v>4.3428571428571425</v>
      </c>
      <c r="FG123" s="12">
        <f t="shared" si="122"/>
        <v>-0.45506257110352671</v>
      </c>
      <c r="FH123" s="12">
        <f t="shared" si="123"/>
        <v>5.903614457831325</v>
      </c>
      <c r="FI123" s="12">
        <f t="shared" si="124"/>
        <v>42.611683848797249</v>
      </c>
      <c r="FJ123" s="12">
        <f t="shared" si="125"/>
        <v>49.614395886889461</v>
      </c>
      <c r="FK123" s="12">
        <f t="shared" si="126"/>
        <v>37.943262411347519</v>
      </c>
      <c r="FL123" s="12">
        <f t="shared" si="127"/>
        <v>4.4444444444444446</v>
      </c>
      <c r="FM123" s="12">
        <f t="shared" si="128"/>
        <v>6.7193675889328066</v>
      </c>
      <c r="FN123" s="12">
        <f t="shared" si="129"/>
        <v>4.5454545454545459</v>
      </c>
      <c r="FO123" s="12">
        <f t="shared" si="130"/>
        <v>9.0090090090090094</v>
      </c>
      <c r="FP123" s="12">
        <f t="shared" si="131"/>
        <v>0.16877637130801687</v>
      </c>
      <c r="FQ123" s="12">
        <f t="shared" si="132"/>
        <v>-0.18696397941680962</v>
      </c>
      <c r="FR123" s="12">
        <f t="shared" si="133"/>
        <v>-0.10169491525423729</v>
      </c>
      <c r="FS123" s="12">
        <f t="shared" si="134"/>
        <v>-0.12768817204301075</v>
      </c>
      <c r="FT123" s="12">
        <f t="shared" si="135"/>
        <v>0.56631578947368422</v>
      </c>
      <c r="FU123" s="12">
        <f t="shared" si="136"/>
        <v>0.16136919315403422</v>
      </c>
      <c r="FV123" s="12">
        <f t="shared" si="137"/>
        <v>-1.6826923076923076E-2</v>
      </c>
      <c r="FW123" s="12">
        <f t="shared" si="138"/>
        <v>0.12129380053908356</v>
      </c>
      <c r="FX123" s="12">
        <f t="shared" si="139"/>
        <v>0.26190476190476192</v>
      </c>
      <c r="FY123" s="12">
        <f t="shared" si="140"/>
        <v>0.35483870967741937</v>
      </c>
      <c r="FZ123" s="12">
        <f t="shared" si="141"/>
        <v>3.3333333333333333E-2</v>
      </c>
      <c r="GA123" s="12">
        <f t="shared" si="142"/>
        <v>3.4482758620689655E-2</v>
      </c>
      <c r="GB123" s="12">
        <f t="shared" si="143"/>
        <v>-4.9019607843137254E-3</v>
      </c>
      <c r="GC123" s="12">
        <f t="shared" si="144"/>
        <v>0.31612903225806449</v>
      </c>
    </row>
    <row r="124" spans="1:185" x14ac:dyDescent="0.25">
      <c r="A124" t="s">
        <v>129</v>
      </c>
      <c r="B124" s="10">
        <v>43951</v>
      </c>
      <c r="C124">
        <v>70400</v>
      </c>
      <c r="D124">
        <v>-3300</v>
      </c>
      <c r="E124" s="10">
        <v>43951</v>
      </c>
      <c r="F124">
        <v>70400</v>
      </c>
      <c r="G124">
        <v>-2750</v>
      </c>
      <c r="H124" t="s">
        <v>129</v>
      </c>
      <c r="I124" s="10">
        <v>43950</v>
      </c>
      <c r="J124">
        <v>73700</v>
      </c>
      <c r="K124">
        <v>2200</v>
      </c>
      <c r="L124" s="10">
        <v>43950</v>
      </c>
      <c r="M124">
        <v>73150</v>
      </c>
      <c r="N124">
        <v>3850</v>
      </c>
      <c r="O124" t="s">
        <v>129</v>
      </c>
      <c r="P124" s="10">
        <v>43949</v>
      </c>
      <c r="Q124">
        <v>71500</v>
      </c>
      <c r="R124">
        <v>-5500</v>
      </c>
      <c r="S124" s="10">
        <v>43949</v>
      </c>
      <c r="T124">
        <v>69300</v>
      </c>
      <c r="U124">
        <v>7700</v>
      </c>
      <c r="V124" t="s">
        <v>129</v>
      </c>
      <c r="W124" s="10">
        <v>43948</v>
      </c>
      <c r="X124">
        <v>77000</v>
      </c>
      <c r="Y124">
        <v>-2750</v>
      </c>
      <c r="Z124" s="10">
        <v>43948</v>
      </c>
      <c r="AA124">
        <v>61600</v>
      </c>
      <c r="AB124">
        <v>2200</v>
      </c>
      <c r="AC124" t="s">
        <v>129</v>
      </c>
      <c r="AD124" s="10">
        <v>43945</v>
      </c>
      <c r="AE124">
        <v>79750</v>
      </c>
      <c r="AF124">
        <v>7150</v>
      </c>
      <c r="AG124" s="10">
        <v>43945</v>
      </c>
      <c r="AH124">
        <v>59400</v>
      </c>
      <c r="AI124">
        <v>550</v>
      </c>
      <c r="AJ124" t="s">
        <v>129</v>
      </c>
      <c r="AK124" s="10">
        <v>43944</v>
      </c>
      <c r="AL124">
        <v>72600</v>
      </c>
      <c r="AM124">
        <v>0</v>
      </c>
      <c r="AN124" s="10">
        <v>43944</v>
      </c>
      <c r="AO124">
        <v>58850</v>
      </c>
      <c r="AP124">
        <v>1100</v>
      </c>
      <c r="AQ124" t="s">
        <v>129</v>
      </c>
      <c r="AR124" s="10">
        <v>43943</v>
      </c>
      <c r="AS124">
        <v>72600</v>
      </c>
      <c r="AT124">
        <v>23650</v>
      </c>
      <c r="AU124" s="10">
        <v>43943</v>
      </c>
      <c r="AV124">
        <v>57750</v>
      </c>
      <c r="AW124">
        <v>1100</v>
      </c>
      <c r="AX124" t="s">
        <v>129</v>
      </c>
      <c r="AY124" s="10">
        <v>43942</v>
      </c>
      <c r="AZ124">
        <v>48950</v>
      </c>
      <c r="BA124">
        <v>4400</v>
      </c>
      <c r="BB124" s="10">
        <v>43942</v>
      </c>
      <c r="BC124">
        <v>56650</v>
      </c>
      <c r="BD124">
        <v>3850</v>
      </c>
      <c r="BE124" t="s">
        <v>129</v>
      </c>
      <c r="BF124" s="10">
        <v>43941</v>
      </c>
      <c r="BG124">
        <v>44550</v>
      </c>
      <c r="BH124">
        <v>1650</v>
      </c>
      <c r="BI124" s="10">
        <v>43941</v>
      </c>
      <c r="BJ124">
        <v>52800</v>
      </c>
      <c r="BK124">
        <v>550</v>
      </c>
      <c r="BL124" t="s">
        <v>129</v>
      </c>
      <c r="BM124" s="10">
        <v>43938</v>
      </c>
      <c r="BN124">
        <v>42900</v>
      </c>
      <c r="BO124">
        <v>2750</v>
      </c>
      <c r="BP124" s="10">
        <v>43938</v>
      </c>
      <c r="BQ124">
        <v>52250</v>
      </c>
      <c r="BR124">
        <v>2750</v>
      </c>
      <c r="BS124" t="s">
        <v>129</v>
      </c>
      <c r="BT124" s="10">
        <v>43937</v>
      </c>
      <c r="BU124">
        <v>40150</v>
      </c>
      <c r="BV124">
        <v>1100</v>
      </c>
      <c r="BW124" s="10">
        <v>43937</v>
      </c>
      <c r="BX124">
        <v>49500</v>
      </c>
      <c r="BY124">
        <v>-550</v>
      </c>
      <c r="BZ124" t="s">
        <v>129</v>
      </c>
      <c r="CA124" s="10">
        <v>43936</v>
      </c>
      <c r="CB124">
        <v>39050</v>
      </c>
      <c r="CC124">
        <v>1650</v>
      </c>
      <c r="CD124" s="10">
        <v>43936</v>
      </c>
      <c r="CE124">
        <v>50050</v>
      </c>
      <c r="CF124">
        <v>8250</v>
      </c>
      <c r="CG124" t="s">
        <v>129</v>
      </c>
      <c r="CH124" s="10">
        <v>43934</v>
      </c>
      <c r="CI124">
        <v>37400</v>
      </c>
      <c r="CJ124">
        <v>4400</v>
      </c>
      <c r="CK124" s="10">
        <v>43934</v>
      </c>
      <c r="CL124">
        <v>41800</v>
      </c>
      <c r="CM124">
        <v>1650</v>
      </c>
      <c r="CN124" t="s">
        <v>129</v>
      </c>
      <c r="CO124" s="10">
        <v>43930</v>
      </c>
      <c r="CP124">
        <v>33000</v>
      </c>
      <c r="CQ124">
        <v>3300</v>
      </c>
      <c r="CR124" s="10">
        <v>43930</v>
      </c>
      <c r="CS124">
        <v>40150</v>
      </c>
      <c r="CT124">
        <v>1100</v>
      </c>
      <c r="CU124" t="s">
        <v>129</v>
      </c>
      <c r="CV124" s="10">
        <v>43929</v>
      </c>
      <c r="CW124">
        <v>29700</v>
      </c>
      <c r="CX124">
        <v>-1650</v>
      </c>
      <c r="CY124" s="10">
        <v>43929</v>
      </c>
      <c r="CZ124">
        <v>39050</v>
      </c>
      <c r="DA124">
        <v>-550</v>
      </c>
      <c r="DD124" t="str">
        <f t="shared" si="163"/>
        <v>SUNPHARMA</v>
      </c>
      <c r="DE124">
        <f t="shared" si="85"/>
        <v>9511250</v>
      </c>
      <c r="DF124">
        <f t="shared" si="86"/>
        <v>9625000</v>
      </c>
      <c r="DG124">
        <f t="shared" si="87"/>
        <v>11245000</v>
      </c>
      <c r="DH124">
        <f t="shared" si="88"/>
        <v>11911250</v>
      </c>
      <c r="DI124">
        <f t="shared" si="89"/>
        <v>10978750</v>
      </c>
      <c r="DJ124">
        <f t="shared" si="90"/>
        <v>10380000</v>
      </c>
      <c r="DK124">
        <f t="shared" si="91"/>
        <v>11035000</v>
      </c>
      <c r="DL124">
        <f t="shared" si="92"/>
        <v>10860000</v>
      </c>
      <c r="DM124">
        <f t="shared" si="93"/>
        <v>9598750</v>
      </c>
      <c r="DN124">
        <f t="shared" si="94"/>
        <v>9760000</v>
      </c>
      <c r="DO124">
        <f t="shared" si="95"/>
        <v>9433750</v>
      </c>
      <c r="DP124">
        <f t="shared" si="96"/>
        <v>9611250</v>
      </c>
      <c r="DQ124">
        <f t="shared" si="97"/>
        <v>8880000</v>
      </c>
      <c r="DR124">
        <f t="shared" si="98"/>
        <v>7908750</v>
      </c>
      <c r="DS124">
        <f t="shared" si="99"/>
        <v>7197500</v>
      </c>
      <c r="DT124">
        <f t="shared" si="148"/>
        <v>8311250</v>
      </c>
      <c r="DU124">
        <f t="shared" si="149"/>
        <v>8222500</v>
      </c>
      <c r="DV124">
        <f t="shared" si="150"/>
        <v>8536250</v>
      </c>
      <c r="DW124">
        <f t="shared" si="151"/>
        <v>8660000</v>
      </c>
      <c r="DX124">
        <f t="shared" si="152"/>
        <v>8137500</v>
      </c>
      <c r="DY124">
        <f t="shared" si="153"/>
        <v>8065000</v>
      </c>
      <c r="DZ124">
        <f t="shared" si="154"/>
        <v>7745000</v>
      </c>
      <c r="EA124">
        <f t="shared" si="155"/>
        <v>7043750</v>
      </c>
      <c r="EB124">
        <f t="shared" si="156"/>
        <v>6261250</v>
      </c>
      <c r="EC124">
        <f t="shared" si="157"/>
        <v>6108750</v>
      </c>
      <c r="ED124">
        <f t="shared" si="158"/>
        <v>5982500</v>
      </c>
      <c r="EE124">
        <f t="shared" si="159"/>
        <v>5693750</v>
      </c>
      <c r="EF124">
        <f t="shared" si="160"/>
        <v>5597500</v>
      </c>
      <c r="EG124">
        <f t="shared" si="161"/>
        <v>5277500</v>
      </c>
      <c r="EH124">
        <f t="shared" si="162"/>
        <v>5028750</v>
      </c>
      <c r="EJ124" s="11" t="str">
        <f t="shared" si="115"/>
        <v>SUNPHARMA</v>
      </c>
      <c r="EK124" s="12">
        <f t="shared" si="165"/>
        <v>0.87383361808384807</v>
      </c>
      <c r="EL124" s="12">
        <f t="shared" si="165"/>
        <v>0.85428571428571431</v>
      </c>
      <c r="EM124" s="12">
        <f t="shared" si="165"/>
        <v>0.75911516229435305</v>
      </c>
      <c r="EN124" s="12">
        <f t="shared" si="165"/>
        <v>0.72704376115017311</v>
      </c>
      <c r="EO124" s="12">
        <f t="shared" si="165"/>
        <v>0.74120459979505859</v>
      </c>
      <c r="EP124" s="12">
        <f t="shared" si="165"/>
        <v>0.77697495183044318</v>
      </c>
      <c r="EQ124" s="12">
        <f t="shared" si="165"/>
        <v>0.70185772541912095</v>
      </c>
      <c r="ER124" s="12">
        <f t="shared" si="165"/>
        <v>0.64859576427255983</v>
      </c>
      <c r="ES124" s="12">
        <f t="shared" si="165"/>
        <v>0.65229847636410987</v>
      </c>
      <c r="ET124" s="12">
        <f t="shared" si="165"/>
        <v>0.62589651639344257</v>
      </c>
      <c r="EU124" s="12">
        <f t="shared" si="165"/>
        <v>0.6341592685835431</v>
      </c>
      <c r="EV124" s="12">
        <f t="shared" si="165"/>
        <v>0.59240473403563532</v>
      </c>
      <c r="EW124" s="12">
        <f t="shared" si="165"/>
        <v>0.63034909909909909</v>
      </c>
      <c r="EX124" s="12">
        <f t="shared" si="165"/>
        <v>0.66729887782519359</v>
      </c>
      <c r="EY124" s="12">
        <f t="shared" si="165"/>
        <v>0.69868009725599167</v>
      </c>
      <c r="FA124" s="12" t="str">
        <f t="shared" si="116"/>
        <v>SUNPHARMA</v>
      </c>
      <c r="FB124" s="12">
        <f t="shared" si="117"/>
        <v>-1.1818181818181819</v>
      </c>
      <c r="FC124" s="12">
        <f t="shared" si="118"/>
        <v>-14.406402845709204</v>
      </c>
      <c r="FD124" s="12">
        <f t="shared" si="119"/>
        <v>-5.5934515688949524</v>
      </c>
      <c r="FE124" s="12">
        <f t="shared" si="120"/>
        <v>8.4936809746100419</v>
      </c>
      <c r="FF124" s="12">
        <f t="shared" si="121"/>
        <v>5.7683044315992289</v>
      </c>
      <c r="FG124" s="12">
        <f t="shared" si="122"/>
        <v>-5.9356592659719078</v>
      </c>
      <c r="FH124" s="12">
        <f t="shared" si="123"/>
        <v>1.6114180478821363</v>
      </c>
      <c r="FI124" s="12">
        <f t="shared" si="124"/>
        <v>13.139731735903112</v>
      </c>
      <c r="FJ124" s="12">
        <f t="shared" si="125"/>
        <v>-1.6521516393442623</v>
      </c>
      <c r="FK124" s="12">
        <f t="shared" si="126"/>
        <v>3.4583278123757784</v>
      </c>
      <c r="FL124" s="12">
        <f t="shared" si="127"/>
        <v>-1.846794121472233</v>
      </c>
      <c r="FM124" s="12">
        <f t="shared" si="128"/>
        <v>8.2347972972972965</v>
      </c>
      <c r="FN124" s="12">
        <f t="shared" si="129"/>
        <v>12.280701754385966</v>
      </c>
      <c r="FO124" s="12">
        <f t="shared" si="130"/>
        <v>9.8819034386939908</v>
      </c>
      <c r="FP124" s="12">
        <f t="shared" si="131"/>
        <v>1.0793554271815142E-2</v>
      </c>
      <c r="FQ124" s="12">
        <f t="shared" si="132"/>
        <v>-3.6755015375604043E-2</v>
      </c>
      <c r="FR124" s="12">
        <f t="shared" si="133"/>
        <v>-1.4289838337182448E-2</v>
      </c>
      <c r="FS124" s="12">
        <f t="shared" si="134"/>
        <v>6.4208909370199699E-2</v>
      </c>
      <c r="FT124" s="12">
        <f t="shared" si="135"/>
        <v>8.989460632362058E-3</v>
      </c>
      <c r="FU124" s="12">
        <f t="shared" si="136"/>
        <v>4.1316978695932857E-2</v>
      </c>
      <c r="FV124" s="12">
        <f t="shared" si="137"/>
        <v>9.9556344276841166E-2</v>
      </c>
      <c r="FW124" s="12">
        <f t="shared" si="138"/>
        <v>0.12497504491914554</v>
      </c>
      <c r="FX124" s="12">
        <f t="shared" si="139"/>
        <v>2.4964190710047063E-2</v>
      </c>
      <c r="FY124" s="12">
        <f t="shared" si="140"/>
        <v>2.1103217718345172E-2</v>
      </c>
      <c r="FZ124" s="12">
        <f t="shared" si="141"/>
        <v>5.0713501646542258E-2</v>
      </c>
      <c r="GA124" s="12">
        <f t="shared" si="142"/>
        <v>1.7195176418043769E-2</v>
      </c>
      <c r="GB124" s="12">
        <f t="shared" si="143"/>
        <v>6.0634770251065846E-2</v>
      </c>
      <c r="GC124" s="12">
        <f t="shared" si="144"/>
        <v>4.946557295550584E-2</v>
      </c>
    </row>
    <row r="125" spans="1:185" x14ac:dyDescent="0.25">
      <c r="A125" t="s">
        <v>130</v>
      </c>
      <c r="B125" s="10">
        <v>43951</v>
      </c>
      <c r="C125">
        <v>60500</v>
      </c>
      <c r="D125">
        <v>-3500</v>
      </c>
      <c r="E125" s="10">
        <v>43951</v>
      </c>
      <c r="F125">
        <v>75250</v>
      </c>
      <c r="G125">
        <v>11500</v>
      </c>
      <c r="H125" t="s">
        <v>130</v>
      </c>
      <c r="I125" s="10">
        <v>43950</v>
      </c>
      <c r="J125">
        <v>64000</v>
      </c>
      <c r="K125">
        <v>-2750</v>
      </c>
      <c r="L125" s="10">
        <v>43950</v>
      </c>
      <c r="M125">
        <v>63750</v>
      </c>
      <c r="N125">
        <v>6000</v>
      </c>
      <c r="O125" t="s">
        <v>130</v>
      </c>
      <c r="P125" s="10">
        <v>43949</v>
      </c>
      <c r="Q125">
        <v>66750</v>
      </c>
      <c r="R125">
        <v>750</v>
      </c>
      <c r="S125" s="10">
        <v>43949</v>
      </c>
      <c r="T125">
        <v>57750</v>
      </c>
      <c r="U125">
        <v>17750</v>
      </c>
      <c r="V125" t="s">
        <v>130</v>
      </c>
      <c r="W125" s="10">
        <v>43948</v>
      </c>
      <c r="X125">
        <v>66000</v>
      </c>
      <c r="Y125">
        <v>-2750</v>
      </c>
      <c r="Z125" s="10">
        <v>43948</v>
      </c>
      <c r="AA125">
        <v>40000</v>
      </c>
      <c r="AB125">
        <v>5250</v>
      </c>
      <c r="AC125" t="s">
        <v>130</v>
      </c>
      <c r="AD125" s="10">
        <v>43945</v>
      </c>
      <c r="AE125">
        <v>68750</v>
      </c>
      <c r="AF125">
        <v>16500</v>
      </c>
      <c r="AG125" s="10">
        <v>43945</v>
      </c>
      <c r="AH125">
        <v>34750</v>
      </c>
      <c r="AI125">
        <v>3500</v>
      </c>
      <c r="AJ125" t="s">
        <v>130</v>
      </c>
      <c r="AK125" s="10">
        <v>43944</v>
      </c>
      <c r="AL125">
        <v>52250</v>
      </c>
      <c r="AM125">
        <v>15000</v>
      </c>
      <c r="AN125" s="10">
        <v>43944</v>
      </c>
      <c r="AO125">
        <v>31250</v>
      </c>
      <c r="AP125">
        <v>11750</v>
      </c>
      <c r="AQ125" t="s">
        <v>130</v>
      </c>
      <c r="AR125" s="10">
        <v>43943</v>
      </c>
      <c r="AS125">
        <v>37250</v>
      </c>
      <c r="AT125">
        <v>3750</v>
      </c>
      <c r="AU125" s="10">
        <v>43943</v>
      </c>
      <c r="AV125">
        <v>19500</v>
      </c>
      <c r="AW125">
        <v>1250</v>
      </c>
      <c r="AX125" t="s">
        <v>130</v>
      </c>
      <c r="AY125" s="10">
        <v>43942</v>
      </c>
      <c r="AZ125">
        <v>33500</v>
      </c>
      <c r="BA125">
        <v>1250</v>
      </c>
      <c r="BB125" s="10">
        <v>43942</v>
      </c>
      <c r="BC125">
        <v>18250</v>
      </c>
      <c r="BD125">
        <v>2250</v>
      </c>
      <c r="BE125" t="s">
        <v>130</v>
      </c>
      <c r="BF125" s="10">
        <v>43941</v>
      </c>
      <c r="BG125">
        <v>32250</v>
      </c>
      <c r="BH125">
        <v>750</v>
      </c>
      <c r="BI125" s="10">
        <v>43941</v>
      </c>
      <c r="BJ125">
        <v>16000</v>
      </c>
      <c r="BK125">
        <v>1000</v>
      </c>
      <c r="BL125" t="s">
        <v>130</v>
      </c>
      <c r="BM125" s="10">
        <v>43938</v>
      </c>
      <c r="BN125">
        <v>31500</v>
      </c>
      <c r="BO125">
        <v>2500</v>
      </c>
      <c r="BP125" s="10">
        <v>43938</v>
      </c>
      <c r="BQ125">
        <v>15000</v>
      </c>
      <c r="BR125">
        <v>250</v>
      </c>
      <c r="BS125" t="s">
        <v>130</v>
      </c>
      <c r="BT125" s="10">
        <v>43937</v>
      </c>
      <c r="BU125">
        <v>29000</v>
      </c>
      <c r="BV125">
        <v>3500</v>
      </c>
      <c r="BW125" s="10">
        <v>43937</v>
      </c>
      <c r="BX125">
        <v>14750</v>
      </c>
      <c r="BY125">
        <v>1000</v>
      </c>
      <c r="BZ125" t="s">
        <v>130</v>
      </c>
      <c r="CA125" s="10">
        <v>43936</v>
      </c>
      <c r="CB125">
        <v>25500</v>
      </c>
      <c r="CC125">
        <v>1000</v>
      </c>
      <c r="CD125" s="10">
        <v>43936</v>
      </c>
      <c r="CE125">
        <v>13750</v>
      </c>
      <c r="CF125">
        <v>500</v>
      </c>
      <c r="CG125" t="s">
        <v>130</v>
      </c>
      <c r="CH125" s="10">
        <v>43934</v>
      </c>
      <c r="CI125">
        <v>24500</v>
      </c>
      <c r="CJ125">
        <v>10250</v>
      </c>
      <c r="CK125" s="10">
        <v>43934</v>
      </c>
      <c r="CL125">
        <v>13250</v>
      </c>
      <c r="CM125">
        <v>3250</v>
      </c>
      <c r="CN125" t="s">
        <v>130</v>
      </c>
      <c r="CO125" s="10">
        <v>43930</v>
      </c>
      <c r="CP125">
        <v>14250</v>
      </c>
      <c r="CQ125">
        <v>8750</v>
      </c>
      <c r="CR125" s="10">
        <v>43930</v>
      </c>
      <c r="CS125">
        <v>10000</v>
      </c>
      <c r="CT125">
        <v>750</v>
      </c>
      <c r="CU125" t="s">
        <v>130</v>
      </c>
      <c r="CV125" s="10">
        <v>43929</v>
      </c>
      <c r="CW125">
        <v>5500</v>
      </c>
      <c r="CX125">
        <v>500</v>
      </c>
      <c r="CY125" s="10">
        <v>43929</v>
      </c>
      <c r="CZ125">
        <v>9250</v>
      </c>
      <c r="DA125">
        <v>0</v>
      </c>
      <c r="DD125" t="str">
        <f t="shared" si="163"/>
        <v>SUNTV</v>
      </c>
      <c r="DE125">
        <f t="shared" si="85"/>
        <v>403200</v>
      </c>
      <c r="DF125">
        <f t="shared" si="86"/>
        <v>517200</v>
      </c>
      <c r="DG125">
        <f t="shared" si="87"/>
        <v>622800</v>
      </c>
      <c r="DH125">
        <f t="shared" si="88"/>
        <v>733200</v>
      </c>
      <c r="DI125">
        <f t="shared" si="89"/>
        <v>716400</v>
      </c>
      <c r="DJ125">
        <f t="shared" si="90"/>
        <v>396000</v>
      </c>
      <c r="DK125">
        <f t="shared" si="91"/>
        <v>296400</v>
      </c>
      <c r="DL125">
        <f t="shared" si="92"/>
        <v>268800</v>
      </c>
      <c r="DM125">
        <f t="shared" si="93"/>
        <v>249600</v>
      </c>
      <c r="DN125">
        <f t="shared" si="94"/>
        <v>226800</v>
      </c>
      <c r="DO125">
        <f t="shared" si="95"/>
        <v>220800</v>
      </c>
      <c r="DP125">
        <f t="shared" si="96"/>
        <v>136800</v>
      </c>
      <c r="DQ125">
        <f t="shared" si="97"/>
        <v>93600</v>
      </c>
      <c r="DR125">
        <f t="shared" si="98"/>
        <v>73200</v>
      </c>
      <c r="DS125">
        <f t="shared" si="99"/>
        <v>62400</v>
      </c>
      <c r="DT125">
        <f t="shared" si="148"/>
        <v>222000</v>
      </c>
      <c r="DU125">
        <f t="shared" si="149"/>
        <v>222000</v>
      </c>
      <c r="DV125">
        <f t="shared" si="150"/>
        <v>237600</v>
      </c>
      <c r="DW125">
        <f t="shared" si="151"/>
        <v>289200</v>
      </c>
      <c r="DX125">
        <f t="shared" si="152"/>
        <v>283200</v>
      </c>
      <c r="DY125">
        <f t="shared" si="153"/>
        <v>201600</v>
      </c>
      <c r="DZ125">
        <f t="shared" si="154"/>
        <v>145200</v>
      </c>
      <c r="EA125">
        <f t="shared" si="155"/>
        <v>109200</v>
      </c>
      <c r="EB125">
        <f t="shared" si="156"/>
        <v>109200</v>
      </c>
      <c r="EC125">
        <f t="shared" si="157"/>
        <v>98400</v>
      </c>
      <c r="ED125">
        <f t="shared" si="158"/>
        <v>82800</v>
      </c>
      <c r="EE125">
        <f t="shared" si="159"/>
        <v>58800</v>
      </c>
      <c r="EF125">
        <f t="shared" si="160"/>
        <v>45600</v>
      </c>
      <c r="EG125">
        <f t="shared" si="161"/>
        <v>27600</v>
      </c>
      <c r="EH125">
        <f t="shared" si="162"/>
        <v>22800</v>
      </c>
      <c r="EJ125" s="11" t="str">
        <f t="shared" si="115"/>
        <v>SUNTV</v>
      </c>
      <c r="EK125" s="12">
        <f t="shared" si="165"/>
        <v>0.55059523809523814</v>
      </c>
      <c r="EL125" s="12">
        <f t="shared" si="165"/>
        <v>0.42923433874709976</v>
      </c>
      <c r="EM125" s="12">
        <f t="shared" si="165"/>
        <v>0.38150289017341038</v>
      </c>
      <c r="EN125" s="12">
        <f t="shared" si="165"/>
        <v>0.39443535188216039</v>
      </c>
      <c r="EO125" s="12">
        <f t="shared" si="165"/>
        <v>0.39530988274706869</v>
      </c>
      <c r="EP125" s="12">
        <f t="shared" si="165"/>
        <v>0.50909090909090904</v>
      </c>
      <c r="EQ125" s="12">
        <f t="shared" si="165"/>
        <v>0.48987854251012147</v>
      </c>
      <c r="ER125" s="12">
        <f t="shared" si="165"/>
        <v>0.40625</v>
      </c>
      <c r="ES125" s="12">
        <f t="shared" si="165"/>
        <v>0.4375</v>
      </c>
      <c r="ET125" s="12">
        <f t="shared" si="165"/>
        <v>0.43386243386243384</v>
      </c>
      <c r="EU125" s="12">
        <f t="shared" si="165"/>
        <v>0.375</v>
      </c>
      <c r="EV125" s="12">
        <f t="shared" si="165"/>
        <v>0.42982456140350878</v>
      </c>
      <c r="EW125" s="12">
        <f t="shared" si="165"/>
        <v>0.48717948717948717</v>
      </c>
      <c r="EX125" s="12">
        <f t="shared" si="165"/>
        <v>0.37704918032786883</v>
      </c>
      <c r="EY125" s="12">
        <f t="shared" si="165"/>
        <v>0.36538461538461536</v>
      </c>
      <c r="FA125" s="12" t="str">
        <f t="shared" si="116"/>
        <v>SUNTV</v>
      </c>
      <c r="FB125" s="12">
        <f t="shared" si="117"/>
        <v>-22.041763341067284</v>
      </c>
      <c r="FC125" s="12">
        <f t="shared" si="118"/>
        <v>-16.955684007707131</v>
      </c>
      <c r="FD125" s="12">
        <f t="shared" si="119"/>
        <v>-15.057283142389526</v>
      </c>
      <c r="FE125" s="12">
        <f t="shared" si="120"/>
        <v>2.3450586264656614</v>
      </c>
      <c r="FF125" s="12">
        <f t="shared" si="121"/>
        <v>80.909090909090907</v>
      </c>
      <c r="FG125" s="12">
        <f t="shared" si="122"/>
        <v>33.603238866396758</v>
      </c>
      <c r="FH125" s="12">
        <f t="shared" si="123"/>
        <v>10.267857142857142</v>
      </c>
      <c r="FI125" s="12">
        <f t="shared" si="124"/>
        <v>7.6923076923076925</v>
      </c>
      <c r="FJ125" s="12">
        <f t="shared" si="125"/>
        <v>10.052910052910052</v>
      </c>
      <c r="FK125" s="12">
        <f t="shared" si="126"/>
        <v>2.7173913043478262</v>
      </c>
      <c r="FL125" s="12">
        <f t="shared" si="127"/>
        <v>61.403508771929822</v>
      </c>
      <c r="FM125" s="12">
        <f t="shared" si="128"/>
        <v>46.153846153846153</v>
      </c>
      <c r="FN125" s="12">
        <f t="shared" si="129"/>
        <v>27.868852459016395</v>
      </c>
      <c r="FO125" s="12">
        <f t="shared" si="130"/>
        <v>17.307692307692307</v>
      </c>
      <c r="FP125" s="12">
        <f t="shared" si="131"/>
        <v>0</v>
      </c>
      <c r="FQ125" s="12">
        <f t="shared" si="132"/>
        <v>-6.5656565656565663E-2</v>
      </c>
      <c r="FR125" s="12">
        <f t="shared" si="133"/>
        <v>-0.17842323651452283</v>
      </c>
      <c r="FS125" s="12">
        <f t="shared" si="134"/>
        <v>2.1186440677966101E-2</v>
      </c>
      <c r="FT125" s="12">
        <f t="shared" si="135"/>
        <v>0.40476190476190477</v>
      </c>
      <c r="FU125" s="12">
        <f t="shared" si="136"/>
        <v>0.38842975206611569</v>
      </c>
      <c r="FV125" s="12">
        <f t="shared" si="137"/>
        <v>0.32967032967032966</v>
      </c>
      <c r="FW125" s="12">
        <f t="shared" si="138"/>
        <v>0</v>
      </c>
      <c r="FX125" s="12">
        <f t="shared" si="139"/>
        <v>0.10975609756097561</v>
      </c>
      <c r="FY125" s="12">
        <f t="shared" si="140"/>
        <v>0.18840579710144928</v>
      </c>
      <c r="FZ125" s="12">
        <f t="shared" si="141"/>
        <v>0.40816326530612246</v>
      </c>
      <c r="GA125" s="12">
        <f t="shared" si="142"/>
        <v>0.28947368421052633</v>
      </c>
      <c r="GB125" s="12">
        <f t="shared" si="143"/>
        <v>0.65217391304347827</v>
      </c>
      <c r="GC125" s="12">
        <f t="shared" si="144"/>
        <v>0.21052631578947367</v>
      </c>
    </row>
    <row r="126" spans="1:185" x14ac:dyDescent="0.25">
      <c r="A126" t="s">
        <v>131</v>
      </c>
      <c r="B126" s="10">
        <v>43951</v>
      </c>
      <c r="C126">
        <v>356400</v>
      </c>
      <c r="D126">
        <v>-4200</v>
      </c>
      <c r="E126" s="10">
        <v>43951</v>
      </c>
      <c r="F126">
        <v>332400</v>
      </c>
      <c r="G126">
        <v>48000</v>
      </c>
      <c r="H126" t="s">
        <v>131</v>
      </c>
      <c r="I126" s="10">
        <v>43950</v>
      </c>
      <c r="J126">
        <v>360600</v>
      </c>
      <c r="K126">
        <v>-73800</v>
      </c>
      <c r="L126" s="10">
        <v>43950</v>
      </c>
      <c r="M126">
        <v>284400</v>
      </c>
      <c r="N126">
        <v>-65400</v>
      </c>
      <c r="O126" t="s">
        <v>131</v>
      </c>
      <c r="P126" s="10">
        <v>43949</v>
      </c>
      <c r="Q126">
        <v>434400</v>
      </c>
      <c r="R126">
        <v>-40200</v>
      </c>
      <c r="S126" s="10">
        <v>43949</v>
      </c>
      <c r="T126">
        <v>349800</v>
      </c>
      <c r="U126">
        <v>-39600</v>
      </c>
      <c r="V126" t="s">
        <v>131</v>
      </c>
      <c r="W126" s="10">
        <v>43948</v>
      </c>
      <c r="X126">
        <v>474600</v>
      </c>
      <c r="Y126">
        <v>-73200</v>
      </c>
      <c r="Z126" s="10">
        <v>43948</v>
      </c>
      <c r="AA126">
        <v>389400</v>
      </c>
      <c r="AB126">
        <v>-57000</v>
      </c>
      <c r="AC126" t="s">
        <v>131</v>
      </c>
      <c r="AD126" s="10">
        <v>43945</v>
      </c>
      <c r="AE126">
        <v>547800</v>
      </c>
      <c r="AF126">
        <v>22800</v>
      </c>
      <c r="AG126" s="10">
        <v>43945</v>
      </c>
      <c r="AH126">
        <v>446400</v>
      </c>
      <c r="AI126">
        <v>161400</v>
      </c>
      <c r="AJ126" t="s">
        <v>131</v>
      </c>
      <c r="AK126" s="10">
        <v>43944</v>
      </c>
      <c r="AL126">
        <v>525000</v>
      </c>
      <c r="AM126">
        <v>-2400</v>
      </c>
      <c r="AN126" s="10">
        <v>43944</v>
      </c>
      <c r="AO126">
        <v>285000</v>
      </c>
      <c r="AP126">
        <v>39600</v>
      </c>
      <c r="AQ126" t="s">
        <v>131</v>
      </c>
      <c r="AR126" s="10">
        <v>43943</v>
      </c>
      <c r="AS126">
        <v>527400</v>
      </c>
      <c r="AT126">
        <v>29400</v>
      </c>
      <c r="AU126" s="10">
        <v>43943</v>
      </c>
      <c r="AV126">
        <v>245400</v>
      </c>
      <c r="AW126">
        <v>-4200</v>
      </c>
      <c r="AX126" t="s">
        <v>131</v>
      </c>
      <c r="AY126" s="10">
        <v>43942</v>
      </c>
      <c r="AZ126">
        <v>498000</v>
      </c>
      <c r="BA126">
        <v>148800</v>
      </c>
      <c r="BB126" s="10">
        <v>43942</v>
      </c>
      <c r="BC126">
        <v>249600</v>
      </c>
      <c r="BD126">
        <v>27000</v>
      </c>
      <c r="BE126" t="s">
        <v>131</v>
      </c>
      <c r="BF126" s="10">
        <v>43941</v>
      </c>
      <c r="BG126">
        <v>349200</v>
      </c>
      <c r="BH126">
        <v>115800</v>
      </c>
      <c r="BI126" s="10">
        <v>43941</v>
      </c>
      <c r="BJ126">
        <v>222600</v>
      </c>
      <c r="BK126">
        <v>46200</v>
      </c>
      <c r="BL126" t="s">
        <v>131</v>
      </c>
      <c r="BM126" s="10">
        <v>43938</v>
      </c>
      <c r="BN126">
        <v>233400</v>
      </c>
      <c r="BO126">
        <v>64200</v>
      </c>
      <c r="BP126" s="10">
        <v>43938</v>
      </c>
      <c r="BQ126">
        <v>176400</v>
      </c>
      <c r="BR126">
        <v>46200</v>
      </c>
      <c r="BS126" t="s">
        <v>131</v>
      </c>
      <c r="BT126" s="10">
        <v>43937</v>
      </c>
      <c r="BU126">
        <v>169200</v>
      </c>
      <c r="BV126">
        <v>7200</v>
      </c>
      <c r="BW126" s="10">
        <v>43937</v>
      </c>
      <c r="BX126">
        <v>130200</v>
      </c>
      <c r="BY126">
        <v>4200</v>
      </c>
      <c r="BZ126" t="s">
        <v>131</v>
      </c>
      <c r="CA126" s="10">
        <v>43936</v>
      </c>
      <c r="CB126">
        <v>162000</v>
      </c>
      <c r="CC126">
        <v>10200</v>
      </c>
      <c r="CD126" s="10">
        <v>43936</v>
      </c>
      <c r="CE126">
        <v>126000</v>
      </c>
      <c r="CF126">
        <v>4200</v>
      </c>
      <c r="CG126" t="s">
        <v>131</v>
      </c>
      <c r="CH126" s="10">
        <v>43934</v>
      </c>
      <c r="CI126">
        <v>151800</v>
      </c>
      <c r="CJ126">
        <v>6600</v>
      </c>
      <c r="CK126" s="10">
        <v>43934</v>
      </c>
      <c r="CL126">
        <v>121800</v>
      </c>
      <c r="CM126">
        <v>-600</v>
      </c>
      <c r="CN126" t="s">
        <v>131</v>
      </c>
      <c r="CO126" s="10">
        <v>43930</v>
      </c>
      <c r="CP126">
        <v>145200</v>
      </c>
      <c r="CQ126">
        <v>12000</v>
      </c>
      <c r="CR126" s="10">
        <v>43930</v>
      </c>
      <c r="CS126">
        <v>122400</v>
      </c>
      <c r="CT126">
        <v>29400</v>
      </c>
      <c r="CU126" t="s">
        <v>131</v>
      </c>
      <c r="CV126" s="10">
        <v>43929</v>
      </c>
      <c r="CW126">
        <v>133200</v>
      </c>
      <c r="CX126">
        <v>37800</v>
      </c>
      <c r="CY126" s="10">
        <v>43929</v>
      </c>
      <c r="CZ126">
        <v>93000</v>
      </c>
      <c r="DA126">
        <v>3000</v>
      </c>
      <c r="DD126" t="str">
        <f t="shared" si="163"/>
        <v>TATACHEM</v>
      </c>
      <c r="DE126">
        <f t="shared" si="85"/>
        <v>351000</v>
      </c>
      <c r="DF126">
        <f t="shared" si="86"/>
        <v>387000</v>
      </c>
      <c r="DG126">
        <f t="shared" si="87"/>
        <v>460800</v>
      </c>
      <c r="DH126">
        <f t="shared" si="88"/>
        <v>411300</v>
      </c>
      <c r="DI126">
        <f t="shared" si="89"/>
        <v>412200</v>
      </c>
      <c r="DJ126">
        <f t="shared" si="90"/>
        <v>361800</v>
      </c>
      <c r="DK126">
        <f t="shared" si="91"/>
        <v>265500</v>
      </c>
      <c r="DL126">
        <f t="shared" si="92"/>
        <v>276300</v>
      </c>
      <c r="DM126">
        <f t="shared" si="93"/>
        <v>288900</v>
      </c>
      <c r="DN126">
        <f t="shared" si="94"/>
        <v>292500</v>
      </c>
      <c r="DO126">
        <f t="shared" si="95"/>
        <v>271800</v>
      </c>
      <c r="DP126">
        <f t="shared" si="96"/>
        <v>171900</v>
      </c>
      <c r="DQ126">
        <f t="shared" si="97"/>
        <v>142200</v>
      </c>
      <c r="DR126">
        <f t="shared" si="98"/>
        <v>98100</v>
      </c>
      <c r="DS126">
        <f t="shared" si="99"/>
        <v>87300</v>
      </c>
      <c r="DT126">
        <f t="shared" si="148"/>
        <v>137700</v>
      </c>
      <c r="DU126">
        <f t="shared" si="149"/>
        <v>117000</v>
      </c>
      <c r="DV126">
        <f t="shared" si="150"/>
        <v>126900</v>
      </c>
      <c r="DW126">
        <f t="shared" si="151"/>
        <v>88200</v>
      </c>
      <c r="DX126">
        <f t="shared" si="152"/>
        <v>69300</v>
      </c>
      <c r="DY126">
        <f t="shared" si="153"/>
        <v>52200</v>
      </c>
      <c r="DZ126">
        <f t="shared" si="154"/>
        <v>42300</v>
      </c>
      <c r="EA126">
        <f t="shared" si="155"/>
        <v>41400</v>
      </c>
      <c r="EB126">
        <f t="shared" si="156"/>
        <v>40500</v>
      </c>
      <c r="EC126">
        <f t="shared" si="157"/>
        <v>36000</v>
      </c>
      <c r="ED126">
        <f t="shared" si="158"/>
        <v>16200</v>
      </c>
      <c r="EE126">
        <f t="shared" si="159"/>
        <v>9900</v>
      </c>
      <c r="EF126">
        <f t="shared" si="160"/>
        <v>9000</v>
      </c>
      <c r="EG126">
        <f t="shared" si="161"/>
        <v>8100</v>
      </c>
      <c r="EH126">
        <f t="shared" si="162"/>
        <v>8100</v>
      </c>
      <c r="EJ126" s="11" t="str">
        <f t="shared" si="115"/>
        <v>TATACHEM</v>
      </c>
      <c r="EK126" s="12">
        <f t="shared" si="165"/>
        <v>0.3923076923076923</v>
      </c>
      <c r="EL126" s="12">
        <f t="shared" si="165"/>
        <v>0.30232558139534882</v>
      </c>
      <c r="EM126" s="12">
        <f t="shared" si="165"/>
        <v>0.275390625</v>
      </c>
      <c r="EN126" s="12">
        <f t="shared" si="165"/>
        <v>0.21444201312910285</v>
      </c>
      <c r="EO126" s="12">
        <f t="shared" si="165"/>
        <v>0.16812227074235808</v>
      </c>
      <c r="EP126" s="12">
        <f t="shared" si="165"/>
        <v>0.14427860696517414</v>
      </c>
      <c r="EQ126" s="12">
        <f t="shared" si="165"/>
        <v>0.15932203389830507</v>
      </c>
      <c r="ER126" s="12">
        <f t="shared" si="165"/>
        <v>0.14983713355048861</v>
      </c>
      <c r="ES126" s="12">
        <f t="shared" si="165"/>
        <v>0.14018691588785046</v>
      </c>
      <c r="ET126" s="12">
        <f t="shared" si="165"/>
        <v>0.12307692307692308</v>
      </c>
      <c r="EU126" s="12">
        <f t="shared" si="165"/>
        <v>5.9602649006622516E-2</v>
      </c>
      <c r="EV126" s="12">
        <f t="shared" si="165"/>
        <v>5.7591623036649213E-2</v>
      </c>
      <c r="EW126" s="12">
        <f t="shared" si="165"/>
        <v>6.3291139240506333E-2</v>
      </c>
      <c r="EX126" s="12">
        <f t="shared" si="165"/>
        <v>8.2568807339449546E-2</v>
      </c>
      <c r="EY126" s="12">
        <f t="shared" si="165"/>
        <v>9.2783505154639179E-2</v>
      </c>
      <c r="FA126" s="12" t="str">
        <f t="shared" si="116"/>
        <v>TATACHEM</v>
      </c>
      <c r="FB126" s="12">
        <f t="shared" si="117"/>
        <v>-9.3023255813953494</v>
      </c>
      <c r="FC126" s="12">
        <f t="shared" si="118"/>
        <v>-16.015625</v>
      </c>
      <c r="FD126" s="12">
        <f t="shared" si="119"/>
        <v>12.035010940919037</v>
      </c>
      <c r="FE126" s="12">
        <f t="shared" si="120"/>
        <v>-0.2183406113537118</v>
      </c>
      <c r="FF126" s="12">
        <f t="shared" si="121"/>
        <v>13.930348258706468</v>
      </c>
      <c r="FG126" s="12">
        <f t="shared" si="122"/>
        <v>36.271186440677965</v>
      </c>
      <c r="FH126" s="12">
        <f t="shared" si="123"/>
        <v>-3.9087947882736156</v>
      </c>
      <c r="FI126" s="12">
        <f t="shared" si="124"/>
        <v>-4.361370716510903</v>
      </c>
      <c r="FJ126" s="12">
        <f t="shared" si="125"/>
        <v>-1.2307692307692308</v>
      </c>
      <c r="FK126" s="12">
        <f t="shared" si="126"/>
        <v>7.6158940397350996</v>
      </c>
      <c r="FL126" s="12">
        <f t="shared" si="127"/>
        <v>58.1151832460733</v>
      </c>
      <c r="FM126" s="12">
        <f t="shared" si="128"/>
        <v>20.88607594936709</v>
      </c>
      <c r="FN126" s="12">
        <f t="shared" si="129"/>
        <v>44.954128440366972</v>
      </c>
      <c r="FO126" s="12">
        <f t="shared" si="130"/>
        <v>12.371134020618557</v>
      </c>
      <c r="FP126" s="12">
        <f t="shared" si="131"/>
        <v>0.17692307692307693</v>
      </c>
      <c r="FQ126" s="12">
        <f t="shared" si="132"/>
        <v>-7.8014184397163122E-2</v>
      </c>
      <c r="FR126" s="12">
        <f t="shared" si="133"/>
        <v>0.43877551020408162</v>
      </c>
      <c r="FS126" s="12">
        <f t="shared" si="134"/>
        <v>0.27272727272727271</v>
      </c>
      <c r="FT126" s="12">
        <f t="shared" si="135"/>
        <v>0.32758620689655171</v>
      </c>
      <c r="FU126" s="12">
        <f t="shared" si="136"/>
        <v>0.23404255319148937</v>
      </c>
      <c r="FV126" s="12">
        <f t="shared" si="137"/>
        <v>2.1739130434782608E-2</v>
      </c>
      <c r="FW126" s="12">
        <f t="shared" si="138"/>
        <v>2.2222222222222223E-2</v>
      </c>
      <c r="FX126" s="12">
        <f t="shared" si="139"/>
        <v>0.125</v>
      </c>
      <c r="FY126" s="12">
        <f t="shared" si="140"/>
        <v>1.2222222222222223</v>
      </c>
      <c r="FZ126" s="12">
        <f t="shared" si="141"/>
        <v>0.63636363636363635</v>
      </c>
      <c r="GA126" s="12">
        <f t="shared" si="142"/>
        <v>0.1</v>
      </c>
      <c r="GB126" s="12">
        <f t="shared" si="143"/>
        <v>0.1111111111111111</v>
      </c>
      <c r="GC126" s="12">
        <f t="shared" si="144"/>
        <v>0</v>
      </c>
    </row>
    <row r="127" spans="1:185" x14ac:dyDescent="0.25">
      <c r="A127" t="s">
        <v>132</v>
      </c>
      <c r="B127" s="10">
        <v>43951</v>
      </c>
      <c r="C127">
        <v>9511250</v>
      </c>
      <c r="D127">
        <v>-113750</v>
      </c>
      <c r="E127" s="10">
        <v>43951</v>
      </c>
      <c r="F127">
        <v>8311250</v>
      </c>
      <c r="G127">
        <v>88750</v>
      </c>
      <c r="H127" t="s">
        <v>132</v>
      </c>
      <c r="I127" s="10">
        <v>43950</v>
      </c>
      <c r="J127">
        <v>9625000</v>
      </c>
      <c r="K127">
        <v>-1620000</v>
      </c>
      <c r="L127" s="10">
        <v>43950</v>
      </c>
      <c r="M127">
        <v>8222500</v>
      </c>
      <c r="N127">
        <v>-313750</v>
      </c>
      <c r="O127" t="s">
        <v>132</v>
      </c>
      <c r="P127" s="10">
        <v>43949</v>
      </c>
      <c r="Q127">
        <v>11245000</v>
      </c>
      <c r="R127">
        <v>-666250</v>
      </c>
      <c r="S127" s="10">
        <v>43949</v>
      </c>
      <c r="T127">
        <v>8536250</v>
      </c>
      <c r="U127">
        <v>-123750</v>
      </c>
      <c r="V127" t="s">
        <v>132</v>
      </c>
      <c r="W127" s="10">
        <v>43948</v>
      </c>
      <c r="X127">
        <v>11911250</v>
      </c>
      <c r="Y127">
        <v>932500</v>
      </c>
      <c r="Z127" s="10">
        <v>43948</v>
      </c>
      <c r="AA127">
        <v>8660000</v>
      </c>
      <c r="AB127">
        <v>522500</v>
      </c>
      <c r="AC127" t="s">
        <v>132</v>
      </c>
      <c r="AD127" s="10">
        <v>43945</v>
      </c>
      <c r="AE127">
        <v>10978750</v>
      </c>
      <c r="AF127">
        <v>598750</v>
      </c>
      <c r="AG127" s="10">
        <v>43945</v>
      </c>
      <c r="AH127">
        <v>8137500</v>
      </c>
      <c r="AI127">
        <v>72500</v>
      </c>
      <c r="AJ127" t="s">
        <v>132</v>
      </c>
      <c r="AK127" s="10">
        <v>43944</v>
      </c>
      <c r="AL127">
        <v>10380000</v>
      </c>
      <c r="AM127">
        <v>-655000</v>
      </c>
      <c r="AN127" s="10">
        <v>43944</v>
      </c>
      <c r="AO127">
        <v>8065000</v>
      </c>
      <c r="AP127">
        <v>320000</v>
      </c>
      <c r="AQ127" t="s">
        <v>132</v>
      </c>
      <c r="AR127" s="10">
        <v>43943</v>
      </c>
      <c r="AS127">
        <v>11035000</v>
      </c>
      <c r="AT127">
        <v>175000</v>
      </c>
      <c r="AU127" s="10">
        <v>43943</v>
      </c>
      <c r="AV127">
        <v>7745000</v>
      </c>
      <c r="AW127">
        <v>701250</v>
      </c>
      <c r="AX127" t="s">
        <v>132</v>
      </c>
      <c r="AY127" s="10">
        <v>43942</v>
      </c>
      <c r="AZ127">
        <v>10860000</v>
      </c>
      <c r="BA127">
        <v>1261250</v>
      </c>
      <c r="BB127" s="10">
        <v>43942</v>
      </c>
      <c r="BC127">
        <v>7043750</v>
      </c>
      <c r="BD127">
        <v>782500</v>
      </c>
      <c r="BE127" t="s">
        <v>132</v>
      </c>
      <c r="BF127" s="10">
        <v>43941</v>
      </c>
      <c r="BG127">
        <v>9598750</v>
      </c>
      <c r="BH127">
        <v>-161250</v>
      </c>
      <c r="BI127" s="10">
        <v>43941</v>
      </c>
      <c r="BJ127">
        <v>6261250</v>
      </c>
      <c r="BK127">
        <v>152500</v>
      </c>
      <c r="BL127" t="s">
        <v>132</v>
      </c>
      <c r="BM127" s="10">
        <v>43938</v>
      </c>
      <c r="BN127">
        <v>9760000</v>
      </c>
      <c r="BO127">
        <v>326250</v>
      </c>
      <c r="BP127" s="10">
        <v>43938</v>
      </c>
      <c r="BQ127">
        <v>6108750</v>
      </c>
      <c r="BR127">
        <v>126250</v>
      </c>
      <c r="BS127" t="s">
        <v>132</v>
      </c>
      <c r="BT127" s="10">
        <v>43937</v>
      </c>
      <c r="BU127">
        <v>9433750</v>
      </c>
      <c r="BV127">
        <v>-177500</v>
      </c>
      <c r="BW127" s="10">
        <v>43937</v>
      </c>
      <c r="BX127">
        <v>5982500</v>
      </c>
      <c r="BY127">
        <v>288750</v>
      </c>
      <c r="BZ127" t="s">
        <v>132</v>
      </c>
      <c r="CA127" s="10">
        <v>43936</v>
      </c>
      <c r="CB127">
        <v>9611250</v>
      </c>
      <c r="CC127">
        <v>731250</v>
      </c>
      <c r="CD127" s="10">
        <v>43936</v>
      </c>
      <c r="CE127">
        <v>5693750</v>
      </c>
      <c r="CF127">
        <v>96250</v>
      </c>
      <c r="CG127" t="s">
        <v>132</v>
      </c>
      <c r="CH127" s="10">
        <v>43934</v>
      </c>
      <c r="CI127">
        <v>8880000</v>
      </c>
      <c r="CJ127">
        <v>971250</v>
      </c>
      <c r="CK127" s="10">
        <v>43934</v>
      </c>
      <c r="CL127">
        <v>5597500</v>
      </c>
      <c r="CM127">
        <v>320000</v>
      </c>
      <c r="CN127" t="s">
        <v>132</v>
      </c>
      <c r="CO127" s="10">
        <v>43930</v>
      </c>
      <c r="CP127">
        <v>7908750</v>
      </c>
      <c r="CQ127">
        <v>711250</v>
      </c>
      <c r="CR127" s="10">
        <v>43930</v>
      </c>
      <c r="CS127">
        <v>5277500</v>
      </c>
      <c r="CT127">
        <v>248750</v>
      </c>
      <c r="CU127" t="s">
        <v>132</v>
      </c>
      <c r="CV127" s="10">
        <v>43929</v>
      </c>
      <c r="CW127">
        <v>7197500</v>
      </c>
      <c r="CX127">
        <v>782500</v>
      </c>
      <c r="CY127" s="10">
        <v>43929</v>
      </c>
      <c r="CZ127">
        <v>5028750</v>
      </c>
      <c r="DA127">
        <v>300000</v>
      </c>
      <c r="DD127" t="str">
        <f t="shared" si="163"/>
        <v>TATACONSUM</v>
      </c>
      <c r="DE127">
        <f t="shared" si="85"/>
        <v>996300</v>
      </c>
      <c r="DF127">
        <f t="shared" si="86"/>
        <v>1061100</v>
      </c>
      <c r="DG127">
        <f t="shared" si="87"/>
        <v>1101600</v>
      </c>
      <c r="DH127">
        <f t="shared" si="88"/>
        <v>1152900</v>
      </c>
      <c r="DI127">
        <f t="shared" si="89"/>
        <v>1074600</v>
      </c>
      <c r="DJ127">
        <f t="shared" si="90"/>
        <v>1039500</v>
      </c>
      <c r="DK127">
        <f t="shared" si="91"/>
        <v>980100</v>
      </c>
      <c r="DL127">
        <f t="shared" si="92"/>
        <v>972000</v>
      </c>
      <c r="DM127">
        <f t="shared" si="93"/>
        <v>977400</v>
      </c>
      <c r="DN127">
        <f t="shared" si="94"/>
        <v>942300</v>
      </c>
      <c r="DO127">
        <f t="shared" si="95"/>
        <v>926100</v>
      </c>
      <c r="DP127">
        <f t="shared" si="96"/>
        <v>885600</v>
      </c>
      <c r="DQ127">
        <f t="shared" si="97"/>
        <v>780300</v>
      </c>
      <c r="DR127">
        <f t="shared" si="98"/>
        <v>718200</v>
      </c>
      <c r="DS127">
        <f t="shared" si="99"/>
        <v>626400</v>
      </c>
      <c r="DT127">
        <f t="shared" si="148"/>
        <v>1236600</v>
      </c>
      <c r="DU127">
        <f t="shared" si="149"/>
        <v>1169100</v>
      </c>
      <c r="DV127">
        <f t="shared" si="150"/>
        <v>1163700</v>
      </c>
      <c r="DW127">
        <f t="shared" si="151"/>
        <v>1125900</v>
      </c>
      <c r="DX127">
        <f t="shared" si="152"/>
        <v>912600</v>
      </c>
      <c r="DY127">
        <f t="shared" si="153"/>
        <v>912600</v>
      </c>
      <c r="DZ127">
        <f t="shared" si="154"/>
        <v>847800</v>
      </c>
      <c r="EA127">
        <f t="shared" si="155"/>
        <v>772200</v>
      </c>
      <c r="EB127">
        <f t="shared" si="156"/>
        <v>780300</v>
      </c>
      <c r="EC127">
        <f t="shared" si="157"/>
        <v>753300</v>
      </c>
      <c r="ED127">
        <f t="shared" si="158"/>
        <v>734400</v>
      </c>
      <c r="EE127">
        <f t="shared" si="159"/>
        <v>715500</v>
      </c>
      <c r="EF127">
        <f t="shared" si="160"/>
        <v>661500</v>
      </c>
      <c r="EG127">
        <f t="shared" si="161"/>
        <v>639900</v>
      </c>
      <c r="EH127">
        <f t="shared" si="162"/>
        <v>621000</v>
      </c>
      <c r="EJ127" s="11" t="str">
        <f t="shared" si="115"/>
        <v>TATACONSUM</v>
      </c>
      <c r="EK127" s="12">
        <f t="shared" si="165"/>
        <v>1.2411924119241193</v>
      </c>
      <c r="EL127" s="12">
        <f t="shared" si="165"/>
        <v>1.1017811704834606</v>
      </c>
      <c r="EM127" s="12">
        <f t="shared" si="165"/>
        <v>1.0563725490196079</v>
      </c>
      <c r="EN127" s="12">
        <f t="shared" si="165"/>
        <v>0.97658079625292737</v>
      </c>
      <c r="EO127" s="12">
        <f t="shared" si="165"/>
        <v>0.84924623115577891</v>
      </c>
      <c r="EP127" s="12">
        <f t="shared" si="165"/>
        <v>0.87792207792207788</v>
      </c>
      <c r="EQ127" s="12">
        <f t="shared" si="165"/>
        <v>0.86501377410468316</v>
      </c>
      <c r="ER127" s="12">
        <f t="shared" si="165"/>
        <v>0.7944444444444444</v>
      </c>
      <c r="ES127" s="12">
        <f t="shared" si="165"/>
        <v>0.7983425414364641</v>
      </c>
      <c r="ET127" s="12">
        <f t="shared" si="165"/>
        <v>0.79942693409742116</v>
      </c>
      <c r="EU127" s="12">
        <f t="shared" si="165"/>
        <v>0.79300291545189505</v>
      </c>
      <c r="EV127" s="12">
        <f t="shared" si="165"/>
        <v>0.80792682926829273</v>
      </c>
      <c r="EW127" s="12">
        <f t="shared" si="165"/>
        <v>0.84775086505190311</v>
      </c>
      <c r="EX127" s="12">
        <f t="shared" si="165"/>
        <v>0.89097744360902253</v>
      </c>
      <c r="EY127" s="12">
        <f t="shared" si="165"/>
        <v>0.99137931034482762</v>
      </c>
      <c r="FA127" s="12" t="str">
        <f t="shared" si="116"/>
        <v>TATACONSUM</v>
      </c>
      <c r="FB127" s="12">
        <f t="shared" si="117"/>
        <v>-6.106870229007634</v>
      </c>
      <c r="FC127" s="12">
        <f t="shared" si="118"/>
        <v>-3.6764705882352939</v>
      </c>
      <c r="FD127" s="12">
        <f t="shared" si="119"/>
        <v>-4.4496487119437935</v>
      </c>
      <c r="FE127" s="12">
        <f t="shared" si="120"/>
        <v>7.2864321608040203</v>
      </c>
      <c r="FF127" s="12">
        <f t="shared" si="121"/>
        <v>3.3766233766233764</v>
      </c>
      <c r="FG127" s="12">
        <f t="shared" si="122"/>
        <v>6.0606060606060606</v>
      </c>
      <c r="FH127" s="12">
        <f t="shared" si="123"/>
        <v>0.83333333333333337</v>
      </c>
      <c r="FI127" s="12">
        <f t="shared" si="124"/>
        <v>-0.5524861878453039</v>
      </c>
      <c r="FJ127" s="12">
        <f t="shared" si="125"/>
        <v>3.7249283667621778</v>
      </c>
      <c r="FK127" s="12">
        <f t="shared" si="126"/>
        <v>1.749271137026239</v>
      </c>
      <c r="FL127" s="12">
        <f t="shared" si="127"/>
        <v>4.5731707317073171</v>
      </c>
      <c r="FM127" s="12">
        <f t="shared" si="128"/>
        <v>13.494809688581315</v>
      </c>
      <c r="FN127" s="12">
        <f t="shared" si="129"/>
        <v>8.6466165413533833</v>
      </c>
      <c r="FO127" s="12">
        <f t="shared" si="130"/>
        <v>14.655172413793103</v>
      </c>
      <c r="FP127" s="12">
        <f t="shared" si="131"/>
        <v>5.7736720554272515E-2</v>
      </c>
      <c r="FQ127" s="12">
        <f t="shared" si="132"/>
        <v>4.6403712296983757E-3</v>
      </c>
      <c r="FR127" s="12">
        <f t="shared" si="133"/>
        <v>3.3573141486810551E-2</v>
      </c>
      <c r="FS127" s="12">
        <f t="shared" si="134"/>
        <v>0.23372781065088757</v>
      </c>
      <c r="FT127" s="12">
        <f t="shared" si="135"/>
        <v>0</v>
      </c>
      <c r="FU127" s="12">
        <f t="shared" si="136"/>
        <v>7.6433121019108277E-2</v>
      </c>
      <c r="FV127" s="12">
        <f t="shared" si="137"/>
        <v>9.7902097902097904E-2</v>
      </c>
      <c r="FW127" s="12">
        <f t="shared" si="138"/>
        <v>-1.0380622837370242E-2</v>
      </c>
      <c r="FX127" s="12">
        <f t="shared" si="139"/>
        <v>3.5842293906810034E-2</v>
      </c>
      <c r="FY127" s="12">
        <f t="shared" si="140"/>
        <v>2.5735294117647058E-2</v>
      </c>
      <c r="FZ127" s="12">
        <f t="shared" si="141"/>
        <v>2.6415094339622643E-2</v>
      </c>
      <c r="GA127" s="12">
        <f t="shared" si="142"/>
        <v>8.1632653061224483E-2</v>
      </c>
      <c r="GB127" s="12">
        <f t="shared" si="143"/>
        <v>3.3755274261603373E-2</v>
      </c>
      <c r="GC127" s="12">
        <f t="shared" si="144"/>
        <v>3.0434782608695653E-2</v>
      </c>
    </row>
    <row r="128" spans="1:185" x14ac:dyDescent="0.25">
      <c r="A128" t="s">
        <v>133</v>
      </c>
      <c r="B128" s="10">
        <v>43951</v>
      </c>
      <c r="C128">
        <v>403200</v>
      </c>
      <c r="D128">
        <v>-114000</v>
      </c>
      <c r="E128" s="10">
        <v>43951</v>
      </c>
      <c r="F128">
        <v>222000</v>
      </c>
      <c r="G128">
        <v>0</v>
      </c>
      <c r="H128" t="s">
        <v>133</v>
      </c>
      <c r="I128" s="10">
        <v>43950</v>
      </c>
      <c r="J128">
        <v>517200</v>
      </c>
      <c r="K128">
        <v>-105600</v>
      </c>
      <c r="L128" s="10">
        <v>43950</v>
      </c>
      <c r="M128">
        <v>222000</v>
      </c>
      <c r="N128">
        <v>-15600</v>
      </c>
      <c r="O128" t="s">
        <v>133</v>
      </c>
      <c r="P128" s="10">
        <v>43949</v>
      </c>
      <c r="Q128">
        <v>622800</v>
      </c>
      <c r="R128">
        <v>-110400</v>
      </c>
      <c r="S128" s="10">
        <v>43949</v>
      </c>
      <c r="T128">
        <v>237600</v>
      </c>
      <c r="U128">
        <v>-51600</v>
      </c>
      <c r="V128" t="s">
        <v>133</v>
      </c>
      <c r="W128" s="10">
        <v>43948</v>
      </c>
      <c r="X128">
        <v>733200</v>
      </c>
      <c r="Y128">
        <v>16800</v>
      </c>
      <c r="Z128" s="10">
        <v>43948</v>
      </c>
      <c r="AA128">
        <v>289200</v>
      </c>
      <c r="AB128">
        <v>6000</v>
      </c>
      <c r="AC128" t="s">
        <v>133</v>
      </c>
      <c r="AD128" s="10">
        <v>43945</v>
      </c>
      <c r="AE128">
        <v>716400</v>
      </c>
      <c r="AF128">
        <v>320400</v>
      </c>
      <c r="AG128" s="10">
        <v>43945</v>
      </c>
      <c r="AH128">
        <v>283200</v>
      </c>
      <c r="AI128">
        <v>81600</v>
      </c>
      <c r="AJ128" t="s">
        <v>133</v>
      </c>
      <c r="AK128" s="10">
        <v>43944</v>
      </c>
      <c r="AL128">
        <v>396000</v>
      </c>
      <c r="AM128">
        <v>99600</v>
      </c>
      <c r="AN128" s="10">
        <v>43944</v>
      </c>
      <c r="AO128">
        <v>201600</v>
      </c>
      <c r="AP128">
        <v>56400</v>
      </c>
      <c r="AQ128" t="s">
        <v>133</v>
      </c>
      <c r="AR128" s="10">
        <v>43943</v>
      </c>
      <c r="AS128">
        <v>296400</v>
      </c>
      <c r="AT128">
        <v>27600</v>
      </c>
      <c r="AU128" s="10">
        <v>43943</v>
      </c>
      <c r="AV128">
        <v>145200</v>
      </c>
      <c r="AW128">
        <v>36000</v>
      </c>
      <c r="AX128" t="s">
        <v>133</v>
      </c>
      <c r="AY128" s="10">
        <v>43942</v>
      </c>
      <c r="AZ128">
        <v>268800</v>
      </c>
      <c r="BA128">
        <v>19200</v>
      </c>
      <c r="BB128" s="10">
        <v>43942</v>
      </c>
      <c r="BC128">
        <v>109200</v>
      </c>
      <c r="BD128">
        <v>0</v>
      </c>
      <c r="BE128" t="s">
        <v>133</v>
      </c>
      <c r="BF128" s="10">
        <v>43941</v>
      </c>
      <c r="BG128">
        <v>249600</v>
      </c>
      <c r="BH128">
        <v>22800</v>
      </c>
      <c r="BI128" s="10">
        <v>43941</v>
      </c>
      <c r="BJ128">
        <v>109200</v>
      </c>
      <c r="BK128">
        <v>10800</v>
      </c>
      <c r="BL128" t="s">
        <v>133</v>
      </c>
      <c r="BM128" s="10">
        <v>43938</v>
      </c>
      <c r="BN128">
        <v>226800</v>
      </c>
      <c r="BO128">
        <v>6000</v>
      </c>
      <c r="BP128" s="10">
        <v>43938</v>
      </c>
      <c r="BQ128">
        <v>98400</v>
      </c>
      <c r="BR128">
        <v>15600</v>
      </c>
      <c r="BS128" t="s">
        <v>133</v>
      </c>
      <c r="BT128" s="10">
        <v>43937</v>
      </c>
      <c r="BU128">
        <v>220800</v>
      </c>
      <c r="BV128">
        <v>84000</v>
      </c>
      <c r="BW128" s="10">
        <v>43937</v>
      </c>
      <c r="BX128">
        <v>82800</v>
      </c>
      <c r="BY128">
        <v>24000</v>
      </c>
      <c r="BZ128" t="s">
        <v>133</v>
      </c>
      <c r="CA128" s="10">
        <v>43936</v>
      </c>
      <c r="CB128">
        <v>136800</v>
      </c>
      <c r="CC128">
        <v>43200</v>
      </c>
      <c r="CD128" s="10">
        <v>43936</v>
      </c>
      <c r="CE128">
        <v>58800</v>
      </c>
      <c r="CF128">
        <v>13200</v>
      </c>
      <c r="CG128" t="s">
        <v>133</v>
      </c>
      <c r="CH128" s="10">
        <v>43934</v>
      </c>
      <c r="CI128">
        <v>93600</v>
      </c>
      <c r="CJ128">
        <v>20400</v>
      </c>
      <c r="CK128" s="10">
        <v>43934</v>
      </c>
      <c r="CL128">
        <v>45600</v>
      </c>
      <c r="CM128">
        <v>18000</v>
      </c>
      <c r="CN128" t="s">
        <v>133</v>
      </c>
      <c r="CO128" s="10">
        <v>43930</v>
      </c>
      <c r="CP128">
        <v>73200</v>
      </c>
      <c r="CQ128">
        <v>10800</v>
      </c>
      <c r="CR128" s="10">
        <v>43930</v>
      </c>
      <c r="CS128">
        <v>27600</v>
      </c>
      <c r="CT128">
        <v>4800</v>
      </c>
      <c r="CU128" t="s">
        <v>133</v>
      </c>
      <c r="CV128" s="10">
        <v>43929</v>
      </c>
      <c r="CW128">
        <v>62400</v>
      </c>
      <c r="CX128">
        <v>8400</v>
      </c>
      <c r="CY128" s="10">
        <v>43929</v>
      </c>
      <c r="CZ128">
        <v>22800</v>
      </c>
      <c r="DA128">
        <v>13200</v>
      </c>
      <c r="DD128" t="str">
        <f t="shared" si="163"/>
        <v>TATAMOTORS</v>
      </c>
      <c r="DE128">
        <f t="shared" si="85"/>
        <v>22979200</v>
      </c>
      <c r="DF128">
        <f t="shared" si="86"/>
        <v>23804800</v>
      </c>
      <c r="DG128">
        <f t="shared" si="87"/>
        <v>26453600</v>
      </c>
      <c r="DH128">
        <f t="shared" si="88"/>
        <v>28844400</v>
      </c>
      <c r="DI128">
        <f t="shared" si="89"/>
        <v>28831500</v>
      </c>
      <c r="DJ128">
        <f t="shared" si="90"/>
        <v>29493700</v>
      </c>
      <c r="DK128">
        <f t="shared" si="91"/>
        <v>29885000</v>
      </c>
      <c r="DL128">
        <f t="shared" si="92"/>
        <v>29068000</v>
      </c>
      <c r="DM128">
        <f t="shared" si="93"/>
        <v>27683400</v>
      </c>
      <c r="DN128">
        <f t="shared" si="94"/>
        <v>25008800</v>
      </c>
      <c r="DO128">
        <f t="shared" si="95"/>
        <v>24600300</v>
      </c>
      <c r="DP128">
        <f t="shared" si="96"/>
        <v>24037000</v>
      </c>
      <c r="DQ128">
        <f t="shared" si="97"/>
        <v>23073800</v>
      </c>
      <c r="DR128">
        <f t="shared" si="98"/>
        <v>21551600</v>
      </c>
      <c r="DS128">
        <f t="shared" si="99"/>
        <v>20506700</v>
      </c>
      <c r="DT128">
        <f t="shared" si="148"/>
        <v>21156000</v>
      </c>
      <c r="DU128">
        <f t="shared" si="149"/>
        <v>14353400</v>
      </c>
      <c r="DV128">
        <f t="shared" si="150"/>
        <v>16034700</v>
      </c>
      <c r="DW128">
        <f t="shared" si="151"/>
        <v>17178500</v>
      </c>
      <c r="DX128">
        <f t="shared" si="152"/>
        <v>17565500</v>
      </c>
      <c r="DY128">
        <f t="shared" si="153"/>
        <v>18627600</v>
      </c>
      <c r="DZ128">
        <f t="shared" si="154"/>
        <v>18137400</v>
      </c>
      <c r="EA128">
        <f t="shared" si="155"/>
        <v>18141700</v>
      </c>
      <c r="EB128">
        <f t="shared" si="156"/>
        <v>19758500</v>
      </c>
      <c r="EC128">
        <f t="shared" si="157"/>
        <v>16606600</v>
      </c>
      <c r="ED128">
        <f t="shared" si="158"/>
        <v>16219600</v>
      </c>
      <c r="EE128">
        <f t="shared" si="159"/>
        <v>15639100</v>
      </c>
      <c r="EF128">
        <f t="shared" si="160"/>
        <v>15488600</v>
      </c>
      <c r="EG128">
        <f t="shared" si="161"/>
        <v>14129800</v>
      </c>
      <c r="EH128">
        <f t="shared" si="162"/>
        <v>12242100</v>
      </c>
      <c r="EJ128" s="11" t="str">
        <f t="shared" si="115"/>
        <v>TATAMOTORS</v>
      </c>
      <c r="EK128" s="12">
        <f t="shared" si="165"/>
        <v>0.9206586826347305</v>
      </c>
      <c r="EL128" s="12">
        <f t="shared" si="165"/>
        <v>0.60296242774566478</v>
      </c>
      <c r="EM128" s="12">
        <f t="shared" si="165"/>
        <v>0.60614434330299094</v>
      </c>
      <c r="EN128" s="12">
        <f t="shared" si="165"/>
        <v>0.59555754323196186</v>
      </c>
      <c r="EO128" s="12">
        <f t="shared" si="165"/>
        <v>0.60924683072334074</v>
      </c>
      <c r="EP128" s="12">
        <f t="shared" si="165"/>
        <v>0.63157894736842102</v>
      </c>
      <c r="EQ128" s="12">
        <f t="shared" si="165"/>
        <v>0.60690647482014393</v>
      </c>
      <c r="ER128" s="12">
        <f t="shared" si="165"/>
        <v>0.62411242603550299</v>
      </c>
      <c r="ES128" s="12">
        <f t="shared" si="165"/>
        <v>0.71373097235166205</v>
      </c>
      <c r="ET128" s="12">
        <f t="shared" si="165"/>
        <v>0.66403026134800547</v>
      </c>
      <c r="EU128" s="12">
        <f t="shared" si="165"/>
        <v>0.6593252927809824</v>
      </c>
      <c r="EV128" s="12">
        <f t="shared" si="165"/>
        <v>0.65062611806797854</v>
      </c>
      <c r="EW128" s="12">
        <f t="shared" si="165"/>
        <v>0.67126351099515469</v>
      </c>
      <c r="EX128" s="12">
        <f t="shared" si="165"/>
        <v>0.65562649640861936</v>
      </c>
      <c r="EY128" s="12">
        <f t="shared" si="165"/>
        <v>0.59698049905640593</v>
      </c>
      <c r="FA128" s="12" t="str">
        <f t="shared" si="116"/>
        <v>TATAMOTORS</v>
      </c>
      <c r="FB128" s="12">
        <f t="shared" si="117"/>
        <v>-3.4682080924855492</v>
      </c>
      <c r="FC128" s="12">
        <f t="shared" si="118"/>
        <v>-10.01300390117035</v>
      </c>
      <c r="FD128" s="12">
        <f t="shared" si="119"/>
        <v>-8.2886106141920095</v>
      </c>
      <c r="FE128" s="12">
        <f t="shared" si="120"/>
        <v>4.4742729306487698E-2</v>
      </c>
      <c r="FF128" s="12">
        <f t="shared" si="121"/>
        <v>-2.2452252514943871</v>
      </c>
      <c r="FG128" s="12">
        <f t="shared" si="122"/>
        <v>-1.3093525179856116</v>
      </c>
      <c r="FH128" s="12">
        <f t="shared" si="123"/>
        <v>2.8106508875739644</v>
      </c>
      <c r="FI128" s="12">
        <f t="shared" si="124"/>
        <v>5.0015532774153462</v>
      </c>
      <c r="FJ128" s="12">
        <f t="shared" si="125"/>
        <v>10.694635488308116</v>
      </c>
      <c r="FK128" s="12">
        <f t="shared" si="126"/>
        <v>1.6605488550952632</v>
      </c>
      <c r="FL128" s="12">
        <f t="shared" si="127"/>
        <v>2.3434704830053668</v>
      </c>
      <c r="FM128" s="12">
        <f t="shared" si="128"/>
        <v>4.1744316064107343</v>
      </c>
      <c r="FN128" s="12">
        <f t="shared" si="129"/>
        <v>7.0630486831604147</v>
      </c>
      <c r="FO128" s="12">
        <f t="shared" si="130"/>
        <v>5.0954078423149509</v>
      </c>
      <c r="FP128" s="12">
        <f t="shared" si="131"/>
        <v>0.47393648891551826</v>
      </c>
      <c r="FQ128" s="12">
        <f t="shared" si="132"/>
        <v>-0.10485384821668008</v>
      </c>
      <c r="FR128" s="12">
        <f t="shared" si="133"/>
        <v>-6.6583229036295363E-2</v>
      </c>
      <c r="FS128" s="12">
        <f t="shared" si="134"/>
        <v>-2.2031823745410038E-2</v>
      </c>
      <c r="FT128" s="12">
        <f t="shared" si="135"/>
        <v>-5.701754385964912E-2</v>
      </c>
      <c r="FU128" s="12">
        <f t="shared" si="136"/>
        <v>2.7027027027027029E-2</v>
      </c>
      <c r="FV128" s="12">
        <f t="shared" si="137"/>
        <v>-2.3702299123014932E-4</v>
      </c>
      <c r="FW128" s="12">
        <f t="shared" si="138"/>
        <v>-8.1828073993471168E-2</v>
      </c>
      <c r="FX128" s="12">
        <f t="shared" si="139"/>
        <v>0.1897980321077162</v>
      </c>
      <c r="FY128" s="12">
        <f t="shared" si="140"/>
        <v>2.386002120890774E-2</v>
      </c>
      <c r="FZ128" s="12">
        <f t="shared" si="141"/>
        <v>3.7118504261754191E-2</v>
      </c>
      <c r="GA128" s="12">
        <f t="shared" si="142"/>
        <v>9.71682398667407E-3</v>
      </c>
      <c r="GB128" s="12">
        <f t="shared" si="143"/>
        <v>9.6165550821667681E-2</v>
      </c>
      <c r="GC128" s="12">
        <f t="shared" si="144"/>
        <v>0.15419740077274324</v>
      </c>
    </row>
    <row r="129" spans="1:185" x14ac:dyDescent="0.25">
      <c r="A129" t="s">
        <v>134</v>
      </c>
      <c r="B129" s="10">
        <v>43951</v>
      </c>
      <c r="C129">
        <v>351000</v>
      </c>
      <c r="D129">
        <v>-36000</v>
      </c>
      <c r="E129" s="10">
        <v>43951</v>
      </c>
      <c r="F129">
        <v>137700</v>
      </c>
      <c r="G129">
        <v>20700</v>
      </c>
      <c r="H129" t="s">
        <v>134</v>
      </c>
      <c r="I129" s="10">
        <v>43950</v>
      </c>
      <c r="J129">
        <v>387000</v>
      </c>
      <c r="K129">
        <v>-73800</v>
      </c>
      <c r="L129" s="10">
        <v>43950</v>
      </c>
      <c r="M129">
        <v>117000</v>
      </c>
      <c r="N129">
        <v>-9900</v>
      </c>
      <c r="O129" t="s">
        <v>134</v>
      </c>
      <c r="P129" s="10">
        <v>43949</v>
      </c>
      <c r="Q129">
        <v>460800</v>
      </c>
      <c r="R129">
        <v>49500</v>
      </c>
      <c r="S129" s="10">
        <v>43949</v>
      </c>
      <c r="T129">
        <v>126900</v>
      </c>
      <c r="U129">
        <v>38700</v>
      </c>
      <c r="V129" t="s">
        <v>134</v>
      </c>
      <c r="W129" s="10">
        <v>43948</v>
      </c>
      <c r="X129">
        <v>411300</v>
      </c>
      <c r="Y129">
        <v>-900</v>
      </c>
      <c r="Z129" s="10">
        <v>43948</v>
      </c>
      <c r="AA129">
        <v>88200</v>
      </c>
      <c r="AB129">
        <v>18900</v>
      </c>
      <c r="AC129" t="s">
        <v>134</v>
      </c>
      <c r="AD129" s="10">
        <v>43945</v>
      </c>
      <c r="AE129">
        <v>412200</v>
      </c>
      <c r="AF129">
        <v>50400</v>
      </c>
      <c r="AG129" s="10">
        <v>43945</v>
      </c>
      <c r="AH129">
        <v>69300</v>
      </c>
      <c r="AI129">
        <v>17100</v>
      </c>
      <c r="AJ129" t="s">
        <v>134</v>
      </c>
      <c r="AK129" s="10">
        <v>43944</v>
      </c>
      <c r="AL129">
        <v>361800</v>
      </c>
      <c r="AM129">
        <v>96300</v>
      </c>
      <c r="AN129" s="10">
        <v>43944</v>
      </c>
      <c r="AO129">
        <v>52200</v>
      </c>
      <c r="AP129">
        <v>9900</v>
      </c>
      <c r="AQ129" t="s">
        <v>134</v>
      </c>
      <c r="AR129" s="10">
        <v>43943</v>
      </c>
      <c r="AS129">
        <v>265500</v>
      </c>
      <c r="AT129">
        <v>-10800</v>
      </c>
      <c r="AU129" s="10">
        <v>43943</v>
      </c>
      <c r="AV129">
        <v>42300</v>
      </c>
      <c r="AW129">
        <v>900</v>
      </c>
      <c r="AX129" t="s">
        <v>134</v>
      </c>
      <c r="AY129" s="10">
        <v>43942</v>
      </c>
      <c r="AZ129">
        <v>276300</v>
      </c>
      <c r="BA129">
        <v>-12600</v>
      </c>
      <c r="BB129" s="10">
        <v>43942</v>
      </c>
      <c r="BC129">
        <v>41400</v>
      </c>
      <c r="BD129">
        <v>900</v>
      </c>
      <c r="BE129" t="s">
        <v>134</v>
      </c>
      <c r="BF129" s="10">
        <v>43941</v>
      </c>
      <c r="BG129">
        <v>288900</v>
      </c>
      <c r="BH129">
        <v>-3600</v>
      </c>
      <c r="BI129" s="10">
        <v>43941</v>
      </c>
      <c r="BJ129">
        <v>40500</v>
      </c>
      <c r="BK129">
        <v>4500</v>
      </c>
      <c r="BL129" t="s">
        <v>134</v>
      </c>
      <c r="BM129" s="10">
        <v>43938</v>
      </c>
      <c r="BN129">
        <v>292500</v>
      </c>
      <c r="BO129">
        <v>20700</v>
      </c>
      <c r="BP129" s="10">
        <v>43938</v>
      </c>
      <c r="BQ129">
        <v>36000</v>
      </c>
      <c r="BR129">
        <v>19800</v>
      </c>
      <c r="BS129" t="s">
        <v>134</v>
      </c>
      <c r="BT129" s="10">
        <v>43937</v>
      </c>
      <c r="BU129">
        <v>271800</v>
      </c>
      <c r="BV129">
        <v>99900</v>
      </c>
      <c r="BW129" s="10">
        <v>43937</v>
      </c>
      <c r="BX129">
        <v>16200</v>
      </c>
      <c r="BY129">
        <v>6300</v>
      </c>
      <c r="BZ129" t="s">
        <v>134</v>
      </c>
      <c r="CA129" s="10">
        <v>43936</v>
      </c>
      <c r="CB129">
        <v>171900</v>
      </c>
      <c r="CC129">
        <v>29700</v>
      </c>
      <c r="CD129" s="10">
        <v>43936</v>
      </c>
      <c r="CE129">
        <v>9900</v>
      </c>
      <c r="CF129">
        <v>900</v>
      </c>
      <c r="CG129" t="s">
        <v>134</v>
      </c>
      <c r="CH129" s="10">
        <v>43934</v>
      </c>
      <c r="CI129">
        <v>142200</v>
      </c>
      <c r="CJ129">
        <v>44100</v>
      </c>
      <c r="CK129" s="10">
        <v>43934</v>
      </c>
      <c r="CL129">
        <v>9000</v>
      </c>
      <c r="CM129">
        <v>900</v>
      </c>
      <c r="CN129" t="s">
        <v>134</v>
      </c>
      <c r="CO129" s="10">
        <v>43930</v>
      </c>
      <c r="CP129">
        <v>98100</v>
      </c>
      <c r="CQ129">
        <v>10800</v>
      </c>
      <c r="CR129" s="10">
        <v>43930</v>
      </c>
      <c r="CS129">
        <v>8100</v>
      </c>
      <c r="CT129">
        <v>0</v>
      </c>
      <c r="CU129" t="s">
        <v>134</v>
      </c>
      <c r="CV129" s="10">
        <v>43929</v>
      </c>
      <c r="CW129">
        <v>87300</v>
      </c>
      <c r="CX129">
        <v>11700</v>
      </c>
      <c r="CY129" s="10">
        <v>43929</v>
      </c>
      <c r="CZ129">
        <v>8100</v>
      </c>
      <c r="DA129">
        <v>0</v>
      </c>
      <c r="DD129" t="str">
        <f t="shared" si="163"/>
        <v>TATAPOWER</v>
      </c>
      <c r="DE129">
        <f t="shared" si="85"/>
        <v>6183000</v>
      </c>
      <c r="DF129">
        <f t="shared" si="86"/>
        <v>5319000</v>
      </c>
      <c r="DG129">
        <f t="shared" si="87"/>
        <v>4932000</v>
      </c>
      <c r="DH129">
        <f t="shared" si="88"/>
        <v>4779000</v>
      </c>
      <c r="DI129">
        <f t="shared" si="89"/>
        <v>4644000</v>
      </c>
      <c r="DJ129">
        <f t="shared" si="90"/>
        <v>4338000</v>
      </c>
      <c r="DK129">
        <f t="shared" si="91"/>
        <v>4284000</v>
      </c>
      <c r="DL129">
        <f t="shared" si="92"/>
        <v>4302000</v>
      </c>
      <c r="DM129">
        <f t="shared" si="93"/>
        <v>4374000</v>
      </c>
      <c r="DN129">
        <f t="shared" si="94"/>
        <v>3672000</v>
      </c>
      <c r="DO129">
        <f t="shared" si="95"/>
        <v>3321000</v>
      </c>
      <c r="DP129">
        <f t="shared" si="96"/>
        <v>3015000</v>
      </c>
      <c r="DQ129">
        <f t="shared" si="97"/>
        <v>2943000</v>
      </c>
      <c r="DR129">
        <f t="shared" si="98"/>
        <v>2763000</v>
      </c>
      <c r="DS129">
        <f t="shared" si="99"/>
        <v>2745000</v>
      </c>
      <c r="DT129">
        <f t="shared" si="148"/>
        <v>2691000</v>
      </c>
      <c r="DU129">
        <f t="shared" si="149"/>
        <v>2241000</v>
      </c>
      <c r="DV129">
        <f t="shared" si="150"/>
        <v>1935000</v>
      </c>
      <c r="DW129">
        <f t="shared" si="151"/>
        <v>1638000</v>
      </c>
      <c r="DX129">
        <f t="shared" si="152"/>
        <v>1458000</v>
      </c>
      <c r="DY129">
        <f t="shared" si="153"/>
        <v>1188000</v>
      </c>
      <c r="DZ129">
        <f t="shared" si="154"/>
        <v>1116000</v>
      </c>
      <c r="EA129">
        <f t="shared" si="155"/>
        <v>1107000</v>
      </c>
      <c r="EB129">
        <f t="shared" si="156"/>
        <v>1053000</v>
      </c>
      <c r="EC129">
        <f t="shared" si="157"/>
        <v>720000</v>
      </c>
      <c r="ED129">
        <f t="shared" si="158"/>
        <v>612000</v>
      </c>
      <c r="EE129">
        <f t="shared" si="159"/>
        <v>594000</v>
      </c>
      <c r="EF129">
        <f t="shared" si="160"/>
        <v>504000</v>
      </c>
      <c r="EG129">
        <f t="shared" si="161"/>
        <v>459000</v>
      </c>
      <c r="EH129">
        <f t="shared" si="162"/>
        <v>423000</v>
      </c>
      <c r="EJ129" s="11" t="str">
        <f t="shared" si="115"/>
        <v>TATAPOWER</v>
      </c>
      <c r="EK129" s="12">
        <f t="shared" si="165"/>
        <v>0.43522561863173215</v>
      </c>
      <c r="EL129" s="12">
        <f t="shared" si="165"/>
        <v>0.42131979695431471</v>
      </c>
      <c r="EM129" s="12">
        <f t="shared" si="165"/>
        <v>0.39233576642335766</v>
      </c>
      <c r="EN129" s="12">
        <f t="shared" si="165"/>
        <v>0.34274952919020718</v>
      </c>
      <c r="EO129" s="12">
        <f t="shared" si="165"/>
        <v>0.31395348837209303</v>
      </c>
      <c r="EP129" s="12">
        <f t="shared" si="165"/>
        <v>0.27385892116182575</v>
      </c>
      <c r="EQ129" s="12">
        <f t="shared" si="165"/>
        <v>0.26050420168067229</v>
      </c>
      <c r="ER129" s="12">
        <f t="shared" si="165"/>
        <v>0.25732217573221755</v>
      </c>
      <c r="ES129" s="12">
        <f t="shared" si="165"/>
        <v>0.24074074074074073</v>
      </c>
      <c r="ET129" s="12">
        <f t="shared" si="165"/>
        <v>0.19607843137254902</v>
      </c>
      <c r="EU129" s="12">
        <f t="shared" si="165"/>
        <v>0.18428184281842819</v>
      </c>
      <c r="EV129" s="12">
        <f t="shared" si="165"/>
        <v>0.19701492537313434</v>
      </c>
      <c r="EW129" s="12">
        <f t="shared" si="165"/>
        <v>0.17125382262996941</v>
      </c>
      <c r="EX129" s="12">
        <f t="shared" si="165"/>
        <v>0.16612377850162866</v>
      </c>
      <c r="EY129" s="12">
        <f t="shared" si="165"/>
        <v>0.1540983606557377</v>
      </c>
      <c r="FA129" s="12" t="str">
        <f t="shared" si="116"/>
        <v>TATAPOWER</v>
      </c>
      <c r="FB129" s="12">
        <f t="shared" si="117"/>
        <v>16.243654822335024</v>
      </c>
      <c r="FC129" s="12">
        <f t="shared" si="118"/>
        <v>7.8467153284671536</v>
      </c>
      <c r="FD129" s="12">
        <f t="shared" si="119"/>
        <v>3.2015065913370999</v>
      </c>
      <c r="FE129" s="12">
        <f t="shared" si="120"/>
        <v>2.9069767441860463</v>
      </c>
      <c r="FF129" s="12">
        <f t="shared" si="121"/>
        <v>7.0539419087136928</v>
      </c>
      <c r="FG129" s="12">
        <f t="shared" si="122"/>
        <v>1.2605042016806722</v>
      </c>
      <c r="FH129" s="12">
        <f t="shared" si="123"/>
        <v>-0.41841004184100417</v>
      </c>
      <c r="FI129" s="12">
        <f t="shared" si="124"/>
        <v>-1.6460905349794239</v>
      </c>
      <c r="FJ129" s="12">
        <f t="shared" si="125"/>
        <v>19.117647058823529</v>
      </c>
      <c r="FK129" s="12">
        <f t="shared" si="126"/>
        <v>10.56910569105691</v>
      </c>
      <c r="FL129" s="12">
        <f t="shared" si="127"/>
        <v>10.149253731343284</v>
      </c>
      <c r="FM129" s="12">
        <f t="shared" si="128"/>
        <v>2.4464831804281344</v>
      </c>
      <c r="FN129" s="12">
        <f t="shared" si="129"/>
        <v>6.5146579804560263</v>
      </c>
      <c r="FO129" s="12">
        <f t="shared" si="130"/>
        <v>0.65573770491803274</v>
      </c>
      <c r="FP129" s="12">
        <f t="shared" si="131"/>
        <v>0.20080321285140562</v>
      </c>
      <c r="FQ129" s="12">
        <f t="shared" si="132"/>
        <v>0.15813953488372093</v>
      </c>
      <c r="FR129" s="12">
        <f t="shared" si="133"/>
        <v>0.18131868131868131</v>
      </c>
      <c r="FS129" s="12">
        <f t="shared" si="134"/>
        <v>0.12345679012345678</v>
      </c>
      <c r="FT129" s="12">
        <f t="shared" si="135"/>
        <v>0.22727272727272727</v>
      </c>
      <c r="FU129" s="12">
        <f t="shared" si="136"/>
        <v>6.4516129032258063E-2</v>
      </c>
      <c r="FV129" s="12">
        <f t="shared" si="137"/>
        <v>8.130081300813009E-3</v>
      </c>
      <c r="FW129" s="12">
        <f t="shared" si="138"/>
        <v>5.128205128205128E-2</v>
      </c>
      <c r="FX129" s="12">
        <f t="shared" si="139"/>
        <v>0.46250000000000002</v>
      </c>
      <c r="FY129" s="12">
        <f t="shared" si="140"/>
        <v>0.17647058823529413</v>
      </c>
      <c r="FZ129" s="12">
        <f t="shared" si="141"/>
        <v>3.0303030303030304E-2</v>
      </c>
      <c r="GA129" s="12">
        <f t="shared" si="142"/>
        <v>0.17857142857142858</v>
      </c>
      <c r="GB129" s="12">
        <f t="shared" si="143"/>
        <v>9.8039215686274508E-2</v>
      </c>
      <c r="GC129" s="12">
        <f t="shared" si="144"/>
        <v>8.5106382978723402E-2</v>
      </c>
    </row>
    <row r="130" spans="1:185" x14ac:dyDescent="0.25">
      <c r="A130" t="s">
        <v>135</v>
      </c>
      <c r="B130" s="10">
        <v>43951</v>
      </c>
      <c r="C130">
        <v>996300</v>
      </c>
      <c r="D130">
        <v>-64800</v>
      </c>
      <c r="E130" s="10">
        <v>43951</v>
      </c>
      <c r="F130">
        <v>1236600</v>
      </c>
      <c r="G130">
        <v>67500</v>
      </c>
      <c r="H130" t="s">
        <v>135</v>
      </c>
      <c r="I130" s="10">
        <v>43950</v>
      </c>
      <c r="J130">
        <v>1061100</v>
      </c>
      <c r="K130">
        <v>-40500</v>
      </c>
      <c r="L130" s="10">
        <v>43950</v>
      </c>
      <c r="M130">
        <v>1169100</v>
      </c>
      <c r="N130">
        <v>5400</v>
      </c>
      <c r="O130" t="s">
        <v>135</v>
      </c>
      <c r="P130" s="10">
        <v>43949</v>
      </c>
      <c r="Q130">
        <v>1101600</v>
      </c>
      <c r="R130">
        <v>-51300</v>
      </c>
      <c r="S130" s="10">
        <v>43949</v>
      </c>
      <c r="T130">
        <v>1163700</v>
      </c>
      <c r="U130">
        <v>37800</v>
      </c>
      <c r="V130" t="s">
        <v>135</v>
      </c>
      <c r="W130" s="10">
        <v>43948</v>
      </c>
      <c r="X130">
        <v>1152900</v>
      </c>
      <c r="Y130">
        <v>78300</v>
      </c>
      <c r="Z130" s="10">
        <v>43948</v>
      </c>
      <c r="AA130">
        <v>1125900</v>
      </c>
      <c r="AB130">
        <v>213300</v>
      </c>
      <c r="AC130" t="s">
        <v>135</v>
      </c>
      <c r="AD130" s="10">
        <v>43945</v>
      </c>
      <c r="AE130">
        <v>1074600</v>
      </c>
      <c r="AF130">
        <v>35100</v>
      </c>
      <c r="AG130" s="10">
        <v>43945</v>
      </c>
      <c r="AH130">
        <v>912600</v>
      </c>
      <c r="AI130">
        <v>0</v>
      </c>
      <c r="AJ130" t="s">
        <v>135</v>
      </c>
      <c r="AK130" s="10">
        <v>43944</v>
      </c>
      <c r="AL130">
        <v>1039500</v>
      </c>
      <c r="AM130">
        <v>59400</v>
      </c>
      <c r="AN130" s="10">
        <v>43944</v>
      </c>
      <c r="AO130">
        <v>912600</v>
      </c>
      <c r="AP130">
        <v>64800</v>
      </c>
      <c r="AQ130" t="s">
        <v>135</v>
      </c>
      <c r="AR130" s="10">
        <v>43943</v>
      </c>
      <c r="AS130">
        <v>980100</v>
      </c>
      <c r="AT130">
        <v>8100</v>
      </c>
      <c r="AU130" s="10">
        <v>43943</v>
      </c>
      <c r="AV130">
        <v>847800</v>
      </c>
      <c r="AW130">
        <v>75600</v>
      </c>
      <c r="AX130" t="s">
        <v>135</v>
      </c>
      <c r="AY130" s="10">
        <v>43942</v>
      </c>
      <c r="AZ130">
        <v>972000</v>
      </c>
      <c r="BA130">
        <v>-5400</v>
      </c>
      <c r="BB130" s="10">
        <v>43942</v>
      </c>
      <c r="BC130">
        <v>772200</v>
      </c>
      <c r="BD130">
        <v>-8100</v>
      </c>
      <c r="BE130" t="s">
        <v>135</v>
      </c>
      <c r="BF130" s="10">
        <v>43941</v>
      </c>
      <c r="BG130">
        <v>977400</v>
      </c>
      <c r="BH130">
        <v>35100</v>
      </c>
      <c r="BI130" s="10">
        <v>43941</v>
      </c>
      <c r="BJ130">
        <v>780300</v>
      </c>
      <c r="BK130">
        <v>27000</v>
      </c>
      <c r="BL130" t="s">
        <v>135</v>
      </c>
      <c r="BM130" s="10">
        <v>43938</v>
      </c>
      <c r="BN130">
        <v>942300</v>
      </c>
      <c r="BO130">
        <v>16200</v>
      </c>
      <c r="BP130" s="10">
        <v>43938</v>
      </c>
      <c r="BQ130">
        <v>753300</v>
      </c>
      <c r="BR130">
        <v>18900</v>
      </c>
      <c r="BS130" t="s">
        <v>135</v>
      </c>
      <c r="BT130" s="10">
        <v>43937</v>
      </c>
      <c r="BU130">
        <v>926100</v>
      </c>
      <c r="BV130">
        <v>40500</v>
      </c>
      <c r="BW130" s="10">
        <v>43937</v>
      </c>
      <c r="BX130">
        <v>734400</v>
      </c>
      <c r="BY130">
        <v>18900</v>
      </c>
      <c r="BZ130" t="s">
        <v>135</v>
      </c>
      <c r="CA130" s="10">
        <v>43936</v>
      </c>
      <c r="CB130">
        <v>885600</v>
      </c>
      <c r="CC130">
        <v>105300</v>
      </c>
      <c r="CD130" s="10">
        <v>43936</v>
      </c>
      <c r="CE130">
        <v>715500</v>
      </c>
      <c r="CF130">
        <v>54000</v>
      </c>
      <c r="CG130" t="s">
        <v>135</v>
      </c>
      <c r="CH130" s="10">
        <v>43934</v>
      </c>
      <c r="CI130">
        <v>780300</v>
      </c>
      <c r="CJ130">
        <v>62100</v>
      </c>
      <c r="CK130" s="10">
        <v>43934</v>
      </c>
      <c r="CL130">
        <v>661500</v>
      </c>
      <c r="CM130">
        <v>21600</v>
      </c>
      <c r="CN130" t="s">
        <v>135</v>
      </c>
      <c r="CO130" s="10">
        <v>43930</v>
      </c>
      <c r="CP130">
        <v>718200</v>
      </c>
      <c r="CQ130">
        <v>91800</v>
      </c>
      <c r="CR130" s="10">
        <v>43930</v>
      </c>
      <c r="CS130">
        <v>639900</v>
      </c>
      <c r="CT130">
        <v>18900</v>
      </c>
      <c r="CU130" t="s">
        <v>135</v>
      </c>
      <c r="CV130" s="10">
        <v>43929</v>
      </c>
      <c r="CW130">
        <v>626400</v>
      </c>
      <c r="CX130">
        <v>32400</v>
      </c>
      <c r="CY130" s="10">
        <v>43929</v>
      </c>
      <c r="CZ130">
        <v>621000</v>
      </c>
      <c r="DA130">
        <v>-8100</v>
      </c>
      <c r="DD130" t="str">
        <f t="shared" si="163"/>
        <v>TATASTEEL</v>
      </c>
      <c r="DE130">
        <f t="shared" ref="DE130:DE145" si="166">VLOOKUP($DD130,STKOPN,3,0)</f>
        <v>6522000</v>
      </c>
      <c r="DF130">
        <f t="shared" ref="DF130:DF145" si="167">VLOOKUP($DD130,STKOPN,10,0)</f>
        <v>8541000</v>
      </c>
      <c r="DG130">
        <f t="shared" ref="DG130:DG145" si="168">VLOOKUP($DD130,STKOPN,17,0)</f>
        <v>8998500</v>
      </c>
      <c r="DH130">
        <f t="shared" ref="DH130:DH145" si="169">VLOOKUP($DD130,STKOPN,24,0)</f>
        <v>9966000</v>
      </c>
      <c r="DI130">
        <f t="shared" ref="DI130:DI145" si="170">VLOOKUP($DD130,STKOPN,31,0)</f>
        <v>10959000</v>
      </c>
      <c r="DJ130">
        <f t="shared" ref="DJ130:DJ145" si="171">VLOOKUP($DD130,STKOPN,38,0)</f>
        <v>11262000</v>
      </c>
      <c r="DK130">
        <f t="shared" ref="DK130:DK145" si="172">VLOOKUP($DD130,STKOPN,45,0)</f>
        <v>10260000</v>
      </c>
      <c r="DL130">
        <f t="shared" ref="DL130:DL145" si="173">VLOOKUP($DD130,STKOPN,52,0)</f>
        <v>10455000</v>
      </c>
      <c r="DM130">
        <f t="shared" ref="DM130:DM145" si="174">VLOOKUP($DD130,STKOPN,59,0)</f>
        <v>8839500</v>
      </c>
      <c r="DN130">
        <f t="shared" ref="DN130:DN145" si="175">VLOOKUP($DD130,STKOPN,66,0)</f>
        <v>7258500</v>
      </c>
      <c r="DO130">
        <f t="shared" ref="DO130:DO145" si="176">VLOOKUP($DD130,STKOPN,73,0)</f>
        <v>7174500</v>
      </c>
      <c r="DP130">
        <f t="shared" ref="DP130:DP145" si="177">VLOOKUP($DD130,STKOPN,80,0)</f>
        <v>6976500</v>
      </c>
      <c r="DQ130">
        <f t="shared" ref="DQ130:DQ145" si="178">VLOOKUP($DD130,STKOPN,87,0)</f>
        <v>6895500</v>
      </c>
      <c r="DR130">
        <f t="shared" ref="DR130:DR145" si="179">VLOOKUP($DD130,STKOPN,94,0)</f>
        <v>5526000</v>
      </c>
      <c r="DS130">
        <f t="shared" ref="DS130:DS145" si="180">VLOOKUP($DD130,STKOPN,101,0)</f>
        <v>5737500</v>
      </c>
      <c r="DT130">
        <f t="shared" ref="DT130:DT145" si="181">VLOOKUP($DD130,STKOPN,6,0)</f>
        <v>4824000</v>
      </c>
      <c r="DU130">
        <f t="shared" ref="DU130:DU145" si="182">VLOOKUP($DD130,STKOPN,13,0)</f>
        <v>4621500</v>
      </c>
      <c r="DV130">
        <f t="shared" ref="DV130:DV145" si="183">VLOOKUP($DD130,STKOPN,20,0)</f>
        <v>4795500</v>
      </c>
      <c r="DW130">
        <f t="shared" ref="DW130:DW145" si="184">VLOOKUP($DD130,STKOPN,27,0)</f>
        <v>5214000</v>
      </c>
      <c r="DX130">
        <f t="shared" ref="DX130:DX145" si="185">VLOOKUP($DD130,STKOPN,34,0)</f>
        <v>5637000</v>
      </c>
      <c r="DY130">
        <f t="shared" ref="DY130:DY145" si="186">VLOOKUP($DD130,STKOPN,41,0)</f>
        <v>5637000</v>
      </c>
      <c r="DZ130">
        <f t="shared" ref="DZ130:DZ145" si="187">VLOOKUP($DD130,STKOPN,48,0)</f>
        <v>5934000</v>
      </c>
      <c r="EA130">
        <f t="shared" ref="EA130:EA145" si="188">VLOOKUP($DD130,STKOPN,55,0)</f>
        <v>5484000</v>
      </c>
      <c r="EB130">
        <f t="shared" ref="EB130:EB145" si="189">VLOOKUP($DD130,STKOPN,62,0)</f>
        <v>4927500</v>
      </c>
      <c r="EC130">
        <f t="shared" ref="EC130:EC145" si="190">VLOOKUP($DD130,STKOPN,69,0)</f>
        <v>4629000</v>
      </c>
      <c r="ED130">
        <f t="shared" ref="ED130:ED145" si="191">VLOOKUP($DD130,STKOPN,76,0)</f>
        <v>4510500</v>
      </c>
      <c r="EE130">
        <f t="shared" ref="EE130:EE145" si="192">VLOOKUP($DD130,STKOPN,83,0)</f>
        <v>4182000</v>
      </c>
      <c r="EF130">
        <f t="shared" ref="EF130:EF145" si="193">VLOOKUP($DD130,STKOPN,90,0)</f>
        <v>4062000</v>
      </c>
      <c r="EG130">
        <f t="shared" ref="EG130:EG145" si="194">VLOOKUP($DD130,STKOPN,97,0)</f>
        <v>3699000</v>
      </c>
      <c r="EH130">
        <f t="shared" ref="EH130:EH145" si="195">VLOOKUP($DD130,STKOPN,104,0)</f>
        <v>3603000</v>
      </c>
      <c r="EJ130" s="11" t="str">
        <f t="shared" si="115"/>
        <v>TATASTEEL</v>
      </c>
      <c r="EK130" s="12">
        <f t="shared" si="165"/>
        <v>0.73965041398344067</v>
      </c>
      <c r="EL130" s="12">
        <f t="shared" si="165"/>
        <v>0.54109589041095896</v>
      </c>
      <c r="EM130" s="12">
        <f t="shared" si="165"/>
        <v>0.53292215369228202</v>
      </c>
      <c r="EN130" s="12">
        <f t="shared" si="165"/>
        <v>0.52317880794701987</v>
      </c>
      <c r="EO130" s="12">
        <f t="shared" si="165"/>
        <v>0.51437174924719409</v>
      </c>
      <c r="EP130" s="12">
        <f t="shared" si="165"/>
        <v>0.50053276505061273</v>
      </c>
      <c r="EQ130" s="12">
        <f t="shared" si="165"/>
        <v>0.57836257309941519</v>
      </c>
      <c r="ER130" s="12">
        <f t="shared" si="165"/>
        <v>0.52453371592539455</v>
      </c>
      <c r="ES130" s="12">
        <f t="shared" si="165"/>
        <v>0.5574410317325641</v>
      </c>
      <c r="ET130" s="12">
        <f t="shared" si="165"/>
        <v>0.63773506922917955</v>
      </c>
      <c r="EU130" s="12">
        <f t="shared" si="165"/>
        <v>0.62868492577879986</v>
      </c>
      <c r="EV130" s="12">
        <f t="shared" si="165"/>
        <v>0.59944098043431515</v>
      </c>
      <c r="EW130" s="12">
        <f t="shared" si="165"/>
        <v>0.58907983467478786</v>
      </c>
      <c r="EX130" s="12">
        <f t="shared" si="165"/>
        <v>0.66938110749185664</v>
      </c>
      <c r="EY130" s="12">
        <f t="shared" si="165"/>
        <v>0.62797385620915036</v>
      </c>
      <c r="FA130" s="12" t="str">
        <f t="shared" si="116"/>
        <v>TATASTEEL</v>
      </c>
      <c r="FB130" s="12">
        <f t="shared" si="117"/>
        <v>-23.638918159466105</v>
      </c>
      <c r="FC130" s="12">
        <f t="shared" si="118"/>
        <v>-5.0841806967827967</v>
      </c>
      <c r="FD130" s="12">
        <f t="shared" si="119"/>
        <v>-9.7080072245635165</v>
      </c>
      <c r="FE130" s="12">
        <f t="shared" si="120"/>
        <v>-9.0610457158499855</v>
      </c>
      <c r="FF130" s="12">
        <f t="shared" si="121"/>
        <v>-2.6904635055940331</v>
      </c>
      <c r="FG130" s="12">
        <f t="shared" si="122"/>
        <v>9.7660818713450297</v>
      </c>
      <c r="FH130" s="12">
        <f t="shared" si="123"/>
        <v>-1.8651362984218078</v>
      </c>
      <c r="FI130" s="12">
        <f t="shared" si="124"/>
        <v>18.275920583743424</v>
      </c>
      <c r="FJ130" s="12">
        <f t="shared" si="125"/>
        <v>21.781359785079562</v>
      </c>
      <c r="FK130" s="12">
        <f t="shared" si="126"/>
        <v>1.1708132970938741</v>
      </c>
      <c r="FL130" s="12">
        <f t="shared" si="127"/>
        <v>2.8380993334766718</v>
      </c>
      <c r="FM130" s="12">
        <f t="shared" si="128"/>
        <v>1.1746791385686317</v>
      </c>
      <c r="FN130" s="12">
        <f t="shared" si="129"/>
        <v>24.782844733984799</v>
      </c>
      <c r="FO130" s="12">
        <f t="shared" si="130"/>
        <v>-3.6862745098039214</v>
      </c>
      <c r="FP130" s="12">
        <f t="shared" si="131"/>
        <v>4.3816942551119765E-2</v>
      </c>
      <c r="FQ130" s="12">
        <f t="shared" si="132"/>
        <v>-3.6284016265248673E-2</v>
      </c>
      <c r="FR130" s="12">
        <f t="shared" si="133"/>
        <v>-8.0264672036823942E-2</v>
      </c>
      <c r="FS130" s="12">
        <f t="shared" si="134"/>
        <v>-7.5039914848323577E-2</v>
      </c>
      <c r="FT130" s="12">
        <f t="shared" si="135"/>
        <v>0</v>
      </c>
      <c r="FU130" s="12">
        <f t="shared" si="136"/>
        <v>-5.0050556117290194E-2</v>
      </c>
      <c r="FV130" s="12">
        <f t="shared" si="137"/>
        <v>8.2056892778993432E-2</v>
      </c>
      <c r="FW130" s="12">
        <f t="shared" si="138"/>
        <v>0.11293759512937596</v>
      </c>
      <c r="FX130" s="12">
        <f t="shared" si="139"/>
        <v>6.44847699287103E-2</v>
      </c>
      <c r="FY130" s="12">
        <f t="shared" si="140"/>
        <v>2.6272031925507151E-2</v>
      </c>
      <c r="FZ130" s="12">
        <f t="shared" si="141"/>
        <v>7.8550932568149212E-2</v>
      </c>
      <c r="GA130" s="12">
        <f t="shared" si="142"/>
        <v>2.9542097488921712E-2</v>
      </c>
      <c r="GB130" s="12">
        <f t="shared" si="143"/>
        <v>9.813463098134631E-2</v>
      </c>
      <c r="GC130" s="12">
        <f t="shared" si="144"/>
        <v>2.6644462947543714E-2</v>
      </c>
    </row>
    <row r="131" spans="1:185" x14ac:dyDescent="0.25">
      <c r="A131" t="s">
        <v>136</v>
      </c>
      <c r="B131" s="10">
        <v>43951</v>
      </c>
      <c r="C131">
        <v>22979200</v>
      </c>
      <c r="D131">
        <v>-825600</v>
      </c>
      <c r="E131" s="10">
        <v>43951</v>
      </c>
      <c r="F131">
        <v>21156000</v>
      </c>
      <c r="G131">
        <v>6802600</v>
      </c>
      <c r="H131" t="s">
        <v>136</v>
      </c>
      <c r="I131" s="10">
        <v>43950</v>
      </c>
      <c r="J131">
        <v>23804800</v>
      </c>
      <c r="K131">
        <v>-2648800</v>
      </c>
      <c r="L131" s="10">
        <v>43950</v>
      </c>
      <c r="M131">
        <v>14353400</v>
      </c>
      <c r="N131">
        <v>-1681300</v>
      </c>
      <c r="O131" t="s">
        <v>136</v>
      </c>
      <c r="P131" s="10">
        <v>43949</v>
      </c>
      <c r="Q131">
        <v>26453600</v>
      </c>
      <c r="R131">
        <v>-2390800</v>
      </c>
      <c r="S131" s="10">
        <v>43949</v>
      </c>
      <c r="T131">
        <v>16034700</v>
      </c>
      <c r="U131">
        <v>-1143800</v>
      </c>
      <c r="V131" t="s">
        <v>136</v>
      </c>
      <c r="W131" s="10">
        <v>43948</v>
      </c>
      <c r="X131">
        <v>28844400</v>
      </c>
      <c r="Y131">
        <v>12900</v>
      </c>
      <c r="Z131" s="10">
        <v>43948</v>
      </c>
      <c r="AA131">
        <v>17178500</v>
      </c>
      <c r="AB131">
        <v>-387000</v>
      </c>
      <c r="AC131" t="s">
        <v>136</v>
      </c>
      <c r="AD131" s="10">
        <v>43945</v>
      </c>
      <c r="AE131">
        <v>28831500</v>
      </c>
      <c r="AF131">
        <v>-662200</v>
      </c>
      <c r="AG131" s="10">
        <v>43945</v>
      </c>
      <c r="AH131">
        <v>17565500</v>
      </c>
      <c r="AI131">
        <v>-1062100</v>
      </c>
      <c r="AJ131" t="s">
        <v>136</v>
      </c>
      <c r="AK131" s="10">
        <v>43944</v>
      </c>
      <c r="AL131">
        <v>29493700</v>
      </c>
      <c r="AM131">
        <v>-391300</v>
      </c>
      <c r="AN131" s="10">
        <v>43944</v>
      </c>
      <c r="AO131">
        <v>18627600</v>
      </c>
      <c r="AP131">
        <v>490200</v>
      </c>
      <c r="AQ131" t="s">
        <v>136</v>
      </c>
      <c r="AR131" s="10">
        <v>43943</v>
      </c>
      <c r="AS131">
        <v>29885000</v>
      </c>
      <c r="AT131">
        <v>817000</v>
      </c>
      <c r="AU131" s="10">
        <v>43943</v>
      </c>
      <c r="AV131">
        <v>18137400</v>
      </c>
      <c r="AW131">
        <v>-4300</v>
      </c>
      <c r="AX131" t="s">
        <v>136</v>
      </c>
      <c r="AY131" s="10">
        <v>43942</v>
      </c>
      <c r="AZ131">
        <v>29068000</v>
      </c>
      <c r="BA131">
        <v>1384600</v>
      </c>
      <c r="BB131" s="10">
        <v>43942</v>
      </c>
      <c r="BC131">
        <v>18141700</v>
      </c>
      <c r="BD131">
        <v>-1616800</v>
      </c>
      <c r="BE131" t="s">
        <v>136</v>
      </c>
      <c r="BF131" s="10">
        <v>43941</v>
      </c>
      <c r="BG131">
        <v>27683400</v>
      </c>
      <c r="BH131">
        <v>2674600</v>
      </c>
      <c r="BI131" s="10">
        <v>43941</v>
      </c>
      <c r="BJ131">
        <v>19758500</v>
      </c>
      <c r="BK131">
        <v>3151900</v>
      </c>
      <c r="BL131" t="s">
        <v>136</v>
      </c>
      <c r="BM131" s="10">
        <v>43938</v>
      </c>
      <c r="BN131">
        <v>25008800</v>
      </c>
      <c r="BO131">
        <v>408500</v>
      </c>
      <c r="BP131" s="10">
        <v>43938</v>
      </c>
      <c r="BQ131">
        <v>16606600</v>
      </c>
      <c r="BR131">
        <v>387000</v>
      </c>
      <c r="BS131" t="s">
        <v>136</v>
      </c>
      <c r="BT131" s="10">
        <v>43937</v>
      </c>
      <c r="BU131">
        <v>24600300</v>
      </c>
      <c r="BV131">
        <v>563300</v>
      </c>
      <c r="BW131" s="10">
        <v>43937</v>
      </c>
      <c r="BX131">
        <v>16219600</v>
      </c>
      <c r="BY131">
        <v>580500</v>
      </c>
      <c r="BZ131" t="s">
        <v>136</v>
      </c>
      <c r="CA131" s="10">
        <v>43936</v>
      </c>
      <c r="CB131">
        <v>24037000</v>
      </c>
      <c r="CC131">
        <v>963200</v>
      </c>
      <c r="CD131" s="10">
        <v>43936</v>
      </c>
      <c r="CE131">
        <v>15639100</v>
      </c>
      <c r="CF131">
        <v>150500</v>
      </c>
      <c r="CG131" t="s">
        <v>136</v>
      </c>
      <c r="CH131" s="10">
        <v>43934</v>
      </c>
      <c r="CI131">
        <v>23073800</v>
      </c>
      <c r="CJ131">
        <v>1522200</v>
      </c>
      <c r="CK131" s="10">
        <v>43934</v>
      </c>
      <c r="CL131">
        <v>15488600</v>
      </c>
      <c r="CM131">
        <v>1358800</v>
      </c>
      <c r="CN131" t="s">
        <v>136</v>
      </c>
      <c r="CO131" s="10">
        <v>43930</v>
      </c>
      <c r="CP131">
        <v>21551600</v>
      </c>
      <c r="CQ131">
        <v>1044900</v>
      </c>
      <c r="CR131" s="10">
        <v>43930</v>
      </c>
      <c r="CS131">
        <v>14129800</v>
      </c>
      <c r="CT131">
        <v>1887700</v>
      </c>
      <c r="CU131" t="s">
        <v>136</v>
      </c>
      <c r="CV131" s="10">
        <v>43929</v>
      </c>
      <c r="CW131">
        <v>20506700</v>
      </c>
      <c r="CX131">
        <v>3280900</v>
      </c>
      <c r="CY131" s="10">
        <v>43929</v>
      </c>
      <c r="CZ131">
        <v>12242100</v>
      </c>
      <c r="DA131">
        <v>1406100</v>
      </c>
      <c r="DD131" t="str">
        <f t="shared" si="163"/>
        <v>TCS</v>
      </c>
      <c r="DE131">
        <f t="shared" si="166"/>
        <v>1201000</v>
      </c>
      <c r="DF131">
        <f t="shared" si="167"/>
        <v>1257500</v>
      </c>
      <c r="DG131">
        <f t="shared" si="168"/>
        <v>1386500</v>
      </c>
      <c r="DH131">
        <f t="shared" si="169"/>
        <v>1530000</v>
      </c>
      <c r="DI131">
        <f t="shared" si="170"/>
        <v>1602250</v>
      </c>
      <c r="DJ131">
        <f t="shared" si="171"/>
        <v>1607250</v>
      </c>
      <c r="DK131">
        <f t="shared" si="172"/>
        <v>1682500</v>
      </c>
      <c r="DL131">
        <f t="shared" si="173"/>
        <v>1818500</v>
      </c>
      <c r="DM131">
        <f t="shared" si="174"/>
        <v>1759500</v>
      </c>
      <c r="DN131">
        <f t="shared" si="175"/>
        <v>1809000</v>
      </c>
      <c r="DO131">
        <f t="shared" si="176"/>
        <v>1841500</v>
      </c>
      <c r="DP131">
        <f t="shared" si="177"/>
        <v>1062000</v>
      </c>
      <c r="DQ131">
        <f t="shared" si="178"/>
        <v>955750</v>
      </c>
      <c r="DR131">
        <f t="shared" si="179"/>
        <v>870750</v>
      </c>
      <c r="DS131">
        <f t="shared" si="180"/>
        <v>957000</v>
      </c>
      <c r="DT131">
        <f t="shared" si="181"/>
        <v>2297750</v>
      </c>
      <c r="DU131">
        <f t="shared" si="182"/>
        <v>1904750</v>
      </c>
      <c r="DV131">
        <f t="shared" si="183"/>
        <v>1933250</v>
      </c>
      <c r="DW131">
        <f t="shared" si="184"/>
        <v>1915000</v>
      </c>
      <c r="DX131">
        <f t="shared" si="185"/>
        <v>2013000</v>
      </c>
      <c r="DY131">
        <f t="shared" si="186"/>
        <v>2288750</v>
      </c>
      <c r="DZ131">
        <f t="shared" si="187"/>
        <v>2009750</v>
      </c>
      <c r="EA131">
        <f t="shared" si="188"/>
        <v>1942000</v>
      </c>
      <c r="EB131">
        <f t="shared" si="189"/>
        <v>2348750</v>
      </c>
      <c r="EC131">
        <f t="shared" si="190"/>
        <v>2404500</v>
      </c>
      <c r="ED131">
        <f t="shared" si="191"/>
        <v>2630500</v>
      </c>
      <c r="EE131">
        <f t="shared" si="192"/>
        <v>1314500</v>
      </c>
      <c r="EF131">
        <f t="shared" si="193"/>
        <v>1252750</v>
      </c>
      <c r="EG131">
        <f t="shared" si="194"/>
        <v>1182000</v>
      </c>
      <c r="EH131">
        <f t="shared" si="195"/>
        <v>1120500</v>
      </c>
      <c r="EJ131" s="11" t="str">
        <f t="shared" ref="EJ131:EJ145" si="196">DD131</f>
        <v>TCS</v>
      </c>
      <c r="EK131" s="12">
        <f t="shared" si="165"/>
        <v>1.9131973355537053</v>
      </c>
      <c r="EL131" s="12">
        <f t="shared" si="165"/>
        <v>1.5147117296222663</v>
      </c>
      <c r="EM131" s="12">
        <f t="shared" si="165"/>
        <v>1.3943382618103137</v>
      </c>
      <c r="EN131" s="12">
        <f t="shared" si="165"/>
        <v>1.2516339869281046</v>
      </c>
      <c r="EO131" s="12">
        <f t="shared" si="165"/>
        <v>1.2563582462162584</v>
      </c>
      <c r="EP131" s="12">
        <f t="shared" si="165"/>
        <v>1.4240161766993311</v>
      </c>
      <c r="EQ131" s="12">
        <f t="shared" si="165"/>
        <v>1.1945022288261515</v>
      </c>
      <c r="ER131" s="12">
        <f t="shared" si="165"/>
        <v>1.0679131152048391</v>
      </c>
      <c r="ES131" s="12">
        <f t="shared" si="165"/>
        <v>1.3348962773515203</v>
      </c>
      <c r="ET131" s="12">
        <f t="shared" si="165"/>
        <v>1.3291873963515755</v>
      </c>
      <c r="EU131" s="12">
        <f t="shared" si="165"/>
        <v>1.4284550638066793</v>
      </c>
      <c r="EV131" s="12">
        <f t="shared" si="165"/>
        <v>1.237758945386064</v>
      </c>
      <c r="EW131" s="12">
        <f t="shared" si="165"/>
        <v>1.3107507193303689</v>
      </c>
      <c r="EX131" s="12">
        <f t="shared" si="165"/>
        <v>1.3574504737295434</v>
      </c>
      <c r="EY131" s="12">
        <f t="shared" si="165"/>
        <v>1.170846394984326</v>
      </c>
      <c r="FA131" s="12" t="str">
        <f t="shared" ref="FA131:FA145" si="197">EJ131</f>
        <v>TCS</v>
      </c>
      <c r="FB131" s="12">
        <f t="shared" ref="FB131:FB145" si="198">(DE131-DF131)/DF131%</f>
        <v>-4.4930417495029822</v>
      </c>
      <c r="FC131" s="12">
        <f t="shared" ref="FC131:FC145" si="199">(DF131-DG131)/DG131%</f>
        <v>-9.3040028849621343</v>
      </c>
      <c r="FD131" s="12">
        <f t="shared" ref="FD131:FD145" si="200">(DG131-DH131)/DH131%</f>
        <v>-9.3790849673202619</v>
      </c>
      <c r="FE131" s="12">
        <f t="shared" ref="FE131:FE145" si="201">(DH131-DI131)/DI131%</f>
        <v>-4.5092838196286475</v>
      </c>
      <c r="FF131" s="12">
        <f t="shared" ref="FF131:FF145" si="202">(DI131-DJ131)/DJ131%</f>
        <v>-0.31109037175299425</v>
      </c>
      <c r="FG131" s="12">
        <f t="shared" ref="FG131:FG145" si="203">(DJ131-DK131)/DK131%</f>
        <v>-4.4725111441307579</v>
      </c>
      <c r="FH131" s="12">
        <f t="shared" ref="FH131:FH145" si="204">(DK131-DL131)/DL131%</f>
        <v>-7.4786912290349186</v>
      </c>
      <c r="FI131" s="12">
        <f t="shared" ref="FI131:FI145" si="205">(DL131-DM131)/DM131%</f>
        <v>3.3532253481102585</v>
      </c>
      <c r="FJ131" s="12">
        <f t="shared" ref="FJ131:FJ145" si="206">(DM131-DN131)/DN131%</f>
        <v>-2.7363184079601992</v>
      </c>
      <c r="FK131" s="12">
        <f t="shared" ref="FK131:FK145" si="207">(DN131-DO131)/DO131%</f>
        <v>-1.7648655986967146</v>
      </c>
      <c r="FL131" s="12">
        <f t="shared" ref="FL131:FL145" si="208">(DO131-DP131)/DP131%</f>
        <v>73.399246704331446</v>
      </c>
      <c r="FM131" s="12">
        <f t="shared" ref="FM131:FM145" si="209">(DP131-DQ131)/DQ131%</f>
        <v>11.116923881768244</v>
      </c>
      <c r="FN131" s="12">
        <f t="shared" ref="FN131:FN145" si="210">(DQ131-DR131)/DR131%</f>
        <v>9.7616996841803036</v>
      </c>
      <c r="FO131" s="12">
        <f t="shared" ref="FO131:FO145" si="211">(DR131-DS131)/DS131%</f>
        <v>-9.0125391849529777</v>
      </c>
      <c r="FP131" s="12">
        <f t="shared" ref="FP131:FP145" si="212">(DT131-DU131)/DU131</f>
        <v>0.20632628953930962</v>
      </c>
      <c r="FQ131" s="12">
        <f t="shared" ref="FQ131:FQ145" si="213">(DU131-DV131)/DV131</f>
        <v>-1.4742014742014743E-2</v>
      </c>
      <c r="FR131" s="12">
        <f t="shared" ref="FR131:FR145" si="214">(DV131-DW131)/DW131</f>
        <v>9.5300261096605745E-3</v>
      </c>
      <c r="FS131" s="12">
        <f t="shared" ref="FS131:FS145" si="215">(DW131-DX131)/DX131</f>
        <v>-4.8683556880278193E-2</v>
      </c>
      <c r="FT131" s="12">
        <f t="shared" ref="FT131:FT145" si="216">(DX131-DY131)/DY131</f>
        <v>-0.12048061168760241</v>
      </c>
      <c r="FU131" s="12">
        <f t="shared" ref="FU131:FU145" si="217">(DY131-DZ131)/DZ131</f>
        <v>0.1388232367209852</v>
      </c>
      <c r="FV131" s="12">
        <f t="shared" ref="FV131:FV145" si="218">(DZ131-EA131)/EA131</f>
        <v>3.4886714727085481E-2</v>
      </c>
      <c r="FW131" s="12">
        <f t="shared" ref="FW131:FW145" si="219">(EA131-EB131)/EB131</f>
        <v>-0.17317722192655668</v>
      </c>
      <c r="FX131" s="12">
        <f t="shared" ref="FX131:FX145" si="220">(EB131-EC131)/EC131</f>
        <v>-2.3185693491370347E-2</v>
      </c>
      <c r="FY131" s="12">
        <f t="shared" ref="FY131:FY145" si="221">(EC131-ED131)/ED131</f>
        <v>-8.5915225242349361E-2</v>
      </c>
      <c r="FZ131" s="12">
        <f t="shared" ref="FZ131:FZ145" si="222">(ED131-EE131)/EE131</f>
        <v>1.00114111829593</v>
      </c>
      <c r="GA131" s="12">
        <f t="shared" ref="GA131:GA145" si="223">(EE131-EF131)/EF131</f>
        <v>4.9291558571143486E-2</v>
      </c>
      <c r="GB131" s="12">
        <f t="shared" ref="GB131:GB145" si="224">(EF131-EG131)/EG131</f>
        <v>5.9856175972927243E-2</v>
      </c>
      <c r="GC131" s="12">
        <f t="shared" ref="GC131:GC145" si="225">(EG131-EH131)/EH131</f>
        <v>5.4886211512717539E-2</v>
      </c>
    </row>
    <row r="132" spans="1:185" x14ac:dyDescent="0.25">
      <c r="A132" t="s">
        <v>137</v>
      </c>
      <c r="B132" s="10">
        <v>43951</v>
      </c>
      <c r="C132">
        <v>6183000</v>
      </c>
      <c r="D132">
        <v>864000</v>
      </c>
      <c r="E132" s="10">
        <v>43951</v>
      </c>
      <c r="F132">
        <v>2691000</v>
      </c>
      <c r="G132">
        <v>450000</v>
      </c>
      <c r="H132" t="s">
        <v>137</v>
      </c>
      <c r="I132" s="10">
        <v>43950</v>
      </c>
      <c r="J132">
        <v>5319000</v>
      </c>
      <c r="K132">
        <v>387000</v>
      </c>
      <c r="L132" s="10">
        <v>43950</v>
      </c>
      <c r="M132">
        <v>2241000</v>
      </c>
      <c r="N132">
        <v>306000</v>
      </c>
      <c r="O132" t="s">
        <v>137</v>
      </c>
      <c r="P132" s="10">
        <v>43949</v>
      </c>
      <c r="Q132">
        <v>4932000</v>
      </c>
      <c r="R132">
        <v>153000</v>
      </c>
      <c r="S132" s="10">
        <v>43949</v>
      </c>
      <c r="T132">
        <v>1935000</v>
      </c>
      <c r="U132">
        <v>297000</v>
      </c>
      <c r="V132" t="s">
        <v>137</v>
      </c>
      <c r="W132" s="10">
        <v>43948</v>
      </c>
      <c r="X132">
        <v>4779000</v>
      </c>
      <c r="Y132">
        <v>135000</v>
      </c>
      <c r="Z132" s="10">
        <v>43948</v>
      </c>
      <c r="AA132">
        <v>1638000</v>
      </c>
      <c r="AB132">
        <v>180000</v>
      </c>
      <c r="AC132" t="s">
        <v>137</v>
      </c>
      <c r="AD132" s="10">
        <v>43945</v>
      </c>
      <c r="AE132">
        <v>4644000</v>
      </c>
      <c r="AF132">
        <v>306000</v>
      </c>
      <c r="AG132" s="10">
        <v>43945</v>
      </c>
      <c r="AH132">
        <v>1458000</v>
      </c>
      <c r="AI132">
        <v>270000</v>
      </c>
      <c r="AJ132" t="s">
        <v>137</v>
      </c>
      <c r="AK132" s="10">
        <v>43944</v>
      </c>
      <c r="AL132">
        <v>4338000</v>
      </c>
      <c r="AM132">
        <v>54000</v>
      </c>
      <c r="AN132" s="10">
        <v>43944</v>
      </c>
      <c r="AO132">
        <v>1188000</v>
      </c>
      <c r="AP132">
        <v>72000</v>
      </c>
      <c r="AQ132" t="s">
        <v>137</v>
      </c>
      <c r="AR132" s="10">
        <v>43943</v>
      </c>
      <c r="AS132">
        <v>4284000</v>
      </c>
      <c r="AT132">
        <v>-18000</v>
      </c>
      <c r="AU132" s="10">
        <v>43943</v>
      </c>
      <c r="AV132">
        <v>1116000</v>
      </c>
      <c r="AW132">
        <v>9000</v>
      </c>
      <c r="AX132" t="s">
        <v>137</v>
      </c>
      <c r="AY132" s="10">
        <v>43942</v>
      </c>
      <c r="AZ132">
        <v>4302000</v>
      </c>
      <c r="BA132">
        <v>-72000</v>
      </c>
      <c r="BB132" s="10">
        <v>43942</v>
      </c>
      <c r="BC132">
        <v>1107000</v>
      </c>
      <c r="BD132">
        <v>54000</v>
      </c>
      <c r="BE132" t="s">
        <v>137</v>
      </c>
      <c r="BF132" s="10">
        <v>43941</v>
      </c>
      <c r="BG132">
        <v>4374000</v>
      </c>
      <c r="BH132">
        <v>702000</v>
      </c>
      <c r="BI132" s="10">
        <v>43941</v>
      </c>
      <c r="BJ132">
        <v>1053000</v>
      </c>
      <c r="BK132">
        <v>333000</v>
      </c>
      <c r="BL132" t="s">
        <v>137</v>
      </c>
      <c r="BM132" s="10">
        <v>43938</v>
      </c>
      <c r="BN132">
        <v>3672000</v>
      </c>
      <c r="BO132">
        <v>351000</v>
      </c>
      <c r="BP132" s="10">
        <v>43938</v>
      </c>
      <c r="BQ132">
        <v>720000</v>
      </c>
      <c r="BR132">
        <v>108000</v>
      </c>
      <c r="BS132" t="s">
        <v>137</v>
      </c>
      <c r="BT132" s="10">
        <v>43937</v>
      </c>
      <c r="BU132">
        <v>3321000</v>
      </c>
      <c r="BV132">
        <v>306000</v>
      </c>
      <c r="BW132" s="10">
        <v>43937</v>
      </c>
      <c r="BX132">
        <v>612000</v>
      </c>
      <c r="BY132">
        <v>18000</v>
      </c>
      <c r="BZ132" t="s">
        <v>137</v>
      </c>
      <c r="CA132" s="10">
        <v>43936</v>
      </c>
      <c r="CB132">
        <v>3015000</v>
      </c>
      <c r="CC132">
        <v>72000</v>
      </c>
      <c r="CD132" s="10">
        <v>43936</v>
      </c>
      <c r="CE132">
        <v>594000</v>
      </c>
      <c r="CF132">
        <v>90000</v>
      </c>
      <c r="CG132" t="s">
        <v>137</v>
      </c>
      <c r="CH132" s="10">
        <v>43934</v>
      </c>
      <c r="CI132">
        <v>2943000</v>
      </c>
      <c r="CJ132">
        <v>180000</v>
      </c>
      <c r="CK132" s="10">
        <v>43934</v>
      </c>
      <c r="CL132">
        <v>504000</v>
      </c>
      <c r="CM132">
        <v>45000</v>
      </c>
      <c r="CN132" t="s">
        <v>137</v>
      </c>
      <c r="CO132" s="10">
        <v>43930</v>
      </c>
      <c r="CP132">
        <v>2763000</v>
      </c>
      <c r="CQ132">
        <v>18000</v>
      </c>
      <c r="CR132" s="10">
        <v>43930</v>
      </c>
      <c r="CS132">
        <v>459000</v>
      </c>
      <c r="CT132">
        <v>36000</v>
      </c>
      <c r="CU132" t="s">
        <v>137</v>
      </c>
      <c r="CV132" s="10">
        <v>43929</v>
      </c>
      <c r="CW132">
        <v>2745000</v>
      </c>
      <c r="CX132">
        <v>216000</v>
      </c>
      <c r="CY132" s="10">
        <v>43929</v>
      </c>
      <c r="CZ132">
        <v>423000</v>
      </c>
      <c r="DA132">
        <v>18000</v>
      </c>
      <c r="DD132" t="str">
        <f t="shared" si="163"/>
        <v>TECHM</v>
      </c>
      <c r="DE132">
        <f t="shared" si="166"/>
        <v>1986000</v>
      </c>
      <c r="DF132">
        <f t="shared" si="167"/>
        <v>1465200</v>
      </c>
      <c r="DG132">
        <f t="shared" si="168"/>
        <v>1316400</v>
      </c>
      <c r="DH132">
        <f t="shared" si="169"/>
        <v>1356000</v>
      </c>
      <c r="DI132">
        <f t="shared" si="170"/>
        <v>1437600</v>
      </c>
      <c r="DJ132">
        <f t="shared" si="171"/>
        <v>1260000</v>
      </c>
      <c r="DK132">
        <f t="shared" si="172"/>
        <v>1159200</v>
      </c>
      <c r="DL132">
        <f t="shared" si="173"/>
        <v>1094400</v>
      </c>
      <c r="DM132">
        <f t="shared" si="174"/>
        <v>1036800</v>
      </c>
      <c r="DN132">
        <f t="shared" si="175"/>
        <v>1014000</v>
      </c>
      <c r="DO132">
        <f t="shared" si="176"/>
        <v>692400</v>
      </c>
      <c r="DP132">
        <f t="shared" si="177"/>
        <v>496800</v>
      </c>
      <c r="DQ132">
        <f t="shared" si="178"/>
        <v>433200</v>
      </c>
      <c r="DR132">
        <f t="shared" si="179"/>
        <v>358800</v>
      </c>
      <c r="DS132">
        <f t="shared" si="180"/>
        <v>266400</v>
      </c>
      <c r="DT132">
        <f t="shared" si="181"/>
        <v>1456800</v>
      </c>
      <c r="DU132">
        <f t="shared" si="182"/>
        <v>822000</v>
      </c>
      <c r="DV132">
        <f t="shared" si="183"/>
        <v>680400</v>
      </c>
      <c r="DW132">
        <f t="shared" si="184"/>
        <v>680400</v>
      </c>
      <c r="DX132">
        <f t="shared" si="185"/>
        <v>672000</v>
      </c>
      <c r="DY132">
        <f t="shared" si="186"/>
        <v>829200</v>
      </c>
      <c r="DZ132">
        <f t="shared" si="187"/>
        <v>586800</v>
      </c>
      <c r="EA132">
        <f t="shared" si="188"/>
        <v>597600</v>
      </c>
      <c r="EB132">
        <f t="shared" si="189"/>
        <v>613200</v>
      </c>
      <c r="EC132">
        <f t="shared" si="190"/>
        <v>597600</v>
      </c>
      <c r="ED132">
        <f t="shared" si="191"/>
        <v>493200</v>
      </c>
      <c r="EE132">
        <f t="shared" si="192"/>
        <v>370800</v>
      </c>
      <c r="EF132">
        <f t="shared" si="193"/>
        <v>346800</v>
      </c>
      <c r="EG132">
        <f t="shared" si="194"/>
        <v>272400</v>
      </c>
      <c r="EH132">
        <f t="shared" si="195"/>
        <v>232800</v>
      </c>
      <c r="EJ132" s="11" t="str">
        <f t="shared" si="196"/>
        <v>TECHM</v>
      </c>
      <c r="EK132" s="12">
        <f t="shared" si="165"/>
        <v>0.73353474320241696</v>
      </c>
      <c r="EL132" s="12">
        <f t="shared" si="165"/>
        <v>0.56101556101556105</v>
      </c>
      <c r="EM132" s="12">
        <f t="shared" si="165"/>
        <v>0.51686417502278947</v>
      </c>
      <c r="EN132" s="12">
        <f t="shared" si="165"/>
        <v>0.50176991150442474</v>
      </c>
      <c r="EO132" s="12">
        <f t="shared" si="165"/>
        <v>0.46744574290484142</v>
      </c>
      <c r="EP132" s="12">
        <f t="shared" si="165"/>
        <v>0.65809523809523807</v>
      </c>
      <c r="EQ132" s="12">
        <f t="shared" si="165"/>
        <v>0.50621118012422361</v>
      </c>
      <c r="ER132" s="12">
        <f t="shared" si="165"/>
        <v>0.54605263157894735</v>
      </c>
      <c r="ES132" s="12">
        <f t="shared" si="165"/>
        <v>0.59143518518518523</v>
      </c>
      <c r="ET132" s="12">
        <f t="shared" si="165"/>
        <v>0.58934911242603549</v>
      </c>
      <c r="EU132" s="12">
        <f t="shared" si="165"/>
        <v>0.71230502599653378</v>
      </c>
      <c r="EV132" s="12">
        <f t="shared" si="165"/>
        <v>0.74637681159420288</v>
      </c>
      <c r="EW132" s="12">
        <f t="shared" si="165"/>
        <v>0.80055401662049863</v>
      </c>
      <c r="EX132" s="12">
        <f t="shared" si="165"/>
        <v>0.75919732441471577</v>
      </c>
      <c r="EY132" s="12">
        <f t="shared" si="165"/>
        <v>0.87387387387387383</v>
      </c>
      <c r="FA132" s="12" t="str">
        <f t="shared" si="197"/>
        <v>TECHM</v>
      </c>
      <c r="FB132" s="12">
        <f t="shared" si="198"/>
        <v>35.544635544635547</v>
      </c>
      <c r="FC132" s="12">
        <f t="shared" si="199"/>
        <v>11.30355515041021</v>
      </c>
      <c r="FD132" s="12">
        <f t="shared" si="200"/>
        <v>-2.9203539823008851</v>
      </c>
      <c r="FE132" s="12">
        <f t="shared" si="201"/>
        <v>-5.6761268781302174</v>
      </c>
      <c r="FF132" s="12">
        <f t="shared" si="202"/>
        <v>14.095238095238095</v>
      </c>
      <c r="FG132" s="12">
        <f t="shared" si="203"/>
        <v>8.695652173913043</v>
      </c>
      <c r="FH132" s="12">
        <f t="shared" si="204"/>
        <v>5.9210526315789478</v>
      </c>
      <c r="FI132" s="12">
        <f t="shared" si="205"/>
        <v>5.5555555555555554</v>
      </c>
      <c r="FJ132" s="12">
        <f t="shared" si="206"/>
        <v>2.2485207100591715</v>
      </c>
      <c r="FK132" s="12">
        <f t="shared" si="207"/>
        <v>46.447140381282495</v>
      </c>
      <c r="FL132" s="12">
        <f t="shared" si="208"/>
        <v>39.371980676328505</v>
      </c>
      <c r="FM132" s="12">
        <f t="shared" si="209"/>
        <v>14.681440443213296</v>
      </c>
      <c r="FN132" s="12">
        <f t="shared" si="210"/>
        <v>20.735785953177256</v>
      </c>
      <c r="FO132" s="12">
        <f t="shared" si="211"/>
        <v>34.684684684684683</v>
      </c>
      <c r="FP132" s="12">
        <f t="shared" si="212"/>
        <v>0.77226277372262775</v>
      </c>
      <c r="FQ132" s="12">
        <f t="shared" si="213"/>
        <v>0.20811287477954143</v>
      </c>
      <c r="FR132" s="12">
        <f t="shared" si="214"/>
        <v>0</v>
      </c>
      <c r="FS132" s="12">
        <f t="shared" si="215"/>
        <v>1.2500000000000001E-2</v>
      </c>
      <c r="FT132" s="12">
        <f t="shared" si="216"/>
        <v>-0.18958031837916064</v>
      </c>
      <c r="FU132" s="12">
        <f t="shared" si="217"/>
        <v>0.41308793456032722</v>
      </c>
      <c r="FV132" s="12">
        <f t="shared" si="218"/>
        <v>-1.8072289156626505E-2</v>
      </c>
      <c r="FW132" s="12">
        <f t="shared" si="219"/>
        <v>-2.5440313111545987E-2</v>
      </c>
      <c r="FX132" s="12">
        <f t="shared" si="220"/>
        <v>2.6104417670682729E-2</v>
      </c>
      <c r="FY132" s="12">
        <f t="shared" si="221"/>
        <v>0.21167883211678831</v>
      </c>
      <c r="FZ132" s="12">
        <f t="shared" si="222"/>
        <v>0.3300970873786408</v>
      </c>
      <c r="GA132" s="12">
        <f t="shared" si="223"/>
        <v>6.9204152249134954E-2</v>
      </c>
      <c r="GB132" s="12">
        <f t="shared" si="224"/>
        <v>0.27312775330396477</v>
      </c>
      <c r="GC132" s="12">
        <f t="shared" si="225"/>
        <v>0.17010309278350516</v>
      </c>
    </row>
    <row r="133" spans="1:185" x14ac:dyDescent="0.25">
      <c r="A133" t="s">
        <v>138</v>
      </c>
      <c r="B133" s="10">
        <v>43951</v>
      </c>
      <c r="C133">
        <v>6522000</v>
      </c>
      <c r="D133">
        <v>-2019000</v>
      </c>
      <c r="E133" s="10">
        <v>43951</v>
      </c>
      <c r="F133">
        <v>4824000</v>
      </c>
      <c r="G133">
        <v>202500</v>
      </c>
      <c r="H133" t="s">
        <v>138</v>
      </c>
      <c r="I133" s="10">
        <v>43950</v>
      </c>
      <c r="J133">
        <v>8541000</v>
      </c>
      <c r="K133">
        <v>-457500</v>
      </c>
      <c r="L133" s="10">
        <v>43950</v>
      </c>
      <c r="M133">
        <v>4621500</v>
      </c>
      <c r="N133">
        <v>-174000</v>
      </c>
      <c r="O133" t="s">
        <v>138</v>
      </c>
      <c r="P133" s="10">
        <v>43949</v>
      </c>
      <c r="Q133">
        <v>8998500</v>
      </c>
      <c r="R133">
        <v>-967500</v>
      </c>
      <c r="S133" s="10">
        <v>43949</v>
      </c>
      <c r="T133">
        <v>4795500</v>
      </c>
      <c r="U133">
        <v>-418500</v>
      </c>
      <c r="V133" t="s">
        <v>138</v>
      </c>
      <c r="W133" s="10">
        <v>43948</v>
      </c>
      <c r="X133">
        <v>9966000</v>
      </c>
      <c r="Y133">
        <v>-993000</v>
      </c>
      <c r="Z133" s="10">
        <v>43948</v>
      </c>
      <c r="AA133">
        <v>5214000</v>
      </c>
      <c r="AB133">
        <v>-423000</v>
      </c>
      <c r="AC133" t="s">
        <v>138</v>
      </c>
      <c r="AD133" s="10">
        <v>43945</v>
      </c>
      <c r="AE133">
        <v>10959000</v>
      </c>
      <c r="AF133">
        <v>-303000</v>
      </c>
      <c r="AG133" s="10">
        <v>43945</v>
      </c>
      <c r="AH133">
        <v>5637000</v>
      </c>
      <c r="AI133">
        <v>0</v>
      </c>
      <c r="AJ133" t="s">
        <v>138</v>
      </c>
      <c r="AK133" s="10">
        <v>43944</v>
      </c>
      <c r="AL133">
        <v>11262000</v>
      </c>
      <c r="AM133">
        <v>1002000</v>
      </c>
      <c r="AN133" s="10">
        <v>43944</v>
      </c>
      <c r="AO133">
        <v>5637000</v>
      </c>
      <c r="AP133">
        <v>-297000</v>
      </c>
      <c r="AQ133" t="s">
        <v>138</v>
      </c>
      <c r="AR133" s="10">
        <v>43943</v>
      </c>
      <c r="AS133">
        <v>10260000</v>
      </c>
      <c r="AT133">
        <v>-195000</v>
      </c>
      <c r="AU133" s="10">
        <v>43943</v>
      </c>
      <c r="AV133">
        <v>5934000</v>
      </c>
      <c r="AW133">
        <v>450000</v>
      </c>
      <c r="AX133" t="s">
        <v>138</v>
      </c>
      <c r="AY133" s="10">
        <v>43942</v>
      </c>
      <c r="AZ133">
        <v>10455000</v>
      </c>
      <c r="BA133">
        <v>1615500</v>
      </c>
      <c r="BB133" s="10">
        <v>43942</v>
      </c>
      <c r="BC133">
        <v>5484000</v>
      </c>
      <c r="BD133">
        <v>556500</v>
      </c>
      <c r="BE133" t="s">
        <v>138</v>
      </c>
      <c r="BF133" s="10">
        <v>43941</v>
      </c>
      <c r="BG133">
        <v>8839500</v>
      </c>
      <c r="BH133">
        <v>1581000</v>
      </c>
      <c r="BI133" s="10">
        <v>43941</v>
      </c>
      <c r="BJ133">
        <v>4927500</v>
      </c>
      <c r="BK133">
        <v>298500</v>
      </c>
      <c r="BL133" t="s">
        <v>138</v>
      </c>
      <c r="BM133" s="10">
        <v>43938</v>
      </c>
      <c r="BN133">
        <v>7258500</v>
      </c>
      <c r="BO133">
        <v>84000</v>
      </c>
      <c r="BP133" s="10">
        <v>43938</v>
      </c>
      <c r="BQ133">
        <v>4629000</v>
      </c>
      <c r="BR133">
        <v>118500</v>
      </c>
      <c r="BS133" t="s">
        <v>138</v>
      </c>
      <c r="BT133" s="10">
        <v>43937</v>
      </c>
      <c r="BU133">
        <v>7174500</v>
      </c>
      <c r="BV133">
        <v>198000</v>
      </c>
      <c r="BW133" s="10">
        <v>43937</v>
      </c>
      <c r="BX133">
        <v>4510500</v>
      </c>
      <c r="BY133">
        <v>328500</v>
      </c>
      <c r="BZ133" t="s">
        <v>138</v>
      </c>
      <c r="CA133" s="10">
        <v>43936</v>
      </c>
      <c r="CB133">
        <v>6976500</v>
      </c>
      <c r="CC133">
        <v>81000</v>
      </c>
      <c r="CD133" s="10">
        <v>43936</v>
      </c>
      <c r="CE133">
        <v>4182000</v>
      </c>
      <c r="CF133">
        <v>120000</v>
      </c>
      <c r="CG133" t="s">
        <v>138</v>
      </c>
      <c r="CH133" s="10">
        <v>43934</v>
      </c>
      <c r="CI133">
        <v>6895500</v>
      </c>
      <c r="CJ133">
        <v>1369500</v>
      </c>
      <c r="CK133" s="10">
        <v>43934</v>
      </c>
      <c r="CL133">
        <v>4062000</v>
      </c>
      <c r="CM133">
        <v>363000</v>
      </c>
      <c r="CN133" t="s">
        <v>138</v>
      </c>
      <c r="CO133" s="10">
        <v>43930</v>
      </c>
      <c r="CP133">
        <v>5526000</v>
      </c>
      <c r="CQ133">
        <v>-211500</v>
      </c>
      <c r="CR133" s="10">
        <v>43930</v>
      </c>
      <c r="CS133">
        <v>3699000</v>
      </c>
      <c r="CT133">
        <v>96000</v>
      </c>
      <c r="CU133" t="s">
        <v>138</v>
      </c>
      <c r="CV133" s="10">
        <v>43929</v>
      </c>
      <c r="CW133">
        <v>5737500</v>
      </c>
      <c r="CX133">
        <v>625500</v>
      </c>
      <c r="CY133" s="10">
        <v>43929</v>
      </c>
      <c r="CZ133">
        <v>3603000</v>
      </c>
      <c r="DA133">
        <v>-139500</v>
      </c>
      <c r="DD133" t="str">
        <f t="shared" si="163"/>
        <v>TITAN</v>
      </c>
      <c r="DE133">
        <f t="shared" si="166"/>
        <v>1007250</v>
      </c>
      <c r="DF133">
        <f t="shared" si="167"/>
        <v>1102500</v>
      </c>
      <c r="DG133">
        <f t="shared" si="168"/>
        <v>1143000</v>
      </c>
      <c r="DH133">
        <f t="shared" si="169"/>
        <v>1266000</v>
      </c>
      <c r="DI133">
        <f t="shared" si="170"/>
        <v>1425750</v>
      </c>
      <c r="DJ133">
        <f t="shared" si="171"/>
        <v>1392000</v>
      </c>
      <c r="DK133">
        <f t="shared" si="172"/>
        <v>1059750</v>
      </c>
      <c r="DL133">
        <f t="shared" si="173"/>
        <v>1121250</v>
      </c>
      <c r="DM133">
        <f t="shared" si="174"/>
        <v>1089000</v>
      </c>
      <c r="DN133">
        <f t="shared" si="175"/>
        <v>1098750</v>
      </c>
      <c r="DO133">
        <f t="shared" si="176"/>
        <v>1017750</v>
      </c>
      <c r="DP133">
        <f t="shared" si="177"/>
        <v>973500</v>
      </c>
      <c r="DQ133">
        <f t="shared" si="178"/>
        <v>771000</v>
      </c>
      <c r="DR133">
        <f t="shared" si="179"/>
        <v>682500</v>
      </c>
      <c r="DS133">
        <f t="shared" si="180"/>
        <v>539250</v>
      </c>
      <c r="DT133">
        <f t="shared" si="181"/>
        <v>892500</v>
      </c>
      <c r="DU133">
        <f t="shared" si="182"/>
        <v>783750</v>
      </c>
      <c r="DV133">
        <f t="shared" si="183"/>
        <v>885750</v>
      </c>
      <c r="DW133">
        <f t="shared" si="184"/>
        <v>965250</v>
      </c>
      <c r="DX133">
        <f t="shared" si="185"/>
        <v>1062000</v>
      </c>
      <c r="DY133">
        <f t="shared" si="186"/>
        <v>1218000</v>
      </c>
      <c r="DZ133">
        <f t="shared" si="187"/>
        <v>1021500</v>
      </c>
      <c r="EA133">
        <f t="shared" si="188"/>
        <v>1052250</v>
      </c>
      <c r="EB133">
        <f t="shared" si="189"/>
        <v>1198500</v>
      </c>
      <c r="EC133">
        <f t="shared" si="190"/>
        <v>1168500</v>
      </c>
      <c r="ED133">
        <f t="shared" si="191"/>
        <v>1292250</v>
      </c>
      <c r="EE133">
        <f t="shared" si="192"/>
        <v>1113750</v>
      </c>
      <c r="EF133">
        <f t="shared" si="193"/>
        <v>797250</v>
      </c>
      <c r="EG133">
        <f t="shared" si="194"/>
        <v>816000</v>
      </c>
      <c r="EH133">
        <f t="shared" si="195"/>
        <v>380250</v>
      </c>
      <c r="EJ133" s="11" t="str">
        <f t="shared" si="196"/>
        <v>TITAN</v>
      </c>
      <c r="EK133" s="12">
        <f t="shared" si="165"/>
        <v>0.88607594936708856</v>
      </c>
      <c r="EL133" s="12">
        <f t="shared" si="165"/>
        <v>0.71088435374149661</v>
      </c>
      <c r="EM133" s="12">
        <f t="shared" si="165"/>
        <v>0.77493438320209973</v>
      </c>
      <c r="EN133" s="12">
        <f t="shared" si="165"/>
        <v>0.76244075829383884</v>
      </c>
      <c r="EO133" s="12">
        <f t="shared" si="165"/>
        <v>0.74487112046291426</v>
      </c>
      <c r="EP133" s="12">
        <f t="shared" si="165"/>
        <v>0.875</v>
      </c>
      <c r="EQ133" s="12">
        <f t="shared" si="165"/>
        <v>0.96390658174097665</v>
      </c>
      <c r="ER133" s="12">
        <f t="shared" si="165"/>
        <v>0.93846153846153846</v>
      </c>
      <c r="ES133" s="12">
        <f t="shared" si="165"/>
        <v>1.1005509641873279</v>
      </c>
      <c r="ET133" s="12">
        <f t="shared" si="165"/>
        <v>1.0634812286689419</v>
      </c>
      <c r="EU133" s="12">
        <f t="shared" si="165"/>
        <v>1.2697126013264555</v>
      </c>
      <c r="EV133" s="12">
        <f t="shared" si="165"/>
        <v>1.1440677966101696</v>
      </c>
      <c r="EW133" s="12">
        <f t="shared" si="165"/>
        <v>1.034046692607004</v>
      </c>
      <c r="EX133" s="12">
        <f t="shared" si="165"/>
        <v>1.1956043956043956</v>
      </c>
      <c r="EY133" s="12">
        <f t="shared" si="165"/>
        <v>0.7051460361613352</v>
      </c>
      <c r="FA133" s="12" t="str">
        <f t="shared" si="197"/>
        <v>TITAN</v>
      </c>
      <c r="FB133" s="12">
        <f t="shared" si="198"/>
        <v>-8.6394557823129254</v>
      </c>
      <c r="FC133" s="12">
        <f t="shared" si="199"/>
        <v>-3.5433070866141732</v>
      </c>
      <c r="FD133" s="12">
        <f t="shared" si="200"/>
        <v>-9.7156398104265396</v>
      </c>
      <c r="FE133" s="12">
        <f t="shared" si="201"/>
        <v>-11.204629142556549</v>
      </c>
      <c r="FF133" s="12">
        <f t="shared" si="202"/>
        <v>2.4245689655172415</v>
      </c>
      <c r="FG133" s="12">
        <f t="shared" si="203"/>
        <v>31.351733899504602</v>
      </c>
      <c r="FH133" s="12">
        <f t="shared" si="204"/>
        <v>-5.4849498327759196</v>
      </c>
      <c r="FI133" s="12">
        <f t="shared" si="205"/>
        <v>2.9614325068870522</v>
      </c>
      <c r="FJ133" s="12">
        <f t="shared" si="206"/>
        <v>-0.88737201365187712</v>
      </c>
      <c r="FK133" s="12">
        <f t="shared" si="207"/>
        <v>7.9587324981577012</v>
      </c>
      <c r="FL133" s="12">
        <f t="shared" si="208"/>
        <v>4.5454545454545459</v>
      </c>
      <c r="FM133" s="12">
        <f t="shared" si="209"/>
        <v>26.264591439688715</v>
      </c>
      <c r="FN133" s="12">
        <f t="shared" si="210"/>
        <v>12.967032967032967</v>
      </c>
      <c r="FO133" s="12">
        <f t="shared" si="211"/>
        <v>26.564673157162726</v>
      </c>
      <c r="FP133" s="12">
        <f t="shared" si="212"/>
        <v>0.13875598086124402</v>
      </c>
      <c r="FQ133" s="12">
        <f t="shared" si="213"/>
        <v>-0.11515664690939881</v>
      </c>
      <c r="FR133" s="12">
        <f t="shared" si="214"/>
        <v>-8.2362082362082367E-2</v>
      </c>
      <c r="FS133" s="12">
        <f t="shared" si="215"/>
        <v>-9.110169491525423E-2</v>
      </c>
      <c r="FT133" s="12">
        <f t="shared" si="216"/>
        <v>-0.12807881773399016</v>
      </c>
      <c r="FU133" s="12">
        <f t="shared" si="217"/>
        <v>0.19236417033773862</v>
      </c>
      <c r="FV133" s="12">
        <f t="shared" si="218"/>
        <v>-2.9223093371347115E-2</v>
      </c>
      <c r="FW133" s="12">
        <f t="shared" si="219"/>
        <v>-0.12202753441802253</v>
      </c>
      <c r="FX133" s="12">
        <f t="shared" si="220"/>
        <v>2.5673940949935817E-2</v>
      </c>
      <c r="FY133" s="12">
        <f t="shared" si="221"/>
        <v>-9.5763203714451545E-2</v>
      </c>
      <c r="FZ133" s="12">
        <f t="shared" si="222"/>
        <v>0.16026936026936026</v>
      </c>
      <c r="GA133" s="12">
        <f t="shared" si="223"/>
        <v>0.39698965192850422</v>
      </c>
      <c r="GB133" s="12">
        <f t="shared" si="224"/>
        <v>-2.297794117647059E-2</v>
      </c>
      <c r="GC133" s="12">
        <f t="shared" si="225"/>
        <v>1.1459566074950691</v>
      </c>
    </row>
    <row r="134" spans="1:185" x14ac:dyDescent="0.25">
      <c r="A134" t="s">
        <v>139</v>
      </c>
      <c r="B134" s="10">
        <v>43951</v>
      </c>
      <c r="C134">
        <v>1201000</v>
      </c>
      <c r="D134">
        <v>-56500</v>
      </c>
      <c r="E134" s="10">
        <v>43951</v>
      </c>
      <c r="F134">
        <v>2297750</v>
      </c>
      <c r="G134">
        <v>393000</v>
      </c>
      <c r="H134" t="s">
        <v>139</v>
      </c>
      <c r="I134" s="10">
        <v>43950</v>
      </c>
      <c r="J134">
        <v>1257500</v>
      </c>
      <c r="K134">
        <v>-129000</v>
      </c>
      <c r="L134" s="10">
        <v>43950</v>
      </c>
      <c r="M134">
        <v>1904750</v>
      </c>
      <c r="N134">
        <v>-28500</v>
      </c>
      <c r="O134" t="s">
        <v>139</v>
      </c>
      <c r="P134" s="10">
        <v>43949</v>
      </c>
      <c r="Q134">
        <v>1386500</v>
      </c>
      <c r="R134">
        <v>-143500</v>
      </c>
      <c r="S134" s="10">
        <v>43949</v>
      </c>
      <c r="T134">
        <v>1933250</v>
      </c>
      <c r="U134">
        <v>18250</v>
      </c>
      <c r="V134" t="s">
        <v>139</v>
      </c>
      <c r="W134" s="10">
        <v>43948</v>
      </c>
      <c r="X134">
        <v>1530000</v>
      </c>
      <c r="Y134">
        <v>-72250</v>
      </c>
      <c r="Z134" s="10">
        <v>43948</v>
      </c>
      <c r="AA134">
        <v>1915000</v>
      </c>
      <c r="AB134">
        <v>-98000</v>
      </c>
      <c r="AC134" t="s">
        <v>139</v>
      </c>
      <c r="AD134" s="10">
        <v>43945</v>
      </c>
      <c r="AE134">
        <v>1602250</v>
      </c>
      <c r="AF134">
        <v>-5000</v>
      </c>
      <c r="AG134" s="10">
        <v>43945</v>
      </c>
      <c r="AH134">
        <v>2013000</v>
      </c>
      <c r="AI134">
        <v>-275750</v>
      </c>
      <c r="AJ134" t="s">
        <v>139</v>
      </c>
      <c r="AK134" s="10">
        <v>43944</v>
      </c>
      <c r="AL134">
        <v>1607250</v>
      </c>
      <c r="AM134">
        <v>-75250</v>
      </c>
      <c r="AN134" s="10">
        <v>43944</v>
      </c>
      <c r="AO134">
        <v>2288750</v>
      </c>
      <c r="AP134">
        <v>279000</v>
      </c>
      <c r="AQ134" t="s">
        <v>139</v>
      </c>
      <c r="AR134" s="10">
        <v>43943</v>
      </c>
      <c r="AS134">
        <v>1682500</v>
      </c>
      <c r="AT134">
        <v>-136000</v>
      </c>
      <c r="AU134" s="10">
        <v>43943</v>
      </c>
      <c r="AV134">
        <v>2009750</v>
      </c>
      <c r="AW134">
        <v>67750</v>
      </c>
      <c r="AX134" t="s">
        <v>139</v>
      </c>
      <c r="AY134" s="10">
        <v>43942</v>
      </c>
      <c r="AZ134">
        <v>1818500</v>
      </c>
      <c r="BA134">
        <v>59000</v>
      </c>
      <c r="BB134" s="10">
        <v>43942</v>
      </c>
      <c r="BC134">
        <v>1942000</v>
      </c>
      <c r="BD134">
        <v>-406750</v>
      </c>
      <c r="BE134" t="s">
        <v>139</v>
      </c>
      <c r="BF134" s="10">
        <v>43941</v>
      </c>
      <c r="BG134">
        <v>1759500</v>
      </c>
      <c r="BH134">
        <v>-49500</v>
      </c>
      <c r="BI134" s="10">
        <v>43941</v>
      </c>
      <c r="BJ134">
        <v>2348750</v>
      </c>
      <c r="BK134">
        <v>-55750</v>
      </c>
      <c r="BL134" t="s">
        <v>139</v>
      </c>
      <c r="BM134" s="10">
        <v>43938</v>
      </c>
      <c r="BN134">
        <v>1809000</v>
      </c>
      <c r="BO134">
        <v>-32500</v>
      </c>
      <c r="BP134" s="10">
        <v>43938</v>
      </c>
      <c r="BQ134">
        <v>2404500</v>
      </c>
      <c r="BR134">
        <v>-226000</v>
      </c>
      <c r="BS134" t="s">
        <v>139</v>
      </c>
      <c r="BT134" s="10">
        <v>43937</v>
      </c>
      <c r="BU134">
        <v>1841500</v>
      </c>
      <c r="BV134">
        <v>779500</v>
      </c>
      <c r="BW134" s="10">
        <v>43937</v>
      </c>
      <c r="BX134">
        <v>2630500</v>
      </c>
      <c r="BY134">
        <v>1316000</v>
      </c>
      <c r="BZ134" t="s">
        <v>139</v>
      </c>
      <c r="CA134" s="10">
        <v>43936</v>
      </c>
      <c r="CB134">
        <v>1062000</v>
      </c>
      <c r="CC134">
        <v>106250</v>
      </c>
      <c r="CD134" s="10">
        <v>43936</v>
      </c>
      <c r="CE134">
        <v>1314500</v>
      </c>
      <c r="CF134">
        <v>61750</v>
      </c>
      <c r="CG134" t="s">
        <v>139</v>
      </c>
      <c r="CH134" s="10">
        <v>43934</v>
      </c>
      <c r="CI134">
        <v>955750</v>
      </c>
      <c r="CJ134">
        <v>85000</v>
      </c>
      <c r="CK134" s="10">
        <v>43934</v>
      </c>
      <c r="CL134">
        <v>1252750</v>
      </c>
      <c r="CM134">
        <v>70750</v>
      </c>
      <c r="CN134" t="s">
        <v>139</v>
      </c>
      <c r="CO134" s="10">
        <v>43930</v>
      </c>
      <c r="CP134">
        <v>870750</v>
      </c>
      <c r="CQ134">
        <v>-86250</v>
      </c>
      <c r="CR134" s="10">
        <v>43930</v>
      </c>
      <c r="CS134">
        <v>1182000</v>
      </c>
      <c r="CT134">
        <v>61500</v>
      </c>
      <c r="CU134" t="s">
        <v>139</v>
      </c>
      <c r="CV134" s="10">
        <v>43929</v>
      </c>
      <c r="CW134">
        <v>957000</v>
      </c>
      <c r="CX134">
        <v>103250</v>
      </c>
      <c r="CY134" s="10">
        <v>43929</v>
      </c>
      <c r="CZ134">
        <v>1120500</v>
      </c>
      <c r="DA134">
        <v>-250</v>
      </c>
      <c r="DD134" t="str">
        <f t="shared" si="163"/>
        <v>TORNTPHARM</v>
      </c>
      <c r="DE134">
        <f t="shared" si="166"/>
        <v>86500</v>
      </c>
      <c r="DF134">
        <f t="shared" si="167"/>
        <v>94000</v>
      </c>
      <c r="DG134">
        <f t="shared" si="168"/>
        <v>94500</v>
      </c>
      <c r="DH134">
        <f t="shared" si="169"/>
        <v>88000</v>
      </c>
      <c r="DI134">
        <f t="shared" si="170"/>
        <v>79500</v>
      </c>
      <c r="DJ134">
        <f t="shared" si="171"/>
        <v>80500</v>
      </c>
      <c r="DK134">
        <f t="shared" si="172"/>
        <v>76000</v>
      </c>
      <c r="DL134">
        <f t="shared" si="173"/>
        <v>83000</v>
      </c>
      <c r="DM134">
        <f t="shared" si="174"/>
        <v>70500</v>
      </c>
      <c r="DN134">
        <f t="shared" si="175"/>
        <v>60500</v>
      </c>
      <c r="DO134">
        <f t="shared" si="176"/>
        <v>55000</v>
      </c>
      <c r="DP134">
        <f t="shared" si="177"/>
        <v>51500</v>
      </c>
      <c r="DQ134">
        <f t="shared" si="178"/>
        <v>48500</v>
      </c>
      <c r="DR134">
        <f t="shared" si="179"/>
        <v>36500</v>
      </c>
      <c r="DS134">
        <f t="shared" si="180"/>
        <v>22500</v>
      </c>
      <c r="DT134">
        <f t="shared" si="181"/>
        <v>49000</v>
      </c>
      <c r="DU134">
        <f t="shared" si="182"/>
        <v>48000</v>
      </c>
      <c r="DV134">
        <f t="shared" si="183"/>
        <v>47000</v>
      </c>
      <c r="DW134">
        <f t="shared" si="184"/>
        <v>43500</v>
      </c>
      <c r="DX134">
        <f t="shared" si="185"/>
        <v>35500</v>
      </c>
      <c r="DY134">
        <f t="shared" si="186"/>
        <v>38500</v>
      </c>
      <c r="DZ134">
        <f t="shared" si="187"/>
        <v>37500</v>
      </c>
      <c r="EA134">
        <f t="shared" si="188"/>
        <v>38000</v>
      </c>
      <c r="EB134">
        <f t="shared" si="189"/>
        <v>28000</v>
      </c>
      <c r="EC134">
        <f t="shared" si="190"/>
        <v>26500</v>
      </c>
      <c r="ED134">
        <f t="shared" si="191"/>
        <v>26000</v>
      </c>
      <c r="EE134">
        <f t="shared" si="192"/>
        <v>26000</v>
      </c>
      <c r="EF134">
        <f t="shared" si="193"/>
        <v>25500</v>
      </c>
      <c r="EG134">
        <f t="shared" si="194"/>
        <v>22500</v>
      </c>
      <c r="EH134">
        <f t="shared" si="195"/>
        <v>19500</v>
      </c>
      <c r="EJ134" s="11" t="str">
        <f t="shared" si="196"/>
        <v>TORNTPHARM</v>
      </c>
      <c r="EK134" s="12">
        <f t="shared" si="165"/>
        <v>0.56647398843930641</v>
      </c>
      <c r="EL134" s="12">
        <f t="shared" si="165"/>
        <v>0.51063829787234039</v>
      </c>
      <c r="EM134" s="12">
        <f t="shared" si="165"/>
        <v>0.49735449735449733</v>
      </c>
      <c r="EN134" s="12">
        <f t="shared" si="165"/>
        <v>0.49431818181818182</v>
      </c>
      <c r="EO134" s="12">
        <f t="shared" si="165"/>
        <v>0.44654088050314467</v>
      </c>
      <c r="EP134" s="12">
        <f t="shared" si="165"/>
        <v>0.47826086956521741</v>
      </c>
      <c r="EQ134" s="12">
        <f t="shared" si="165"/>
        <v>0.49342105263157893</v>
      </c>
      <c r="ER134" s="12">
        <f t="shared" si="165"/>
        <v>0.45783132530120479</v>
      </c>
      <c r="ES134" s="12">
        <f t="shared" si="165"/>
        <v>0.3971631205673759</v>
      </c>
      <c r="ET134" s="12">
        <f t="shared" si="165"/>
        <v>0.43801652892561982</v>
      </c>
      <c r="EU134" s="12">
        <f t="shared" si="165"/>
        <v>0.47272727272727272</v>
      </c>
      <c r="EV134" s="12">
        <f t="shared" si="165"/>
        <v>0.50485436893203883</v>
      </c>
      <c r="EW134" s="12">
        <f t="shared" si="165"/>
        <v>0.52577319587628868</v>
      </c>
      <c r="EX134" s="12">
        <f t="shared" si="165"/>
        <v>0.61643835616438358</v>
      </c>
      <c r="EY134" s="12">
        <f t="shared" si="165"/>
        <v>0.8666666666666667</v>
      </c>
      <c r="FA134" s="12" t="str">
        <f t="shared" si="197"/>
        <v>TORNTPHARM</v>
      </c>
      <c r="FB134" s="12">
        <f t="shared" si="198"/>
        <v>-7.9787234042553195</v>
      </c>
      <c r="FC134" s="12">
        <f t="shared" si="199"/>
        <v>-0.52910052910052907</v>
      </c>
      <c r="FD134" s="12">
        <f t="shared" si="200"/>
        <v>7.3863636363636367</v>
      </c>
      <c r="FE134" s="12">
        <f t="shared" si="201"/>
        <v>10.691823899371069</v>
      </c>
      <c r="FF134" s="12">
        <f t="shared" si="202"/>
        <v>-1.2422360248447204</v>
      </c>
      <c r="FG134" s="12">
        <f t="shared" si="203"/>
        <v>5.9210526315789478</v>
      </c>
      <c r="FH134" s="12">
        <f t="shared" si="204"/>
        <v>-8.4337349397590362</v>
      </c>
      <c r="FI134" s="12">
        <f t="shared" si="205"/>
        <v>17.730496453900709</v>
      </c>
      <c r="FJ134" s="12">
        <f t="shared" si="206"/>
        <v>16.528925619834709</v>
      </c>
      <c r="FK134" s="12">
        <f t="shared" si="207"/>
        <v>10</v>
      </c>
      <c r="FL134" s="12">
        <f t="shared" si="208"/>
        <v>6.7961165048543686</v>
      </c>
      <c r="FM134" s="12">
        <f t="shared" si="209"/>
        <v>6.1855670103092786</v>
      </c>
      <c r="FN134" s="12">
        <f t="shared" si="210"/>
        <v>32.876712328767127</v>
      </c>
      <c r="FO134" s="12">
        <f t="shared" si="211"/>
        <v>62.222222222222221</v>
      </c>
      <c r="FP134" s="12">
        <f t="shared" si="212"/>
        <v>2.0833333333333332E-2</v>
      </c>
      <c r="FQ134" s="12">
        <f t="shared" si="213"/>
        <v>2.1276595744680851E-2</v>
      </c>
      <c r="FR134" s="12">
        <f t="shared" si="214"/>
        <v>8.0459770114942528E-2</v>
      </c>
      <c r="FS134" s="12">
        <f t="shared" si="215"/>
        <v>0.22535211267605634</v>
      </c>
      <c r="FT134" s="12">
        <f t="shared" si="216"/>
        <v>-7.792207792207792E-2</v>
      </c>
      <c r="FU134" s="12">
        <f t="shared" si="217"/>
        <v>2.6666666666666668E-2</v>
      </c>
      <c r="FV134" s="12">
        <f t="shared" si="218"/>
        <v>-1.3157894736842105E-2</v>
      </c>
      <c r="FW134" s="12">
        <f t="shared" si="219"/>
        <v>0.35714285714285715</v>
      </c>
      <c r="FX134" s="12">
        <f t="shared" si="220"/>
        <v>5.6603773584905662E-2</v>
      </c>
      <c r="FY134" s="12">
        <f t="shared" si="221"/>
        <v>1.9230769230769232E-2</v>
      </c>
      <c r="FZ134" s="12">
        <f t="shared" si="222"/>
        <v>0</v>
      </c>
      <c r="GA134" s="12">
        <f t="shared" si="223"/>
        <v>1.9607843137254902E-2</v>
      </c>
      <c r="GB134" s="12">
        <f t="shared" si="224"/>
        <v>0.13333333333333333</v>
      </c>
      <c r="GC134" s="12">
        <f t="shared" si="225"/>
        <v>0.15384615384615385</v>
      </c>
    </row>
    <row r="135" spans="1:185" x14ac:dyDescent="0.25">
      <c r="A135" t="s">
        <v>140</v>
      </c>
      <c r="B135" s="10">
        <v>43951</v>
      </c>
      <c r="C135">
        <v>1986000</v>
      </c>
      <c r="D135">
        <v>520800</v>
      </c>
      <c r="E135" s="10">
        <v>43951</v>
      </c>
      <c r="F135">
        <v>1456800</v>
      </c>
      <c r="G135">
        <v>634800</v>
      </c>
      <c r="H135" t="s">
        <v>140</v>
      </c>
      <c r="I135" s="10">
        <v>43950</v>
      </c>
      <c r="J135">
        <v>1465200</v>
      </c>
      <c r="K135">
        <v>148800</v>
      </c>
      <c r="L135" s="10">
        <v>43950</v>
      </c>
      <c r="M135">
        <v>822000</v>
      </c>
      <c r="N135">
        <v>141600</v>
      </c>
      <c r="O135" t="s">
        <v>140</v>
      </c>
      <c r="P135" s="10">
        <v>43949</v>
      </c>
      <c r="Q135">
        <v>1316400</v>
      </c>
      <c r="R135">
        <v>-39600</v>
      </c>
      <c r="S135" s="10">
        <v>43949</v>
      </c>
      <c r="T135">
        <v>680400</v>
      </c>
      <c r="U135">
        <v>0</v>
      </c>
      <c r="V135" t="s">
        <v>140</v>
      </c>
      <c r="W135" s="10">
        <v>43948</v>
      </c>
      <c r="X135">
        <v>1356000</v>
      </c>
      <c r="Y135">
        <v>-81600</v>
      </c>
      <c r="Z135" s="10">
        <v>43948</v>
      </c>
      <c r="AA135">
        <v>680400</v>
      </c>
      <c r="AB135">
        <v>8400</v>
      </c>
      <c r="AC135" t="s">
        <v>140</v>
      </c>
      <c r="AD135" s="10">
        <v>43945</v>
      </c>
      <c r="AE135">
        <v>1437600</v>
      </c>
      <c r="AF135">
        <v>177600</v>
      </c>
      <c r="AG135" s="10">
        <v>43945</v>
      </c>
      <c r="AH135">
        <v>672000</v>
      </c>
      <c r="AI135">
        <v>-157200</v>
      </c>
      <c r="AJ135" t="s">
        <v>140</v>
      </c>
      <c r="AK135" s="10">
        <v>43944</v>
      </c>
      <c r="AL135">
        <v>1260000</v>
      </c>
      <c r="AM135">
        <v>100800</v>
      </c>
      <c r="AN135" s="10">
        <v>43944</v>
      </c>
      <c r="AO135">
        <v>829200</v>
      </c>
      <c r="AP135">
        <v>242400</v>
      </c>
      <c r="AQ135" t="s">
        <v>140</v>
      </c>
      <c r="AR135" s="10">
        <v>43943</v>
      </c>
      <c r="AS135">
        <v>1159200</v>
      </c>
      <c r="AT135">
        <v>64800</v>
      </c>
      <c r="AU135" s="10">
        <v>43943</v>
      </c>
      <c r="AV135">
        <v>586800</v>
      </c>
      <c r="AW135">
        <v>-10800</v>
      </c>
      <c r="AX135" t="s">
        <v>140</v>
      </c>
      <c r="AY135" s="10">
        <v>43942</v>
      </c>
      <c r="AZ135">
        <v>1094400</v>
      </c>
      <c r="BA135">
        <v>57600</v>
      </c>
      <c r="BB135" s="10">
        <v>43942</v>
      </c>
      <c r="BC135">
        <v>597600</v>
      </c>
      <c r="BD135">
        <v>-15600</v>
      </c>
      <c r="BE135" t="s">
        <v>140</v>
      </c>
      <c r="BF135" s="10">
        <v>43941</v>
      </c>
      <c r="BG135">
        <v>1036800</v>
      </c>
      <c r="BH135">
        <v>22800</v>
      </c>
      <c r="BI135" s="10">
        <v>43941</v>
      </c>
      <c r="BJ135">
        <v>613200</v>
      </c>
      <c r="BK135">
        <v>15600</v>
      </c>
      <c r="BL135" t="s">
        <v>140</v>
      </c>
      <c r="BM135" s="10">
        <v>43938</v>
      </c>
      <c r="BN135">
        <v>1014000</v>
      </c>
      <c r="BO135">
        <v>321600</v>
      </c>
      <c r="BP135" s="10">
        <v>43938</v>
      </c>
      <c r="BQ135">
        <v>597600</v>
      </c>
      <c r="BR135">
        <v>104400</v>
      </c>
      <c r="BS135" t="s">
        <v>140</v>
      </c>
      <c r="BT135" s="10">
        <v>43937</v>
      </c>
      <c r="BU135">
        <v>692400</v>
      </c>
      <c r="BV135">
        <v>195600</v>
      </c>
      <c r="BW135" s="10">
        <v>43937</v>
      </c>
      <c r="BX135">
        <v>493200</v>
      </c>
      <c r="BY135">
        <v>122400</v>
      </c>
      <c r="BZ135" t="s">
        <v>140</v>
      </c>
      <c r="CA135" s="10">
        <v>43936</v>
      </c>
      <c r="CB135">
        <v>496800</v>
      </c>
      <c r="CC135">
        <v>63600</v>
      </c>
      <c r="CD135" s="10">
        <v>43936</v>
      </c>
      <c r="CE135">
        <v>370800</v>
      </c>
      <c r="CF135">
        <v>24000</v>
      </c>
      <c r="CG135" t="s">
        <v>140</v>
      </c>
      <c r="CH135" s="10">
        <v>43934</v>
      </c>
      <c r="CI135">
        <v>433200</v>
      </c>
      <c r="CJ135">
        <v>74400</v>
      </c>
      <c r="CK135" s="10">
        <v>43934</v>
      </c>
      <c r="CL135">
        <v>346800</v>
      </c>
      <c r="CM135">
        <v>74400</v>
      </c>
      <c r="CN135" t="s">
        <v>140</v>
      </c>
      <c r="CO135" s="10">
        <v>43930</v>
      </c>
      <c r="CP135">
        <v>358800</v>
      </c>
      <c r="CQ135">
        <v>92400</v>
      </c>
      <c r="CR135" s="10">
        <v>43930</v>
      </c>
      <c r="CS135">
        <v>272400</v>
      </c>
      <c r="CT135">
        <v>39600</v>
      </c>
      <c r="CU135" t="s">
        <v>140</v>
      </c>
      <c r="CV135" s="10">
        <v>43929</v>
      </c>
      <c r="CW135">
        <v>266400</v>
      </c>
      <c r="CX135">
        <v>70800</v>
      </c>
      <c r="CY135" s="10">
        <v>43929</v>
      </c>
      <c r="CZ135">
        <v>232800</v>
      </c>
      <c r="DA135">
        <v>14400</v>
      </c>
      <c r="DD135" t="str">
        <f t="shared" si="163"/>
        <v>TORNTPOWER</v>
      </c>
      <c r="DE135">
        <f t="shared" si="166"/>
        <v>249000</v>
      </c>
      <c r="DF135">
        <f t="shared" si="167"/>
        <v>291000</v>
      </c>
      <c r="DG135">
        <f t="shared" si="168"/>
        <v>324000</v>
      </c>
      <c r="DH135">
        <f t="shared" si="169"/>
        <v>336000</v>
      </c>
      <c r="DI135">
        <f t="shared" si="170"/>
        <v>351000</v>
      </c>
      <c r="DJ135">
        <f t="shared" si="171"/>
        <v>330000</v>
      </c>
      <c r="DK135">
        <f t="shared" si="172"/>
        <v>315000</v>
      </c>
      <c r="DL135">
        <f t="shared" si="173"/>
        <v>312000</v>
      </c>
      <c r="DM135">
        <f t="shared" si="174"/>
        <v>312000</v>
      </c>
      <c r="DN135">
        <f t="shared" si="175"/>
        <v>300000</v>
      </c>
      <c r="DO135">
        <f t="shared" si="176"/>
        <v>288000</v>
      </c>
      <c r="DP135">
        <f t="shared" si="177"/>
        <v>285000</v>
      </c>
      <c r="DQ135">
        <f t="shared" si="178"/>
        <v>252000</v>
      </c>
      <c r="DR135">
        <f t="shared" si="179"/>
        <v>249000</v>
      </c>
      <c r="DS135">
        <f t="shared" si="180"/>
        <v>240000</v>
      </c>
      <c r="DT135">
        <f t="shared" si="181"/>
        <v>120000</v>
      </c>
      <c r="DU135">
        <f t="shared" si="182"/>
        <v>111000</v>
      </c>
      <c r="DV135">
        <f t="shared" si="183"/>
        <v>120000</v>
      </c>
      <c r="DW135">
        <f t="shared" si="184"/>
        <v>105000</v>
      </c>
      <c r="DX135">
        <f t="shared" si="185"/>
        <v>105000</v>
      </c>
      <c r="DY135">
        <f t="shared" si="186"/>
        <v>105000</v>
      </c>
      <c r="DZ135">
        <f t="shared" si="187"/>
        <v>96000</v>
      </c>
      <c r="EA135">
        <f t="shared" si="188"/>
        <v>96000</v>
      </c>
      <c r="EB135">
        <f t="shared" si="189"/>
        <v>99000</v>
      </c>
      <c r="EC135">
        <f t="shared" si="190"/>
        <v>96000</v>
      </c>
      <c r="ED135">
        <f t="shared" si="191"/>
        <v>87000</v>
      </c>
      <c r="EE135">
        <f t="shared" si="192"/>
        <v>84000</v>
      </c>
      <c r="EF135">
        <f t="shared" si="193"/>
        <v>72000</v>
      </c>
      <c r="EG135">
        <f t="shared" si="194"/>
        <v>66000</v>
      </c>
      <c r="EH135">
        <f t="shared" si="195"/>
        <v>66000</v>
      </c>
      <c r="EJ135" s="11" t="str">
        <f t="shared" si="196"/>
        <v>TORNTPOWER</v>
      </c>
      <c r="EK135" s="12">
        <f t="shared" si="165"/>
        <v>0.48192771084337349</v>
      </c>
      <c r="EL135" s="12">
        <f t="shared" si="165"/>
        <v>0.38144329896907214</v>
      </c>
      <c r="EM135" s="12">
        <f t="shared" si="165"/>
        <v>0.37037037037037035</v>
      </c>
      <c r="EN135" s="12">
        <f t="shared" si="165"/>
        <v>0.3125</v>
      </c>
      <c r="EO135" s="12">
        <f t="shared" si="165"/>
        <v>0.29914529914529914</v>
      </c>
      <c r="EP135" s="12">
        <f t="shared" si="165"/>
        <v>0.31818181818181818</v>
      </c>
      <c r="EQ135" s="12">
        <f t="shared" si="165"/>
        <v>0.30476190476190479</v>
      </c>
      <c r="ER135" s="12">
        <f t="shared" si="165"/>
        <v>0.30769230769230771</v>
      </c>
      <c r="ES135" s="12">
        <f t="shared" si="165"/>
        <v>0.31730769230769229</v>
      </c>
      <c r="ET135" s="12">
        <f t="shared" si="165"/>
        <v>0.32</v>
      </c>
      <c r="EU135" s="12">
        <f t="shared" si="165"/>
        <v>0.30208333333333331</v>
      </c>
      <c r="EV135" s="12">
        <f t="shared" si="165"/>
        <v>0.29473684210526313</v>
      </c>
      <c r="EW135" s="12">
        <f t="shared" si="165"/>
        <v>0.2857142857142857</v>
      </c>
      <c r="EX135" s="12">
        <f t="shared" si="165"/>
        <v>0.26506024096385544</v>
      </c>
      <c r="EY135" s="12">
        <f t="shared" si="165"/>
        <v>0.27500000000000002</v>
      </c>
      <c r="FA135" s="12" t="str">
        <f t="shared" si="197"/>
        <v>TORNTPOWER</v>
      </c>
      <c r="FB135" s="12">
        <f t="shared" si="198"/>
        <v>-14.43298969072165</v>
      </c>
      <c r="FC135" s="12">
        <f t="shared" si="199"/>
        <v>-10.185185185185185</v>
      </c>
      <c r="FD135" s="12">
        <f t="shared" si="200"/>
        <v>-3.5714285714285716</v>
      </c>
      <c r="FE135" s="12">
        <f t="shared" si="201"/>
        <v>-4.2735042735042734</v>
      </c>
      <c r="FF135" s="12">
        <f t="shared" si="202"/>
        <v>6.3636363636363633</v>
      </c>
      <c r="FG135" s="12">
        <f t="shared" si="203"/>
        <v>4.7619047619047619</v>
      </c>
      <c r="FH135" s="12">
        <f t="shared" si="204"/>
        <v>0.96153846153846156</v>
      </c>
      <c r="FI135" s="12">
        <f t="shared" si="205"/>
        <v>0</v>
      </c>
      <c r="FJ135" s="12">
        <f t="shared" si="206"/>
        <v>4</v>
      </c>
      <c r="FK135" s="12">
        <f t="shared" si="207"/>
        <v>4.166666666666667</v>
      </c>
      <c r="FL135" s="12">
        <f t="shared" si="208"/>
        <v>1.0526315789473684</v>
      </c>
      <c r="FM135" s="12">
        <f t="shared" si="209"/>
        <v>13.095238095238095</v>
      </c>
      <c r="FN135" s="12">
        <f t="shared" si="210"/>
        <v>1.2048192771084338</v>
      </c>
      <c r="FO135" s="12">
        <f t="shared" si="211"/>
        <v>3.75</v>
      </c>
      <c r="FP135" s="12">
        <f t="shared" si="212"/>
        <v>8.1081081081081086E-2</v>
      </c>
      <c r="FQ135" s="12">
        <f t="shared" si="213"/>
        <v>-7.4999999999999997E-2</v>
      </c>
      <c r="FR135" s="12">
        <f t="shared" si="214"/>
        <v>0.14285714285714285</v>
      </c>
      <c r="FS135" s="12">
        <f t="shared" si="215"/>
        <v>0</v>
      </c>
      <c r="FT135" s="12">
        <f t="shared" si="216"/>
        <v>0</v>
      </c>
      <c r="FU135" s="12">
        <f t="shared" si="217"/>
        <v>9.375E-2</v>
      </c>
      <c r="FV135" s="12">
        <f t="shared" si="218"/>
        <v>0</v>
      </c>
      <c r="FW135" s="12">
        <f t="shared" si="219"/>
        <v>-3.0303030303030304E-2</v>
      </c>
      <c r="FX135" s="12">
        <f t="shared" si="220"/>
        <v>3.125E-2</v>
      </c>
      <c r="FY135" s="12">
        <f t="shared" si="221"/>
        <v>0.10344827586206896</v>
      </c>
      <c r="FZ135" s="12">
        <f t="shared" si="222"/>
        <v>3.5714285714285712E-2</v>
      </c>
      <c r="GA135" s="12">
        <f t="shared" si="223"/>
        <v>0.16666666666666666</v>
      </c>
      <c r="GB135" s="12">
        <f t="shared" si="224"/>
        <v>9.0909090909090912E-2</v>
      </c>
      <c r="GC135" s="12">
        <f t="shared" si="225"/>
        <v>0</v>
      </c>
    </row>
    <row r="136" spans="1:185" x14ac:dyDescent="0.25">
      <c r="A136" t="s">
        <v>141</v>
      </c>
      <c r="B136" s="10">
        <v>43951</v>
      </c>
      <c r="C136">
        <v>1007250</v>
      </c>
      <c r="D136">
        <v>-95250</v>
      </c>
      <c r="E136" s="10">
        <v>43951</v>
      </c>
      <c r="F136">
        <v>892500</v>
      </c>
      <c r="G136">
        <v>108750</v>
      </c>
      <c r="H136" t="s">
        <v>141</v>
      </c>
      <c r="I136" s="10">
        <v>43950</v>
      </c>
      <c r="J136">
        <v>1102500</v>
      </c>
      <c r="K136">
        <v>-40500</v>
      </c>
      <c r="L136" s="10">
        <v>43950</v>
      </c>
      <c r="M136">
        <v>783750</v>
      </c>
      <c r="N136">
        <v>-102000</v>
      </c>
      <c r="O136" t="s">
        <v>141</v>
      </c>
      <c r="P136" s="10">
        <v>43949</v>
      </c>
      <c r="Q136">
        <v>1143000</v>
      </c>
      <c r="R136">
        <v>-123000</v>
      </c>
      <c r="S136" s="10">
        <v>43949</v>
      </c>
      <c r="T136">
        <v>885750</v>
      </c>
      <c r="U136">
        <v>-79500</v>
      </c>
      <c r="V136" t="s">
        <v>141</v>
      </c>
      <c r="W136" s="10">
        <v>43948</v>
      </c>
      <c r="X136">
        <v>1266000</v>
      </c>
      <c r="Y136">
        <v>-159750</v>
      </c>
      <c r="Z136" s="10">
        <v>43948</v>
      </c>
      <c r="AA136">
        <v>965250</v>
      </c>
      <c r="AB136">
        <v>-96750</v>
      </c>
      <c r="AC136" t="s">
        <v>141</v>
      </c>
      <c r="AD136" s="10">
        <v>43945</v>
      </c>
      <c r="AE136">
        <v>1425750</v>
      </c>
      <c r="AF136">
        <v>33750</v>
      </c>
      <c r="AG136" s="10">
        <v>43945</v>
      </c>
      <c r="AH136">
        <v>1062000</v>
      </c>
      <c r="AI136">
        <v>-156000</v>
      </c>
      <c r="AJ136" t="s">
        <v>141</v>
      </c>
      <c r="AK136" s="10">
        <v>43944</v>
      </c>
      <c r="AL136">
        <v>1392000</v>
      </c>
      <c r="AM136">
        <v>332250</v>
      </c>
      <c r="AN136" s="10">
        <v>43944</v>
      </c>
      <c r="AO136">
        <v>1218000</v>
      </c>
      <c r="AP136">
        <v>196500</v>
      </c>
      <c r="AQ136" t="s">
        <v>141</v>
      </c>
      <c r="AR136" s="10">
        <v>43943</v>
      </c>
      <c r="AS136">
        <v>1059750</v>
      </c>
      <c r="AT136">
        <v>-61500</v>
      </c>
      <c r="AU136" s="10">
        <v>43943</v>
      </c>
      <c r="AV136">
        <v>1021500</v>
      </c>
      <c r="AW136">
        <v>-30750</v>
      </c>
      <c r="AX136" t="s">
        <v>141</v>
      </c>
      <c r="AY136" s="10">
        <v>43942</v>
      </c>
      <c r="AZ136">
        <v>1121250</v>
      </c>
      <c r="BA136">
        <v>32250</v>
      </c>
      <c r="BB136" s="10">
        <v>43942</v>
      </c>
      <c r="BC136">
        <v>1052250</v>
      </c>
      <c r="BD136">
        <v>-146250</v>
      </c>
      <c r="BE136" t="s">
        <v>141</v>
      </c>
      <c r="BF136" s="10">
        <v>43941</v>
      </c>
      <c r="BG136">
        <v>1089000</v>
      </c>
      <c r="BH136">
        <v>-9750</v>
      </c>
      <c r="BI136" s="10">
        <v>43941</v>
      </c>
      <c r="BJ136">
        <v>1198500</v>
      </c>
      <c r="BK136">
        <v>30000</v>
      </c>
      <c r="BL136" t="s">
        <v>141</v>
      </c>
      <c r="BM136" s="10">
        <v>43938</v>
      </c>
      <c r="BN136">
        <v>1098750</v>
      </c>
      <c r="BO136">
        <v>81000</v>
      </c>
      <c r="BP136" s="10">
        <v>43938</v>
      </c>
      <c r="BQ136">
        <v>1168500</v>
      </c>
      <c r="BR136">
        <v>-123750</v>
      </c>
      <c r="BS136" t="s">
        <v>141</v>
      </c>
      <c r="BT136" s="10">
        <v>43937</v>
      </c>
      <c r="BU136">
        <v>1017750</v>
      </c>
      <c r="BV136">
        <v>44250</v>
      </c>
      <c r="BW136" s="10">
        <v>43937</v>
      </c>
      <c r="BX136">
        <v>1292250</v>
      </c>
      <c r="BY136">
        <v>178500</v>
      </c>
      <c r="BZ136" t="s">
        <v>141</v>
      </c>
      <c r="CA136" s="10">
        <v>43936</v>
      </c>
      <c r="CB136">
        <v>973500</v>
      </c>
      <c r="CC136">
        <v>202500</v>
      </c>
      <c r="CD136" s="10">
        <v>43936</v>
      </c>
      <c r="CE136">
        <v>1113750</v>
      </c>
      <c r="CF136">
        <v>316500</v>
      </c>
      <c r="CG136" t="s">
        <v>141</v>
      </c>
      <c r="CH136" s="10">
        <v>43934</v>
      </c>
      <c r="CI136">
        <v>771000</v>
      </c>
      <c r="CJ136">
        <v>88500</v>
      </c>
      <c r="CK136" s="10">
        <v>43934</v>
      </c>
      <c r="CL136">
        <v>797250</v>
      </c>
      <c r="CM136">
        <v>-18750</v>
      </c>
      <c r="CN136" t="s">
        <v>141</v>
      </c>
      <c r="CO136" s="10">
        <v>43930</v>
      </c>
      <c r="CP136">
        <v>682500</v>
      </c>
      <c r="CQ136">
        <v>143250</v>
      </c>
      <c r="CR136" s="10">
        <v>43930</v>
      </c>
      <c r="CS136">
        <v>816000</v>
      </c>
      <c r="CT136">
        <v>435750</v>
      </c>
      <c r="CU136" t="s">
        <v>141</v>
      </c>
      <c r="CV136" s="10">
        <v>43929</v>
      </c>
      <c r="CW136">
        <v>539250</v>
      </c>
      <c r="CX136">
        <v>40500</v>
      </c>
      <c r="CY136" s="10">
        <v>43929</v>
      </c>
      <c r="CZ136">
        <v>380250</v>
      </c>
      <c r="DA136">
        <v>24750</v>
      </c>
      <c r="DD136" t="str">
        <f t="shared" si="163"/>
        <v>TVSMOTOR</v>
      </c>
      <c r="DE136">
        <f t="shared" si="166"/>
        <v>861300</v>
      </c>
      <c r="DF136">
        <f t="shared" si="167"/>
        <v>773550</v>
      </c>
      <c r="DG136">
        <f t="shared" si="168"/>
        <v>1012500</v>
      </c>
      <c r="DH136">
        <f t="shared" si="169"/>
        <v>1244700</v>
      </c>
      <c r="DI136">
        <f t="shared" si="170"/>
        <v>1281150</v>
      </c>
      <c r="DJ136">
        <f t="shared" si="171"/>
        <v>1447200</v>
      </c>
      <c r="DK136">
        <f t="shared" si="172"/>
        <v>1490400</v>
      </c>
      <c r="DL136">
        <f t="shared" si="173"/>
        <v>1598400</v>
      </c>
      <c r="DM136">
        <f t="shared" si="174"/>
        <v>1594350</v>
      </c>
      <c r="DN136">
        <f t="shared" si="175"/>
        <v>1649700</v>
      </c>
      <c r="DO136">
        <f t="shared" si="176"/>
        <v>669600</v>
      </c>
      <c r="DP136">
        <f t="shared" si="177"/>
        <v>619650</v>
      </c>
      <c r="DQ136">
        <f t="shared" si="178"/>
        <v>460350</v>
      </c>
      <c r="DR136">
        <f t="shared" si="179"/>
        <v>342900</v>
      </c>
      <c r="DS136">
        <f t="shared" si="180"/>
        <v>301050</v>
      </c>
      <c r="DT136">
        <f t="shared" si="181"/>
        <v>567000</v>
      </c>
      <c r="DU136">
        <f t="shared" si="182"/>
        <v>448200</v>
      </c>
      <c r="DV136">
        <f t="shared" si="183"/>
        <v>502200</v>
      </c>
      <c r="DW136">
        <f t="shared" si="184"/>
        <v>521100</v>
      </c>
      <c r="DX136">
        <f t="shared" si="185"/>
        <v>549450</v>
      </c>
      <c r="DY136">
        <f t="shared" si="186"/>
        <v>583200</v>
      </c>
      <c r="DZ136">
        <f t="shared" si="187"/>
        <v>577800</v>
      </c>
      <c r="EA136">
        <f t="shared" si="188"/>
        <v>594000</v>
      </c>
      <c r="EB136">
        <f t="shared" si="189"/>
        <v>521100</v>
      </c>
      <c r="EC136">
        <f t="shared" si="190"/>
        <v>500850</v>
      </c>
      <c r="ED136">
        <f t="shared" si="191"/>
        <v>330750</v>
      </c>
      <c r="EE136">
        <f t="shared" si="192"/>
        <v>344250</v>
      </c>
      <c r="EF136">
        <f t="shared" si="193"/>
        <v>311850</v>
      </c>
      <c r="EG136">
        <f t="shared" si="194"/>
        <v>306450</v>
      </c>
      <c r="EH136">
        <f t="shared" si="195"/>
        <v>284850</v>
      </c>
      <c r="EJ136" s="11" t="str">
        <f t="shared" si="196"/>
        <v>TVSMOTOR</v>
      </c>
      <c r="EK136" s="12">
        <f t="shared" ref="EK136:EY145" si="226">DT136/DE136</f>
        <v>0.65830721003134796</v>
      </c>
      <c r="EL136" s="12">
        <f t="shared" si="226"/>
        <v>0.57940663176265272</v>
      </c>
      <c r="EM136" s="12">
        <f t="shared" si="226"/>
        <v>0.496</v>
      </c>
      <c r="EN136" s="12">
        <f t="shared" si="226"/>
        <v>0.41865509761388287</v>
      </c>
      <c r="EO136" s="12">
        <f t="shared" si="226"/>
        <v>0.42887249736564803</v>
      </c>
      <c r="EP136" s="12">
        <f t="shared" si="226"/>
        <v>0.40298507462686567</v>
      </c>
      <c r="EQ136" s="12">
        <f t="shared" si="226"/>
        <v>0.38768115942028986</v>
      </c>
      <c r="ER136" s="12">
        <f t="shared" si="226"/>
        <v>0.3716216216216216</v>
      </c>
      <c r="ES136" s="12">
        <f t="shared" si="226"/>
        <v>0.3268416596104996</v>
      </c>
      <c r="ET136" s="12">
        <f t="shared" si="226"/>
        <v>0.30360065466448444</v>
      </c>
      <c r="EU136" s="12">
        <f t="shared" si="226"/>
        <v>0.49395161290322581</v>
      </c>
      <c r="EV136" s="12">
        <f t="shared" si="226"/>
        <v>0.55555555555555558</v>
      </c>
      <c r="EW136" s="12">
        <f t="shared" si="226"/>
        <v>0.67741935483870963</v>
      </c>
      <c r="EX136" s="12">
        <f t="shared" si="226"/>
        <v>0.89370078740157477</v>
      </c>
      <c r="EY136" s="12">
        <f t="shared" si="226"/>
        <v>0.94618834080717484</v>
      </c>
      <c r="FA136" s="12" t="str">
        <f t="shared" si="197"/>
        <v>TVSMOTOR</v>
      </c>
      <c r="FB136" s="12">
        <f t="shared" si="198"/>
        <v>11.343804537521814</v>
      </c>
      <c r="FC136" s="12">
        <f t="shared" si="199"/>
        <v>-23.6</v>
      </c>
      <c r="FD136" s="12">
        <f t="shared" si="200"/>
        <v>-18.655097613882862</v>
      </c>
      <c r="FE136" s="12">
        <f t="shared" si="201"/>
        <v>-2.8451001053740779</v>
      </c>
      <c r="FF136" s="12">
        <f t="shared" si="202"/>
        <v>-11.473880597014926</v>
      </c>
      <c r="FG136" s="12">
        <f t="shared" si="203"/>
        <v>-2.8985507246376812</v>
      </c>
      <c r="FH136" s="12">
        <f t="shared" si="204"/>
        <v>-6.756756756756757</v>
      </c>
      <c r="FI136" s="12">
        <f t="shared" si="205"/>
        <v>0.2540220152413209</v>
      </c>
      <c r="FJ136" s="12">
        <f t="shared" si="206"/>
        <v>-3.3551554828150572</v>
      </c>
      <c r="FK136" s="12">
        <f t="shared" si="207"/>
        <v>146.37096774193549</v>
      </c>
      <c r="FL136" s="12">
        <f t="shared" si="208"/>
        <v>8.0610021786492378</v>
      </c>
      <c r="FM136" s="12">
        <f t="shared" si="209"/>
        <v>34.604105571847505</v>
      </c>
      <c r="FN136" s="12">
        <f t="shared" si="210"/>
        <v>34.251968503937007</v>
      </c>
      <c r="FO136" s="12">
        <f t="shared" si="211"/>
        <v>13.901345291479821</v>
      </c>
      <c r="FP136" s="12">
        <f t="shared" si="212"/>
        <v>0.26506024096385544</v>
      </c>
      <c r="FQ136" s="12">
        <f t="shared" si="213"/>
        <v>-0.10752688172043011</v>
      </c>
      <c r="FR136" s="12">
        <f t="shared" si="214"/>
        <v>-3.6269430051813469E-2</v>
      </c>
      <c r="FS136" s="12">
        <f t="shared" si="215"/>
        <v>-5.1597051597051594E-2</v>
      </c>
      <c r="FT136" s="12">
        <f t="shared" si="216"/>
        <v>-5.7870370370370371E-2</v>
      </c>
      <c r="FU136" s="12">
        <f t="shared" si="217"/>
        <v>9.3457943925233638E-3</v>
      </c>
      <c r="FV136" s="12">
        <f t="shared" si="218"/>
        <v>-2.7272727272727271E-2</v>
      </c>
      <c r="FW136" s="12">
        <f t="shared" si="219"/>
        <v>0.13989637305699482</v>
      </c>
      <c r="FX136" s="12">
        <f t="shared" si="220"/>
        <v>4.0431266846361183E-2</v>
      </c>
      <c r="FY136" s="12">
        <f t="shared" si="221"/>
        <v>0.51428571428571423</v>
      </c>
      <c r="FZ136" s="12">
        <f t="shared" si="222"/>
        <v>-3.9215686274509803E-2</v>
      </c>
      <c r="GA136" s="12">
        <f t="shared" si="223"/>
        <v>0.1038961038961039</v>
      </c>
      <c r="GB136" s="12">
        <f t="shared" si="224"/>
        <v>1.7621145374449341E-2</v>
      </c>
      <c r="GC136" s="12">
        <f t="shared" si="225"/>
        <v>7.582938388625593E-2</v>
      </c>
    </row>
    <row r="137" spans="1:185" x14ac:dyDescent="0.25">
      <c r="A137" t="s">
        <v>142</v>
      </c>
      <c r="B137" s="10">
        <v>43951</v>
      </c>
      <c r="C137">
        <v>86500</v>
      </c>
      <c r="D137">
        <v>-7500</v>
      </c>
      <c r="E137" s="10">
        <v>43951</v>
      </c>
      <c r="F137">
        <v>49000</v>
      </c>
      <c r="G137">
        <v>1000</v>
      </c>
      <c r="H137" t="s">
        <v>142</v>
      </c>
      <c r="I137" s="10">
        <v>43950</v>
      </c>
      <c r="J137">
        <v>94000</v>
      </c>
      <c r="K137">
        <v>-500</v>
      </c>
      <c r="L137" s="10">
        <v>43950</v>
      </c>
      <c r="M137">
        <v>48000</v>
      </c>
      <c r="N137">
        <v>1000</v>
      </c>
      <c r="O137" t="s">
        <v>142</v>
      </c>
      <c r="P137" s="10">
        <v>43949</v>
      </c>
      <c r="Q137">
        <v>94500</v>
      </c>
      <c r="R137">
        <v>6500</v>
      </c>
      <c r="S137" s="10">
        <v>43949</v>
      </c>
      <c r="T137">
        <v>47000</v>
      </c>
      <c r="U137">
        <v>3500</v>
      </c>
      <c r="V137" t="s">
        <v>142</v>
      </c>
      <c r="W137" s="10">
        <v>43948</v>
      </c>
      <c r="X137">
        <v>88000</v>
      </c>
      <c r="Y137">
        <v>8500</v>
      </c>
      <c r="Z137" s="10">
        <v>43948</v>
      </c>
      <c r="AA137">
        <v>43500</v>
      </c>
      <c r="AB137">
        <v>8000</v>
      </c>
      <c r="AC137" t="s">
        <v>142</v>
      </c>
      <c r="AD137" s="10">
        <v>43945</v>
      </c>
      <c r="AE137">
        <v>79500</v>
      </c>
      <c r="AF137">
        <v>-1000</v>
      </c>
      <c r="AG137" s="10">
        <v>43945</v>
      </c>
      <c r="AH137">
        <v>35500</v>
      </c>
      <c r="AI137">
        <v>-3000</v>
      </c>
      <c r="AJ137" t="s">
        <v>142</v>
      </c>
      <c r="AK137" s="10">
        <v>43944</v>
      </c>
      <c r="AL137">
        <v>80500</v>
      </c>
      <c r="AM137">
        <v>4500</v>
      </c>
      <c r="AN137" s="10">
        <v>43944</v>
      </c>
      <c r="AO137">
        <v>38500</v>
      </c>
      <c r="AP137">
        <v>1000</v>
      </c>
      <c r="AQ137" t="s">
        <v>142</v>
      </c>
      <c r="AR137" s="10">
        <v>43943</v>
      </c>
      <c r="AS137">
        <v>76000</v>
      </c>
      <c r="AT137">
        <v>-7000</v>
      </c>
      <c r="AU137" s="10">
        <v>43943</v>
      </c>
      <c r="AV137">
        <v>37500</v>
      </c>
      <c r="AW137">
        <v>-500</v>
      </c>
      <c r="AX137" t="s">
        <v>142</v>
      </c>
      <c r="AY137" s="10">
        <v>43942</v>
      </c>
      <c r="AZ137">
        <v>83000</v>
      </c>
      <c r="BA137">
        <v>12500</v>
      </c>
      <c r="BB137" s="10">
        <v>43942</v>
      </c>
      <c r="BC137">
        <v>38000</v>
      </c>
      <c r="BD137">
        <v>10000</v>
      </c>
      <c r="BE137" t="s">
        <v>142</v>
      </c>
      <c r="BF137" s="10">
        <v>43941</v>
      </c>
      <c r="BG137">
        <v>70500</v>
      </c>
      <c r="BH137">
        <v>10000</v>
      </c>
      <c r="BI137" s="10">
        <v>43941</v>
      </c>
      <c r="BJ137">
        <v>28000</v>
      </c>
      <c r="BK137">
        <v>1500</v>
      </c>
      <c r="BL137" t="s">
        <v>142</v>
      </c>
      <c r="BM137" s="10">
        <v>43938</v>
      </c>
      <c r="BN137">
        <v>60500</v>
      </c>
      <c r="BO137">
        <v>5500</v>
      </c>
      <c r="BP137" s="10">
        <v>43938</v>
      </c>
      <c r="BQ137">
        <v>26500</v>
      </c>
      <c r="BR137">
        <v>500</v>
      </c>
      <c r="BS137" t="s">
        <v>142</v>
      </c>
      <c r="BT137" s="10">
        <v>43937</v>
      </c>
      <c r="BU137">
        <v>55000</v>
      </c>
      <c r="BV137">
        <v>3500</v>
      </c>
      <c r="BW137" s="10">
        <v>43937</v>
      </c>
      <c r="BX137">
        <v>26000</v>
      </c>
      <c r="BY137">
        <v>0</v>
      </c>
      <c r="BZ137" t="s">
        <v>142</v>
      </c>
      <c r="CA137" s="10">
        <v>43936</v>
      </c>
      <c r="CB137">
        <v>51500</v>
      </c>
      <c r="CC137">
        <v>3000</v>
      </c>
      <c r="CD137" s="10">
        <v>43936</v>
      </c>
      <c r="CE137">
        <v>26000</v>
      </c>
      <c r="CF137">
        <v>500</v>
      </c>
      <c r="CG137" t="s">
        <v>142</v>
      </c>
      <c r="CH137" s="10">
        <v>43934</v>
      </c>
      <c r="CI137">
        <v>48500</v>
      </c>
      <c r="CJ137">
        <v>12000</v>
      </c>
      <c r="CK137" s="10">
        <v>43934</v>
      </c>
      <c r="CL137">
        <v>25500</v>
      </c>
      <c r="CM137">
        <v>3000</v>
      </c>
      <c r="CN137" t="s">
        <v>142</v>
      </c>
      <c r="CO137" s="10">
        <v>43930</v>
      </c>
      <c r="CP137">
        <v>36500</v>
      </c>
      <c r="CQ137">
        <v>14000</v>
      </c>
      <c r="CR137" s="10">
        <v>43930</v>
      </c>
      <c r="CS137">
        <v>22500</v>
      </c>
      <c r="CT137">
        <v>3000</v>
      </c>
      <c r="CU137" t="s">
        <v>142</v>
      </c>
      <c r="CV137" s="10">
        <v>43929</v>
      </c>
      <c r="CW137">
        <v>22500</v>
      </c>
      <c r="CX137">
        <v>6500</v>
      </c>
      <c r="CY137" s="10">
        <v>43929</v>
      </c>
      <c r="CZ137">
        <v>19500</v>
      </c>
      <c r="DA137">
        <v>10500</v>
      </c>
      <c r="DD137" t="str">
        <f t="shared" si="163"/>
        <v>UBL</v>
      </c>
      <c r="DE137">
        <f t="shared" si="166"/>
        <v>89600</v>
      </c>
      <c r="DF137">
        <f t="shared" si="167"/>
        <v>95900</v>
      </c>
      <c r="DG137">
        <f t="shared" si="168"/>
        <v>96600</v>
      </c>
      <c r="DH137">
        <f t="shared" si="169"/>
        <v>106400</v>
      </c>
      <c r="DI137">
        <f t="shared" si="170"/>
        <v>97300</v>
      </c>
      <c r="DJ137">
        <f t="shared" si="171"/>
        <v>96600</v>
      </c>
      <c r="DK137">
        <f t="shared" si="172"/>
        <v>96600</v>
      </c>
      <c r="DL137">
        <f t="shared" si="173"/>
        <v>93800</v>
      </c>
      <c r="DM137">
        <f t="shared" si="174"/>
        <v>88200</v>
      </c>
      <c r="DN137">
        <f t="shared" si="175"/>
        <v>88900</v>
      </c>
      <c r="DO137">
        <f t="shared" si="176"/>
        <v>84700</v>
      </c>
      <c r="DP137">
        <f t="shared" si="177"/>
        <v>78400</v>
      </c>
      <c r="DQ137">
        <f t="shared" si="178"/>
        <v>70000</v>
      </c>
      <c r="DR137">
        <f t="shared" si="179"/>
        <v>60900</v>
      </c>
      <c r="DS137">
        <f t="shared" si="180"/>
        <v>63700</v>
      </c>
      <c r="DT137">
        <f t="shared" si="181"/>
        <v>64400</v>
      </c>
      <c r="DU137">
        <f t="shared" si="182"/>
        <v>72100</v>
      </c>
      <c r="DV137">
        <f t="shared" si="183"/>
        <v>74900</v>
      </c>
      <c r="DW137">
        <f t="shared" si="184"/>
        <v>72800</v>
      </c>
      <c r="DX137">
        <f t="shared" si="185"/>
        <v>66500</v>
      </c>
      <c r="DY137">
        <f t="shared" si="186"/>
        <v>54600</v>
      </c>
      <c r="DZ137">
        <f t="shared" si="187"/>
        <v>53900</v>
      </c>
      <c r="EA137">
        <f t="shared" si="188"/>
        <v>51100</v>
      </c>
      <c r="EB137">
        <f t="shared" si="189"/>
        <v>50400</v>
      </c>
      <c r="EC137">
        <f t="shared" si="190"/>
        <v>49000</v>
      </c>
      <c r="ED137">
        <f t="shared" si="191"/>
        <v>49000</v>
      </c>
      <c r="EE137">
        <f t="shared" si="192"/>
        <v>49000</v>
      </c>
      <c r="EF137">
        <f t="shared" si="193"/>
        <v>49000</v>
      </c>
      <c r="EG137">
        <f t="shared" si="194"/>
        <v>47600</v>
      </c>
      <c r="EH137">
        <f t="shared" si="195"/>
        <v>47600</v>
      </c>
      <c r="EJ137" s="11" t="str">
        <f t="shared" si="196"/>
        <v>UBL</v>
      </c>
      <c r="EK137" s="12">
        <f t="shared" si="226"/>
        <v>0.71875</v>
      </c>
      <c r="EL137" s="12">
        <f t="shared" si="226"/>
        <v>0.75182481751824815</v>
      </c>
      <c r="EM137" s="12">
        <f t="shared" si="226"/>
        <v>0.77536231884057971</v>
      </c>
      <c r="EN137" s="12">
        <f t="shared" si="226"/>
        <v>0.68421052631578949</v>
      </c>
      <c r="EO137" s="12">
        <f t="shared" si="226"/>
        <v>0.68345323741007191</v>
      </c>
      <c r="EP137" s="12">
        <f t="shared" si="226"/>
        <v>0.56521739130434778</v>
      </c>
      <c r="EQ137" s="12">
        <f t="shared" si="226"/>
        <v>0.55797101449275366</v>
      </c>
      <c r="ER137" s="12">
        <f t="shared" si="226"/>
        <v>0.54477611940298509</v>
      </c>
      <c r="ES137" s="12">
        <f t="shared" si="226"/>
        <v>0.5714285714285714</v>
      </c>
      <c r="ET137" s="12">
        <f t="shared" si="226"/>
        <v>0.55118110236220474</v>
      </c>
      <c r="EU137" s="12">
        <f t="shared" si="226"/>
        <v>0.57851239669421484</v>
      </c>
      <c r="EV137" s="12">
        <f t="shared" si="226"/>
        <v>0.625</v>
      </c>
      <c r="EW137" s="12">
        <f t="shared" si="226"/>
        <v>0.7</v>
      </c>
      <c r="EX137" s="12">
        <f t="shared" si="226"/>
        <v>0.7816091954022989</v>
      </c>
      <c r="EY137" s="12">
        <f t="shared" si="226"/>
        <v>0.74725274725274726</v>
      </c>
      <c r="FA137" s="12" t="str">
        <f t="shared" si="197"/>
        <v>UBL</v>
      </c>
      <c r="FB137" s="12">
        <f t="shared" si="198"/>
        <v>-6.5693430656934311</v>
      </c>
      <c r="FC137" s="12">
        <f t="shared" si="199"/>
        <v>-0.72463768115942029</v>
      </c>
      <c r="FD137" s="12">
        <f t="shared" si="200"/>
        <v>-9.2105263157894743</v>
      </c>
      <c r="FE137" s="12">
        <f t="shared" si="201"/>
        <v>9.3525179856115113</v>
      </c>
      <c r="FF137" s="12">
        <f t="shared" si="202"/>
        <v>0.72463768115942029</v>
      </c>
      <c r="FG137" s="12">
        <f t="shared" si="203"/>
        <v>0</v>
      </c>
      <c r="FH137" s="12">
        <f t="shared" si="204"/>
        <v>2.9850746268656718</v>
      </c>
      <c r="FI137" s="12">
        <f t="shared" si="205"/>
        <v>6.3492063492063489</v>
      </c>
      <c r="FJ137" s="12">
        <f t="shared" si="206"/>
        <v>-0.78740157480314965</v>
      </c>
      <c r="FK137" s="12">
        <f t="shared" si="207"/>
        <v>4.9586776859504136</v>
      </c>
      <c r="FL137" s="12">
        <f t="shared" si="208"/>
        <v>8.0357142857142865</v>
      </c>
      <c r="FM137" s="12">
        <f t="shared" si="209"/>
        <v>12</v>
      </c>
      <c r="FN137" s="12">
        <f t="shared" si="210"/>
        <v>14.942528735632184</v>
      </c>
      <c r="FO137" s="12">
        <f t="shared" si="211"/>
        <v>-4.395604395604396</v>
      </c>
      <c r="FP137" s="12">
        <f t="shared" si="212"/>
        <v>-0.10679611650485436</v>
      </c>
      <c r="FQ137" s="12">
        <f t="shared" si="213"/>
        <v>-3.7383177570093455E-2</v>
      </c>
      <c r="FR137" s="12">
        <f t="shared" si="214"/>
        <v>2.8846153846153848E-2</v>
      </c>
      <c r="FS137" s="12">
        <f t="shared" si="215"/>
        <v>9.4736842105263161E-2</v>
      </c>
      <c r="FT137" s="12">
        <f t="shared" si="216"/>
        <v>0.21794871794871795</v>
      </c>
      <c r="FU137" s="12">
        <f t="shared" si="217"/>
        <v>1.2987012987012988E-2</v>
      </c>
      <c r="FV137" s="12">
        <f t="shared" si="218"/>
        <v>5.4794520547945202E-2</v>
      </c>
      <c r="FW137" s="12">
        <f t="shared" si="219"/>
        <v>1.3888888888888888E-2</v>
      </c>
      <c r="FX137" s="12">
        <f t="shared" si="220"/>
        <v>2.8571428571428571E-2</v>
      </c>
      <c r="FY137" s="12">
        <f t="shared" si="221"/>
        <v>0</v>
      </c>
      <c r="FZ137" s="12">
        <f t="shared" si="222"/>
        <v>0</v>
      </c>
      <c r="GA137" s="12">
        <f t="shared" si="223"/>
        <v>0</v>
      </c>
      <c r="GB137" s="12">
        <f t="shared" si="224"/>
        <v>2.9411764705882353E-2</v>
      </c>
      <c r="GC137" s="12">
        <f t="shared" si="225"/>
        <v>0</v>
      </c>
    </row>
    <row r="138" spans="1:185" x14ac:dyDescent="0.25">
      <c r="A138" t="s">
        <v>143</v>
      </c>
      <c r="B138" s="10">
        <v>43951</v>
      </c>
      <c r="C138">
        <v>249000</v>
      </c>
      <c r="D138">
        <v>-42000</v>
      </c>
      <c r="E138" s="10">
        <v>43951</v>
      </c>
      <c r="F138">
        <v>120000</v>
      </c>
      <c r="G138">
        <v>9000</v>
      </c>
      <c r="H138" t="s">
        <v>143</v>
      </c>
      <c r="I138" s="10">
        <v>43950</v>
      </c>
      <c r="J138">
        <v>291000</v>
      </c>
      <c r="K138">
        <v>-33000</v>
      </c>
      <c r="L138" s="10">
        <v>43950</v>
      </c>
      <c r="M138">
        <v>111000</v>
      </c>
      <c r="N138">
        <v>-9000</v>
      </c>
      <c r="O138" t="s">
        <v>143</v>
      </c>
      <c r="P138" s="10">
        <v>43949</v>
      </c>
      <c r="Q138">
        <v>324000</v>
      </c>
      <c r="R138">
        <v>-12000</v>
      </c>
      <c r="S138" s="10">
        <v>43949</v>
      </c>
      <c r="T138">
        <v>120000</v>
      </c>
      <c r="U138">
        <v>15000</v>
      </c>
      <c r="V138" t="s">
        <v>143</v>
      </c>
      <c r="W138" s="10">
        <v>43948</v>
      </c>
      <c r="X138">
        <v>336000</v>
      </c>
      <c r="Y138">
        <v>-15000</v>
      </c>
      <c r="Z138" s="10">
        <v>43948</v>
      </c>
      <c r="AA138">
        <v>105000</v>
      </c>
      <c r="AB138">
        <v>0</v>
      </c>
      <c r="AC138" t="s">
        <v>143</v>
      </c>
      <c r="AD138" s="10">
        <v>43945</v>
      </c>
      <c r="AE138">
        <v>351000</v>
      </c>
      <c r="AF138">
        <v>21000</v>
      </c>
      <c r="AG138" s="10">
        <v>43945</v>
      </c>
      <c r="AH138">
        <v>105000</v>
      </c>
      <c r="AI138">
        <v>0</v>
      </c>
      <c r="AJ138" t="s">
        <v>143</v>
      </c>
      <c r="AK138" s="10">
        <v>43944</v>
      </c>
      <c r="AL138">
        <v>330000</v>
      </c>
      <c r="AM138">
        <v>15000</v>
      </c>
      <c r="AN138" s="10">
        <v>43944</v>
      </c>
      <c r="AO138">
        <v>105000</v>
      </c>
      <c r="AP138">
        <v>9000</v>
      </c>
      <c r="AQ138" t="s">
        <v>143</v>
      </c>
      <c r="AR138" s="10">
        <v>43943</v>
      </c>
      <c r="AS138">
        <v>315000</v>
      </c>
      <c r="AT138">
        <v>3000</v>
      </c>
      <c r="AU138" s="10">
        <v>43943</v>
      </c>
      <c r="AV138">
        <v>96000</v>
      </c>
      <c r="AW138">
        <v>0</v>
      </c>
      <c r="AX138" t="s">
        <v>143</v>
      </c>
      <c r="AY138" s="10">
        <v>43942</v>
      </c>
      <c r="AZ138">
        <v>312000</v>
      </c>
      <c r="BA138">
        <v>0</v>
      </c>
      <c r="BB138" s="10">
        <v>43942</v>
      </c>
      <c r="BC138">
        <v>96000</v>
      </c>
      <c r="BD138">
        <v>-3000</v>
      </c>
      <c r="BE138" t="s">
        <v>143</v>
      </c>
      <c r="BF138" s="10">
        <v>43941</v>
      </c>
      <c r="BG138">
        <v>312000</v>
      </c>
      <c r="BH138">
        <v>12000</v>
      </c>
      <c r="BI138" s="10">
        <v>43941</v>
      </c>
      <c r="BJ138">
        <v>99000</v>
      </c>
      <c r="BK138">
        <v>3000</v>
      </c>
      <c r="BL138" t="s">
        <v>143</v>
      </c>
      <c r="BM138" s="10">
        <v>43938</v>
      </c>
      <c r="BN138">
        <v>300000</v>
      </c>
      <c r="BO138">
        <v>12000</v>
      </c>
      <c r="BP138" s="10">
        <v>43938</v>
      </c>
      <c r="BQ138">
        <v>96000</v>
      </c>
      <c r="BR138">
        <v>9000</v>
      </c>
      <c r="BS138" t="s">
        <v>143</v>
      </c>
      <c r="BT138" s="10">
        <v>43937</v>
      </c>
      <c r="BU138">
        <v>288000</v>
      </c>
      <c r="BV138">
        <v>3000</v>
      </c>
      <c r="BW138" s="10">
        <v>43937</v>
      </c>
      <c r="BX138">
        <v>87000</v>
      </c>
      <c r="BY138">
        <v>3000</v>
      </c>
      <c r="BZ138" t="s">
        <v>143</v>
      </c>
      <c r="CA138" s="10">
        <v>43936</v>
      </c>
      <c r="CB138">
        <v>285000</v>
      </c>
      <c r="CC138">
        <v>33000</v>
      </c>
      <c r="CD138" s="10">
        <v>43936</v>
      </c>
      <c r="CE138">
        <v>84000</v>
      </c>
      <c r="CF138">
        <v>12000</v>
      </c>
      <c r="CG138" t="s">
        <v>143</v>
      </c>
      <c r="CH138" s="10">
        <v>43934</v>
      </c>
      <c r="CI138">
        <v>252000</v>
      </c>
      <c r="CJ138">
        <v>3000</v>
      </c>
      <c r="CK138" s="10">
        <v>43934</v>
      </c>
      <c r="CL138">
        <v>72000</v>
      </c>
      <c r="CM138">
        <v>6000</v>
      </c>
      <c r="CN138" t="s">
        <v>143</v>
      </c>
      <c r="CO138" s="10">
        <v>43930</v>
      </c>
      <c r="CP138">
        <v>249000</v>
      </c>
      <c r="CQ138">
        <v>9000</v>
      </c>
      <c r="CR138" s="10">
        <v>43930</v>
      </c>
      <c r="CS138">
        <v>66000</v>
      </c>
      <c r="CT138">
        <v>0</v>
      </c>
      <c r="CU138" t="s">
        <v>143</v>
      </c>
      <c r="CV138" s="10">
        <v>43929</v>
      </c>
      <c r="CW138">
        <v>240000</v>
      </c>
      <c r="CX138">
        <v>6000</v>
      </c>
      <c r="CY138" s="10">
        <v>43929</v>
      </c>
      <c r="CZ138">
        <v>66000</v>
      </c>
      <c r="DA138">
        <v>9000</v>
      </c>
      <c r="DD138" t="str">
        <f t="shared" si="163"/>
        <v>UJJIVAN</v>
      </c>
      <c r="DE138">
        <f t="shared" si="166"/>
        <v>792200</v>
      </c>
      <c r="DF138">
        <f t="shared" si="167"/>
        <v>776900</v>
      </c>
      <c r="DG138">
        <f t="shared" si="168"/>
        <v>814300</v>
      </c>
      <c r="DH138">
        <f t="shared" si="169"/>
        <v>817700</v>
      </c>
      <c r="DI138">
        <f t="shared" si="170"/>
        <v>775200</v>
      </c>
      <c r="DJ138">
        <f t="shared" si="171"/>
        <v>673200</v>
      </c>
      <c r="DK138">
        <f t="shared" si="172"/>
        <v>491300</v>
      </c>
      <c r="DL138">
        <f t="shared" si="173"/>
        <v>479400</v>
      </c>
      <c r="DM138">
        <f t="shared" si="174"/>
        <v>377400</v>
      </c>
      <c r="DN138">
        <f t="shared" si="175"/>
        <v>285600</v>
      </c>
      <c r="DO138">
        <f t="shared" si="176"/>
        <v>134300</v>
      </c>
      <c r="DP138">
        <f t="shared" si="177"/>
        <v>112200</v>
      </c>
      <c r="DQ138">
        <f t="shared" si="178"/>
        <v>57800</v>
      </c>
      <c r="DR138">
        <f t="shared" si="179"/>
        <v>49300</v>
      </c>
      <c r="DS138">
        <f t="shared" si="180"/>
        <v>45900</v>
      </c>
      <c r="DT138">
        <f t="shared" si="181"/>
        <v>229500</v>
      </c>
      <c r="DU138">
        <f t="shared" si="182"/>
        <v>234600</v>
      </c>
      <c r="DV138">
        <f t="shared" si="183"/>
        <v>209100</v>
      </c>
      <c r="DW138">
        <f t="shared" si="184"/>
        <v>198900</v>
      </c>
      <c r="DX138">
        <f t="shared" si="185"/>
        <v>197200</v>
      </c>
      <c r="DY138">
        <f t="shared" si="186"/>
        <v>207400</v>
      </c>
      <c r="DZ138">
        <f t="shared" si="187"/>
        <v>173400</v>
      </c>
      <c r="EA138">
        <f t="shared" si="188"/>
        <v>187000</v>
      </c>
      <c r="EB138">
        <f t="shared" si="189"/>
        <v>127500</v>
      </c>
      <c r="EC138">
        <f t="shared" si="190"/>
        <v>105400</v>
      </c>
      <c r="ED138">
        <f t="shared" si="191"/>
        <v>59500</v>
      </c>
      <c r="EE138">
        <f t="shared" si="192"/>
        <v>54400</v>
      </c>
      <c r="EF138">
        <f t="shared" si="193"/>
        <v>52700</v>
      </c>
      <c r="EG138">
        <f t="shared" si="194"/>
        <v>28900</v>
      </c>
      <c r="EH138">
        <f t="shared" si="195"/>
        <v>27200</v>
      </c>
      <c r="EJ138" s="11" t="str">
        <f t="shared" si="196"/>
        <v>UJJIVAN</v>
      </c>
      <c r="EK138" s="12">
        <f t="shared" si="226"/>
        <v>0.28969957081545067</v>
      </c>
      <c r="EL138" s="12">
        <f t="shared" si="226"/>
        <v>0.30196936542669583</v>
      </c>
      <c r="EM138" s="12">
        <f t="shared" si="226"/>
        <v>0.25678496868475992</v>
      </c>
      <c r="EN138" s="12">
        <f t="shared" si="226"/>
        <v>0.24324324324324326</v>
      </c>
      <c r="EO138" s="12">
        <f t="shared" si="226"/>
        <v>0.25438596491228072</v>
      </c>
      <c r="EP138" s="12">
        <f t="shared" si="226"/>
        <v>0.30808080808080807</v>
      </c>
      <c r="EQ138" s="12">
        <f t="shared" si="226"/>
        <v>0.35294117647058826</v>
      </c>
      <c r="ER138" s="12">
        <f t="shared" si="226"/>
        <v>0.39007092198581561</v>
      </c>
      <c r="ES138" s="12">
        <f t="shared" si="226"/>
        <v>0.33783783783783783</v>
      </c>
      <c r="ET138" s="12">
        <f t="shared" si="226"/>
        <v>0.36904761904761907</v>
      </c>
      <c r="EU138" s="12">
        <f t="shared" si="226"/>
        <v>0.44303797468354428</v>
      </c>
      <c r="EV138" s="12">
        <f t="shared" si="226"/>
        <v>0.48484848484848486</v>
      </c>
      <c r="EW138" s="12">
        <f t="shared" si="226"/>
        <v>0.91176470588235292</v>
      </c>
      <c r="EX138" s="12">
        <f t="shared" si="226"/>
        <v>0.58620689655172409</v>
      </c>
      <c r="EY138" s="12">
        <f t="shared" si="226"/>
        <v>0.59259259259259256</v>
      </c>
      <c r="FA138" s="12" t="str">
        <f t="shared" si="197"/>
        <v>UJJIVAN</v>
      </c>
      <c r="FB138" s="12">
        <f t="shared" si="198"/>
        <v>1.9693654266958425</v>
      </c>
      <c r="FC138" s="12">
        <f t="shared" si="199"/>
        <v>-4.5929018789144047</v>
      </c>
      <c r="FD138" s="12">
        <f t="shared" si="200"/>
        <v>-0.41580041580041582</v>
      </c>
      <c r="FE138" s="12">
        <f t="shared" si="201"/>
        <v>5.4824561403508776</v>
      </c>
      <c r="FF138" s="12">
        <f t="shared" si="202"/>
        <v>15.151515151515152</v>
      </c>
      <c r="FG138" s="12">
        <f t="shared" si="203"/>
        <v>37.024221453287197</v>
      </c>
      <c r="FH138" s="12">
        <f t="shared" si="204"/>
        <v>2.4822695035460991</v>
      </c>
      <c r="FI138" s="12">
        <f t="shared" si="205"/>
        <v>27.027027027027028</v>
      </c>
      <c r="FJ138" s="12">
        <f t="shared" si="206"/>
        <v>32.142857142857146</v>
      </c>
      <c r="FK138" s="12">
        <f t="shared" si="207"/>
        <v>112.65822784810126</v>
      </c>
      <c r="FL138" s="12">
        <f t="shared" si="208"/>
        <v>19.696969696969695</v>
      </c>
      <c r="FM138" s="12">
        <f t="shared" si="209"/>
        <v>94.117647058823536</v>
      </c>
      <c r="FN138" s="12">
        <f t="shared" si="210"/>
        <v>17.241379310344829</v>
      </c>
      <c r="FO138" s="12">
        <f t="shared" si="211"/>
        <v>7.4074074074074074</v>
      </c>
      <c r="FP138" s="12">
        <f t="shared" si="212"/>
        <v>-2.1739130434782608E-2</v>
      </c>
      <c r="FQ138" s="12">
        <f t="shared" si="213"/>
        <v>0.12195121951219512</v>
      </c>
      <c r="FR138" s="12">
        <f t="shared" si="214"/>
        <v>5.128205128205128E-2</v>
      </c>
      <c r="FS138" s="12">
        <f t="shared" si="215"/>
        <v>8.6206896551724137E-3</v>
      </c>
      <c r="FT138" s="12">
        <f t="shared" si="216"/>
        <v>-4.9180327868852458E-2</v>
      </c>
      <c r="FU138" s="12">
        <f t="shared" si="217"/>
        <v>0.19607843137254902</v>
      </c>
      <c r="FV138" s="12">
        <f t="shared" si="218"/>
        <v>-7.2727272727272724E-2</v>
      </c>
      <c r="FW138" s="12">
        <f t="shared" si="219"/>
        <v>0.46666666666666667</v>
      </c>
      <c r="FX138" s="12">
        <f t="shared" si="220"/>
        <v>0.20967741935483872</v>
      </c>
      <c r="FY138" s="12">
        <f t="shared" si="221"/>
        <v>0.77142857142857146</v>
      </c>
      <c r="FZ138" s="12">
        <f t="shared" si="222"/>
        <v>9.375E-2</v>
      </c>
      <c r="GA138" s="12">
        <f t="shared" si="223"/>
        <v>3.2258064516129031E-2</v>
      </c>
      <c r="GB138" s="12">
        <f t="shared" si="224"/>
        <v>0.82352941176470584</v>
      </c>
      <c r="GC138" s="12">
        <f t="shared" si="225"/>
        <v>6.25E-2</v>
      </c>
    </row>
    <row r="139" spans="1:185" x14ac:dyDescent="0.25">
      <c r="A139" t="s">
        <v>144</v>
      </c>
      <c r="B139" s="10">
        <v>43951</v>
      </c>
      <c r="C139">
        <v>861300</v>
      </c>
      <c r="D139">
        <v>87750</v>
      </c>
      <c r="E139" s="10">
        <v>43951</v>
      </c>
      <c r="F139">
        <v>567000</v>
      </c>
      <c r="G139">
        <v>118800</v>
      </c>
      <c r="H139" t="s">
        <v>144</v>
      </c>
      <c r="I139" s="10">
        <v>43950</v>
      </c>
      <c r="J139">
        <v>773550</v>
      </c>
      <c r="K139">
        <v>-238950</v>
      </c>
      <c r="L139" s="10">
        <v>43950</v>
      </c>
      <c r="M139">
        <v>448200</v>
      </c>
      <c r="N139">
        <v>-54000</v>
      </c>
      <c r="O139" t="s">
        <v>144</v>
      </c>
      <c r="P139" s="10">
        <v>43949</v>
      </c>
      <c r="Q139">
        <v>1012500</v>
      </c>
      <c r="R139">
        <v>-232200</v>
      </c>
      <c r="S139" s="10">
        <v>43949</v>
      </c>
      <c r="T139">
        <v>502200</v>
      </c>
      <c r="U139">
        <v>-18900</v>
      </c>
      <c r="V139" t="s">
        <v>144</v>
      </c>
      <c r="W139" s="10">
        <v>43948</v>
      </c>
      <c r="X139">
        <v>1244700</v>
      </c>
      <c r="Y139">
        <v>-36450</v>
      </c>
      <c r="Z139" s="10">
        <v>43948</v>
      </c>
      <c r="AA139">
        <v>521100</v>
      </c>
      <c r="AB139">
        <v>-28350</v>
      </c>
      <c r="AC139" t="s">
        <v>144</v>
      </c>
      <c r="AD139" s="10">
        <v>43945</v>
      </c>
      <c r="AE139">
        <v>1281150</v>
      </c>
      <c r="AF139">
        <v>-166050</v>
      </c>
      <c r="AG139" s="10">
        <v>43945</v>
      </c>
      <c r="AH139">
        <v>549450</v>
      </c>
      <c r="AI139">
        <v>-33750</v>
      </c>
      <c r="AJ139" t="s">
        <v>144</v>
      </c>
      <c r="AK139" s="10">
        <v>43944</v>
      </c>
      <c r="AL139">
        <v>1447200</v>
      </c>
      <c r="AM139">
        <v>-43200</v>
      </c>
      <c r="AN139" s="10">
        <v>43944</v>
      </c>
      <c r="AO139">
        <v>583200</v>
      </c>
      <c r="AP139">
        <v>5400</v>
      </c>
      <c r="AQ139" t="s">
        <v>144</v>
      </c>
      <c r="AR139" s="10">
        <v>43943</v>
      </c>
      <c r="AS139">
        <v>1490400</v>
      </c>
      <c r="AT139">
        <v>-108000</v>
      </c>
      <c r="AU139" s="10">
        <v>43943</v>
      </c>
      <c r="AV139">
        <v>577800</v>
      </c>
      <c r="AW139">
        <v>-16200</v>
      </c>
      <c r="AX139" t="s">
        <v>144</v>
      </c>
      <c r="AY139" s="10">
        <v>43942</v>
      </c>
      <c r="AZ139">
        <v>1598400</v>
      </c>
      <c r="BA139">
        <v>4050</v>
      </c>
      <c r="BB139" s="10">
        <v>43942</v>
      </c>
      <c r="BC139">
        <v>594000</v>
      </c>
      <c r="BD139">
        <v>72900</v>
      </c>
      <c r="BE139" t="s">
        <v>144</v>
      </c>
      <c r="BF139" s="10">
        <v>43941</v>
      </c>
      <c r="BG139">
        <v>1594350</v>
      </c>
      <c r="BH139">
        <v>-55350</v>
      </c>
      <c r="BI139" s="10">
        <v>43941</v>
      </c>
      <c r="BJ139">
        <v>521100</v>
      </c>
      <c r="BK139">
        <v>20250</v>
      </c>
      <c r="BL139" t="s">
        <v>144</v>
      </c>
      <c r="BM139" s="10">
        <v>43938</v>
      </c>
      <c r="BN139">
        <v>1649700</v>
      </c>
      <c r="BO139">
        <v>980100</v>
      </c>
      <c r="BP139" s="10">
        <v>43938</v>
      </c>
      <c r="BQ139">
        <v>500850</v>
      </c>
      <c r="BR139">
        <v>170100</v>
      </c>
      <c r="BS139" t="s">
        <v>144</v>
      </c>
      <c r="BT139" s="10">
        <v>43937</v>
      </c>
      <c r="BU139">
        <v>669600</v>
      </c>
      <c r="BV139">
        <v>49950</v>
      </c>
      <c r="BW139" s="10">
        <v>43937</v>
      </c>
      <c r="BX139">
        <v>330750</v>
      </c>
      <c r="BY139">
        <v>-13500</v>
      </c>
      <c r="BZ139" t="s">
        <v>144</v>
      </c>
      <c r="CA139" s="10">
        <v>43936</v>
      </c>
      <c r="CB139">
        <v>619650</v>
      </c>
      <c r="CC139">
        <v>159300</v>
      </c>
      <c r="CD139" s="10">
        <v>43936</v>
      </c>
      <c r="CE139">
        <v>344250</v>
      </c>
      <c r="CF139">
        <v>32400</v>
      </c>
      <c r="CG139" t="s">
        <v>144</v>
      </c>
      <c r="CH139" s="10">
        <v>43934</v>
      </c>
      <c r="CI139">
        <v>460350</v>
      </c>
      <c r="CJ139">
        <v>117450</v>
      </c>
      <c r="CK139" s="10">
        <v>43934</v>
      </c>
      <c r="CL139">
        <v>311850</v>
      </c>
      <c r="CM139">
        <v>5400</v>
      </c>
      <c r="CN139" t="s">
        <v>144</v>
      </c>
      <c r="CO139" s="10">
        <v>43930</v>
      </c>
      <c r="CP139">
        <v>342900</v>
      </c>
      <c r="CQ139">
        <v>41850</v>
      </c>
      <c r="CR139" s="10">
        <v>43930</v>
      </c>
      <c r="CS139">
        <v>306450</v>
      </c>
      <c r="CT139">
        <v>21600</v>
      </c>
      <c r="CU139" t="s">
        <v>144</v>
      </c>
      <c r="CV139" s="10">
        <v>43929</v>
      </c>
      <c r="CW139">
        <v>301050</v>
      </c>
      <c r="CX139">
        <v>45900</v>
      </c>
      <c r="CY139" s="10">
        <v>43929</v>
      </c>
      <c r="CZ139">
        <v>284850</v>
      </c>
      <c r="DA139">
        <v>74250</v>
      </c>
      <c r="DD139" t="str">
        <f t="shared" si="163"/>
        <v>ULTRACEMCO</v>
      </c>
      <c r="DE139">
        <f t="shared" si="166"/>
        <v>130600</v>
      </c>
      <c r="DF139">
        <f t="shared" si="167"/>
        <v>135600</v>
      </c>
      <c r="DG139">
        <f t="shared" si="168"/>
        <v>144400</v>
      </c>
      <c r="DH139">
        <f t="shared" si="169"/>
        <v>135600</v>
      </c>
      <c r="DI139">
        <f t="shared" si="170"/>
        <v>141000</v>
      </c>
      <c r="DJ139">
        <f t="shared" si="171"/>
        <v>123600</v>
      </c>
      <c r="DK139">
        <f t="shared" si="172"/>
        <v>116000</v>
      </c>
      <c r="DL139">
        <f t="shared" si="173"/>
        <v>108600</v>
      </c>
      <c r="DM139">
        <f t="shared" si="174"/>
        <v>103200</v>
      </c>
      <c r="DN139">
        <f t="shared" si="175"/>
        <v>92800</v>
      </c>
      <c r="DO139">
        <f t="shared" si="176"/>
        <v>81400</v>
      </c>
      <c r="DP139">
        <f t="shared" si="177"/>
        <v>82000</v>
      </c>
      <c r="DQ139">
        <f t="shared" si="178"/>
        <v>73400</v>
      </c>
      <c r="DR139">
        <f t="shared" si="179"/>
        <v>37200</v>
      </c>
      <c r="DS139">
        <f t="shared" si="180"/>
        <v>36400</v>
      </c>
      <c r="DT139">
        <f t="shared" si="181"/>
        <v>85400</v>
      </c>
      <c r="DU139">
        <f t="shared" si="182"/>
        <v>76400</v>
      </c>
      <c r="DV139">
        <f t="shared" si="183"/>
        <v>76800</v>
      </c>
      <c r="DW139">
        <f t="shared" si="184"/>
        <v>78800</v>
      </c>
      <c r="DX139">
        <f t="shared" si="185"/>
        <v>80400</v>
      </c>
      <c r="DY139">
        <f t="shared" si="186"/>
        <v>84600</v>
      </c>
      <c r="DZ139">
        <f t="shared" si="187"/>
        <v>62800</v>
      </c>
      <c r="EA139">
        <f t="shared" si="188"/>
        <v>58400</v>
      </c>
      <c r="EB139">
        <f t="shared" si="189"/>
        <v>59200</v>
      </c>
      <c r="EC139">
        <f t="shared" si="190"/>
        <v>55000</v>
      </c>
      <c r="ED139">
        <f t="shared" si="191"/>
        <v>51800</v>
      </c>
      <c r="EE139">
        <f t="shared" si="192"/>
        <v>52600</v>
      </c>
      <c r="EF139">
        <f t="shared" si="193"/>
        <v>40600</v>
      </c>
      <c r="EG139">
        <f t="shared" si="194"/>
        <v>27600</v>
      </c>
      <c r="EH139">
        <f t="shared" si="195"/>
        <v>25800</v>
      </c>
      <c r="EJ139" s="11" t="str">
        <f t="shared" si="196"/>
        <v>ULTRACEMCO</v>
      </c>
      <c r="EK139" s="12">
        <f t="shared" si="226"/>
        <v>0.65390505359877493</v>
      </c>
      <c r="EL139" s="12">
        <f t="shared" si="226"/>
        <v>0.56342182890855452</v>
      </c>
      <c r="EM139" s="12">
        <f t="shared" si="226"/>
        <v>0.53185595567867039</v>
      </c>
      <c r="EN139" s="12">
        <f t="shared" si="226"/>
        <v>0.58112094395280234</v>
      </c>
      <c r="EO139" s="12">
        <f t="shared" si="226"/>
        <v>0.57021276595744685</v>
      </c>
      <c r="EP139" s="12">
        <f t="shared" si="226"/>
        <v>0.68446601941747576</v>
      </c>
      <c r="EQ139" s="12">
        <f t="shared" si="226"/>
        <v>0.54137931034482756</v>
      </c>
      <c r="ER139" s="12">
        <f t="shared" si="226"/>
        <v>0.53775322283609572</v>
      </c>
      <c r="ES139" s="12">
        <f t="shared" si="226"/>
        <v>0.5736434108527132</v>
      </c>
      <c r="ET139" s="12">
        <f t="shared" si="226"/>
        <v>0.59267241379310343</v>
      </c>
      <c r="EU139" s="12">
        <f t="shared" si="226"/>
        <v>0.63636363636363635</v>
      </c>
      <c r="EV139" s="12">
        <f t="shared" si="226"/>
        <v>0.64146341463414636</v>
      </c>
      <c r="EW139" s="12">
        <f t="shared" si="226"/>
        <v>0.55313351498637597</v>
      </c>
      <c r="EX139" s="12">
        <f t="shared" si="226"/>
        <v>0.74193548387096775</v>
      </c>
      <c r="EY139" s="12">
        <f t="shared" si="226"/>
        <v>0.70879120879120883</v>
      </c>
      <c r="FA139" s="12" t="str">
        <f t="shared" si="197"/>
        <v>ULTRACEMCO</v>
      </c>
      <c r="FB139" s="12">
        <f t="shared" si="198"/>
        <v>-3.6873156342182889</v>
      </c>
      <c r="FC139" s="12">
        <f t="shared" si="199"/>
        <v>-6.094182825484765</v>
      </c>
      <c r="FD139" s="12">
        <f t="shared" si="200"/>
        <v>6.4896755162241888</v>
      </c>
      <c r="FE139" s="12">
        <f t="shared" si="201"/>
        <v>-3.8297872340425534</v>
      </c>
      <c r="FF139" s="12">
        <f t="shared" si="202"/>
        <v>14.077669902912621</v>
      </c>
      <c r="FG139" s="12">
        <f t="shared" si="203"/>
        <v>6.5517241379310347</v>
      </c>
      <c r="FH139" s="12">
        <f t="shared" si="204"/>
        <v>6.8139963167587476</v>
      </c>
      <c r="FI139" s="12">
        <f t="shared" si="205"/>
        <v>5.2325581395348841</v>
      </c>
      <c r="FJ139" s="12">
        <f t="shared" si="206"/>
        <v>11.206896551724139</v>
      </c>
      <c r="FK139" s="12">
        <f t="shared" si="207"/>
        <v>14.004914004914005</v>
      </c>
      <c r="FL139" s="12">
        <f t="shared" si="208"/>
        <v>-0.73170731707317072</v>
      </c>
      <c r="FM139" s="12">
        <f t="shared" si="209"/>
        <v>11.716621253405995</v>
      </c>
      <c r="FN139" s="12">
        <f t="shared" si="210"/>
        <v>97.311827956989248</v>
      </c>
      <c r="FO139" s="12">
        <f t="shared" si="211"/>
        <v>2.197802197802198</v>
      </c>
      <c r="FP139" s="12">
        <f t="shared" si="212"/>
        <v>0.11780104712041885</v>
      </c>
      <c r="FQ139" s="12">
        <f t="shared" si="213"/>
        <v>-5.208333333333333E-3</v>
      </c>
      <c r="FR139" s="12">
        <f t="shared" si="214"/>
        <v>-2.5380710659898477E-2</v>
      </c>
      <c r="FS139" s="12">
        <f t="shared" si="215"/>
        <v>-1.9900497512437811E-2</v>
      </c>
      <c r="FT139" s="12">
        <f t="shared" si="216"/>
        <v>-4.9645390070921988E-2</v>
      </c>
      <c r="FU139" s="12">
        <f t="shared" si="217"/>
        <v>0.34713375796178342</v>
      </c>
      <c r="FV139" s="12">
        <f t="shared" si="218"/>
        <v>7.5342465753424653E-2</v>
      </c>
      <c r="FW139" s="12">
        <f t="shared" si="219"/>
        <v>-1.3513513513513514E-2</v>
      </c>
      <c r="FX139" s="12">
        <f t="shared" si="220"/>
        <v>7.636363636363637E-2</v>
      </c>
      <c r="FY139" s="12">
        <f t="shared" si="221"/>
        <v>6.1776061776061778E-2</v>
      </c>
      <c r="FZ139" s="12">
        <f t="shared" si="222"/>
        <v>-1.5209125475285171E-2</v>
      </c>
      <c r="GA139" s="12">
        <f t="shared" si="223"/>
        <v>0.29556650246305421</v>
      </c>
      <c r="GB139" s="12">
        <f t="shared" si="224"/>
        <v>0.47101449275362317</v>
      </c>
      <c r="GC139" s="12">
        <f t="shared" si="225"/>
        <v>6.9767441860465115E-2</v>
      </c>
    </row>
    <row r="140" spans="1:185" x14ac:dyDescent="0.25">
      <c r="A140" t="s">
        <v>145</v>
      </c>
      <c r="B140" s="10">
        <v>43951</v>
      </c>
      <c r="C140">
        <v>89600</v>
      </c>
      <c r="D140">
        <v>-6300</v>
      </c>
      <c r="E140" s="10">
        <v>43951</v>
      </c>
      <c r="F140">
        <v>64400</v>
      </c>
      <c r="G140">
        <v>-7700</v>
      </c>
      <c r="H140" t="s">
        <v>145</v>
      </c>
      <c r="I140" s="10">
        <v>43950</v>
      </c>
      <c r="J140">
        <v>95900</v>
      </c>
      <c r="K140">
        <v>-700</v>
      </c>
      <c r="L140" s="10">
        <v>43950</v>
      </c>
      <c r="M140">
        <v>72100</v>
      </c>
      <c r="N140">
        <v>-2800</v>
      </c>
      <c r="O140" t="s">
        <v>145</v>
      </c>
      <c r="P140" s="10">
        <v>43949</v>
      </c>
      <c r="Q140">
        <v>96600</v>
      </c>
      <c r="R140">
        <v>-9800</v>
      </c>
      <c r="S140" s="10">
        <v>43949</v>
      </c>
      <c r="T140">
        <v>74900</v>
      </c>
      <c r="U140">
        <v>2100</v>
      </c>
      <c r="V140" t="s">
        <v>145</v>
      </c>
      <c r="W140" s="10">
        <v>43948</v>
      </c>
      <c r="X140">
        <v>106400</v>
      </c>
      <c r="Y140">
        <v>9100</v>
      </c>
      <c r="Z140" s="10">
        <v>43948</v>
      </c>
      <c r="AA140">
        <v>72800</v>
      </c>
      <c r="AB140">
        <v>6300</v>
      </c>
      <c r="AC140" t="s">
        <v>145</v>
      </c>
      <c r="AD140" s="10">
        <v>43945</v>
      </c>
      <c r="AE140">
        <v>97300</v>
      </c>
      <c r="AF140">
        <v>700</v>
      </c>
      <c r="AG140" s="10">
        <v>43945</v>
      </c>
      <c r="AH140">
        <v>66500</v>
      </c>
      <c r="AI140">
        <v>11900</v>
      </c>
      <c r="AJ140" t="s">
        <v>145</v>
      </c>
      <c r="AK140" s="10">
        <v>43944</v>
      </c>
      <c r="AL140">
        <v>96600</v>
      </c>
      <c r="AM140">
        <v>0</v>
      </c>
      <c r="AN140" s="10">
        <v>43944</v>
      </c>
      <c r="AO140">
        <v>54600</v>
      </c>
      <c r="AP140">
        <v>700</v>
      </c>
      <c r="AQ140" t="s">
        <v>145</v>
      </c>
      <c r="AR140" s="10">
        <v>43943</v>
      </c>
      <c r="AS140">
        <v>96600</v>
      </c>
      <c r="AT140">
        <v>2800</v>
      </c>
      <c r="AU140" s="10">
        <v>43943</v>
      </c>
      <c r="AV140">
        <v>53900</v>
      </c>
      <c r="AW140">
        <v>2800</v>
      </c>
      <c r="AX140" t="s">
        <v>145</v>
      </c>
      <c r="AY140" s="10">
        <v>43942</v>
      </c>
      <c r="AZ140">
        <v>93800</v>
      </c>
      <c r="BA140">
        <v>5600</v>
      </c>
      <c r="BB140" s="10">
        <v>43942</v>
      </c>
      <c r="BC140">
        <v>51100</v>
      </c>
      <c r="BD140">
        <v>700</v>
      </c>
      <c r="BE140" t="s">
        <v>145</v>
      </c>
      <c r="BF140" s="10">
        <v>43941</v>
      </c>
      <c r="BG140">
        <v>88200</v>
      </c>
      <c r="BH140">
        <v>-700</v>
      </c>
      <c r="BI140" s="10">
        <v>43941</v>
      </c>
      <c r="BJ140">
        <v>50400</v>
      </c>
      <c r="BK140">
        <v>1400</v>
      </c>
      <c r="BL140" t="s">
        <v>145</v>
      </c>
      <c r="BM140" s="10">
        <v>43938</v>
      </c>
      <c r="BN140">
        <v>88900</v>
      </c>
      <c r="BO140">
        <v>4200</v>
      </c>
      <c r="BP140" s="10">
        <v>43938</v>
      </c>
      <c r="BQ140">
        <v>49000</v>
      </c>
      <c r="BR140">
        <v>0</v>
      </c>
      <c r="BS140" t="s">
        <v>145</v>
      </c>
      <c r="BT140" s="10">
        <v>43937</v>
      </c>
      <c r="BU140">
        <v>84700</v>
      </c>
      <c r="BV140">
        <v>6300</v>
      </c>
      <c r="BW140" s="10">
        <v>43937</v>
      </c>
      <c r="BX140">
        <v>49000</v>
      </c>
      <c r="BY140">
        <v>0</v>
      </c>
      <c r="BZ140" t="s">
        <v>145</v>
      </c>
      <c r="CA140" s="10">
        <v>43936</v>
      </c>
      <c r="CB140">
        <v>78400</v>
      </c>
      <c r="CC140">
        <v>8400</v>
      </c>
      <c r="CD140" s="10">
        <v>43936</v>
      </c>
      <c r="CE140">
        <v>49000</v>
      </c>
      <c r="CF140">
        <v>0</v>
      </c>
      <c r="CG140" t="s">
        <v>145</v>
      </c>
      <c r="CH140" s="10">
        <v>43934</v>
      </c>
      <c r="CI140">
        <v>70000</v>
      </c>
      <c r="CJ140">
        <v>9100</v>
      </c>
      <c r="CK140" s="10">
        <v>43934</v>
      </c>
      <c r="CL140">
        <v>49000</v>
      </c>
      <c r="CM140">
        <v>1400</v>
      </c>
      <c r="CN140" t="s">
        <v>145</v>
      </c>
      <c r="CO140" s="10">
        <v>43930</v>
      </c>
      <c r="CP140">
        <v>60900</v>
      </c>
      <c r="CQ140">
        <v>-2800</v>
      </c>
      <c r="CR140" s="10">
        <v>43930</v>
      </c>
      <c r="CS140">
        <v>47600</v>
      </c>
      <c r="CT140">
        <v>0</v>
      </c>
      <c r="CU140" t="s">
        <v>145</v>
      </c>
      <c r="CV140" s="10">
        <v>43929</v>
      </c>
      <c r="CW140">
        <v>63700</v>
      </c>
      <c r="CX140">
        <v>7000</v>
      </c>
      <c r="CY140" s="10">
        <v>43929</v>
      </c>
      <c r="CZ140">
        <v>47600</v>
      </c>
      <c r="DA140">
        <v>700</v>
      </c>
      <c r="DD140" t="str">
        <f t="shared" si="163"/>
        <v>UPL</v>
      </c>
      <c r="DE140">
        <f t="shared" si="166"/>
        <v>1612800</v>
      </c>
      <c r="DF140">
        <f t="shared" si="167"/>
        <v>1363500</v>
      </c>
      <c r="DG140">
        <f t="shared" si="168"/>
        <v>1661400</v>
      </c>
      <c r="DH140">
        <f t="shared" si="169"/>
        <v>1782000</v>
      </c>
      <c r="DI140">
        <f t="shared" si="170"/>
        <v>1867500</v>
      </c>
      <c r="DJ140">
        <f t="shared" si="171"/>
        <v>1887300</v>
      </c>
      <c r="DK140">
        <f t="shared" si="172"/>
        <v>1559700</v>
      </c>
      <c r="DL140">
        <f t="shared" si="173"/>
        <v>1478700</v>
      </c>
      <c r="DM140">
        <f t="shared" si="174"/>
        <v>1501200</v>
      </c>
      <c r="DN140">
        <f t="shared" si="175"/>
        <v>1587600</v>
      </c>
      <c r="DO140">
        <f t="shared" si="176"/>
        <v>1565100</v>
      </c>
      <c r="DP140">
        <f t="shared" si="177"/>
        <v>1296000</v>
      </c>
      <c r="DQ140">
        <f t="shared" si="178"/>
        <v>784800</v>
      </c>
      <c r="DR140">
        <f t="shared" si="179"/>
        <v>565200</v>
      </c>
      <c r="DS140">
        <f t="shared" si="180"/>
        <v>370800</v>
      </c>
      <c r="DT140">
        <f t="shared" si="181"/>
        <v>1021500</v>
      </c>
      <c r="DU140">
        <f t="shared" si="182"/>
        <v>616500</v>
      </c>
      <c r="DV140">
        <f t="shared" si="183"/>
        <v>632700</v>
      </c>
      <c r="DW140">
        <f t="shared" si="184"/>
        <v>491400</v>
      </c>
      <c r="DX140">
        <f t="shared" si="185"/>
        <v>512100</v>
      </c>
      <c r="DY140">
        <f t="shared" si="186"/>
        <v>541800</v>
      </c>
      <c r="DZ140">
        <f t="shared" si="187"/>
        <v>521100</v>
      </c>
      <c r="EA140">
        <f t="shared" si="188"/>
        <v>483300</v>
      </c>
      <c r="EB140">
        <f t="shared" si="189"/>
        <v>478800</v>
      </c>
      <c r="EC140">
        <f t="shared" si="190"/>
        <v>469800</v>
      </c>
      <c r="ED140">
        <f t="shared" si="191"/>
        <v>432900</v>
      </c>
      <c r="EE140">
        <f t="shared" si="192"/>
        <v>387000</v>
      </c>
      <c r="EF140">
        <f t="shared" si="193"/>
        <v>211500</v>
      </c>
      <c r="EG140">
        <f t="shared" si="194"/>
        <v>195300</v>
      </c>
      <c r="EH140">
        <f t="shared" si="195"/>
        <v>138600</v>
      </c>
      <c r="EJ140" s="11" t="str">
        <f t="shared" si="196"/>
        <v>UPL</v>
      </c>
      <c r="EK140" s="12">
        <f t="shared" si="226"/>
        <v>0.6333705357142857</v>
      </c>
      <c r="EL140" s="12">
        <f t="shared" si="226"/>
        <v>0.45214521452145212</v>
      </c>
      <c r="EM140" s="12">
        <f t="shared" si="226"/>
        <v>0.38082340195016251</v>
      </c>
      <c r="EN140" s="12">
        <f t="shared" si="226"/>
        <v>0.27575757575757576</v>
      </c>
      <c r="EO140" s="12">
        <f t="shared" si="226"/>
        <v>0.2742168674698795</v>
      </c>
      <c r="EP140" s="12">
        <f t="shared" si="226"/>
        <v>0.28707677634716261</v>
      </c>
      <c r="EQ140" s="12">
        <f t="shared" si="226"/>
        <v>0.33410271206001152</v>
      </c>
      <c r="ER140" s="12">
        <f t="shared" si="226"/>
        <v>0.32684114424832622</v>
      </c>
      <c r="ES140" s="12">
        <f t="shared" si="226"/>
        <v>0.31894484412470026</v>
      </c>
      <c r="ET140" s="12">
        <f t="shared" si="226"/>
        <v>0.29591836734693877</v>
      </c>
      <c r="EU140" s="12">
        <f t="shared" si="226"/>
        <v>0.27659574468085107</v>
      </c>
      <c r="EV140" s="12">
        <f t="shared" si="226"/>
        <v>0.2986111111111111</v>
      </c>
      <c r="EW140" s="12">
        <f t="shared" si="226"/>
        <v>0.26949541284403672</v>
      </c>
      <c r="EX140" s="12">
        <f t="shared" si="226"/>
        <v>0.34554140127388533</v>
      </c>
      <c r="EY140" s="12">
        <f t="shared" si="226"/>
        <v>0.37378640776699029</v>
      </c>
      <c r="FA140" s="12" t="str">
        <f t="shared" si="197"/>
        <v>UPL</v>
      </c>
      <c r="FB140" s="12">
        <f t="shared" si="198"/>
        <v>18.283828382838283</v>
      </c>
      <c r="FC140" s="12">
        <f t="shared" si="199"/>
        <v>-17.930660888407367</v>
      </c>
      <c r="FD140" s="12">
        <f t="shared" si="200"/>
        <v>-6.7676767676767673</v>
      </c>
      <c r="FE140" s="12">
        <f t="shared" si="201"/>
        <v>-4.5783132530120483</v>
      </c>
      <c r="FF140" s="12">
        <f t="shared" si="202"/>
        <v>-1.0491177873152122</v>
      </c>
      <c r="FG140" s="12">
        <f t="shared" si="203"/>
        <v>21.004039238315059</v>
      </c>
      <c r="FH140" s="12">
        <f t="shared" si="204"/>
        <v>5.4777845404747412</v>
      </c>
      <c r="FI140" s="12">
        <f t="shared" si="205"/>
        <v>-1.4988009592326139</v>
      </c>
      <c r="FJ140" s="12">
        <f t="shared" si="206"/>
        <v>-5.4421768707482991</v>
      </c>
      <c r="FK140" s="12">
        <f t="shared" si="207"/>
        <v>1.4376078205865439</v>
      </c>
      <c r="FL140" s="12">
        <f t="shared" si="208"/>
        <v>20.763888888888889</v>
      </c>
      <c r="FM140" s="12">
        <f t="shared" si="209"/>
        <v>65.137614678899084</v>
      </c>
      <c r="FN140" s="12">
        <f t="shared" si="210"/>
        <v>38.853503184713375</v>
      </c>
      <c r="FO140" s="12">
        <f t="shared" si="211"/>
        <v>52.427184466019419</v>
      </c>
      <c r="FP140" s="12">
        <f t="shared" si="212"/>
        <v>0.65693430656934304</v>
      </c>
      <c r="FQ140" s="12">
        <f t="shared" si="213"/>
        <v>-2.5604551920341393E-2</v>
      </c>
      <c r="FR140" s="12">
        <f t="shared" si="214"/>
        <v>0.28754578754578752</v>
      </c>
      <c r="FS140" s="12">
        <f t="shared" si="215"/>
        <v>-4.0421792618629174E-2</v>
      </c>
      <c r="FT140" s="12">
        <f t="shared" si="216"/>
        <v>-5.4817275747508304E-2</v>
      </c>
      <c r="FU140" s="12">
        <f t="shared" si="217"/>
        <v>3.9723661485319514E-2</v>
      </c>
      <c r="FV140" s="12">
        <f t="shared" si="218"/>
        <v>7.8212290502793297E-2</v>
      </c>
      <c r="FW140" s="12">
        <f t="shared" si="219"/>
        <v>9.3984962406015032E-3</v>
      </c>
      <c r="FX140" s="12">
        <f t="shared" si="220"/>
        <v>1.9157088122605363E-2</v>
      </c>
      <c r="FY140" s="12">
        <f t="shared" si="221"/>
        <v>8.5239085239085244E-2</v>
      </c>
      <c r="FZ140" s="12">
        <f t="shared" si="222"/>
        <v>0.1186046511627907</v>
      </c>
      <c r="GA140" s="12">
        <f t="shared" si="223"/>
        <v>0.82978723404255317</v>
      </c>
      <c r="GB140" s="12">
        <f t="shared" si="224"/>
        <v>8.294930875576037E-2</v>
      </c>
      <c r="GC140" s="12">
        <f t="shared" si="225"/>
        <v>0.40909090909090912</v>
      </c>
    </row>
    <row r="141" spans="1:185" x14ac:dyDescent="0.25">
      <c r="A141" t="s">
        <v>146</v>
      </c>
      <c r="B141" s="10">
        <v>43951</v>
      </c>
      <c r="C141">
        <v>792200</v>
      </c>
      <c r="D141">
        <v>15300</v>
      </c>
      <c r="E141" s="10">
        <v>43951</v>
      </c>
      <c r="F141">
        <v>229500</v>
      </c>
      <c r="G141">
        <v>-5100</v>
      </c>
      <c r="H141" t="s">
        <v>146</v>
      </c>
      <c r="I141" s="10">
        <v>43950</v>
      </c>
      <c r="J141">
        <v>776900</v>
      </c>
      <c r="K141">
        <v>-37400</v>
      </c>
      <c r="L141" s="10">
        <v>43950</v>
      </c>
      <c r="M141">
        <v>234600</v>
      </c>
      <c r="N141">
        <v>25500</v>
      </c>
      <c r="O141" t="s">
        <v>146</v>
      </c>
      <c r="P141" s="10">
        <v>43949</v>
      </c>
      <c r="Q141">
        <v>814300</v>
      </c>
      <c r="R141">
        <v>-3400</v>
      </c>
      <c r="S141" s="10">
        <v>43949</v>
      </c>
      <c r="T141">
        <v>209100</v>
      </c>
      <c r="U141">
        <v>10200</v>
      </c>
      <c r="V141" t="s">
        <v>146</v>
      </c>
      <c r="W141" s="10">
        <v>43948</v>
      </c>
      <c r="X141">
        <v>817700</v>
      </c>
      <c r="Y141">
        <v>42500</v>
      </c>
      <c r="Z141" s="10">
        <v>43948</v>
      </c>
      <c r="AA141">
        <v>198900</v>
      </c>
      <c r="AB141">
        <v>1700</v>
      </c>
      <c r="AC141" t="s">
        <v>146</v>
      </c>
      <c r="AD141" s="10">
        <v>43945</v>
      </c>
      <c r="AE141">
        <v>775200</v>
      </c>
      <c r="AF141">
        <v>102000</v>
      </c>
      <c r="AG141" s="10">
        <v>43945</v>
      </c>
      <c r="AH141">
        <v>197200</v>
      </c>
      <c r="AI141">
        <v>-10200</v>
      </c>
      <c r="AJ141" t="s">
        <v>146</v>
      </c>
      <c r="AK141" s="10">
        <v>43944</v>
      </c>
      <c r="AL141">
        <v>673200</v>
      </c>
      <c r="AM141">
        <v>181900</v>
      </c>
      <c r="AN141" s="10">
        <v>43944</v>
      </c>
      <c r="AO141">
        <v>207400</v>
      </c>
      <c r="AP141">
        <v>34000</v>
      </c>
      <c r="AQ141" t="s">
        <v>146</v>
      </c>
      <c r="AR141" s="10">
        <v>43943</v>
      </c>
      <c r="AS141">
        <v>491300</v>
      </c>
      <c r="AT141">
        <v>11900</v>
      </c>
      <c r="AU141" s="10">
        <v>43943</v>
      </c>
      <c r="AV141">
        <v>173400</v>
      </c>
      <c r="AW141">
        <v>-13600</v>
      </c>
      <c r="AX141" t="s">
        <v>146</v>
      </c>
      <c r="AY141" s="10">
        <v>43942</v>
      </c>
      <c r="AZ141">
        <v>479400</v>
      </c>
      <c r="BA141">
        <v>102000</v>
      </c>
      <c r="BB141" s="10">
        <v>43942</v>
      </c>
      <c r="BC141">
        <v>187000</v>
      </c>
      <c r="BD141">
        <v>59500</v>
      </c>
      <c r="BE141" t="s">
        <v>146</v>
      </c>
      <c r="BF141" s="10">
        <v>43941</v>
      </c>
      <c r="BG141">
        <v>377400</v>
      </c>
      <c r="BH141">
        <v>91800</v>
      </c>
      <c r="BI141" s="10">
        <v>43941</v>
      </c>
      <c r="BJ141">
        <v>127500</v>
      </c>
      <c r="BK141">
        <v>22100</v>
      </c>
      <c r="BL141" t="s">
        <v>146</v>
      </c>
      <c r="BM141" s="10">
        <v>43938</v>
      </c>
      <c r="BN141">
        <v>285600</v>
      </c>
      <c r="BO141">
        <v>151300</v>
      </c>
      <c r="BP141" s="10">
        <v>43938</v>
      </c>
      <c r="BQ141">
        <v>105400</v>
      </c>
      <c r="BR141">
        <v>45900</v>
      </c>
      <c r="BS141" t="s">
        <v>146</v>
      </c>
      <c r="BT141" s="10">
        <v>43937</v>
      </c>
      <c r="BU141">
        <v>134300</v>
      </c>
      <c r="BV141">
        <v>22100</v>
      </c>
      <c r="BW141" s="10">
        <v>43937</v>
      </c>
      <c r="BX141">
        <v>59500</v>
      </c>
      <c r="BY141">
        <v>5100</v>
      </c>
      <c r="BZ141" t="s">
        <v>146</v>
      </c>
      <c r="CA141" s="10">
        <v>43936</v>
      </c>
      <c r="CB141">
        <v>112200</v>
      </c>
      <c r="CC141">
        <v>54400</v>
      </c>
      <c r="CD141" s="10">
        <v>43936</v>
      </c>
      <c r="CE141">
        <v>54400</v>
      </c>
      <c r="CF141">
        <v>1700</v>
      </c>
      <c r="CG141" t="s">
        <v>146</v>
      </c>
      <c r="CH141" s="10">
        <v>43934</v>
      </c>
      <c r="CI141">
        <v>57800</v>
      </c>
      <c r="CJ141">
        <v>8500</v>
      </c>
      <c r="CK141" s="10">
        <v>43934</v>
      </c>
      <c r="CL141">
        <v>52700</v>
      </c>
      <c r="CM141">
        <v>23800</v>
      </c>
      <c r="CN141" t="s">
        <v>146</v>
      </c>
      <c r="CO141" s="10">
        <v>43930</v>
      </c>
      <c r="CP141">
        <v>49300</v>
      </c>
      <c r="CQ141">
        <v>3400</v>
      </c>
      <c r="CR141" s="10">
        <v>43930</v>
      </c>
      <c r="CS141">
        <v>28900</v>
      </c>
      <c r="CT141">
        <v>1700</v>
      </c>
      <c r="CU141" t="s">
        <v>146</v>
      </c>
      <c r="CV141" s="10">
        <v>43929</v>
      </c>
      <c r="CW141">
        <v>45900</v>
      </c>
      <c r="CX141">
        <v>1700</v>
      </c>
      <c r="CY141" s="10">
        <v>43929</v>
      </c>
      <c r="CZ141">
        <v>27200</v>
      </c>
      <c r="DA141">
        <v>0</v>
      </c>
      <c r="DD141" t="str">
        <f t="shared" si="163"/>
        <v>VEDL</v>
      </c>
      <c r="DE141">
        <f t="shared" si="166"/>
        <v>11616500</v>
      </c>
      <c r="DF141">
        <f t="shared" si="167"/>
        <v>12530000</v>
      </c>
      <c r="DG141">
        <f t="shared" si="168"/>
        <v>13450500</v>
      </c>
      <c r="DH141">
        <f t="shared" si="169"/>
        <v>13723500</v>
      </c>
      <c r="DI141">
        <f t="shared" si="170"/>
        <v>14084000</v>
      </c>
      <c r="DJ141">
        <f t="shared" si="171"/>
        <v>13930000</v>
      </c>
      <c r="DK141">
        <f t="shared" si="172"/>
        <v>12950000</v>
      </c>
      <c r="DL141">
        <f t="shared" si="173"/>
        <v>12026000</v>
      </c>
      <c r="DM141">
        <f t="shared" si="174"/>
        <v>11543000</v>
      </c>
      <c r="DN141">
        <f t="shared" si="175"/>
        <v>9579500</v>
      </c>
      <c r="DO141">
        <f t="shared" si="176"/>
        <v>9023000</v>
      </c>
      <c r="DP141">
        <f t="shared" si="177"/>
        <v>8512000</v>
      </c>
      <c r="DQ141">
        <f t="shared" si="178"/>
        <v>8008000</v>
      </c>
      <c r="DR141">
        <f t="shared" si="179"/>
        <v>8491000</v>
      </c>
      <c r="DS141">
        <f t="shared" si="180"/>
        <v>8568000</v>
      </c>
      <c r="DT141">
        <f t="shared" si="181"/>
        <v>9397500</v>
      </c>
      <c r="DU141">
        <f t="shared" si="182"/>
        <v>8162000</v>
      </c>
      <c r="DV141">
        <f t="shared" si="183"/>
        <v>8270500</v>
      </c>
      <c r="DW141">
        <f t="shared" si="184"/>
        <v>8820000</v>
      </c>
      <c r="DX141">
        <f t="shared" si="185"/>
        <v>8711500</v>
      </c>
      <c r="DY141">
        <f t="shared" si="186"/>
        <v>8778000</v>
      </c>
      <c r="DZ141">
        <f t="shared" si="187"/>
        <v>8267000</v>
      </c>
      <c r="EA141">
        <f t="shared" si="188"/>
        <v>9453500</v>
      </c>
      <c r="EB141">
        <f t="shared" si="189"/>
        <v>8473500</v>
      </c>
      <c r="EC141">
        <f t="shared" si="190"/>
        <v>8389500</v>
      </c>
      <c r="ED141">
        <f t="shared" si="191"/>
        <v>8505000</v>
      </c>
      <c r="EE141">
        <f t="shared" si="192"/>
        <v>7416500</v>
      </c>
      <c r="EF141">
        <f t="shared" si="193"/>
        <v>6881000</v>
      </c>
      <c r="EG141">
        <f t="shared" si="194"/>
        <v>6226500</v>
      </c>
      <c r="EH141">
        <f t="shared" si="195"/>
        <v>5085500</v>
      </c>
      <c r="EJ141" s="11" t="str">
        <f t="shared" si="196"/>
        <v>VEDL</v>
      </c>
      <c r="EK141" s="12">
        <f t="shared" si="226"/>
        <v>0.8089786080144622</v>
      </c>
      <c r="EL141" s="12">
        <f t="shared" si="226"/>
        <v>0.65139664804469277</v>
      </c>
      <c r="EM141" s="12">
        <f t="shared" si="226"/>
        <v>0.61488420504813945</v>
      </c>
      <c r="EN141" s="12">
        <f t="shared" si="226"/>
        <v>0.6426931905126243</v>
      </c>
      <c r="EO141" s="12">
        <f t="shared" si="226"/>
        <v>0.61853876739562619</v>
      </c>
      <c r="EP141" s="12">
        <f t="shared" si="226"/>
        <v>0.63015075376884422</v>
      </c>
      <c r="EQ141" s="12">
        <f t="shared" si="226"/>
        <v>0.63837837837837841</v>
      </c>
      <c r="ER141" s="12">
        <f t="shared" si="226"/>
        <v>0.7860884749708964</v>
      </c>
      <c r="ES141" s="12">
        <f t="shared" si="226"/>
        <v>0.73408126137052754</v>
      </c>
      <c r="ET141" s="12">
        <f t="shared" si="226"/>
        <v>0.87577639751552794</v>
      </c>
      <c r="EU141" s="12">
        <f t="shared" si="226"/>
        <v>0.94259115593483322</v>
      </c>
      <c r="EV141" s="12">
        <f t="shared" si="226"/>
        <v>0.87129934210526316</v>
      </c>
      <c r="EW141" s="12">
        <f t="shared" si="226"/>
        <v>0.85926573426573427</v>
      </c>
      <c r="EX141" s="12">
        <f t="shared" si="226"/>
        <v>0.73330585325638908</v>
      </c>
      <c r="EY141" s="12">
        <f t="shared" si="226"/>
        <v>0.59354575163398693</v>
      </c>
      <c r="FA141" s="12" t="str">
        <f t="shared" si="197"/>
        <v>VEDL</v>
      </c>
      <c r="FB141" s="12">
        <f t="shared" si="198"/>
        <v>-7.2905027932960893</v>
      </c>
      <c r="FC141" s="12">
        <f t="shared" si="199"/>
        <v>-6.8436117616445484</v>
      </c>
      <c r="FD141" s="12">
        <f t="shared" si="200"/>
        <v>-1.9892884468247896</v>
      </c>
      <c r="FE141" s="12">
        <f t="shared" si="201"/>
        <v>-2.5596421471172963</v>
      </c>
      <c r="FF141" s="12">
        <f t="shared" si="202"/>
        <v>1.1055276381909547</v>
      </c>
      <c r="FG141" s="12">
        <f t="shared" si="203"/>
        <v>7.5675675675675675</v>
      </c>
      <c r="FH141" s="12">
        <f t="shared" si="204"/>
        <v>7.6833527357392315</v>
      </c>
      <c r="FI141" s="12">
        <f t="shared" si="205"/>
        <v>4.1843541540327474</v>
      </c>
      <c r="FJ141" s="12">
        <f t="shared" si="206"/>
        <v>20.496894409937887</v>
      </c>
      <c r="FK141" s="12">
        <f t="shared" si="207"/>
        <v>6.1675717610550818</v>
      </c>
      <c r="FL141" s="12">
        <f t="shared" si="208"/>
        <v>6.0032894736842106</v>
      </c>
      <c r="FM141" s="12">
        <f t="shared" si="209"/>
        <v>6.2937062937062933</v>
      </c>
      <c r="FN141" s="12">
        <f t="shared" si="210"/>
        <v>-5.6883759274525971</v>
      </c>
      <c r="FO141" s="12">
        <f t="shared" si="211"/>
        <v>-0.89869281045751637</v>
      </c>
      <c r="FP141" s="12">
        <f t="shared" si="212"/>
        <v>0.15137221269296741</v>
      </c>
      <c r="FQ141" s="12">
        <f t="shared" si="213"/>
        <v>-1.3118916631400761E-2</v>
      </c>
      <c r="FR141" s="12">
        <f t="shared" si="214"/>
        <v>-6.2301587301587302E-2</v>
      </c>
      <c r="FS141" s="12">
        <f t="shared" si="215"/>
        <v>1.2454801124949779E-2</v>
      </c>
      <c r="FT141" s="12">
        <f t="shared" si="216"/>
        <v>-7.575757575757576E-3</v>
      </c>
      <c r="FU141" s="12">
        <f t="shared" si="217"/>
        <v>6.1812023708721422E-2</v>
      </c>
      <c r="FV141" s="12">
        <f t="shared" si="218"/>
        <v>-0.12550907071455017</v>
      </c>
      <c r="FW141" s="12">
        <f t="shared" si="219"/>
        <v>0.11565468814539447</v>
      </c>
      <c r="FX141" s="12">
        <f t="shared" si="220"/>
        <v>1.0012515644555695E-2</v>
      </c>
      <c r="FY141" s="12">
        <f t="shared" si="221"/>
        <v>-1.3580246913580247E-2</v>
      </c>
      <c r="FZ141" s="12">
        <f t="shared" si="222"/>
        <v>0.1467673430863615</v>
      </c>
      <c r="GA141" s="12">
        <f t="shared" si="223"/>
        <v>7.7822990844354012E-2</v>
      </c>
      <c r="GB141" s="12">
        <f t="shared" si="224"/>
        <v>0.10511523327712198</v>
      </c>
      <c r="GC141" s="12">
        <f t="shared" si="225"/>
        <v>0.22436338609772882</v>
      </c>
    </row>
    <row r="142" spans="1:185" x14ac:dyDescent="0.25">
      <c r="A142" t="s">
        <v>147</v>
      </c>
      <c r="B142" s="10">
        <v>43951</v>
      </c>
      <c r="C142">
        <v>130600</v>
      </c>
      <c r="D142">
        <v>-5000</v>
      </c>
      <c r="E142" s="10">
        <v>43951</v>
      </c>
      <c r="F142">
        <v>85400</v>
      </c>
      <c r="G142">
        <v>9000</v>
      </c>
      <c r="H142" t="s">
        <v>147</v>
      </c>
      <c r="I142" s="10">
        <v>43950</v>
      </c>
      <c r="J142">
        <v>135600</v>
      </c>
      <c r="K142">
        <v>-8800</v>
      </c>
      <c r="L142" s="10">
        <v>43950</v>
      </c>
      <c r="M142">
        <v>76400</v>
      </c>
      <c r="N142">
        <v>-400</v>
      </c>
      <c r="O142" t="s">
        <v>147</v>
      </c>
      <c r="P142" s="10">
        <v>43949</v>
      </c>
      <c r="Q142">
        <v>144400</v>
      </c>
      <c r="R142">
        <v>8800</v>
      </c>
      <c r="S142" s="10">
        <v>43949</v>
      </c>
      <c r="T142">
        <v>76800</v>
      </c>
      <c r="U142">
        <v>-2000</v>
      </c>
      <c r="V142" t="s">
        <v>147</v>
      </c>
      <c r="W142" s="10">
        <v>43948</v>
      </c>
      <c r="X142">
        <v>135600</v>
      </c>
      <c r="Y142">
        <v>-5400</v>
      </c>
      <c r="Z142" s="10">
        <v>43948</v>
      </c>
      <c r="AA142">
        <v>78800</v>
      </c>
      <c r="AB142">
        <v>-1600</v>
      </c>
      <c r="AC142" t="s">
        <v>147</v>
      </c>
      <c r="AD142" s="10">
        <v>43945</v>
      </c>
      <c r="AE142">
        <v>141000</v>
      </c>
      <c r="AF142">
        <v>17400</v>
      </c>
      <c r="AG142" s="10">
        <v>43945</v>
      </c>
      <c r="AH142">
        <v>80400</v>
      </c>
      <c r="AI142">
        <v>-4200</v>
      </c>
      <c r="AJ142" t="s">
        <v>147</v>
      </c>
      <c r="AK142" s="10">
        <v>43944</v>
      </c>
      <c r="AL142">
        <v>123600</v>
      </c>
      <c r="AM142">
        <v>7600</v>
      </c>
      <c r="AN142" s="10">
        <v>43944</v>
      </c>
      <c r="AO142">
        <v>84600</v>
      </c>
      <c r="AP142">
        <v>21800</v>
      </c>
      <c r="AQ142" t="s">
        <v>147</v>
      </c>
      <c r="AR142" s="10">
        <v>43943</v>
      </c>
      <c r="AS142">
        <v>116000</v>
      </c>
      <c r="AT142">
        <v>7400</v>
      </c>
      <c r="AU142" s="10">
        <v>43943</v>
      </c>
      <c r="AV142">
        <v>62800</v>
      </c>
      <c r="AW142">
        <v>4400</v>
      </c>
      <c r="AX142" t="s">
        <v>147</v>
      </c>
      <c r="AY142" s="10">
        <v>43942</v>
      </c>
      <c r="AZ142">
        <v>108600</v>
      </c>
      <c r="BA142">
        <v>5400</v>
      </c>
      <c r="BB142" s="10">
        <v>43942</v>
      </c>
      <c r="BC142">
        <v>58400</v>
      </c>
      <c r="BD142">
        <v>-800</v>
      </c>
      <c r="BE142" t="s">
        <v>147</v>
      </c>
      <c r="BF142" s="10">
        <v>43941</v>
      </c>
      <c r="BG142">
        <v>103200</v>
      </c>
      <c r="BH142">
        <v>10400</v>
      </c>
      <c r="BI142" s="10">
        <v>43941</v>
      </c>
      <c r="BJ142">
        <v>59200</v>
      </c>
      <c r="BK142">
        <v>4200</v>
      </c>
      <c r="BL142" t="s">
        <v>147</v>
      </c>
      <c r="BM142" s="10">
        <v>43938</v>
      </c>
      <c r="BN142">
        <v>92800</v>
      </c>
      <c r="BO142">
        <v>11400</v>
      </c>
      <c r="BP142" s="10">
        <v>43938</v>
      </c>
      <c r="BQ142">
        <v>55000</v>
      </c>
      <c r="BR142">
        <v>3200</v>
      </c>
      <c r="BS142" t="s">
        <v>147</v>
      </c>
      <c r="BT142" s="10">
        <v>43937</v>
      </c>
      <c r="BU142">
        <v>81400</v>
      </c>
      <c r="BV142">
        <v>-600</v>
      </c>
      <c r="BW142" s="10">
        <v>43937</v>
      </c>
      <c r="BX142">
        <v>51800</v>
      </c>
      <c r="BY142">
        <v>-800</v>
      </c>
      <c r="BZ142" t="s">
        <v>147</v>
      </c>
      <c r="CA142" s="10">
        <v>43936</v>
      </c>
      <c r="CB142">
        <v>82000</v>
      </c>
      <c r="CC142">
        <v>8600</v>
      </c>
      <c r="CD142" s="10">
        <v>43936</v>
      </c>
      <c r="CE142">
        <v>52600</v>
      </c>
      <c r="CF142">
        <v>12000</v>
      </c>
      <c r="CG142" t="s">
        <v>147</v>
      </c>
      <c r="CH142" s="10">
        <v>43934</v>
      </c>
      <c r="CI142">
        <v>73400</v>
      </c>
      <c r="CJ142">
        <v>36200</v>
      </c>
      <c r="CK142" s="10">
        <v>43934</v>
      </c>
      <c r="CL142">
        <v>40600</v>
      </c>
      <c r="CM142">
        <v>13000</v>
      </c>
      <c r="CN142" t="s">
        <v>147</v>
      </c>
      <c r="CO142" s="10">
        <v>43930</v>
      </c>
      <c r="CP142">
        <v>37200</v>
      </c>
      <c r="CQ142">
        <v>800</v>
      </c>
      <c r="CR142" s="10">
        <v>43930</v>
      </c>
      <c r="CS142">
        <v>27600</v>
      </c>
      <c r="CT142">
        <v>1800</v>
      </c>
      <c r="CU142" t="s">
        <v>147</v>
      </c>
      <c r="CV142" s="10">
        <v>43929</v>
      </c>
      <c r="CW142">
        <v>36400</v>
      </c>
      <c r="CX142">
        <v>3200</v>
      </c>
      <c r="CY142" s="10">
        <v>43929</v>
      </c>
      <c r="CZ142">
        <v>25800</v>
      </c>
      <c r="DA142">
        <v>2200</v>
      </c>
      <c r="DD142" t="str">
        <f t="shared" si="163"/>
        <v>VOLTAS</v>
      </c>
      <c r="DE142">
        <f t="shared" si="166"/>
        <v>449000</v>
      </c>
      <c r="DF142">
        <f t="shared" si="167"/>
        <v>487000</v>
      </c>
      <c r="DG142">
        <f t="shared" si="168"/>
        <v>562000</v>
      </c>
      <c r="DH142">
        <f t="shared" si="169"/>
        <v>603000</v>
      </c>
      <c r="DI142">
        <f t="shared" si="170"/>
        <v>613000</v>
      </c>
      <c r="DJ142">
        <f t="shared" si="171"/>
        <v>614000</v>
      </c>
      <c r="DK142">
        <f t="shared" si="172"/>
        <v>594000</v>
      </c>
      <c r="DL142">
        <f t="shared" si="173"/>
        <v>588000</v>
      </c>
      <c r="DM142">
        <f t="shared" si="174"/>
        <v>568000</v>
      </c>
      <c r="DN142">
        <f t="shared" si="175"/>
        <v>524000</v>
      </c>
      <c r="DO142">
        <f t="shared" si="176"/>
        <v>414000</v>
      </c>
      <c r="DP142">
        <f t="shared" si="177"/>
        <v>353000</v>
      </c>
      <c r="DQ142">
        <f t="shared" si="178"/>
        <v>250000</v>
      </c>
      <c r="DR142">
        <f t="shared" si="179"/>
        <v>217000</v>
      </c>
      <c r="DS142">
        <f t="shared" si="180"/>
        <v>226000</v>
      </c>
      <c r="DT142">
        <f t="shared" si="181"/>
        <v>247000</v>
      </c>
      <c r="DU142">
        <f t="shared" si="182"/>
        <v>252000</v>
      </c>
      <c r="DV142">
        <f t="shared" si="183"/>
        <v>285000</v>
      </c>
      <c r="DW142">
        <f t="shared" si="184"/>
        <v>279000</v>
      </c>
      <c r="DX142">
        <f t="shared" si="185"/>
        <v>319000</v>
      </c>
      <c r="DY142">
        <f t="shared" si="186"/>
        <v>298000</v>
      </c>
      <c r="DZ142">
        <f t="shared" si="187"/>
        <v>273000</v>
      </c>
      <c r="EA142">
        <f t="shared" si="188"/>
        <v>230000</v>
      </c>
      <c r="EB142">
        <f t="shared" si="189"/>
        <v>217000</v>
      </c>
      <c r="EC142">
        <f t="shared" si="190"/>
        <v>217000</v>
      </c>
      <c r="ED142">
        <f t="shared" si="191"/>
        <v>189000</v>
      </c>
      <c r="EE142">
        <f t="shared" si="192"/>
        <v>154000</v>
      </c>
      <c r="EF142">
        <f t="shared" si="193"/>
        <v>107000</v>
      </c>
      <c r="EG142">
        <f t="shared" si="194"/>
        <v>108000</v>
      </c>
      <c r="EH142">
        <f t="shared" si="195"/>
        <v>84000</v>
      </c>
      <c r="EJ142" s="11" t="str">
        <f t="shared" si="196"/>
        <v>VOLTAS</v>
      </c>
      <c r="EK142" s="12">
        <f t="shared" si="226"/>
        <v>0.55011135857461024</v>
      </c>
      <c r="EL142" s="12">
        <f t="shared" si="226"/>
        <v>0.51745379876796715</v>
      </c>
      <c r="EM142" s="12">
        <f t="shared" si="226"/>
        <v>0.50711743772241991</v>
      </c>
      <c r="EN142" s="12">
        <f t="shared" si="226"/>
        <v>0.46268656716417911</v>
      </c>
      <c r="EO142" s="12">
        <f t="shared" si="226"/>
        <v>0.52039151712887444</v>
      </c>
      <c r="EP142" s="12">
        <f t="shared" si="226"/>
        <v>0.48534201954397393</v>
      </c>
      <c r="EQ142" s="12">
        <f t="shared" si="226"/>
        <v>0.45959595959595961</v>
      </c>
      <c r="ER142" s="12">
        <f t="shared" si="226"/>
        <v>0.391156462585034</v>
      </c>
      <c r="ES142" s="12">
        <f t="shared" si="226"/>
        <v>0.38204225352112675</v>
      </c>
      <c r="ET142" s="12">
        <f t="shared" si="226"/>
        <v>0.41412213740458015</v>
      </c>
      <c r="EU142" s="12">
        <f t="shared" si="226"/>
        <v>0.45652173913043476</v>
      </c>
      <c r="EV142" s="12">
        <f t="shared" si="226"/>
        <v>0.43626062322946174</v>
      </c>
      <c r="EW142" s="12">
        <f t="shared" si="226"/>
        <v>0.42799999999999999</v>
      </c>
      <c r="EX142" s="12">
        <f t="shared" si="226"/>
        <v>0.49769585253456222</v>
      </c>
      <c r="EY142" s="12">
        <f t="shared" si="226"/>
        <v>0.37168141592920356</v>
      </c>
      <c r="FA142" s="12" t="str">
        <f t="shared" si="197"/>
        <v>VOLTAS</v>
      </c>
      <c r="FB142" s="12">
        <f t="shared" si="198"/>
        <v>-7.8028747433264884</v>
      </c>
      <c r="FC142" s="12">
        <f t="shared" si="199"/>
        <v>-13.345195729537366</v>
      </c>
      <c r="FD142" s="12">
        <f t="shared" si="200"/>
        <v>-6.7993366500829184</v>
      </c>
      <c r="FE142" s="12">
        <f t="shared" si="201"/>
        <v>-1.6313213703099512</v>
      </c>
      <c r="FF142" s="12">
        <f t="shared" si="202"/>
        <v>-0.16286644951140064</v>
      </c>
      <c r="FG142" s="12">
        <f t="shared" si="203"/>
        <v>3.3670033670033672</v>
      </c>
      <c r="FH142" s="12">
        <f t="shared" si="204"/>
        <v>1.0204081632653061</v>
      </c>
      <c r="FI142" s="12">
        <f t="shared" si="205"/>
        <v>3.5211267605633805</v>
      </c>
      <c r="FJ142" s="12">
        <f t="shared" si="206"/>
        <v>8.3969465648854964</v>
      </c>
      <c r="FK142" s="12">
        <f t="shared" si="207"/>
        <v>26.570048309178745</v>
      </c>
      <c r="FL142" s="12">
        <f t="shared" si="208"/>
        <v>17.28045325779037</v>
      </c>
      <c r="FM142" s="12">
        <f t="shared" si="209"/>
        <v>41.2</v>
      </c>
      <c r="FN142" s="12">
        <f t="shared" si="210"/>
        <v>15.2073732718894</v>
      </c>
      <c r="FO142" s="12">
        <f t="shared" si="211"/>
        <v>-3.9823008849557522</v>
      </c>
      <c r="FP142" s="12">
        <f t="shared" si="212"/>
        <v>-1.984126984126984E-2</v>
      </c>
      <c r="FQ142" s="12">
        <f t="shared" si="213"/>
        <v>-0.11578947368421053</v>
      </c>
      <c r="FR142" s="12">
        <f t="shared" si="214"/>
        <v>2.1505376344086023E-2</v>
      </c>
      <c r="FS142" s="12">
        <f t="shared" si="215"/>
        <v>-0.12539184952978055</v>
      </c>
      <c r="FT142" s="12">
        <f t="shared" si="216"/>
        <v>7.0469798657718116E-2</v>
      </c>
      <c r="FU142" s="12">
        <f t="shared" si="217"/>
        <v>9.1575091575091569E-2</v>
      </c>
      <c r="FV142" s="12">
        <f t="shared" si="218"/>
        <v>0.18695652173913044</v>
      </c>
      <c r="FW142" s="12">
        <f t="shared" si="219"/>
        <v>5.9907834101382486E-2</v>
      </c>
      <c r="FX142" s="12">
        <f t="shared" si="220"/>
        <v>0</v>
      </c>
      <c r="FY142" s="12">
        <f t="shared" si="221"/>
        <v>0.14814814814814814</v>
      </c>
      <c r="FZ142" s="12">
        <f t="shared" si="222"/>
        <v>0.22727272727272727</v>
      </c>
      <c r="GA142" s="12">
        <f t="shared" si="223"/>
        <v>0.43925233644859812</v>
      </c>
      <c r="GB142" s="12">
        <f t="shared" si="224"/>
        <v>-9.2592592592592587E-3</v>
      </c>
      <c r="GC142" s="12">
        <f t="shared" si="225"/>
        <v>0.2857142857142857</v>
      </c>
    </row>
    <row r="143" spans="1:185" x14ac:dyDescent="0.25">
      <c r="A143" t="s">
        <v>148</v>
      </c>
      <c r="B143" s="10">
        <v>43951</v>
      </c>
      <c r="C143">
        <v>1612800</v>
      </c>
      <c r="D143">
        <v>249300</v>
      </c>
      <c r="E143" s="10">
        <v>43951</v>
      </c>
      <c r="F143">
        <v>1021500</v>
      </c>
      <c r="G143">
        <v>405000</v>
      </c>
      <c r="H143" t="s">
        <v>148</v>
      </c>
      <c r="I143" s="10">
        <v>43950</v>
      </c>
      <c r="J143">
        <v>1363500</v>
      </c>
      <c r="K143">
        <v>-297900</v>
      </c>
      <c r="L143" s="10">
        <v>43950</v>
      </c>
      <c r="M143">
        <v>616500</v>
      </c>
      <c r="N143">
        <v>-16200</v>
      </c>
      <c r="O143" t="s">
        <v>148</v>
      </c>
      <c r="P143" s="10">
        <v>43949</v>
      </c>
      <c r="Q143">
        <v>1661400</v>
      </c>
      <c r="R143">
        <v>-120600</v>
      </c>
      <c r="S143" s="10">
        <v>43949</v>
      </c>
      <c r="T143">
        <v>632700</v>
      </c>
      <c r="U143">
        <v>141300</v>
      </c>
      <c r="V143" t="s">
        <v>148</v>
      </c>
      <c r="W143" s="10">
        <v>43948</v>
      </c>
      <c r="X143">
        <v>1782000</v>
      </c>
      <c r="Y143">
        <v>-85500</v>
      </c>
      <c r="Z143" s="10">
        <v>43948</v>
      </c>
      <c r="AA143">
        <v>491400</v>
      </c>
      <c r="AB143">
        <v>-20700</v>
      </c>
      <c r="AC143" t="s">
        <v>148</v>
      </c>
      <c r="AD143" s="10">
        <v>43945</v>
      </c>
      <c r="AE143">
        <v>1867500</v>
      </c>
      <c r="AF143">
        <v>-19800</v>
      </c>
      <c r="AG143" s="10">
        <v>43945</v>
      </c>
      <c r="AH143">
        <v>512100</v>
      </c>
      <c r="AI143">
        <v>-29700</v>
      </c>
      <c r="AJ143" t="s">
        <v>148</v>
      </c>
      <c r="AK143" s="10">
        <v>43944</v>
      </c>
      <c r="AL143">
        <v>1887300</v>
      </c>
      <c r="AM143">
        <v>327600</v>
      </c>
      <c r="AN143" s="10">
        <v>43944</v>
      </c>
      <c r="AO143">
        <v>541800</v>
      </c>
      <c r="AP143">
        <v>20700</v>
      </c>
      <c r="AQ143" t="s">
        <v>148</v>
      </c>
      <c r="AR143" s="10">
        <v>43943</v>
      </c>
      <c r="AS143">
        <v>1559700</v>
      </c>
      <c r="AT143">
        <v>81000</v>
      </c>
      <c r="AU143" s="10">
        <v>43943</v>
      </c>
      <c r="AV143">
        <v>521100</v>
      </c>
      <c r="AW143">
        <v>37800</v>
      </c>
      <c r="AX143" t="s">
        <v>148</v>
      </c>
      <c r="AY143" s="10">
        <v>43942</v>
      </c>
      <c r="AZ143">
        <v>1478700</v>
      </c>
      <c r="BA143">
        <v>-22500</v>
      </c>
      <c r="BB143" s="10">
        <v>43942</v>
      </c>
      <c r="BC143">
        <v>483300</v>
      </c>
      <c r="BD143">
        <v>4500</v>
      </c>
      <c r="BE143" t="s">
        <v>148</v>
      </c>
      <c r="BF143" s="10">
        <v>43941</v>
      </c>
      <c r="BG143">
        <v>1501200</v>
      </c>
      <c r="BH143">
        <v>-86400</v>
      </c>
      <c r="BI143" s="10">
        <v>43941</v>
      </c>
      <c r="BJ143">
        <v>478800</v>
      </c>
      <c r="BK143">
        <v>9000</v>
      </c>
      <c r="BL143" t="s">
        <v>148</v>
      </c>
      <c r="BM143" s="10">
        <v>43938</v>
      </c>
      <c r="BN143">
        <v>1587600</v>
      </c>
      <c r="BO143">
        <v>22500</v>
      </c>
      <c r="BP143" s="10">
        <v>43938</v>
      </c>
      <c r="BQ143">
        <v>469800</v>
      </c>
      <c r="BR143">
        <v>36900</v>
      </c>
      <c r="BS143" t="s">
        <v>148</v>
      </c>
      <c r="BT143" s="10">
        <v>43937</v>
      </c>
      <c r="BU143">
        <v>1565100</v>
      </c>
      <c r="BV143">
        <v>269100</v>
      </c>
      <c r="BW143" s="10">
        <v>43937</v>
      </c>
      <c r="BX143">
        <v>432900</v>
      </c>
      <c r="BY143">
        <v>45900</v>
      </c>
      <c r="BZ143" t="s">
        <v>148</v>
      </c>
      <c r="CA143" s="10">
        <v>43936</v>
      </c>
      <c r="CB143">
        <v>1296000</v>
      </c>
      <c r="CC143">
        <v>511200</v>
      </c>
      <c r="CD143" s="10">
        <v>43936</v>
      </c>
      <c r="CE143">
        <v>387000</v>
      </c>
      <c r="CF143">
        <v>175500</v>
      </c>
      <c r="CG143" t="s">
        <v>148</v>
      </c>
      <c r="CH143" s="10">
        <v>43934</v>
      </c>
      <c r="CI143">
        <v>784800</v>
      </c>
      <c r="CJ143">
        <v>219600</v>
      </c>
      <c r="CK143" s="10">
        <v>43934</v>
      </c>
      <c r="CL143">
        <v>211500</v>
      </c>
      <c r="CM143">
        <v>16200</v>
      </c>
      <c r="CN143" t="s">
        <v>148</v>
      </c>
      <c r="CO143" s="10">
        <v>43930</v>
      </c>
      <c r="CP143">
        <v>565200</v>
      </c>
      <c r="CQ143">
        <v>194400</v>
      </c>
      <c r="CR143" s="10">
        <v>43930</v>
      </c>
      <c r="CS143">
        <v>195300</v>
      </c>
      <c r="CT143">
        <v>56700</v>
      </c>
      <c r="CU143" t="s">
        <v>148</v>
      </c>
      <c r="CV143" s="10">
        <v>43929</v>
      </c>
      <c r="CW143">
        <v>370800</v>
      </c>
      <c r="CX143">
        <v>115200</v>
      </c>
      <c r="CY143" s="10">
        <v>43929</v>
      </c>
      <c r="CZ143">
        <v>138600</v>
      </c>
      <c r="DA143">
        <v>5400</v>
      </c>
      <c r="DD143" t="str">
        <f t="shared" si="163"/>
        <v>WIPRO</v>
      </c>
      <c r="DE143">
        <f t="shared" si="166"/>
        <v>3670400</v>
      </c>
      <c r="DF143">
        <f t="shared" si="167"/>
        <v>4057600</v>
      </c>
      <c r="DG143">
        <f t="shared" si="168"/>
        <v>4492800</v>
      </c>
      <c r="DH143">
        <f t="shared" si="169"/>
        <v>4438400</v>
      </c>
      <c r="DI143">
        <f t="shared" si="170"/>
        <v>4598400</v>
      </c>
      <c r="DJ143">
        <f t="shared" si="171"/>
        <v>4441600</v>
      </c>
      <c r="DK143">
        <f t="shared" si="172"/>
        <v>4531200</v>
      </c>
      <c r="DL143">
        <f t="shared" si="173"/>
        <v>4620800</v>
      </c>
      <c r="DM143">
        <f t="shared" si="174"/>
        <v>4496000</v>
      </c>
      <c r="DN143">
        <f t="shared" si="175"/>
        <v>4678400</v>
      </c>
      <c r="DO143">
        <f t="shared" si="176"/>
        <v>5184000</v>
      </c>
      <c r="DP143">
        <f t="shared" si="177"/>
        <v>4774400</v>
      </c>
      <c r="DQ143">
        <f t="shared" si="178"/>
        <v>1628800</v>
      </c>
      <c r="DR143">
        <f t="shared" si="179"/>
        <v>982400</v>
      </c>
      <c r="DS143">
        <f t="shared" si="180"/>
        <v>928000</v>
      </c>
      <c r="DT143">
        <f t="shared" si="181"/>
        <v>2582400</v>
      </c>
      <c r="DU143">
        <f t="shared" si="182"/>
        <v>2585600</v>
      </c>
      <c r="DV143">
        <f t="shared" si="183"/>
        <v>2876800</v>
      </c>
      <c r="DW143">
        <f t="shared" si="184"/>
        <v>3126400</v>
      </c>
      <c r="DX143">
        <f t="shared" si="185"/>
        <v>3228800</v>
      </c>
      <c r="DY143">
        <f t="shared" si="186"/>
        <v>3465600</v>
      </c>
      <c r="DZ143">
        <f t="shared" si="187"/>
        <v>3932800</v>
      </c>
      <c r="EA143">
        <f t="shared" si="188"/>
        <v>4419200</v>
      </c>
      <c r="EB143">
        <f t="shared" si="189"/>
        <v>5507200</v>
      </c>
      <c r="EC143">
        <f t="shared" si="190"/>
        <v>6508800</v>
      </c>
      <c r="ED143">
        <f t="shared" si="191"/>
        <v>8342400</v>
      </c>
      <c r="EE143">
        <f t="shared" si="192"/>
        <v>7187200</v>
      </c>
      <c r="EF143">
        <f t="shared" si="193"/>
        <v>1702400</v>
      </c>
      <c r="EG143">
        <f t="shared" si="194"/>
        <v>560000</v>
      </c>
      <c r="EH143">
        <f t="shared" si="195"/>
        <v>524800</v>
      </c>
      <c r="EJ143" s="11" t="str">
        <f t="shared" si="196"/>
        <v>WIPRO</v>
      </c>
      <c r="EK143" s="12">
        <f t="shared" si="226"/>
        <v>0.70357454228421967</v>
      </c>
      <c r="EL143" s="12">
        <f t="shared" si="226"/>
        <v>0.63722397476340698</v>
      </c>
      <c r="EM143" s="12">
        <f t="shared" si="226"/>
        <v>0.6403133903133903</v>
      </c>
      <c r="EN143" s="12">
        <f t="shared" si="226"/>
        <v>0.70439798125450614</v>
      </c>
      <c r="EO143" s="12">
        <f t="shared" si="226"/>
        <v>0.70215727209464163</v>
      </c>
      <c r="EP143" s="12">
        <f t="shared" si="226"/>
        <v>0.78025936599423629</v>
      </c>
      <c r="EQ143" s="12">
        <f t="shared" si="226"/>
        <v>0.86793785310734461</v>
      </c>
      <c r="ER143" s="12">
        <f t="shared" si="226"/>
        <v>0.9563711911357341</v>
      </c>
      <c r="ES143" s="12">
        <f t="shared" si="226"/>
        <v>1.2249110320284697</v>
      </c>
      <c r="ET143" s="12">
        <f t="shared" si="226"/>
        <v>1.3912448700410396</v>
      </c>
      <c r="EU143" s="12">
        <f t="shared" si="226"/>
        <v>1.6092592592592592</v>
      </c>
      <c r="EV143" s="12">
        <f t="shared" si="226"/>
        <v>1.5053619302949062</v>
      </c>
      <c r="EW143" s="12">
        <f t="shared" si="226"/>
        <v>1.0451866404715127</v>
      </c>
      <c r="EX143" s="12">
        <f t="shared" si="226"/>
        <v>0.57003257328990231</v>
      </c>
      <c r="EY143" s="12">
        <f t="shared" si="226"/>
        <v>0.56551724137931036</v>
      </c>
      <c r="FA143" s="12" t="str">
        <f t="shared" si="197"/>
        <v>WIPRO</v>
      </c>
      <c r="FB143" s="12">
        <f t="shared" si="198"/>
        <v>-9.5425867507886437</v>
      </c>
      <c r="FC143" s="12">
        <f t="shared" si="199"/>
        <v>-9.6866096866096871</v>
      </c>
      <c r="FD143" s="12">
        <f t="shared" si="200"/>
        <v>1.2256669069935111</v>
      </c>
      <c r="FE143" s="12">
        <f t="shared" si="201"/>
        <v>-3.4794711203897006</v>
      </c>
      <c r="FF143" s="12">
        <f t="shared" si="202"/>
        <v>3.5302593659942363</v>
      </c>
      <c r="FG143" s="12">
        <f t="shared" si="203"/>
        <v>-1.9774011299435028</v>
      </c>
      <c r="FH143" s="12">
        <f t="shared" si="204"/>
        <v>-1.9390581717451523</v>
      </c>
      <c r="FI143" s="12">
        <f t="shared" si="205"/>
        <v>2.7758007117437722</v>
      </c>
      <c r="FJ143" s="12">
        <f t="shared" si="206"/>
        <v>-3.8987688098495212</v>
      </c>
      <c r="FK143" s="12">
        <f t="shared" si="207"/>
        <v>-9.7530864197530871</v>
      </c>
      <c r="FL143" s="12">
        <f t="shared" si="208"/>
        <v>8.5790884718498663</v>
      </c>
      <c r="FM143" s="12">
        <f t="shared" si="209"/>
        <v>193.1237721021611</v>
      </c>
      <c r="FN143" s="12">
        <f t="shared" si="210"/>
        <v>65.798045602605868</v>
      </c>
      <c r="FO143" s="12">
        <f t="shared" si="211"/>
        <v>5.8620689655172411</v>
      </c>
      <c r="FP143" s="12">
        <f t="shared" si="212"/>
        <v>-1.2376237623762376E-3</v>
      </c>
      <c r="FQ143" s="12">
        <f t="shared" si="213"/>
        <v>-0.10122358175750834</v>
      </c>
      <c r="FR143" s="12">
        <f t="shared" si="214"/>
        <v>-7.9836233367451381E-2</v>
      </c>
      <c r="FS143" s="12">
        <f t="shared" si="215"/>
        <v>-3.1714568880079286E-2</v>
      </c>
      <c r="FT143" s="12">
        <f t="shared" si="216"/>
        <v>-6.8328716528162511E-2</v>
      </c>
      <c r="FU143" s="12">
        <f t="shared" si="217"/>
        <v>-0.11879576891781937</v>
      </c>
      <c r="FV143" s="12">
        <f t="shared" si="218"/>
        <v>-0.11006517016654598</v>
      </c>
      <c r="FW143" s="12">
        <f t="shared" si="219"/>
        <v>-0.19755955839628123</v>
      </c>
      <c r="FX143" s="12">
        <f t="shared" si="220"/>
        <v>-0.15388397246804325</v>
      </c>
      <c r="FY143" s="12">
        <f t="shared" si="221"/>
        <v>-0.21979286536248563</v>
      </c>
      <c r="FZ143" s="12">
        <f t="shared" si="222"/>
        <v>0.16073018699910951</v>
      </c>
      <c r="GA143" s="12">
        <f t="shared" si="223"/>
        <v>3.2218045112781954</v>
      </c>
      <c r="GB143" s="12">
        <f t="shared" si="224"/>
        <v>2.04</v>
      </c>
      <c r="GC143" s="12">
        <f t="shared" si="225"/>
        <v>6.7073170731707321E-2</v>
      </c>
    </row>
    <row r="144" spans="1:185" x14ac:dyDescent="0.25">
      <c r="A144" t="s">
        <v>149</v>
      </c>
      <c r="B144" s="10">
        <v>43951</v>
      </c>
      <c r="C144">
        <v>11616500</v>
      </c>
      <c r="D144">
        <v>-913500</v>
      </c>
      <c r="E144" s="10">
        <v>43951</v>
      </c>
      <c r="F144">
        <v>9397500</v>
      </c>
      <c r="G144">
        <v>1235500</v>
      </c>
      <c r="H144" t="s">
        <v>149</v>
      </c>
      <c r="I144" s="10">
        <v>43950</v>
      </c>
      <c r="J144">
        <v>12530000</v>
      </c>
      <c r="K144">
        <v>-920500</v>
      </c>
      <c r="L144" s="10">
        <v>43950</v>
      </c>
      <c r="M144">
        <v>8162000</v>
      </c>
      <c r="N144">
        <v>-108500</v>
      </c>
      <c r="O144" t="s">
        <v>149</v>
      </c>
      <c r="P144" s="10">
        <v>43949</v>
      </c>
      <c r="Q144">
        <v>13450500</v>
      </c>
      <c r="R144">
        <v>-273000</v>
      </c>
      <c r="S144" s="10">
        <v>43949</v>
      </c>
      <c r="T144">
        <v>8270500</v>
      </c>
      <c r="U144">
        <v>-549500</v>
      </c>
      <c r="V144" t="s">
        <v>149</v>
      </c>
      <c r="W144" s="10">
        <v>43948</v>
      </c>
      <c r="X144">
        <v>13723500</v>
      </c>
      <c r="Y144">
        <v>-360500</v>
      </c>
      <c r="Z144" s="10">
        <v>43948</v>
      </c>
      <c r="AA144">
        <v>8820000</v>
      </c>
      <c r="AB144">
        <v>108500</v>
      </c>
      <c r="AC144" t="s">
        <v>149</v>
      </c>
      <c r="AD144" s="10">
        <v>43945</v>
      </c>
      <c r="AE144">
        <v>14084000</v>
      </c>
      <c r="AF144">
        <v>154000</v>
      </c>
      <c r="AG144" s="10">
        <v>43945</v>
      </c>
      <c r="AH144">
        <v>8711500</v>
      </c>
      <c r="AI144">
        <v>-66500</v>
      </c>
      <c r="AJ144" t="s">
        <v>149</v>
      </c>
      <c r="AK144" s="10">
        <v>43944</v>
      </c>
      <c r="AL144">
        <v>13930000</v>
      </c>
      <c r="AM144">
        <v>980000</v>
      </c>
      <c r="AN144" s="10">
        <v>43944</v>
      </c>
      <c r="AO144">
        <v>8778000</v>
      </c>
      <c r="AP144">
        <v>511000</v>
      </c>
      <c r="AQ144" t="s">
        <v>149</v>
      </c>
      <c r="AR144" s="10">
        <v>43943</v>
      </c>
      <c r="AS144">
        <v>12950000</v>
      </c>
      <c r="AT144">
        <v>924000</v>
      </c>
      <c r="AU144" s="10">
        <v>43943</v>
      </c>
      <c r="AV144">
        <v>8267000</v>
      </c>
      <c r="AW144">
        <v>-1186500</v>
      </c>
      <c r="AX144" t="s">
        <v>149</v>
      </c>
      <c r="AY144" s="10">
        <v>43942</v>
      </c>
      <c r="AZ144">
        <v>12026000</v>
      </c>
      <c r="BA144">
        <v>483000</v>
      </c>
      <c r="BB144" s="10">
        <v>43942</v>
      </c>
      <c r="BC144">
        <v>9453500</v>
      </c>
      <c r="BD144">
        <v>980000</v>
      </c>
      <c r="BE144" t="s">
        <v>149</v>
      </c>
      <c r="BF144" s="10">
        <v>43941</v>
      </c>
      <c r="BG144">
        <v>11543000</v>
      </c>
      <c r="BH144">
        <v>1963500</v>
      </c>
      <c r="BI144" s="10">
        <v>43941</v>
      </c>
      <c r="BJ144">
        <v>8473500</v>
      </c>
      <c r="BK144">
        <v>84000</v>
      </c>
      <c r="BL144" t="s">
        <v>149</v>
      </c>
      <c r="BM144" s="10">
        <v>43938</v>
      </c>
      <c r="BN144">
        <v>9579500</v>
      </c>
      <c r="BO144">
        <v>556500</v>
      </c>
      <c r="BP144" s="10">
        <v>43938</v>
      </c>
      <c r="BQ144">
        <v>8389500</v>
      </c>
      <c r="BR144">
        <v>-115500</v>
      </c>
      <c r="BS144" t="s">
        <v>149</v>
      </c>
      <c r="BT144" s="10">
        <v>43937</v>
      </c>
      <c r="BU144">
        <v>9023000</v>
      </c>
      <c r="BV144">
        <v>511000</v>
      </c>
      <c r="BW144" s="10">
        <v>43937</v>
      </c>
      <c r="BX144">
        <v>8505000</v>
      </c>
      <c r="BY144">
        <v>1088500</v>
      </c>
      <c r="BZ144" t="s">
        <v>149</v>
      </c>
      <c r="CA144" s="10">
        <v>43936</v>
      </c>
      <c r="CB144">
        <v>8512000</v>
      </c>
      <c r="CC144">
        <v>504000</v>
      </c>
      <c r="CD144" s="10">
        <v>43936</v>
      </c>
      <c r="CE144">
        <v>7416500</v>
      </c>
      <c r="CF144">
        <v>535500</v>
      </c>
      <c r="CG144" t="s">
        <v>149</v>
      </c>
      <c r="CH144" s="10">
        <v>43934</v>
      </c>
      <c r="CI144">
        <v>8008000</v>
      </c>
      <c r="CJ144">
        <v>-483000</v>
      </c>
      <c r="CK144" s="10">
        <v>43934</v>
      </c>
      <c r="CL144">
        <v>6881000</v>
      </c>
      <c r="CM144">
        <v>654500</v>
      </c>
      <c r="CN144" t="s">
        <v>149</v>
      </c>
      <c r="CO144" s="10">
        <v>43930</v>
      </c>
      <c r="CP144">
        <v>8491000</v>
      </c>
      <c r="CQ144">
        <v>-77000</v>
      </c>
      <c r="CR144" s="10">
        <v>43930</v>
      </c>
      <c r="CS144">
        <v>6226500</v>
      </c>
      <c r="CT144">
        <v>1141000</v>
      </c>
      <c r="CU144" t="s">
        <v>149</v>
      </c>
      <c r="CV144" s="10">
        <v>43929</v>
      </c>
      <c r="CW144">
        <v>8568000</v>
      </c>
      <c r="CX144">
        <v>448000</v>
      </c>
      <c r="CY144" s="10">
        <v>43929</v>
      </c>
      <c r="CZ144">
        <v>5085500</v>
      </c>
      <c r="DA144">
        <v>826000</v>
      </c>
      <c r="DD144" t="str">
        <f t="shared" si="163"/>
        <v>YESBANK</v>
      </c>
      <c r="DE144">
        <f t="shared" si="166"/>
        <v>30685600</v>
      </c>
      <c r="DF144">
        <f t="shared" si="167"/>
        <v>30351200</v>
      </c>
      <c r="DG144">
        <f t="shared" si="168"/>
        <v>32278400</v>
      </c>
      <c r="DH144">
        <f t="shared" si="169"/>
        <v>32700800</v>
      </c>
      <c r="DI144">
        <f t="shared" si="170"/>
        <v>32067200</v>
      </c>
      <c r="DJ144">
        <f t="shared" si="171"/>
        <v>31460000</v>
      </c>
      <c r="DK144">
        <f t="shared" si="172"/>
        <v>31354400</v>
      </c>
      <c r="DL144">
        <f t="shared" si="173"/>
        <v>31020000</v>
      </c>
      <c r="DM144">
        <f t="shared" si="174"/>
        <v>31213600</v>
      </c>
      <c r="DN144">
        <f t="shared" si="175"/>
        <v>27790400</v>
      </c>
      <c r="DO144">
        <f t="shared" si="176"/>
        <v>27852000</v>
      </c>
      <c r="DP144">
        <f t="shared" si="177"/>
        <v>27359200</v>
      </c>
      <c r="DQ144">
        <f t="shared" si="178"/>
        <v>27464800</v>
      </c>
      <c r="DR144">
        <f t="shared" si="179"/>
        <v>27693600</v>
      </c>
      <c r="DS144">
        <f t="shared" si="180"/>
        <v>28045600</v>
      </c>
      <c r="DT144">
        <f t="shared" si="181"/>
        <v>22070400</v>
      </c>
      <c r="DU144">
        <f t="shared" si="182"/>
        <v>20864800</v>
      </c>
      <c r="DV144">
        <f t="shared" si="183"/>
        <v>21912000</v>
      </c>
      <c r="DW144">
        <f t="shared" si="184"/>
        <v>21982400</v>
      </c>
      <c r="DX144">
        <f t="shared" si="185"/>
        <v>21489600</v>
      </c>
      <c r="DY144">
        <f t="shared" si="186"/>
        <v>21269600</v>
      </c>
      <c r="DZ144">
        <f t="shared" si="187"/>
        <v>21560000</v>
      </c>
      <c r="EA144">
        <f t="shared" si="188"/>
        <v>22800800</v>
      </c>
      <c r="EB144">
        <f t="shared" si="189"/>
        <v>22704000</v>
      </c>
      <c r="EC144">
        <f t="shared" si="190"/>
        <v>21762400</v>
      </c>
      <c r="ED144">
        <f t="shared" si="191"/>
        <v>21797600</v>
      </c>
      <c r="EE144">
        <f t="shared" si="192"/>
        <v>21524800</v>
      </c>
      <c r="EF144">
        <f t="shared" si="193"/>
        <v>21111200</v>
      </c>
      <c r="EG144">
        <f t="shared" si="194"/>
        <v>20231200</v>
      </c>
      <c r="EH144">
        <f t="shared" si="195"/>
        <v>20442400</v>
      </c>
      <c r="EJ144" s="11" t="str">
        <f t="shared" si="196"/>
        <v>YESBANK</v>
      </c>
      <c r="EK144" s="12">
        <f t="shared" si="226"/>
        <v>0.71924290220820186</v>
      </c>
      <c r="EL144" s="12">
        <f t="shared" si="226"/>
        <v>0.68744563641635259</v>
      </c>
      <c r="EM144" s="12">
        <f t="shared" si="226"/>
        <v>0.67884405670665215</v>
      </c>
      <c r="EN144" s="12">
        <f t="shared" si="226"/>
        <v>0.67222820236813774</v>
      </c>
      <c r="EO144" s="12">
        <f t="shared" si="226"/>
        <v>0.67014270032930845</v>
      </c>
      <c r="EP144" s="12">
        <f t="shared" si="226"/>
        <v>0.67608391608391605</v>
      </c>
      <c r="EQ144" s="12">
        <f t="shared" si="226"/>
        <v>0.68762278978389002</v>
      </c>
      <c r="ER144" s="12">
        <f t="shared" si="226"/>
        <v>0.73503546099290784</v>
      </c>
      <c r="ES144" s="12">
        <f t="shared" si="226"/>
        <v>0.72737524668734144</v>
      </c>
      <c r="ET144" s="12">
        <f t="shared" si="226"/>
        <v>0.78309056364787843</v>
      </c>
      <c r="EU144" s="12">
        <f t="shared" si="226"/>
        <v>0.7826224328593997</v>
      </c>
      <c r="EV144" s="12">
        <f t="shared" si="226"/>
        <v>0.78674815053071723</v>
      </c>
      <c r="EW144" s="12">
        <f t="shared" si="226"/>
        <v>0.76866388977891698</v>
      </c>
      <c r="EX144" s="12">
        <f t="shared" si="226"/>
        <v>0.73053701938353988</v>
      </c>
      <c r="EY144" s="12">
        <f t="shared" si="226"/>
        <v>0.72889865076874805</v>
      </c>
      <c r="FA144" s="12" t="str">
        <f t="shared" si="197"/>
        <v>YESBANK</v>
      </c>
      <c r="FB144" s="12">
        <f t="shared" si="198"/>
        <v>1.1017686285879966</v>
      </c>
      <c r="FC144" s="12">
        <f t="shared" si="199"/>
        <v>-5.970556161395856</v>
      </c>
      <c r="FD144" s="12">
        <f t="shared" si="200"/>
        <v>-1.2917115177610334</v>
      </c>
      <c r="FE144" s="12">
        <f t="shared" si="201"/>
        <v>1.9758507135016465</v>
      </c>
      <c r="FF144" s="12">
        <f t="shared" si="202"/>
        <v>1.93006993006993</v>
      </c>
      <c r="FG144" s="12">
        <f t="shared" si="203"/>
        <v>0.33679483581251757</v>
      </c>
      <c r="FH144" s="12">
        <f t="shared" si="204"/>
        <v>1.0780141843971631</v>
      </c>
      <c r="FI144" s="12">
        <f t="shared" si="205"/>
        <v>-0.62024245841556247</v>
      </c>
      <c r="FJ144" s="12">
        <f t="shared" si="206"/>
        <v>12.317922735908803</v>
      </c>
      <c r="FK144" s="12">
        <f t="shared" si="207"/>
        <v>-0.22116903633491311</v>
      </c>
      <c r="FL144" s="12">
        <f t="shared" si="208"/>
        <v>1.8012222579607591</v>
      </c>
      <c r="FM144" s="12">
        <f t="shared" si="209"/>
        <v>-0.38449214995193848</v>
      </c>
      <c r="FN144" s="12">
        <f t="shared" si="210"/>
        <v>-0.82618366698442958</v>
      </c>
      <c r="FO144" s="12">
        <f t="shared" si="211"/>
        <v>-1.255098839033574</v>
      </c>
      <c r="FP144" s="12">
        <f t="shared" si="212"/>
        <v>5.7781526781948547E-2</v>
      </c>
      <c r="FQ144" s="12">
        <f t="shared" si="213"/>
        <v>-4.779116465863454E-2</v>
      </c>
      <c r="FR144" s="12">
        <f t="shared" si="214"/>
        <v>-3.2025620496397116E-3</v>
      </c>
      <c r="FS144" s="12">
        <f t="shared" si="215"/>
        <v>2.2932022932022931E-2</v>
      </c>
      <c r="FT144" s="12">
        <f t="shared" si="216"/>
        <v>1.0343400910219279E-2</v>
      </c>
      <c r="FU144" s="12">
        <f t="shared" si="217"/>
        <v>-1.3469387755102041E-2</v>
      </c>
      <c r="FV144" s="12">
        <f t="shared" si="218"/>
        <v>-5.4419143187958319E-2</v>
      </c>
      <c r="FW144" s="12">
        <f t="shared" si="219"/>
        <v>4.2635658914728682E-3</v>
      </c>
      <c r="FX144" s="12">
        <f t="shared" si="220"/>
        <v>4.326728669632026E-2</v>
      </c>
      <c r="FY144" s="12">
        <f t="shared" si="221"/>
        <v>-1.6148566814695195E-3</v>
      </c>
      <c r="FZ144" s="12">
        <f t="shared" si="222"/>
        <v>1.2673753066230581E-2</v>
      </c>
      <c r="GA144" s="12">
        <f t="shared" si="223"/>
        <v>1.9591496456857024E-2</v>
      </c>
      <c r="GB144" s="12">
        <f t="shared" si="224"/>
        <v>4.3497172683775558E-2</v>
      </c>
      <c r="GC144" s="12">
        <f t="shared" si="225"/>
        <v>-1.0331467929401636E-2</v>
      </c>
    </row>
    <row r="145" spans="1:185" x14ac:dyDescent="0.25">
      <c r="A145" t="s">
        <v>150</v>
      </c>
      <c r="B145" s="10">
        <v>43951</v>
      </c>
      <c r="C145">
        <v>449000</v>
      </c>
      <c r="D145">
        <v>-38000</v>
      </c>
      <c r="E145" s="10">
        <v>43951</v>
      </c>
      <c r="F145">
        <v>247000</v>
      </c>
      <c r="G145">
        <v>-5000</v>
      </c>
      <c r="H145" t="s">
        <v>150</v>
      </c>
      <c r="I145" s="10">
        <v>43950</v>
      </c>
      <c r="J145">
        <v>487000</v>
      </c>
      <c r="K145">
        <v>-75000</v>
      </c>
      <c r="L145" s="10">
        <v>43950</v>
      </c>
      <c r="M145">
        <v>252000</v>
      </c>
      <c r="N145">
        <v>-33000</v>
      </c>
      <c r="O145" t="s">
        <v>150</v>
      </c>
      <c r="P145" s="10">
        <v>43949</v>
      </c>
      <c r="Q145">
        <v>562000</v>
      </c>
      <c r="R145">
        <v>-41000</v>
      </c>
      <c r="S145" s="10">
        <v>43949</v>
      </c>
      <c r="T145">
        <v>285000</v>
      </c>
      <c r="U145">
        <v>6000</v>
      </c>
      <c r="V145" t="s">
        <v>150</v>
      </c>
      <c r="W145" s="10">
        <v>43948</v>
      </c>
      <c r="X145">
        <v>603000</v>
      </c>
      <c r="Y145">
        <v>-10000</v>
      </c>
      <c r="Z145" s="10">
        <v>43948</v>
      </c>
      <c r="AA145">
        <v>279000</v>
      </c>
      <c r="AB145">
        <v>-40000</v>
      </c>
      <c r="AC145" t="s">
        <v>150</v>
      </c>
      <c r="AD145" s="10">
        <v>43945</v>
      </c>
      <c r="AE145">
        <v>613000</v>
      </c>
      <c r="AF145">
        <v>-1000</v>
      </c>
      <c r="AG145" s="10">
        <v>43945</v>
      </c>
      <c r="AH145">
        <v>319000</v>
      </c>
      <c r="AI145">
        <v>21000</v>
      </c>
      <c r="AJ145" t="s">
        <v>150</v>
      </c>
      <c r="AK145" s="10">
        <v>43944</v>
      </c>
      <c r="AL145">
        <v>614000</v>
      </c>
      <c r="AM145">
        <v>20000</v>
      </c>
      <c r="AN145" s="10">
        <v>43944</v>
      </c>
      <c r="AO145">
        <v>298000</v>
      </c>
      <c r="AP145">
        <v>25000</v>
      </c>
      <c r="AQ145" t="s">
        <v>150</v>
      </c>
      <c r="AR145" s="10">
        <v>43943</v>
      </c>
      <c r="AS145">
        <v>594000</v>
      </c>
      <c r="AT145">
        <v>6000</v>
      </c>
      <c r="AU145" s="10">
        <v>43943</v>
      </c>
      <c r="AV145">
        <v>273000</v>
      </c>
      <c r="AW145">
        <v>43000</v>
      </c>
      <c r="AX145" t="s">
        <v>150</v>
      </c>
      <c r="AY145" s="10">
        <v>43942</v>
      </c>
      <c r="AZ145">
        <v>588000</v>
      </c>
      <c r="BA145">
        <v>20000</v>
      </c>
      <c r="BB145" s="10">
        <v>43942</v>
      </c>
      <c r="BC145">
        <v>230000</v>
      </c>
      <c r="BD145">
        <v>13000</v>
      </c>
      <c r="BE145" t="s">
        <v>150</v>
      </c>
      <c r="BF145" s="10">
        <v>43941</v>
      </c>
      <c r="BG145">
        <v>568000</v>
      </c>
      <c r="BH145">
        <v>44000</v>
      </c>
      <c r="BI145" s="10">
        <v>43941</v>
      </c>
      <c r="BJ145">
        <v>217000</v>
      </c>
      <c r="BK145">
        <v>0</v>
      </c>
      <c r="BL145" t="s">
        <v>150</v>
      </c>
      <c r="BM145" s="10">
        <v>43938</v>
      </c>
      <c r="BN145">
        <v>524000</v>
      </c>
      <c r="BO145">
        <v>110000</v>
      </c>
      <c r="BP145" s="10">
        <v>43938</v>
      </c>
      <c r="BQ145">
        <v>217000</v>
      </c>
      <c r="BR145">
        <v>28000</v>
      </c>
      <c r="BS145" t="s">
        <v>150</v>
      </c>
      <c r="BT145" s="10">
        <v>43937</v>
      </c>
      <c r="BU145">
        <v>414000</v>
      </c>
      <c r="BV145">
        <v>61000</v>
      </c>
      <c r="BW145" s="10">
        <v>43937</v>
      </c>
      <c r="BX145">
        <v>189000</v>
      </c>
      <c r="BY145">
        <v>35000</v>
      </c>
      <c r="BZ145" t="s">
        <v>150</v>
      </c>
      <c r="CA145" s="10">
        <v>43936</v>
      </c>
      <c r="CB145">
        <v>353000</v>
      </c>
      <c r="CC145">
        <v>103000</v>
      </c>
      <c r="CD145" s="10">
        <v>43936</v>
      </c>
      <c r="CE145">
        <v>154000</v>
      </c>
      <c r="CF145">
        <v>47000</v>
      </c>
      <c r="CG145" t="s">
        <v>150</v>
      </c>
      <c r="CH145" s="10">
        <v>43934</v>
      </c>
      <c r="CI145">
        <v>250000</v>
      </c>
      <c r="CJ145">
        <v>33000</v>
      </c>
      <c r="CK145" s="10">
        <v>43934</v>
      </c>
      <c r="CL145">
        <v>107000</v>
      </c>
      <c r="CM145">
        <v>-1000</v>
      </c>
      <c r="CN145" t="s">
        <v>150</v>
      </c>
      <c r="CO145" s="10">
        <v>43930</v>
      </c>
      <c r="CP145">
        <v>217000</v>
      </c>
      <c r="CQ145">
        <v>-9000</v>
      </c>
      <c r="CR145" s="10">
        <v>43930</v>
      </c>
      <c r="CS145">
        <v>108000</v>
      </c>
      <c r="CT145">
        <v>24000</v>
      </c>
      <c r="CU145" t="s">
        <v>150</v>
      </c>
      <c r="CV145" s="10">
        <v>43929</v>
      </c>
      <c r="CW145">
        <v>226000</v>
      </c>
      <c r="CX145">
        <v>17000</v>
      </c>
      <c r="CY145" s="10">
        <v>43929</v>
      </c>
      <c r="CZ145">
        <v>84000</v>
      </c>
      <c r="DA145">
        <v>3000</v>
      </c>
      <c r="DD145" t="str">
        <f t="shared" si="163"/>
        <v>ZEEL</v>
      </c>
      <c r="DE145">
        <f t="shared" si="166"/>
        <v>2798200</v>
      </c>
      <c r="DF145">
        <f t="shared" si="167"/>
        <v>3622700</v>
      </c>
      <c r="DG145">
        <f t="shared" si="168"/>
        <v>4171800</v>
      </c>
      <c r="DH145">
        <f t="shared" si="169"/>
        <v>4860300</v>
      </c>
      <c r="DI145">
        <f t="shared" si="170"/>
        <v>5086400</v>
      </c>
      <c r="DJ145">
        <f t="shared" si="171"/>
        <v>4630800</v>
      </c>
      <c r="DK145">
        <f t="shared" si="172"/>
        <v>3289500</v>
      </c>
      <c r="DL145">
        <f t="shared" si="173"/>
        <v>3051500</v>
      </c>
      <c r="DM145">
        <f t="shared" si="174"/>
        <v>2918900</v>
      </c>
      <c r="DN145">
        <f t="shared" si="175"/>
        <v>2548300</v>
      </c>
      <c r="DO145">
        <f t="shared" si="176"/>
        <v>2585700</v>
      </c>
      <c r="DP145">
        <f t="shared" si="177"/>
        <v>2461600</v>
      </c>
      <c r="DQ145">
        <f t="shared" si="178"/>
        <v>2279700</v>
      </c>
      <c r="DR145">
        <f t="shared" si="179"/>
        <v>1650700</v>
      </c>
      <c r="DS145">
        <f t="shared" si="180"/>
        <v>1569100</v>
      </c>
      <c r="DT145">
        <f t="shared" si="181"/>
        <v>1735700</v>
      </c>
      <c r="DU145">
        <f t="shared" si="182"/>
        <v>2045100</v>
      </c>
      <c r="DV145">
        <f t="shared" si="183"/>
        <v>2329000</v>
      </c>
      <c r="DW145">
        <f t="shared" si="184"/>
        <v>2538100</v>
      </c>
      <c r="DX145">
        <f t="shared" si="185"/>
        <v>2624800</v>
      </c>
      <c r="DY145">
        <f t="shared" si="186"/>
        <v>3678800</v>
      </c>
      <c r="DZ145">
        <f t="shared" si="187"/>
        <v>2857700</v>
      </c>
      <c r="EA145">
        <f t="shared" si="188"/>
        <v>1397400</v>
      </c>
      <c r="EB145">
        <f t="shared" si="189"/>
        <v>1616700</v>
      </c>
      <c r="EC145">
        <f t="shared" si="190"/>
        <v>1453500</v>
      </c>
      <c r="ED145">
        <f t="shared" si="191"/>
        <v>1269900</v>
      </c>
      <c r="EE145">
        <f t="shared" si="192"/>
        <v>1286900</v>
      </c>
      <c r="EF145">
        <f t="shared" si="193"/>
        <v>1356600</v>
      </c>
      <c r="EG145">
        <f t="shared" si="194"/>
        <v>853400</v>
      </c>
      <c r="EH145">
        <f t="shared" si="195"/>
        <v>851700</v>
      </c>
      <c r="EJ145" s="11" t="str">
        <f t="shared" si="196"/>
        <v>ZEEL</v>
      </c>
      <c r="EK145" s="12">
        <f t="shared" si="226"/>
        <v>0.62029161603888217</v>
      </c>
      <c r="EL145" s="12">
        <f t="shared" si="226"/>
        <v>0.56452369779446265</v>
      </c>
      <c r="EM145" s="12">
        <f t="shared" si="226"/>
        <v>0.55827220863895677</v>
      </c>
      <c r="EN145" s="12">
        <f t="shared" si="226"/>
        <v>0.52221056313396297</v>
      </c>
      <c r="EO145" s="12">
        <f t="shared" si="226"/>
        <v>0.51604278074866305</v>
      </c>
      <c r="EP145" s="12">
        <f t="shared" si="226"/>
        <v>0.79441997063142433</v>
      </c>
      <c r="EQ145" s="12">
        <f t="shared" si="226"/>
        <v>0.86873385012919901</v>
      </c>
      <c r="ER145" s="12">
        <f t="shared" si="226"/>
        <v>0.45793871866295266</v>
      </c>
      <c r="ES145" s="12">
        <f t="shared" si="226"/>
        <v>0.55387303436225976</v>
      </c>
      <c r="ET145" s="12">
        <f t="shared" si="226"/>
        <v>0.5703802535023349</v>
      </c>
      <c r="EU145" s="12">
        <f t="shared" si="226"/>
        <v>0.4911242603550296</v>
      </c>
      <c r="EV145" s="12">
        <f t="shared" si="226"/>
        <v>0.52279005524861877</v>
      </c>
      <c r="EW145" s="12">
        <f t="shared" si="226"/>
        <v>0.59507829977628635</v>
      </c>
      <c r="EX145" s="12">
        <f t="shared" si="226"/>
        <v>0.5169927909371782</v>
      </c>
      <c r="EY145" s="12">
        <f t="shared" si="226"/>
        <v>0.54279523293607801</v>
      </c>
      <c r="FA145" s="12" t="str">
        <f t="shared" si="197"/>
        <v>ZEEL</v>
      </c>
      <c r="FB145" s="12">
        <f t="shared" si="198"/>
        <v>-22.759267949319568</v>
      </c>
      <c r="FC145" s="12">
        <f t="shared" si="199"/>
        <v>-13.162184189079055</v>
      </c>
      <c r="FD145" s="12">
        <f t="shared" si="200"/>
        <v>-14.165792235047219</v>
      </c>
      <c r="FE145" s="12">
        <f t="shared" si="201"/>
        <v>-4.4451871657754012</v>
      </c>
      <c r="FF145" s="12">
        <f t="shared" si="202"/>
        <v>9.8384728340675469</v>
      </c>
      <c r="FG145" s="12">
        <f t="shared" si="203"/>
        <v>40.775193798449614</v>
      </c>
      <c r="FH145" s="12">
        <f t="shared" si="204"/>
        <v>7.7994428969359335</v>
      </c>
      <c r="FI145" s="12">
        <f t="shared" si="205"/>
        <v>4.5428072218986602</v>
      </c>
      <c r="FJ145" s="12">
        <f t="shared" si="206"/>
        <v>14.543028685790526</v>
      </c>
      <c r="FK145" s="12">
        <f t="shared" si="207"/>
        <v>-1.4464168310322156</v>
      </c>
      <c r="FL145" s="12">
        <f t="shared" si="208"/>
        <v>5.041436464088398</v>
      </c>
      <c r="FM145" s="12">
        <f t="shared" si="209"/>
        <v>7.9791200596569727</v>
      </c>
      <c r="FN145" s="12">
        <f t="shared" si="210"/>
        <v>38.105046343975282</v>
      </c>
      <c r="FO145" s="12">
        <f t="shared" si="211"/>
        <v>5.2004333694474543</v>
      </c>
      <c r="FP145" s="12">
        <f t="shared" si="212"/>
        <v>-0.1512884455527847</v>
      </c>
      <c r="FQ145" s="12">
        <f t="shared" si="213"/>
        <v>-0.12189781021897811</v>
      </c>
      <c r="FR145" s="12">
        <f t="shared" si="214"/>
        <v>-8.238446081714669E-2</v>
      </c>
      <c r="FS145" s="12">
        <f t="shared" si="215"/>
        <v>-3.3031088082901554E-2</v>
      </c>
      <c r="FT145" s="12">
        <f t="shared" si="216"/>
        <v>-0.28650646950092423</v>
      </c>
      <c r="FU145" s="12">
        <f t="shared" si="217"/>
        <v>0.2873289708506841</v>
      </c>
      <c r="FV145" s="12">
        <f t="shared" si="218"/>
        <v>1.0450121654501217</v>
      </c>
      <c r="FW145" s="12">
        <f t="shared" si="219"/>
        <v>-0.13564668769716087</v>
      </c>
      <c r="FX145" s="12">
        <f t="shared" si="220"/>
        <v>0.11228070175438597</v>
      </c>
      <c r="FY145" s="12">
        <f t="shared" si="221"/>
        <v>0.14457831325301204</v>
      </c>
      <c r="FZ145" s="12">
        <f t="shared" si="222"/>
        <v>-1.3210039630118891E-2</v>
      </c>
      <c r="GA145" s="12">
        <f t="shared" si="223"/>
        <v>-5.1378446115288218E-2</v>
      </c>
      <c r="GB145" s="12">
        <f t="shared" si="224"/>
        <v>0.58964143426294824</v>
      </c>
      <c r="GC145" s="12">
        <f t="shared" si="225"/>
        <v>1.996007984031936E-3</v>
      </c>
    </row>
    <row r="146" spans="1:185" x14ac:dyDescent="0.25">
      <c r="A146" t="s">
        <v>151</v>
      </c>
      <c r="B146" s="7">
        <v>43951</v>
      </c>
      <c r="C146">
        <v>3670400</v>
      </c>
      <c r="D146">
        <v>-387200</v>
      </c>
      <c r="E146" s="7">
        <v>43951</v>
      </c>
      <c r="F146">
        <v>2582400</v>
      </c>
      <c r="G146">
        <v>-3200</v>
      </c>
      <c r="H146" t="s">
        <v>151</v>
      </c>
      <c r="I146" s="10">
        <v>43950</v>
      </c>
      <c r="J146">
        <v>4057600</v>
      </c>
      <c r="K146">
        <v>-435200</v>
      </c>
      <c r="L146" s="7">
        <v>43950</v>
      </c>
      <c r="M146">
        <v>2585600</v>
      </c>
      <c r="N146">
        <v>-291200</v>
      </c>
      <c r="O146" t="s">
        <v>151</v>
      </c>
      <c r="P146" s="7">
        <v>43949</v>
      </c>
      <c r="Q146">
        <v>4492800</v>
      </c>
      <c r="R146">
        <v>54400</v>
      </c>
      <c r="S146" s="7">
        <v>43949</v>
      </c>
      <c r="T146">
        <v>2876800</v>
      </c>
      <c r="U146">
        <v>-249600</v>
      </c>
      <c r="V146" t="s">
        <v>151</v>
      </c>
      <c r="W146" s="7">
        <v>43948</v>
      </c>
      <c r="X146">
        <v>4438400</v>
      </c>
      <c r="Y146">
        <v>-160000</v>
      </c>
      <c r="Z146" s="7">
        <v>43948</v>
      </c>
      <c r="AA146">
        <v>3126400</v>
      </c>
      <c r="AB146">
        <v>-102400</v>
      </c>
      <c r="AC146" t="s">
        <v>151</v>
      </c>
      <c r="AD146" s="7">
        <v>43945</v>
      </c>
      <c r="AE146">
        <v>4598400</v>
      </c>
      <c r="AF146">
        <v>156800</v>
      </c>
      <c r="AG146" s="7">
        <v>43945</v>
      </c>
      <c r="AH146">
        <v>3228800</v>
      </c>
      <c r="AI146">
        <v>-236800</v>
      </c>
      <c r="AJ146" t="s">
        <v>151</v>
      </c>
      <c r="AK146" s="7">
        <v>43944</v>
      </c>
      <c r="AL146">
        <v>4441600</v>
      </c>
      <c r="AM146">
        <v>-89600</v>
      </c>
      <c r="AN146" s="7">
        <v>43944</v>
      </c>
      <c r="AO146">
        <v>3465600</v>
      </c>
      <c r="AP146">
        <v>-467200</v>
      </c>
      <c r="AQ146" t="s">
        <v>151</v>
      </c>
      <c r="AR146" s="7">
        <v>43943</v>
      </c>
      <c r="AS146">
        <v>4531200</v>
      </c>
      <c r="AT146">
        <v>-89600</v>
      </c>
      <c r="AU146" s="7">
        <v>43943</v>
      </c>
      <c r="AV146">
        <v>3932800</v>
      </c>
      <c r="AW146">
        <v>-486400</v>
      </c>
      <c r="AX146" t="s">
        <v>151</v>
      </c>
      <c r="AY146" s="7">
        <v>43942</v>
      </c>
      <c r="AZ146">
        <v>4620800</v>
      </c>
      <c r="BA146">
        <v>124800</v>
      </c>
      <c r="BB146" s="7">
        <v>43942</v>
      </c>
      <c r="BC146">
        <v>4419200</v>
      </c>
      <c r="BD146">
        <v>-1088000</v>
      </c>
      <c r="BE146" t="s">
        <v>151</v>
      </c>
      <c r="BF146" s="7">
        <v>43941</v>
      </c>
      <c r="BG146">
        <v>4496000</v>
      </c>
      <c r="BH146">
        <v>-182400</v>
      </c>
      <c r="BI146" s="7">
        <v>43941</v>
      </c>
      <c r="BJ146">
        <v>5507200</v>
      </c>
      <c r="BK146">
        <v>-1001600</v>
      </c>
      <c r="BL146" t="s">
        <v>151</v>
      </c>
      <c r="BM146" s="7">
        <v>43938</v>
      </c>
      <c r="BN146">
        <v>4678400</v>
      </c>
      <c r="BO146">
        <v>-505600</v>
      </c>
      <c r="BP146" s="7">
        <v>43938</v>
      </c>
      <c r="BQ146">
        <v>6508800</v>
      </c>
      <c r="BR146">
        <v>-1833600</v>
      </c>
      <c r="BS146" t="s">
        <v>151</v>
      </c>
      <c r="BT146" s="7">
        <v>43937</v>
      </c>
      <c r="BU146">
        <v>5184000</v>
      </c>
      <c r="BV146">
        <v>409600</v>
      </c>
      <c r="BW146" s="7">
        <v>43937</v>
      </c>
      <c r="BX146">
        <v>8342400</v>
      </c>
      <c r="BY146">
        <v>1155200</v>
      </c>
      <c r="BZ146" t="s">
        <v>151</v>
      </c>
      <c r="CA146" s="7">
        <v>43936</v>
      </c>
      <c r="CB146">
        <v>4774400</v>
      </c>
      <c r="CC146">
        <v>3145600</v>
      </c>
      <c r="CD146" s="7">
        <v>43936</v>
      </c>
      <c r="CE146">
        <v>7187200</v>
      </c>
      <c r="CF146">
        <v>5484800</v>
      </c>
      <c r="CG146" t="s">
        <v>151</v>
      </c>
      <c r="CH146" s="7">
        <v>43934</v>
      </c>
      <c r="CI146">
        <v>1628800</v>
      </c>
      <c r="CJ146">
        <v>646400</v>
      </c>
      <c r="CK146" s="7">
        <v>43934</v>
      </c>
      <c r="CL146">
        <v>1702400</v>
      </c>
      <c r="CM146">
        <v>1142400</v>
      </c>
      <c r="CN146" t="s">
        <v>151</v>
      </c>
      <c r="CO146" s="7">
        <v>43930</v>
      </c>
      <c r="CP146">
        <v>982400</v>
      </c>
      <c r="CQ146">
        <v>54400</v>
      </c>
      <c r="CR146" s="7">
        <v>43930</v>
      </c>
      <c r="CS146">
        <v>560000</v>
      </c>
      <c r="CT146">
        <v>35200</v>
      </c>
      <c r="CU146" t="s">
        <v>151</v>
      </c>
      <c r="CV146" s="7">
        <v>43929</v>
      </c>
      <c r="CW146">
        <v>928000</v>
      </c>
      <c r="CX146">
        <v>80000</v>
      </c>
      <c r="CY146" s="7">
        <v>43929</v>
      </c>
      <c r="CZ146">
        <v>524800</v>
      </c>
      <c r="DA146">
        <v>217600</v>
      </c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</row>
    <row r="147" spans="1:185" x14ac:dyDescent="0.25">
      <c r="A147" t="s">
        <v>152</v>
      </c>
      <c r="B147" s="7">
        <v>43951</v>
      </c>
      <c r="C147">
        <v>30685600</v>
      </c>
      <c r="D147">
        <v>334400</v>
      </c>
      <c r="E147" s="7">
        <v>43951</v>
      </c>
      <c r="F147">
        <v>22070400</v>
      </c>
      <c r="G147">
        <v>1205600</v>
      </c>
      <c r="H147" t="s">
        <v>152</v>
      </c>
      <c r="I147" s="10">
        <v>43950</v>
      </c>
      <c r="J147">
        <v>30351200</v>
      </c>
      <c r="K147">
        <v>-1927200</v>
      </c>
      <c r="L147" s="7">
        <v>43950</v>
      </c>
      <c r="M147">
        <v>20864800</v>
      </c>
      <c r="N147">
        <v>-1047200</v>
      </c>
      <c r="O147" t="s">
        <v>152</v>
      </c>
      <c r="P147" s="7">
        <v>43949</v>
      </c>
      <c r="Q147">
        <v>32278400</v>
      </c>
      <c r="R147">
        <v>-422400</v>
      </c>
      <c r="S147" s="7">
        <v>43949</v>
      </c>
      <c r="T147">
        <v>21912000</v>
      </c>
      <c r="U147">
        <v>-70400</v>
      </c>
      <c r="V147" t="s">
        <v>152</v>
      </c>
      <c r="W147" s="7">
        <v>43948</v>
      </c>
      <c r="X147">
        <v>32700800</v>
      </c>
      <c r="Y147">
        <v>633600</v>
      </c>
      <c r="Z147" s="7">
        <v>43948</v>
      </c>
      <c r="AA147">
        <v>21982400</v>
      </c>
      <c r="AB147">
        <v>492800</v>
      </c>
      <c r="AC147" t="s">
        <v>152</v>
      </c>
      <c r="AD147" s="7">
        <v>43945</v>
      </c>
      <c r="AE147">
        <v>32067200</v>
      </c>
      <c r="AF147">
        <v>607200</v>
      </c>
      <c r="AG147" s="7">
        <v>43945</v>
      </c>
      <c r="AH147">
        <v>21489600</v>
      </c>
      <c r="AI147">
        <v>220000</v>
      </c>
      <c r="AJ147" t="s">
        <v>152</v>
      </c>
      <c r="AK147" s="7">
        <v>43944</v>
      </c>
      <c r="AL147">
        <v>31460000</v>
      </c>
      <c r="AM147">
        <v>105600</v>
      </c>
      <c r="AN147" s="7">
        <v>43944</v>
      </c>
      <c r="AO147">
        <v>21269600</v>
      </c>
      <c r="AP147">
        <v>-290400</v>
      </c>
      <c r="AQ147" t="s">
        <v>152</v>
      </c>
      <c r="AR147" s="7">
        <v>43943</v>
      </c>
      <c r="AS147">
        <v>31354400</v>
      </c>
      <c r="AT147">
        <v>334400</v>
      </c>
      <c r="AU147" s="7">
        <v>43943</v>
      </c>
      <c r="AV147">
        <v>21560000</v>
      </c>
      <c r="AW147">
        <v>-1240800</v>
      </c>
      <c r="AX147" t="s">
        <v>152</v>
      </c>
      <c r="AY147" s="7">
        <v>43942</v>
      </c>
      <c r="AZ147">
        <v>31020000</v>
      </c>
      <c r="BA147">
        <v>-193600</v>
      </c>
      <c r="BB147" s="7">
        <v>43942</v>
      </c>
      <c r="BC147">
        <v>22800800</v>
      </c>
      <c r="BD147">
        <v>96800</v>
      </c>
      <c r="BE147" t="s">
        <v>152</v>
      </c>
      <c r="BF147" s="7">
        <v>43941</v>
      </c>
      <c r="BG147">
        <v>31213600</v>
      </c>
      <c r="BH147">
        <v>3423200</v>
      </c>
      <c r="BI147" s="7">
        <v>43941</v>
      </c>
      <c r="BJ147">
        <v>22704000</v>
      </c>
      <c r="BK147">
        <v>941600</v>
      </c>
      <c r="BL147" t="s">
        <v>152</v>
      </c>
      <c r="BM147" s="7">
        <v>43938</v>
      </c>
      <c r="BN147">
        <v>27790400</v>
      </c>
      <c r="BO147">
        <v>-61600</v>
      </c>
      <c r="BP147" s="7">
        <v>43938</v>
      </c>
      <c r="BQ147">
        <v>21762400</v>
      </c>
      <c r="BR147">
        <v>-35200</v>
      </c>
      <c r="BS147" t="s">
        <v>152</v>
      </c>
      <c r="BT147" s="7">
        <v>43937</v>
      </c>
      <c r="BU147">
        <v>27852000</v>
      </c>
      <c r="BV147">
        <v>492800</v>
      </c>
      <c r="BW147" s="7">
        <v>43937</v>
      </c>
      <c r="BX147">
        <v>21797600</v>
      </c>
      <c r="BY147">
        <v>272800</v>
      </c>
      <c r="BZ147" t="s">
        <v>152</v>
      </c>
      <c r="CA147" s="7">
        <v>43936</v>
      </c>
      <c r="CB147">
        <v>27359200</v>
      </c>
      <c r="CC147">
        <v>-105600</v>
      </c>
      <c r="CD147" s="7">
        <v>43936</v>
      </c>
      <c r="CE147">
        <v>21524800</v>
      </c>
      <c r="CF147">
        <v>413600</v>
      </c>
      <c r="CG147" t="s">
        <v>152</v>
      </c>
      <c r="CH147" s="7">
        <v>43934</v>
      </c>
      <c r="CI147">
        <v>27464800</v>
      </c>
      <c r="CJ147">
        <v>-228800</v>
      </c>
      <c r="CK147" s="7">
        <v>43934</v>
      </c>
      <c r="CL147">
        <v>21111200</v>
      </c>
      <c r="CM147">
        <v>880000</v>
      </c>
      <c r="CN147" t="s">
        <v>152</v>
      </c>
      <c r="CO147" s="7">
        <v>43930</v>
      </c>
      <c r="CP147">
        <v>27693600</v>
      </c>
      <c r="CQ147">
        <v>-352000</v>
      </c>
      <c r="CR147" s="7">
        <v>43930</v>
      </c>
      <c r="CS147">
        <v>20231200</v>
      </c>
      <c r="CT147">
        <v>-211200</v>
      </c>
      <c r="CU147" t="s">
        <v>152</v>
      </c>
      <c r="CV147" s="7">
        <v>43929</v>
      </c>
      <c r="CW147">
        <v>28045600</v>
      </c>
      <c r="CX147">
        <v>-501600</v>
      </c>
      <c r="CY147" s="7">
        <v>43929</v>
      </c>
      <c r="CZ147">
        <v>20442400</v>
      </c>
      <c r="DA147">
        <v>-774400</v>
      </c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</row>
    <row r="148" spans="1:185" x14ac:dyDescent="0.25">
      <c r="A148" t="s">
        <v>153</v>
      </c>
      <c r="B148" s="7">
        <v>43951</v>
      </c>
      <c r="C148">
        <v>2798200</v>
      </c>
      <c r="D148">
        <v>-824500</v>
      </c>
      <c r="E148" s="7">
        <v>43951</v>
      </c>
      <c r="F148">
        <v>1735700</v>
      </c>
      <c r="G148">
        <v>-309400</v>
      </c>
      <c r="H148" t="s">
        <v>153</v>
      </c>
      <c r="I148" s="10">
        <v>43950</v>
      </c>
      <c r="J148">
        <v>3622700</v>
      </c>
      <c r="K148">
        <v>-549100</v>
      </c>
      <c r="L148" s="7">
        <v>43950</v>
      </c>
      <c r="M148">
        <v>2045100</v>
      </c>
      <c r="N148">
        <v>-283900</v>
      </c>
      <c r="O148" t="s">
        <v>153</v>
      </c>
      <c r="P148" s="7">
        <v>43949</v>
      </c>
      <c r="Q148">
        <v>4171800</v>
      </c>
      <c r="R148">
        <v>-688500</v>
      </c>
      <c r="S148" s="7">
        <v>43949</v>
      </c>
      <c r="T148">
        <v>2329000</v>
      </c>
      <c r="U148">
        <v>-209100</v>
      </c>
      <c r="V148" t="s">
        <v>153</v>
      </c>
      <c r="W148" s="7">
        <v>43948</v>
      </c>
      <c r="X148">
        <v>4860300</v>
      </c>
      <c r="Y148">
        <v>-226100</v>
      </c>
      <c r="Z148" s="7">
        <v>43948</v>
      </c>
      <c r="AA148">
        <v>2538100</v>
      </c>
      <c r="AB148">
        <v>-86700</v>
      </c>
      <c r="AC148" t="s">
        <v>153</v>
      </c>
      <c r="AD148" s="7">
        <v>43945</v>
      </c>
      <c r="AE148">
        <v>5086400</v>
      </c>
      <c r="AF148">
        <v>455600</v>
      </c>
      <c r="AG148" s="7">
        <v>43945</v>
      </c>
      <c r="AH148">
        <v>2624800</v>
      </c>
      <c r="AI148">
        <v>-1054000</v>
      </c>
      <c r="AJ148" t="s">
        <v>153</v>
      </c>
      <c r="AK148" s="7">
        <v>43944</v>
      </c>
      <c r="AL148">
        <v>4630800</v>
      </c>
      <c r="AM148">
        <v>1341300</v>
      </c>
      <c r="AN148" s="7">
        <v>43944</v>
      </c>
      <c r="AO148">
        <v>3678800</v>
      </c>
      <c r="AP148">
        <v>821100</v>
      </c>
      <c r="AQ148" t="s">
        <v>153</v>
      </c>
      <c r="AR148" s="7">
        <v>43943</v>
      </c>
      <c r="AS148">
        <v>3289500</v>
      </c>
      <c r="AT148">
        <v>238000</v>
      </c>
      <c r="AU148" s="7">
        <v>43943</v>
      </c>
      <c r="AV148">
        <v>2857700</v>
      </c>
      <c r="AW148">
        <v>1460300</v>
      </c>
      <c r="AX148" t="s">
        <v>153</v>
      </c>
      <c r="AY148" s="7">
        <v>43942</v>
      </c>
      <c r="AZ148">
        <v>3051500</v>
      </c>
      <c r="BA148">
        <v>132600</v>
      </c>
      <c r="BB148" s="7">
        <v>43942</v>
      </c>
      <c r="BC148">
        <v>1397400</v>
      </c>
      <c r="BD148">
        <v>-219300</v>
      </c>
      <c r="BE148" t="s">
        <v>153</v>
      </c>
      <c r="BF148" s="7">
        <v>43941</v>
      </c>
      <c r="BG148">
        <v>2918900</v>
      </c>
      <c r="BH148">
        <v>370600</v>
      </c>
      <c r="BI148" s="7">
        <v>43941</v>
      </c>
      <c r="BJ148">
        <v>1616700</v>
      </c>
      <c r="BK148">
        <v>163200</v>
      </c>
      <c r="BL148" t="s">
        <v>153</v>
      </c>
      <c r="BM148" s="7">
        <v>43938</v>
      </c>
      <c r="BN148">
        <v>2548300</v>
      </c>
      <c r="BO148">
        <v>-37400</v>
      </c>
      <c r="BP148" s="7">
        <v>43938</v>
      </c>
      <c r="BQ148">
        <v>1453500</v>
      </c>
      <c r="BR148">
        <v>183600</v>
      </c>
      <c r="BS148" t="s">
        <v>153</v>
      </c>
      <c r="BT148" s="7">
        <v>43937</v>
      </c>
      <c r="BU148">
        <v>2585700</v>
      </c>
      <c r="BV148">
        <v>124100</v>
      </c>
      <c r="BW148" s="7">
        <v>43937</v>
      </c>
      <c r="BX148">
        <v>1269900</v>
      </c>
      <c r="BY148">
        <v>-17000</v>
      </c>
      <c r="BZ148" t="s">
        <v>153</v>
      </c>
      <c r="CA148" s="7">
        <v>43936</v>
      </c>
      <c r="CB148">
        <v>2461600</v>
      </c>
      <c r="CC148">
        <v>181900</v>
      </c>
      <c r="CD148" s="7">
        <v>43936</v>
      </c>
      <c r="CE148">
        <v>1286900</v>
      </c>
      <c r="CF148">
        <v>-69700</v>
      </c>
      <c r="CG148" t="s">
        <v>153</v>
      </c>
      <c r="CH148" s="7">
        <v>43934</v>
      </c>
      <c r="CI148">
        <v>2279700</v>
      </c>
      <c r="CJ148">
        <v>629000</v>
      </c>
      <c r="CK148" s="7">
        <v>43934</v>
      </c>
      <c r="CL148">
        <v>1356600</v>
      </c>
      <c r="CM148">
        <v>503200</v>
      </c>
      <c r="CN148" t="s">
        <v>153</v>
      </c>
      <c r="CO148" s="7">
        <v>43930</v>
      </c>
      <c r="CP148">
        <v>1650700</v>
      </c>
      <c r="CQ148">
        <v>81600</v>
      </c>
      <c r="CR148" s="7">
        <v>43930</v>
      </c>
      <c r="CS148">
        <v>853400</v>
      </c>
      <c r="CT148">
        <v>1700</v>
      </c>
      <c r="CU148" t="s">
        <v>153</v>
      </c>
      <c r="CV148" s="7">
        <v>43929</v>
      </c>
      <c r="CW148">
        <v>1569100</v>
      </c>
      <c r="CX148">
        <v>47600</v>
      </c>
      <c r="CY148" s="7">
        <v>43929</v>
      </c>
      <c r="CZ148">
        <v>851700</v>
      </c>
      <c r="DA148">
        <v>78200</v>
      </c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710C3-C6E6-48F4-B0C5-B1F474EB48F1}">
  <dimension ref="A1:EM145"/>
  <sheetViews>
    <sheetView topLeftCell="DV1" workbookViewId="0">
      <selection activeCell="DX1" sqref="DX1:EM145"/>
    </sheetView>
  </sheetViews>
  <sheetFormatPr defaultRowHeight="15" x14ac:dyDescent="0.25"/>
  <sheetData>
    <row r="1" spans="1:143" x14ac:dyDescent="0.25">
      <c r="A1" t="s">
        <v>2</v>
      </c>
      <c r="B1" t="s">
        <v>191</v>
      </c>
      <c r="C1" t="s">
        <v>192</v>
      </c>
      <c r="D1" t="s">
        <v>193</v>
      </c>
      <c r="E1" t="s">
        <v>194</v>
      </c>
      <c r="F1" t="s">
        <v>2</v>
      </c>
      <c r="G1" t="s">
        <v>191</v>
      </c>
      <c r="H1" t="s">
        <v>192</v>
      </c>
      <c r="I1" t="s">
        <v>193</v>
      </c>
      <c r="J1" t="s">
        <v>194</v>
      </c>
      <c r="K1" t="s">
        <v>2</v>
      </c>
      <c r="L1" t="s">
        <v>191</v>
      </c>
      <c r="M1" t="s">
        <v>192</v>
      </c>
      <c r="N1" t="s">
        <v>193</v>
      </c>
      <c r="O1" t="s">
        <v>194</v>
      </c>
      <c r="P1" t="s">
        <v>2</v>
      </c>
      <c r="Q1" t="s">
        <v>191</v>
      </c>
      <c r="R1" t="s">
        <v>192</v>
      </c>
      <c r="S1" t="s">
        <v>193</v>
      </c>
      <c r="T1" t="s">
        <v>194</v>
      </c>
      <c r="U1" t="s">
        <v>2</v>
      </c>
      <c r="V1" t="s">
        <v>191</v>
      </c>
      <c r="W1" t="s">
        <v>192</v>
      </c>
      <c r="X1" t="s">
        <v>193</v>
      </c>
      <c r="Y1" t="s">
        <v>194</v>
      </c>
      <c r="Z1" t="s">
        <v>2</v>
      </c>
      <c r="AA1" t="s">
        <v>191</v>
      </c>
      <c r="AB1" t="s">
        <v>192</v>
      </c>
      <c r="AC1" t="s">
        <v>193</v>
      </c>
      <c r="AD1" t="s">
        <v>194</v>
      </c>
      <c r="AE1" t="s">
        <v>2</v>
      </c>
      <c r="AF1" t="s">
        <v>191</v>
      </c>
      <c r="AG1" t="s">
        <v>192</v>
      </c>
      <c r="AH1" t="s">
        <v>193</v>
      </c>
      <c r="AI1" t="s">
        <v>194</v>
      </c>
      <c r="AJ1" t="s">
        <v>2</v>
      </c>
      <c r="AK1" t="s">
        <v>191</v>
      </c>
      <c r="AL1" t="s">
        <v>192</v>
      </c>
      <c r="AM1" t="s">
        <v>193</v>
      </c>
      <c r="AN1" t="s">
        <v>194</v>
      </c>
      <c r="AO1" t="s">
        <v>2</v>
      </c>
      <c r="AP1" t="s">
        <v>191</v>
      </c>
      <c r="AQ1" t="s">
        <v>192</v>
      </c>
      <c r="AR1" t="s">
        <v>193</v>
      </c>
      <c r="AS1" t="s">
        <v>194</v>
      </c>
      <c r="AT1" t="s">
        <v>2</v>
      </c>
      <c r="AU1" t="s">
        <v>191</v>
      </c>
      <c r="AV1" t="s">
        <v>192</v>
      </c>
      <c r="AW1" t="s">
        <v>193</v>
      </c>
      <c r="AX1" t="s">
        <v>194</v>
      </c>
      <c r="AY1" t="s">
        <v>2</v>
      </c>
      <c r="AZ1" t="s">
        <v>191</v>
      </c>
      <c r="BA1" t="s">
        <v>192</v>
      </c>
      <c r="BB1" t="s">
        <v>193</v>
      </c>
      <c r="BC1" t="s">
        <v>194</v>
      </c>
      <c r="BD1" t="s">
        <v>2</v>
      </c>
      <c r="BE1" t="s">
        <v>191</v>
      </c>
      <c r="BF1" t="s">
        <v>192</v>
      </c>
      <c r="BG1" t="s">
        <v>193</v>
      </c>
      <c r="BH1" t="s">
        <v>194</v>
      </c>
      <c r="BI1" t="s">
        <v>2</v>
      </c>
      <c r="BJ1" t="s">
        <v>191</v>
      </c>
      <c r="BK1" t="s">
        <v>192</v>
      </c>
      <c r="BL1" t="s">
        <v>193</v>
      </c>
      <c r="BM1" t="s">
        <v>194</v>
      </c>
      <c r="BN1" t="s">
        <v>2</v>
      </c>
      <c r="BO1" t="s">
        <v>191</v>
      </c>
      <c r="BP1" t="s">
        <v>192</v>
      </c>
      <c r="BQ1" t="s">
        <v>193</v>
      </c>
      <c r="BR1" t="s">
        <v>194</v>
      </c>
      <c r="BS1" t="s">
        <v>2</v>
      </c>
      <c r="BT1" t="s">
        <v>191</v>
      </c>
      <c r="BU1" t="s">
        <v>192</v>
      </c>
      <c r="BV1" t="s">
        <v>193</v>
      </c>
      <c r="BW1" t="s">
        <v>194</v>
      </c>
      <c r="BY1" t="s">
        <v>195</v>
      </c>
      <c r="BZ1" t="s">
        <v>195</v>
      </c>
      <c r="CA1" t="s">
        <v>196</v>
      </c>
      <c r="CB1" t="s">
        <v>197</v>
      </c>
      <c r="CC1" t="s">
        <v>198</v>
      </c>
      <c r="CD1" t="s">
        <v>199</v>
      </c>
      <c r="CE1" t="s">
        <v>200</v>
      </c>
      <c r="CF1" t="s">
        <v>201</v>
      </c>
      <c r="CG1" t="s">
        <v>202</v>
      </c>
      <c r="CH1" t="s">
        <v>203</v>
      </c>
      <c r="CI1" t="s">
        <v>204</v>
      </c>
      <c r="CJ1" t="s">
        <v>205</v>
      </c>
      <c r="CK1" t="s">
        <v>206</v>
      </c>
      <c r="CL1" t="s">
        <v>207</v>
      </c>
      <c r="CM1" t="s">
        <v>208</v>
      </c>
      <c r="CN1" t="s">
        <v>209</v>
      </c>
      <c r="CP1" t="s">
        <v>210</v>
      </c>
      <c r="CQ1" t="s">
        <v>211</v>
      </c>
      <c r="CR1" t="s">
        <v>212</v>
      </c>
      <c r="CS1" t="s">
        <v>213</v>
      </c>
      <c r="CU1" t="s">
        <v>214</v>
      </c>
      <c r="CV1" t="s">
        <v>215</v>
      </c>
      <c r="CW1" t="s">
        <v>216</v>
      </c>
      <c r="CX1" t="s">
        <v>217</v>
      </c>
      <c r="CY1" t="s">
        <v>218</v>
      </c>
      <c r="CZ1" t="s">
        <v>219</v>
      </c>
      <c r="DA1" t="s">
        <v>220</v>
      </c>
      <c r="DB1" t="s">
        <v>221</v>
      </c>
      <c r="DC1" t="s">
        <v>222</v>
      </c>
      <c r="DD1" t="s">
        <v>223</v>
      </c>
      <c r="DE1" t="s">
        <v>224</v>
      </c>
      <c r="DF1" t="s">
        <v>225</v>
      </c>
      <c r="DG1" t="s">
        <v>226</v>
      </c>
      <c r="DH1" t="s">
        <v>227</v>
      </c>
      <c r="DI1" t="s">
        <v>228</v>
      </c>
      <c r="DK1" t="s">
        <v>210</v>
      </c>
      <c r="DL1" t="s">
        <v>211</v>
      </c>
      <c r="DM1" t="s">
        <v>212</v>
      </c>
      <c r="DN1" t="s">
        <v>213</v>
      </c>
      <c r="DP1" t="str">
        <f>A1</f>
        <v>SYMBOL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X1" t="str">
        <f>DP1</f>
        <v>SYMBOL</v>
      </c>
      <c r="DY1" t="s">
        <v>235</v>
      </c>
      <c r="DZ1" t="s">
        <v>236</v>
      </c>
      <c r="EA1" t="s">
        <v>237</v>
      </c>
      <c r="EB1" t="s">
        <v>238</v>
      </c>
      <c r="EC1" t="s">
        <v>239</v>
      </c>
      <c r="ED1" t="s">
        <v>240</v>
      </c>
      <c r="EE1" t="s">
        <v>241</v>
      </c>
      <c r="EF1" t="s">
        <v>242</v>
      </c>
      <c r="EG1" t="s">
        <v>243</v>
      </c>
      <c r="EH1" t="s">
        <v>244</v>
      </c>
      <c r="EI1" t="s">
        <v>245</v>
      </c>
      <c r="EJ1" t="s">
        <v>246</v>
      </c>
      <c r="EK1" t="s">
        <v>247</v>
      </c>
      <c r="EL1" t="s">
        <v>248</v>
      </c>
      <c r="EM1" t="s">
        <v>249</v>
      </c>
    </row>
    <row r="2" spans="1:143" x14ac:dyDescent="0.25">
      <c r="A2" t="s">
        <v>10</v>
      </c>
      <c r="B2">
        <v>30042020</v>
      </c>
      <c r="C2">
        <v>1910083</v>
      </c>
      <c r="D2">
        <v>514981</v>
      </c>
      <c r="E2">
        <v>26.96</v>
      </c>
      <c r="F2" t="s">
        <v>10</v>
      </c>
      <c r="G2">
        <v>29042020</v>
      </c>
      <c r="H2">
        <v>1998171</v>
      </c>
      <c r="I2">
        <v>950554</v>
      </c>
      <c r="J2">
        <v>47.57</v>
      </c>
      <c r="K2" t="s">
        <v>10</v>
      </c>
      <c r="L2">
        <v>28042020</v>
      </c>
      <c r="M2">
        <v>1094422</v>
      </c>
      <c r="N2">
        <v>324185</v>
      </c>
      <c r="O2">
        <v>29.62</v>
      </c>
      <c r="P2" t="s">
        <v>10</v>
      </c>
      <c r="Q2">
        <v>27042020</v>
      </c>
      <c r="R2">
        <v>1469480</v>
      </c>
      <c r="S2">
        <v>431174</v>
      </c>
      <c r="T2">
        <v>29.34</v>
      </c>
      <c r="U2" t="s">
        <v>10</v>
      </c>
      <c r="V2">
        <v>24042020</v>
      </c>
      <c r="W2">
        <v>1332356</v>
      </c>
      <c r="X2">
        <v>401158</v>
      </c>
      <c r="Y2">
        <v>30.11</v>
      </c>
      <c r="Z2" t="s">
        <v>10</v>
      </c>
      <c r="AA2">
        <v>23042020</v>
      </c>
      <c r="AB2">
        <v>2072239</v>
      </c>
      <c r="AC2">
        <v>375002</v>
      </c>
      <c r="AD2">
        <v>18.100000000000001</v>
      </c>
      <c r="AE2" t="s">
        <v>10</v>
      </c>
      <c r="AF2">
        <v>22042020</v>
      </c>
      <c r="AG2">
        <v>4910652</v>
      </c>
      <c r="AH2">
        <v>861980</v>
      </c>
      <c r="AI2">
        <v>17.55</v>
      </c>
      <c r="AJ2" t="s">
        <v>10</v>
      </c>
      <c r="AK2">
        <v>21042020</v>
      </c>
      <c r="AL2">
        <v>1379968</v>
      </c>
      <c r="AM2">
        <v>372858</v>
      </c>
      <c r="AN2">
        <v>27.02</v>
      </c>
      <c r="AO2" t="s">
        <v>10</v>
      </c>
      <c r="AP2">
        <v>20042020</v>
      </c>
      <c r="AQ2">
        <v>1951458</v>
      </c>
      <c r="AR2">
        <v>626362</v>
      </c>
      <c r="AS2">
        <v>32.1</v>
      </c>
      <c r="AT2" t="s">
        <v>10</v>
      </c>
      <c r="AU2">
        <v>17042020</v>
      </c>
      <c r="AV2">
        <v>1614409</v>
      </c>
      <c r="AW2">
        <v>304850</v>
      </c>
      <c r="AX2">
        <v>18.88</v>
      </c>
      <c r="AY2" t="s">
        <v>10</v>
      </c>
      <c r="AZ2">
        <v>16042020</v>
      </c>
      <c r="BA2">
        <v>1548843</v>
      </c>
      <c r="BB2">
        <v>216713</v>
      </c>
      <c r="BC2">
        <v>13.99</v>
      </c>
      <c r="BD2" t="s">
        <v>10</v>
      </c>
      <c r="BE2">
        <v>15042020</v>
      </c>
      <c r="BF2">
        <v>2931488</v>
      </c>
      <c r="BG2">
        <v>678511</v>
      </c>
      <c r="BH2">
        <v>23.15</v>
      </c>
      <c r="BI2" t="s">
        <v>10</v>
      </c>
      <c r="BJ2">
        <v>13042020</v>
      </c>
      <c r="BK2">
        <v>3572087</v>
      </c>
      <c r="BL2">
        <v>506406</v>
      </c>
      <c r="BM2">
        <v>14.18</v>
      </c>
      <c r="BN2" t="s">
        <v>10</v>
      </c>
      <c r="BO2">
        <v>9042020</v>
      </c>
      <c r="BP2">
        <v>2658885</v>
      </c>
      <c r="BQ2">
        <v>1128891</v>
      </c>
      <c r="BR2">
        <v>42.46</v>
      </c>
      <c r="BS2" t="s">
        <v>10</v>
      </c>
      <c r="BT2">
        <v>8042020</v>
      </c>
      <c r="BU2">
        <v>2153627</v>
      </c>
      <c r="BV2">
        <v>586886</v>
      </c>
      <c r="BW2">
        <v>27.25</v>
      </c>
      <c r="BY2" t="str">
        <f>A2</f>
        <v>ACC</v>
      </c>
      <c r="BZ2">
        <f>C2</f>
        <v>1910083</v>
      </c>
      <c r="CA2">
        <f>H2</f>
        <v>1998171</v>
      </c>
      <c r="CB2">
        <f>M2</f>
        <v>1094422</v>
      </c>
      <c r="CC2">
        <f>R2</f>
        <v>1469480</v>
      </c>
      <c r="CD2">
        <f>W2</f>
        <v>1332356</v>
      </c>
      <c r="CE2">
        <f>AB2</f>
        <v>2072239</v>
      </c>
      <c r="CF2">
        <f>AG2</f>
        <v>4910652</v>
      </c>
      <c r="CG2">
        <f>AL2</f>
        <v>1379968</v>
      </c>
      <c r="CH2">
        <f>AQ2</f>
        <v>1951458</v>
      </c>
      <c r="CI2">
        <f>AV2</f>
        <v>1614409</v>
      </c>
      <c r="CJ2">
        <f>BA2</f>
        <v>1548843</v>
      </c>
      <c r="CK2">
        <f>BF2</f>
        <v>2931488</v>
      </c>
      <c r="CL2">
        <f>BK2</f>
        <v>3572087</v>
      </c>
      <c r="CM2">
        <f>BP2</f>
        <v>2658885</v>
      </c>
      <c r="CN2">
        <f>BU2</f>
        <v>2153627</v>
      </c>
      <c r="CP2">
        <f>SUM(CA2:CC2)</f>
        <v>4562073</v>
      </c>
      <c r="CQ2">
        <f>SUM(CA2:CE2)</f>
        <v>7966668</v>
      </c>
      <c r="CR2">
        <f>SUM(CA2:CH2)</f>
        <v>16208746</v>
      </c>
      <c r="CS2">
        <f>SUM(CA2:CM2)</f>
        <v>28534458</v>
      </c>
      <c r="CU2">
        <f>D2</f>
        <v>514981</v>
      </c>
      <c r="CV2">
        <f>I2</f>
        <v>950554</v>
      </c>
      <c r="CW2">
        <f>N2</f>
        <v>324185</v>
      </c>
      <c r="CX2">
        <f>S2</f>
        <v>431174</v>
      </c>
      <c r="CY2">
        <f>X2</f>
        <v>401158</v>
      </c>
      <c r="CZ2">
        <f>AC2</f>
        <v>375002</v>
      </c>
      <c r="DA2">
        <f>AH2</f>
        <v>861980</v>
      </c>
      <c r="DB2">
        <f>AM2</f>
        <v>372858</v>
      </c>
      <c r="DC2">
        <f>AR2</f>
        <v>626362</v>
      </c>
      <c r="DD2">
        <f>AW2</f>
        <v>304850</v>
      </c>
      <c r="DE2">
        <f>BB2</f>
        <v>216713</v>
      </c>
      <c r="DF2">
        <f>BG2</f>
        <v>678511</v>
      </c>
      <c r="DG2">
        <f>BL2</f>
        <v>506406</v>
      </c>
      <c r="DH2">
        <f>BQ2</f>
        <v>1128891</v>
      </c>
      <c r="DI2">
        <f>BV2</f>
        <v>586886</v>
      </c>
      <c r="DK2">
        <f>SUM(CV2:CX2)*100</f>
        <v>170591300</v>
      </c>
      <c r="DL2">
        <f>SUM(CV2:CZ2)*100</f>
        <v>248207300</v>
      </c>
      <c r="DM2">
        <f>SUM(CV2:DC2)*100</f>
        <v>434327300</v>
      </c>
      <c r="DN2">
        <f>SUM(CV2:DH2)*100</f>
        <v>717864400</v>
      </c>
      <c r="DP2" t="str">
        <f t="shared" ref="DP2:DP65" si="0">A2</f>
        <v>ACC</v>
      </c>
      <c r="DQ2">
        <f>E2</f>
        <v>26.96</v>
      </c>
      <c r="DR2" s="12">
        <f>DK2/CP2</f>
        <v>37.39337358257967</v>
      </c>
      <c r="DS2" s="12">
        <f t="shared" ref="DS2:DU17" si="1">DL2/CQ2</f>
        <v>31.155722819125888</v>
      </c>
      <c r="DT2" s="12">
        <f t="shared" si="1"/>
        <v>26.795860703844703</v>
      </c>
      <c r="DU2" s="12">
        <f t="shared" si="1"/>
        <v>25.157807448103622</v>
      </c>
      <c r="DV2" s="12" t="str">
        <f>IF(DQ2=MAX(DQ2:DU2),DQ2,"")</f>
        <v/>
      </c>
      <c r="DX2" t="str">
        <f t="shared" ref="DX2:DX65" si="2">DP2</f>
        <v>ACC</v>
      </c>
      <c r="DY2" s="12">
        <f>E2</f>
        <v>26.96</v>
      </c>
      <c r="DZ2">
        <f>J2</f>
        <v>47.57</v>
      </c>
      <c r="EA2">
        <f>O2</f>
        <v>29.62</v>
      </c>
      <c r="EB2">
        <f>T2</f>
        <v>29.34</v>
      </c>
      <c r="EC2">
        <f>Y2</f>
        <v>30.11</v>
      </c>
      <c r="ED2">
        <f>AD2</f>
        <v>18.100000000000001</v>
      </c>
      <c r="EE2">
        <f>AI2</f>
        <v>17.55</v>
      </c>
      <c r="EF2">
        <f>AN2</f>
        <v>27.02</v>
      </c>
      <c r="EG2">
        <f>AS2</f>
        <v>32.1</v>
      </c>
      <c r="EH2">
        <f>AX2</f>
        <v>18.88</v>
      </c>
      <c r="EI2">
        <f>BC2</f>
        <v>13.99</v>
      </c>
      <c r="EJ2">
        <f>BH2</f>
        <v>23.15</v>
      </c>
      <c r="EK2">
        <f>BM2</f>
        <v>14.18</v>
      </c>
      <c r="EL2">
        <f>BR2</f>
        <v>42.46</v>
      </c>
      <c r="EM2">
        <f>BW2</f>
        <v>27.25</v>
      </c>
    </row>
    <row r="3" spans="1:143" x14ac:dyDescent="0.25">
      <c r="A3" t="s">
        <v>11</v>
      </c>
      <c r="B3">
        <v>30042020</v>
      </c>
      <c r="C3">
        <v>4900322</v>
      </c>
      <c r="D3">
        <v>905350</v>
      </c>
      <c r="E3">
        <v>18.48</v>
      </c>
      <c r="F3" t="s">
        <v>11</v>
      </c>
      <c r="G3">
        <v>29042020</v>
      </c>
      <c r="H3">
        <v>4774365</v>
      </c>
      <c r="I3">
        <v>920217</v>
      </c>
      <c r="J3">
        <v>19.27</v>
      </c>
      <c r="K3" t="s">
        <v>11</v>
      </c>
      <c r="L3">
        <v>28042020</v>
      </c>
      <c r="M3">
        <v>5721209</v>
      </c>
      <c r="N3">
        <v>1090566</v>
      </c>
      <c r="O3">
        <v>19.059999999999999</v>
      </c>
      <c r="P3" t="s">
        <v>11</v>
      </c>
      <c r="Q3">
        <v>27042020</v>
      </c>
      <c r="R3">
        <v>2996933</v>
      </c>
      <c r="S3">
        <v>536169</v>
      </c>
      <c r="T3">
        <v>17.89</v>
      </c>
      <c r="U3" t="s">
        <v>11</v>
      </c>
      <c r="V3">
        <v>24042020</v>
      </c>
      <c r="W3">
        <v>1823167</v>
      </c>
      <c r="X3">
        <v>534746</v>
      </c>
      <c r="Y3">
        <v>29.33</v>
      </c>
      <c r="Z3" t="s">
        <v>11</v>
      </c>
      <c r="AA3">
        <v>23042020</v>
      </c>
      <c r="AB3">
        <v>3371275</v>
      </c>
      <c r="AC3">
        <v>478111</v>
      </c>
      <c r="AD3">
        <v>14.18</v>
      </c>
      <c r="AE3" t="s">
        <v>11</v>
      </c>
      <c r="AF3">
        <v>22042020</v>
      </c>
      <c r="AG3">
        <v>6012163</v>
      </c>
      <c r="AH3">
        <v>354720</v>
      </c>
      <c r="AI3">
        <v>5.9</v>
      </c>
      <c r="AJ3" t="s">
        <v>11</v>
      </c>
      <c r="AK3">
        <v>21042020</v>
      </c>
      <c r="AL3">
        <v>3576178</v>
      </c>
      <c r="AM3">
        <v>779896</v>
      </c>
      <c r="AN3">
        <v>21.81</v>
      </c>
      <c r="AO3" t="s">
        <v>11</v>
      </c>
      <c r="AP3">
        <v>20042020</v>
      </c>
      <c r="AQ3">
        <v>6835268</v>
      </c>
      <c r="AR3">
        <v>1295499</v>
      </c>
      <c r="AS3">
        <v>18.95</v>
      </c>
      <c r="AT3" t="s">
        <v>11</v>
      </c>
      <c r="AU3">
        <v>17042020</v>
      </c>
      <c r="AV3">
        <v>2384033</v>
      </c>
      <c r="AW3">
        <v>624508</v>
      </c>
      <c r="AX3">
        <v>26.2</v>
      </c>
      <c r="AY3" t="s">
        <v>11</v>
      </c>
      <c r="AZ3">
        <v>16042020</v>
      </c>
      <c r="BA3">
        <v>2685695</v>
      </c>
      <c r="BB3">
        <v>618268</v>
      </c>
      <c r="BC3">
        <v>23.02</v>
      </c>
      <c r="BD3" t="s">
        <v>11</v>
      </c>
      <c r="BE3">
        <v>15042020</v>
      </c>
      <c r="BF3">
        <v>3413518</v>
      </c>
      <c r="BG3">
        <v>732664</v>
      </c>
      <c r="BH3">
        <v>21.46</v>
      </c>
      <c r="BI3" t="s">
        <v>11</v>
      </c>
      <c r="BJ3">
        <v>13042020</v>
      </c>
      <c r="BK3">
        <v>2204560</v>
      </c>
      <c r="BL3">
        <v>383406</v>
      </c>
      <c r="BM3">
        <v>17.39</v>
      </c>
      <c r="BN3" t="s">
        <v>11</v>
      </c>
      <c r="BO3">
        <v>9042020</v>
      </c>
      <c r="BP3">
        <v>2359528</v>
      </c>
      <c r="BQ3">
        <v>335061</v>
      </c>
      <c r="BR3">
        <v>14.2</v>
      </c>
      <c r="BS3" t="s">
        <v>11</v>
      </c>
      <c r="BT3">
        <v>8042020</v>
      </c>
      <c r="BU3">
        <v>3237290</v>
      </c>
      <c r="BV3">
        <v>255480</v>
      </c>
      <c r="BW3">
        <v>7.89</v>
      </c>
      <c r="BY3" t="str">
        <f t="shared" ref="BY3:BY66" si="3">A3</f>
        <v>ADANIENT</v>
      </c>
      <c r="BZ3">
        <f t="shared" ref="BZ3:BZ66" si="4">C3</f>
        <v>4900322</v>
      </c>
      <c r="CA3">
        <f t="shared" ref="CA3:CA66" si="5">H3</f>
        <v>4774365</v>
      </c>
      <c r="CB3">
        <f t="shared" ref="CB3:CB66" si="6">M3</f>
        <v>5721209</v>
      </c>
      <c r="CC3">
        <f t="shared" ref="CC3:CC66" si="7">R3</f>
        <v>2996933</v>
      </c>
      <c r="CD3">
        <f t="shared" ref="CD3:CD66" si="8">W3</f>
        <v>1823167</v>
      </c>
      <c r="CE3">
        <f t="shared" ref="CE3:CE66" si="9">AB3</f>
        <v>3371275</v>
      </c>
      <c r="CF3">
        <f t="shared" ref="CF3:CF66" si="10">AG3</f>
        <v>6012163</v>
      </c>
      <c r="CG3">
        <f t="shared" ref="CG3:CG66" si="11">AL3</f>
        <v>3576178</v>
      </c>
      <c r="CH3">
        <f t="shared" ref="CH3:CH66" si="12">AQ3</f>
        <v>6835268</v>
      </c>
      <c r="CI3">
        <f t="shared" ref="CI3:CI66" si="13">AV3</f>
        <v>2384033</v>
      </c>
      <c r="CJ3">
        <f t="shared" ref="CJ3:CJ66" si="14">BA3</f>
        <v>2685695</v>
      </c>
      <c r="CK3">
        <f t="shared" ref="CK3:CK66" si="15">BF3</f>
        <v>3413518</v>
      </c>
      <c r="CL3">
        <f t="shared" ref="CL3:CL66" si="16">BK3</f>
        <v>2204560</v>
      </c>
      <c r="CM3">
        <f t="shared" ref="CM3:CM66" si="17">BP3</f>
        <v>2359528</v>
      </c>
      <c r="CN3">
        <f t="shared" ref="CN3:CN66" si="18">BU3</f>
        <v>3237290</v>
      </c>
      <c r="CP3">
        <f t="shared" ref="CP3:CP66" si="19">SUM(CA3:CC3)</f>
        <v>13492507</v>
      </c>
      <c r="CQ3">
        <f t="shared" ref="CQ3:CQ66" si="20">SUM(CA3:CE3)</f>
        <v>18686949</v>
      </c>
      <c r="CR3">
        <f t="shared" ref="CR3:CR66" si="21">SUM(CA3:CH3)</f>
        <v>35110558</v>
      </c>
      <c r="CS3">
        <f t="shared" ref="CS3:CS66" si="22">SUM(CA3:CM3)</f>
        <v>48157892</v>
      </c>
      <c r="CU3">
        <f t="shared" ref="CU3:CU66" si="23">D3</f>
        <v>905350</v>
      </c>
      <c r="CV3">
        <f t="shared" ref="CV3:CV66" si="24">I3</f>
        <v>920217</v>
      </c>
      <c r="CW3">
        <f t="shared" ref="CW3:CW66" si="25">N3</f>
        <v>1090566</v>
      </c>
      <c r="CX3">
        <f t="shared" ref="CX3:CX66" si="26">S3</f>
        <v>536169</v>
      </c>
      <c r="CY3">
        <f t="shared" ref="CY3:CY66" si="27">X3</f>
        <v>534746</v>
      </c>
      <c r="CZ3">
        <f t="shared" ref="CZ3:CZ66" si="28">AC3</f>
        <v>478111</v>
      </c>
      <c r="DA3">
        <f t="shared" ref="DA3:DA66" si="29">AH3</f>
        <v>354720</v>
      </c>
      <c r="DB3">
        <f t="shared" ref="DB3:DB66" si="30">AM3</f>
        <v>779896</v>
      </c>
      <c r="DC3">
        <f t="shared" ref="DC3:DC66" si="31">AR3</f>
        <v>1295499</v>
      </c>
      <c r="DD3">
        <f t="shared" ref="DD3:DD66" si="32">AW3</f>
        <v>624508</v>
      </c>
      <c r="DE3">
        <f t="shared" ref="DE3:DE66" si="33">BB3</f>
        <v>618268</v>
      </c>
      <c r="DF3">
        <f t="shared" ref="DF3:DF66" si="34">BG3</f>
        <v>732664</v>
      </c>
      <c r="DG3">
        <f t="shared" ref="DG3:DG66" si="35">BL3</f>
        <v>383406</v>
      </c>
      <c r="DH3">
        <f t="shared" ref="DH3:DH66" si="36">BQ3</f>
        <v>335061</v>
      </c>
      <c r="DI3">
        <f t="shared" ref="DI3:DI66" si="37">BV3</f>
        <v>255480</v>
      </c>
      <c r="DK3">
        <f t="shared" ref="DK3:DK66" si="38">SUM(CV3:CX3)*100</f>
        <v>254695200</v>
      </c>
      <c r="DL3">
        <f t="shared" ref="DL3:DL66" si="39">SUM(CV3:CZ3)*100</f>
        <v>355980900</v>
      </c>
      <c r="DM3">
        <f t="shared" ref="DM3:DM66" si="40">SUM(CV3:DC3)*100</f>
        <v>598992400</v>
      </c>
      <c r="DN3">
        <f t="shared" ref="DN3:DN66" si="41">SUM(CV3:DH3)*100</f>
        <v>868383100</v>
      </c>
      <c r="DP3" t="str">
        <f t="shared" si="0"/>
        <v>ADANIENT</v>
      </c>
      <c r="DQ3">
        <f t="shared" ref="DQ3:DQ66" si="42">E3</f>
        <v>18.48</v>
      </c>
      <c r="DR3" s="12">
        <f t="shared" ref="DR3:DU66" si="43">DK3/CP3</f>
        <v>18.876788427828867</v>
      </c>
      <c r="DS3" s="12">
        <f t="shared" si="1"/>
        <v>19.049706830151887</v>
      </c>
      <c r="DT3" s="12">
        <f t="shared" si="1"/>
        <v>17.060178878387521</v>
      </c>
      <c r="DU3" s="12">
        <f t="shared" si="1"/>
        <v>18.031999822583597</v>
      </c>
      <c r="DV3" s="12" t="str">
        <f t="shared" ref="DV3:DV66" si="44">IF(DQ3=MAX(DQ3:DU3),DQ3,"")</f>
        <v/>
      </c>
      <c r="DX3" t="str">
        <f t="shared" si="2"/>
        <v>ADANIENT</v>
      </c>
      <c r="DY3" s="12">
        <f t="shared" ref="DY3:DY66" si="45">E3</f>
        <v>18.48</v>
      </c>
      <c r="DZ3">
        <f t="shared" ref="DZ3:DZ66" si="46">J3</f>
        <v>19.27</v>
      </c>
      <c r="EA3">
        <f t="shared" ref="EA3:EA66" si="47">O3</f>
        <v>19.059999999999999</v>
      </c>
      <c r="EB3">
        <f t="shared" ref="EB3:EB66" si="48">T3</f>
        <v>17.89</v>
      </c>
      <c r="EC3">
        <f t="shared" ref="EC3:EC66" si="49">Y3</f>
        <v>29.33</v>
      </c>
      <c r="ED3">
        <f t="shared" ref="ED3:ED66" si="50">AD3</f>
        <v>14.18</v>
      </c>
      <c r="EE3">
        <f t="shared" ref="EE3:EE66" si="51">AI3</f>
        <v>5.9</v>
      </c>
      <c r="EF3">
        <f t="shared" ref="EF3:EF66" si="52">AN3</f>
        <v>21.81</v>
      </c>
      <c r="EG3">
        <f t="shared" ref="EG3:EG66" si="53">AS3</f>
        <v>18.95</v>
      </c>
      <c r="EH3">
        <f t="shared" ref="EH3:EH66" si="54">AX3</f>
        <v>26.2</v>
      </c>
      <c r="EI3">
        <f t="shared" ref="EI3:EI66" si="55">BC3</f>
        <v>23.02</v>
      </c>
      <c r="EJ3">
        <f t="shared" ref="EJ3:EJ66" si="56">BH3</f>
        <v>21.46</v>
      </c>
      <c r="EK3">
        <f t="shared" ref="EK3:EK66" si="57">BM3</f>
        <v>17.39</v>
      </c>
      <c r="EL3">
        <f t="shared" ref="EL3:EL66" si="58">BR3</f>
        <v>14.2</v>
      </c>
      <c r="EM3">
        <f t="shared" ref="EM3:EM66" si="59">BW3</f>
        <v>7.89</v>
      </c>
    </row>
    <row r="4" spans="1:143" x14ac:dyDescent="0.25">
      <c r="A4" t="s">
        <v>12</v>
      </c>
      <c r="B4">
        <v>30042020</v>
      </c>
      <c r="C4">
        <v>4675412</v>
      </c>
      <c r="D4">
        <v>1277137</v>
      </c>
      <c r="E4">
        <v>27.32</v>
      </c>
      <c r="F4" t="s">
        <v>12</v>
      </c>
      <c r="G4">
        <v>29042020</v>
      </c>
      <c r="H4">
        <v>4058322</v>
      </c>
      <c r="I4">
        <v>1094797</v>
      </c>
      <c r="J4">
        <v>26.98</v>
      </c>
      <c r="K4" t="s">
        <v>12</v>
      </c>
      <c r="L4">
        <v>28042020</v>
      </c>
      <c r="M4">
        <v>1808291</v>
      </c>
      <c r="N4">
        <v>659309</v>
      </c>
      <c r="O4">
        <v>36.46</v>
      </c>
      <c r="P4" t="s">
        <v>12</v>
      </c>
      <c r="Q4">
        <v>27042020</v>
      </c>
      <c r="R4">
        <v>1845577</v>
      </c>
      <c r="S4">
        <v>641894</v>
      </c>
      <c r="T4">
        <v>34.78</v>
      </c>
      <c r="U4" t="s">
        <v>12</v>
      </c>
      <c r="V4">
        <v>24042020</v>
      </c>
      <c r="W4">
        <v>2515755</v>
      </c>
      <c r="X4">
        <v>1070681</v>
      </c>
      <c r="Y4">
        <v>42.56</v>
      </c>
      <c r="Z4" t="s">
        <v>12</v>
      </c>
      <c r="AA4">
        <v>23042020</v>
      </c>
      <c r="AB4">
        <v>3594118</v>
      </c>
      <c r="AC4">
        <v>1067330</v>
      </c>
      <c r="AD4">
        <v>29.7</v>
      </c>
      <c r="AE4" t="s">
        <v>12</v>
      </c>
      <c r="AF4">
        <v>22042020</v>
      </c>
      <c r="AG4">
        <v>3229099</v>
      </c>
      <c r="AH4">
        <v>565516</v>
      </c>
      <c r="AI4">
        <v>17.510000000000002</v>
      </c>
      <c r="AJ4" t="s">
        <v>12</v>
      </c>
      <c r="AK4">
        <v>21042020</v>
      </c>
      <c r="AL4">
        <v>2562045</v>
      </c>
      <c r="AM4">
        <v>846502</v>
      </c>
      <c r="AN4">
        <v>33.04</v>
      </c>
      <c r="AO4" t="s">
        <v>12</v>
      </c>
      <c r="AP4">
        <v>20042020</v>
      </c>
      <c r="AQ4">
        <v>2234365</v>
      </c>
      <c r="AR4">
        <v>592009</v>
      </c>
      <c r="AS4">
        <v>26.5</v>
      </c>
      <c r="AT4" t="s">
        <v>12</v>
      </c>
      <c r="AU4">
        <v>17042020</v>
      </c>
      <c r="AV4">
        <v>3470271</v>
      </c>
      <c r="AW4">
        <v>1371313</v>
      </c>
      <c r="AX4">
        <v>39.520000000000003</v>
      </c>
      <c r="AY4" t="s">
        <v>12</v>
      </c>
      <c r="AZ4">
        <v>16042020</v>
      </c>
      <c r="BA4">
        <v>3267294</v>
      </c>
      <c r="BB4">
        <v>1104275</v>
      </c>
      <c r="BC4">
        <v>33.799999999999997</v>
      </c>
      <c r="BD4" t="s">
        <v>12</v>
      </c>
      <c r="BE4">
        <v>15042020</v>
      </c>
      <c r="BF4">
        <v>7606729</v>
      </c>
      <c r="BG4">
        <v>2736763</v>
      </c>
      <c r="BH4">
        <v>35.979999999999997</v>
      </c>
      <c r="BI4" t="s">
        <v>12</v>
      </c>
      <c r="BJ4">
        <v>13042020</v>
      </c>
      <c r="BK4">
        <v>6979354</v>
      </c>
      <c r="BL4">
        <v>2512798</v>
      </c>
      <c r="BM4">
        <v>36</v>
      </c>
      <c r="BN4" t="s">
        <v>12</v>
      </c>
      <c r="BO4">
        <v>9042020</v>
      </c>
      <c r="BP4">
        <v>5290672</v>
      </c>
      <c r="BQ4">
        <v>1870738</v>
      </c>
      <c r="BR4">
        <v>35.36</v>
      </c>
      <c r="BS4" t="s">
        <v>12</v>
      </c>
      <c r="BT4">
        <v>8042020</v>
      </c>
      <c r="BU4">
        <v>6897883</v>
      </c>
      <c r="BV4">
        <v>2301927</v>
      </c>
      <c r="BW4">
        <v>33.369999999999997</v>
      </c>
      <c r="BY4" t="str">
        <f t="shared" si="3"/>
        <v>ADANIPORTS</v>
      </c>
      <c r="BZ4">
        <f t="shared" si="4"/>
        <v>4675412</v>
      </c>
      <c r="CA4">
        <f t="shared" si="5"/>
        <v>4058322</v>
      </c>
      <c r="CB4">
        <f t="shared" si="6"/>
        <v>1808291</v>
      </c>
      <c r="CC4">
        <f t="shared" si="7"/>
        <v>1845577</v>
      </c>
      <c r="CD4">
        <f t="shared" si="8"/>
        <v>2515755</v>
      </c>
      <c r="CE4">
        <f t="shared" si="9"/>
        <v>3594118</v>
      </c>
      <c r="CF4">
        <f t="shared" si="10"/>
        <v>3229099</v>
      </c>
      <c r="CG4">
        <f t="shared" si="11"/>
        <v>2562045</v>
      </c>
      <c r="CH4">
        <f t="shared" si="12"/>
        <v>2234365</v>
      </c>
      <c r="CI4">
        <f t="shared" si="13"/>
        <v>3470271</v>
      </c>
      <c r="CJ4">
        <f t="shared" si="14"/>
        <v>3267294</v>
      </c>
      <c r="CK4">
        <f t="shared" si="15"/>
        <v>7606729</v>
      </c>
      <c r="CL4">
        <f t="shared" si="16"/>
        <v>6979354</v>
      </c>
      <c r="CM4">
        <f t="shared" si="17"/>
        <v>5290672</v>
      </c>
      <c r="CN4">
        <f t="shared" si="18"/>
        <v>6897883</v>
      </c>
      <c r="CP4">
        <f t="shared" si="19"/>
        <v>7712190</v>
      </c>
      <c r="CQ4">
        <f t="shared" si="20"/>
        <v>13822063</v>
      </c>
      <c r="CR4">
        <f t="shared" si="21"/>
        <v>21847572</v>
      </c>
      <c r="CS4">
        <f t="shared" si="22"/>
        <v>48461892</v>
      </c>
      <c r="CU4">
        <f t="shared" si="23"/>
        <v>1277137</v>
      </c>
      <c r="CV4">
        <f t="shared" si="24"/>
        <v>1094797</v>
      </c>
      <c r="CW4">
        <f t="shared" si="25"/>
        <v>659309</v>
      </c>
      <c r="CX4">
        <f t="shared" si="26"/>
        <v>641894</v>
      </c>
      <c r="CY4">
        <f t="shared" si="27"/>
        <v>1070681</v>
      </c>
      <c r="CZ4">
        <f t="shared" si="28"/>
        <v>1067330</v>
      </c>
      <c r="DA4">
        <f t="shared" si="29"/>
        <v>565516</v>
      </c>
      <c r="DB4">
        <f t="shared" si="30"/>
        <v>846502</v>
      </c>
      <c r="DC4">
        <f t="shared" si="31"/>
        <v>592009</v>
      </c>
      <c r="DD4">
        <f t="shared" si="32"/>
        <v>1371313</v>
      </c>
      <c r="DE4">
        <f t="shared" si="33"/>
        <v>1104275</v>
      </c>
      <c r="DF4">
        <f t="shared" si="34"/>
        <v>2736763</v>
      </c>
      <c r="DG4">
        <f t="shared" si="35"/>
        <v>2512798</v>
      </c>
      <c r="DH4">
        <f t="shared" si="36"/>
        <v>1870738</v>
      </c>
      <c r="DI4">
        <f t="shared" si="37"/>
        <v>2301927</v>
      </c>
      <c r="DK4">
        <f t="shared" si="38"/>
        <v>239600000</v>
      </c>
      <c r="DL4">
        <f t="shared" si="39"/>
        <v>453401100</v>
      </c>
      <c r="DM4">
        <f t="shared" si="40"/>
        <v>653803800</v>
      </c>
      <c r="DN4">
        <f t="shared" si="41"/>
        <v>1613392500</v>
      </c>
      <c r="DP4" t="str">
        <f t="shared" si="0"/>
        <v>ADANIPORTS</v>
      </c>
      <c r="DQ4">
        <f t="shared" si="42"/>
        <v>27.32</v>
      </c>
      <c r="DR4" s="12">
        <f t="shared" si="43"/>
        <v>31.067699317573865</v>
      </c>
      <c r="DS4" s="12">
        <f t="shared" si="1"/>
        <v>32.802708249846638</v>
      </c>
      <c r="DT4" s="12">
        <f t="shared" si="1"/>
        <v>29.925696091080511</v>
      </c>
      <c r="DU4" s="12">
        <f t="shared" si="1"/>
        <v>33.291983317531226</v>
      </c>
      <c r="DV4" s="12" t="str">
        <f t="shared" si="44"/>
        <v/>
      </c>
      <c r="DX4" t="str">
        <f t="shared" si="2"/>
        <v>ADANIPORTS</v>
      </c>
      <c r="DY4" s="12">
        <f t="shared" si="45"/>
        <v>27.32</v>
      </c>
      <c r="DZ4">
        <f t="shared" si="46"/>
        <v>26.98</v>
      </c>
      <c r="EA4">
        <f t="shared" si="47"/>
        <v>36.46</v>
      </c>
      <c r="EB4">
        <f t="shared" si="48"/>
        <v>34.78</v>
      </c>
      <c r="EC4">
        <f t="shared" si="49"/>
        <v>42.56</v>
      </c>
      <c r="ED4">
        <f t="shared" si="50"/>
        <v>29.7</v>
      </c>
      <c r="EE4">
        <f t="shared" si="51"/>
        <v>17.510000000000002</v>
      </c>
      <c r="EF4">
        <f t="shared" si="52"/>
        <v>33.04</v>
      </c>
      <c r="EG4">
        <f t="shared" si="53"/>
        <v>26.5</v>
      </c>
      <c r="EH4">
        <f t="shared" si="54"/>
        <v>39.520000000000003</v>
      </c>
      <c r="EI4">
        <f t="shared" si="55"/>
        <v>33.799999999999997</v>
      </c>
      <c r="EJ4">
        <f t="shared" si="56"/>
        <v>35.979999999999997</v>
      </c>
      <c r="EK4">
        <f t="shared" si="57"/>
        <v>36</v>
      </c>
      <c r="EL4">
        <f t="shared" si="58"/>
        <v>35.36</v>
      </c>
      <c r="EM4">
        <f t="shared" si="59"/>
        <v>33.369999999999997</v>
      </c>
    </row>
    <row r="5" spans="1:143" x14ac:dyDescent="0.25">
      <c r="A5" t="s">
        <v>13</v>
      </c>
      <c r="B5">
        <v>30042020</v>
      </c>
      <c r="C5">
        <v>12912035</v>
      </c>
      <c r="D5">
        <v>3595392</v>
      </c>
      <c r="E5">
        <v>27.85</v>
      </c>
      <c r="F5" t="s">
        <v>13</v>
      </c>
      <c r="G5">
        <v>29042020</v>
      </c>
      <c r="H5">
        <v>8641323</v>
      </c>
      <c r="I5">
        <v>1951756</v>
      </c>
      <c r="J5">
        <v>22.59</v>
      </c>
      <c r="K5" t="s">
        <v>13</v>
      </c>
      <c r="L5">
        <v>28042020</v>
      </c>
      <c r="M5">
        <v>17621342</v>
      </c>
      <c r="N5">
        <v>2127925</v>
      </c>
      <c r="O5">
        <v>12.08</v>
      </c>
      <c r="P5" t="s">
        <v>13</v>
      </c>
      <c r="Q5">
        <v>27042020</v>
      </c>
      <c r="R5">
        <v>8557927</v>
      </c>
      <c r="S5">
        <v>2107695</v>
      </c>
      <c r="T5">
        <v>24.63</v>
      </c>
      <c r="U5" t="s">
        <v>13</v>
      </c>
      <c r="V5">
        <v>24042020</v>
      </c>
      <c r="W5">
        <v>9228858</v>
      </c>
      <c r="X5">
        <v>2590790</v>
      </c>
      <c r="Y5">
        <v>28.07</v>
      </c>
      <c r="Z5" t="s">
        <v>13</v>
      </c>
      <c r="AA5">
        <v>23042020</v>
      </c>
      <c r="AB5">
        <v>8175038</v>
      </c>
      <c r="AC5">
        <v>1536379</v>
      </c>
      <c r="AD5">
        <v>18.79</v>
      </c>
      <c r="AE5" t="s">
        <v>13</v>
      </c>
      <c r="AF5">
        <v>22042020</v>
      </c>
      <c r="AG5">
        <v>16728395</v>
      </c>
      <c r="AH5">
        <v>2187710</v>
      </c>
      <c r="AI5">
        <v>13.08</v>
      </c>
      <c r="AJ5" t="s">
        <v>13</v>
      </c>
      <c r="AK5">
        <v>21042020</v>
      </c>
      <c r="AL5">
        <v>14129082</v>
      </c>
      <c r="AM5">
        <v>3162787</v>
      </c>
      <c r="AN5">
        <v>22.38</v>
      </c>
      <c r="AO5" t="s">
        <v>13</v>
      </c>
      <c r="AP5">
        <v>20042020</v>
      </c>
      <c r="AQ5">
        <v>33451999</v>
      </c>
      <c r="AR5">
        <v>4425498</v>
      </c>
      <c r="AS5">
        <v>13.23</v>
      </c>
      <c r="AT5" t="s">
        <v>13</v>
      </c>
      <c r="AU5">
        <v>17042020</v>
      </c>
      <c r="AV5">
        <v>12247415</v>
      </c>
      <c r="AW5">
        <v>2432411</v>
      </c>
      <c r="AX5">
        <v>19.86</v>
      </c>
      <c r="AY5" t="s">
        <v>13</v>
      </c>
      <c r="AZ5">
        <v>16042020</v>
      </c>
      <c r="BA5">
        <v>5450088</v>
      </c>
      <c r="BB5">
        <v>822146</v>
      </c>
      <c r="BC5">
        <v>15.09</v>
      </c>
      <c r="BD5" t="s">
        <v>13</v>
      </c>
      <c r="BE5">
        <v>15042020</v>
      </c>
      <c r="BF5">
        <v>16172034</v>
      </c>
      <c r="BG5">
        <v>8548835</v>
      </c>
      <c r="BH5">
        <v>52.86</v>
      </c>
      <c r="BI5" t="s">
        <v>13</v>
      </c>
      <c r="BJ5">
        <v>13042020</v>
      </c>
      <c r="BK5">
        <v>9137324</v>
      </c>
      <c r="BL5">
        <v>1896955</v>
      </c>
      <c r="BM5">
        <v>20.76</v>
      </c>
      <c r="BN5" t="s">
        <v>13</v>
      </c>
      <c r="BO5">
        <v>9042020</v>
      </c>
      <c r="BP5">
        <v>8693884</v>
      </c>
      <c r="BQ5">
        <v>2084150</v>
      </c>
      <c r="BR5">
        <v>23.97</v>
      </c>
      <c r="BS5" t="s">
        <v>13</v>
      </c>
      <c r="BT5">
        <v>8042020</v>
      </c>
      <c r="BU5">
        <v>12308064</v>
      </c>
      <c r="BV5">
        <v>1615528</v>
      </c>
      <c r="BW5">
        <v>13.13</v>
      </c>
      <c r="BY5" t="str">
        <f t="shared" si="3"/>
        <v>ADANIPOWER</v>
      </c>
      <c r="BZ5">
        <f t="shared" si="4"/>
        <v>12912035</v>
      </c>
      <c r="CA5">
        <f t="shared" si="5"/>
        <v>8641323</v>
      </c>
      <c r="CB5">
        <f t="shared" si="6"/>
        <v>17621342</v>
      </c>
      <c r="CC5">
        <f t="shared" si="7"/>
        <v>8557927</v>
      </c>
      <c r="CD5">
        <f t="shared" si="8"/>
        <v>9228858</v>
      </c>
      <c r="CE5">
        <f t="shared" si="9"/>
        <v>8175038</v>
      </c>
      <c r="CF5">
        <f t="shared" si="10"/>
        <v>16728395</v>
      </c>
      <c r="CG5">
        <f t="shared" si="11"/>
        <v>14129082</v>
      </c>
      <c r="CH5">
        <f t="shared" si="12"/>
        <v>33451999</v>
      </c>
      <c r="CI5">
        <f t="shared" si="13"/>
        <v>12247415</v>
      </c>
      <c r="CJ5">
        <f t="shared" si="14"/>
        <v>5450088</v>
      </c>
      <c r="CK5">
        <f t="shared" si="15"/>
        <v>16172034</v>
      </c>
      <c r="CL5">
        <f t="shared" si="16"/>
        <v>9137324</v>
      </c>
      <c r="CM5">
        <f t="shared" si="17"/>
        <v>8693884</v>
      </c>
      <c r="CN5">
        <f t="shared" si="18"/>
        <v>12308064</v>
      </c>
      <c r="CP5">
        <f t="shared" si="19"/>
        <v>34820592</v>
      </c>
      <c r="CQ5">
        <f t="shared" si="20"/>
        <v>52224488</v>
      </c>
      <c r="CR5">
        <f t="shared" si="21"/>
        <v>116533964</v>
      </c>
      <c r="CS5">
        <f t="shared" si="22"/>
        <v>168234709</v>
      </c>
      <c r="CU5">
        <f t="shared" si="23"/>
        <v>3595392</v>
      </c>
      <c r="CV5">
        <f t="shared" si="24"/>
        <v>1951756</v>
      </c>
      <c r="CW5">
        <f t="shared" si="25"/>
        <v>2127925</v>
      </c>
      <c r="CX5">
        <f t="shared" si="26"/>
        <v>2107695</v>
      </c>
      <c r="CY5">
        <f t="shared" si="27"/>
        <v>2590790</v>
      </c>
      <c r="CZ5">
        <f t="shared" si="28"/>
        <v>1536379</v>
      </c>
      <c r="DA5">
        <f t="shared" si="29"/>
        <v>2187710</v>
      </c>
      <c r="DB5">
        <f t="shared" si="30"/>
        <v>3162787</v>
      </c>
      <c r="DC5">
        <f t="shared" si="31"/>
        <v>4425498</v>
      </c>
      <c r="DD5">
        <f t="shared" si="32"/>
        <v>2432411</v>
      </c>
      <c r="DE5">
        <f t="shared" si="33"/>
        <v>822146</v>
      </c>
      <c r="DF5">
        <f t="shared" si="34"/>
        <v>8548835</v>
      </c>
      <c r="DG5">
        <f t="shared" si="35"/>
        <v>1896955</v>
      </c>
      <c r="DH5">
        <f t="shared" si="36"/>
        <v>2084150</v>
      </c>
      <c r="DI5">
        <f t="shared" si="37"/>
        <v>1615528</v>
      </c>
      <c r="DK5">
        <f t="shared" si="38"/>
        <v>618737600</v>
      </c>
      <c r="DL5">
        <f t="shared" si="39"/>
        <v>1031454500</v>
      </c>
      <c r="DM5">
        <f t="shared" si="40"/>
        <v>2009054000</v>
      </c>
      <c r="DN5">
        <f t="shared" si="41"/>
        <v>3587503700</v>
      </c>
      <c r="DP5" t="str">
        <f t="shared" si="0"/>
        <v>ADANIPOWER</v>
      </c>
      <c r="DQ5">
        <f t="shared" si="42"/>
        <v>27.85</v>
      </c>
      <c r="DR5" s="12">
        <f t="shared" si="43"/>
        <v>17.769301567302474</v>
      </c>
      <c r="DS5" s="12">
        <f t="shared" si="1"/>
        <v>19.750399467774582</v>
      </c>
      <c r="DT5" s="12">
        <f t="shared" si="1"/>
        <v>17.240072602353077</v>
      </c>
      <c r="DU5" s="12">
        <f t="shared" si="1"/>
        <v>21.324396857963478</v>
      </c>
      <c r="DV5" s="12">
        <f t="shared" si="44"/>
        <v>27.85</v>
      </c>
      <c r="DX5" t="str">
        <f t="shared" si="2"/>
        <v>ADANIPOWER</v>
      </c>
      <c r="DY5" s="12">
        <f t="shared" si="45"/>
        <v>27.85</v>
      </c>
      <c r="DZ5">
        <f t="shared" si="46"/>
        <v>22.59</v>
      </c>
      <c r="EA5">
        <f t="shared" si="47"/>
        <v>12.08</v>
      </c>
      <c r="EB5">
        <f t="shared" si="48"/>
        <v>24.63</v>
      </c>
      <c r="EC5">
        <f t="shared" si="49"/>
        <v>28.07</v>
      </c>
      <c r="ED5">
        <f t="shared" si="50"/>
        <v>18.79</v>
      </c>
      <c r="EE5">
        <f t="shared" si="51"/>
        <v>13.08</v>
      </c>
      <c r="EF5">
        <f t="shared" si="52"/>
        <v>22.38</v>
      </c>
      <c r="EG5">
        <f t="shared" si="53"/>
        <v>13.23</v>
      </c>
      <c r="EH5">
        <f t="shared" si="54"/>
        <v>19.86</v>
      </c>
      <c r="EI5">
        <f t="shared" si="55"/>
        <v>15.09</v>
      </c>
      <c r="EJ5">
        <f t="shared" si="56"/>
        <v>52.86</v>
      </c>
      <c r="EK5">
        <f t="shared" si="57"/>
        <v>20.76</v>
      </c>
      <c r="EL5">
        <f t="shared" si="58"/>
        <v>23.97</v>
      </c>
      <c r="EM5">
        <f t="shared" si="59"/>
        <v>13.13</v>
      </c>
    </row>
    <row r="6" spans="1:143" x14ac:dyDescent="0.25">
      <c r="A6" t="s">
        <v>14</v>
      </c>
      <c r="B6">
        <v>30042020</v>
      </c>
      <c r="C6">
        <v>1318693</v>
      </c>
      <c r="D6">
        <v>403575</v>
      </c>
      <c r="E6">
        <v>30.6</v>
      </c>
      <c r="F6" t="s">
        <v>14</v>
      </c>
      <c r="G6">
        <v>29042020</v>
      </c>
      <c r="H6">
        <v>1082273</v>
      </c>
      <c r="I6">
        <v>450371</v>
      </c>
      <c r="J6">
        <v>41.61</v>
      </c>
      <c r="K6" t="s">
        <v>14</v>
      </c>
      <c r="L6">
        <v>28042020</v>
      </c>
      <c r="M6">
        <v>896837</v>
      </c>
      <c r="N6">
        <v>149773</v>
      </c>
      <c r="O6">
        <v>16.7</v>
      </c>
      <c r="P6" t="s">
        <v>14</v>
      </c>
      <c r="Q6">
        <v>27042020</v>
      </c>
      <c r="R6">
        <v>620570</v>
      </c>
      <c r="S6">
        <v>45967</v>
      </c>
      <c r="T6">
        <v>7.41</v>
      </c>
      <c r="U6" t="s">
        <v>14</v>
      </c>
      <c r="V6">
        <v>24042020</v>
      </c>
      <c r="W6">
        <v>995741</v>
      </c>
      <c r="X6">
        <v>146331</v>
      </c>
      <c r="Y6">
        <v>14.7</v>
      </c>
      <c r="Z6" t="s">
        <v>14</v>
      </c>
      <c r="AA6">
        <v>23042020</v>
      </c>
      <c r="AB6">
        <v>1265300</v>
      </c>
      <c r="AC6">
        <v>141036</v>
      </c>
      <c r="AD6">
        <v>11.15</v>
      </c>
      <c r="AE6" t="s">
        <v>14</v>
      </c>
      <c r="AF6">
        <v>22042020</v>
      </c>
      <c r="AG6">
        <v>2386515</v>
      </c>
      <c r="AH6">
        <v>516910</v>
      </c>
      <c r="AI6">
        <v>21.66</v>
      </c>
      <c r="AJ6" t="s">
        <v>14</v>
      </c>
      <c r="AK6">
        <v>21042020</v>
      </c>
      <c r="AL6">
        <v>843490</v>
      </c>
      <c r="AM6">
        <v>196178</v>
      </c>
      <c r="AN6">
        <v>23.26</v>
      </c>
      <c r="AO6" t="s">
        <v>14</v>
      </c>
      <c r="AP6">
        <v>20042020</v>
      </c>
      <c r="AQ6">
        <v>894184</v>
      </c>
      <c r="AR6">
        <v>122920</v>
      </c>
      <c r="AS6">
        <v>13.75</v>
      </c>
      <c r="AT6" t="s">
        <v>14</v>
      </c>
      <c r="AU6">
        <v>17042020</v>
      </c>
      <c r="AV6">
        <v>1244146</v>
      </c>
      <c r="AW6">
        <v>133706</v>
      </c>
      <c r="AX6">
        <v>10.75</v>
      </c>
      <c r="AY6" t="s">
        <v>14</v>
      </c>
      <c r="AZ6">
        <v>16042020</v>
      </c>
      <c r="BA6">
        <v>826820</v>
      </c>
      <c r="BB6">
        <v>148564</v>
      </c>
      <c r="BC6">
        <v>17.97</v>
      </c>
      <c r="BD6" t="s">
        <v>14</v>
      </c>
      <c r="BE6">
        <v>15042020</v>
      </c>
      <c r="BF6">
        <v>948123</v>
      </c>
      <c r="BG6">
        <v>295828</v>
      </c>
      <c r="BH6">
        <v>31.2</v>
      </c>
      <c r="BI6" t="s">
        <v>14</v>
      </c>
      <c r="BJ6">
        <v>13042020</v>
      </c>
      <c r="BK6">
        <v>1324307</v>
      </c>
      <c r="BL6">
        <v>102665</v>
      </c>
      <c r="BM6">
        <v>7.75</v>
      </c>
      <c r="BN6" t="s">
        <v>14</v>
      </c>
      <c r="BO6">
        <v>9042020</v>
      </c>
      <c r="BP6">
        <v>1918114</v>
      </c>
      <c r="BQ6">
        <v>431161</v>
      </c>
      <c r="BR6">
        <v>22.48</v>
      </c>
      <c r="BS6" t="s">
        <v>14</v>
      </c>
      <c r="BT6">
        <v>8042020</v>
      </c>
      <c r="BU6">
        <v>755312</v>
      </c>
      <c r="BV6">
        <v>205024</v>
      </c>
      <c r="BW6">
        <v>27.14</v>
      </c>
      <c r="BY6" t="str">
        <f t="shared" si="3"/>
        <v>AMARAJABAT</v>
      </c>
      <c r="BZ6">
        <f t="shared" si="4"/>
        <v>1318693</v>
      </c>
      <c r="CA6">
        <f t="shared" si="5"/>
        <v>1082273</v>
      </c>
      <c r="CB6">
        <f t="shared" si="6"/>
        <v>896837</v>
      </c>
      <c r="CC6">
        <f t="shared" si="7"/>
        <v>620570</v>
      </c>
      <c r="CD6">
        <f t="shared" si="8"/>
        <v>995741</v>
      </c>
      <c r="CE6">
        <f t="shared" si="9"/>
        <v>1265300</v>
      </c>
      <c r="CF6">
        <f t="shared" si="10"/>
        <v>2386515</v>
      </c>
      <c r="CG6">
        <f t="shared" si="11"/>
        <v>843490</v>
      </c>
      <c r="CH6">
        <f t="shared" si="12"/>
        <v>894184</v>
      </c>
      <c r="CI6">
        <f t="shared" si="13"/>
        <v>1244146</v>
      </c>
      <c r="CJ6">
        <f t="shared" si="14"/>
        <v>826820</v>
      </c>
      <c r="CK6">
        <f t="shared" si="15"/>
        <v>948123</v>
      </c>
      <c r="CL6">
        <f t="shared" si="16"/>
        <v>1324307</v>
      </c>
      <c r="CM6">
        <f t="shared" si="17"/>
        <v>1918114</v>
      </c>
      <c r="CN6">
        <f t="shared" si="18"/>
        <v>755312</v>
      </c>
      <c r="CP6">
        <f t="shared" si="19"/>
        <v>2599680</v>
      </c>
      <c r="CQ6">
        <f t="shared" si="20"/>
        <v>4860721</v>
      </c>
      <c r="CR6">
        <f t="shared" si="21"/>
        <v>8984910</v>
      </c>
      <c r="CS6">
        <f t="shared" si="22"/>
        <v>15246420</v>
      </c>
      <c r="CU6">
        <f t="shared" si="23"/>
        <v>403575</v>
      </c>
      <c r="CV6">
        <f t="shared" si="24"/>
        <v>450371</v>
      </c>
      <c r="CW6">
        <f t="shared" si="25"/>
        <v>149773</v>
      </c>
      <c r="CX6">
        <f t="shared" si="26"/>
        <v>45967</v>
      </c>
      <c r="CY6">
        <f t="shared" si="27"/>
        <v>146331</v>
      </c>
      <c r="CZ6">
        <f t="shared" si="28"/>
        <v>141036</v>
      </c>
      <c r="DA6">
        <f t="shared" si="29"/>
        <v>516910</v>
      </c>
      <c r="DB6">
        <f t="shared" si="30"/>
        <v>196178</v>
      </c>
      <c r="DC6">
        <f t="shared" si="31"/>
        <v>122920</v>
      </c>
      <c r="DD6">
        <f t="shared" si="32"/>
        <v>133706</v>
      </c>
      <c r="DE6">
        <f t="shared" si="33"/>
        <v>148564</v>
      </c>
      <c r="DF6">
        <f t="shared" si="34"/>
        <v>295828</v>
      </c>
      <c r="DG6">
        <f t="shared" si="35"/>
        <v>102665</v>
      </c>
      <c r="DH6">
        <f t="shared" si="36"/>
        <v>431161</v>
      </c>
      <c r="DI6">
        <f t="shared" si="37"/>
        <v>205024</v>
      </c>
      <c r="DK6">
        <f t="shared" si="38"/>
        <v>64611100</v>
      </c>
      <c r="DL6">
        <f t="shared" si="39"/>
        <v>93347800</v>
      </c>
      <c r="DM6">
        <f t="shared" si="40"/>
        <v>176948600</v>
      </c>
      <c r="DN6">
        <f t="shared" si="41"/>
        <v>288141000</v>
      </c>
      <c r="DP6" t="str">
        <f t="shared" si="0"/>
        <v>AMARAJABAT</v>
      </c>
      <c r="DQ6">
        <f t="shared" si="42"/>
        <v>30.6</v>
      </c>
      <c r="DR6" s="12">
        <f t="shared" si="43"/>
        <v>24.853481967011323</v>
      </c>
      <c r="DS6" s="12">
        <f t="shared" si="1"/>
        <v>19.204517189939516</v>
      </c>
      <c r="DT6" s="12">
        <f t="shared" si="1"/>
        <v>19.69397578829393</v>
      </c>
      <c r="DU6" s="12">
        <f t="shared" si="1"/>
        <v>18.898928404176193</v>
      </c>
      <c r="DV6" s="12">
        <f t="shared" si="44"/>
        <v>30.6</v>
      </c>
      <c r="DX6" t="str">
        <f t="shared" si="2"/>
        <v>AMARAJABAT</v>
      </c>
      <c r="DY6" s="12">
        <f t="shared" si="45"/>
        <v>30.6</v>
      </c>
      <c r="DZ6">
        <f t="shared" si="46"/>
        <v>41.61</v>
      </c>
      <c r="EA6">
        <f t="shared" si="47"/>
        <v>16.7</v>
      </c>
      <c r="EB6">
        <f t="shared" si="48"/>
        <v>7.41</v>
      </c>
      <c r="EC6">
        <f t="shared" si="49"/>
        <v>14.7</v>
      </c>
      <c r="ED6">
        <f t="shared" si="50"/>
        <v>11.15</v>
      </c>
      <c r="EE6">
        <f t="shared" si="51"/>
        <v>21.66</v>
      </c>
      <c r="EF6">
        <f t="shared" si="52"/>
        <v>23.26</v>
      </c>
      <c r="EG6">
        <f t="shared" si="53"/>
        <v>13.75</v>
      </c>
      <c r="EH6">
        <f t="shared" si="54"/>
        <v>10.75</v>
      </c>
      <c r="EI6">
        <f t="shared" si="55"/>
        <v>17.97</v>
      </c>
      <c r="EJ6">
        <f t="shared" si="56"/>
        <v>31.2</v>
      </c>
      <c r="EK6">
        <f t="shared" si="57"/>
        <v>7.75</v>
      </c>
      <c r="EL6">
        <f t="shared" si="58"/>
        <v>22.48</v>
      </c>
      <c r="EM6">
        <f t="shared" si="59"/>
        <v>27.14</v>
      </c>
    </row>
    <row r="7" spans="1:143" x14ac:dyDescent="0.25">
      <c r="A7" t="s">
        <v>15</v>
      </c>
      <c r="B7">
        <v>30042020</v>
      </c>
      <c r="C7">
        <v>4691798</v>
      </c>
      <c r="D7">
        <v>1631854</v>
      </c>
      <c r="E7">
        <v>34.78</v>
      </c>
      <c r="F7" t="s">
        <v>15</v>
      </c>
      <c r="G7">
        <v>29042020</v>
      </c>
      <c r="H7">
        <v>3900474</v>
      </c>
      <c r="I7">
        <v>1364010</v>
      </c>
      <c r="J7">
        <v>34.97</v>
      </c>
      <c r="K7" t="s">
        <v>15</v>
      </c>
      <c r="L7">
        <v>28042020</v>
      </c>
      <c r="M7">
        <v>13325718</v>
      </c>
      <c r="N7">
        <v>3724113</v>
      </c>
      <c r="O7">
        <v>27.95</v>
      </c>
      <c r="P7" t="s">
        <v>15</v>
      </c>
      <c r="Q7">
        <v>27042020</v>
      </c>
      <c r="R7">
        <v>4140719</v>
      </c>
      <c r="S7">
        <v>1534716</v>
      </c>
      <c r="T7">
        <v>37.06</v>
      </c>
      <c r="U7" t="s">
        <v>15</v>
      </c>
      <c r="V7">
        <v>24042020</v>
      </c>
      <c r="W7">
        <v>2729060</v>
      </c>
      <c r="X7">
        <v>1113917</v>
      </c>
      <c r="Y7">
        <v>40.82</v>
      </c>
      <c r="Z7" t="s">
        <v>15</v>
      </c>
      <c r="AA7">
        <v>23042020</v>
      </c>
      <c r="AB7">
        <v>4629630</v>
      </c>
      <c r="AC7">
        <v>1631543</v>
      </c>
      <c r="AD7">
        <v>35.24</v>
      </c>
      <c r="AE7" t="s">
        <v>15</v>
      </c>
      <c r="AF7">
        <v>22042020</v>
      </c>
      <c r="AG7">
        <v>5333081</v>
      </c>
      <c r="AH7">
        <v>1752535</v>
      </c>
      <c r="AI7">
        <v>32.86</v>
      </c>
      <c r="AJ7" t="s">
        <v>15</v>
      </c>
      <c r="AK7">
        <v>21042020</v>
      </c>
      <c r="AL7">
        <v>2369603</v>
      </c>
      <c r="AM7">
        <v>1083628</v>
      </c>
      <c r="AN7">
        <v>45.73</v>
      </c>
      <c r="AO7" t="s">
        <v>15</v>
      </c>
      <c r="AP7">
        <v>20042020</v>
      </c>
      <c r="AQ7">
        <v>2682037</v>
      </c>
      <c r="AR7">
        <v>1018970</v>
      </c>
      <c r="AS7">
        <v>37.99</v>
      </c>
      <c r="AT7" t="s">
        <v>15</v>
      </c>
      <c r="AU7">
        <v>17042020</v>
      </c>
      <c r="AV7">
        <v>3706603</v>
      </c>
      <c r="AW7">
        <v>1398349</v>
      </c>
      <c r="AX7">
        <v>37.729999999999997</v>
      </c>
      <c r="AY7" t="s">
        <v>15</v>
      </c>
      <c r="AZ7">
        <v>16042020</v>
      </c>
      <c r="BA7">
        <v>6792496</v>
      </c>
      <c r="BB7">
        <v>2197518</v>
      </c>
      <c r="BC7">
        <v>32.35</v>
      </c>
      <c r="BD7" t="s">
        <v>15</v>
      </c>
      <c r="BE7">
        <v>15042020</v>
      </c>
      <c r="BF7">
        <v>9909062</v>
      </c>
      <c r="BG7">
        <v>4365143</v>
      </c>
      <c r="BH7">
        <v>44.05</v>
      </c>
      <c r="BI7" t="s">
        <v>15</v>
      </c>
      <c r="BJ7">
        <v>13042020</v>
      </c>
      <c r="BK7">
        <v>12551506</v>
      </c>
      <c r="BL7">
        <v>5000214</v>
      </c>
      <c r="BM7">
        <v>39.840000000000003</v>
      </c>
      <c r="BN7" t="s">
        <v>15</v>
      </c>
      <c r="BO7">
        <v>9042020</v>
      </c>
      <c r="BP7">
        <v>8828432</v>
      </c>
      <c r="BQ7">
        <v>4029636</v>
      </c>
      <c r="BR7">
        <v>45.64</v>
      </c>
      <c r="BS7" t="s">
        <v>15</v>
      </c>
      <c r="BT7">
        <v>8042020</v>
      </c>
      <c r="BU7">
        <v>10421438</v>
      </c>
      <c r="BV7">
        <v>3932099</v>
      </c>
      <c r="BW7">
        <v>37.729999999999997</v>
      </c>
      <c r="BY7" t="str">
        <f t="shared" si="3"/>
        <v>AMBUJACEM</v>
      </c>
      <c r="BZ7">
        <f t="shared" si="4"/>
        <v>4691798</v>
      </c>
      <c r="CA7">
        <f t="shared" si="5"/>
        <v>3900474</v>
      </c>
      <c r="CB7">
        <f t="shared" si="6"/>
        <v>13325718</v>
      </c>
      <c r="CC7">
        <f t="shared" si="7"/>
        <v>4140719</v>
      </c>
      <c r="CD7">
        <f t="shared" si="8"/>
        <v>2729060</v>
      </c>
      <c r="CE7">
        <f t="shared" si="9"/>
        <v>4629630</v>
      </c>
      <c r="CF7">
        <f t="shared" si="10"/>
        <v>5333081</v>
      </c>
      <c r="CG7">
        <f t="shared" si="11"/>
        <v>2369603</v>
      </c>
      <c r="CH7">
        <f t="shared" si="12"/>
        <v>2682037</v>
      </c>
      <c r="CI7">
        <f t="shared" si="13"/>
        <v>3706603</v>
      </c>
      <c r="CJ7">
        <f t="shared" si="14"/>
        <v>6792496</v>
      </c>
      <c r="CK7">
        <f t="shared" si="15"/>
        <v>9909062</v>
      </c>
      <c r="CL7">
        <f t="shared" si="16"/>
        <v>12551506</v>
      </c>
      <c r="CM7">
        <f t="shared" si="17"/>
        <v>8828432</v>
      </c>
      <c r="CN7">
        <f t="shared" si="18"/>
        <v>10421438</v>
      </c>
      <c r="CP7">
        <f t="shared" si="19"/>
        <v>21366911</v>
      </c>
      <c r="CQ7">
        <f t="shared" si="20"/>
        <v>28725601</v>
      </c>
      <c r="CR7">
        <f t="shared" si="21"/>
        <v>39110322</v>
      </c>
      <c r="CS7">
        <f t="shared" si="22"/>
        <v>80898421</v>
      </c>
      <c r="CU7">
        <f t="shared" si="23"/>
        <v>1631854</v>
      </c>
      <c r="CV7">
        <f t="shared" si="24"/>
        <v>1364010</v>
      </c>
      <c r="CW7">
        <f t="shared" si="25"/>
        <v>3724113</v>
      </c>
      <c r="CX7">
        <f t="shared" si="26"/>
        <v>1534716</v>
      </c>
      <c r="CY7">
        <f t="shared" si="27"/>
        <v>1113917</v>
      </c>
      <c r="CZ7">
        <f t="shared" si="28"/>
        <v>1631543</v>
      </c>
      <c r="DA7">
        <f t="shared" si="29"/>
        <v>1752535</v>
      </c>
      <c r="DB7">
        <f t="shared" si="30"/>
        <v>1083628</v>
      </c>
      <c r="DC7">
        <f t="shared" si="31"/>
        <v>1018970</v>
      </c>
      <c r="DD7">
        <f t="shared" si="32"/>
        <v>1398349</v>
      </c>
      <c r="DE7">
        <f t="shared" si="33"/>
        <v>2197518</v>
      </c>
      <c r="DF7">
        <f t="shared" si="34"/>
        <v>4365143</v>
      </c>
      <c r="DG7">
        <f t="shared" si="35"/>
        <v>5000214</v>
      </c>
      <c r="DH7">
        <f t="shared" si="36"/>
        <v>4029636</v>
      </c>
      <c r="DI7">
        <f t="shared" si="37"/>
        <v>3932099</v>
      </c>
      <c r="DK7">
        <f t="shared" si="38"/>
        <v>662283900</v>
      </c>
      <c r="DL7">
        <f t="shared" si="39"/>
        <v>936829900</v>
      </c>
      <c r="DM7">
        <f t="shared" si="40"/>
        <v>1322343200</v>
      </c>
      <c r="DN7">
        <f t="shared" si="41"/>
        <v>3021429200</v>
      </c>
      <c r="DP7" t="str">
        <f t="shared" si="0"/>
        <v>AMBUJACEM</v>
      </c>
      <c r="DQ7">
        <f t="shared" si="42"/>
        <v>34.78</v>
      </c>
      <c r="DR7" s="12">
        <f t="shared" si="43"/>
        <v>30.995771920424062</v>
      </c>
      <c r="DS7" s="12">
        <f t="shared" si="1"/>
        <v>32.613065258408348</v>
      </c>
      <c r="DT7" s="12">
        <f t="shared" si="1"/>
        <v>33.810593530781979</v>
      </c>
      <c r="DU7" s="12">
        <f t="shared" si="1"/>
        <v>37.348432301293002</v>
      </c>
      <c r="DV7" s="12" t="str">
        <f t="shared" si="44"/>
        <v/>
      </c>
      <c r="DX7" t="str">
        <f t="shared" si="2"/>
        <v>AMBUJACEM</v>
      </c>
      <c r="DY7" s="12">
        <f t="shared" si="45"/>
        <v>34.78</v>
      </c>
      <c r="DZ7">
        <f t="shared" si="46"/>
        <v>34.97</v>
      </c>
      <c r="EA7">
        <f t="shared" si="47"/>
        <v>27.95</v>
      </c>
      <c r="EB7">
        <f t="shared" si="48"/>
        <v>37.06</v>
      </c>
      <c r="EC7">
        <f t="shared" si="49"/>
        <v>40.82</v>
      </c>
      <c r="ED7">
        <f t="shared" si="50"/>
        <v>35.24</v>
      </c>
      <c r="EE7">
        <f t="shared" si="51"/>
        <v>32.86</v>
      </c>
      <c r="EF7">
        <f t="shared" si="52"/>
        <v>45.73</v>
      </c>
      <c r="EG7">
        <f t="shared" si="53"/>
        <v>37.99</v>
      </c>
      <c r="EH7">
        <f t="shared" si="54"/>
        <v>37.729999999999997</v>
      </c>
      <c r="EI7">
        <f t="shared" si="55"/>
        <v>32.35</v>
      </c>
      <c r="EJ7">
        <f t="shared" si="56"/>
        <v>44.05</v>
      </c>
      <c r="EK7">
        <f t="shared" si="57"/>
        <v>39.840000000000003</v>
      </c>
      <c r="EL7">
        <f t="shared" si="58"/>
        <v>45.64</v>
      </c>
      <c r="EM7">
        <f t="shared" si="59"/>
        <v>37.729999999999997</v>
      </c>
    </row>
    <row r="8" spans="1:143" x14ac:dyDescent="0.25">
      <c r="A8" t="s">
        <v>16</v>
      </c>
      <c r="B8">
        <v>30042020</v>
      </c>
      <c r="C8">
        <v>731401</v>
      </c>
      <c r="D8">
        <v>160093</v>
      </c>
      <c r="E8">
        <v>21.89</v>
      </c>
      <c r="F8" t="s">
        <v>16</v>
      </c>
      <c r="G8">
        <v>29042020</v>
      </c>
      <c r="H8">
        <v>1010961</v>
      </c>
      <c r="I8">
        <v>381219</v>
      </c>
      <c r="J8">
        <v>37.71</v>
      </c>
      <c r="K8" t="s">
        <v>16</v>
      </c>
      <c r="L8">
        <v>28042020</v>
      </c>
      <c r="M8">
        <v>1214114</v>
      </c>
      <c r="N8">
        <v>338075</v>
      </c>
      <c r="O8">
        <v>27.85</v>
      </c>
      <c r="P8" t="s">
        <v>16</v>
      </c>
      <c r="Q8">
        <v>27042020</v>
      </c>
      <c r="R8">
        <v>1179829</v>
      </c>
      <c r="S8">
        <v>440432</v>
      </c>
      <c r="T8">
        <v>37.33</v>
      </c>
      <c r="U8" t="s">
        <v>16</v>
      </c>
      <c r="V8">
        <v>24042020</v>
      </c>
      <c r="W8">
        <v>756054</v>
      </c>
      <c r="X8">
        <v>245235</v>
      </c>
      <c r="Y8">
        <v>32.44</v>
      </c>
      <c r="Z8" t="s">
        <v>16</v>
      </c>
      <c r="AA8">
        <v>23042020</v>
      </c>
      <c r="AB8">
        <v>1301177</v>
      </c>
      <c r="AC8">
        <v>223368</v>
      </c>
      <c r="AD8">
        <v>17.170000000000002</v>
      </c>
      <c r="AE8" t="s">
        <v>16</v>
      </c>
      <c r="AF8">
        <v>22042020</v>
      </c>
      <c r="AG8">
        <v>1272573</v>
      </c>
      <c r="AH8">
        <v>458778</v>
      </c>
      <c r="AI8">
        <v>36.049999999999997</v>
      </c>
      <c r="AJ8" t="s">
        <v>16</v>
      </c>
      <c r="AK8">
        <v>21042020</v>
      </c>
      <c r="AL8">
        <v>1669512</v>
      </c>
      <c r="AM8">
        <v>621602</v>
      </c>
      <c r="AN8">
        <v>37.229999999999997</v>
      </c>
      <c r="AO8" t="s">
        <v>16</v>
      </c>
      <c r="AP8">
        <v>20042020</v>
      </c>
      <c r="AQ8">
        <v>1860261</v>
      </c>
      <c r="AR8">
        <v>506469</v>
      </c>
      <c r="AS8">
        <v>27.23</v>
      </c>
      <c r="AT8" t="s">
        <v>16</v>
      </c>
      <c r="AU8">
        <v>17042020</v>
      </c>
      <c r="AV8">
        <v>1718048</v>
      </c>
      <c r="AW8">
        <v>731209</v>
      </c>
      <c r="AX8">
        <v>42.56</v>
      </c>
      <c r="AY8" t="s">
        <v>16</v>
      </c>
      <c r="AZ8">
        <v>16042020</v>
      </c>
      <c r="BA8">
        <v>1281809</v>
      </c>
      <c r="BB8">
        <v>359010</v>
      </c>
      <c r="BC8">
        <v>28.01</v>
      </c>
      <c r="BD8" t="s">
        <v>16</v>
      </c>
      <c r="BE8">
        <v>15042020</v>
      </c>
      <c r="BF8">
        <v>2274130</v>
      </c>
      <c r="BG8">
        <v>875802</v>
      </c>
      <c r="BH8">
        <v>38.51</v>
      </c>
      <c r="BI8" t="s">
        <v>16</v>
      </c>
      <c r="BJ8">
        <v>13042020</v>
      </c>
      <c r="BK8">
        <v>1027810</v>
      </c>
      <c r="BL8">
        <v>338618</v>
      </c>
      <c r="BM8">
        <v>32.950000000000003</v>
      </c>
      <c r="BN8" t="s">
        <v>16</v>
      </c>
      <c r="BO8">
        <v>9042020</v>
      </c>
      <c r="BP8">
        <v>1156778</v>
      </c>
      <c r="BQ8">
        <v>486880</v>
      </c>
      <c r="BR8">
        <v>42.09</v>
      </c>
      <c r="BS8" t="s">
        <v>16</v>
      </c>
      <c r="BT8">
        <v>8042020</v>
      </c>
      <c r="BU8">
        <v>2070270</v>
      </c>
      <c r="BV8">
        <v>725428</v>
      </c>
      <c r="BW8">
        <v>35.04</v>
      </c>
      <c r="BY8" t="str">
        <f t="shared" si="3"/>
        <v>APOLLOHOSP</v>
      </c>
      <c r="BZ8">
        <f t="shared" si="4"/>
        <v>731401</v>
      </c>
      <c r="CA8">
        <f t="shared" si="5"/>
        <v>1010961</v>
      </c>
      <c r="CB8">
        <f t="shared" si="6"/>
        <v>1214114</v>
      </c>
      <c r="CC8">
        <f t="shared" si="7"/>
        <v>1179829</v>
      </c>
      <c r="CD8">
        <f t="shared" si="8"/>
        <v>756054</v>
      </c>
      <c r="CE8">
        <f t="shared" si="9"/>
        <v>1301177</v>
      </c>
      <c r="CF8">
        <f t="shared" si="10"/>
        <v>1272573</v>
      </c>
      <c r="CG8">
        <f t="shared" si="11"/>
        <v>1669512</v>
      </c>
      <c r="CH8">
        <f t="shared" si="12"/>
        <v>1860261</v>
      </c>
      <c r="CI8">
        <f t="shared" si="13"/>
        <v>1718048</v>
      </c>
      <c r="CJ8">
        <f t="shared" si="14"/>
        <v>1281809</v>
      </c>
      <c r="CK8">
        <f t="shared" si="15"/>
        <v>2274130</v>
      </c>
      <c r="CL8">
        <f t="shared" si="16"/>
        <v>1027810</v>
      </c>
      <c r="CM8">
        <f t="shared" si="17"/>
        <v>1156778</v>
      </c>
      <c r="CN8">
        <f t="shared" si="18"/>
        <v>2070270</v>
      </c>
      <c r="CP8">
        <f t="shared" si="19"/>
        <v>3404904</v>
      </c>
      <c r="CQ8">
        <f t="shared" si="20"/>
        <v>5462135</v>
      </c>
      <c r="CR8">
        <f t="shared" si="21"/>
        <v>10264481</v>
      </c>
      <c r="CS8">
        <f t="shared" si="22"/>
        <v>17723056</v>
      </c>
      <c r="CU8">
        <f t="shared" si="23"/>
        <v>160093</v>
      </c>
      <c r="CV8">
        <f t="shared" si="24"/>
        <v>381219</v>
      </c>
      <c r="CW8">
        <f t="shared" si="25"/>
        <v>338075</v>
      </c>
      <c r="CX8">
        <f t="shared" si="26"/>
        <v>440432</v>
      </c>
      <c r="CY8">
        <f t="shared" si="27"/>
        <v>245235</v>
      </c>
      <c r="CZ8">
        <f t="shared" si="28"/>
        <v>223368</v>
      </c>
      <c r="DA8">
        <f t="shared" si="29"/>
        <v>458778</v>
      </c>
      <c r="DB8">
        <f t="shared" si="30"/>
        <v>621602</v>
      </c>
      <c r="DC8">
        <f t="shared" si="31"/>
        <v>506469</v>
      </c>
      <c r="DD8">
        <f t="shared" si="32"/>
        <v>731209</v>
      </c>
      <c r="DE8">
        <f t="shared" si="33"/>
        <v>359010</v>
      </c>
      <c r="DF8">
        <f t="shared" si="34"/>
        <v>875802</v>
      </c>
      <c r="DG8">
        <f t="shared" si="35"/>
        <v>338618</v>
      </c>
      <c r="DH8">
        <f t="shared" si="36"/>
        <v>486880</v>
      </c>
      <c r="DI8">
        <f t="shared" si="37"/>
        <v>725428</v>
      </c>
      <c r="DK8">
        <f t="shared" si="38"/>
        <v>115972600</v>
      </c>
      <c r="DL8">
        <f t="shared" si="39"/>
        <v>162832900</v>
      </c>
      <c r="DM8">
        <f t="shared" si="40"/>
        <v>321517800</v>
      </c>
      <c r="DN8">
        <f t="shared" si="41"/>
        <v>600669700</v>
      </c>
      <c r="DP8" t="str">
        <f t="shared" si="0"/>
        <v>APOLLOHOSP</v>
      </c>
      <c r="DQ8">
        <f t="shared" si="42"/>
        <v>21.89</v>
      </c>
      <c r="DR8" s="12">
        <f t="shared" si="43"/>
        <v>34.060461029150893</v>
      </c>
      <c r="DS8" s="12">
        <f t="shared" si="1"/>
        <v>29.811218507048984</v>
      </c>
      <c r="DT8" s="12">
        <f t="shared" si="1"/>
        <v>31.323337244230856</v>
      </c>
      <c r="DU8" s="12">
        <f t="shared" si="1"/>
        <v>33.891993570409078</v>
      </c>
      <c r="DV8" s="12" t="str">
        <f t="shared" si="44"/>
        <v/>
      </c>
      <c r="DX8" t="str">
        <f t="shared" si="2"/>
        <v>APOLLOHOSP</v>
      </c>
      <c r="DY8" s="12">
        <f t="shared" si="45"/>
        <v>21.89</v>
      </c>
      <c r="DZ8">
        <f t="shared" si="46"/>
        <v>37.71</v>
      </c>
      <c r="EA8">
        <f t="shared" si="47"/>
        <v>27.85</v>
      </c>
      <c r="EB8">
        <f t="shared" si="48"/>
        <v>37.33</v>
      </c>
      <c r="EC8">
        <f t="shared" si="49"/>
        <v>32.44</v>
      </c>
      <c r="ED8">
        <f t="shared" si="50"/>
        <v>17.170000000000002</v>
      </c>
      <c r="EE8">
        <f t="shared" si="51"/>
        <v>36.049999999999997</v>
      </c>
      <c r="EF8">
        <f t="shared" si="52"/>
        <v>37.229999999999997</v>
      </c>
      <c r="EG8">
        <f t="shared" si="53"/>
        <v>27.23</v>
      </c>
      <c r="EH8">
        <f t="shared" si="54"/>
        <v>42.56</v>
      </c>
      <c r="EI8">
        <f t="shared" si="55"/>
        <v>28.01</v>
      </c>
      <c r="EJ8">
        <f t="shared" si="56"/>
        <v>38.51</v>
      </c>
      <c r="EK8">
        <f t="shared" si="57"/>
        <v>32.950000000000003</v>
      </c>
      <c r="EL8">
        <f t="shared" si="58"/>
        <v>42.09</v>
      </c>
      <c r="EM8">
        <f t="shared" si="59"/>
        <v>35.04</v>
      </c>
    </row>
    <row r="9" spans="1:143" x14ac:dyDescent="0.25">
      <c r="A9" t="s">
        <v>17</v>
      </c>
      <c r="B9">
        <v>30042020</v>
      </c>
      <c r="C9">
        <v>17848226</v>
      </c>
      <c r="D9">
        <v>3874497</v>
      </c>
      <c r="E9">
        <v>21.71</v>
      </c>
      <c r="F9" t="s">
        <v>17</v>
      </c>
      <c r="G9">
        <v>29042020</v>
      </c>
      <c r="H9">
        <v>10776503</v>
      </c>
      <c r="I9">
        <v>2417495</v>
      </c>
      <c r="J9">
        <v>22.43</v>
      </c>
      <c r="K9" t="s">
        <v>17</v>
      </c>
      <c r="L9">
        <v>28042020</v>
      </c>
      <c r="M9">
        <v>3697667</v>
      </c>
      <c r="N9">
        <v>672216</v>
      </c>
      <c r="O9">
        <v>18.18</v>
      </c>
      <c r="P9" t="s">
        <v>17</v>
      </c>
      <c r="Q9">
        <v>27042020</v>
      </c>
      <c r="R9">
        <v>3489867</v>
      </c>
      <c r="S9">
        <v>583352</v>
      </c>
      <c r="T9">
        <v>16.72</v>
      </c>
      <c r="U9" t="s">
        <v>17</v>
      </c>
      <c r="V9">
        <v>24042020</v>
      </c>
      <c r="W9">
        <v>2644092</v>
      </c>
      <c r="X9">
        <v>660231</v>
      </c>
      <c r="Y9">
        <v>24.97</v>
      </c>
      <c r="Z9" t="s">
        <v>17</v>
      </c>
      <c r="AA9">
        <v>23042020</v>
      </c>
      <c r="AB9">
        <v>3973978</v>
      </c>
      <c r="AC9">
        <v>747119</v>
      </c>
      <c r="AD9">
        <v>18.8</v>
      </c>
      <c r="AE9" t="s">
        <v>17</v>
      </c>
      <c r="AF9">
        <v>22042020</v>
      </c>
      <c r="AG9">
        <v>6239144</v>
      </c>
      <c r="AH9">
        <v>1477175</v>
      </c>
      <c r="AI9">
        <v>23.68</v>
      </c>
      <c r="AJ9" t="s">
        <v>17</v>
      </c>
      <c r="AK9">
        <v>21042020</v>
      </c>
      <c r="AL9">
        <v>3326415</v>
      </c>
      <c r="AM9">
        <v>710368</v>
      </c>
      <c r="AN9">
        <v>21.36</v>
      </c>
      <c r="AO9" t="s">
        <v>17</v>
      </c>
      <c r="AP9">
        <v>20042020</v>
      </c>
      <c r="AQ9">
        <v>7370479</v>
      </c>
      <c r="AR9">
        <v>1352365</v>
      </c>
      <c r="AS9">
        <v>18.350000000000001</v>
      </c>
      <c r="AT9" t="s">
        <v>17</v>
      </c>
      <c r="AU9">
        <v>17042020</v>
      </c>
      <c r="AV9">
        <v>8133307</v>
      </c>
      <c r="AW9">
        <v>2111544</v>
      </c>
      <c r="AX9">
        <v>25.96</v>
      </c>
      <c r="AY9" t="s">
        <v>17</v>
      </c>
      <c r="AZ9">
        <v>16042020</v>
      </c>
      <c r="BA9">
        <v>15986544</v>
      </c>
      <c r="BB9">
        <v>2001242</v>
      </c>
      <c r="BC9">
        <v>12.52</v>
      </c>
      <c r="BD9" t="s">
        <v>17</v>
      </c>
      <c r="BE9">
        <v>15042020</v>
      </c>
      <c r="BF9">
        <v>6059059</v>
      </c>
      <c r="BG9">
        <v>1841284</v>
      </c>
      <c r="BH9">
        <v>30.39</v>
      </c>
      <c r="BI9" t="s">
        <v>17</v>
      </c>
      <c r="BJ9">
        <v>13042020</v>
      </c>
      <c r="BK9">
        <v>9360109</v>
      </c>
      <c r="BL9">
        <v>1688036</v>
      </c>
      <c r="BM9">
        <v>18.03</v>
      </c>
      <c r="BN9" t="s">
        <v>17</v>
      </c>
      <c r="BO9">
        <v>9042020</v>
      </c>
      <c r="BP9">
        <v>8140116</v>
      </c>
      <c r="BQ9">
        <v>2616410</v>
      </c>
      <c r="BR9">
        <v>32.14</v>
      </c>
      <c r="BS9" t="s">
        <v>17</v>
      </c>
      <c r="BT9">
        <v>8042020</v>
      </c>
      <c r="BU9">
        <v>2950752</v>
      </c>
      <c r="BV9">
        <v>364363</v>
      </c>
      <c r="BW9">
        <v>12.35</v>
      </c>
      <c r="BY9" t="str">
        <f t="shared" si="3"/>
        <v>APOLLOTYRE</v>
      </c>
      <c r="BZ9">
        <f t="shared" si="4"/>
        <v>17848226</v>
      </c>
      <c r="CA9">
        <f t="shared" si="5"/>
        <v>10776503</v>
      </c>
      <c r="CB9">
        <f t="shared" si="6"/>
        <v>3697667</v>
      </c>
      <c r="CC9">
        <f t="shared" si="7"/>
        <v>3489867</v>
      </c>
      <c r="CD9">
        <f t="shared" si="8"/>
        <v>2644092</v>
      </c>
      <c r="CE9">
        <f t="shared" si="9"/>
        <v>3973978</v>
      </c>
      <c r="CF9">
        <f t="shared" si="10"/>
        <v>6239144</v>
      </c>
      <c r="CG9">
        <f t="shared" si="11"/>
        <v>3326415</v>
      </c>
      <c r="CH9">
        <f t="shared" si="12"/>
        <v>7370479</v>
      </c>
      <c r="CI9">
        <f t="shared" si="13"/>
        <v>8133307</v>
      </c>
      <c r="CJ9">
        <f t="shared" si="14"/>
        <v>15986544</v>
      </c>
      <c r="CK9">
        <f t="shared" si="15"/>
        <v>6059059</v>
      </c>
      <c r="CL9">
        <f t="shared" si="16"/>
        <v>9360109</v>
      </c>
      <c r="CM9">
        <f t="shared" si="17"/>
        <v>8140116</v>
      </c>
      <c r="CN9">
        <f t="shared" si="18"/>
        <v>2950752</v>
      </c>
      <c r="CP9">
        <f t="shared" si="19"/>
        <v>17964037</v>
      </c>
      <c r="CQ9">
        <f t="shared" si="20"/>
        <v>24582107</v>
      </c>
      <c r="CR9">
        <f t="shared" si="21"/>
        <v>41518145</v>
      </c>
      <c r="CS9">
        <f t="shared" si="22"/>
        <v>89197280</v>
      </c>
      <c r="CU9">
        <f t="shared" si="23"/>
        <v>3874497</v>
      </c>
      <c r="CV9">
        <f t="shared" si="24"/>
        <v>2417495</v>
      </c>
      <c r="CW9">
        <f t="shared" si="25"/>
        <v>672216</v>
      </c>
      <c r="CX9">
        <f t="shared" si="26"/>
        <v>583352</v>
      </c>
      <c r="CY9">
        <f t="shared" si="27"/>
        <v>660231</v>
      </c>
      <c r="CZ9">
        <f t="shared" si="28"/>
        <v>747119</v>
      </c>
      <c r="DA9">
        <f t="shared" si="29"/>
        <v>1477175</v>
      </c>
      <c r="DB9">
        <f t="shared" si="30"/>
        <v>710368</v>
      </c>
      <c r="DC9">
        <f t="shared" si="31"/>
        <v>1352365</v>
      </c>
      <c r="DD9">
        <f t="shared" si="32"/>
        <v>2111544</v>
      </c>
      <c r="DE9">
        <f t="shared" si="33"/>
        <v>2001242</v>
      </c>
      <c r="DF9">
        <f t="shared" si="34"/>
        <v>1841284</v>
      </c>
      <c r="DG9">
        <f t="shared" si="35"/>
        <v>1688036</v>
      </c>
      <c r="DH9">
        <f t="shared" si="36"/>
        <v>2616410</v>
      </c>
      <c r="DI9">
        <f t="shared" si="37"/>
        <v>364363</v>
      </c>
      <c r="DK9">
        <f t="shared" si="38"/>
        <v>367306300</v>
      </c>
      <c r="DL9">
        <f t="shared" si="39"/>
        <v>508041300</v>
      </c>
      <c r="DM9">
        <f t="shared" si="40"/>
        <v>862032100</v>
      </c>
      <c r="DN9">
        <f t="shared" si="41"/>
        <v>1887883700</v>
      </c>
      <c r="DP9" t="str">
        <f t="shared" si="0"/>
        <v>APOLLOTYRE</v>
      </c>
      <c r="DQ9">
        <f t="shared" si="42"/>
        <v>21.71</v>
      </c>
      <c r="DR9" s="12">
        <f t="shared" si="43"/>
        <v>20.44675704019091</v>
      </c>
      <c r="DS9" s="12">
        <f t="shared" si="1"/>
        <v>20.667117753575802</v>
      </c>
      <c r="DT9" s="12">
        <f t="shared" si="1"/>
        <v>20.762779743651841</v>
      </c>
      <c r="DU9" s="12">
        <f t="shared" si="1"/>
        <v>21.165260868941296</v>
      </c>
      <c r="DV9" s="12">
        <f t="shared" si="44"/>
        <v>21.71</v>
      </c>
      <c r="DX9" t="str">
        <f t="shared" si="2"/>
        <v>APOLLOTYRE</v>
      </c>
      <c r="DY9" s="12">
        <f t="shared" si="45"/>
        <v>21.71</v>
      </c>
      <c r="DZ9">
        <f t="shared" si="46"/>
        <v>22.43</v>
      </c>
      <c r="EA9">
        <f t="shared" si="47"/>
        <v>18.18</v>
      </c>
      <c r="EB9">
        <f t="shared" si="48"/>
        <v>16.72</v>
      </c>
      <c r="EC9">
        <f t="shared" si="49"/>
        <v>24.97</v>
      </c>
      <c r="ED9">
        <f t="shared" si="50"/>
        <v>18.8</v>
      </c>
      <c r="EE9">
        <f t="shared" si="51"/>
        <v>23.68</v>
      </c>
      <c r="EF9">
        <f t="shared" si="52"/>
        <v>21.36</v>
      </c>
      <c r="EG9">
        <f t="shared" si="53"/>
        <v>18.350000000000001</v>
      </c>
      <c r="EH9">
        <f t="shared" si="54"/>
        <v>25.96</v>
      </c>
      <c r="EI9">
        <f t="shared" si="55"/>
        <v>12.52</v>
      </c>
      <c r="EJ9">
        <f t="shared" si="56"/>
        <v>30.39</v>
      </c>
      <c r="EK9">
        <f t="shared" si="57"/>
        <v>18.03</v>
      </c>
      <c r="EL9">
        <f t="shared" si="58"/>
        <v>32.14</v>
      </c>
      <c r="EM9">
        <f t="shared" si="59"/>
        <v>12.35</v>
      </c>
    </row>
    <row r="10" spans="1:143" x14ac:dyDescent="0.25">
      <c r="A10" t="s">
        <v>18</v>
      </c>
      <c r="B10">
        <v>30042020</v>
      </c>
      <c r="C10">
        <v>56360008</v>
      </c>
      <c r="D10">
        <v>13026956</v>
      </c>
      <c r="E10">
        <v>23.11</v>
      </c>
      <c r="F10" t="s">
        <v>18</v>
      </c>
      <c r="G10">
        <v>29042020</v>
      </c>
      <c r="H10">
        <v>42144760</v>
      </c>
      <c r="I10">
        <v>8257941</v>
      </c>
      <c r="J10">
        <v>19.59</v>
      </c>
      <c r="K10" t="s">
        <v>18</v>
      </c>
      <c r="L10">
        <v>28042020</v>
      </c>
      <c r="M10">
        <v>18534578</v>
      </c>
      <c r="N10">
        <v>4545377</v>
      </c>
      <c r="O10">
        <v>24.52</v>
      </c>
      <c r="P10" t="s">
        <v>18</v>
      </c>
      <c r="Q10">
        <v>27042020</v>
      </c>
      <c r="R10">
        <v>20228019</v>
      </c>
      <c r="S10">
        <v>4343981</v>
      </c>
      <c r="T10">
        <v>21.48</v>
      </c>
      <c r="U10" t="s">
        <v>18</v>
      </c>
      <c r="V10">
        <v>24042020</v>
      </c>
      <c r="W10">
        <v>15044215</v>
      </c>
      <c r="X10">
        <v>2581834</v>
      </c>
      <c r="Y10">
        <v>17.16</v>
      </c>
      <c r="Z10" t="s">
        <v>18</v>
      </c>
      <c r="AA10">
        <v>23042020</v>
      </c>
      <c r="AB10">
        <v>18761524</v>
      </c>
      <c r="AC10">
        <v>2954226</v>
      </c>
      <c r="AD10">
        <v>15.75</v>
      </c>
      <c r="AE10" t="s">
        <v>18</v>
      </c>
      <c r="AF10">
        <v>22042020</v>
      </c>
      <c r="AG10">
        <v>24753678</v>
      </c>
      <c r="AH10">
        <v>2911614</v>
      </c>
      <c r="AI10">
        <v>11.76</v>
      </c>
      <c r="AJ10" t="s">
        <v>18</v>
      </c>
      <c r="AK10">
        <v>21042020</v>
      </c>
      <c r="AL10">
        <v>23738147</v>
      </c>
      <c r="AM10">
        <v>6196416</v>
      </c>
      <c r="AN10">
        <v>26.1</v>
      </c>
      <c r="AO10" t="s">
        <v>18</v>
      </c>
      <c r="AP10">
        <v>20042020</v>
      </c>
      <c r="AQ10">
        <v>38050519</v>
      </c>
      <c r="AR10">
        <v>7298477</v>
      </c>
      <c r="AS10">
        <v>19.18</v>
      </c>
      <c r="AT10" t="s">
        <v>18</v>
      </c>
      <c r="AU10">
        <v>17042020</v>
      </c>
      <c r="AV10">
        <v>27585071</v>
      </c>
      <c r="AW10">
        <v>4113964</v>
      </c>
      <c r="AX10">
        <v>14.91</v>
      </c>
      <c r="AY10" t="s">
        <v>18</v>
      </c>
      <c r="AZ10">
        <v>16042020</v>
      </c>
      <c r="BA10">
        <v>29831697</v>
      </c>
      <c r="BB10">
        <v>3350032</v>
      </c>
      <c r="BC10">
        <v>11.23</v>
      </c>
      <c r="BD10" t="s">
        <v>18</v>
      </c>
      <c r="BE10">
        <v>15042020</v>
      </c>
      <c r="BF10">
        <v>60309614</v>
      </c>
      <c r="BG10">
        <v>8870747</v>
      </c>
      <c r="BH10">
        <v>14.71</v>
      </c>
      <c r="BI10" t="s">
        <v>18</v>
      </c>
      <c r="BJ10">
        <v>13042020</v>
      </c>
      <c r="BK10">
        <v>41848831</v>
      </c>
      <c r="BL10">
        <v>7965830</v>
      </c>
      <c r="BM10">
        <v>19.03</v>
      </c>
      <c r="BN10" t="s">
        <v>18</v>
      </c>
      <c r="BO10">
        <v>9042020</v>
      </c>
      <c r="BP10">
        <v>39546931</v>
      </c>
      <c r="BQ10">
        <v>4969396</v>
      </c>
      <c r="BR10">
        <v>12.57</v>
      </c>
      <c r="BS10" t="s">
        <v>18</v>
      </c>
      <c r="BT10">
        <v>8042020</v>
      </c>
      <c r="BU10">
        <v>76817768</v>
      </c>
      <c r="BV10">
        <v>9477488</v>
      </c>
      <c r="BW10">
        <v>12.34</v>
      </c>
      <c r="BY10" t="str">
        <f t="shared" si="3"/>
        <v>ASHOKLEY</v>
      </c>
      <c r="BZ10">
        <f t="shared" si="4"/>
        <v>56360008</v>
      </c>
      <c r="CA10">
        <f t="shared" si="5"/>
        <v>42144760</v>
      </c>
      <c r="CB10">
        <f t="shared" si="6"/>
        <v>18534578</v>
      </c>
      <c r="CC10">
        <f t="shared" si="7"/>
        <v>20228019</v>
      </c>
      <c r="CD10">
        <f t="shared" si="8"/>
        <v>15044215</v>
      </c>
      <c r="CE10">
        <f t="shared" si="9"/>
        <v>18761524</v>
      </c>
      <c r="CF10">
        <f t="shared" si="10"/>
        <v>24753678</v>
      </c>
      <c r="CG10">
        <f t="shared" si="11"/>
        <v>23738147</v>
      </c>
      <c r="CH10">
        <f t="shared" si="12"/>
        <v>38050519</v>
      </c>
      <c r="CI10">
        <f t="shared" si="13"/>
        <v>27585071</v>
      </c>
      <c r="CJ10">
        <f t="shared" si="14"/>
        <v>29831697</v>
      </c>
      <c r="CK10">
        <f t="shared" si="15"/>
        <v>60309614</v>
      </c>
      <c r="CL10">
        <f t="shared" si="16"/>
        <v>41848831</v>
      </c>
      <c r="CM10">
        <f t="shared" si="17"/>
        <v>39546931</v>
      </c>
      <c r="CN10">
        <f t="shared" si="18"/>
        <v>76817768</v>
      </c>
      <c r="CP10">
        <f t="shared" si="19"/>
        <v>80907357</v>
      </c>
      <c r="CQ10">
        <f t="shared" si="20"/>
        <v>114713096</v>
      </c>
      <c r="CR10">
        <f t="shared" si="21"/>
        <v>201255440</v>
      </c>
      <c r="CS10">
        <f t="shared" si="22"/>
        <v>400377584</v>
      </c>
      <c r="CU10">
        <f t="shared" si="23"/>
        <v>13026956</v>
      </c>
      <c r="CV10">
        <f t="shared" si="24"/>
        <v>8257941</v>
      </c>
      <c r="CW10">
        <f t="shared" si="25"/>
        <v>4545377</v>
      </c>
      <c r="CX10">
        <f t="shared" si="26"/>
        <v>4343981</v>
      </c>
      <c r="CY10">
        <f t="shared" si="27"/>
        <v>2581834</v>
      </c>
      <c r="CZ10">
        <f t="shared" si="28"/>
        <v>2954226</v>
      </c>
      <c r="DA10">
        <f t="shared" si="29"/>
        <v>2911614</v>
      </c>
      <c r="DB10">
        <f t="shared" si="30"/>
        <v>6196416</v>
      </c>
      <c r="DC10">
        <f t="shared" si="31"/>
        <v>7298477</v>
      </c>
      <c r="DD10">
        <f t="shared" si="32"/>
        <v>4113964</v>
      </c>
      <c r="DE10">
        <f t="shared" si="33"/>
        <v>3350032</v>
      </c>
      <c r="DF10">
        <f t="shared" si="34"/>
        <v>8870747</v>
      </c>
      <c r="DG10">
        <f t="shared" si="35"/>
        <v>7965830</v>
      </c>
      <c r="DH10">
        <f t="shared" si="36"/>
        <v>4969396</v>
      </c>
      <c r="DI10">
        <f t="shared" si="37"/>
        <v>9477488</v>
      </c>
      <c r="DK10">
        <f t="shared" si="38"/>
        <v>1714729900</v>
      </c>
      <c r="DL10">
        <f t="shared" si="39"/>
        <v>2268335900</v>
      </c>
      <c r="DM10">
        <f t="shared" si="40"/>
        <v>3908986600</v>
      </c>
      <c r="DN10">
        <f t="shared" si="41"/>
        <v>6835983500</v>
      </c>
      <c r="DP10" t="str">
        <f t="shared" si="0"/>
        <v>ASHOKLEY</v>
      </c>
      <c r="DQ10">
        <f t="shared" si="42"/>
        <v>23.11</v>
      </c>
      <c r="DR10" s="12">
        <f t="shared" si="43"/>
        <v>21.1937450879776</v>
      </c>
      <c r="DS10" s="12">
        <f t="shared" si="1"/>
        <v>19.773992500385482</v>
      </c>
      <c r="DT10" s="12">
        <f t="shared" si="1"/>
        <v>19.423010876128366</v>
      </c>
      <c r="DU10" s="12">
        <f t="shared" si="1"/>
        <v>17.07384172636398</v>
      </c>
      <c r="DV10" s="12">
        <f t="shared" si="44"/>
        <v>23.11</v>
      </c>
      <c r="DX10" t="str">
        <f t="shared" si="2"/>
        <v>ASHOKLEY</v>
      </c>
      <c r="DY10" s="12">
        <f t="shared" si="45"/>
        <v>23.11</v>
      </c>
      <c r="DZ10">
        <f t="shared" si="46"/>
        <v>19.59</v>
      </c>
      <c r="EA10">
        <f t="shared" si="47"/>
        <v>24.52</v>
      </c>
      <c r="EB10">
        <f t="shared" si="48"/>
        <v>21.48</v>
      </c>
      <c r="EC10">
        <f t="shared" si="49"/>
        <v>17.16</v>
      </c>
      <c r="ED10">
        <f t="shared" si="50"/>
        <v>15.75</v>
      </c>
      <c r="EE10">
        <f t="shared" si="51"/>
        <v>11.76</v>
      </c>
      <c r="EF10">
        <f t="shared" si="52"/>
        <v>26.1</v>
      </c>
      <c r="EG10">
        <f t="shared" si="53"/>
        <v>19.18</v>
      </c>
      <c r="EH10">
        <f t="shared" si="54"/>
        <v>14.91</v>
      </c>
      <c r="EI10">
        <f t="shared" si="55"/>
        <v>11.23</v>
      </c>
      <c r="EJ10">
        <f t="shared" si="56"/>
        <v>14.71</v>
      </c>
      <c r="EK10">
        <f t="shared" si="57"/>
        <v>19.03</v>
      </c>
      <c r="EL10">
        <f t="shared" si="58"/>
        <v>12.57</v>
      </c>
      <c r="EM10">
        <f t="shared" si="59"/>
        <v>12.34</v>
      </c>
    </row>
    <row r="11" spans="1:143" x14ac:dyDescent="0.25">
      <c r="A11" t="s">
        <v>19</v>
      </c>
      <c r="B11">
        <v>30042020</v>
      </c>
      <c r="C11">
        <v>2926355</v>
      </c>
      <c r="D11">
        <v>989560</v>
      </c>
      <c r="E11">
        <v>33.82</v>
      </c>
      <c r="F11" t="s">
        <v>19</v>
      </c>
      <c r="G11">
        <v>29042020</v>
      </c>
      <c r="H11">
        <v>2931170</v>
      </c>
      <c r="I11">
        <v>1169573</v>
      </c>
      <c r="J11">
        <v>39.9</v>
      </c>
      <c r="K11" t="s">
        <v>19</v>
      </c>
      <c r="L11">
        <v>28042020</v>
      </c>
      <c r="M11">
        <v>1934920</v>
      </c>
      <c r="N11">
        <v>863916</v>
      </c>
      <c r="O11">
        <v>44.65</v>
      </c>
      <c r="P11" t="s">
        <v>19</v>
      </c>
      <c r="Q11">
        <v>27042020</v>
      </c>
      <c r="R11">
        <v>1770892</v>
      </c>
      <c r="S11">
        <v>680427</v>
      </c>
      <c r="T11">
        <v>38.42</v>
      </c>
      <c r="U11" t="s">
        <v>19</v>
      </c>
      <c r="V11">
        <v>24042020</v>
      </c>
      <c r="W11">
        <v>2744934</v>
      </c>
      <c r="X11">
        <v>1225487</v>
      </c>
      <c r="Y11">
        <v>44.65</v>
      </c>
      <c r="Z11" t="s">
        <v>19</v>
      </c>
      <c r="AA11">
        <v>23042020</v>
      </c>
      <c r="AB11">
        <v>2573566</v>
      </c>
      <c r="AC11">
        <v>827179</v>
      </c>
      <c r="AD11">
        <v>32.14</v>
      </c>
      <c r="AE11" t="s">
        <v>19</v>
      </c>
      <c r="AF11">
        <v>22042020</v>
      </c>
      <c r="AG11">
        <v>3727806</v>
      </c>
      <c r="AH11">
        <v>1186313</v>
      </c>
      <c r="AI11">
        <v>31.82</v>
      </c>
      <c r="AJ11" t="s">
        <v>19</v>
      </c>
      <c r="AK11">
        <v>21042020</v>
      </c>
      <c r="AL11">
        <v>1594930</v>
      </c>
      <c r="AM11">
        <v>419996</v>
      </c>
      <c r="AN11">
        <v>26.33</v>
      </c>
      <c r="AO11" t="s">
        <v>19</v>
      </c>
      <c r="AP11">
        <v>20042020</v>
      </c>
      <c r="AQ11">
        <v>1431055</v>
      </c>
      <c r="AR11">
        <v>520807</v>
      </c>
      <c r="AS11">
        <v>36.39</v>
      </c>
      <c r="AT11" t="s">
        <v>19</v>
      </c>
      <c r="AU11">
        <v>17042020</v>
      </c>
      <c r="AV11">
        <v>1398782</v>
      </c>
      <c r="AW11">
        <v>457200</v>
      </c>
      <c r="AX11">
        <v>32.69</v>
      </c>
      <c r="AY11" t="s">
        <v>19</v>
      </c>
      <c r="AZ11">
        <v>16042020</v>
      </c>
      <c r="BA11">
        <v>1821296</v>
      </c>
      <c r="BB11">
        <v>567115</v>
      </c>
      <c r="BC11">
        <v>31.14</v>
      </c>
      <c r="BD11" t="s">
        <v>19</v>
      </c>
      <c r="BE11">
        <v>15042020</v>
      </c>
      <c r="BF11">
        <v>2508280</v>
      </c>
      <c r="BG11">
        <v>929426</v>
      </c>
      <c r="BH11">
        <v>37.049999999999997</v>
      </c>
      <c r="BI11" t="s">
        <v>19</v>
      </c>
      <c r="BJ11">
        <v>13042020</v>
      </c>
      <c r="BK11">
        <v>2586216</v>
      </c>
      <c r="BL11">
        <v>777190</v>
      </c>
      <c r="BM11">
        <v>30.05</v>
      </c>
      <c r="BN11" t="s">
        <v>19</v>
      </c>
      <c r="BO11">
        <v>9042020</v>
      </c>
      <c r="BP11">
        <v>1489546</v>
      </c>
      <c r="BQ11">
        <v>405363</v>
      </c>
      <c r="BR11">
        <v>27.21</v>
      </c>
      <c r="BS11" t="s">
        <v>19</v>
      </c>
      <c r="BT11">
        <v>8042020</v>
      </c>
      <c r="BU11">
        <v>2382216</v>
      </c>
      <c r="BV11">
        <v>741288</v>
      </c>
      <c r="BW11">
        <v>31.12</v>
      </c>
      <c r="BY11" t="str">
        <f t="shared" si="3"/>
        <v>ASIANPAINT</v>
      </c>
      <c r="BZ11">
        <f t="shared" si="4"/>
        <v>2926355</v>
      </c>
      <c r="CA11">
        <f t="shared" si="5"/>
        <v>2931170</v>
      </c>
      <c r="CB11">
        <f t="shared" si="6"/>
        <v>1934920</v>
      </c>
      <c r="CC11">
        <f t="shared" si="7"/>
        <v>1770892</v>
      </c>
      <c r="CD11">
        <f t="shared" si="8"/>
        <v>2744934</v>
      </c>
      <c r="CE11">
        <f t="shared" si="9"/>
        <v>2573566</v>
      </c>
      <c r="CF11">
        <f t="shared" si="10"/>
        <v>3727806</v>
      </c>
      <c r="CG11">
        <f t="shared" si="11"/>
        <v>1594930</v>
      </c>
      <c r="CH11">
        <f t="shared" si="12"/>
        <v>1431055</v>
      </c>
      <c r="CI11">
        <f t="shared" si="13"/>
        <v>1398782</v>
      </c>
      <c r="CJ11">
        <f t="shared" si="14"/>
        <v>1821296</v>
      </c>
      <c r="CK11">
        <f t="shared" si="15"/>
        <v>2508280</v>
      </c>
      <c r="CL11">
        <f t="shared" si="16"/>
        <v>2586216</v>
      </c>
      <c r="CM11">
        <f t="shared" si="17"/>
        <v>1489546</v>
      </c>
      <c r="CN11">
        <f t="shared" si="18"/>
        <v>2382216</v>
      </c>
      <c r="CP11">
        <f t="shared" si="19"/>
        <v>6636982</v>
      </c>
      <c r="CQ11">
        <f t="shared" si="20"/>
        <v>11955482</v>
      </c>
      <c r="CR11">
        <f t="shared" si="21"/>
        <v>18709273</v>
      </c>
      <c r="CS11">
        <f t="shared" si="22"/>
        <v>28513393</v>
      </c>
      <c r="CU11">
        <f t="shared" si="23"/>
        <v>989560</v>
      </c>
      <c r="CV11">
        <f t="shared" si="24"/>
        <v>1169573</v>
      </c>
      <c r="CW11">
        <f t="shared" si="25"/>
        <v>863916</v>
      </c>
      <c r="CX11">
        <f t="shared" si="26"/>
        <v>680427</v>
      </c>
      <c r="CY11">
        <f t="shared" si="27"/>
        <v>1225487</v>
      </c>
      <c r="CZ11">
        <f t="shared" si="28"/>
        <v>827179</v>
      </c>
      <c r="DA11">
        <f t="shared" si="29"/>
        <v>1186313</v>
      </c>
      <c r="DB11">
        <f t="shared" si="30"/>
        <v>419996</v>
      </c>
      <c r="DC11">
        <f t="shared" si="31"/>
        <v>520807</v>
      </c>
      <c r="DD11">
        <f t="shared" si="32"/>
        <v>457200</v>
      </c>
      <c r="DE11">
        <f t="shared" si="33"/>
        <v>567115</v>
      </c>
      <c r="DF11">
        <f t="shared" si="34"/>
        <v>929426</v>
      </c>
      <c r="DG11">
        <f t="shared" si="35"/>
        <v>777190</v>
      </c>
      <c r="DH11">
        <f t="shared" si="36"/>
        <v>405363</v>
      </c>
      <c r="DI11">
        <f t="shared" si="37"/>
        <v>741288</v>
      </c>
      <c r="DK11">
        <f t="shared" si="38"/>
        <v>271391600</v>
      </c>
      <c r="DL11">
        <f t="shared" si="39"/>
        <v>476658200</v>
      </c>
      <c r="DM11">
        <f t="shared" si="40"/>
        <v>689369800</v>
      </c>
      <c r="DN11">
        <f t="shared" si="41"/>
        <v>1002999200</v>
      </c>
      <c r="DP11" t="str">
        <f t="shared" si="0"/>
        <v>ASIANPAINT</v>
      </c>
      <c r="DQ11">
        <f t="shared" si="42"/>
        <v>33.82</v>
      </c>
      <c r="DR11" s="12">
        <f t="shared" si="43"/>
        <v>40.890814529857096</v>
      </c>
      <c r="DS11" s="12">
        <f t="shared" si="1"/>
        <v>39.869425590703912</v>
      </c>
      <c r="DT11" s="12">
        <f t="shared" si="1"/>
        <v>36.846423695885989</v>
      </c>
      <c r="DU11" s="12">
        <f t="shared" si="1"/>
        <v>35.176423935236329</v>
      </c>
      <c r="DV11" s="12" t="str">
        <f t="shared" si="44"/>
        <v/>
      </c>
      <c r="DX11" t="str">
        <f t="shared" si="2"/>
        <v>ASIANPAINT</v>
      </c>
      <c r="DY11" s="12">
        <f t="shared" si="45"/>
        <v>33.82</v>
      </c>
      <c r="DZ11">
        <f t="shared" si="46"/>
        <v>39.9</v>
      </c>
      <c r="EA11">
        <f t="shared" si="47"/>
        <v>44.65</v>
      </c>
      <c r="EB11">
        <f t="shared" si="48"/>
        <v>38.42</v>
      </c>
      <c r="EC11">
        <f t="shared" si="49"/>
        <v>44.65</v>
      </c>
      <c r="ED11">
        <f t="shared" si="50"/>
        <v>32.14</v>
      </c>
      <c r="EE11">
        <f t="shared" si="51"/>
        <v>31.82</v>
      </c>
      <c r="EF11">
        <f t="shared" si="52"/>
        <v>26.33</v>
      </c>
      <c r="EG11">
        <f t="shared" si="53"/>
        <v>36.39</v>
      </c>
      <c r="EH11">
        <f t="shared" si="54"/>
        <v>32.69</v>
      </c>
      <c r="EI11">
        <f t="shared" si="55"/>
        <v>31.14</v>
      </c>
      <c r="EJ11">
        <f t="shared" si="56"/>
        <v>37.049999999999997</v>
      </c>
      <c r="EK11">
        <f t="shared" si="57"/>
        <v>30.05</v>
      </c>
      <c r="EL11">
        <f t="shared" si="58"/>
        <v>27.21</v>
      </c>
      <c r="EM11">
        <f t="shared" si="59"/>
        <v>31.12</v>
      </c>
    </row>
    <row r="12" spans="1:143" x14ac:dyDescent="0.25">
      <c r="A12" t="s">
        <v>20</v>
      </c>
      <c r="B12">
        <v>30042020</v>
      </c>
      <c r="C12">
        <v>6391548</v>
      </c>
      <c r="D12">
        <v>1245119</v>
      </c>
      <c r="E12">
        <v>19.48</v>
      </c>
      <c r="F12" t="s">
        <v>20</v>
      </c>
      <c r="G12">
        <v>29042020</v>
      </c>
      <c r="H12">
        <v>5935761</v>
      </c>
      <c r="I12">
        <v>824315</v>
      </c>
      <c r="J12">
        <v>13.89</v>
      </c>
      <c r="K12" t="s">
        <v>20</v>
      </c>
      <c r="L12">
        <v>28042020</v>
      </c>
      <c r="M12">
        <v>5778269</v>
      </c>
      <c r="N12">
        <v>914486</v>
      </c>
      <c r="O12">
        <v>15.83</v>
      </c>
      <c r="P12" t="s">
        <v>20</v>
      </c>
      <c r="Q12">
        <v>27042020</v>
      </c>
      <c r="R12">
        <v>7395523</v>
      </c>
      <c r="S12">
        <v>1197905</v>
      </c>
      <c r="T12">
        <v>16.2</v>
      </c>
      <c r="U12" t="s">
        <v>20</v>
      </c>
      <c r="V12">
        <v>24042020</v>
      </c>
      <c r="W12">
        <v>12438408</v>
      </c>
      <c r="X12">
        <v>1958372</v>
      </c>
      <c r="Y12">
        <v>15.74</v>
      </c>
      <c r="Z12" t="s">
        <v>20</v>
      </c>
      <c r="AA12">
        <v>23042020</v>
      </c>
      <c r="AB12">
        <v>14403671</v>
      </c>
      <c r="AC12">
        <v>1945302</v>
      </c>
      <c r="AD12">
        <v>13.51</v>
      </c>
      <c r="AE12" t="s">
        <v>20</v>
      </c>
      <c r="AF12">
        <v>22042020</v>
      </c>
      <c r="AG12">
        <v>31134209</v>
      </c>
      <c r="AH12">
        <v>2024059</v>
      </c>
      <c r="AI12">
        <v>6.5</v>
      </c>
      <c r="AJ12" t="s">
        <v>20</v>
      </c>
      <c r="AK12">
        <v>21042020</v>
      </c>
      <c r="AL12">
        <v>37163180</v>
      </c>
      <c r="AM12">
        <v>3430980</v>
      </c>
      <c r="AN12">
        <v>9.23</v>
      </c>
      <c r="AO12" t="s">
        <v>20</v>
      </c>
      <c r="AP12">
        <v>20042020</v>
      </c>
      <c r="AQ12">
        <v>7893459</v>
      </c>
      <c r="AR12">
        <v>1181844</v>
      </c>
      <c r="AS12">
        <v>14.97</v>
      </c>
      <c r="AT12" t="s">
        <v>20</v>
      </c>
      <c r="AU12">
        <v>17042020</v>
      </c>
      <c r="AV12">
        <v>8110232</v>
      </c>
      <c r="AW12">
        <v>950419</v>
      </c>
      <c r="AX12">
        <v>11.72</v>
      </c>
      <c r="AY12" t="s">
        <v>20</v>
      </c>
      <c r="AZ12">
        <v>16042020</v>
      </c>
      <c r="BA12">
        <v>9906385</v>
      </c>
      <c r="BB12">
        <v>1063806</v>
      </c>
      <c r="BC12">
        <v>10.74</v>
      </c>
      <c r="BD12" t="s">
        <v>20</v>
      </c>
      <c r="BE12">
        <v>15042020</v>
      </c>
      <c r="BF12">
        <v>12644934</v>
      </c>
      <c r="BG12">
        <v>1397882</v>
      </c>
      <c r="BH12">
        <v>11.05</v>
      </c>
      <c r="BI12" t="s">
        <v>20</v>
      </c>
      <c r="BJ12">
        <v>13042020</v>
      </c>
      <c r="BK12">
        <v>13848180</v>
      </c>
      <c r="BL12">
        <v>1179177</v>
      </c>
      <c r="BM12">
        <v>8.52</v>
      </c>
      <c r="BN12" t="s">
        <v>20</v>
      </c>
      <c r="BO12">
        <v>9042020</v>
      </c>
      <c r="BP12">
        <v>10726722</v>
      </c>
      <c r="BQ12">
        <v>1971329</v>
      </c>
      <c r="BR12">
        <v>18.38</v>
      </c>
      <c r="BS12" t="s">
        <v>20</v>
      </c>
      <c r="BT12">
        <v>8042020</v>
      </c>
      <c r="BU12">
        <v>13186213</v>
      </c>
      <c r="BV12">
        <v>1502190</v>
      </c>
      <c r="BW12">
        <v>11.39</v>
      </c>
      <c r="BY12" t="str">
        <f t="shared" si="3"/>
        <v>AUROPHARMA</v>
      </c>
      <c r="BZ12">
        <f t="shared" si="4"/>
        <v>6391548</v>
      </c>
      <c r="CA12">
        <f t="shared" si="5"/>
        <v>5935761</v>
      </c>
      <c r="CB12">
        <f t="shared" si="6"/>
        <v>5778269</v>
      </c>
      <c r="CC12">
        <f t="shared" si="7"/>
        <v>7395523</v>
      </c>
      <c r="CD12">
        <f t="shared" si="8"/>
        <v>12438408</v>
      </c>
      <c r="CE12">
        <f t="shared" si="9"/>
        <v>14403671</v>
      </c>
      <c r="CF12">
        <f t="shared" si="10"/>
        <v>31134209</v>
      </c>
      <c r="CG12">
        <f t="shared" si="11"/>
        <v>37163180</v>
      </c>
      <c r="CH12">
        <f t="shared" si="12"/>
        <v>7893459</v>
      </c>
      <c r="CI12">
        <f t="shared" si="13"/>
        <v>8110232</v>
      </c>
      <c r="CJ12">
        <f t="shared" si="14"/>
        <v>9906385</v>
      </c>
      <c r="CK12">
        <f t="shared" si="15"/>
        <v>12644934</v>
      </c>
      <c r="CL12">
        <f t="shared" si="16"/>
        <v>13848180</v>
      </c>
      <c r="CM12">
        <f t="shared" si="17"/>
        <v>10726722</v>
      </c>
      <c r="CN12">
        <f t="shared" si="18"/>
        <v>13186213</v>
      </c>
      <c r="CP12">
        <f t="shared" si="19"/>
        <v>19109553</v>
      </c>
      <c r="CQ12">
        <f t="shared" si="20"/>
        <v>45951632</v>
      </c>
      <c r="CR12">
        <f t="shared" si="21"/>
        <v>122142480</v>
      </c>
      <c r="CS12">
        <f t="shared" si="22"/>
        <v>177378933</v>
      </c>
      <c r="CU12">
        <f t="shared" si="23"/>
        <v>1245119</v>
      </c>
      <c r="CV12">
        <f t="shared" si="24"/>
        <v>824315</v>
      </c>
      <c r="CW12">
        <f t="shared" si="25"/>
        <v>914486</v>
      </c>
      <c r="CX12">
        <f t="shared" si="26"/>
        <v>1197905</v>
      </c>
      <c r="CY12">
        <f t="shared" si="27"/>
        <v>1958372</v>
      </c>
      <c r="CZ12">
        <f t="shared" si="28"/>
        <v>1945302</v>
      </c>
      <c r="DA12">
        <f t="shared" si="29"/>
        <v>2024059</v>
      </c>
      <c r="DB12">
        <f t="shared" si="30"/>
        <v>3430980</v>
      </c>
      <c r="DC12">
        <f t="shared" si="31"/>
        <v>1181844</v>
      </c>
      <c r="DD12">
        <f t="shared" si="32"/>
        <v>950419</v>
      </c>
      <c r="DE12">
        <f t="shared" si="33"/>
        <v>1063806</v>
      </c>
      <c r="DF12">
        <f t="shared" si="34"/>
        <v>1397882</v>
      </c>
      <c r="DG12">
        <f t="shared" si="35"/>
        <v>1179177</v>
      </c>
      <c r="DH12">
        <f t="shared" si="36"/>
        <v>1971329</v>
      </c>
      <c r="DI12">
        <f t="shared" si="37"/>
        <v>1502190</v>
      </c>
      <c r="DK12">
        <f t="shared" si="38"/>
        <v>293670600</v>
      </c>
      <c r="DL12">
        <f t="shared" si="39"/>
        <v>684038000</v>
      </c>
      <c r="DM12">
        <f t="shared" si="40"/>
        <v>1347726300</v>
      </c>
      <c r="DN12">
        <f t="shared" si="41"/>
        <v>2003987600</v>
      </c>
      <c r="DP12" t="str">
        <f t="shared" si="0"/>
        <v>AUROPHARMA</v>
      </c>
      <c r="DQ12">
        <f t="shared" si="42"/>
        <v>19.48</v>
      </c>
      <c r="DR12" s="12">
        <f t="shared" si="43"/>
        <v>15.367737801088284</v>
      </c>
      <c r="DS12" s="12">
        <f t="shared" si="1"/>
        <v>14.886043655642089</v>
      </c>
      <c r="DT12" s="12">
        <f t="shared" si="1"/>
        <v>11.034050561278926</v>
      </c>
      <c r="DU12" s="12">
        <f t="shared" si="1"/>
        <v>11.29777683350931</v>
      </c>
      <c r="DV12" s="12">
        <f t="shared" si="44"/>
        <v>19.48</v>
      </c>
      <c r="DX12" t="str">
        <f t="shared" si="2"/>
        <v>AUROPHARMA</v>
      </c>
      <c r="DY12" s="12">
        <f t="shared" si="45"/>
        <v>19.48</v>
      </c>
      <c r="DZ12">
        <f t="shared" si="46"/>
        <v>13.89</v>
      </c>
      <c r="EA12">
        <f t="shared" si="47"/>
        <v>15.83</v>
      </c>
      <c r="EB12">
        <f t="shared" si="48"/>
        <v>16.2</v>
      </c>
      <c r="EC12">
        <f t="shared" si="49"/>
        <v>15.74</v>
      </c>
      <c r="ED12">
        <f t="shared" si="50"/>
        <v>13.51</v>
      </c>
      <c r="EE12">
        <f t="shared" si="51"/>
        <v>6.5</v>
      </c>
      <c r="EF12">
        <f t="shared" si="52"/>
        <v>9.23</v>
      </c>
      <c r="EG12">
        <f t="shared" si="53"/>
        <v>14.97</v>
      </c>
      <c r="EH12">
        <f t="shared" si="54"/>
        <v>11.72</v>
      </c>
      <c r="EI12">
        <f t="shared" si="55"/>
        <v>10.74</v>
      </c>
      <c r="EJ12">
        <f t="shared" si="56"/>
        <v>11.05</v>
      </c>
      <c r="EK12">
        <f t="shared" si="57"/>
        <v>8.52</v>
      </c>
      <c r="EL12">
        <f t="shared" si="58"/>
        <v>18.38</v>
      </c>
      <c r="EM12">
        <f t="shared" si="59"/>
        <v>11.39</v>
      </c>
    </row>
    <row r="13" spans="1:143" x14ac:dyDescent="0.25">
      <c r="A13" t="s">
        <v>21</v>
      </c>
      <c r="B13">
        <v>30042020</v>
      </c>
      <c r="C13">
        <v>40383418</v>
      </c>
      <c r="D13">
        <v>12240264</v>
      </c>
      <c r="E13">
        <v>30.31</v>
      </c>
      <c r="F13" t="s">
        <v>21</v>
      </c>
      <c r="G13">
        <v>29042020</v>
      </c>
      <c r="H13">
        <v>61500039</v>
      </c>
      <c r="I13">
        <v>7712019</v>
      </c>
      <c r="J13">
        <v>12.54</v>
      </c>
      <c r="K13" t="s">
        <v>21</v>
      </c>
      <c r="L13">
        <v>28042020</v>
      </c>
      <c r="M13">
        <v>43938651</v>
      </c>
      <c r="N13">
        <v>5933011</v>
      </c>
      <c r="O13">
        <v>13.5</v>
      </c>
      <c r="P13" t="s">
        <v>21</v>
      </c>
      <c r="Q13">
        <v>27042020</v>
      </c>
      <c r="R13">
        <v>35987021</v>
      </c>
      <c r="S13">
        <v>9730896</v>
      </c>
      <c r="T13">
        <v>27.04</v>
      </c>
      <c r="U13" t="s">
        <v>21</v>
      </c>
      <c r="V13">
        <v>24042020</v>
      </c>
      <c r="W13">
        <v>35773432</v>
      </c>
      <c r="X13">
        <v>11193529</v>
      </c>
      <c r="Y13">
        <v>31.29</v>
      </c>
      <c r="Z13" t="s">
        <v>21</v>
      </c>
      <c r="AA13">
        <v>23042020</v>
      </c>
      <c r="AB13">
        <v>29418033</v>
      </c>
      <c r="AC13">
        <v>4169498</v>
      </c>
      <c r="AD13">
        <v>14.17</v>
      </c>
      <c r="AE13" t="s">
        <v>21</v>
      </c>
      <c r="AF13">
        <v>22042020</v>
      </c>
      <c r="AG13">
        <v>36619626</v>
      </c>
      <c r="AH13">
        <v>5004295</v>
      </c>
      <c r="AI13">
        <v>13.67</v>
      </c>
      <c r="AJ13" t="s">
        <v>21</v>
      </c>
      <c r="AK13">
        <v>21042020</v>
      </c>
      <c r="AL13">
        <v>33572228</v>
      </c>
      <c r="AM13">
        <v>9298147</v>
      </c>
      <c r="AN13">
        <v>27.7</v>
      </c>
      <c r="AO13" t="s">
        <v>21</v>
      </c>
      <c r="AP13">
        <v>20042020</v>
      </c>
      <c r="AQ13">
        <v>42163860</v>
      </c>
      <c r="AR13">
        <v>11984687</v>
      </c>
      <c r="AS13">
        <v>28.42</v>
      </c>
      <c r="AT13" t="s">
        <v>21</v>
      </c>
      <c r="AU13">
        <v>17042020</v>
      </c>
      <c r="AV13">
        <v>47831855</v>
      </c>
      <c r="AW13">
        <v>10786449</v>
      </c>
      <c r="AX13">
        <v>22.55</v>
      </c>
      <c r="AY13" t="s">
        <v>21</v>
      </c>
      <c r="AZ13">
        <v>16042020</v>
      </c>
      <c r="BA13">
        <v>42344581</v>
      </c>
      <c r="BB13">
        <v>6828514</v>
      </c>
      <c r="BC13">
        <v>16.13</v>
      </c>
      <c r="BD13" t="s">
        <v>21</v>
      </c>
      <c r="BE13">
        <v>15042020</v>
      </c>
      <c r="BF13">
        <v>48315084</v>
      </c>
      <c r="BG13">
        <v>16290787</v>
      </c>
      <c r="BH13">
        <v>33.72</v>
      </c>
      <c r="BI13" t="s">
        <v>21</v>
      </c>
      <c r="BJ13">
        <v>13042020</v>
      </c>
      <c r="BK13">
        <v>33432493</v>
      </c>
      <c r="BL13">
        <v>7214990</v>
      </c>
      <c r="BM13">
        <v>21.58</v>
      </c>
      <c r="BN13" t="s">
        <v>21</v>
      </c>
      <c r="BO13">
        <v>9042020</v>
      </c>
      <c r="BP13">
        <v>44090829</v>
      </c>
      <c r="BQ13">
        <v>10311540</v>
      </c>
      <c r="BR13">
        <v>23.39</v>
      </c>
      <c r="BS13" t="s">
        <v>21</v>
      </c>
      <c r="BT13">
        <v>8042020</v>
      </c>
      <c r="BU13">
        <v>64930772</v>
      </c>
      <c r="BV13">
        <v>9725075</v>
      </c>
      <c r="BW13">
        <v>14.98</v>
      </c>
      <c r="BY13" t="str">
        <f t="shared" si="3"/>
        <v>AXISBANK</v>
      </c>
      <c r="BZ13">
        <f t="shared" si="4"/>
        <v>40383418</v>
      </c>
      <c r="CA13">
        <f t="shared" si="5"/>
        <v>61500039</v>
      </c>
      <c r="CB13">
        <f t="shared" si="6"/>
        <v>43938651</v>
      </c>
      <c r="CC13">
        <f t="shared" si="7"/>
        <v>35987021</v>
      </c>
      <c r="CD13">
        <f t="shared" si="8"/>
        <v>35773432</v>
      </c>
      <c r="CE13">
        <f t="shared" si="9"/>
        <v>29418033</v>
      </c>
      <c r="CF13">
        <f t="shared" si="10"/>
        <v>36619626</v>
      </c>
      <c r="CG13">
        <f t="shared" si="11"/>
        <v>33572228</v>
      </c>
      <c r="CH13">
        <f t="shared" si="12"/>
        <v>42163860</v>
      </c>
      <c r="CI13">
        <f t="shared" si="13"/>
        <v>47831855</v>
      </c>
      <c r="CJ13">
        <f t="shared" si="14"/>
        <v>42344581</v>
      </c>
      <c r="CK13">
        <f t="shared" si="15"/>
        <v>48315084</v>
      </c>
      <c r="CL13">
        <f t="shared" si="16"/>
        <v>33432493</v>
      </c>
      <c r="CM13">
        <f t="shared" si="17"/>
        <v>44090829</v>
      </c>
      <c r="CN13">
        <f t="shared" si="18"/>
        <v>64930772</v>
      </c>
      <c r="CP13">
        <f t="shared" si="19"/>
        <v>141425711</v>
      </c>
      <c r="CQ13">
        <f t="shared" si="20"/>
        <v>206617176</v>
      </c>
      <c r="CR13">
        <f t="shared" si="21"/>
        <v>318972890</v>
      </c>
      <c r="CS13">
        <f t="shared" si="22"/>
        <v>534987732</v>
      </c>
      <c r="CU13">
        <f t="shared" si="23"/>
        <v>12240264</v>
      </c>
      <c r="CV13">
        <f t="shared" si="24"/>
        <v>7712019</v>
      </c>
      <c r="CW13">
        <f t="shared" si="25"/>
        <v>5933011</v>
      </c>
      <c r="CX13">
        <f t="shared" si="26"/>
        <v>9730896</v>
      </c>
      <c r="CY13">
        <f t="shared" si="27"/>
        <v>11193529</v>
      </c>
      <c r="CZ13">
        <f t="shared" si="28"/>
        <v>4169498</v>
      </c>
      <c r="DA13">
        <f t="shared" si="29"/>
        <v>5004295</v>
      </c>
      <c r="DB13">
        <f t="shared" si="30"/>
        <v>9298147</v>
      </c>
      <c r="DC13">
        <f t="shared" si="31"/>
        <v>11984687</v>
      </c>
      <c r="DD13">
        <f t="shared" si="32"/>
        <v>10786449</v>
      </c>
      <c r="DE13">
        <f t="shared" si="33"/>
        <v>6828514</v>
      </c>
      <c r="DF13">
        <f t="shared" si="34"/>
        <v>16290787</v>
      </c>
      <c r="DG13">
        <f t="shared" si="35"/>
        <v>7214990</v>
      </c>
      <c r="DH13">
        <f t="shared" si="36"/>
        <v>10311540</v>
      </c>
      <c r="DI13">
        <f t="shared" si="37"/>
        <v>9725075</v>
      </c>
      <c r="DK13">
        <f t="shared" si="38"/>
        <v>2337592600</v>
      </c>
      <c r="DL13">
        <f t="shared" si="39"/>
        <v>3873895300</v>
      </c>
      <c r="DM13">
        <f t="shared" si="40"/>
        <v>6502608200</v>
      </c>
      <c r="DN13">
        <f t="shared" si="41"/>
        <v>11645836200</v>
      </c>
      <c r="DP13" t="str">
        <f t="shared" si="0"/>
        <v>AXISBANK</v>
      </c>
      <c r="DQ13">
        <f t="shared" si="42"/>
        <v>30.31</v>
      </c>
      <c r="DR13" s="12">
        <f t="shared" si="43"/>
        <v>16.528766823735467</v>
      </c>
      <c r="DS13" s="12">
        <f t="shared" si="1"/>
        <v>18.749144553209845</v>
      </c>
      <c r="DT13" s="12">
        <f t="shared" si="1"/>
        <v>20.386084221765682</v>
      </c>
      <c r="DU13" s="12">
        <f t="shared" si="1"/>
        <v>21.768417298959669</v>
      </c>
      <c r="DV13" s="12">
        <f t="shared" si="44"/>
        <v>30.31</v>
      </c>
      <c r="DX13" t="str">
        <f t="shared" si="2"/>
        <v>AXISBANK</v>
      </c>
      <c r="DY13" s="12">
        <f t="shared" si="45"/>
        <v>30.31</v>
      </c>
      <c r="DZ13">
        <f t="shared" si="46"/>
        <v>12.54</v>
      </c>
      <c r="EA13">
        <f t="shared" si="47"/>
        <v>13.5</v>
      </c>
      <c r="EB13">
        <f t="shared" si="48"/>
        <v>27.04</v>
      </c>
      <c r="EC13">
        <f t="shared" si="49"/>
        <v>31.29</v>
      </c>
      <c r="ED13">
        <f t="shared" si="50"/>
        <v>14.17</v>
      </c>
      <c r="EE13">
        <f t="shared" si="51"/>
        <v>13.67</v>
      </c>
      <c r="EF13">
        <f t="shared" si="52"/>
        <v>27.7</v>
      </c>
      <c r="EG13">
        <f t="shared" si="53"/>
        <v>28.42</v>
      </c>
      <c r="EH13">
        <f t="shared" si="54"/>
        <v>22.55</v>
      </c>
      <c r="EI13">
        <f t="shared" si="55"/>
        <v>16.13</v>
      </c>
      <c r="EJ13">
        <f t="shared" si="56"/>
        <v>33.72</v>
      </c>
      <c r="EK13">
        <f t="shared" si="57"/>
        <v>21.58</v>
      </c>
      <c r="EL13">
        <f t="shared" si="58"/>
        <v>23.39</v>
      </c>
      <c r="EM13">
        <f t="shared" si="59"/>
        <v>14.98</v>
      </c>
    </row>
    <row r="14" spans="1:143" x14ac:dyDescent="0.25">
      <c r="A14" t="s">
        <v>22</v>
      </c>
      <c r="B14">
        <v>30042020</v>
      </c>
      <c r="C14">
        <v>1118713</v>
      </c>
      <c r="D14">
        <v>282136</v>
      </c>
      <c r="E14">
        <v>25.22</v>
      </c>
      <c r="F14" t="s">
        <v>22</v>
      </c>
      <c r="G14">
        <v>29042020</v>
      </c>
      <c r="H14">
        <v>525271</v>
      </c>
      <c r="I14">
        <v>101599</v>
      </c>
      <c r="J14">
        <v>19.34</v>
      </c>
      <c r="K14" t="s">
        <v>22</v>
      </c>
      <c r="L14">
        <v>28042020</v>
      </c>
      <c r="M14">
        <v>646908</v>
      </c>
      <c r="N14">
        <v>165768</v>
      </c>
      <c r="O14">
        <v>25.62</v>
      </c>
      <c r="P14" t="s">
        <v>22</v>
      </c>
      <c r="Q14">
        <v>27042020</v>
      </c>
      <c r="R14">
        <v>1128657</v>
      </c>
      <c r="S14">
        <v>258489</v>
      </c>
      <c r="T14">
        <v>22.9</v>
      </c>
      <c r="U14" t="s">
        <v>22</v>
      </c>
      <c r="V14">
        <v>24042020</v>
      </c>
      <c r="W14">
        <v>669287</v>
      </c>
      <c r="X14">
        <v>197580</v>
      </c>
      <c r="Y14">
        <v>29.52</v>
      </c>
      <c r="Z14" t="s">
        <v>22</v>
      </c>
      <c r="AA14">
        <v>23042020</v>
      </c>
      <c r="AB14">
        <v>1179212</v>
      </c>
      <c r="AC14">
        <v>725474</v>
      </c>
      <c r="AD14">
        <v>61.52</v>
      </c>
      <c r="AE14" t="s">
        <v>22</v>
      </c>
      <c r="AF14">
        <v>22042020</v>
      </c>
      <c r="AG14">
        <v>712534</v>
      </c>
      <c r="AH14">
        <v>209642</v>
      </c>
      <c r="AI14">
        <v>29.42</v>
      </c>
      <c r="AJ14" t="s">
        <v>22</v>
      </c>
      <c r="AK14">
        <v>21042020</v>
      </c>
      <c r="AL14">
        <v>702627</v>
      </c>
      <c r="AM14">
        <v>266546</v>
      </c>
      <c r="AN14">
        <v>37.94</v>
      </c>
      <c r="AO14" t="s">
        <v>22</v>
      </c>
      <c r="AP14">
        <v>20042020</v>
      </c>
      <c r="AQ14">
        <v>427669</v>
      </c>
      <c r="AR14">
        <v>128968</v>
      </c>
      <c r="AS14">
        <v>30.16</v>
      </c>
      <c r="AT14" t="s">
        <v>22</v>
      </c>
      <c r="AU14">
        <v>17042020</v>
      </c>
      <c r="AV14">
        <v>690554</v>
      </c>
      <c r="AW14">
        <v>186543</v>
      </c>
      <c r="AX14">
        <v>27.01</v>
      </c>
      <c r="AY14" t="s">
        <v>22</v>
      </c>
      <c r="AZ14">
        <v>16042020</v>
      </c>
      <c r="BA14">
        <v>944581</v>
      </c>
      <c r="BB14">
        <v>291630</v>
      </c>
      <c r="BC14">
        <v>30.87</v>
      </c>
      <c r="BD14" t="s">
        <v>22</v>
      </c>
      <c r="BE14">
        <v>15042020</v>
      </c>
      <c r="BF14">
        <v>986750</v>
      </c>
      <c r="BG14">
        <v>362381</v>
      </c>
      <c r="BH14">
        <v>36.72</v>
      </c>
      <c r="BI14" t="s">
        <v>22</v>
      </c>
      <c r="BJ14">
        <v>13042020</v>
      </c>
      <c r="BK14">
        <v>654478</v>
      </c>
      <c r="BL14">
        <v>135561</v>
      </c>
      <c r="BM14">
        <v>20.71</v>
      </c>
      <c r="BN14" t="s">
        <v>22</v>
      </c>
      <c r="BO14">
        <v>9042020</v>
      </c>
      <c r="BP14">
        <v>1788928</v>
      </c>
      <c r="BQ14">
        <v>609581</v>
      </c>
      <c r="BR14">
        <v>34.08</v>
      </c>
      <c r="BS14" t="s">
        <v>22</v>
      </c>
      <c r="BT14">
        <v>8042020</v>
      </c>
      <c r="BU14">
        <v>840875</v>
      </c>
      <c r="BV14">
        <v>245664</v>
      </c>
      <c r="BW14">
        <v>29.22</v>
      </c>
      <c r="BY14" t="str">
        <f t="shared" si="3"/>
        <v>BAJAJ-AUTO</v>
      </c>
      <c r="BZ14">
        <f t="shared" si="4"/>
        <v>1118713</v>
      </c>
      <c r="CA14">
        <f t="shared" si="5"/>
        <v>525271</v>
      </c>
      <c r="CB14">
        <f t="shared" si="6"/>
        <v>646908</v>
      </c>
      <c r="CC14">
        <f t="shared" si="7"/>
        <v>1128657</v>
      </c>
      <c r="CD14">
        <f t="shared" si="8"/>
        <v>669287</v>
      </c>
      <c r="CE14">
        <f t="shared" si="9"/>
        <v>1179212</v>
      </c>
      <c r="CF14">
        <f t="shared" si="10"/>
        <v>712534</v>
      </c>
      <c r="CG14">
        <f t="shared" si="11"/>
        <v>702627</v>
      </c>
      <c r="CH14">
        <f t="shared" si="12"/>
        <v>427669</v>
      </c>
      <c r="CI14">
        <f t="shared" si="13"/>
        <v>690554</v>
      </c>
      <c r="CJ14">
        <f t="shared" si="14"/>
        <v>944581</v>
      </c>
      <c r="CK14">
        <f t="shared" si="15"/>
        <v>986750</v>
      </c>
      <c r="CL14">
        <f t="shared" si="16"/>
        <v>654478</v>
      </c>
      <c r="CM14">
        <f t="shared" si="17"/>
        <v>1788928</v>
      </c>
      <c r="CN14">
        <f t="shared" si="18"/>
        <v>840875</v>
      </c>
      <c r="CP14">
        <f t="shared" si="19"/>
        <v>2300836</v>
      </c>
      <c r="CQ14">
        <f t="shared" si="20"/>
        <v>4149335</v>
      </c>
      <c r="CR14">
        <f t="shared" si="21"/>
        <v>5992165</v>
      </c>
      <c r="CS14">
        <f t="shared" si="22"/>
        <v>11057456</v>
      </c>
      <c r="CU14">
        <f t="shared" si="23"/>
        <v>282136</v>
      </c>
      <c r="CV14">
        <f t="shared" si="24"/>
        <v>101599</v>
      </c>
      <c r="CW14">
        <f t="shared" si="25"/>
        <v>165768</v>
      </c>
      <c r="CX14">
        <f t="shared" si="26"/>
        <v>258489</v>
      </c>
      <c r="CY14">
        <f t="shared" si="27"/>
        <v>197580</v>
      </c>
      <c r="CZ14">
        <f t="shared" si="28"/>
        <v>725474</v>
      </c>
      <c r="DA14">
        <f t="shared" si="29"/>
        <v>209642</v>
      </c>
      <c r="DB14">
        <f t="shared" si="30"/>
        <v>266546</v>
      </c>
      <c r="DC14">
        <f t="shared" si="31"/>
        <v>128968</v>
      </c>
      <c r="DD14">
        <f t="shared" si="32"/>
        <v>186543</v>
      </c>
      <c r="DE14">
        <f t="shared" si="33"/>
        <v>291630</v>
      </c>
      <c r="DF14">
        <f t="shared" si="34"/>
        <v>362381</v>
      </c>
      <c r="DG14">
        <f t="shared" si="35"/>
        <v>135561</v>
      </c>
      <c r="DH14">
        <f t="shared" si="36"/>
        <v>609581</v>
      </c>
      <c r="DI14">
        <f t="shared" si="37"/>
        <v>245664</v>
      </c>
      <c r="DK14">
        <f t="shared" si="38"/>
        <v>52585600</v>
      </c>
      <c r="DL14">
        <f t="shared" si="39"/>
        <v>144891000</v>
      </c>
      <c r="DM14">
        <f t="shared" si="40"/>
        <v>205406600</v>
      </c>
      <c r="DN14">
        <f t="shared" si="41"/>
        <v>363976200</v>
      </c>
      <c r="DP14" t="str">
        <f t="shared" si="0"/>
        <v>BAJAJ-AUTO</v>
      </c>
      <c r="DQ14">
        <f t="shared" si="42"/>
        <v>25.22</v>
      </c>
      <c r="DR14" s="12">
        <f t="shared" si="43"/>
        <v>22.854997053244993</v>
      </c>
      <c r="DS14" s="12">
        <f t="shared" si="1"/>
        <v>34.919089444453149</v>
      </c>
      <c r="DT14" s="12">
        <f t="shared" si="1"/>
        <v>34.279196250437032</v>
      </c>
      <c r="DU14" s="12">
        <f t="shared" si="1"/>
        <v>32.916811968322548</v>
      </c>
      <c r="DV14" s="12" t="str">
        <f t="shared" si="44"/>
        <v/>
      </c>
      <c r="DX14" t="str">
        <f t="shared" si="2"/>
        <v>BAJAJ-AUTO</v>
      </c>
      <c r="DY14" s="12">
        <f t="shared" si="45"/>
        <v>25.22</v>
      </c>
      <c r="DZ14">
        <f t="shared" si="46"/>
        <v>19.34</v>
      </c>
      <c r="EA14">
        <f t="shared" si="47"/>
        <v>25.62</v>
      </c>
      <c r="EB14">
        <f t="shared" si="48"/>
        <v>22.9</v>
      </c>
      <c r="EC14">
        <f t="shared" si="49"/>
        <v>29.52</v>
      </c>
      <c r="ED14">
        <f t="shared" si="50"/>
        <v>61.52</v>
      </c>
      <c r="EE14">
        <f t="shared" si="51"/>
        <v>29.42</v>
      </c>
      <c r="EF14">
        <f t="shared" si="52"/>
        <v>37.94</v>
      </c>
      <c r="EG14">
        <f t="shared" si="53"/>
        <v>30.16</v>
      </c>
      <c r="EH14">
        <f t="shared" si="54"/>
        <v>27.01</v>
      </c>
      <c r="EI14">
        <f t="shared" si="55"/>
        <v>30.87</v>
      </c>
      <c r="EJ14">
        <f t="shared" si="56"/>
        <v>36.72</v>
      </c>
      <c r="EK14">
        <f t="shared" si="57"/>
        <v>20.71</v>
      </c>
      <c r="EL14">
        <f t="shared" si="58"/>
        <v>34.08</v>
      </c>
      <c r="EM14">
        <f t="shared" si="59"/>
        <v>29.22</v>
      </c>
    </row>
    <row r="15" spans="1:143" x14ac:dyDescent="0.25">
      <c r="A15" t="s">
        <v>23</v>
      </c>
      <c r="B15">
        <v>30042020</v>
      </c>
      <c r="C15">
        <v>1064409</v>
      </c>
      <c r="D15">
        <v>284294</v>
      </c>
      <c r="E15">
        <v>26.71</v>
      </c>
      <c r="F15" t="s">
        <v>23</v>
      </c>
      <c r="G15">
        <v>29042020</v>
      </c>
      <c r="H15">
        <v>1523528</v>
      </c>
      <c r="I15">
        <v>212598</v>
      </c>
      <c r="J15">
        <v>13.95</v>
      </c>
      <c r="K15" t="s">
        <v>23</v>
      </c>
      <c r="L15">
        <v>28042020</v>
      </c>
      <c r="M15">
        <v>1520428</v>
      </c>
      <c r="N15">
        <v>301074</v>
      </c>
      <c r="O15">
        <v>19.8</v>
      </c>
      <c r="P15" t="s">
        <v>23</v>
      </c>
      <c r="Q15">
        <v>27042020</v>
      </c>
      <c r="R15">
        <v>1133888</v>
      </c>
      <c r="S15">
        <v>208511</v>
      </c>
      <c r="T15">
        <v>18.39</v>
      </c>
      <c r="U15" t="s">
        <v>23</v>
      </c>
      <c r="V15">
        <v>24042020</v>
      </c>
      <c r="W15">
        <v>1022043</v>
      </c>
      <c r="X15">
        <v>331038</v>
      </c>
      <c r="Y15">
        <v>32.39</v>
      </c>
      <c r="Z15" t="s">
        <v>23</v>
      </c>
      <c r="AA15">
        <v>23042020</v>
      </c>
      <c r="AB15">
        <v>691838</v>
      </c>
      <c r="AC15">
        <v>111724</v>
      </c>
      <c r="AD15">
        <v>16.149999999999999</v>
      </c>
      <c r="AE15" t="s">
        <v>23</v>
      </c>
      <c r="AF15">
        <v>22042020</v>
      </c>
      <c r="AG15">
        <v>792158</v>
      </c>
      <c r="AH15">
        <v>110991</v>
      </c>
      <c r="AI15">
        <v>14.01</v>
      </c>
      <c r="AJ15" t="s">
        <v>23</v>
      </c>
      <c r="AK15">
        <v>21042020</v>
      </c>
      <c r="AL15">
        <v>670944</v>
      </c>
      <c r="AM15">
        <v>175166</v>
      </c>
      <c r="AN15">
        <v>26.11</v>
      </c>
      <c r="AO15" t="s">
        <v>23</v>
      </c>
      <c r="AP15">
        <v>20042020</v>
      </c>
      <c r="AQ15">
        <v>903157</v>
      </c>
      <c r="AR15">
        <v>180501</v>
      </c>
      <c r="AS15">
        <v>19.989999999999998</v>
      </c>
      <c r="AT15" t="s">
        <v>23</v>
      </c>
      <c r="AU15">
        <v>17042020</v>
      </c>
      <c r="AV15">
        <v>1352223</v>
      </c>
      <c r="AW15">
        <v>191143</v>
      </c>
      <c r="AX15">
        <v>14.14</v>
      </c>
      <c r="AY15" t="s">
        <v>23</v>
      </c>
      <c r="AZ15">
        <v>16042020</v>
      </c>
      <c r="BA15">
        <v>747354</v>
      </c>
      <c r="BB15">
        <v>148453</v>
      </c>
      <c r="BC15">
        <v>19.86</v>
      </c>
      <c r="BD15" t="s">
        <v>23</v>
      </c>
      <c r="BE15">
        <v>15042020</v>
      </c>
      <c r="BF15">
        <v>983071</v>
      </c>
      <c r="BG15">
        <v>256334</v>
      </c>
      <c r="BH15">
        <v>26.07</v>
      </c>
      <c r="BI15" t="s">
        <v>23</v>
      </c>
      <c r="BJ15">
        <v>13042020</v>
      </c>
      <c r="BK15">
        <v>891709</v>
      </c>
      <c r="BL15">
        <v>220606</v>
      </c>
      <c r="BM15">
        <v>24.74</v>
      </c>
      <c r="BN15" t="s">
        <v>23</v>
      </c>
      <c r="BO15">
        <v>9042020</v>
      </c>
      <c r="BP15">
        <v>864222</v>
      </c>
      <c r="BQ15">
        <v>211498</v>
      </c>
      <c r="BR15">
        <v>24.47</v>
      </c>
      <c r="BS15" t="s">
        <v>23</v>
      </c>
      <c r="BT15">
        <v>8042020</v>
      </c>
      <c r="BU15">
        <v>1113057</v>
      </c>
      <c r="BV15">
        <v>232316</v>
      </c>
      <c r="BW15">
        <v>20.87</v>
      </c>
      <c r="BY15" t="str">
        <f t="shared" si="3"/>
        <v>BAJAJFINSV</v>
      </c>
      <c r="BZ15">
        <f t="shared" si="4"/>
        <v>1064409</v>
      </c>
      <c r="CA15">
        <f t="shared" si="5"/>
        <v>1523528</v>
      </c>
      <c r="CB15">
        <f t="shared" si="6"/>
        <v>1520428</v>
      </c>
      <c r="CC15">
        <f t="shared" si="7"/>
        <v>1133888</v>
      </c>
      <c r="CD15">
        <f t="shared" si="8"/>
        <v>1022043</v>
      </c>
      <c r="CE15">
        <f t="shared" si="9"/>
        <v>691838</v>
      </c>
      <c r="CF15">
        <f t="shared" si="10"/>
        <v>792158</v>
      </c>
      <c r="CG15">
        <f t="shared" si="11"/>
        <v>670944</v>
      </c>
      <c r="CH15">
        <f t="shared" si="12"/>
        <v>903157</v>
      </c>
      <c r="CI15">
        <f t="shared" si="13"/>
        <v>1352223</v>
      </c>
      <c r="CJ15">
        <f t="shared" si="14"/>
        <v>747354</v>
      </c>
      <c r="CK15">
        <f t="shared" si="15"/>
        <v>983071</v>
      </c>
      <c r="CL15">
        <f t="shared" si="16"/>
        <v>891709</v>
      </c>
      <c r="CM15">
        <f t="shared" si="17"/>
        <v>864222</v>
      </c>
      <c r="CN15">
        <f t="shared" si="18"/>
        <v>1113057</v>
      </c>
      <c r="CP15">
        <f t="shared" si="19"/>
        <v>4177844</v>
      </c>
      <c r="CQ15">
        <f t="shared" si="20"/>
        <v>5891725</v>
      </c>
      <c r="CR15">
        <f t="shared" si="21"/>
        <v>8257984</v>
      </c>
      <c r="CS15">
        <f t="shared" si="22"/>
        <v>13096563</v>
      </c>
      <c r="CU15">
        <f t="shared" si="23"/>
        <v>284294</v>
      </c>
      <c r="CV15">
        <f t="shared" si="24"/>
        <v>212598</v>
      </c>
      <c r="CW15">
        <f t="shared" si="25"/>
        <v>301074</v>
      </c>
      <c r="CX15">
        <f t="shared" si="26"/>
        <v>208511</v>
      </c>
      <c r="CY15">
        <f t="shared" si="27"/>
        <v>331038</v>
      </c>
      <c r="CZ15">
        <f t="shared" si="28"/>
        <v>111724</v>
      </c>
      <c r="DA15">
        <f t="shared" si="29"/>
        <v>110991</v>
      </c>
      <c r="DB15">
        <f t="shared" si="30"/>
        <v>175166</v>
      </c>
      <c r="DC15">
        <f t="shared" si="31"/>
        <v>180501</v>
      </c>
      <c r="DD15">
        <f t="shared" si="32"/>
        <v>191143</v>
      </c>
      <c r="DE15">
        <f t="shared" si="33"/>
        <v>148453</v>
      </c>
      <c r="DF15">
        <f t="shared" si="34"/>
        <v>256334</v>
      </c>
      <c r="DG15">
        <f t="shared" si="35"/>
        <v>220606</v>
      </c>
      <c r="DH15">
        <f t="shared" si="36"/>
        <v>211498</v>
      </c>
      <c r="DI15">
        <f t="shared" si="37"/>
        <v>232316</v>
      </c>
      <c r="DK15">
        <f t="shared" si="38"/>
        <v>72218300</v>
      </c>
      <c r="DL15">
        <f t="shared" si="39"/>
        <v>116494500</v>
      </c>
      <c r="DM15">
        <f t="shared" si="40"/>
        <v>163160300</v>
      </c>
      <c r="DN15">
        <f t="shared" si="41"/>
        <v>265963700</v>
      </c>
      <c r="DP15" t="str">
        <f t="shared" si="0"/>
        <v>BAJAJFINSV</v>
      </c>
      <c r="DQ15">
        <f t="shared" si="42"/>
        <v>26.71</v>
      </c>
      <c r="DR15" s="12">
        <f t="shared" si="43"/>
        <v>17.28602121094038</v>
      </c>
      <c r="DS15" s="12">
        <f t="shared" si="1"/>
        <v>19.772562365011943</v>
      </c>
      <c r="DT15" s="12">
        <f t="shared" si="1"/>
        <v>19.757885217505869</v>
      </c>
      <c r="DU15" s="12">
        <f t="shared" si="1"/>
        <v>20.307900630111885</v>
      </c>
      <c r="DV15" s="12">
        <f t="shared" si="44"/>
        <v>26.71</v>
      </c>
      <c r="DX15" t="str">
        <f t="shared" si="2"/>
        <v>BAJAJFINSV</v>
      </c>
      <c r="DY15" s="12">
        <f t="shared" si="45"/>
        <v>26.71</v>
      </c>
      <c r="DZ15">
        <f t="shared" si="46"/>
        <v>13.95</v>
      </c>
      <c r="EA15">
        <f t="shared" si="47"/>
        <v>19.8</v>
      </c>
      <c r="EB15">
        <f t="shared" si="48"/>
        <v>18.39</v>
      </c>
      <c r="EC15">
        <f t="shared" si="49"/>
        <v>32.39</v>
      </c>
      <c r="ED15">
        <f t="shared" si="50"/>
        <v>16.149999999999999</v>
      </c>
      <c r="EE15">
        <f t="shared" si="51"/>
        <v>14.01</v>
      </c>
      <c r="EF15">
        <f t="shared" si="52"/>
        <v>26.11</v>
      </c>
      <c r="EG15">
        <f t="shared" si="53"/>
        <v>19.989999999999998</v>
      </c>
      <c r="EH15">
        <f t="shared" si="54"/>
        <v>14.14</v>
      </c>
      <c r="EI15">
        <f t="shared" si="55"/>
        <v>19.86</v>
      </c>
      <c r="EJ15">
        <f t="shared" si="56"/>
        <v>26.07</v>
      </c>
      <c r="EK15">
        <f t="shared" si="57"/>
        <v>24.74</v>
      </c>
      <c r="EL15">
        <f t="shared" si="58"/>
        <v>24.47</v>
      </c>
      <c r="EM15">
        <f t="shared" si="59"/>
        <v>20.87</v>
      </c>
    </row>
    <row r="16" spans="1:143" x14ac:dyDescent="0.25">
      <c r="A16" t="s">
        <v>24</v>
      </c>
      <c r="B16">
        <v>30042020</v>
      </c>
      <c r="C16">
        <v>8884225</v>
      </c>
      <c r="D16">
        <v>1620688</v>
      </c>
      <c r="E16">
        <v>18.239999999999998</v>
      </c>
      <c r="F16" t="s">
        <v>24</v>
      </c>
      <c r="G16">
        <v>29042020</v>
      </c>
      <c r="H16">
        <v>15060598</v>
      </c>
      <c r="I16">
        <v>2727755</v>
      </c>
      <c r="J16">
        <v>18.11</v>
      </c>
      <c r="K16" t="s">
        <v>24</v>
      </c>
      <c r="L16">
        <v>28042020</v>
      </c>
      <c r="M16">
        <v>14756379</v>
      </c>
      <c r="N16">
        <v>2326539</v>
      </c>
      <c r="O16">
        <v>15.77</v>
      </c>
      <c r="P16" t="s">
        <v>24</v>
      </c>
      <c r="Q16">
        <v>27042020</v>
      </c>
      <c r="R16">
        <v>14495302</v>
      </c>
      <c r="S16">
        <v>2345596</v>
      </c>
      <c r="T16">
        <v>16.18</v>
      </c>
      <c r="U16" t="s">
        <v>24</v>
      </c>
      <c r="V16">
        <v>24042020</v>
      </c>
      <c r="W16">
        <v>10494521</v>
      </c>
      <c r="X16">
        <v>3327451</v>
      </c>
      <c r="Y16">
        <v>31.71</v>
      </c>
      <c r="Z16" t="s">
        <v>24</v>
      </c>
      <c r="AA16">
        <v>23042020</v>
      </c>
      <c r="AB16">
        <v>7144627</v>
      </c>
      <c r="AC16">
        <v>1159687</v>
      </c>
      <c r="AD16">
        <v>16.23</v>
      </c>
      <c r="AE16" t="s">
        <v>24</v>
      </c>
      <c r="AF16">
        <v>22042020</v>
      </c>
      <c r="AG16">
        <v>9062724</v>
      </c>
      <c r="AH16">
        <v>1444609</v>
      </c>
      <c r="AI16">
        <v>15.94</v>
      </c>
      <c r="AJ16" t="s">
        <v>24</v>
      </c>
      <c r="AK16">
        <v>21042020</v>
      </c>
      <c r="AL16">
        <v>7384077</v>
      </c>
      <c r="AM16">
        <v>2286247</v>
      </c>
      <c r="AN16">
        <v>30.96</v>
      </c>
      <c r="AO16" t="s">
        <v>24</v>
      </c>
      <c r="AP16">
        <v>20042020</v>
      </c>
      <c r="AQ16">
        <v>5403325</v>
      </c>
      <c r="AR16">
        <v>801715</v>
      </c>
      <c r="AS16">
        <v>14.84</v>
      </c>
      <c r="AT16" t="s">
        <v>24</v>
      </c>
      <c r="AU16">
        <v>17042020</v>
      </c>
      <c r="AV16">
        <v>10191558</v>
      </c>
      <c r="AW16">
        <v>2240728</v>
      </c>
      <c r="AX16">
        <v>21.99</v>
      </c>
      <c r="AY16" t="s">
        <v>24</v>
      </c>
      <c r="AZ16">
        <v>16042020</v>
      </c>
      <c r="BA16">
        <v>7246740</v>
      </c>
      <c r="BB16">
        <v>1113277</v>
      </c>
      <c r="BC16">
        <v>15.36</v>
      </c>
      <c r="BD16" t="s">
        <v>24</v>
      </c>
      <c r="BE16">
        <v>15042020</v>
      </c>
      <c r="BF16">
        <v>9333672</v>
      </c>
      <c r="BG16">
        <v>2285637</v>
      </c>
      <c r="BH16">
        <v>24.49</v>
      </c>
      <c r="BI16" t="s">
        <v>24</v>
      </c>
      <c r="BJ16">
        <v>13042020</v>
      </c>
      <c r="BK16">
        <v>8183271</v>
      </c>
      <c r="BL16">
        <v>2190770</v>
      </c>
      <c r="BM16">
        <v>26.77</v>
      </c>
      <c r="BN16" t="s">
        <v>24</v>
      </c>
      <c r="BO16">
        <v>9042020</v>
      </c>
      <c r="BP16">
        <v>7193807</v>
      </c>
      <c r="BQ16">
        <v>1394708</v>
      </c>
      <c r="BR16">
        <v>19.39</v>
      </c>
      <c r="BS16" t="s">
        <v>24</v>
      </c>
      <c r="BT16">
        <v>8042020</v>
      </c>
      <c r="BU16">
        <v>9109346</v>
      </c>
      <c r="BV16">
        <v>1898976</v>
      </c>
      <c r="BW16">
        <v>20.85</v>
      </c>
      <c r="BY16" t="str">
        <f t="shared" si="3"/>
        <v>BAJFINANCE</v>
      </c>
      <c r="BZ16">
        <f t="shared" si="4"/>
        <v>8884225</v>
      </c>
      <c r="CA16">
        <f t="shared" si="5"/>
        <v>15060598</v>
      </c>
      <c r="CB16">
        <f t="shared" si="6"/>
        <v>14756379</v>
      </c>
      <c r="CC16">
        <f t="shared" si="7"/>
        <v>14495302</v>
      </c>
      <c r="CD16">
        <f t="shared" si="8"/>
        <v>10494521</v>
      </c>
      <c r="CE16">
        <f t="shared" si="9"/>
        <v>7144627</v>
      </c>
      <c r="CF16">
        <f t="shared" si="10"/>
        <v>9062724</v>
      </c>
      <c r="CG16">
        <f t="shared" si="11"/>
        <v>7384077</v>
      </c>
      <c r="CH16">
        <f t="shared" si="12"/>
        <v>5403325</v>
      </c>
      <c r="CI16">
        <f t="shared" si="13"/>
        <v>10191558</v>
      </c>
      <c r="CJ16">
        <f t="shared" si="14"/>
        <v>7246740</v>
      </c>
      <c r="CK16">
        <f t="shared" si="15"/>
        <v>9333672</v>
      </c>
      <c r="CL16">
        <f t="shared" si="16"/>
        <v>8183271</v>
      </c>
      <c r="CM16">
        <f t="shared" si="17"/>
        <v>7193807</v>
      </c>
      <c r="CN16">
        <f t="shared" si="18"/>
        <v>9109346</v>
      </c>
      <c r="CP16">
        <f t="shared" si="19"/>
        <v>44312279</v>
      </c>
      <c r="CQ16">
        <f t="shared" si="20"/>
        <v>61951427</v>
      </c>
      <c r="CR16">
        <f t="shared" si="21"/>
        <v>83801553</v>
      </c>
      <c r="CS16">
        <f t="shared" si="22"/>
        <v>125950601</v>
      </c>
      <c r="CU16">
        <f t="shared" si="23"/>
        <v>1620688</v>
      </c>
      <c r="CV16">
        <f t="shared" si="24"/>
        <v>2727755</v>
      </c>
      <c r="CW16">
        <f t="shared" si="25"/>
        <v>2326539</v>
      </c>
      <c r="CX16">
        <f t="shared" si="26"/>
        <v>2345596</v>
      </c>
      <c r="CY16">
        <f t="shared" si="27"/>
        <v>3327451</v>
      </c>
      <c r="CZ16">
        <f t="shared" si="28"/>
        <v>1159687</v>
      </c>
      <c r="DA16">
        <f t="shared" si="29"/>
        <v>1444609</v>
      </c>
      <c r="DB16">
        <f t="shared" si="30"/>
        <v>2286247</v>
      </c>
      <c r="DC16">
        <f t="shared" si="31"/>
        <v>801715</v>
      </c>
      <c r="DD16">
        <f t="shared" si="32"/>
        <v>2240728</v>
      </c>
      <c r="DE16">
        <f t="shared" si="33"/>
        <v>1113277</v>
      </c>
      <c r="DF16">
        <f t="shared" si="34"/>
        <v>2285637</v>
      </c>
      <c r="DG16">
        <f t="shared" si="35"/>
        <v>2190770</v>
      </c>
      <c r="DH16">
        <f t="shared" si="36"/>
        <v>1394708</v>
      </c>
      <c r="DI16">
        <f t="shared" si="37"/>
        <v>1898976</v>
      </c>
      <c r="DK16">
        <f t="shared" si="38"/>
        <v>739989000</v>
      </c>
      <c r="DL16">
        <f t="shared" si="39"/>
        <v>1188702800</v>
      </c>
      <c r="DM16">
        <f t="shared" si="40"/>
        <v>1641959900</v>
      </c>
      <c r="DN16">
        <f t="shared" si="41"/>
        <v>2564471900</v>
      </c>
      <c r="DP16" t="str">
        <f t="shared" si="0"/>
        <v>BAJFINANCE</v>
      </c>
      <c r="DQ16">
        <f t="shared" si="42"/>
        <v>18.239999999999998</v>
      </c>
      <c r="DR16" s="12">
        <f t="shared" si="43"/>
        <v>16.699411916954215</v>
      </c>
      <c r="DS16" s="12">
        <f t="shared" si="1"/>
        <v>19.187658098658485</v>
      </c>
      <c r="DT16" s="12">
        <f t="shared" si="1"/>
        <v>19.59343044633075</v>
      </c>
      <c r="DU16" s="12">
        <f t="shared" si="1"/>
        <v>20.36093420467283</v>
      </c>
      <c r="DV16" s="12" t="str">
        <f t="shared" si="44"/>
        <v/>
      </c>
      <c r="DX16" t="str">
        <f t="shared" si="2"/>
        <v>BAJFINANCE</v>
      </c>
      <c r="DY16" s="12">
        <f t="shared" si="45"/>
        <v>18.239999999999998</v>
      </c>
      <c r="DZ16">
        <f t="shared" si="46"/>
        <v>18.11</v>
      </c>
      <c r="EA16">
        <f t="shared" si="47"/>
        <v>15.77</v>
      </c>
      <c r="EB16">
        <f t="shared" si="48"/>
        <v>16.18</v>
      </c>
      <c r="EC16">
        <f t="shared" si="49"/>
        <v>31.71</v>
      </c>
      <c r="ED16">
        <f t="shared" si="50"/>
        <v>16.23</v>
      </c>
      <c r="EE16">
        <f t="shared" si="51"/>
        <v>15.94</v>
      </c>
      <c r="EF16">
        <f t="shared" si="52"/>
        <v>30.96</v>
      </c>
      <c r="EG16">
        <f t="shared" si="53"/>
        <v>14.84</v>
      </c>
      <c r="EH16">
        <f t="shared" si="54"/>
        <v>21.99</v>
      </c>
      <c r="EI16">
        <f t="shared" si="55"/>
        <v>15.36</v>
      </c>
      <c r="EJ16">
        <f t="shared" si="56"/>
        <v>24.49</v>
      </c>
      <c r="EK16">
        <f t="shared" si="57"/>
        <v>26.77</v>
      </c>
      <c r="EL16">
        <f t="shared" si="58"/>
        <v>19.39</v>
      </c>
      <c r="EM16">
        <f t="shared" si="59"/>
        <v>20.85</v>
      </c>
    </row>
    <row r="17" spans="1:143" x14ac:dyDescent="0.25">
      <c r="A17" t="s">
        <v>25</v>
      </c>
      <c r="B17">
        <v>30042020</v>
      </c>
      <c r="C17">
        <v>1565953</v>
      </c>
      <c r="D17">
        <v>252551</v>
      </c>
      <c r="E17">
        <v>16.13</v>
      </c>
      <c r="F17" t="s">
        <v>25</v>
      </c>
      <c r="G17">
        <v>29042020</v>
      </c>
      <c r="H17">
        <v>1051601</v>
      </c>
      <c r="I17">
        <v>209287</v>
      </c>
      <c r="J17">
        <v>19.899999999999999</v>
      </c>
      <c r="K17" t="s">
        <v>25</v>
      </c>
      <c r="L17">
        <v>28042020</v>
      </c>
      <c r="M17">
        <v>592605</v>
      </c>
      <c r="N17">
        <v>95735</v>
      </c>
      <c r="O17">
        <v>16.149999999999999</v>
      </c>
      <c r="P17" t="s">
        <v>25</v>
      </c>
      <c r="Q17">
        <v>27042020</v>
      </c>
      <c r="R17">
        <v>807545</v>
      </c>
      <c r="S17">
        <v>206004</v>
      </c>
      <c r="T17">
        <v>25.51</v>
      </c>
      <c r="U17" t="s">
        <v>25</v>
      </c>
      <c r="V17">
        <v>24042020</v>
      </c>
      <c r="W17">
        <v>487639</v>
      </c>
      <c r="X17">
        <v>74973</v>
      </c>
      <c r="Y17">
        <v>15.37</v>
      </c>
      <c r="Z17" t="s">
        <v>25</v>
      </c>
      <c r="AA17">
        <v>23042020</v>
      </c>
      <c r="AB17">
        <v>876464</v>
      </c>
      <c r="AC17">
        <v>65090</v>
      </c>
      <c r="AD17">
        <v>7.43</v>
      </c>
      <c r="AE17" t="s">
        <v>25</v>
      </c>
      <c r="AF17">
        <v>22042020</v>
      </c>
      <c r="AG17">
        <v>1110305</v>
      </c>
      <c r="AH17">
        <v>419104</v>
      </c>
      <c r="AI17">
        <v>37.75</v>
      </c>
      <c r="AJ17" t="s">
        <v>25</v>
      </c>
      <c r="AK17">
        <v>21042020</v>
      </c>
      <c r="AL17">
        <v>517676</v>
      </c>
      <c r="AM17">
        <v>137428</v>
      </c>
      <c r="AN17">
        <v>26.55</v>
      </c>
      <c r="AO17" t="s">
        <v>25</v>
      </c>
      <c r="AP17">
        <v>20042020</v>
      </c>
      <c r="AQ17">
        <v>631573</v>
      </c>
      <c r="AR17">
        <v>154069</v>
      </c>
      <c r="AS17">
        <v>24.39</v>
      </c>
      <c r="AT17" t="s">
        <v>25</v>
      </c>
      <c r="AU17">
        <v>17042020</v>
      </c>
      <c r="AV17">
        <v>1184820</v>
      </c>
      <c r="AW17">
        <v>223532</v>
      </c>
      <c r="AX17">
        <v>18.87</v>
      </c>
      <c r="AY17" t="s">
        <v>25</v>
      </c>
      <c r="AZ17">
        <v>16042020</v>
      </c>
      <c r="BA17">
        <v>1265667</v>
      </c>
      <c r="BB17">
        <v>175003</v>
      </c>
      <c r="BC17">
        <v>13.83</v>
      </c>
      <c r="BD17" t="s">
        <v>25</v>
      </c>
      <c r="BE17">
        <v>15042020</v>
      </c>
      <c r="BF17">
        <v>556182</v>
      </c>
      <c r="BG17">
        <v>155113</v>
      </c>
      <c r="BH17">
        <v>27.89</v>
      </c>
      <c r="BI17" t="s">
        <v>25</v>
      </c>
      <c r="BJ17">
        <v>13042020</v>
      </c>
      <c r="BK17">
        <v>406357</v>
      </c>
      <c r="BL17">
        <v>88773</v>
      </c>
      <c r="BM17">
        <v>21.85</v>
      </c>
      <c r="BN17" t="s">
        <v>25</v>
      </c>
      <c r="BO17">
        <v>9042020</v>
      </c>
      <c r="BP17">
        <v>1141525</v>
      </c>
      <c r="BQ17">
        <v>171176</v>
      </c>
      <c r="BR17">
        <v>15</v>
      </c>
      <c r="BS17" t="s">
        <v>25</v>
      </c>
      <c r="BT17">
        <v>8042020</v>
      </c>
      <c r="BU17">
        <v>444079</v>
      </c>
      <c r="BV17">
        <v>59507</v>
      </c>
      <c r="BW17">
        <v>13.4</v>
      </c>
      <c r="BY17" t="str">
        <f t="shared" si="3"/>
        <v>BALKRISIND</v>
      </c>
      <c r="BZ17">
        <f t="shared" si="4"/>
        <v>1565953</v>
      </c>
      <c r="CA17">
        <f t="shared" si="5"/>
        <v>1051601</v>
      </c>
      <c r="CB17">
        <f t="shared" si="6"/>
        <v>592605</v>
      </c>
      <c r="CC17">
        <f t="shared" si="7"/>
        <v>807545</v>
      </c>
      <c r="CD17">
        <f t="shared" si="8"/>
        <v>487639</v>
      </c>
      <c r="CE17">
        <f t="shared" si="9"/>
        <v>876464</v>
      </c>
      <c r="CF17">
        <f t="shared" si="10"/>
        <v>1110305</v>
      </c>
      <c r="CG17">
        <f t="shared" si="11"/>
        <v>517676</v>
      </c>
      <c r="CH17">
        <f t="shared" si="12"/>
        <v>631573</v>
      </c>
      <c r="CI17">
        <f t="shared" si="13"/>
        <v>1184820</v>
      </c>
      <c r="CJ17">
        <f t="shared" si="14"/>
        <v>1265667</v>
      </c>
      <c r="CK17">
        <f t="shared" si="15"/>
        <v>556182</v>
      </c>
      <c r="CL17">
        <f t="shared" si="16"/>
        <v>406357</v>
      </c>
      <c r="CM17">
        <f t="shared" si="17"/>
        <v>1141525</v>
      </c>
      <c r="CN17">
        <f t="shared" si="18"/>
        <v>444079</v>
      </c>
      <c r="CP17">
        <f t="shared" si="19"/>
        <v>2451751</v>
      </c>
      <c r="CQ17">
        <f t="shared" si="20"/>
        <v>3815854</v>
      </c>
      <c r="CR17">
        <f t="shared" si="21"/>
        <v>6075408</v>
      </c>
      <c r="CS17">
        <f t="shared" si="22"/>
        <v>10629959</v>
      </c>
      <c r="CU17">
        <f t="shared" si="23"/>
        <v>252551</v>
      </c>
      <c r="CV17">
        <f t="shared" si="24"/>
        <v>209287</v>
      </c>
      <c r="CW17">
        <f t="shared" si="25"/>
        <v>95735</v>
      </c>
      <c r="CX17">
        <f t="shared" si="26"/>
        <v>206004</v>
      </c>
      <c r="CY17">
        <f t="shared" si="27"/>
        <v>74973</v>
      </c>
      <c r="CZ17">
        <f t="shared" si="28"/>
        <v>65090</v>
      </c>
      <c r="DA17">
        <f t="shared" si="29"/>
        <v>419104</v>
      </c>
      <c r="DB17">
        <f t="shared" si="30"/>
        <v>137428</v>
      </c>
      <c r="DC17">
        <f t="shared" si="31"/>
        <v>154069</v>
      </c>
      <c r="DD17">
        <f t="shared" si="32"/>
        <v>223532</v>
      </c>
      <c r="DE17">
        <f t="shared" si="33"/>
        <v>175003</v>
      </c>
      <c r="DF17">
        <f t="shared" si="34"/>
        <v>155113</v>
      </c>
      <c r="DG17">
        <f t="shared" si="35"/>
        <v>88773</v>
      </c>
      <c r="DH17">
        <f t="shared" si="36"/>
        <v>171176</v>
      </c>
      <c r="DI17">
        <f t="shared" si="37"/>
        <v>59507</v>
      </c>
      <c r="DK17">
        <f t="shared" si="38"/>
        <v>51102600</v>
      </c>
      <c r="DL17">
        <f t="shared" si="39"/>
        <v>65108900</v>
      </c>
      <c r="DM17">
        <f t="shared" si="40"/>
        <v>136169000</v>
      </c>
      <c r="DN17">
        <f t="shared" si="41"/>
        <v>217528700</v>
      </c>
      <c r="DP17" t="str">
        <f t="shared" si="0"/>
        <v>BALKRISIND</v>
      </c>
      <c r="DQ17">
        <f t="shared" si="42"/>
        <v>16.13</v>
      </c>
      <c r="DR17" s="12">
        <f t="shared" si="43"/>
        <v>20.843307497376365</v>
      </c>
      <c r="DS17" s="12">
        <f t="shared" si="1"/>
        <v>17.062733532257784</v>
      </c>
      <c r="DT17" s="12">
        <f t="shared" si="1"/>
        <v>22.413144927879742</v>
      </c>
      <c r="DU17" s="12">
        <f t="shared" si="1"/>
        <v>20.463738383186616</v>
      </c>
      <c r="DV17" s="12" t="str">
        <f t="shared" si="44"/>
        <v/>
      </c>
      <c r="DX17" t="str">
        <f t="shared" si="2"/>
        <v>BALKRISIND</v>
      </c>
      <c r="DY17" s="12">
        <f t="shared" si="45"/>
        <v>16.13</v>
      </c>
      <c r="DZ17">
        <f t="shared" si="46"/>
        <v>19.899999999999999</v>
      </c>
      <c r="EA17">
        <f t="shared" si="47"/>
        <v>16.149999999999999</v>
      </c>
      <c r="EB17">
        <f t="shared" si="48"/>
        <v>25.51</v>
      </c>
      <c r="EC17">
        <f t="shared" si="49"/>
        <v>15.37</v>
      </c>
      <c r="ED17">
        <f t="shared" si="50"/>
        <v>7.43</v>
      </c>
      <c r="EE17">
        <f t="shared" si="51"/>
        <v>37.75</v>
      </c>
      <c r="EF17">
        <f t="shared" si="52"/>
        <v>26.55</v>
      </c>
      <c r="EG17">
        <f t="shared" si="53"/>
        <v>24.39</v>
      </c>
      <c r="EH17">
        <f t="shared" si="54"/>
        <v>18.87</v>
      </c>
      <c r="EI17">
        <f t="shared" si="55"/>
        <v>13.83</v>
      </c>
      <c r="EJ17">
        <f t="shared" si="56"/>
        <v>27.89</v>
      </c>
      <c r="EK17">
        <f t="shared" si="57"/>
        <v>21.85</v>
      </c>
      <c r="EL17">
        <f t="shared" si="58"/>
        <v>15</v>
      </c>
      <c r="EM17">
        <f t="shared" si="59"/>
        <v>13.4</v>
      </c>
    </row>
    <row r="18" spans="1:143" x14ac:dyDescent="0.25">
      <c r="A18" t="s">
        <v>26</v>
      </c>
      <c r="B18">
        <v>30042020</v>
      </c>
      <c r="C18">
        <v>28033566</v>
      </c>
      <c r="D18">
        <v>7810213</v>
      </c>
      <c r="E18">
        <v>27.86</v>
      </c>
      <c r="F18" t="s">
        <v>26</v>
      </c>
      <c r="G18">
        <v>29042020</v>
      </c>
      <c r="H18">
        <v>20055779</v>
      </c>
      <c r="I18">
        <v>3879431</v>
      </c>
      <c r="J18">
        <v>19.34</v>
      </c>
      <c r="K18" t="s">
        <v>26</v>
      </c>
      <c r="L18">
        <v>28042020</v>
      </c>
      <c r="M18">
        <v>12897638</v>
      </c>
      <c r="N18">
        <v>3413890</v>
      </c>
      <c r="O18">
        <v>26.47</v>
      </c>
      <c r="P18" t="s">
        <v>26</v>
      </c>
      <c r="Q18">
        <v>27042020</v>
      </c>
      <c r="R18">
        <v>10393596</v>
      </c>
      <c r="S18">
        <v>2318170</v>
      </c>
      <c r="T18">
        <v>22.3</v>
      </c>
      <c r="U18" t="s">
        <v>26</v>
      </c>
      <c r="V18">
        <v>24042020</v>
      </c>
      <c r="W18">
        <v>9301273</v>
      </c>
      <c r="X18">
        <v>3329291</v>
      </c>
      <c r="Y18">
        <v>35.79</v>
      </c>
      <c r="Z18" t="s">
        <v>26</v>
      </c>
      <c r="AA18">
        <v>23042020</v>
      </c>
      <c r="AB18">
        <v>11788661</v>
      </c>
      <c r="AC18">
        <v>2322034</v>
      </c>
      <c r="AD18">
        <v>19.7</v>
      </c>
      <c r="AE18" t="s">
        <v>26</v>
      </c>
      <c r="AF18">
        <v>22042020</v>
      </c>
      <c r="AG18">
        <v>13940860</v>
      </c>
      <c r="AH18">
        <v>1929313</v>
      </c>
      <c r="AI18">
        <v>13.84</v>
      </c>
      <c r="AJ18" t="s">
        <v>26</v>
      </c>
      <c r="AK18">
        <v>21042020</v>
      </c>
      <c r="AL18">
        <v>15122339</v>
      </c>
      <c r="AM18">
        <v>3629989</v>
      </c>
      <c r="AN18">
        <v>24</v>
      </c>
      <c r="AO18" t="s">
        <v>26</v>
      </c>
      <c r="AP18">
        <v>20042020</v>
      </c>
      <c r="AQ18">
        <v>21748571</v>
      </c>
      <c r="AR18">
        <v>3017377</v>
      </c>
      <c r="AS18">
        <v>13.87</v>
      </c>
      <c r="AT18" t="s">
        <v>26</v>
      </c>
      <c r="AU18">
        <v>17042020</v>
      </c>
      <c r="AV18">
        <v>23292305</v>
      </c>
      <c r="AW18">
        <v>5049886</v>
      </c>
      <c r="AX18">
        <v>21.68</v>
      </c>
      <c r="AY18" t="s">
        <v>26</v>
      </c>
      <c r="AZ18">
        <v>16042020</v>
      </c>
      <c r="BA18">
        <v>22001767</v>
      </c>
      <c r="BB18">
        <v>5169561</v>
      </c>
      <c r="BC18">
        <v>23.5</v>
      </c>
      <c r="BD18" t="s">
        <v>26</v>
      </c>
      <c r="BE18">
        <v>15042020</v>
      </c>
      <c r="BF18">
        <v>24176595</v>
      </c>
      <c r="BG18">
        <v>6290705</v>
      </c>
      <c r="BH18">
        <v>26.02</v>
      </c>
      <c r="BI18" t="s">
        <v>26</v>
      </c>
      <c r="BJ18">
        <v>13042020</v>
      </c>
      <c r="BK18">
        <v>22145672</v>
      </c>
      <c r="BL18">
        <v>3707396</v>
      </c>
      <c r="BM18">
        <v>16.739999999999998</v>
      </c>
      <c r="BN18" t="s">
        <v>26</v>
      </c>
      <c r="BO18">
        <v>9042020</v>
      </c>
      <c r="BP18">
        <v>19531393</v>
      </c>
      <c r="BQ18">
        <v>3022009</v>
      </c>
      <c r="BR18">
        <v>15.47</v>
      </c>
      <c r="BS18" t="s">
        <v>26</v>
      </c>
      <c r="BT18">
        <v>8042020</v>
      </c>
      <c r="BU18">
        <v>30692919</v>
      </c>
      <c r="BV18">
        <v>6218849</v>
      </c>
      <c r="BW18">
        <v>20.260000000000002</v>
      </c>
      <c r="BY18" t="str">
        <f t="shared" si="3"/>
        <v>BANDHANBNK</v>
      </c>
      <c r="BZ18">
        <f t="shared" si="4"/>
        <v>28033566</v>
      </c>
      <c r="CA18">
        <f t="shared" si="5"/>
        <v>20055779</v>
      </c>
      <c r="CB18">
        <f t="shared" si="6"/>
        <v>12897638</v>
      </c>
      <c r="CC18">
        <f t="shared" si="7"/>
        <v>10393596</v>
      </c>
      <c r="CD18">
        <f t="shared" si="8"/>
        <v>9301273</v>
      </c>
      <c r="CE18">
        <f t="shared" si="9"/>
        <v>11788661</v>
      </c>
      <c r="CF18">
        <f t="shared" si="10"/>
        <v>13940860</v>
      </c>
      <c r="CG18">
        <f t="shared" si="11"/>
        <v>15122339</v>
      </c>
      <c r="CH18">
        <f t="shared" si="12"/>
        <v>21748571</v>
      </c>
      <c r="CI18">
        <f t="shared" si="13"/>
        <v>23292305</v>
      </c>
      <c r="CJ18">
        <f t="shared" si="14"/>
        <v>22001767</v>
      </c>
      <c r="CK18">
        <f t="shared" si="15"/>
        <v>24176595</v>
      </c>
      <c r="CL18">
        <f t="shared" si="16"/>
        <v>22145672</v>
      </c>
      <c r="CM18">
        <f t="shared" si="17"/>
        <v>19531393</v>
      </c>
      <c r="CN18">
        <f t="shared" si="18"/>
        <v>30692919</v>
      </c>
      <c r="CP18">
        <f t="shared" si="19"/>
        <v>43347013</v>
      </c>
      <c r="CQ18">
        <f t="shared" si="20"/>
        <v>64436947</v>
      </c>
      <c r="CR18">
        <f t="shared" si="21"/>
        <v>115248717</v>
      </c>
      <c r="CS18">
        <f t="shared" si="22"/>
        <v>226396449</v>
      </c>
      <c r="CU18">
        <f t="shared" si="23"/>
        <v>7810213</v>
      </c>
      <c r="CV18">
        <f t="shared" si="24"/>
        <v>3879431</v>
      </c>
      <c r="CW18">
        <f t="shared" si="25"/>
        <v>3413890</v>
      </c>
      <c r="CX18">
        <f t="shared" si="26"/>
        <v>2318170</v>
      </c>
      <c r="CY18">
        <f t="shared" si="27"/>
        <v>3329291</v>
      </c>
      <c r="CZ18">
        <f t="shared" si="28"/>
        <v>2322034</v>
      </c>
      <c r="DA18">
        <f t="shared" si="29"/>
        <v>1929313</v>
      </c>
      <c r="DB18">
        <f t="shared" si="30"/>
        <v>3629989</v>
      </c>
      <c r="DC18">
        <f t="shared" si="31"/>
        <v>3017377</v>
      </c>
      <c r="DD18">
        <f t="shared" si="32"/>
        <v>5049886</v>
      </c>
      <c r="DE18">
        <f t="shared" si="33"/>
        <v>5169561</v>
      </c>
      <c r="DF18">
        <f t="shared" si="34"/>
        <v>6290705</v>
      </c>
      <c r="DG18">
        <f t="shared" si="35"/>
        <v>3707396</v>
      </c>
      <c r="DH18">
        <f t="shared" si="36"/>
        <v>3022009</v>
      </c>
      <c r="DI18">
        <f t="shared" si="37"/>
        <v>6218849</v>
      </c>
      <c r="DK18">
        <f t="shared" si="38"/>
        <v>961149100</v>
      </c>
      <c r="DL18">
        <f t="shared" si="39"/>
        <v>1526281600</v>
      </c>
      <c r="DM18">
        <f t="shared" si="40"/>
        <v>2383949500</v>
      </c>
      <c r="DN18">
        <f t="shared" si="41"/>
        <v>4707905200</v>
      </c>
      <c r="DP18" t="str">
        <f t="shared" si="0"/>
        <v>BANDHANBNK</v>
      </c>
      <c r="DQ18">
        <f t="shared" si="42"/>
        <v>27.86</v>
      </c>
      <c r="DR18" s="12">
        <f t="shared" si="43"/>
        <v>22.173364056249966</v>
      </c>
      <c r="DS18" s="12">
        <f t="shared" si="43"/>
        <v>23.686435671758314</v>
      </c>
      <c r="DT18" s="12">
        <f t="shared" si="43"/>
        <v>20.68525847450432</v>
      </c>
      <c r="DU18" s="12">
        <f t="shared" si="43"/>
        <v>20.794960436857384</v>
      </c>
      <c r="DV18" s="12">
        <f t="shared" si="44"/>
        <v>27.86</v>
      </c>
      <c r="DX18" t="str">
        <f t="shared" si="2"/>
        <v>BANDHANBNK</v>
      </c>
      <c r="DY18" s="12">
        <f t="shared" si="45"/>
        <v>27.86</v>
      </c>
      <c r="DZ18">
        <f t="shared" si="46"/>
        <v>19.34</v>
      </c>
      <c r="EA18">
        <f t="shared" si="47"/>
        <v>26.47</v>
      </c>
      <c r="EB18">
        <f t="shared" si="48"/>
        <v>22.3</v>
      </c>
      <c r="EC18">
        <f t="shared" si="49"/>
        <v>35.79</v>
      </c>
      <c r="ED18">
        <f t="shared" si="50"/>
        <v>19.7</v>
      </c>
      <c r="EE18">
        <f t="shared" si="51"/>
        <v>13.84</v>
      </c>
      <c r="EF18">
        <f t="shared" si="52"/>
        <v>24</v>
      </c>
      <c r="EG18">
        <f t="shared" si="53"/>
        <v>13.87</v>
      </c>
      <c r="EH18">
        <f t="shared" si="54"/>
        <v>21.68</v>
      </c>
      <c r="EI18">
        <f t="shared" si="55"/>
        <v>23.5</v>
      </c>
      <c r="EJ18">
        <f t="shared" si="56"/>
        <v>26.02</v>
      </c>
      <c r="EK18">
        <f t="shared" si="57"/>
        <v>16.739999999999998</v>
      </c>
      <c r="EL18">
        <f t="shared" si="58"/>
        <v>15.47</v>
      </c>
      <c r="EM18">
        <f t="shared" si="59"/>
        <v>20.260000000000002</v>
      </c>
    </row>
    <row r="19" spans="1:143" x14ac:dyDescent="0.25">
      <c r="A19" t="s">
        <v>27</v>
      </c>
      <c r="B19">
        <v>30042020</v>
      </c>
      <c r="C19">
        <v>41912287</v>
      </c>
      <c r="D19">
        <v>9929052</v>
      </c>
      <c r="E19">
        <v>23.69</v>
      </c>
      <c r="F19" t="s">
        <v>27</v>
      </c>
      <c r="G19">
        <v>29042020</v>
      </c>
      <c r="H19">
        <v>26517815</v>
      </c>
      <c r="I19">
        <v>7356426</v>
      </c>
      <c r="J19">
        <v>27.74</v>
      </c>
      <c r="K19" t="s">
        <v>27</v>
      </c>
      <c r="L19">
        <v>28042020</v>
      </c>
      <c r="M19">
        <v>17324240</v>
      </c>
      <c r="N19">
        <v>4831520</v>
      </c>
      <c r="O19">
        <v>27.89</v>
      </c>
      <c r="P19" t="s">
        <v>27</v>
      </c>
      <c r="Q19">
        <v>27042020</v>
      </c>
      <c r="R19">
        <v>17015660</v>
      </c>
      <c r="S19">
        <v>4015972</v>
      </c>
      <c r="T19">
        <v>23.6</v>
      </c>
      <c r="U19" t="s">
        <v>27</v>
      </c>
      <c r="V19">
        <v>24042020</v>
      </c>
      <c r="W19">
        <v>18988577</v>
      </c>
      <c r="X19">
        <v>6233363</v>
      </c>
      <c r="Y19">
        <v>32.83</v>
      </c>
      <c r="Z19" t="s">
        <v>27</v>
      </c>
      <c r="AA19">
        <v>23042020</v>
      </c>
      <c r="AB19">
        <v>16711767</v>
      </c>
      <c r="AC19">
        <v>2652505</v>
      </c>
      <c r="AD19">
        <v>15.87</v>
      </c>
      <c r="AE19" t="s">
        <v>27</v>
      </c>
      <c r="AF19">
        <v>22042020</v>
      </c>
      <c r="AG19">
        <v>26228382</v>
      </c>
      <c r="AH19">
        <v>5553687</v>
      </c>
      <c r="AI19">
        <v>21.17</v>
      </c>
      <c r="AJ19" t="s">
        <v>27</v>
      </c>
      <c r="AK19">
        <v>21042020</v>
      </c>
      <c r="AL19">
        <v>23452461</v>
      </c>
      <c r="AM19">
        <v>6504170</v>
      </c>
      <c r="AN19">
        <v>27.73</v>
      </c>
      <c r="AO19" t="s">
        <v>27</v>
      </c>
      <c r="AP19">
        <v>20042020</v>
      </c>
      <c r="AQ19">
        <v>47815278</v>
      </c>
      <c r="AR19">
        <v>9011332</v>
      </c>
      <c r="AS19">
        <v>18.850000000000001</v>
      </c>
      <c r="AT19" t="s">
        <v>27</v>
      </c>
      <c r="AU19">
        <v>17042020</v>
      </c>
      <c r="AV19">
        <v>35113747</v>
      </c>
      <c r="AW19">
        <v>9230762</v>
      </c>
      <c r="AX19">
        <v>26.29</v>
      </c>
      <c r="AY19" t="s">
        <v>27</v>
      </c>
      <c r="AZ19">
        <v>16042020</v>
      </c>
      <c r="BA19">
        <v>19193391</v>
      </c>
      <c r="BB19">
        <v>3681856</v>
      </c>
      <c r="BC19">
        <v>19.18</v>
      </c>
      <c r="BD19" t="s">
        <v>27</v>
      </c>
      <c r="BE19">
        <v>15042020</v>
      </c>
      <c r="BF19">
        <v>20243132</v>
      </c>
      <c r="BG19">
        <v>3970190</v>
      </c>
      <c r="BH19">
        <v>19.61</v>
      </c>
      <c r="BI19" t="s">
        <v>27</v>
      </c>
      <c r="BJ19">
        <v>13042020</v>
      </c>
      <c r="BK19">
        <v>14157206</v>
      </c>
      <c r="BL19">
        <v>2473103</v>
      </c>
      <c r="BM19">
        <v>17.47</v>
      </c>
      <c r="BN19" t="s">
        <v>27</v>
      </c>
      <c r="BO19">
        <v>9042020</v>
      </c>
      <c r="BP19">
        <v>26081928</v>
      </c>
      <c r="BQ19">
        <v>4335836</v>
      </c>
      <c r="BR19">
        <v>16.62</v>
      </c>
      <c r="BS19" t="s">
        <v>27</v>
      </c>
      <c r="BT19">
        <v>8042020</v>
      </c>
      <c r="BU19">
        <v>27159204</v>
      </c>
      <c r="BV19">
        <v>3236560</v>
      </c>
      <c r="BW19">
        <v>11.92</v>
      </c>
      <c r="BY19" t="str">
        <f t="shared" si="3"/>
        <v>BANKBARODA</v>
      </c>
      <c r="BZ19">
        <f t="shared" si="4"/>
        <v>41912287</v>
      </c>
      <c r="CA19">
        <f t="shared" si="5"/>
        <v>26517815</v>
      </c>
      <c r="CB19">
        <f t="shared" si="6"/>
        <v>17324240</v>
      </c>
      <c r="CC19">
        <f t="shared" si="7"/>
        <v>17015660</v>
      </c>
      <c r="CD19">
        <f t="shared" si="8"/>
        <v>18988577</v>
      </c>
      <c r="CE19">
        <f t="shared" si="9"/>
        <v>16711767</v>
      </c>
      <c r="CF19">
        <f t="shared" si="10"/>
        <v>26228382</v>
      </c>
      <c r="CG19">
        <f t="shared" si="11"/>
        <v>23452461</v>
      </c>
      <c r="CH19">
        <f t="shared" si="12"/>
        <v>47815278</v>
      </c>
      <c r="CI19">
        <f t="shared" si="13"/>
        <v>35113747</v>
      </c>
      <c r="CJ19">
        <f t="shared" si="14"/>
        <v>19193391</v>
      </c>
      <c r="CK19">
        <f t="shared" si="15"/>
        <v>20243132</v>
      </c>
      <c r="CL19">
        <f t="shared" si="16"/>
        <v>14157206</v>
      </c>
      <c r="CM19">
        <f t="shared" si="17"/>
        <v>26081928</v>
      </c>
      <c r="CN19">
        <f t="shared" si="18"/>
        <v>27159204</v>
      </c>
      <c r="CP19">
        <f t="shared" si="19"/>
        <v>60857715</v>
      </c>
      <c r="CQ19">
        <f t="shared" si="20"/>
        <v>96558059</v>
      </c>
      <c r="CR19">
        <f t="shared" si="21"/>
        <v>194054180</v>
      </c>
      <c r="CS19">
        <f t="shared" si="22"/>
        <v>308843584</v>
      </c>
      <c r="CU19">
        <f t="shared" si="23"/>
        <v>9929052</v>
      </c>
      <c r="CV19">
        <f t="shared" si="24"/>
        <v>7356426</v>
      </c>
      <c r="CW19">
        <f t="shared" si="25"/>
        <v>4831520</v>
      </c>
      <c r="CX19">
        <f t="shared" si="26"/>
        <v>4015972</v>
      </c>
      <c r="CY19">
        <f t="shared" si="27"/>
        <v>6233363</v>
      </c>
      <c r="CZ19">
        <f t="shared" si="28"/>
        <v>2652505</v>
      </c>
      <c r="DA19">
        <f t="shared" si="29"/>
        <v>5553687</v>
      </c>
      <c r="DB19">
        <f t="shared" si="30"/>
        <v>6504170</v>
      </c>
      <c r="DC19">
        <f t="shared" si="31"/>
        <v>9011332</v>
      </c>
      <c r="DD19">
        <f t="shared" si="32"/>
        <v>9230762</v>
      </c>
      <c r="DE19">
        <f t="shared" si="33"/>
        <v>3681856</v>
      </c>
      <c r="DF19">
        <f t="shared" si="34"/>
        <v>3970190</v>
      </c>
      <c r="DG19">
        <f t="shared" si="35"/>
        <v>2473103</v>
      </c>
      <c r="DH19">
        <f t="shared" si="36"/>
        <v>4335836</v>
      </c>
      <c r="DI19">
        <f t="shared" si="37"/>
        <v>3236560</v>
      </c>
      <c r="DK19">
        <f t="shared" si="38"/>
        <v>1620391800</v>
      </c>
      <c r="DL19">
        <f t="shared" si="39"/>
        <v>2508978600</v>
      </c>
      <c r="DM19">
        <f t="shared" si="40"/>
        <v>4615897500</v>
      </c>
      <c r="DN19">
        <f t="shared" si="41"/>
        <v>6985072200</v>
      </c>
      <c r="DP19" t="str">
        <f t="shared" si="0"/>
        <v>BANKBARODA</v>
      </c>
      <c r="DQ19">
        <f t="shared" si="42"/>
        <v>23.69</v>
      </c>
      <c r="DR19" s="12">
        <f t="shared" si="43"/>
        <v>26.625906017010333</v>
      </c>
      <c r="DS19" s="12">
        <f t="shared" si="43"/>
        <v>25.984144938124739</v>
      </c>
      <c r="DT19" s="12">
        <f t="shared" si="43"/>
        <v>23.786642988056222</v>
      </c>
      <c r="DU19" s="12">
        <f t="shared" si="43"/>
        <v>22.616860319818073</v>
      </c>
      <c r="DV19" s="12" t="str">
        <f t="shared" si="44"/>
        <v/>
      </c>
      <c r="DX19" t="str">
        <f t="shared" si="2"/>
        <v>BANKBARODA</v>
      </c>
      <c r="DY19" s="12">
        <f t="shared" si="45"/>
        <v>23.69</v>
      </c>
      <c r="DZ19">
        <f t="shared" si="46"/>
        <v>27.74</v>
      </c>
      <c r="EA19">
        <f t="shared" si="47"/>
        <v>27.89</v>
      </c>
      <c r="EB19">
        <f t="shared" si="48"/>
        <v>23.6</v>
      </c>
      <c r="EC19">
        <f t="shared" si="49"/>
        <v>32.83</v>
      </c>
      <c r="ED19">
        <f t="shared" si="50"/>
        <v>15.87</v>
      </c>
      <c r="EE19">
        <f t="shared" si="51"/>
        <v>21.17</v>
      </c>
      <c r="EF19">
        <f t="shared" si="52"/>
        <v>27.73</v>
      </c>
      <c r="EG19">
        <f t="shared" si="53"/>
        <v>18.850000000000001</v>
      </c>
      <c r="EH19">
        <f t="shared" si="54"/>
        <v>26.29</v>
      </c>
      <c r="EI19">
        <f t="shared" si="55"/>
        <v>19.18</v>
      </c>
      <c r="EJ19">
        <f t="shared" si="56"/>
        <v>19.61</v>
      </c>
      <c r="EK19">
        <f t="shared" si="57"/>
        <v>17.47</v>
      </c>
      <c r="EL19">
        <f t="shared" si="58"/>
        <v>16.62</v>
      </c>
      <c r="EM19">
        <f t="shared" si="59"/>
        <v>11.92</v>
      </c>
    </row>
    <row r="20" spans="1:143" x14ac:dyDescent="0.25">
      <c r="A20" t="s">
        <v>28</v>
      </c>
      <c r="B20">
        <v>30042020</v>
      </c>
      <c r="C20">
        <v>1561853</v>
      </c>
      <c r="D20">
        <v>296781</v>
      </c>
      <c r="E20">
        <v>19</v>
      </c>
      <c r="F20" t="s">
        <v>28</v>
      </c>
      <c r="G20">
        <v>29042020</v>
      </c>
      <c r="H20">
        <v>1270468</v>
      </c>
      <c r="I20">
        <v>382737</v>
      </c>
      <c r="J20">
        <v>30.13</v>
      </c>
      <c r="K20" t="s">
        <v>28</v>
      </c>
      <c r="L20">
        <v>28042020</v>
      </c>
      <c r="M20">
        <v>2271914</v>
      </c>
      <c r="N20">
        <v>350956</v>
      </c>
      <c r="O20">
        <v>15.45</v>
      </c>
      <c r="P20" t="s">
        <v>28</v>
      </c>
      <c r="Q20">
        <v>27042020</v>
      </c>
      <c r="R20">
        <v>1572375</v>
      </c>
      <c r="S20">
        <v>266492</v>
      </c>
      <c r="T20">
        <v>16.95</v>
      </c>
      <c r="U20" t="s">
        <v>28</v>
      </c>
      <c r="V20">
        <v>24042020</v>
      </c>
      <c r="W20">
        <v>3094827</v>
      </c>
      <c r="X20">
        <v>439103</v>
      </c>
      <c r="Y20">
        <v>14.19</v>
      </c>
      <c r="Z20" t="s">
        <v>28</v>
      </c>
      <c r="AA20">
        <v>23042020</v>
      </c>
      <c r="AB20">
        <v>2260917</v>
      </c>
      <c r="AC20">
        <v>391091</v>
      </c>
      <c r="AD20">
        <v>17.3</v>
      </c>
      <c r="AE20" t="s">
        <v>28</v>
      </c>
      <c r="AF20">
        <v>22042020</v>
      </c>
      <c r="AG20">
        <v>1432117</v>
      </c>
      <c r="AH20">
        <v>183557</v>
      </c>
      <c r="AI20">
        <v>12.82</v>
      </c>
      <c r="AJ20" t="s">
        <v>28</v>
      </c>
      <c r="AK20">
        <v>21042020</v>
      </c>
      <c r="AL20">
        <v>1824989</v>
      </c>
      <c r="AM20">
        <v>124548</v>
      </c>
      <c r="AN20">
        <v>6.82</v>
      </c>
      <c r="AO20" t="s">
        <v>28</v>
      </c>
      <c r="AP20">
        <v>20042020</v>
      </c>
      <c r="AQ20">
        <v>790595</v>
      </c>
      <c r="AR20">
        <v>308649</v>
      </c>
      <c r="AS20">
        <v>39.04</v>
      </c>
      <c r="AT20" t="s">
        <v>28</v>
      </c>
      <c r="AU20">
        <v>17042020</v>
      </c>
      <c r="AV20">
        <v>1457555</v>
      </c>
      <c r="AW20">
        <v>377347</v>
      </c>
      <c r="AX20">
        <v>25.89</v>
      </c>
      <c r="AY20" t="s">
        <v>28</v>
      </c>
      <c r="AZ20">
        <v>16042020</v>
      </c>
      <c r="BA20">
        <v>1351651</v>
      </c>
      <c r="BB20">
        <v>167211</v>
      </c>
      <c r="BC20">
        <v>12.37</v>
      </c>
      <c r="BD20" t="s">
        <v>28</v>
      </c>
      <c r="BE20">
        <v>15042020</v>
      </c>
      <c r="BF20">
        <v>1088202</v>
      </c>
      <c r="BG20">
        <v>261935</v>
      </c>
      <c r="BH20">
        <v>24.07</v>
      </c>
      <c r="BI20" t="s">
        <v>28</v>
      </c>
      <c r="BJ20">
        <v>13042020</v>
      </c>
      <c r="BK20">
        <v>1193225</v>
      </c>
      <c r="BL20">
        <v>190514</v>
      </c>
      <c r="BM20">
        <v>15.97</v>
      </c>
      <c r="BN20" t="s">
        <v>28</v>
      </c>
      <c r="BO20">
        <v>9042020</v>
      </c>
      <c r="BP20">
        <v>981112</v>
      </c>
      <c r="BQ20">
        <v>167567</v>
      </c>
      <c r="BR20">
        <v>17.079999999999998</v>
      </c>
      <c r="BS20" t="s">
        <v>28</v>
      </c>
      <c r="BT20">
        <v>8042020</v>
      </c>
      <c r="BU20">
        <v>1346088</v>
      </c>
      <c r="BV20">
        <v>178676</v>
      </c>
      <c r="BW20">
        <v>13.27</v>
      </c>
      <c r="BY20" t="str">
        <f t="shared" si="3"/>
        <v>BATAINDIA</v>
      </c>
      <c r="BZ20">
        <f t="shared" si="4"/>
        <v>1561853</v>
      </c>
      <c r="CA20">
        <f t="shared" si="5"/>
        <v>1270468</v>
      </c>
      <c r="CB20">
        <f t="shared" si="6"/>
        <v>2271914</v>
      </c>
      <c r="CC20">
        <f t="shared" si="7"/>
        <v>1572375</v>
      </c>
      <c r="CD20">
        <f t="shared" si="8"/>
        <v>3094827</v>
      </c>
      <c r="CE20">
        <f t="shared" si="9"/>
        <v>2260917</v>
      </c>
      <c r="CF20">
        <f t="shared" si="10"/>
        <v>1432117</v>
      </c>
      <c r="CG20">
        <f t="shared" si="11"/>
        <v>1824989</v>
      </c>
      <c r="CH20">
        <f t="shared" si="12"/>
        <v>790595</v>
      </c>
      <c r="CI20">
        <f t="shared" si="13"/>
        <v>1457555</v>
      </c>
      <c r="CJ20">
        <f t="shared" si="14"/>
        <v>1351651</v>
      </c>
      <c r="CK20">
        <f t="shared" si="15"/>
        <v>1088202</v>
      </c>
      <c r="CL20">
        <f t="shared" si="16"/>
        <v>1193225</v>
      </c>
      <c r="CM20">
        <f t="shared" si="17"/>
        <v>981112</v>
      </c>
      <c r="CN20">
        <f t="shared" si="18"/>
        <v>1346088</v>
      </c>
      <c r="CP20">
        <f t="shared" si="19"/>
        <v>5114757</v>
      </c>
      <c r="CQ20">
        <f t="shared" si="20"/>
        <v>10470501</v>
      </c>
      <c r="CR20">
        <f t="shared" si="21"/>
        <v>14518202</v>
      </c>
      <c r="CS20">
        <f t="shared" si="22"/>
        <v>20589947</v>
      </c>
      <c r="CU20">
        <f t="shared" si="23"/>
        <v>296781</v>
      </c>
      <c r="CV20">
        <f t="shared" si="24"/>
        <v>382737</v>
      </c>
      <c r="CW20">
        <f t="shared" si="25"/>
        <v>350956</v>
      </c>
      <c r="CX20">
        <f t="shared" si="26"/>
        <v>266492</v>
      </c>
      <c r="CY20">
        <f t="shared" si="27"/>
        <v>439103</v>
      </c>
      <c r="CZ20">
        <f t="shared" si="28"/>
        <v>391091</v>
      </c>
      <c r="DA20">
        <f t="shared" si="29"/>
        <v>183557</v>
      </c>
      <c r="DB20">
        <f t="shared" si="30"/>
        <v>124548</v>
      </c>
      <c r="DC20">
        <f t="shared" si="31"/>
        <v>308649</v>
      </c>
      <c r="DD20">
        <f t="shared" si="32"/>
        <v>377347</v>
      </c>
      <c r="DE20">
        <f t="shared" si="33"/>
        <v>167211</v>
      </c>
      <c r="DF20">
        <f t="shared" si="34"/>
        <v>261935</v>
      </c>
      <c r="DG20">
        <f t="shared" si="35"/>
        <v>190514</v>
      </c>
      <c r="DH20">
        <f t="shared" si="36"/>
        <v>167567</v>
      </c>
      <c r="DI20">
        <f t="shared" si="37"/>
        <v>178676</v>
      </c>
      <c r="DK20">
        <f t="shared" si="38"/>
        <v>100018500</v>
      </c>
      <c r="DL20">
        <f t="shared" si="39"/>
        <v>183037900</v>
      </c>
      <c r="DM20">
        <f t="shared" si="40"/>
        <v>244713300</v>
      </c>
      <c r="DN20">
        <f t="shared" si="41"/>
        <v>361170700</v>
      </c>
      <c r="DP20" t="str">
        <f t="shared" si="0"/>
        <v>BATAINDIA</v>
      </c>
      <c r="DQ20">
        <f t="shared" si="42"/>
        <v>19</v>
      </c>
      <c r="DR20" s="12">
        <f t="shared" si="43"/>
        <v>19.554887944823186</v>
      </c>
      <c r="DS20" s="12">
        <f t="shared" si="43"/>
        <v>17.481293397517465</v>
      </c>
      <c r="DT20" s="12">
        <f t="shared" si="43"/>
        <v>16.855620275844075</v>
      </c>
      <c r="DU20" s="12">
        <f t="shared" si="43"/>
        <v>17.541118488551717</v>
      </c>
      <c r="DV20" s="12" t="str">
        <f t="shared" si="44"/>
        <v/>
      </c>
      <c r="DX20" t="str">
        <f t="shared" si="2"/>
        <v>BATAINDIA</v>
      </c>
      <c r="DY20" s="12">
        <f t="shared" si="45"/>
        <v>19</v>
      </c>
      <c r="DZ20">
        <f t="shared" si="46"/>
        <v>30.13</v>
      </c>
      <c r="EA20">
        <f t="shared" si="47"/>
        <v>15.45</v>
      </c>
      <c r="EB20">
        <f t="shared" si="48"/>
        <v>16.95</v>
      </c>
      <c r="EC20">
        <f t="shared" si="49"/>
        <v>14.19</v>
      </c>
      <c r="ED20">
        <f t="shared" si="50"/>
        <v>17.3</v>
      </c>
      <c r="EE20">
        <f t="shared" si="51"/>
        <v>12.82</v>
      </c>
      <c r="EF20">
        <f t="shared" si="52"/>
        <v>6.82</v>
      </c>
      <c r="EG20">
        <f t="shared" si="53"/>
        <v>39.04</v>
      </c>
      <c r="EH20">
        <f t="shared" si="54"/>
        <v>25.89</v>
      </c>
      <c r="EI20">
        <f t="shared" si="55"/>
        <v>12.37</v>
      </c>
      <c r="EJ20">
        <f t="shared" si="56"/>
        <v>24.07</v>
      </c>
      <c r="EK20">
        <f t="shared" si="57"/>
        <v>15.97</v>
      </c>
      <c r="EL20">
        <f t="shared" si="58"/>
        <v>17.079999999999998</v>
      </c>
      <c r="EM20">
        <f t="shared" si="59"/>
        <v>13.27</v>
      </c>
    </row>
    <row r="21" spans="1:143" x14ac:dyDescent="0.25">
      <c r="A21" t="s">
        <v>29</v>
      </c>
      <c r="B21">
        <v>30042020</v>
      </c>
      <c r="C21">
        <v>17110089</v>
      </c>
      <c r="D21">
        <v>7129346</v>
      </c>
      <c r="E21">
        <v>41.67</v>
      </c>
      <c r="F21" t="s">
        <v>29</v>
      </c>
      <c r="G21">
        <v>29042020</v>
      </c>
      <c r="H21">
        <v>9776560</v>
      </c>
      <c r="I21">
        <v>4083607</v>
      </c>
      <c r="J21">
        <v>41.77</v>
      </c>
      <c r="K21" t="s">
        <v>29</v>
      </c>
      <c r="L21">
        <v>28042020</v>
      </c>
      <c r="M21">
        <v>4712408</v>
      </c>
      <c r="N21">
        <v>993208</v>
      </c>
      <c r="O21">
        <v>21.08</v>
      </c>
      <c r="P21" t="s">
        <v>29</v>
      </c>
      <c r="Q21">
        <v>27042020</v>
      </c>
      <c r="R21">
        <v>7248704</v>
      </c>
      <c r="S21">
        <v>1745715</v>
      </c>
      <c r="T21">
        <v>24.08</v>
      </c>
      <c r="U21" t="s">
        <v>29</v>
      </c>
      <c r="V21">
        <v>24042020</v>
      </c>
      <c r="W21">
        <v>24292851</v>
      </c>
      <c r="X21">
        <v>9193819</v>
      </c>
      <c r="Y21">
        <v>37.85</v>
      </c>
      <c r="Z21" t="s">
        <v>29</v>
      </c>
      <c r="AA21">
        <v>23042020</v>
      </c>
      <c r="AB21">
        <v>13050062</v>
      </c>
      <c r="AC21">
        <v>3129865</v>
      </c>
      <c r="AD21">
        <v>23.98</v>
      </c>
      <c r="AE21" t="s">
        <v>29</v>
      </c>
      <c r="AF21">
        <v>22042020</v>
      </c>
      <c r="AG21">
        <v>10573856</v>
      </c>
      <c r="AH21">
        <v>1994095</v>
      </c>
      <c r="AI21">
        <v>18.86</v>
      </c>
      <c r="AJ21" t="s">
        <v>29</v>
      </c>
      <c r="AK21">
        <v>21042020</v>
      </c>
      <c r="AL21">
        <v>20673343</v>
      </c>
      <c r="AM21">
        <v>4610729</v>
      </c>
      <c r="AN21">
        <v>22.3</v>
      </c>
      <c r="AO21" t="s">
        <v>29</v>
      </c>
      <c r="AP21">
        <v>20042020</v>
      </c>
      <c r="AQ21">
        <v>34849649</v>
      </c>
      <c r="AR21">
        <v>11237914</v>
      </c>
      <c r="AS21">
        <v>32.25</v>
      </c>
      <c r="AT21" t="s">
        <v>29</v>
      </c>
      <c r="AU21">
        <v>17042020</v>
      </c>
      <c r="AV21">
        <v>19718808</v>
      </c>
      <c r="AW21">
        <v>14401430</v>
      </c>
      <c r="AX21">
        <v>73.03</v>
      </c>
      <c r="AY21" t="s">
        <v>29</v>
      </c>
      <c r="AZ21">
        <v>16042020</v>
      </c>
      <c r="BA21">
        <v>23532178</v>
      </c>
      <c r="BB21">
        <v>15812322</v>
      </c>
      <c r="BC21">
        <v>67.19</v>
      </c>
      <c r="BD21" t="s">
        <v>29</v>
      </c>
      <c r="BE21">
        <v>15042020</v>
      </c>
      <c r="BF21">
        <v>11486310</v>
      </c>
      <c r="BG21">
        <v>4032174</v>
      </c>
      <c r="BH21">
        <v>35.1</v>
      </c>
      <c r="BI21" t="s">
        <v>29</v>
      </c>
      <c r="BJ21">
        <v>13042020</v>
      </c>
      <c r="BK21">
        <v>9995138</v>
      </c>
      <c r="BL21">
        <v>2991641</v>
      </c>
      <c r="BM21">
        <v>29.93</v>
      </c>
      <c r="BN21" t="s">
        <v>29</v>
      </c>
      <c r="BO21">
        <v>9042020</v>
      </c>
      <c r="BP21">
        <v>9722574</v>
      </c>
      <c r="BQ21">
        <v>3974925</v>
      </c>
      <c r="BR21">
        <v>40.880000000000003</v>
      </c>
      <c r="BS21" t="s">
        <v>29</v>
      </c>
      <c r="BT21">
        <v>8042020</v>
      </c>
      <c r="BU21">
        <v>16699885</v>
      </c>
      <c r="BV21">
        <v>5469927</v>
      </c>
      <c r="BW21">
        <v>32.75</v>
      </c>
      <c r="BY21" t="str">
        <f t="shared" si="3"/>
        <v>BEL</v>
      </c>
      <c r="BZ21">
        <f t="shared" si="4"/>
        <v>17110089</v>
      </c>
      <c r="CA21">
        <f t="shared" si="5"/>
        <v>9776560</v>
      </c>
      <c r="CB21">
        <f t="shared" si="6"/>
        <v>4712408</v>
      </c>
      <c r="CC21">
        <f t="shared" si="7"/>
        <v>7248704</v>
      </c>
      <c r="CD21">
        <f t="shared" si="8"/>
        <v>24292851</v>
      </c>
      <c r="CE21">
        <f t="shared" si="9"/>
        <v>13050062</v>
      </c>
      <c r="CF21">
        <f t="shared" si="10"/>
        <v>10573856</v>
      </c>
      <c r="CG21">
        <f t="shared" si="11"/>
        <v>20673343</v>
      </c>
      <c r="CH21">
        <f t="shared" si="12"/>
        <v>34849649</v>
      </c>
      <c r="CI21">
        <f t="shared" si="13"/>
        <v>19718808</v>
      </c>
      <c r="CJ21">
        <f t="shared" si="14"/>
        <v>23532178</v>
      </c>
      <c r="CK21">
        <f t="shared" si="15"/>
        <v>11486310</v>
      </c>
      <c r="CL21">
        <f t="shared" si="16"/>
        <v>9995138</v>
      </c>
      <c r="CM21">
        <f t="shared" si="17"/>
        <v>9722574</v>
      </c>
      <c r="CN21">
        <f t="shared" si="18"/>
        <v>16699885</v>
      </c>
      <c r="CP21">
        <f t="shared" si="19"/>
        <v>21737672</v>
      </c>
      <c r="CQ21">
        <f t="shared" si="20"/>
        <v>59080585</v>
      </c>
      <c r="CR21">
        <f t="shared" si="21"/>
        <v>125177433</v>
      </c>
      <c r="CS21">
        <f t="shared" si="22"/>
        <v>199632441</v>
      </c>
      <c r="CU21">
        <f t="shared" si="23"/>
        <v>7129346</v>
      </c>
      <c r="CV21">
        <f t="shared" si="24"/>
        <v>4083607</v>
      </c>
      <c r="CW21">
        <f t="shared" si="25"/>
        <v>993208</v>
      </c>
      <c r="CX21">
        <f t="shared" si="26"/>
        <v>1745715</v>
      </c>
      <c r="CY21">
        <f t="shared" si="27"/>
        <v>9193819</v>
      </c>
      <c r="CZ21">
        <f t="shared" si="28"/>
        <v>3129865</v>
      </c>
      <c r="DA21">
        <f t="shared" si="29"/>
        <v>1994095</v>
      </c>
      <c r="DB21">
        <f t="shared" si="30"/>
        <v>4610729</v>
      </c>
      <c r="DC21">
        <f t="shared" si="31"/>
        <v>11237914</v>
      </c>
      <c r="DD21">
        <f t="shared" si="32"/>
        <v>14401430</v>
      </c>
      <c r="DE21">
        <f t="shared" si="33"/>
        <v>15812322</v>
      </c>
      <c r="DF21">
        <f t="shared" si="34"/>
        <v>4032174</v>
      </c>
      <c r="DG21">
        <f t="shared" si="35"/>
        <v>2991641</v>
      </c>
      <c r="DH21">
        <f t="shared" si="36"/>
        <v>3974925</v>
      </c>
      <c r="DI21">
        <f t="shared" si="37"/>
        <v>5469927</v>
      </c>
      <c r="DK21">
        <f t="shared" si="38"/>
        <v>682253000</v>
      </c>
      <c r="DL21">
        <f t="shared" si="39"/>
        <v>1914621400</v>
      </c>
      <c r="DM21">
        <f t="shared" si="40"/>
        <v>3698895200</v>
      </c>
      <c r="DN21">
        <f t="shared" si="41"/>
        <v>7820144400</v>
      </c>
      <c r="DP21" t="str">
        <f t="shared" si="0"/>
        <v>BEL</v>
      </c>
      <c r="DQ21">
        <f t="shared" si="42"/>
        <v>41.67</v>
      </c>
      <c r="DR21" s="12">
        <f t="shared" si="43"/>
        <v>31.38574360676709</v>
      </c>
      <c r="DS21" s="12">
        <f t="shared" si="43"/>
        <v>32.406947223017511</v>
      </c>
      <c r="DT21" s="12">
        <f t="shared" si="43"/>
        <v>29.549217549460373</v>
      </c>
      <c r="DU21" s="12">
        <f t="shared" si="43"/>
        <v>39.172713416853924</v>
      </c>
      <c r="DV21" s="12">
        <f t="shared" si="44"/>
        <v>41.67</v>
      </c>
      <c r="DX21" t="str">
        <f t="shared" si="2"/>
        <v>BEL</v>
      </c>
      <c r="DY21" s="12">
        <f t="shared" si="45"/>
        <v>41.67</v>
      </c>
      <c r="DZ21">
        <f t="shared" si="46"/>
        <v>41.77</v>
      </c>
      <c r="EA21">
        <f t="shared" si="47"/>
        <v>21.08</v>
      </c>
      <c r="EB21">
        <f t="shared" si="48"/>
        <v>24.08</v>
      </c>
      <c r="EC21">
        <f t="shared" si="49"/>
        <v>37.85</v>
      </c>
      <c r="ED21">
        <f t="shared" si="50"/>
        <v>23.98</v>
      </c>
      <c r="EE21">
        <f t="shared" si="51"/>
        <v>18.86</v>
      </c>
      <c r="EF21">
        <f t="shared" si="52"/>
        <v>22.3</v>
      </c>
      <c r="EG21">
        <f t="shared" si="53"/>
        <v>32.25</v>
      </c>
      <c r="EH21">
        <f t="shared" si="54"/>
        <v>73.03</v>
      </c>
      <c r="EI21">
        <f t="shared" si="55"/>
        <v>67.19</v>
      </c>
      <c r="EJ21">
        <f t="shared" si="56"/>
        <v>35.1</v>
      </c>
      <c r="EK21">
        <f t="shared" si="57"/>
        <v>29.93</v>
      </c>
      <c r="EL21">
        <f t="shared" si="58"/>
        <v>40.880000000000003</v>
      </c>
      <c r="EM21">
        <f t="shared" si="59"/>
        <v>32.75</v>
      </c>
    </row>
    <row r="22" spans="1:143" x14ac:dyDescent="0.25">
      <c r="A22" t="s">
        <v>30</v>
      </c>
      <c r="B22">
        <v>30042020</v>
      </c>
      <c r="C22">
        <v>2294731</v>
      </c>
      <c r="D22">
        <v>628639</v>
      </c>
      <c r="E22">
        <v>27.39</v>
      </c>
      <c r="F22" t="s">
        <v>30</v>
      </c>
      <c r="G22">
        <v>29042020</v>
      </c>
      <c r="H22">
        <v>1191125</v>
      </c>
      <c r="I22">
        <v>292453</v>
      </c>
      <c r="J22">
        <v>24.55</v>
      </c>
      <c r="K22" t="s">
        <v>30</v>
      </c>
      <c r="L22">
        <v>28042020</v>
      </c>
      <c r="M22">
        <v>1609600</v>
      </c>
      <c r="N22">
        <v>201891</v>
      </c>
      <c r="O22">
        <v>12.54</v>
      </c>
      <c r="P22" t="s">
        <v>30</v>
      </c>
      <c r="Q22">
        <v>27042020</v>
      </c>
      <c r="R22">
        <v>855039</v>
      </c>
      <c r="S22">
        <v>124884</v>
      </c>
      <c r="T22">
        <v>14.61</v>
      </c>
      <c r="U22" t="s">
        <v>30</v>
      </c>
      <c r="V22">
        <v>24042020</v>
      </c>
      <c r="W22">
        <v>1502468</v>
      </c>
      <c r="X22">
        <v>315072</v>
      </c>
      <c r="Y22">
        <v>20.97</v>
      </c>
      <c r="Z22" t="s">
        <v>30</v>
      </c>
      <c r="AA22">
        <v>23042020</v>
      </c>
      <c r="AB22">
        <v>1186582</v>
      </c>
      <c r="AC22">
        <v>248769</v>
      </c>
      <c r="AD22">
        <v>20.97</v>
      </c>
      <c r="AE22" t="s">
        <v>30</v>
      </c>
      <c r="AF22">
        <v>22042020</v>
      </c>
      <c r="AG22">
        <v>2362427</v>
      </c>
      <c r="AH22">
        <v>327923</v>
      </c>
      <c r="AI22">
        <v>13.88</v>
      </c>
      <c r="AJ22" t="s">
        <v>30</v>
      </c>
      <c r="AK22">
        <v>21042020</v>
      </c>
      <c r="AL22">
        <v>1593223</v>
      </c>
      <c r="AM22">
        <v>232063</v>
      </c>
      <c r="AN22">
        <v>14.57</v>
      </c>
      <c r="AO22" t="s">
        <v>30</v>
      </c>
      <c r="AP22">
        <v>20042020</v>
      </c>
      <c r="AQ22">
        <v>778657</v>
      </c>
      <c r="AR22">
        <v>219524</v>
      </c>
      <c r="AS22">
        <v>28.19</v>
      </c>
      <c r="AT22" t="s">
        <v>30</v>
      </c>
      <c r="AU22">
        <v>17042020</v>
      </c>
      <c r="AV22">
        <v>948858</v>
      </c>
      <c r="AW22">
        <v>187207</v>
      </c>
      <c r="AX22">
        <v>19.73</v>
      </c>
      <c r="AY22" t="s">
        <v>30</v>
      </c>
      <c r="AZ22">
        <v>16042020</v>
      </c>
      <c r="BA22">
        <v>1476905</v>
      </c>
      <c r="BB22">
        <v>484759</v>
      </c>
      <c r="BC22">
        <v>32.82</v>
      </c>
      <c r="BD22" t="s">
        <v>30</v>
      </c>
      <c r="BE22">
        <v>15042020</v>
      </c>
      <c r="BF22">
        <v>2418076</v>
      </c>
      <c r="BG22">
        <v>574237</v>
      </c>
      <c r="BH22">
        <v>23.75</v>
      </c>
      <c r="BI22" t="s">
        <v>30</v>
      </c>
      <c r="BJ22">
        <v>13042020</v>
      </c>
      <c r="BK22">
        <v>1363753</v>
      </c>
      <c r="BL22">
        <v>304011</v>
      </c>
      <c r="BM22">
        <v>22.29</v>
      </c>
      <c r="BN22" t="s">
        <v>30</v>
      </c>
      <c r="BO22">
        <v>9042020</v>
      </c>
      <c r="BP22">
        <v>832489</v>
      </c>
      <c r="BQ22">
        <v>130483</v>
      </c>
      <c r="BR22">
        <v>15.67</v>
      </c>
      <c r="BS22" t="s">
        <v>30</v>
      </c>
      <c r="BT22">
        <v>8042020</v>
      </c>
      <c r="BU22">
        <v>1729062</v>
      </c>
      <c r="BV22">
        <v>540465</v>
      </c>
      <c r="BW22">
        <v>31.26</v>
      </c>
      <c r="BY22" t="str">
        <f t="shared" si="3"/>
        <v>BERGEPAINT</v>
      </c>
      <c r="BZ22">
        <f t="shared" si="4"/>
        <v>2294731</v>
      </c>
      <c r="CA22">
        <f t="shared" si="5"/>
        <v>1191125</v>
      </c>
      <c r="CB22">
        <f t="shared" si="6"/>
        <v>1609600</v>
      </c>
      <c r="CC22">
        <f t="shared" si="7"/>
        <v>855039</v>
      </c>
      <c r="CD22">
        <f t="shared" si="8"/>
        <v>1502468</v>
      </c>
      <c r="CE22">
        <f t="shared" si="9"/>
        <v>1186582</v>
      </c>
      <c r="CF22">
        <f t="shared" si="10"/>
        <v>2362427</v>
      </c>
      <c r="CG22">
        <f t="shared" si="11"/>
        <v>1593223</v>
      </c>
      <c r="CH22">
        <f t="shared" si="12"/>
        <v>778657</v>
      </c>
      <c r="CI22">
        <f t="shared" si="13"/>
        <v>948858</v>
      </c>
      <c r="CJ22">
        <f t="shared" si="14"/>
        <v>1476905</v>
      </c>
      <c r="CK22">
        <f t="shared" si="15"/>
        <v>2418076</v>
      </c>
      <c r="CL22">
        <f t="shared" si="16"/>
        <v>1363753</v>
      </c>
      <c r="CM22">
        <f t="shared" si="17"/>
        <v>832489</v>
      </c>
      <c r="CN22">
        <f t="shared" si="18"/>
        <v>1729062</v>
      </c>
      <c r="CP22">
        <f t="shared" si="19"/>
        <v>3655764</v>
      </c>
      <c r="CQ22">
        <f t="shared" si="20"/>
        <v>6344814</v>
      </c>
      <c r="CR22">
        <f t="shared" si="21"/>
        <v>11079121</v>
      </c>
      <c r="CS22">
        <f t="shared" si="22"/>
        <v>18119202</v>
      </c>
      <c r="CU22">
        <f t="shared" si="23"/>
        <v>628639</v>
      </c>
      <c r="CV22">
        <f t="shared" si="24"/>
        <v>292453</v>
      </c>
      <c r="CW22">
        <f t="shared" si="25"/>
        <v>201891</v>
      </c>
      <c r="CX22">
        <f t="shared" si="26"/>
        <v>124884</v>
      </c>
      <c r="CY22">
        <f t="shared" si="27"/>
        <v>315072</v>
      </c>
      <c r="CZ22">
        <f t="shared" si="28"/>
        <v>248769</v>
      </c>
      <c r="DA22">
        <f t="shared" si="29"/>
        <v>327923</v>
      </c>
      <c r="DB22">
        <f t="shared" si="30"/>
        <v>232063</v>
      </c>
      <c r="DC22">
        <f t="shared" si="31"/>
        <v>219524</v>
      </c>
      <c r="DD22">
        <f t="shared" si="32"/>
        <v>187207</v>
      </c>
      <c r="DE22">
        <f t="shared" si="33"/>
        <v>484759</v>
      </c>
      <c r="DF22">
        <f t="shared" si="34"/>
        <v>574237</v>
      </c>
      <c r="DG22">
        <f t="shared" si="35"/>
        <v>304011</v>
      </c>
      <c r="DH22">
        <f t="shared" si="36"/>
        <v>130483</v>
      </c>
      <c r="DI22">
        <f t="shared" si="37"/>
        <v>540465</v>
      </c>
      <c r="DK22">
        <f t="shared" si="38"/>
        <v>61922800</v>
      </c>
      <c r="DL22">
        <f t="shared" si="39"/>
        <v>118306900</v>
      </c>
      <c r="DM22">
        <f t="shared" si="40"/>
        <v>196257900</v>
      </c>
      <c r="DN22">
        <f t="shared" si="41"/>
        <v>364327600</v>
      </c>
      <c r="DP22" t="str">
        <f t="shared" si="0"/>
        <v>BERGEPAINT</v>
      </c>
      <c r="DQ22">
        <f t="shared" si="42"/>
        <v>27.39</v>
      </c>
      <c r="DR22" s="12">
        <f t="shared" si="43"/>
        <v>16.93840193185337</v>
      </c>
      <c r="DS22" s="12">
        <f t="shared" si="43"/>
        <v>18.646236122918655</v>
      </c>
      <c r="DT22" s="12">
        <f t="shared" si="43"/>
        <v>17.71421216538749</v>
      </c>
      <c r="DU22" s="12">
        <f t="shared" si="43"/>
        <v>20.107265209582629</v>
      </c>
      <c r="DV22" s="12">
        <f t="shared" si="44"/>
        <v>27.39</v>
      </c>
      <c r="DX22" t="str">
        <f t="shared" si="2"/>
        <v>BERGEPAINT</v>
      </c>
      <c r="DY22" s="12">
        <f t="shared" si="45"/>
        <v>27.39</v>
      </c>
      <c r="DZ22">
        <f t="shared" si="46"/>
        <v>24.55</v>
      </c>
      <c r="EA22">
        <f t="shared" si="47"/>
        <v>12.54</v>
      </c>
      <c r="EB22">
        <f t="shared" si="48"/>
        <v>14.61</v>
      </c>
      <c r="EC22">
        <f t="shared" si="49"/>
        <v>20.97</v>
      </c>
      <c r="ED22">
        <f t="shared" si="50"/>
        <v>20.97</v>
      </c>
      <c r="EE22">
        <f t="shared" si="51"/>
        <v>13.88</v>
      </c>
      <c r="EF22">
        <f t="shared" si="52"/>
        <v>14.57</v>
      </c>
      <c r="EG22">
        <f t="shared" si="53"/>
        <v>28.19</v>
      </c>
      <c r="EH22">
        <f t="shared" si="54"/>
        <v>19.73</v>
      </c>
      <c r="EI22">
        <f t="shared" si="55"/>
        <v>32.82</v>
      </c>
      <c r="EJ22">
        <f t="shared" si="56"/>
        <v>23.75</v>
      </c>
      <c r="EK22">
        <f t="shared" si="57"/>
        <v>22.29</v>
      </c>
      <c r="EL22">
        <f t="shared" si="58"/>
        <v>15.67</v>
      </c>
      <c r="EM22">
        <f t="shared" si="59"/>
        <v>31.26</v>
      </c>
    </row>
    <row r="23" spans="1:143" x14ac:dyDescent="0.25">
      <c r="A23" t="s">
        <v>31</v>
      </c>
      <c r="B23">
        <v>30042020</v>
      </c>
      <c r="C23">
        <v>8508750</v>
      </c>
      <c r="D23">
        <v>1190238</v>
      </c>
      <c r="E23">
        <v>13.99</v>
      </c>
      <c r="F23" t="s">
        <v>31</v>
      </c>
      <c r="G23">
        <v>29042020</v>
      </c>
      <c r="H23">
        <v>3470987</v>
      </c>
      <c r="I23">
        <v>662167</v>
      </c>
      <c r="J23">
        <v>19.079999999999998</v>
      </c>
      <c r="K23" t="s">
        <v>31</v>
      </c>
      <c r="L23">
        <v>28042020</v>
      </c>
      <c r="M23">
        <v>1615301</v>
      </c>
      <c r="N23">
        <v>323874</v>
      </c>
      <c r="O23">
        <v>20.05</v>
      </c>
      <c r="P23" t="s">
        <v>31</v>
      </c>
      <c r="Q23">
        <v>27042020</v>
      </c>
      <c r="R23">
        <v>2874070</v>
      </c>
      <c r="S23">
        <v>422920</v>
      </c>
      <c r="T23">
        <v>14.72</v>
      </c>
      <c r="U23" t="s">
        <v>31</v>
      </c>
      <c r="V23">
        <v>24042020</v>
      </c>
      <c r="W23">
        <v>2241342</v>
      </c>
      <c r="X23">
        <v>330686</v>
      </c>
      <c r="Y23">
        <v>14.75</v>
      </c>
      <c r="Z23" t="s">
        <v>31</v>
      </c>
      <c r="AA23">
        <v>23042020</v>
      </c>
      <c r="AB23">
        <v>3012848</v>
      </c>
      <c r="AC23">
        <v>735085</v>
      </c>
      <c r="AD23">
        <v>24.4</v>
      </c>
      <c r="AE23" t="s">
        <v>31</v>
      </c>
      <c r="AF23">
        <v>22042020</v>
      </c>
      <c r="AG23">
        <v>2497060</v>
      </c>
      <c r="AH23">
        <v>776122</v>
      </c>
      <c r="AI23">
        <v>31.08</v>
      </c>
      <c r="AJ23" t="s">
        <v>31</v>
      </c>
      <c r="AK23">
        <v>21042020</v>
      </c>
      <c r="AL23">
        <v>3072550</v>
      </c>
      <c r="AM23">
        <v>744873</v>
      </c>
      <c r="AN23">
        <v>24.24</v>
      </c>
      <c r="AO23" t="s">
        <v>31</v>
      </c>
      <c r="AP23">
        <v>20042020</v>
      </c>
      <c r="AQ23">
        <v>6400830</v>
      </c>
      <c r="AR23">
        <v>1974693</v>
      </c>
      <c r="AS23">
        <v>30.85</v>
      </c>
      <c r="AT23" t="s">
        <v>31</v>
      </c>
      <c r="AU23">
        <v>17042020</v>
      </c>
      <c r="AV23">
        <v>11341639</v>
      </c>
      <c r="AW23">
        <v>2836530</v>
      </c>
      <c r="AX23">
        <v>25.01</v>
      </c>
      <c r="AY23" t="s">
        <v>31</v>
      </c>
      <c r="AZ23">
        <v>16042020</v>
      </c>
      <c r="BA23">
        <v>2238188</v>
      </c>
      <c r="BB23">
        <v>535050</v>
      </c>
      <c r="BC23">
        <v>23.91</v>
      </c>
      <c r="BD23" t="s">
        <v>31</v>
      </c>
      <c r="BE23">
        <v>15042020</v>
      </c>
      <c r="BF23">
        <v>1875218</v>
      </c>
      <c r="BG23">
        <v>660072</v>
      </c>
      <c r="BH23">
        <v>35.200000000000003</v>
      </c>
      <c r="BI23" t="s">
        <v>31</v>
      </c>
      <c r="BJ23">
        <v>13042020</v>
      </c>
      <c r="BK23">
        <v>1008742</v>
      </c>
      <c r="BL23">
        <v>261738</v>
      </c>
      <c r="BM23">
        <v>25.95</v>
      </c>
      <c r="BN23" t="s">
        <v>31</v>
      </c>
      <c r="BO23">
        <v>9042020</v>
      </c>
      <c r="BP23">
        <v>1893139</v>
      </c>
      <c r="BQ23">
        <v>396996</v>
      </c>
      <c r="BR23">
        <v>20.97</v>
      </c>
      <c r="BS23" t="s">
        <v>31</v>
      </c>
      <c r="BT23">
        <v>8042020</v>
      </c>
      <c r="BU23">
        <v>5030681</v>
      </c>
      <c r="BV23">
        <v>1431515</v>
      </c>
      <c r="BW23">
        <v>28.46</v>
      </c>
      <c r="BY23" t="str">
        <f t="shared" si="3"/>
        <v>BHARATFORG</v>
      </c>
      <c r="BZ23">
        <f t="shared" si="4"/>
        <v>8508750</v>
      </c>
      <c r="CA23">
        <f t="shared" si="5"/>
        <v>3470987</v>
      </c>
      <c r="CB23">
        <f t="shared" si="6"/>
        <v>1615301</v>
      </c>
      <c r="CC23">
        <f t="shared" si="7"/>
        <v>2874070</v>
      </c>
      <c r="CD23">
        <f t="shared" si="8"/>
        <v>2241342</v>
      </c>
      <c r="CE23">
        <f t="shared" si="9"/>
        <v>3012848</v>
      </c>
      <c r="CF23">
        <f t="shared" si="10"/>
        <v>2497060</v>
      </c>
      <c r="CG23">
        <f t="shared" si="11"/>
        <v>3072550</v>
      </c>
      <c r="CH23">
        <f t="shared" si="12"/>
        <v>6400830</v>
      </c>
      <c r="CI23">
        <f t="shared" si="13"/>
        <v>11341639</v>
      </c>
      <c r="CJ23">
        <f t="shared" si="14"/>
        <v>2238188</v>
      </c>
      <c r="CK23">
        <f t="shared" si="15"/>
        <v>1875218</v>
      </c>
      <c r="CL23">
        <f t="shared" si="16"/>
        <v>1008742</v>
      </c>
      <c r="CM23">
        <f t="shared" si="17"/>
        <v>1893139</v>
      </c>
      <c r="CN23">
        <f t="shared" si="18"/>
        <v>5030681</v>
      </c>
      <c r="CP23">
        <f t="shared" si="19"/>
        <v>7960358</v>
      </c>
      <c r="CQ23">
        <f t="shared" si="20"/>
        <v>13214548</v>
      </c>
      <c r="CR23">
        <f t="shared" si="21"/>
        <v>25184988</v>
      </c>
      <c r="CS23">
        <f t="shared" si="22"/>
        <v>43541914</v>
      </c>
      <c r="CU23">
        <f t="shared" si="23"/>
        <v>1190238</v>
      </c>
      <c r="CV23">
        <f t="shared" si="24"/>
        <v>662167</v>
      </c>
      <c r="CW23">
        <f t="shared" si="25"/>
        <v>323874</v>
      </c>
      <c r="CX23">
        <f t="shared" si="26"/>
        <v>422920</v>
      </c>
      <c r="CY23">
        <f t="shared" si="27"/>
        <v>330686</v>
      </c>
      <c r="CZ23">
        <f t="shared" si="28"/>
        <v>735085</v>
      </c>
      <c r="DA23">
        <f t="shared" si="29"/>
        <v>776122</v>
      </c>
      <c r="DB23">
        <f t="shared" si="30"/>
        <v>744873</v>
      </c>
      <c r="DC23">
        <f t="shared" si="31"/>
        <v>1974693</v>
      </c>
      <c r="DD23">
        <f t="shared" si="32"/>
        <v>2836530</v>
      </c>
      <c r="DE23">
        <f t="shared" si="33"/>
        <v>535050</v>
      </c>
      <c r="DF23">
        <f t="shared" si="34"/>
        <v>660072</v>
      </c>
      <c r="DG23">
        <f t="shared" si="35"/>
        <v>261738</v>
      </c>
      <c r="DH23">
        <f t="shared" si="36"/>
        <v>396996</v>
      </c>
      <c r="DI23">
        <f t="shared" si="37"/>
        <v>1431515</v>
      </c>
      <c r="DK23">
        <f t="shared" si="38"/>
        <v>140896100</v>
      </c>
      <c r="DL23">
        <f t="shared" si="39"/>
        <v>247473200</v>
      </c>
      <c r="DM23">
        <f t="shared" si="40"/>
        <v>597042000</v>
      </c>
      <c r="DN23">
        <f t="shared" si="41"/>
        <v>1066080600</v>
      </c>
      <c r="DP23" t="str">
        <f t="shared" si="0"/>
        <v>BHARATFORG</v>
      </c>
      <c r="DQ23">
        <f t="shared" si="42"/>
        <v>13.99</v>
      </c>
      <c r="DR23" s="12">
        <f t="shared" si="43"/>
        <v>17.699719032736969</v>
      </c>
      <c r="DS23" s="12">
        <f t="shared" si="43"/>
        <v>18.727329909430122</v>
      </c>
      <c r="DT23" s="12">
        <f t="shared" si="43"/>
        <v>23.706265017874934</v>
      </c>
      <c r="DU23" s="12">
        <f t="shared" si="43"/>
        <v>24.484008672655044</v>
      </c>
      <c r="DV23" s="12" t="str">
        <f t="shared" si="44"/>
        <v/>
      </c>
      <c r="DX23" t="str">
        <f t="shared" si="2"/>
        <v>BHARATFORG</v>
      </c>
      <c r="DY23" s="12">
        <f t="shared" si="45"/>
        <v>13.99</v>
      </c>
      <c r="DZ23">
        <f t="shared" si="46"/>
        <v>19.079999999999998</v>
      </c>
      <c r="EA23">
        <f t="shared" si="47"/>
        <v>20.05</v>
      </c>
      <c r="EB23">
        <f t="shared" si="48"/>
        <v>14.72</v>
      </c>
      <c r="EC23">
        <f t="shared" si="49"/>
        <v>14.75</v>
      </c>
      <c r="ED23">
        <f t="shared" si="50"/>
        <v>24.4</v>
      </c>
      <c r="EE23">
        <f t="shared" si="51"/>
        <v>31.08</v>
      </c>
      <c r="EF23">
        <f t="shared" si="52"/>
        <v>24.24</v>
      </c>
      <c r="EG23">
        <f t="shared" si="53"/>
        <v>30.85</v>
      </c>
      <c r="EH23">
        <f t="shared" si="54"/>
        <v>25.01</v>
      </c>
      <c r="EI23">
        <f t="shared" si="55"/>
        <v>23.91</v>
      </c>
      <c r="EJ23">
        <f t="shared" si="56"/>
        <v>35.200000000000003</v>
      </c>
      <c r="EK23">
        <f t="shared" si="57"/>
        <v>25.95</v>
      </c>
      <c r="EL23">
        <f t="shared" si="58"/>
        <v>20.97</v>
      </c>
      <c r="EM23">
        <f t="shared" si="59"/>
        <v>28.46</v>
      </c>
    </row>
    <row r="24" spans="1:143" x14ac:dyDescent="0.25">
      <c r="A24" t="s">
        <v>32</v>
      </c>
      <c r="B24">
        <v>30042020</v>
      </c>
      <c r="C24">
        <v>19799179</v>
      </c>
      <c r="D24">
        <v>8725501</v>
      </c>
      <c r="E24">
        <v>44.07</v>
      </c>
      <c r="F24" t="s">
        <v>32</v>
      </c>
      <c r="G24">
        <v>29042020</v>
      </c>
      <c r="H24">
        <v>8217929</v>
      </c>
      <c r="I24">
        <v>3156405</v>
      </c>
      <c r="J24">
        <v>38.409999999999997</v>
      </c>
      <c r="K24" t="s">
        <v>32</v>
      </c>
      <c r="L24">
        <v>28042020</v>
      </c>
      <c r="M24">
        <v>11512936</v>
      </c>
      <c r="N24">
        <v>5140240</v>
      </c>
      <c r="O24">
        <v>44.65</v>
      </c>
      <c r="P24" t="s">
        <v>32</v>
      </c>
      <c r="Q24">
        <v>27042020</v>
      </c>
      <c r="R24">
        <v>9888710</v>
      </c>
      <c r="S24">
        <v>5240993</v>
      </c>
      <c r="T24">
        <v>53</v>
      </c>
      <c r="U24" t="s">
        <v>32</v>
      </c>
      <c r="V24">
        <v>24042020</v>
      </c>
      <c r="W24">
        <v>11937738</v>
      </c>
      <c r="X24">
        <v>5471099</v>
      </c>
      <c r="Y24">
        <v>45.83</v>
      </c>
      <c r="Z24" t="s">
        <v>32</v>
      </c>
      <c r="AA24">
        <v>23042020</v>
      </c>
      <c r="AB24">
        <v>12532120</v>
      </c>
      <c r="AC24">
        <v>6579408</v>
      </c>
      <c r="AD24">
        <v>52.5</v>
      </c>
      <c r="AE24" t="s">
        <v>32</v>
      </c>
      <c r="AF24">
        <v>22042020</v>
      </c>
      <c r="AG24">
        <v>18107820</v>
      </c>
      <c r="AH24">
        <v>6990076</v>
      </c>
      <c r="AI24">
        <v>38.6</v>
      </c>
      <c r="AJ24" t="s">
        <v>32</v>
      </c>
      <c r="AK24">
        <v>21042020</v>
      </c>
      <c r="AL24">
        <v>15491009</v>
      </c>
      <c r="AM24">
        <v>6611317</v>
      </c>
      <c r="AN24">
        <v>42.68</v>
      </c>
      <c r="AO24" t="s">
        <v>32</v>
      </c>
      <c r="AP24">
        <v>20042020</v>
      </c>
      <c r="AQ24">
        <v>11473202</v>
      </c>
      <c r="AR24">
        <v>5288740</v>
      </c>
      <c r="AS24">
        <v>46.1</v>
      </c>
      <c r="AT24" t="s">
        <v>32</v>
      </c>
      <c r="AU24">
        <v>17042020</v>
      </c>
      <c r="AV24">
        <v>16127623</v>
      </c>
      <c r="AW24">
        <v>8507005</v>
      </c>
      <c r="AX24">
        <v>52.75</v>
      </c>
      <c r="AY24" t="s">
        <v>32</v>
      </c>
      <c r="AZ24">
        <v>16042020</v>
      </c>
      <c r="BA24">
        <v>17082242</v>
      </c>
      <c r="BB24">
        <v>9178491</v>
      </c>
      <c r="BC24">
        <v>53.73</v>
      </c>
      <c r="BD24" t="s">
        <v>32</v>
      </c>
      <c r="BE24">
        <v>15042020</v>
      </c>
      <c r="BF24">
        <v>25793155</v>
      </c>
      <c r="BG24">
        <v>13337516</v>
      </c>
      <c r="BH24">
        <v>51.71</v>
      </c>
      <c r="BI24" t="s">
        <v>32</v>
      </c>
      <c r="BJ24">
        <v>13042020</v>
      </c>
      <c r="BK24">
        <v>23966611</v>
      </c>
      <c r="BL24">
        <v>7922714</v>
      </c>
      <c r="BM24">
        <v>33.06</v>
      </c>
      <c r="BN24" t="s">
        <v>32</v>
      </c>
      <c r="BO24">
        <v>9042020</v>
      </c>
      <c r="BP24">
        <v>11742601</v>
      </c>
      <c r="BQ24">
        <v>4680810</v>
      </c>
      <c r="BR24">
        <v>39.86</v>
      </c>
      <c r="BS24" t="s">
        <v>32</v>
      </c>
      <c r="BT24">
        <v>8042020</v>
      </c>
      <c r="BU24">
        <v>13388084</v>
      </c>
      <c r="BV24">
        <v>4450915</v>
      </c>
      <c r="BW24">
        <v>33.25</v>
      </c>
      <c r="BY24" t="str">
        <f t="shared" si="3"/>
        <v>BHARTIARTL</v>
      </c>
      <c r="BZ24">
        <f t="shared" si="4"/>
        <v>19799179</v>
      </c>
      <c r="CA24">
        <f t="shared" si="5"/>
        <v>8217929</v>
      </c>
      <c r="CB24">
        <f t="shared" si="6"/>
        <v>11512936</v>
      </c>
      <c r="CC24">
        <f t="shared" si="7"/>
        <v>9888710</v>
      </c>
      <c r="CD24">
        <f t="shared" si="8"/>
        <v>11937738</v>
      </c>
      <c r="CE24">
        <f t="shared" si="9"/>
        <v>12532120</v>
      </c>
      <c r="CF24">
        <f t="shared" si="10"/>
        <v>18107820</v>
      </c>
      <c r="CG24">
        <f t="shared" si="11"/>
        <v>15491009</v>
      </c>
      <c r="CH24">
        <f t="shared" si="12"/>
        <v>11473202</v>
      </c>
      <c r="CI24">
        <f t="shared" si="13"/>
        <v>16127623</v>
      </c>
      <c r="CJ24">
        <f t="shared" si="14"/>
        <v>17082242</v>
      </c>
      <c r="CK24">
        <f t="shared" si="15"/>
        <v>25793155</v>
      </c>
      <c r="CL24">
        <f t="shared" si="16"/>
        <v>23966611</v>
      </c>
      <c r="CM24">
        <f t="shared" si="17"/>
        <v>11742601</v>
      </c>
      <c r="CN24">
        <f t="shared" si="18"/>
        <v>13388084</v>
      </c>
      <c r="CP24">
        <f t="shared" si="19"/>
        <v>29619575</v>
      </c>
      <c r="CQ24">
        <f t="shared" si="20"/>
        <v>54089433</v>
      </c>
      <c r="CR24">
        <f t="shared" si="21"/>
        <v>99161464</v>
      </c>
      <c r="CS24">
        <f t="shared" si="22"/>
        <v>193873696</v>
      </c>
      <c r="CU24">
        <f t="shared" si="23"/>
        <v>8725501</v>
      </c>
      <c r="CV24">
        <f t="shared" si="24"/>
        <v>3156405</v>
      </c>
      <c r="CW24">
        <f t="shared" si="25"/>
        <v>5140240</v>
      </c>
      <c r="CX24">
        <f t="shared" si="26"/>
        <v>5240993</v>
      </c>
      <c r="CY24">
        <f t="shared" si="27"/>
        <v>5471099</v>
      </c>
      <c r="CZ24">
        <f t="shared" si="28"/>
        <v>6579408</v>
      </c>
      <c r="DA24">
        <f t="shared" si="29"/>
        <v>6990076</v>
      </c>
      <c r="DB24">
        <f t="shared" si="30"/>
        <v>6611317</v>
      </c>
      <c r="DC24">
        <f t="shared" si="31"/>
        <v>5288740</v>
      </c>
      <c r="DD24">
        <f t="shared" si="32"/>
        <v>8507005</v>
      </c>
      <c r="DE24">
        <f t="shared" si="33"/>
        <v>9178491</v>
      </c>
      <c r="DF24">
        <f t="shared" si="34"/>
        <v>13337516</v>
      </c>
      <c r="DG24">
        <f t="shared" si="35"/>
        <v>7922714</v>
      </c>
      <c r="DH24">
        <f t="shared" si="36"/>
        <v>4680810</v>
      </c>
      <c r="DI24">
        <f t="shared" si="37"/>
        <v>4450915</v>
      </c>
      <c r="DK24">
        <f t="shared" si="38"/>
        <v>1353763800</v>
      </c>
      <c r="DL24">
        <f t="shared" si="39"/>
        <v>2558814500</v>
      </c>
      <c r="DM24">
        <f t="shared" si="40"/>
        <v>4447827800</v>
      </c>
      <c r="DN24">
        <f t="shared" si="41"/>
        <v>8810481400</v>
      </c>
      <c r="DP24" t="str">
        <f t="shared" si="0"/>
        <v>BHARTIARTL</v>
      </c>
      <c r="DQ24">
        <f t="shared" si="42"/>
        <v>44.07</v>
      </c>
      <c r="DR24" s="12">
        <f t="shared" si="43"/>
        <v>45.705037968978289</v>
      </c>
      <c r="DS24" s="12">
        <f t="shared" si="43"/>
        <v>47.307105252887382</v>
      </c>
      <c r="DT24" s="12">
        <f t="shared" si="43"/>
        <v>44.854398277137172</v>
      </c>
      <c r="DU24" s="12">
        <f t="shared" si="43"/>
        <v>45.444439249768052</v>
      </c>
      <c r="DV24" s="12" t="str">
        <f t="shared" si="44"/>
        <v/>
      </c>
      <c r="DX24" t="str">
        <f t="shared" si="2"/>
        <v>BHARTIARTL</v>
      </c>
      <c r="DY24" s="12">
        <f t="shared" si="45"/>
        <v>44.07</v>
      </c>
      <c r="DZ24">
        <f t="shared" si="46"/>
        <v>38.409999999999997</v>
      </c>
      <c r="EA24">
        <f t="shared" si="47"/>
        <v>44.65</v>
      </c>
      <c r="EB24">
        <f t="shared" si="48"/>
        <v>53</v>
      </c>
      <c r="EC24">
        <f t="shared" si="49"/>
        <v>45.83</v>
      </c>
      <c r="ED24">
        <f t="shared" si="50"/>
        <v>52.5</v>
      </c>
      <c r="EE24">
        <f t="shared" si="51"/>
        <v>38.6</v>
      </c>
      <c r="EF24">
        <f t="shared" si="52"/>
        <v>42.68</v>
      </c>
      <c r="EG24">
        <f t="shared" si="53"/>
        <v>46.1</v>
      </c>
      <c r="EH24">
        <f t="shared" si="54"/>
        <v>52.75</v>
      </c>
      <c r="EI24">
        <f t="shared" si="55"/>
        <v>53.73</v>
      </c>
      <c r="EJ24">
        <f t="shared" si="56"/>
        <v>51.71</v>
      </c>
      <c r="EK24">
        <f t="shared" si="57"/>
        <v>33.06</v>
      </c>
      <c r="EL24">
        <f t="shared" si="58"/>
        <v>39.86</v>
      </c>
      <c r="EM24">
        <f t="shared" si="59"/>
        <v>33.25</v>
      </c>
    </row>
    <row r="25" spans="1:143" x14ac:dyDescent="0.25">
      <c r="A25" t="s">
        <v>33</v>
      </c>
      <c r="B25">
        <v>30042020</v>
      </c>
      <c r="C25">
        <v>56261295</v>
      </c>
      <c r="D25">
        <v>15305218</v>
      </c>
      <c r="E25">
        <v>27.2</v>
      </c>
      <c r="F25" t="s">
        <v>33</v>
      </c>
      <c r="G25">
        <v>29042020</v>
      </c>
      <c r="H25">
        <v>19732808</v>
      </c>
      <c r="I25">
        <v>7968229</v>
      </c>
      <c r="J25">
        <v>40.380000000000003</v>
      </c>
      <c r="K25" t="s">
        <v>33</v>
      </c>
      <c r="L25">
        <v>28042020</v>
      </c>
      <c r="M25">
        <v>15589273</v>
      </c>
      <c r="N25">
        <v>4264168</v>
      </c>
      <c r="O25">
        <v>27.35</v>
      </c>
      <c r="P25" t="s">
        <v>33</v>
      </c>
      <c r="Q25">
        <v>27042020</v>
      </c>
      <c r="R25">
        <v>16354184</v>
      </c>
      <c r="S25">
        <v>4555201</v>
      </c>
      <c r="T25">
        <v>27.85</v>
      </c>
      <c r="U25" t="s">
        <v>33</v>
      </c>
      <c r="V25">
        <v>24042020</v>
      </c>
      <c r="W25">
        <v>20109613</v>
      </c>
      <c r="X25">
        <v>7612114</v>
      </c>
      <c r="Y25">
        <v>37.85</v>
      </c>
      <c r="Z25" t="s">
        <v>33</v>
      </c>
      <c r="AA25">
        <v>23042020</v>
      </c>
      <c r="AB25">
        <v>19336945</v>
      </c>
      <c r="AC25">
        <v>6208209</v>
      </c>
      <c r="AD25">
        <v>32.11</v>
      </c>
      <c r="AE25" t="s">
        <v>33</v>
      </c>
      <c r="AF25">
        <v>22042020</v>
      </c>
      <c r="AG25">
        <v>24357522</v>
      </c>
      <c r="AH25">
        <v>5788198</v>
      </c>
      <c r="AI25">
        <v>23.76</v>
      </c>
      <c r="AJ25" t="s">
        <v>33</v>
      </c>
      <c r="AK25">
        <v>21042020</v>
      </c>
      <c r="AL25">
        <v>23711520</v>
      </c>
      <c r="AM25">
        <v>7539648</v>
      </c>
      <c r="AN25">
        <v>31.8</v>
      </c>
      <c r="AO25" t="s">
        <v>33</v>
      </c>
      <c r="AP25">
        <v>20042020</v>
      </c>
      <c r="AQ25">
        <v>53220501</v>
      </c>
      <c r="AR25">
        <v>17852381</v>
      </c>
      <c r="AS25">
        <v>33.54</v>
      </c>
      <c r="AT25" t="s">
        <v>33</v>
      </c>
      <c r="AU25">
        <v>17042020</v>
      </c>
      <c r="AV25">
        <v>29750187</v>
      </c>
      <c r="AW25">
        <v>11424019</v>
      </c>
      <c r="AX25">
        <v>38.4</v>
      </c>
      <c r="AY25" t="s">
        <v>33</v>
      </c>
      <c r="AZ25">
        <v>16042020</v>
      </c>
      <c r="BA25">
        <v>27540878</v>
      </c>
      <c r="BB25">
        <v>8296783</v>
      </c>
      <c r="BC25">
        <v>30.13</v>
      </c>
      <c r="BD25" t="s">
        <v>33</v>
      </c>
      <c r="BE25">
        <v>15042020</v>
      </c>
      <c r="BF25">
        <v>40178521</v>
      </c>
      <c r="BG25">
        <v>14566424</v>
      </c>
      <c r="BH25">
        <v>36.25</v>
      </c>
      <c r="BI25" t="s">
        <v>33</v>
      </c>
      <c r="BJ25">
        <v>13042020</v>
      </c>
      <c r="BK25">
        <v>36362523</v>
      </c>
      <c r="BL25">
        <v>13332698</v>
      </c>
      <c r="BM25">
        <v>36.67</v>
      </c>
      <c r="BN25" t="s">
        <v>33</v>
      </c>
      <c r="BO25">
        <v>9042020</v>
      </c>
      <c r="BP25">
        <v>28488302</v>
      </c>
      <c r="BQ25">
        <v>8784479</v>
      </c>
      <c r="BR25">
        <v>30.84</v>
      </c>
      <c r="BS25" t="s">
        <v>33</v>
      </c>
      <c r="BT25">
        <v>8042020</v>
      </c>
      <c r="BU25">
        <v>28424499</v>
      </c>
      <c r="BV25">
        <v>5770402</v>
      </c>
      <c r="BW25">
        <v>20.3</v>
      </c>
      <c r="BY25" t="str">
        <f t="shared" si="3"/>
        <v>BHEL</v>
      </c>
      <c r="BZ25">
        <f t="shared" si="4"/>
        <v>56261295</v>
      </c>
      <c r="CA25">
        <f t="shared" si="5"/>
        <v>19732808</v>
      </c>
      <c r="CB25">
        <f t="shared" si="6"/>
        <v>15589273</v>
      </c>
      <c r="CC25">
        <f t="shared" si="7"/>
        <v>16354184</v>
      </c>
      <c r="CD25">
        <f t="shared" si="8"/>
        <v>20109613</v>
      </c>
      <c r="CE25">
        <f t="shared" si="9"/>
        <v>19336945</v>
      </c>
      <c r="CF25">
        <f t="shared" si="10"/>
        <v>24357522</v>
      </c>
      <c r="CG25">
        <f t="shared" si="11"/>
        <v>23711520</v>
      </c>
      <c r="CH25">
        <f t="shared" si="12"/>
        <v>53220501</v>
      </c>
      <c r="CI25">
        <f t="shared" si="13"/>
        <v>29750187</v>
      </c>
      <c r="CJ25">
        <f t="shared" si="14"/>
        <v>27540878</v>
      </c>
      <c r="CK25">
        <f t="shared" si="15"/>
        <v>40178521</v>
      </c>
      <c r="CL25">
        <f t="shared" si="16"/>
        <v>36362523</v>
      </c>
      <c r="CM25">
        <f t="shared" si="17"/>
        <v>28488302</v>
      </c>
      <c r="CN25">
        <f t="shared" si="18"/>
        <v>28424499</v>
      </c>
      <c r="CP25">
        <f t="shared" si="19"/>
        <v>51676265</v>
      </c>
      <c r="CQ25">
        <f t="shared" si="20"/>
        <v>91122823</v>
      </c>
      <c r="CR25">
        <f t="shared" si="21"/>
        <v>192412366</v>
      </c>
      <c r="CS25">
        <f t="shared" si="22"/>
        <v>354732777</v>
      </c>
      <c r="CU25">
        <f t="shared" si="23"/>
        <v>15305218</v>
      </c>
      <c r="CV25">
        <f t="shared" si="24"/>
        <v>7968229</v>
      </c>
      <c r="CW25">
        <f t="shared" si="25"/>
        <v>4264168</v>
      </c>
      <c r="CX25">
        <f t="shared" si="26"/>
        <v>4555201</v>
      </c>
      <c r="CY25">
        <f t="shared" si="27"/>
        <v>7612114</v>
      </c>
      <c r="CZ25">
        <f t="shared" si="28"/>
        <v>6208209</v>
      </c>
      <c r="DA25">
        <f t="shared" si="29"/>
        <v>5788198</v>
      </c>
      <c r="DB25">
        <f t="shared" si="30"/>
        <v>7539648</v>
      </c>
      <c r="DC25">
        <f t="shared" si="31"/>
        <v>17852381</v>
      </c>
      <c r="DD25">
        <f t="shared" si="32"/>
        <v>11424019</v>
      </c>
      <c r="DE25">
        <f t="shared" si="33"/>
        <v>8296783</v>
      </c>
      <c r="DF25">
        <f t="shared" si="34"/>
        <v>14566424</v>
      </c>
      <c r="DG25">
        <f t="shared" si="35"/>
        <v>13332698</v>
      </c>
      <c r="DH25">
        <f t="shared" si="36"/>
        <v>8784479</v>
      </c>
      <c r="DI25">
        <f t="shared" si="37"/>
        <v>5770402</v>
      </c>
      <c r="DK25">
        <f t="shared" si="38"/>
        <v>1678759800</v>
      </c>
      <c r="DL25">
        <f t="shared" si="39"/>
        <v>3060792100</v>
      </c>
      <c r="DM25">
        <f t="shared" si="40"/>
        <v>6178814800</v>
      </c>
      <c r="DN25">
        <f t="shared" si="41"/>
        <v>11819255100</v>
      </c>
      <c r="DP25" t="str">
        <f t="shared" si="0"/>
        <v>BHEL</v>
      </c>
      <c r="DQ25">
        <f t="shared" si="42"/>
        <v>27.2</v>
      </c>
      <c r="DR25" s="12">
        <f t="shared" si="43"/>
        <v>32.486090084103409</v>
      </c>
      <c r="DS25" s="12">
        <f t="shared" si="43"/>
        <v>33.589741836685633</v>
      </c>
      <c r="DT25" s="12">
        <f t="shared" si="43"/>
        <v>32.112358100726226</v>
      </c>
      <c r="DU25" s="12">
        <f t="shared" si="43"/>
        <v>33.318756727123642</v>
      </c>
      <c r="DV25" s="12" t="str">
        <f t="shared" si="44"/>
        <v/>
      </c>
      <c r="DX25" t="str">
        <f t="shared" si="2"/>
        <v>BHEL</v>
      </c>
      <c r="DY25" s="12">
        <f t="shared" si="45"/>
        <v>27.2</v>
      </c>
      <c r="DZ25">
        <f t="shared" si="46"/>
        <v>40.380000000000003</v>
      </c>
      <c r="EA25">
        <f t="shared" si="47"/>
        <v>27.35</v>
      </c>
      <c r="EB25">
        <f t="shared" si="48"/>
        <v>27.85</v>
      </c>
      <c r="EC25">
        <f t="shared" si="49"/>
        <v>37.85</v>
      </c>
      <c r="ED25">
        <f t="shared" si="50"/>
        <v>32.11</v>
      </c>
      <c r="EE25">
        <f t="shared" si="51"/>
        <v>23.76</v>
      </c>
      <c r="EF25">
        <f t="shared" si="52"/>
        <v>31.8</v>
      </c>
      <c r="EG25">
        <f t="shared" si="53"/>
        <v>33.54</v>
      </c>
      <c r="EH25">
        <f t="shared" si="54"/>
        <v>38.4</v>
      </c>
      <c r="EI25">
        <f t="shared" si="55"/>
        <v>30.13</v>
      </c>
      <c r="EJ25">
        <f t="shared" si="56"/>
        <v>36.25</v>
      </c>
      <c r="EK25">
        <f t="shared" si="57"/>
        <v>36.67</v>
      </c>
      <c r="EL25">
        <f t="shared" si="58"/>
        <v>30.84</v>
      </c>
      <c r="EM25">
        <f t="shared" si="59"/>
        <v>20.3</v>
      </c>
    </row>
    <row r="26" spans="1:143" x14ac:dyDescent="0.25">
      <c r="A26" t="s">
        <v>34</v>
      </c>
      <c r="B26">
        <v>30042020</v>
      </c>
      <c r="C26">
        <v>5869794</v>
      </c>
      <c r="D26">
        <v>1305048</v>
      </c>
      <c r="E26">
        <v>22.23</v>
      </c>
      <c r="F26" t="s">
        <v>34</v>
      </c>
      <c r="G26">
        <v>29042020</v>
      </c>
      <c r="H26">
        <v>8830744</v>
      </c>
      <c r="I26">
        <v>1511048</v>
      </c>
      <c r="J26">
        <v>17.11</v>
      </c>
      <c r="K26" t="s">
        <v>34</v>
      </c>
      <c r="L26">
        <v>28042020</v>
      </c>
      <c r="M26">
        <v>6311044</v>
      </c>
      <c r="N26">
        <v>2319665</v>
      </c>
      <c r="O26">
        <v>36.76</v>
      </c>
      <c r="P26" t="s">
        <v>34</v>
      </c>
      <c r="Q26">
        <v>27042020</v>
      </c>
      <c r="R26">
        <v>7967136</v>
      </c>
      <c r="S26">
        <v>1949332</v>
      </c>
      <c r="T26">
        <v>24.47</v>
      </c>
      <c r="U26" t="s">
        <v>34</v>
      </c>
      <c r="V26">
        <v>24042020</v>
      </c>
      <c r="W26">
        <v>11732992</v>
      </c>
      <c r="X26">
        <v>4630149</v>
      </c>
      <c r="Y26">
        <v>39.46</v>
      </c>
      <c r="Z26" t="s">
        <v>34</v>
      </c>
      <c r="AA26">
        <v>23042020</v>
      </c>
      <c r="AB26">
        <v>7383981</v>
      </c>
      <c r="AC26">
        <v>2611625</v>
      </c>
      <c r="AD26">
        <v>35.369999999999997</v>
      </c>
      <c r="AE26" t="s">
        <v>34</v>
      </c>
      <c r="AF26">
        <v>22042020</v>
      </c>
      <c r="AG26">
        <v>5087479</v>
      </c>
      <c r="AH26">
        <v>1362105</v>
      </c>
      <c r="AI26">
        <v>26.77</v>
      </c>
      <c r="AJ26" t="s">
        <v>34</v>
      </c>
      <c r="AK26">
        <v>21042020</v>
      </c>
      <c r="AL26">
        <v>10212965</v>
      </c>
      <c r="AM26">
        <v>1887475</v>
      </c>
      <c r="AN26">
        <v>18.48</v>
      </c>
      <c r="AO26" t="s">
        <v>34</v>
      </c>
      <c r="AP26">
        <v>20042020</v>
      </c>
      <c r="AQ26">
        <v>9125641</v>
      </c>
      <c r="AR26">
        <v>2358194</v>
      </c>
      <c r="AS26">
        <v>25.84</v>
      </c>
      <c r="AT26" t="s">
        <v>34</v>
      </c>
      <c r="AU26">
        <v>17042020</v>
      </c>
      <c r="AV26">
        <v>10074247</v>
      </c>
      <c r="AW26">
        <v>2978948</v>
      </c>
      <c r="AX26">
        <v>29.57</v>
      </c>
      <c r="AY26" t="s">
        <v>34</v>
      </c>
      <c r="AZ26">
        <v>16042020</v>
      </c>
      <c r="BA26">
        <v>9196409</v>
      </c>
      <c r="BB26">
        <v>2450928</v>
      </c>
      <c r="BC26">
        <v>26.65</v>
      </c>
      <c r="BD26" t="s">
        <v>34</v>
      </c>
      <c r="BE26">
        <v>15042020</v>
      </c>
      <c r="BF26">
        <v>8436365</v>
      </c>
      <c r="BG26">
        <v>1885710</v>
      </c>
      <c r="BH26">
        <v>22.35</v>
      </c>
      <c r="BI26" t="s">
        <v>34</v>
      </c>
      <c r="BJ26">
        <v>13042020</v>
      </c>
      <c r="BK26">
        <v>13175876</v>
      </c>
      <c r="BL26">
        <v>2753731</v>
      </c>
      <c r="BM26">
        <v>20.9</v>
      </c>
      <c r="BN26" t="s">
        <v>34</v>
      </c>
      <c r="BO26">
        <v>9042020</v>
      </c>
      <c r="BP26">
        <v>6297479</v>
      </c>
      <c r="BQ26">
        <v>1817661</v>
      </c>
      <c r="BR26">
        <v>28.86</v>
      </c>
      <c r="BS26" t="s">
        <v>34</v>
      </c>
      <c r="BT26">
        <v>8042020</v>
      </c>
      <c r="BU26">
        <v>14303728</v>
      </c>
      <c r="BV26">
        <v>2237843</v>
      </c>
      <c r="BW26">
        <v>15.65</v>
      </c>
      <c r="BY26" t="str">
        <f t="shared" si="3"/>
        <v>BIOCON</v>
      </c>
      <c r="BZ26">
        <f t="shared" si="4"/>
        <v>5869794</v>
      </c>
      <c r="CA26">
        <f t="shared" si="5"/>
        <v>8830744</v>
      </c>
      <c r="CB26">
        <f t="shared" si="6"/>
        <v>6311044</v>
      </c>
      <c r="CC26">
        <f t="shared" si="7"/>
        <v>7967136</v>
      </c>
      <c r="CD26">
        <f t="shared" si="8"/>
        <v>11732992</v>
      </c>
      <c r="CE26">
        <f t="shared" si="9"/>
        <v>7383981</v>
      </c>
      <c r="CF26">
        <f t="shared" si="10"/>
        <v>5087479</v>
      </c>
      <c r="CG26">
        <f t="shared" si="11"/>
        <v>10212965</v>
      </c>
      <c r="CH26">
        <f t="shared" si="12"/>
        <v>9125641</v>
      </c>
      <c r="CI26">
        <f t="shared" si="13"/>
        <v>10074247</v>
      </c>
      <c r="CJ26">
        <f t="shared" si="14"/>
        <v>9196409</v>
      </c>
      <c r="CK26">
        <f t="shared" si="15"/>
        <v>8436365</v>
      </c>
      <c r="CL26">
        <f t="shared" si="16"/>
        <v>13175876</v>
      </c>
      <c r="CM26">
        <f t="shared" si="17"/>
        <v>6297479</v>
      </c>
      <c r="CN26">
        <f t="shared" si="18"/>
        <v>14303728</v>
      </c>
      <c r="CP26">
        <f t="shared" si="19"/>
        <v>23108924</v>
      </c>
      <c r="CQ26">
        <f t="shared" si="20"/>
        <v>42225897</v>
      </c>
      <c r="CR26">
        <f t="shared" si="21"/>
        <v>66651982</v>
      </c>
      <c r="CS26">
        <f t="shared" si="22"/>
        <v>113832358</v>
      </c>
      <c r="CU26">
        <f t="shared" si="23"/>
        <v>1305048</v>
      </c>
      <c r="CV26">
        <f t="shared" si="24"/>
        <v>1511048</v>
      </c>
      <c r="CW26">
        <f t="shared" si="25"/>
        <v>2319665</v>
      </c>
      <c r="CX26">
        <f t="shared" si="26"/>
        <v>1949332</v>
      </c>
      <c r="CY26">
        <f t="shared" si="27"/>
        <v>4630149</v>
      </c>
      <c r="CZ26">
        <f t="shared" si="28"/>
        <v>2611625</v>
      </c>
      <c r="DA26">
        <f t="shared" si="29"/>
        <v>1362105</v>
      </c>
      <c r="DB26">
        <f t="shared" si="30"/>
        <v>1887475</v>
      </c>
      <c r="DC26">
        <f t="shared" si="31"/>
        <v>2358194</v>
      </c>
      <c r="DD26">
        <f t="shared" si="32"/>
        <v>2978948</v>
      </c>
      <c r="DE26">
        <f t="shared" si="33"/>
        <v>2450928</v>
      </c>
      <c r="DF26">
        <f t="shared" si="34"/>
        <v>1885710</v>
      </c>
      <c r="DG26">
        <f t="shared" si="35"/>
        <v>2753731</v>
      </c>
      <c r="DH26">
        <f t="shared" si="36"/>
        <v>1817661</v>
      </c>
      <c r="DI26">
        <f t="shared" si="37"/>
        <v>2237843</v>
      </c>
      <c r="DK26">
        <f t="shared" si="38"/>
        <v>578004500</v>
      </c>
      <c r="DL26">
        <f t="shared" si="39"/>
        <v>1302181900</v>
      </c>
      <c r="DM26">
        <f t="shared" si="40"/>
        <v>1862959300</v>
      </c>
      <c r="DN26">
        <f t="shared" si="41"/>
        <v>3051657100</v>
      </c>
      <c r="DP26" t="str">
        <f t="shared" si="0"/>
        <v>BIOCON</v>
      </c>
      <c r="DQ26">
        <f t="shared" si="42"/>
        <v>22.23</v>
      </c>
      <c r="DR26" s="12">
        <f t="shared" si="43"/>
        <v>25.012177113914955</v>
      </c>
      <c r="DS26" s="12">
        <f t="shared" si="43"/>
        <v>30.838466261592973</v>
      </c>
      <c r="DT26" s="12">
        <f t="shared" si="43"/>
        <v>27.950546166804163</v>
      </c>
      <c r="DU26" s="12">
        <f t="shared" si="43"/>
        <v>26.80834477662318</v>
      </c>
      <c r="DV26" s="12" t="str">
        <f t="shared" si="44"/>
        <v/>
      </c>
      <c r="DX26" t="str">
        <f t="shared" si="2"/>
        <v>BIOCON</v>
      </c>
      <c r="DY26" s="12">
        <f t="shared" si="45"/>
        <v>22.23</v>
      </c>
      <c r="DZ26">
        <f t="shared" si="46"/>
        <v>17.11</v>
      </c>
      <c r="EA26">
        <f t="shared" si="47"/>
        <v>36.76</v>
      </c>
      <c r="EB26">
        <f t="shared" si="48"/>
        <v>24.47</v>
      </c>
      <c r="EC26">
        <f t="shared" si="49"/>
        <v>39.46</v>
      </c>
      <c r="ED26">
        <f t="shared" si="50"/>
        <v>35.369999999999997</v>
      </c>
      <c r="EE26">
        <f t="shared" si="51"/>
        <v>26.77</v>
      </c>
      <c r="EF26">
        <f t="shared" si="52"/>
        <v>18.48</v>
      </c>
      <c r="EG26">
        <f t="shared" si="53"/>
        <v>25.84</v>
      </c>
      <c r="EH26">
        <f t="shared" si="54"/>
        <v>29.57</v>
      </c>
      <c r="EI26">
        <f t="shared" si="55"/>
        <v>26.65</v>
      </c>
      <c r="EJ26">
        <f t="shared" si="56"/>
        <v>22.35</v>
      </c>
      <c r="EK26">
        <f t="shared" si="57"/>
        <v>20.9</v>
      </c>
      <c r="EL26">
        <f t="shared" si="58"/>
        <v>28.86</v>
      </c>
      <c r="EM26">
        <f t="shared" si="59"/>
        <v>15.65</v>
      </c>
    </row>
    <row r="27" spans="1:143" x14ac:dyDescent="0.25">
      <c r="A27" t="s">
        <v>35</v>
      </c>
      <c r="B27">
        <v>30042020</v>
      </c>
      <c r="C27">
        <v>71220</v>
      </c>
      <c r="D27">
        <v>24710</v>
      </c>
      <c r="E27">
        <v>34.700000000000003</v>
      </c>
      <c r="F27" t="s">
        <v>35</v>
      </c>
      <c r="G27">
        <v>29042020</v>
      </c>
      <c r="H27">
        <v>31297</v>
      </c>
      <c r="I27">
        <v>9530</v>
      </c>
      <c r="J27">
        <v>30.45</v>
      </c>
      <c r="K27" t="s">
        <v>35</v>
      </c>
      <c r="L27">
        <v>28042020</v>
      </c>
      <c r="M27">
        <v>42651</v>
      </c>
      <c r="N27">
        <v>12866</v>
      </c>
      <c r="O27">
        <v>30.17</v>
      </c>
      <c r="P27" t="s">
        <v>35</v>
      </c>
      <c r="Q27">
        <v>27042020</v>
      </c>
      <c r="R27">
        <v>29015</v>
      </c>
      <c r="S27">
        <v>8746</v>
      </c>
      <c r="T27">
        <v>30.14</v>
      </c>
      <c r="U27" t="s">
        <v>35</v>
      </c>
      <c r="V27">
        <v>24042020</v>
      </c>
      <c r="W27">
        <v>22577</v>
      </c>
      <c r="X27">
        <v>7412</v>
      </c>
      <c r="Y27">
        <v>32.83</v>
      </c>
      <c r="Z27" t="s">
        <v>35</v>
      </c>
      <c r="AA27">
        <v>23042020</v>
      </c>
      <c r="AB27">
        <v>25489</v>
      </c>
      <c r="AC27">
        <v>6816</v>
      </c>
      <c r="AD27">
        <v>26.74</v>
      </c>
      <c r="AE27" t="s">
        <v>35</v>
      </c>
      <c r="AF27">
        <v>22042020</v>
      </c>
      <c r="AG27">
        <v>36578</v>
      </c>
      <c r="AH27">
        <v>9780</v>
      </c>
      <c r="AI27">
        <v>26.74</v>
      </c>
      <c r="AJ27" t="s">
        <v>35</v>
      </c>
      <c r="AK27">
        <v>21042020</v>
      </c>
      <c r="AL27">
        <v>24156</v>
      </c>
      <c r="AM27">
        <v>7314</v>
      </c>
      <c r="AN27">
        <v>30.28</v>
      </c>
      <c r="AO27" t="s">
        <v>35</v>
      </c>
      <c r="AP27">
        <v>20042020</v>
      </c>
      <c r="AQ27">
        <v>35034</v>
      </c>
      <c r="AR27">
        <v>7433</v>
      </c>
      <c r="AS27">
        <v>21.22</v>
      </c>
      <c r="AT27" t="s">
        <v>35</v>
      </c>
      <c r="AU27">
        <v>17042020</v>
      </c>
      <c r="AV27">
        <v>28346</v>
      </c>
      <c r="AW27">
        <v>5890</v>
      </c>
      <c r="AX27">
        <v>20.78</v>
      </c>
      <c r="AY27" t="s">
        <v>35</v>
      </c>
      <c r="AZ27">
        <v>16042020</v>
      </c>
      <c r="BA27">
        <v>34921</v>
      </c>
      <c r="BB27">
        <v>7607</v>
      </c>
      <c r="BC27">
        <v>21.78</v>
      </c>
      <c r="BD27" t="s">
        <v>35</v>
      </c>
      <c r="BE27">
        <v>15042020</v>
      </c>
      <c r="BF27">
        <v>55034</v>
      </c>
      <c r="BG27">
        <v>17294</v>
      </c>
      <c r="BH27">
        <v>31.42</v>
      </c>
      <c r="BI27" t="s">
        <v>35</v>
      </c>
      <c r="BJ27">
        <v>13042020</v>
      </c>
      <c r="BK27">
        <v>16241</v>
      </c>
      <c r="BL27">
        <v>2951</v>
      </c>
      <c r="BM27">
        <v>18.170000000000002</v>
      </c>
      <c r="BN27" t="s">
        <v>35</v>
      </c>
      <c r="BO27">
        <v>9042020</v>
      </c>
      <c r="BP27">
        <v>23791</v>
      </c>
      <c r="BQ27">
        <v>5598</v>
      </c>
      <c r="BR27">
        <v>23.53</v>
      </c>
      <c r="BS27" t="s">
        <v>35</v>
      </c>
      <c r="BT27">
        <v>8042020</v>
      </c>
      <c r="BU27">
        <v>29889</v>
      </c>
      <c r="BV27">
        <v>7744</v>
      </c>
      <c r="BW27">
        <v>25.91</v>
      </c>
      <c r="BY27" t="str">
        <f t="shared" si="3"/>
        <v>BOSCHLTD</v>
      </c>
      <c r="BZ27">
        <f t="shared" si="4"/>
        <v>71220</v>
      </c>
      <c r="CA27">
        <f t="shared" si="5"/>
        <v>31297</v>
      </c>
      <c r="CB27">
        <f t="shared" si="6"/>
        <v>42651</v>
      </c>
      <c r="CC27">
        <f t="shared" si="7"/>
        <v>29015</v>
      </c>
      <c r="CD27">
        <f t="shared" si="8"/>
        <v>22577</v>
      </c>
      <c r="CE27">
        <f t="shared" si="9"/>
        <v>25489</v>
      </c>
      <c r="CF27">
        <f t="shared" si="10"/>
        <v>36578</v>
      </c>
      <c r="CG27">
        <f t="shared" si="11"/>
        <v>24156</v>
      </c>
      <c r="CH27">
        <f t="shared" si="12"/>
        <v>35034</v>
      </c>
      <c r="CI27">
        <f t="shared" si="13"/>
        <v>28346</v>
      </c>
      <c r="CJ27">
        <f t="shared" si="14"/>
        <v>34921</v>
      </c>
      <c r="CK27">
        <f t="shared" si="15"/>
        <v>55034</v>
      </c>
      <c r="CL27">
        <f t="shared" si="16"/>
        <v>16241</v>
      </c>
      <c r="CM27">
        <f t="shared" si="17"/>
        <v>23791</v>
      </c>
      <c r="CN27">
        <f t="shared" si="18"/>
        <v>29889</v>
      </c>
      <c r="CP27">
        <f t="shared" si="19"/>
        <v>102963</v>
      </c>
      <c r="CQ27">
        <f t="shared" si="20"/>
        <v>151029</v>
      </c>
      <c r="CR27">
        <f t="shared" si="21"/>
        <v>246797</v>
      </c>
      <c r="CS27">
        <f t="shared" si="22"/>
        <v>405130</v>
      </c>
      <c r="CU27">
        <f t="shared" si="23"/>
        <v>24710</v>
      </c>
      <c r="CV27">
        <f t="shared" si="24"/>
        <v>9530</v>
      </c>
      <c r="CW27">
        <f t="shared" si="25"/>
        <v>12866</v>
      </c>
      <c r="CX27">
        <f t="shared" si="26"/>
        <v>8746</v>
      </c>
      <c r="CY27">
        <f t="shared" si="27"/>
        <v>7412</v>
      </c>
      <c r="CZ27">
        <f t="shared" si="28"/>
        <v>6816</v>
      </c>
      <c r="DA27">
        <f t="shared" si="29"/>
        <v>9780</v>
      </c>
      <c r="DB27">
        <f t="shared" si="30"/>
        <v>7314</v>
      </c>
      <c r="DC27">
        <f t="shared" si="31"/>
        <v>7433</v>
      </c>
      <c r="DD27">
        <f t="shared" si="32"/>
        <v>5890</v>
      </c>
      <c r="DE27">
        <f t="shared" si="33"/>
        <v>7607</v>
      </c>
      <c r="DF27">
        <f t="shared" si="34"/>
        <v>17294</v>
      </c>
      <c r="DG27">
        <f t="shared" si="35"/>
        <v>2951</v>
      </c>
      <c r="DH27">
        <f t="shared" si="36"/>
        <v>5598</v>
      </c>
      <c r="DI27">
        <f t="shared" si="37"/>
        <v>7744</v>
      </c>
      <c r="DK27">
        <f t="shared" si="38"/>
        <v>3114200</v>
      </c>
      <c r="DL27">
        <f t="shared" si="39"/>
        <v>4537000</v>
      </c>
      <c r="DM27">
        <f t="shared" si="40"/>
        <v>6989700</v>
      </c>
      <c r="DN27">
        <f t="shared" si="41"/>
        <v>10923700</v>
      </c>
      <c r="DP27" t="str">
        <f t="shared" si="0"/>
        <v>BOSCHLTD</v>
      </c>
      <c r="DQ27">
        <f t="shared" si="42"/>
        <v>34.700000000000003</v>
      </c>
      <c r="DR27" s="12">
        <f t="shared" si="43"/>
        <v>30.245816458339405</v>
      </c>
      <c r="DS27" s="12">
        <f t="shared" si="43"/>
        <v>30.040588231399269</v>
      </c>
      <c r="DT27" s="12">
        <f t="shared" si="43"/>
        <v>28.321657070385783</v>
      </c>
      <c r="DU27" s="12">
        <f t="shared" si="43"/>
        <v>26.96344383284378</v>
      </c>
      <c r="DV27" s="12">
        <f t="shared" si="44"/>
        <v>34.700000000000003</v>
      </c>
      <c r="DX27" t="str">
        <f t="shared" si="2"/>
        <v>BOSCHLTD</v>
      </c>
      <c r="DY27" s="12">
        <f t="shared" si="45"/>
        <v>34.700000000000003</v>
      </c>
      <c r="DZ27">
        <f t="shared" si="46"/>
        <v>30.45</v>
      </c>
      <c r="EA27">
        <f t="shared" si="47"/>
        <v>30.17</v>
      </c>
      <c r="EB27">
        <f t="shared" si="48"/>
        <v>30.14</v>
      </c>
      <c r="EC27">
        <f t="shared" si="49"/>
        <v>32.83</v>
      </c>
      <c r="ED27">
        <f t="shared" si="50"/>
        <v>26.74</v>
      </c>
      <c r="EE27">
        <f t="shared" si="51"/>
        <v>26.74</v>
      </c>
      <c r="EF27">
        <f t="shared" si="52"/>
        <v>30.28</v>
      </c>
      <c r="EG27">
        <f t="shared" si="53"/>
        <v>21.22</v>
      </c>
      <c r="EH27">
        <f t="shared" si="54"/>
        <v>20.78</v>
      </c>
      <c r="EI27">
        <f t="shared" si="55"/>
        <v>21.78</v>
      </c>
      <c r="EJ27">
        <f t="shared" si="56"/>
        <v>31.42</v>
      </c>
      <c r="EK27">
        <f t="shared" si="57"/>
        <v>18.170000000000002</v>
      </c>
      <c r="EL27">
        <f t="shared" si="58"/>
        <v>23.53</v>
      </c>
      <c r="EM27">
        <f t="shared" si="59"/>
        <v>25.91</v>
      </c>
    </row>
    <row r="28" spans="1:143" x14ac:dyDescent="0.25">
      <c r="A28" t="s">
        <v>36</v>
      </c>
      <c r="B28">
        <v>30042020</v>
      </c>
      <c r="C28">
        <v>8008429</v>
      </c>
      <c r="D28">
        <v>2931349</v>
      </c>
      <c r="E28">
        <v>36.6</v>
      </c>
      <c r="F28" t="s">
        <v>36</v>
      </c>
      <c r="G28">
        <v>29042020</v>
      </c>
      <c r="H28">
        <v>5824380</v>
      </c>
      <c r="I28">
        <v>1592777</v>
      </c>
      <c r="J28">
        <v>27.35</v>
      </c>
      <c r="K28" t="s">
        <v>36</v>
      </c>
      <c r="L28">
        <v>28042020</v>
      </c>
      <c r="M28">
        <v>11100227</v>
      </c>
      <c r="N28">
        <v>4157323</v>
      </c>
      <c r="O28">
        <v>37.450000000000003</v>
      </c>
      <c r="P28" t="s">
        <v>36</v>
      </c>
      <c r="Q28">
        <v>27042020</v>
      </c>
      <c r="R28">
        <v>4951298</v>
      </c>
      <c r="S28">
        <v>1737208</v>
      </c>
      <c r="T28">
        <v>35.090000000000003</v>
      </c>
      <c r="U28" t="s">
        <v>36</v>
      </c>
      <c r="V28">
        <v>24042020</v>
      </c>
      <c r="W28">
        <v>3456210</v>
      </c>
      <c r="X28">
        <v>1199656</v>
      </c>
      <c r="Y28">
        <v>34.71</v>
      </c>
      <c r="Z28" t="s">
        <v>36</v>
      </c>
      <c r="AA28">
        <v>23042020</v>
      </c>
      <c r="AB28">
        <v>4171129</v>
      </c>
      <c r="AC28">
        <v>1453358</v>
      </c>
      <c r="AD28">
        <v>34.840000000000003</v>
      </c>
      <c r="AE28" t="s">
        <v>36</v>
      </c>
      <c r="AF28">
        <v>22042020</v>
      </c>
      <c r="AG28">
        <v>7126124</v>
      </c>
      <c r="AH28">
        <v>2192274</v>
      </c>
      <c r="AI28">
        <v>30.76</v>
      </c>
      <c r="AJ28" t="s">
        <v>36</v>
      </c>
      <c r="AK28">
        <v>21042020</v>
      </c>
      <c r="AL28">
        <v>5141703</v>
      </c>
      <c r="AM28">
        <v>1294787</v>
      </c>
      <c r="AN28">
        <v>25.18</v>
      </c>
      <c r="AO28" t="s">
        <v>36</v>
      </c>
      <c r="AP28">
        <v>20042020</v>
      </c>
      <c r="AQ28">
        <v>6210492</v>
      </c>
      <c r="AR28">
        <v>1566020</v>
      </c>
      <c r="AS28">
        <v>25.22</v>
      </c>
      <c r="AT28" t="s">
        <v>36</v>
      </c>
      <c r="AU28">
        <v>17042020</v>
      </c>
      <c r="AV28">
        <v>4420519</v>
      </c>
      <c r="AW28">
        <v>1398281</v>
      </c>
      <c r="AX28">
        <v>31.63</v>
      </c>
      <c r="AY28" t="s">
        <v>36</v>
      </c>
      <c r="AZ28">
        <v>16042020</v>
      </c>
      <c r="BA28">
        <v>5915878</v>
      </c>
      <c r="BB28">
        <v>1984842</v>
      </c>
      <c r="BC28">
        <v>33.549999999999997</v>
      </c>
      <c r="BD28" t="s">
        <v>36</v>
      </c>
      <c r="BE28">
        <v>15042020</v>
      </c>
      <c r="BF28">
        <v>6299482</v>
      </c>
      <c r="BG28">
        <v>1880887</v>
      </c>
      <c r="BH28">
        <v>29.86</v>
      </c>
      <c r="BI28" t="s">
        <v>36</v>
      </c>
      <c r="BJ28">
        <v>13042020</v>
      </c>
      <c r="BK28">
        <v>4954412</v>
      </c>
      <c r="BL28">
        <v>1028592</v>
      </c>
      <c r="BM28">
        <v>20.76</v>
      </c>
      <c r="BN28" t="s">
        <v>36</v>
      </c>
      <c r="BO28">
        <v>9042020</v>
      </c>
      <c r="BP28">
        <v>7927095</v>
      </c>
      <c r="BQ28">
        <v>1927164</v>
      </c>
      <c r="BR28">
        <v>24.31</v>
      </c>
      <c r="BS28" t="s">
        <v>36</v>
      </c>
      <c r="BT28">
        <v>8042020</v>
      </c>
      <c r="BU28">
        <v>9178263</v>
      </c>
      <c r="BV28">
        <v>1852700</v>
      </c>
      <c r="BW28">
        <v>20.190000000000001</v>
      </c>
      <c r="BY28" t="str">
        <f t="shared" si="3"/>
        <v>BPCL</v>
      </c>
      <c r="BZ28">
        <f t="shared" si="4"/>
        <v>8008429</v>
      </c>
      <c r="CA28">
        <f t="shared" si="5"/>
        <v>5824380</v>
      </c>
      <c r="CB28">
        <f t="shared" si="6"/>
        <v>11100227</v>
      </c>
      <c r="CC28">
        <f t="shared" si="7"/>
        <v>4951298</v>
      </c>
      <c r="CD28">
        <f t="shared" si="8"/>
        <v>3456210</v>
      </c>
      <c r="CE28">
        <f t="shared" si="9"/>
        <v>4171129</v>
      </c>
      <c r="CF28">
        <f t="shared" si="10"/>
        <v>7126124</v>
      </c>
      <c r="CG28">
        <f t="shared" si="11"/>
        <v>5141703</v>
      </c>
      <c r="CH28">
        <f t="shared" si="12"/>
        <v>6210492</v>
      </c>
      <c r="CI28">
        <f t="shared" si="13"/>
        <v>4420519</v>
      </c>
      <c r="CJ28">
        <f t="shared" si="14"/>
        <v>5915878</v>
      </c>
      <c r="CK28">
        <f t="shared" si="15"/>
        <v>6299482</v>
      </c>
      <c r="CL28">
        <f t="shared" si="16"/>
        <v>4954412</v>
      </c>
      <c r="CM28">
        <f t="shared" si="17"/>
        <v>7927095</v>
      </c>
      <c r="CN28">
        <f t="shared" si="18"/>
        <v>9178263</v>
      </c>
      <c r="CP28">
        <f t="shared" si="19"/>
        <v>21875905</v>
      </c>
      <c r="CQ28">
        <f t="shared" si="20"/>
        <v>29503244</v>
      </c>
      <c r="CR28">
        <f t="shared" si="21"/>
        <v>47981563</v>
      </c>
      <c r="CS28">
        <f t="shared" si="22"/>
        <v>77498949</v>
      </c>
      <c r="CU28">
        <f t="shared" si="23"/>
        <v>2931349</v>
      </c>
      <c r="CV28">
        <f t="shared" si="24"/>
        <v>1592777</v>
      </c>
      <c r="CW28">
        <f t="shared" si="25"/>
        <v>4157323</v>
      </c>
      <c r="CX28">
        <f t="shared" si="26"/>
        <v>1737208</v>
      </c>
      <c r="CY28">
        <f t="shared" si="27"/>
        <v>1199656</v>
      </c>
      <c r="CZ28">
        <f t="shared" si="28"/>
        <v>1453358</v>
      </c>
      <c r="DA28">
        <f t="shared" si="29"/>
        <v>2192274</v>
      </c>
      <c r="DB28">
        <f t="shared" si="30"/>
        <v>1294787</v>
      </c>
      <c r="DC28">
        <f t="shared" si="31"/>
        <v>1566020</v>
      </c>
      <c r="DD28">
        <f t="shared" si="32"/>
        <v>1398281</v>
      </c>
      <c r="DE28">
        <f t="shared" si="33"/>
        <v>1984842</v>
      </c>
      <c r="DF28">
        <f t="shared" si="34"/>
        <v>1880887</v>
      </c>
      <c r="DG28">
        <f t="shared" si="35"/>
        <v>1028592</v>
      </c>
      <c r="DH28">
        <f t="shared" si="36"/>
        <v>1927164</v>
      </c>
      <c r="DI28">
        <f t="shared" si="37"/>
        <v>1852700</v>
      </c>
      <c r="DK28">
        <f t="shared" si="38"/>
        <v>748730800</v>
      </c>
      <c r="DL28">
        <f t="shared" si="39"/>
        <v>1014032200</v>
      </c>
      <c r="DM28">
        <f t="shared" si="40"/>
        <v>1519340300</v>
      </c>
      <c r="DN28">
        <f t="shared" si="41"/>
        <v>2341316900</v>
      </c>
      <c r="DP28" t="str">
        <f t="shared" si="0"/>
        <v>BPCL</v>
      </c>
      <c r="DQ28">
        <f t="shared" si="42"/>
        <v>36.6</v>
      </c>
      <c r="DR28" s="12">
        <f t="shared" si="43"/>
        <v>34.22627772428158</v>
      </c>
      <c r="DS28" s="12">
        <f t="shared" si="43"/>
        <v>34.370193325181461</v>
      </c>
      <c r="DT28" s="12">
        <f t="shared" si="43"/>
        <v>31.665085607986551</v>
      </c>
      <c r="DU28" s="12">
        <f t="shared" si="43"/>
        <v>30.210950344629836</v>
      </c>
      <c r="DV28" s="12">
        <f t="shared" si="44"/>
        <v>36.6</v>
      </c>
      <c r="DX28" t="str">
        <f t="shared" si="2"/>
        <v>BPCL</v>
      </c>
      <c r="DY28" s="12">
        <f t="shared" si="45"/>
        <v>36.6</v>
      </c>
      <c r="DZ28">
        <f t="shared" si="46"/>
        <v>27.35</v>
      </c>
      <c r="EA28">
        <f t="shared" si="47"/>
        <v>37.450000000000003</v>
      </c>
      <c r="EB28">
        <f t="shared" si="48"/>
        <v>35.090000000000003</v>
      </c>
      <c r="EC28">
        <f t="shared" si="49"/>
        <v>34.71</v>
      </c>
      <c r="ED28">
        <f t="shared" si="50"/>
        <v>34.840000000000003</v>
      </c>
      <c r="EE28">
        <f t="shared" si="51"/>
        <v>30.76</v>
      </c>
      <c r="EF28">
        <f t="shared" si="52"/>
        <v>25.18</v>
      </c>
      <c r="EG28">
        <f t="shared" si="53"/>
        <v>25.22</v>
      </c>
      <c r="EH28">
        <f t="shared" si="54"/>
        <v>31.63</v>
      </c>
      <c r="EI28">
        <f t="shared" si="55"/>
        <v>33.549999999999997</v>
      </c>
      <c r="EJ28">
        <f t="shared" si="56"/>
        <v>29.86</v>
      </c>
      <c r="EK28">
        <f t="shared" si="57"/>
        <v>20.76</v>
      </c>
      <c r="EL28">
        <f t="shared" si="58"/>
        <v>24.31</v>
      </c>
      <c r="EM28">
        <f t="shared" si="59"/>
        <v>20.190000000000001</v>
      </c>
    </row>
    <row r="29" spans="1:143" x14ac:dyDescent="0.25">
      <c r="A29" t="s">
        <v>37</v>
      </c>
      <c r="B29">
        <v>30042020</v>
      </c>
      <c r="C29">
        <v>1021592</v>
      </c>
      <c r="D29">
        <v>360124</v>
      </c>
      <c r="E29">
        <v>35.25</v>
      </c>
      <c r="F29" t="s">
        <v>37</v>
      </c>
      <c r="G29">
        <v>29042020</v>
      </c>
      <c r="H29">
        <v>1177520</v>
      </c>
      <c r="I29">
        <v>245165</v>
      </c>
      <c r="J29">
        <v>20.82</v>
      </c>
      <c r="K29" t="s">
        <v>37</v>
      </c>
      <c r="L29">
        <v>28042020</v>
      </c>
      <c r="M29">
        <v>1379063</v>
      </c>
      <c r="N29">
        <v>181591</v>
      </c>
      <c r="O29">
        <v>13.17</v>
      </c>
      <c r="P29" t="s">
        <v>37</v>
      </c>
      <c r="Q29">
        <v>27042020</v>
      </c>
      <c r="R29">
        <v>1993378</v>
      </c>
      <c r="S29">
        <v>487111</v>
      </c>
      <c r="T29">
        <v>24.44</v>
      </c>
      <c r="U29" t="s">
        <v>37</v>
      </c>
      <c r="V29">
        <v>24042020</v>
      </c>
      <c r="W29">
        <v>2613797</v>
      </c>
      <c r="X29">
        <v>352275</v>
      </c>
      <c r="Y29">
        <v>13.48</v>
      </c>
      <c r="Z29" t="s">
        <v>37</v>
      </c>
      <c r="AA29">
        <v>23042020</v>
      </c>
      <c r="AB29">
        <v>3426363</v>
      </c>
      <c r="AC29">
        <v>524507</v>
      </c>
      <c r="AD29">
        <v>15.31</v>
      </c>
      <c r="AE29" t="s">
        <v>37</v>
      </c>
      <c r="AF29">
        <v>22042020</v>
      </c>
      <c r="AG29">
        <v>737395</v>
      </c>
      <c r="AH29">
        <v>263239</v>
      </c>
      <c r="AI29">
        <v>35.700000000000003</v>
      </c>
      <c r="AJ29" t="s">
        <v>37</v>
      </c>
      <c r="AK29">
        <v>21042020</v>
      </c>
      <c r="AL29">
        <v>1129799</v>
      </c>
      <c r="AM29">
        <v>435291</v>
      </c>
      <c r="AN29">
        <v>38.53</v>
      </c>
      <c r="AO29" t="s">
        <v>37</v>
      </c>
      <c r="AP29">
        <v>20042020</v>
      </c>
      <c r="AQ29">
        <v>667917</v>
      </c>
      <c r="AR29">
        <v>370810</v>
      </c>
      <c r="AS29">
        <v>55.52</v>
      </c>
      <c r="AT29" t="s">
        <v>37</v>
      </c>
      <c r="AU29">
        <v>17042020</v>
      </c>
      <c r="AV29">
        <v>705271</v>
      </c>
      <c r="AW29">
        <v>226560</v>
      </c>
      <c r="AX29">
        <v>32.119999999999997</v>
      </c>
      <c r="AY29" t="s">
        <v>37</v>
      </c>
      <c r="AZ29">
        <v>16042020</v>
      </c>
      <c r="BA29">
        <v>675907</v>
      </c>
      <c r="BB29">
        <v>230599</v>
      </c>
      <c r="BC29">
        <v>34.119999999999997</v>
      </c>
      <c r="BD29" t="s">
        <v>37</v>
      </c>
      <c r="BE29">
        <v>15042020</v>
      </c>
      <c r="BF29">
        <v>1011691</v>
      </c>
      <c r="BG29">
        <v>275435</v>
      </c>
      <c r="BH29">
        <v>27.23</v>
      </c>
      <c r="BI29" t="s">
        <v>37</v>
      </c>
      <c r="BJ29">
        <v>13042020</v>
      </c>
      <c r="BK29">
        <v>501533</v>
      </c>
      <c r="BL29">
        <v>161570</v>
      </c>
      <c r="BM29">
        <v>32.22</v>
      </c>
      <c r="BN29" t="s">
        <v>37</v>
      </c>
      <c r="BO29">
        <v>9042020</v>
      </c>
      <c r="BP29">
        <v>893108</v>
      </c>
      <c r="BQ29">
        <v>277605</v>
      </c>
      <c r="BR29">
        <v>31.08</v>
      </c>
      <c r="BS29" t="s">
        <v>37</v>
      </c>
      <c r="BT29">
        <v>8042020</v>
      </c>
      <c r="BU29">
        <v>1037961</v>
      </c>
      <c r="BV29">
        <v>264668</v>
      </c>
      <c r="BW29">
        <v>25.5</v>
      </c>
      <c r="BY29" t="str">
        <f t="shared" si="3"/>
        <v>BRITANNIA</v>
      </c>
      <c r="BZ29">
        <f t="shared" si="4"/>
        <v>1021592</v>
      </c>
      <c r="CA29">
        <f t="shared" si="5"/>
        <v>1177520</v>
      </c>
      <c r="CB29">
        <f t="shared" si="6"/>
        <v>1379063</v>
      </c>
      <c r="CC29">
        <f t="shared" si="7"/>
        <v>1993378</v>
      </c>
      <c r="CD29">
        <f t="shared" si="8"/>
        <v>2613797</v>
      </c>
      <c r="CE29">
        <f t="shared" si="9"/>
        <v>3426363</v>
      </c>
      <c r="CF29">
        <f t="shared" si="10"/>
        <v>737395</v>
      </c>
      <c r="CG29">
        <f t="shared" si="11"/>
        <v>1129799</v>
      </c>
      <c r="CH29">
        <f t="shared" si="12"/>
        <v>667917</v>
      </c>
      <c r="CI29">
        <f t="shared" si="13"/>
        <v>705271</v>
      </c>
      <c r="CJ29">
        <f t="shared" si="14"/>
        <v>675907</v>
      </c>
      <c r="CK29">
        <f t="shared" si="15"/>
        <v>1011691</v>
      </c>
      <c r="CL29">
        <f t="shared" si="16"/>
        <v>501533</v>
      </c>
      <c r="CM29">
        <f t="shared" si="17"/>
        <v>893108</v>
      </c>
      <c r="CN29">
        <f t="shared" si="18"/>
        <v>1037961</v>
      </c>
      <c r="CP29">
        <f t="shared" si="19"/>
        <v>4549961</v>
      </c>
      <c r="CQ29">
        <f t="shared" si="20"/>
        <v>10590121</v>
      </c>
      <c r="CR29">
        <f t="shared" si="21"/>
        <v>13125232</v>
      </c>
      <c r="CS29">
        <f t="shared" si="22"/>
        <v>16912742</v>
      </c>
      <c r="CU29">
        <f t="shared" si="23"/>
        <v>360124</v>
      </c>
      <c r="CV29">
        <f t="shared" si="24"/>
        <v>245165</v>
      </c>
      <c r="CW29">
        <f t="shared" si="25"/>
        <v>181591</v>
      </c>
      <c r="CX29">
        <f t="shared" si="26"/>
        <v>487111</v>
      </c>
      <c r="CY29">
        <f t="shared" si="27"/>
        <v>352275</v>
      </c>
      <c r="CZ29">
        <f t="shared" si="28"/>
        <v>524507</v>
      </c>
      <c r="DA29">
        <f t="shared" si="29"/>
        <v>263239</v>
      </c>
      <c r="DB29">
        <f t="shared" si="30"/>
        <v>435291</v>
      </c>
      <c r="DC29">
        <f t="shared" si="31"/>
        <v>370810</v>
      </c>
      <c r="DD29">
        <f t="shared" si="32"/>
        <v>226560</v>
      </c>
      <c r="DE29">
        <f t="shared" si="33"/>
        <v>230599</v>
      </c>
      <c r="DF29">
        <f t="shared" si="34"/>
        <v>275435</v>
      </c>
      <c r="DG29">
        <f t="shared" si="35"/>
        <v>161570</v>
      </c>
      <c r="DH29">
        <f t="shared" si="36"/>
        <v>277605</v>
      </c>
      <c r="DI29">
        <f t="shared" si="37"/>
        <v>264668</v>
      </c>
      <c r="DK29">
        <f t="shared" si="38"/>
        <v>91386700</v>
      </c>
      <c r="DL29">
        <f t="shared" si="39"/>
        <v>179064900</v>
      </c>
      <c r="DM29">
        <f t="shared" si="40"/>
        <v>285998900</v>
      </c>
      <c r="DN29">
        <f t="shared" si="41"/>
        <v>403175800</v>
      </c>
      <c r="DP29" t="str">
        <f t="shared" si="0"/>
        <v>BRITANNIA</v>
      </c>
      <c r="DQ29">
        <f t="shared" si="42"/>
        <v>35.25</v>
      </c>
      <c r="DR29" s="12">
        <f t="shared" si="43"/>
        <v>20.08516116951332</v>
      </c>
      <c r="DS29" s="12">
        <f t="shared" si="43"/>
        <v>16.908673659158381</v>
      </c>
      <c r="DT29" s="12">
        <f t="shared" si="43"/>
        <v>21.790007216634343</v>
      </c>
      <c r="DU29" s="12">
        <f t="shared" si="43"/>
        <v>23.838582767950932</v>
      </c>
      <c r="DV29" s="12">
        <f t="shared" si="44"/>
        <v>35.25</v>
      </c>
      <c r="DX29" t="str">
        <f t="shared" si="2"/>
        <v>BRITANNIA</v>
      </c>
      <c r="DY29" s="12">
        <f t="shared" si="45"/>
        <v>35.25</v>
      </c>
      <c r="DZ29">
        <f t="shared" si="46"/>
        <v>20.82</v>
      </c>
      <c r="EA29">
        <f t="shared" si="47"/>
        <v>13.17</v>
      </c>
      <c r="EB29">
        <f t="shared" si="48"/>
        <v>24.44</v>
      </c>
      <c r="EC29">
        <f t="shared" si="49"/>
        <v>13.48</v>
      </c>
      <c r="ED29">
        <f t="shared" si="50"/>
        <v>15.31</v>
      </c>
      <c r="EE29">
        <f t="shared" si="51"/>
        <v>35.700000000000003</v>
      </c>
      <c r="EF29">
        <f t="shared" si="52"/>
        <v>38.53</v>
      </c>
      <c r="EG29">
        <f t="shared" si="53"/>
        <v>55.52</v>
      </c>
      <c r="EH29">
        <f t="shared" si="54"/>
        <v>32.119999999999997</v>
      </c>
      <c r="EI29">
        <f t="shared" si="55"/>
        <v>34.119999999999997</v>
      </c>
      <c r="EJ29">
        <f t="shared" si="56"/>
        <v>27.23</v>
      </c>
      <c r="EK29">
        <f t="shared" si="57"/>
        <v>32.22</v>
      </c>
      <c r="EL29">
        <f t="shared" si="58"/>
        <v>31.08</v>
      </c>
      <c r="EM29">
        <f t="shared" si="59"/>
        <v>25.5</v>
      </c>
    </row>
    <row r="30" spans="1:143" x14ac:dyDescent="0.25">
      <c r="A30" t="s">
        <v>38</v>
      </c>
      <c r="B30">
        <v>30042020</v>
      </c>
      <c r="C30">
        <v>5084577</v>
      </c>
      <c r="D30">
        <v>1088777</v>
      </c>
      <c r="E30">
        <v>21.41</v>
      </c>
      <c r="F30" t="s">
        <v>38</v>
      </c>
      <c r="G30">
        <v>29042020</v>
      </c>
      <c r="H30">
        <v>5451366</v>
      </c>
      <c r="I30">
        <v>833366</v>
      </c>
      <c r="J30">
        <v>15.29</v>
      </c>
      <c r="K30" t="s">
        <v>38</v>
      </c>
      <c r="L30">
        <v>28042020</v>
      </c>
      <c r="M30">
        <v>4882363</v>
      </c>
      <c r="N30">
        <v>1407504</v>
      </c>
      <c r="O30">
        <v>28.83</v>
      </c>
      <c r="P30" t="s">
        <v>38</v>
      </c>
      <c r="Q30">
        <v>27042020</v>
      </c>
      <c r="R30">
        <v>9372941</v>
      </c>
      <c r="S30">
        <v>1427142</v>
      </c>
      <c r="T30">
        <v>15.23</v>
      </c>
      <c r="U30" t="s">
        <v>38</v>
      </c>
      <c r="V30">
        <v>24042020</v>
      </c>
      <c r="W30">
        <v>8615838</v>
      </c>
      <c r="X30">
        <v>1909735</v>
      </c>
      <c r="Y30">
        <v>22.17</v>
      </c>
      <c r="Z30" t="s">
        <v>38</v>
      </c>
      <c r="AA30">
        <v>23042020</v>
      </c>
      <c r="AB30">
        <v>7291158</v>
      </c>
      <c r="AC30">
        <v>1844092</v>
      </c>
      <c r="AD30">
        <v>25.29</v>
      </c>
      <c r="AE30" t="s">
        <v>38</v>
      </c>
      <c r="AF30">
        <v>22042020</v>
      </c>
      <c r="AG30">
        <v>8464412</v>
      </c>
      <c r="AH30">
        <v>1641433</v>
      </c>
      <c r="AI30">
        <v>19.39</v>
      </c>
      <c r="AJ30" t="s">
        <v>38</v>
      </c>
      <c r="AK30">
        <v>21042020</v>
      </c>
      <c r="AL30">
        <v>12650701</v>
      </c>
      <c r="AM30">
        <v>2017479</v>
      </c>
      <c r="AN30">
        <v>15.95</v>
      </c>
      <c r="AO30" t="s">
        <v>38</v>
      </c>
      <c r="AP30">
        <v>20042020</v>
      </c>
      <c r="AQ30">
        <v>9732675</v>
      </c>
      <c r="AR30">
        <v>1703341</v>
      </c>
      <c r="AS30">
        <v>17.5</v>
      </c>
      <c r="AT30" t="s">
        <v>38</v>
      </c>
      <c r="AU30">
        <v>17042020</v>
      </c>
      <c r="AV30">
        <v>7835392</v>
      </c>
      <c r="AW30">
        <v>1864841</v>
      </c>
      <c r="AX30">
        <v>23.8</v>
      </c>
      <c r="AY30" t="s">
        <v>38</v>
      </c>
      <c r="AZ30">
        <v>16042020</v>
      </c>
      <c r="BA30">
        <v>7473616</v>
      </c>
      <c r="BB30">
        <v>1130688</v>
      </c>
      <c r="BC30">
        <v>15.13</v>
      </c>
      <c r="BD30" t="s">
        <v>38</v>
      </c>
      <c r="BE30">
        <v>15042020</v>
      </c>
      <c r="BF30">
        <v>11480952</v>
      </c>
      <c r="BG30">
        <v>2127558</v>
      </c>
      <c r="BH30">
        <v>18.53</v>
      </c>
      <c r="BI30" t="s">
        <v>38</v>
      </c>
      <c r="BJ30">
        <v>13042020</v>
      </c>
      <c r="BK30">
        <v>14945001</v>
      </c>
      <c r="BL30">
        <v>2808956</v>
      </c>
      <c r="BM30">
        <v>18.8</v>
      </c>
      <c r="BN30" t="s">
        <v>38</v>
      </c>
      <c r="BO30">
        <v>9042020</v>
      </c>
      <c r="BP30">
        <v>21198837</v>
      </c>
      <c r="BQ30">
        <v>3983316</v>
      </c>
      <c r="BR30">
        <v>18.79</v>
      </c>
      <c r="BS30" t="s">
        <v>38</v>
      </c>
      <c r="BT30">
        <v>8042020</v>
      </c>
      <c r="BU30">
        <v>34940619</v>
      </c>
      <c r="BV30">
        <v>6866018</v>
      </c>
      <c r="BW30">
        <v>19.649999999999999</v>
      </c>
      <c r="BY30" t="str">
        <f t="shared" si="3"/>
        <v>CADILAHC</v>
      </c>
      <c r="BZ30">
        <f t="shared" si="4"/>
        <v>5084577</v>
      </c>
      <c r="CA30">
        <f t="shared" si="5"/>
        <v>5451366</v>
      </c>
      <c r="CB30">
        <f t="shared" si="6"/>
        <v>4882363</v>
      </c>
      <c r="CC30">
        <f t="shared" si="7"/>
        <v>9372941</v>
      </c>
      <c r="CD30">
        <f t="shared" si="8"/>
        <v>8615838</v>
      </c>
      <c r="CE30">
        <f t="shared" si="9"/>
        <v>7291158</v>
      </c>
      <c r="CF30">
        <f t="shared" si="10"/>
        <v>8464412</v>
      </c>
      <c r="CG30">
        <f t="shared" si="11"/>
        <v>12650701</v>
      </c>
      <c r="CH30">
        <f t="shared" si="12"/>
        <v>9732675</v>
      </c>
      <c r="CI30">
        <f t="shared" si="13"/>
        <v>7835392</v>
      </c>
      <c r="CJ30">
        <f t="shared" si="14"/>
        <v>7473616</v>
      </c>
      <c r="CK30">
        <f t="shared" si="15"/>
        <v>11480952</v>
      </c>
      <c r="CL30">
        <f t="shared" si="16"/>
        <v>14945001</v>
      </c>
      <c r="CM30">
        <f t="shared" si="17"/>
        <v>21198837</v>
      </c>
      <c r="CN30">
        <f t="shared" si="18"/>
        <v>34940619</v>
      </c>
      <c r="CP30">
        <f t="shared" si="19"/>
        <v>19706670</v>
      </c>
      <c r="CQ30">
        <f t="shared" si="20"/>
        <v>35613666</v>
      </c>
      <c r="CR30">
        <f t="shared" si="21"/>
        <v>66461454</v>
      </c>
      <c r="CS30">
        <f t="shared" si="22"/>
        <v>129395252</v>
      </c>
      <c r="CU30">
        <f t="shared" si="23"/>
        <v>1088777</v>
      </c>
      <c r="CV30">
        <f t="shared" si="24"/>
        <v>833366</v>
      </c>
      <c r="CW30">
        <f t="shared" si="25"/>
        <v>1407504</v>
      </c>
      <c r="CX30">
        <f t="shared" si="26"/>
        <v>1427142</v>
      </c>
      <c r="CY30">
        <f t="shared" si="27"/>
        <v>1909735</v>
      </c>
      <c r="CZ30">
        <f t="shared" si="28"/>
        <v>1844092</v>
      </c>
      <c r="DA30">
        <f t="shared" si="29"/>
        <v>1641433</v>
      </c>
      <c r="DB30">
        <f t="shared" si="30"/>
        <v>2017479</v>
      </c>
      <c r="DC30">
        <f t="shared" si="31"/>
        <v>1703341</v>
      </c>
      <c r="DD30">
        <f t="shared" si="32"/>
        <v>1864841</v>
      </c>
      <c r="DE30">
        <f t="shared" si="33"/>
        <v>1130688</v>
      </c>
      <c r="DF30">
        <f t="shared" si="34"/>
        <v>2127558</v>
      </c>
      <c r="DG30">
        <f t="shared" si="35"/>
        <v>2808956</v>
      </c>
      <c r="DH30">
        <f t="shared" si="36"/>
        <v>3983316</v>
      </c>
      <c r="DI30">
        <f t="shared" si="37"/>
        <v>6866018</v>
      </c>
      <c r="DK30">
        <f t="shared" si="38"/>
        <v>366801200</v>
      </c>
      <c r="DL30">
        <f t="shared" si="39"/>
        <v>742183900</v>
      </c>
      <c r="DM30">
        <f t="shared" si="40"/>
        <v>1278409200</v>
      </c>
      <c r="DN30">
        <f t="shared" si="41"/>
        <v>2469945100</v>
      </c>
      <c r="DP30" t="str">
        <f t="shared" si="0"/>
        <v>CADILAHC</v>
      </c>
      <c r="DQ30">
        <f t="shared" si="42"/>
        <v>21.41</v>
      </c>
      <c r="DR30" s="12">
        <f t="shared" si="43"/>
        <v>18.613048272488452</v>
      </c>
      <c r="DS30" s="12">
        <f t="shared" si="43"/>
        <v>20.839862428091507</v>
      </c>
      <c r="DT30" s="12">
        <f t="shared" si="43"/>
        <v>19.235348056032599</v>
      </c>
      <c r="DU30" s="12">
        <f t="shared" si="43"/>
        <v>19.088375051041286</v>
      </c>
      <c r="DV30" s="12">
        <f t="shared" si="44"/>
        <v>21.41</v>
      </c>
      <c r="DX30" t="str">
        <f t="shared" si="2"/>
        <v>CADILAHC</v>
      </c>
      <c r="DY30" s="12">
        <f t="shared" si="45"/>
        <v>21.41</v>
      </c>
      <c r="DZ30">
        <f t="shared" si="46"/>
        <v>15.29</v>
      </c>
      <c r="EA30">
        <f t="shared" si="47"/>
        <v>28.83</v>
      </c>
      <c r="EB30">
        <f t="shared" si="48"/>
        <v>15.23</v>
      </c>
      <c r="EC30">
        <f t="shared" si="49"/>
        <v>22.17</v>
      </c>
      <c r="ED30">
        <f t="shared" si="50"/>
        <v>25.29</v>
      </c>
      <c r="EE30">
        <f t="shared" si="51"/>
        <v>19.39</v>
      </c>
      <c r="EF30">
        <f t="shared" si="52"/>
        <v>15.95</v>
      </c>
      <c r="EG30">
        <f t="shared" si="53"/>
        <v>17.5</v>
      </c>
      <c r="EH30">
        <f t="shared" si="54"/>
        <v>23.8</v>
      </c>
      <c r="EI30">
        <f t="shared" si="55"/>
        <v>15.13</v>
      </c>
      <c r="EJ30">
        <f t="shared" si="56"/>
        <v>18.53</v>
      </c>
      <c r="EK30">
        <f t="shared" si="57"/>
        <v>18.8</v>
      </c>
      <c r="EL30">
        <f t="shared" si="58"/>
        <v>18.79</v>
      </c>
      <c r="EM30">
        <f t="shared" si="59"/>
        <v>19.649999999999999</v>
      </c>
    </row>
    <row r="31" spans="1:143" x14ac:dyDescent="0.25">
      <c r="A31" t="s">
        <v>39</v>
      </c>
      <c r="B31">
        <v>30042020</v>
      </c>
      <c r="C31">
        <v>14278203</v>
      </c>
      <c r="D31">
        <v>2302960</v>
      </c>
      <c r="E31">
        <v>16.13</v>
      </c>
      <c r="F31" t="s">
        <v>39</v>
      </c>
      <c r="G31">
        <v>29042020</v>
      </c>
      <c r="H31">
        <v>16106194</v>
      </c>
      <c r="I31">
        <v>2850575</v>
      </c>
      <c r="J31">
        <v>17.7</v>
      </c>
      <c r="K31" t="s">
        <v>39</v>
      </c>
      <c r="L31">
        <v>28042020</v>
      </c>
      <c r="M31">
        <v>11708692</v>
      </c>
      <c r="N31">
        <v>2289748</v>
      </c>
      <c r="O31">
        <v>19.559999999999999</v>
      </c>
      <c r="P31" t="s">
        <v>39</v>
      </c>
      <c r="Q31">
        <v>27042020</v>
      </c>
      <c r="R31">
        <v>6953759</v>
      </c>
      <c r="S31">
        <v>1061289</v>
      </c>
      <c r="T31">
        <v>15.26</v>
      </c>
      <c r="U31" t="s">
        <v>39</v>
      </c>
      <c r="V31">
        <v>24042020</v>
      </c>
      <c r="W31">
        <v>7662626</v>
      </c>
      <c r="X31">
        <v>1851876</v>
      </c>
      <c r="Y31">
        <v>24.17</v>
      </c>
      <c r="Z31" t="s">
        <v>39</v>
      </c>
      <c r="AA31">
        <v>23042020</v>
      </c>
      <c r="AB31">
        <v>8950970</v>
      </c>
      <c r="AC31">
        <v>1195052</v>
      </c>
      <c r="AD31">
        <v>13.35</v>
      </c>
      <c r="AE31" t="s">
        <v>39</v>
      </c>
      <c r="AF31">
        <v>22042020</v>
      </c>
      <c r="AG31">
        <v>20489220</v>
      </c>
      <c r="AH31">
        <v>1946173</v>
      </c>
      <c r="AI31">
        <v>9.5</v>
      </c>
      <c r="AJ31" t="s">
        <v>39</v>
      </c>
      <c r="AK31">
        <v>21042020</v>
      </c>
      <c r="AL31">
        <v>13216464</v>
      </c>
      <c r="AM31">
        <v>3627194</v>
      </c>
      <c r="AN31">
        <v>27.44</v>
      </c>
      <c r="AO31" t="s">
        <v>39</v>
      </c>
      <c r="AP31">
        <v>20042020</v>
      </c>
      <c r="AQ31">
        <v>23385044</v>
      </c>
      <c r="AR31">
        <v>3002124</v>
      </c>
      <c r="AS31">
        <v>12.84</v>
      </c>
      <c r="AT31" t="s">
        <v>39</v>
      </c>
      <c r="AU31">
        <v>17042020</v>
      </c>
      <c r="AV31">
        <v>16638116</v>
      </c>
      <c r="AW31">
        <v>2584722</v>
      </c>
      <c r="AX31">
        <v>15.53</v>
      </c>
      <c r="AY31" t="s">
        <v>39</v>
      </c>
      <c r="AZ31">
        <v>16042020</v>
      </c>
      <c r="BA31">
        <v>11292993</v>
      </c>
      <c r="BB31">
        <v>2049288</v>
      </c>
      <c r="BC31">
        <v>18.149999999999999</v>
      </c>
      <c r="BD31" t="s">
        <v>39</v>
      </c>
      <c r="BE31">
        <v>15042020</v>
      </c>
      <c r="BF31">
        <v>11008091</v>
      </c>
      <c r="BG31">
        <v>1432946</v>
      </c>
      <c r="BH31">
        <v>13.02</v>
      </c>
      <c r="BI31" t="s">
        <v>39</v>
      </c>
      <c r="BJ31">
        <v>13042020</v>
      </c>
      <c r="BK31">
        <v>6855898</v>
      </c>
      <c r="BL31">
        <v>740583</v>
      </c>
      <c r="BM31">
        <v>10.8</v>
      </c>
      <c r="BN31" t="s">
        <v>39</v>
      </c>
      <c r="BO31">
        <v>9042020</v>
      </c>
      <c r="BP31">
        <v>11219835</v>
      </c>
      <c r="BQ31">
        <v>1257622</v>
      </c>
      <c r="BR31">
        <v>11.21</v>
      </c>
      <c r="BS31" t="s">
        <v>39</v>
      </c>
      <c r="BT31">
        <v>8042020</v>
      </c>
      <c r="BU31">
        <v>8434667</v>
      </c>
      <c r="BV31">
        <v>494872</v>
      </c>
      <c r="BW31">
        <v>5.87</v>
      </c>
      <c r="BY31" t="str">
        <f t="shared" si="3"/>
        <v>CANBK</v>
      </c>
      <c r="BZ31">
        <f t="shared" si="4"/>
        <v>14278203</v>
      </c>
      <c r="CA31">
        <f t="shared" si="5"/>
        <v>16106194</v>
      </c>
      <c r="CB31">
        <f t="shared" si="6"/>
        <v>11708692</v>
      </c>
      <c r="CC31">
        <f t="shared" si="7"/>
        <v>6953759</v>
      </c>
      <c r="CD31">
        <f t="shared" si="8"/>
        <v>7662626</v>
      </c>
      <c r="CE31">
        <f t="shared" si="9"/>
        <v>8950970</v>
      </c>
      <c r="CF31">
        <f t="shared" si="10"/>
        <v>20489220</v>
      </c>
      <c r="CG31">
        <f t="shared" si="11"/>
        <v>13216464</v>
      </c>
      <c r="CH31">
        <f t="shared" si="12"/>
        <v>23385044</v>
      </c>
      <c r="CI31">
        <f t="shared" si="13"/>
        <v>16638116</v>
      </c>
      <c r="CJ31">
        <f t="shared" si="14"/>
        <v>11292993</v>
      </c>
      <c r="CK31">
        <f t="shared" si="15"/>
        <v>11008091</v>
      </c>
      <c r="CL31">
        <f t="shared" si="16"/>
        <v>6855898</v>
      </c>
      <c r="CM31">
        <f t="shared" si="17"/>
        <v>11219835</v>
      </c>
      <c r="CN31">
        <f t="shared" si="18"/>
        <v>8434667</v>
      </c>
      <c r="CP31">
        <f t="shared" si="19"/>
        <v>34768645</v>
      </c>
      <c r="CQ31">
        <f t="shared" si="20"/>
        <v>51382241</v>
      </c>
      <c r="CR31">
        <f t="shared" si="21"/>
        <v>108472969</v>
      </c>
      <c r="CS31">
        <f t="shared" si="22"/>
        <v>165487902</v>
      </c>
      <c r="CU31">
        <f t="shared" si="23"/>
        <v>2302960</v>
      </c>
      <c r="CV31">
        <f t="shared" si="24"/>
        <v>2850575</v>
      </c>
      <c r="CW31">
        <f t="shared" si="25"/>
        <v>2289748</v>
      </c>
      <c r="CX31">
        <f t="shared" si="26"/>
        <v>1061289</v>
      </c>
      <c r="CY31">
        <f t="shared" si="27"/>
        <v>1851876</v>
      </c>
      <c r="CZ31">
        <f t="shared" si="28"/>
        <v>1195052</v>
      </c>
      <c r="DA31">
        <f t="shared" si="29"/>
        <v>1946173</v>
      </c>
      <c r="DB31">
        <f t="shared" si="30"/>
        <v>3627194</v>
      </c>
      <c r="DC31">
        <f t="shared" si="31"/>
        <v>3002124</v>
      </c>
      <c r="DD31">
        <f t="shared" si="32"/>
        <v>2584722</v>
      </c>
      <c r="DE31">
        <f t="shared" si="33"/>
        <v>2049288</v>
      </c>
      <c r="DF31">
        <f t="shared" si="34"/>
        <v>1432946</v>
      </c>
      <c r="DG31">
        <f t="shared" si="35"/>
        <v>740583</v>
      </c>
      <c r="DH31">
        <f t="shared" si="36"/>
        <v>1257622</v>
      </c>
      <c r="DI31">
        <f t="shared" si="37"/>
        <v>494872</v>
      </c>
      <c r="DK31">
        <f t="shared" si="38"/>
        <v>620161200</v>
      </c>
      <c r="DL31">
        <f t="shared" si="39"/>
        <v>924854000</v>
      </c>
      <c r="DM31">
        <f t="shared" si="40"/>
        <v>1782403100</v>
      </c>
      <c r="DN31">
        <f t="shared" si="41"/>
        <v>2588919200</v>
      </c>
      <c r="DP31" t="str">
        <f t="shared" si="0"/>
        <v>CANBK</v>
      </c>
      <c r="DQ31">
        <f t="shared" si="42"/>
        <v>16.13</v>
      </c>
      <c r="DR31" s="12">
        <f t="shared" si="43"/>
        <v>17.836795192910163</v>
      </c>
      <c r="DS31" s="12">
        <f t="shared" si="43"/>
        <v>17.999487410445955</v>
      </c>
      <c r="DT31" s="12">
        <f t="shared" si="43"/>
        <v>16.43177204820493</v>
      </c>
      <c r="DU31" s="12">
        <f t="shared" si="43"/>
        <v>15.644159897561575</v>
      </c>
      <c r="DV31" s="12" t="str">
        <f t="shared" si="44"/>
        <v/>
      </c>
      <c r="DX31" t="str">
        <f t="shared" si="2"/>
        <v>CANBK</v>
      </c>
      <c r="DY31" s="12">
        <f t="shared" si="45"/>
        <v>16.13</v>
      </c>
      <c r="DZ31">
        <f t="shared" si="46"/>
        <v>17.7</v>
      </c>
      <c r="EA31">
        <f t="shared" si="47"/>
        <v>19.559999999999999</v>
      </c>
      <c r="EB31">
        <f t="shared" si="48"/>
        <v>15.26</v>
      </c>
      <c r="EC31">
        <f t="shared" si="49"/>
        <v>24.17</v>
      </c>
      <c r="ED31">
        <f t="shared" si="50"/>
        <v>13.35</v>
      </c>
      <c r="EE31">
        <f t="shared" si="51"/>
        <v>9.5</v>
      </c>
      <c r="EF31">
        <f t="shared" si="52"/>
        <v>27.44</v>
      </c>
      <c r="EG31">
        <f t="shared" si="53"/>
        <v>12.84</v>
      </c>
      <c r="EH31">
        <f t="shared" si="54"/>
        <v>15.53</v>
      </c>
      <c r="EI31">
        <f t="shared" si="55"/>
        <v>18.149999999999999</v>
      </c>
      <c r="EJ31">
        <f t="shared" si="56"/>
        <v>13.02</v>
      </c>
      <c r="EK31">
        <f t="shared" si="57"/>
        <v>10.8</v>
      </c>
      <c r="EL31">
        <f t="shared" si="58"/>
        <v>11.21</v>
      </c>
      <c r="EM31">
        <f t="shared" si="59"/>
        <v>5.87</v>
      </c>
    </row>
    <row r="32" spans="1:143" x14ac:dyDescent="0.25">
      <c r="A32" t="s">
        <v>40</v>
      </c>
      <c r="B32">
        <v>30042020</v>
      </c>
      <c r="C32">
        <v>2437836</v>
      </c>
      <c r="D32">
        <v>637901</v>
      </c>
      <c r="E32">
        <v>26.17</v>
      </c>
      <c r="F32" t="s">
        <v>40</v>
      </c>
      <c r="G32">
        <v>29042020</v>
      </c>
      <c r="H32">
        <v>1522132</v>
      </c>
      <c r="I32">
        <v>217778</v>
      </c>
      <c r="J32">
        <v>14.31</v>
      </c>
      <c r="K32" t="s">
        <v>40</v>
      </c>
      <c r="L32">
        <v>28042020</v>
      </c>
      <c r="M32">
        <v>2575740</v>
      </c>
      <c r="N32">
        <v>241144</v>
      </c>
      <c r="O32">
        <v>9.36</v>
      </c>
      <c r="P32" t="s">
        <v>40</v>
      </c>
      <c r="Q32">
        <v>27042020</v>
      </c>
      <c r="R32">
        <v>966134</v>
      </c>
      <c r="S32">
        <v>127090</v>
      </c>
      <c r="T32">
        <v>13.15</v>
      </c>
      <c r="U32" t="s">
        <v>40</v>
      </c>
      <c r="V32">
        <v>24042020</v>
      </c>
      <c r="W32">
        <v>1697209</v>
      </c>
      <c r="X32">
        <v>189619</v>
      </c>
      <c r="Y32">
        <v>11.17</v>
      </c>
      <c r="Z32" t="s">
        <v>40</v>
      </c>
      <c r="AA32">
        <v>23042020</v>
      </c>
      <c r="AB32">
        <v>3051849</v>
      </c>
      <c r="AC32">
        <v>395853</v>
      </c>
      <c r="AD32">
        <v>12.97</v>
      </c>
      <c r="AE32" t="s">
        <v>40</v>
      </c>
      <c r="AF32">
        <v>22042020</v>
      </c>
      <c r="AG32">
        <v>4306104</v>
      </c>
      <c r="AH32">
        <v>965858</v>
      </c>
      <c r="AI32">
        <v>22.43</v>
      </c>
      <c r="AJ32" t="s">
        <v>40</v>
      </c>
      <c r="AK32">
        <v>21042020</v>
      </c>
      <c r="AL32">
        <v>1124394</v>
      </c>
      <c r="AM32">
        <v>154742</v>
      </c>
      <c r="AN32">
        <v>13.76</v>
      </c>
      <c r="AO32" t="s">
        <v>40</v>
      </c>
      <c r="AP32">
        <v>20042020</v>
      </c>
      <c r="AQ32">
        <v>1897215</v>
      </c>
      <c r="AR32">
        <v>306093</v>
      </c>
      <c r="AS32">
        <v>16.13</v>
      </c>
      <c r="AT32" t="s">
        <v>40</v>
      </c>
      <c r="AU32">
        <v>17042020</v>
      </c>
      <c r="AV32">
        <v>2182190</v>
      </c>
      <c r="AW32">
        <v>214047</v>
      </c>
      <c r="AX32">
        <v>9.81</v>
      </c>
      <c r="AY32" t="s">
        <v>40</v>
      </c>
      <c r="AZ32">
        <v>16042020</v>
      </c>
      <c r="BA32">
        <v>1139613</v>
      </c>
      <c r="BB32">
        <v>118528</v>
      </c>
      <c r="BC32">
        <v>10.4</v>
      </c>
      <c r="BD32" t="s">
        <v>40</v>
      </c>
      <c r="BE32">
        <v>15042020</v>
      </c>
      <c r="BF32">
        <v>1822976</v>
      </c>
      <c r="BG32">
        <v>160609</v>
      </c>
      <c r="BH32">
        <v>8.81</v>
      </c>
      <c r="BI32" t="s">
        <v>40</v>
      </c>
      <c r="BJ32">
        <v>13042020</v>
      </c>
      <c r="BK32">
        <v>1173203</v>
      </c>
      <c r="BL32">
        <v>106007</v>
      </c>
      <c r="BM32">
        <v>9.0399999999999991</v>
      </c>
      <c r="BN32" t="s">
        <v>40</v>
      </c>
      <c r="BO32">
        <v>9042020</v>
      </c>
      <c r="BP32">
        <v>1039586</v>
      </c>
      <c r="BQ32">
        <v>142114</v>
      </c>
      <c r="BR32">
        <v>13.67</v>
      </c>
      <c r="BS32" t="s">
        <v>40</v>
      </c>
      <c r="BT32">
        <v>8042020</v>
      </c>
      <c r="BU32">
        <v>1524218</v>
      </c>
      <c r="BV32">
        <v>201657</v>
      </c>
      <c r="BW32">
        <v>13.23</v>
      </c>
      <c r="BY32" t="str">
        <f t="shared" si="3"/>
        <v>CENTURYTEX</v>
      </c>
      <c r="BZ32">
        <f t="shared" si="4"/>
        <v>2437836</v>
      </c>
      <c r="CA32">
        <f t="shared" si="5"/>
        <v>1522132</v>
      </c>
      <c r="CB32">
        <f t="shared" si="6"/>
        <v>2575740</v>
      </c>
      <c r="CC32">
        <f t="shared" si="7"/>
        <v>966134</v>
      </c>
      <c r="CD32">
        <f t="shared" si="8"/>
        <v>1697209</v>
      </c>
      <c r="CE32">
        <f t="shared" si="9"/>
        <v>3051849</v>
      </c>
      <c r="CF32">
        <f t="shared" si="10"/>
        <v>4306104</v>
      </c>
      <c r="CG32">
        <f t="shared" si="11"/>
        <v>1124394</v>
      </c>
      <c r="CH32">
        <f t="shared" si="12"/>
        <v>1897215</v>
      </c>
      <c r="CI32">
        <f t="shared" si="13"/>
        <v>2182190</v>
      </c>
      <c r="CJ32">
        <f t="shared" si="14"/>
        <v>1139613</v>
      </c>
      <c r="CK32">
        <f t="shared" si="15"/>
        <v>1822976</v>
      </c>
      <c r="CL32">
        <f t="shared" si="16"/>
        <v>1173203</v>
      </c>
      <c r="CM32">
        <f t="shared" si="17"/>
        <v>1039586</v>
      </c>
      <c r="CN32">
        <f t="shared" si="18"/>
        <v>1524218</v>
      </c>
      <c r="CP32">
        <f t="shared" si="19"/>
        <v>5064006</v>
      </c>
      <c r="CQ32">
        <f t="shared" si="20"/>
        <v>9813064</v>
      </c>
      <c r="CR32">
        <f t="shared" si="21"/>
        <v>17140777</v>
      </c>
      <c r="CS32">
        <f t="shared" si="22"/>
        <v>24498345</v>
      </c>
      <c r="CU32">
        <f t="shared" si="23"/>
        <v>637901</v>
      </c>
      <c r="CV32">
        <f t="shared" si="24"/>
        <v>217778</v>
      </c>
      <c r="CW32">
        <f t="shared" si="25"/>
        <v>241144</v>
      </c>
      <c r="CX32">
        <f t="shared" si="26"/>
        <v>127090</v>
      </c>
      <c r="CY32">
        <f t="shared" si="27"/>
        <v>189619</v>
      </c>
      <c r="CZ32">
        <f t="shared" si="28"/>
        <v>395853</v>
      </c>
      <c r="DA32">
        <f t="shared" si="29"/>
        <v>965858</v>
      </c>
      <c r="DB32">
        <f t="shared" si="30"/>
        <v>154742</v>
      </c>
      <c r="DC32">
        <f t="shared" si="31"/>
        <v>306093</v>
      </c>
      <c r="DD32">
        <f t="shared" si="32"/>
        <v>214047</v>
      </c>
      <c r="DE32">
        <f t="shared" si="33"/>
        <v>118528</v>
      </c>
      <c r="DF32">
        <f t="shared" si="34"/>
        <v>160609</v>
      </c>
      <c r="DG32">
        <f t="shared" si="35"/>
        <v>106007</v>
      </c>
      <c r="DH32">
        <f t="shared" si="36"/>
        <v>142114</v>
      </c>
      <c r="DI32">
        <f t="shared" si="37"/>
        <v>201657</v>
      </c>
      <c r="DK32">
        <f t="shared" si="38"/>
        <v>58601200</v>
      </c>
      <c r="DL32">
        <f t="shared" si="39"/>
        <v>117148400</v>
      </c>
      <c r="DM32">
        <f t="shared" si="40"/>
        <v>259817700</v>
      </c>
      <c r="DN32">
        <f t="shared" si="41"/>
        <v>333948200</v>
      </c>
      <c r="DP32" t="str">
        <f t="shared" si="0"/>
        <v>CENTURYTEX</v>
      </c>
      <c r="DQ32">
        <f t="shared" si="42"/>
        <v>26.17</v>
      </c>
      <c r="DR32" s="12">
        <f t="shared" si="43"/>
        <v>11.572103192610751</v>
      </c>
      <c r="DS32" s="12">
        <f t="shared" si="43"/>
        <v>11.938004276747813</v>
      </c>
      <c r="DT32" s="12">
        <f t="shared" si="43"/>
        <v>15.157871781425078</v>
      </c>
      <c r="DU32" s="12">
        <f t="shared" si="43"/>
        <v>13.631459594515466</v>
      </c>
      <c r="DV32" s="12">
        <f t="shared" si="44"/>
        <v>26.17</v>
      </c>
      <c r="DX32" t="str">
        <f t="shared" si="2"/>
        <v>CENTURYTEX</v>
      </c>
      <c r="DY32" s="12">
        <f t="shared" si="45"/>
        <v>26.17</v>
      </c>
      <c r="DZ32">
        <f t="shared" si="46"/>
        <v>14.31</v>
      </c>
      <c r="EA32">
        <f t="shared" si="47"/>
        <v>9.36</v>
      </c>
      <c r="EB32">
        <f t="shared" si="48"/>
        <v>13.15</v>
      </c>
      <c r="EC32">
        <f t="shared" si="49"/>
        <v>11.17</v>
      </c>
      <c r="ED32">
        <f t="shared" si="50"/>
        <v>12.97</v>
      </c>
      <c r="EE32">
        <f t="shared" si="51"/>
        <v>22.43</v>
      </c>
      <c r="EF32">
        <f t="shared" si="52"/>
        <v>13.76</v>
      </c>
      <c r="EG32">
        <f t="shared" si="53"/>
        <v>16.13</v>
      </c>
      <c r="EH32">
        <f t="shared" si="54"/>
        <v>9.81</v>
      </c>
      <c r="EI32">
        <f t="shared" si="55"/>
        <v>10.4</v>
      </c>
      <c r="EJ32">
        <f t="shared" si="56"/>
        <v>8.81</v>
      </c>
      <c r="EK32">
        <f t="shared" si="57"/>
        <v>9.0399999999999991</v>
      </c>
      <c r="EL32">
        <f t="shared" si="58"/>
        <v>13.67</v>
      </c>
      <c r="EM32">
        <f t="shared" si="59"/>
        <v>13.23</v>
      </c>
    </row>
    <row r="33" spans="1:143" x14ac:dyDescent="0.25">
      <c r="A33" t="s">
        <v>41</v>
      </c>
      <c r="B33">
        <v>30042020</v>
      </c>
      <c r="C33">
        <v>1303694</v>
      </c>
      <c r="D33">
        <v>358349</v>
      </c>
      <c r="E33">
        <v>27.49</v>
      </c>
      <c r="F33" t="s">
        <v>41</v>
      </c>
      <c r="G33">
        <v>29042020</v>
      </c>
      <c r="H33">
        <v>2279622</v>
      </c>
      <c r="I33">
        <v>959625</v>
      </c>
      <c r="J33">
        <v>42.1</v>
      </c>
      <c r="K33" t="s">
        <v>41</v>
      </c>
      <c r="L33">
        <v>28042020</v>
      </c>
      <c r="M33">
        <v>830243</v>
      </c>
      <c r="N33">
        <v>152096</v>
      </c>
      <c r="O33">
        <v>18.32</v>
      </c>
      <c r="P33" t="s">
        <v>41</v>
      </c>
      <c r="Q33">
        <v>27042020</v>
      </c>
      <c r="R33">
        <v>799914</v>
      </c>
      <c r="S33">
        <v>70237</v>
      </c>
      <c r="T33">
        <v>8.7799999999999994</v>
      </c>
      <c r="U33" t="s">
        <v>41</v>
      </c>
      <c r="V33">
        <v>24042020</v>
      </c>
      <c r="W33">
        <v>515325</v>
      </c>
      <c r="X33">
        <v>70699</v>
      </c>
      <c r="Y33">
        <v>13.72</v>
      </c>
      <c r="Z33" t="s">
        <v>41</v>
      </c>
      <c r="AA33">
        <v>23042020</v>
      </c>
      <c r="AB33">
        <v>1026003</v>
      </c>
      <c r="AC33">
        <v>136616</v>
      </c>
      <c r="AD33">
        <v>13.32</v>
      </c>
      <c r="AE33" t="s">
        <v>41</v>
      </c>
      <c r="AF33">
        <v>22042020</v>
      </c>
      <c r="AG33">
        <v>930487</v>
      </c>
      <c r="AH33">
        <v>137265</v>
      </c>
      <c r="AI33">
        <v>14.75</v>
      </c>
      <c r="AJ33" t="s">
        <v>41</v>
      </c>
      <c r="AK33">
        <v>21042020</v>
      </c>
      <c r="AL33">
        <v>1933614</v>
      </c>
      <c r="AM33">
        <v>236400</v>
      </c>
      <c r="AN33">
        <v>12.23</v>
      </c>
      <c r="AO33" t="s">
        <v>41</v>
      </c>
      <c r="AP33">
        <v>20042020</v>
      </c>
      <c r="AQ33">
        <v>2361623</v>
      </c>
      <c r="AR33">
        <v>161289</v>
      </c>
      <c r="AS33">
        <v>6.83</v>
      </c>
      <c r="AT33" t="s">
        <v>41</v>
      </c>
      <c r="AU33">
        <v>17042020</v>
      </c>
      <c r="AV33">
        <v>1933236</v>
      </c>
      <c r="AW33">
        <v>162365</v>
      </c>
      <c r="AX33">
        <v>8.4</v>
      </c>
      <c r="AY33" t="s">
        <v>41</v>
      </c>
      <c r="AZ33">
        <v>16042020</v>
      </c>
      <c r="BA33">
        <v>568136</v>
      </c>
      <c r="BB33">
        <v>97402</v>
      </c>
      <c r="BC33">
        <v>17.14</v>
      </c>
      <c r="BD33" t="s">
        <v>41</v>
      </c>
      <c r="BE33">
        <v>15042020</v>
      </c>
      <c r="BF33">
        <v>976738</v>
      </c>
      <c r="BG33">
        <v>212316</v>
      </c>
      <c r="BH33">
        <v>21.74</v>
      </c>
      <c r="BI33" t="s">
        <v>41</v>
      </c>
      <c r="BJ33">
        <v>13042020</v>
      </c>
      <c r="BK33">
        <v>1480403</v>
      </c>
      <c r="BL33">
        <v>294225</v>
      </c>
      <c r="BM33">
        <v>19.87</v>
      </c>
      <c r="BN33" t="s">
        <v>41</v>
      </c>
      <c r="BO33">
        <v>9042020</v>
      </c>
      <c r="BP33">
        <v>279793</v>
      </c>
      <c r="BQ33">
        <v>79727</v>
      </c>
      <c r="BR33">
        <v>28.49</v>
      </c>
      <c r="BS33" t="s">
        <v>41</v>
      </c>
      <c r="BT33">
        <v>8042020</v>
      </c>
      <c r="BU33">
        <v>406921</v>
      </c>
      <c r="BV33">
        <v>126582</v>
      </c>
      <c r="BW33">
        <v>31.11</v>
      </c>
      <c r="BY33" t="str">
        <f t="shared" si="3"/>
        <v>CESC</v>
      </c>
      <c r="BZ33">
        <f t="shared" si="4"/>
        <v>1303694</v>
      </c>
      <c r="CA33">
        <f t="shared" si="5"/>
        <v>2279622</v>
      </c>
      <c r="CB33">
        <f t="shared" si="6"/>
        <v>830243</v>
      </c>
      <c r="CC33">
        <f t="shared" si="7"/>
        <v>799914</v>
      </c>
      <c r="CD33">
        <f t="shared" si="8"/>
        <v>515325</v>
      </c>
      <c r="CE33">
        <f t="shared" si="9"/>
        <v>1026003</v>
      </c>
      <c r="CF33">
        <f t="shared" si="10"/>
        <v>930487</v>
      </c>
      <c r="CG33">
        <f t="shared" si="11"/>
        <v>1933614</v>
      </c>
      <c r="CH33">
        <f t="shared" si="12"/>
        <v>2361623</v>
      </c>
      <c r="CI33">
        <f t="shared" si="13"/>
        <v>1933236</v>
      </c>
      <c r="CJ33">
        <f t="shared" si="14"/>
        <v>568136</v>
      </c>
      <c r="CK33">
        <f t="shared" si="15"/>
        <v>976738</v>
      </c>
      <c r="CL33">
        <f t="shared" si="16"/>
        <v>1480403</v>
      </c>
      <c r="CM33">
        <f t="shared" si="17"/>
        <v>279793</v>
      </c>
      <c r="CN33">
        <f t="shared" si="18"/>
        <v>406921</v>
      </c>
      <c r="CP33">
        <f t="shared" si="19"/>
        <v>3909779</v>
      </c>
      <c r="CQ33">
        <f t="shared" si="20"/>
        <v>5451107</v>
      </c>
      <c r="CR33">
        <f t="shared" si="21"/>
        <v>10676831</v>
      </c>
      <c r="CS33">
        <f t="shared" si="22"/>
        <v>15915137</v>
      </c>
      <c r="CU33">
        <f t="shared" si="23"/>
        <v>358349</v>
      </c>
      <c r="CV33">
        <f t="shared" si="24"/>
        <v>959625</v>
      </c>
      <c r="CW33">
        <f t="shared" si="25"/>
        <v>152096</v>
      </c>
      <c r="CX33">
        <f t="shared" si="26"/>
        <v>70237</v>
      </c>
      <c r="CY33">
        <f t="shared" si="27"/>
        <v>70699</v>
      </c>
      <c r="CZ33">
        <f t="shared" si="28"/>
        <v>136616</v>
      </c>
      <c r="DA33">
        <f t="shared" si="29"/>
        <v>137265</v>
      </c>
      <c r="DB33">
        <f t="shared" si="30"/>
        <v>236400</v>
      </c>
      <c r="DC33">
        <f t="shared" si="31"/>
        <v>161289</v>
      </c>
      <c r="DD33">
        <f t="shared" si="32"/>
        <v>162365</v>
      </c>
      <c r="DE33">
        <f t="shared" si="33"/>
        <v>97402</v>
      </c>
      <c r="DF33">
        <f t="shared" si="34"/>
        <v>212316</v>
      </c>
      <c r="DG33">
        <f t="shared" si="35"/>
        <v>294225</v>
      </c>
      <c r="DH33">
        <f t="shared" si="36"/>
        <v>79727</v>
      </c>
      <c r="DI33">
        <f t="shared" si="37"/>
        <v>126582</v>
      </c>
      <c r="DK33">
        <f t="shared" si="38"/>
        <v>118195800</v>
      </c>
      <c r="DL33">
        <f t="shared" si="39"/>
        <v>138927300</v>
      </c>
      <c r="DM33">
        <f t="shared" si="40"/>
        <v>192422700</v>
      </c>
      <c r="DN33">
        <f t="shared" si="41"/>
        <v>277026200</v>
      </c>
      <c r="DP33" t="str">
        <f t="shared" si="0"/>
        <v>CESC</v>
      </c>
      <c r="DQ33">
        <f t="shared" si="42"/>
        <v>27.49</v>
      </c>
      <c r="DR33" s="12">
        <f t="shared" si="43"/>
        <v>30.230813557492635</v>
      </c>
      <c r="DS33" s="12">
        <f t="shared" si="43"/>
        <v>25.486070994387013</v>
      </c>
      <c r="DT33" s="12">
        <f t="shared" si="43"/>
        <v>18.022454415547084</v>
      </c>
      <c r="DU33" s="12">
        <f t="shared" si="43"/>
        <v>17.406460277407604</v>
      </c>
      <c r="DV33" s="12" t="str">
        <f t="shared" si="44"/>
        <v/>
      </c>
      <c r="DX33" t="str">
        <f t="shared" si="2"/>
        <v>CESC</v>
      </c>
      <c r="DY33" s="12">
        <f t="shared" si="45"/>
        <v>27.49</v>
      </c>
      <c r="DZ33">
        <f t="shared" si="46"/>
        <v>42.1</v>
      </c>
      <c r="EA33">
        <f t="shared" si="47"/>
        <v>18.32</v>
      </c>
      <c r="EB33">
        <f t="shared" si="48"/>
        <v>8.7799999999999994</v>
      </c>
      <c r="EC33">
        <f t="shared" si="49"/>
        <v>13.72</v>
      </c>
      <c r="ED33">
        <f t="shared" si="50"/>
        <v>13.32</v>
      </c>
      <c r="EE33">
        <f t="shared" si="51"/>
        <v>14.75</v>
      </c>
      <c r="EF33">
        <f t="shared" si="52"/>
        <v>12.23</v>
      </c>
      <c r="EG33">
        <f t="shared" si="53"/>
        <v>6.83</v>
      </c>
      <c r="EH33">
        <f t="shared" si="54"/>
        <v>8.4</v>
      </c>
      <c r="EI33">
        <f t="shared" si="55"/>
        <v>17.14</v>
      </c>
      <c r="EJ33">
        <f t="shared" si="56"/>
        <v>21.74</v>
      </c>
      <c r="EK33">
        <f t="shared" si="57"/>
        <v>19.87</v>
      </c>
      <c r="EL33">
        <f t="shared" si="58"/>
        <v>28.49</v>
      </c>
      <c r="EM33">
        <f t="shared" si="59"/>
        <v>31.11</v>
      </c>
    </row>
    <row r="34" spans="1:143" x14ac:dyDescent="0.25">
      <c r="A34" t="s">
        <v>42</v>
      </c>
      <c r="B34">
        <v>30042020</v>
      </c>
      <c r="C34">
        <v>18444012</v>
      </c>
      <c r="D34">
        <v>5699604</v>
      </c>
      <c r="E34">
        <v>30.9</v>
      </c>
      <c r="F34" t="s">
        <v>42</v>
      </c>
      <c r="G34">
        <v>29042020</v>
      </c>
      <c r="H34">
        <v>12004183</v>
      </c>
      <c r="I34">
        <v>2315424</v>
      </c>
      <c r="J34">
        <v>19.29</v>
      </c>
      <c r="K34" t="s">
        <v>42</v>
      </c>
      <c r="L34">
        <v>28042020</v>
      </c>
      <c r="M34">
        <v>13193551</v>
      </c>
      <c r="N34">
        <v>3415826</v>
      </c>
      <c r="O34">
        <v>25.89</v>
      </c>
      <c r="P34" t="s">
        <v>42</v>
      </c>
      <c r="Q34">
        <v>27042020</v>
      </c>
      <c r="R34">
        <v>10768278</v>
      </c>
      <c r="S34">
        <v>3439555</v>
      </c>
      <c r="T34">
        <v>31.94</v>
      </c>
      <c r="U34" t="s">
        <v>42</v>
      </c>
      <c r="V34">
        <v>24042020</v>
      </c>
      <c r="W34">
        <v>16734283</v>
      </c>
      <c r="X34">
        <v>6548653</v>
      </c>
      <c r="Y34">
        <v>39.130000000000003</v>
      </c>
      <c r="Z34" t="s">
        <v>42</v>
      </c>
      <c r="AA34">
        <v>23042020</v>
      </c>
      <c r="AB34">
        <v>7826250</v>
      </c>
      <c r="AC34">
        <v>1126391</v>
      </c>
      <c r="AD34">
        <v>14.39</v>
      </c>
      <c r="AE34" t="s">
        <v>42</v>
      </c>
      <c r="AF34">
        <v>22042020</v>
      </c>
      <c r="AG34">
        <v>8070184</v>
      </c>
      <c r="AH34">
        <v>1857005</v>
      </c>
      <c r="AI34">
        <v>23.01</v>
      </c>
      <c r="AJ34" t="s">
        <v>42</v>
      </c>
      <c r="AK34">
        <v>21042020</v>
      </c>
      <c r="AL34">
        <v>9325938</v>
      </c>
      <c r="AM34">
        <v>3050625</v>
      </c>
      <c r="AN34">
        <v>32.71</v>
      </c>
      <c r="AO34" t="s">
        <v>42</v>
      </c>
      <c r="AP34">
        <v>20042020</v>
      </c>
      <c r="AQ34">
        <v>10790371</v>
      </c>
      <c r="AR34">
        <v>3692571</v>
      </c>
      <c r="AS34">
        <v>34.22</v>
      </c>
      <c r="AT34" t="s">
        <v>42</v>
      </c>
      <c r="AU34">
        <v>17042020</v>
      </c>
      <c r="AV34">
        <v>11964947</v>
      </c>
      <c r="AW34">
        <v>2707152</v>
      </c>
      <c r="AX34">
        <v>22.63</v>
      </c>
      <c r="AY34" t="s">
        <v>42</v>
      </c>
      <c r="AZ34">
        <v>16042020</v>
      </c>
      <c r="BA34">
        <v>8238477</v>
      </c>
      <c r="BB34">
        <v>2186027</v>
      </c>
      <c r="BC34">
        <v>26.53</v>
      </c>
      <c r="BD34" t="s">
        <v>42</v>
      </c>
      <c r="BE34">
        <v>15042020</v>
      </c>
      <c r="BF34">
        <v>5959935</v>
      </c>
      <c r="BG34">
        <v>1610845</v>
      </c>
      <c r="BH34">
        <v>27.03</v>
      </c>
      <c r="BI34" t="s">
        <v>42</v>
      </c>
      <c r="BJ34">
        <v>13042020</v>
      </c>
      <c r="BK34">
        <v>7959997</v>
      </c>
      <c r="BL34">
        <v>2126016</v>
      </c>
      <c r="BM34">
        <v>26.71</v>
      </c>
      <c r="BN34" t="s">
        <v>42</v>
      </c>
      <c r="BO34">
        <v>9042020</v>
      </c>
      <c r="BP34">
        <v>8111940</v>
      </c>
      <c r="BQ34">
        <v>2774543</v>
      </c>
      <c r="BR34">
        <v>34.200000000000003</v>
      </c>
      <c r="BS34" t="s">
        <v>42</v>
      </c>
      <c r="BT34">
        <v>8042020</v>
      </c>
      <c r="BU34">
        <v>7778145</v>
      </c>
      <c r="BV34">
        <v>2484115</v>
      </c>
      <c r="BW34">
        <v>31.94</v>
      </c>
      <c r="BY34" t="str">
        <f t="shared" si="3"/>
        <v>CHOLAFIN</v>
      </c>
      <c r="BZ34">
        <f t="shared" si="4"/>
        <v>18444012</v>
      </c>
      <c r="CA34">
        <f t="shared" si="5"/>
        <v>12004183</v>
      </c>
      <c r="CB34">
        <f t="shared" si="6"/>
        <v>13193551</v>
      </c>
      <c r="CC34">
        <f t="shared" si="7"/>
        <v>10768278</v>
      </c>
      <c r="CD34">
        <f t="shared" si="8"/>
        <v>16734283</v>
      </c>
      <c r="CE34">
        <f t="shared" si="9"/>
        <v>7826250</v>
      </c>
      <c r="CF34">
        <f t="shared" si="10"/>
        <v>8070184</v>
      </c>
      <c r="CG34">
        <f t="shared" si="11"/>
        <v>9325938</v>
      </c>
      <c r="CH34">
        <f t="shared" si="12"/>
        <v>10790371</v>
      </c>
      <c r="CI34">
        <f t="shared" si="13"/>
        <v>11964947</v>
      </c>
      <c r="CJ34">
        <f t="shared" si="14"/>
        <v>8238477</v>
      </c>
      <c r="CK34">
        <f t="shared" si="15"/>
        <v>5959935</v>
      </c>
      <c r="CL34">
        <f t="shared" si="16"/>
        <v>7959997</v>
      </c>
      <c r="CM34">
        <f t="shared" si="17"/>
        <v>8111940</v>
      </c>
      <c r="CN34">
        <f t="shared" si="18"/>
        <v>7778145</v>
      </c>
      <c r="CP34">
        <f t="shared" si="19"/>
        <v>35966012</v>
      </c>
      <c r="CQ34">
        <f t="shared" si="20"/>
        <v>60526545</v>
      </c>
      <c r="CR34">
        <f t="shared" si="21"/>
        <v>88713038</v>
      </c>
      <c r="CS34">
        <f t="shared" si="22"/>
        <v>130948334</v>
      </c>
      <c r="CU34">
        <f t="shared" si="23"/>
        <v>5699604</v>
      </c>
      <c r="CV34">
        <f t="shared" si="24"/>
        <v>2315424</v>
      </c>
      <c r="CW34">
        <f t="shared" si="25"/>
        <v>3415826</v>
      </c>
      <c r="CX34">
        <f t="shared" si="26"/>
        <v>3439555</v>
      </c>
      <c r="CY34">
        <f t="shared" si="27"/>
        <v>6548653</v>
      </c>
      <c r="CZ34">
        <f t="shared" si="28"/>
        <v>1126391</v>
      </c>
      <c r="DA34">
        <f t="shared" si="29"/>
        <v>1857005</v>
      </c>
      <c r="DB34">
        <f t="shared" si="30"/>
        <v>3050625</v>
      </c>
      <c r="DC34">
        <f t="shared" si="31"/>
        <v>3692571</v>
      </c>
      <c r="DD34">
        <f t="shared" si="32"/>
        <v>2707152</v>
      </c>
      <c r="DE34">
        <f t="shared" si="33"/>
        <v>2186027</v>
      </c>
      <c r="DF34">
        <f t="shared" si="34"/>
        <v>1610845</v>
      </c>
      <c r="DG34">
        <f t="shared" si="35"/>
        <v>2126016</v>
      </c>
      <c r="DH34">
        <f t="shared" si="36"/>
        <v>2774543</v>
      </c>
      <c r="DI34">
        <f t="shared" si="37"/>
        <v>2484115</v>
      </c>
      <c r="DK34">
        <f t="shared" si="38"/>
        <v>917080500</v>
      </c>
      <c r="DL34">
        <f t="shared" si="39"/>
        <v>1684584900</v>
      </c>
      <c r="DM34">
        <f t="shared" si="40"/>
        <v>2544605000</v>
      </c>
      <c r="DN34">
        <f t="shared" si="41"/>
        <v>3685063300</v>
      </c>
      <c r="DP34" t="str">
        <f t="shared" si="0"/>
        <v>CHOLAFIN</v>
      </c>
      <c r="DQ34">
        <f t="shared" si="42"/>
        <v>30.9</v>
      </c>
      <c r="DR34" s="12">
        <f t="shared" si="43"/>
        <v>25.498531780504326</v>
      </c>
      <c r="DS34" s="12">
        <f t="shared" si="43"/>
        <v>27.832166861663755</v>
      </c>
      <c r="DT34" s="12">
        <f t="shared" si="43"/>
        <v>28.683551565441824</v>
      </c>
      <c r="DU34" s="12">
        <f t="shared" si="43"/>
        <v>28.141353062193215</v>
      </c>
      <c r="DV34" s="12">
        <f t="shared" si="44"/>
        <v>30.9</v>
      </c>
      <c r="DX34" t="str">
        <f t="shared" si="2"/>
        <v>CHOLAFIN</v>
      </c>
      <c r="DY34" s="12">
        <f t="shared" si="45"/>
        <v>30.9</v>
      </c>
      <c r="DZ34">
        <f t="shared" si="46"/>
        <v>19.29</v>
      </c>
      <c r="EA34">
        <f t="shared" si="47"/>
        <v>25.89</v>
      </c>
      <c r="EB34">
        <f t="shared" si="48"/>
        <v>31.94</v>
      </c>
      <c r="EC34">
        <f t="shared" si="49"/>
        <v>39.130000000000003</v>
      </c>
      <c r="ED34">
        <f t="shared" si="50"/>
        <v>14.39</v>
      </c>
      <c r="EE34">
        <f t="shared" si="51"/>
        <v>23.01</v>
      </c>
      <c r="EF34">
        <f t="shared" si="52"/>
        <v>32.71</v>
      </c>
      <c r="EG34">
        <f t="shared" si="53"/>
        <v>34.22</v>
      </c>
      <c r="EH34">
        <f t="shared" si="54"/>
        <v>22.63</v>
      </c>
      <c r="EI34">
        <f t="shared" si="55"/>
        <v>26.53</v>
      </c>
      <c r="EJ34">
        <f t="shared" si="56"/>
        <v>27.03</v>
      </c>
      <c r="EK34">
        <f t="shared" si="57"/>
        <v>26.71</v>
      </c>
      <c r="EL34">
        <f t="shared" si="58"/>
        <v>34.200000000000003</v>
      </c>
      <c r="EM34">
        <f t="shared" si="59"/>
        <v>31.94</v>
      </c>
    </row>
    <row r="35" spans="1:143" x14ac:dyDescent="0.25">
      <c r="A35" t="s">
        <v>43</v>
      </c>
      <c r="B35">
        <v>30042020</v>
      </c>
      <c r="C35">
        <v>9100084</v>
      </c>
      <c r="D35">
        <v>2084882</v>
      </c>
      <c r="E35">
        <v>22.91</v>
      </c>
      <c r="F35" t="s">
        <v>43</v>
      </c>
      <c r="G35">
        <v>29042020</v>
      </c>
      <c r="H35">
        <v>6767185</v>
      </c>
      <c r="I35">
        <v>1014761</v>
      </c>
      <c r="J35">
        <v>15</v>
      </c>
      <c r="K35" t="s">
        <v>43</v>
      </c>
      <c r="L35">
        <v>28042020</v>
      </c>
      <c r="M35">
        <v>8193432</v>
      </c>
      <c r="N35">
        <v>1437585</v>
      </c>
      <c r="O35">
        <v>17.55</v>
      </c>
      <c r="P35" t="s">
        <v>43</v>
      </c>
      <c r="Q35">
        <v>27042020</v>
      </c>
      <c r="R35">
        <v>14089884</v>
      </c>
      <c r="S35">
        <v>2239784</v>
      </c>
      <c r="T35">
        <v>15.9</v>
      </c>
      <c r="U35" t="s">
        <v>43</v>
      </c>
      <c r="V35">
        <v>24042020</v>
      </c>
      <c r="W35">
        <v>11127892</v>
      </c>
      <c r="X35">
        <v>2594106</v>
      </c>
      <c r="Y35">
        <v>23.31</v>
      </c>
      <c r="Z35" t="s">
        <v>43</v>
      </c>
      <c r="AA35">
        <v>23042020</v>
      </c>
      <c r="AB35">
        <v>6277909</v>
      </c>
      <c r="AC35">
        <v>936868</v>
      </c>
      <c r="AD35">
        <v>14.92</v>
      </c>
      <c r="AE35" t="s">
        <v>43</v>
      </c>
      <c r="AF35">
        <v>22042020</v>
      </c>
      <c r="AG35">
        <v>6182389</v>
      </c>
      <c r="AH35">
        <v>971012</v>
      </c>
      <c r="AI35">
        <v>15.71</v>
      </c>
      <c r="AJ35" t="s">
        <v>43</v>
      </c>
      <c r="AK35">
        <v>21042020</v>
      </c>
      <c r="AL35">
        <v>14471886</v>
      </c>
      <c r="AM35">
        <v>2536423</v>
      </c>
      <c r="AN35">
        <v>17.53</v>
      </c>
      <c r="AO35" t="s">
        <v>43</v>
      </c>
      <c r="AP35">
        <v>20042020</v>
      </c>
      <c r="AQ35">
        <v>5856240</v>
      </c>
      <c r="AR35">
        <v>1353235</v>
      </c>
      <c r="AS35">
        <v>23.11</v>
      </c>
      <c r="AT35" t="s">
        <v>43</v>
      </c>
      <c r="AU35">
        <v>17042020</v>
      </c>
      <c r="AV35">
        <v>8304296</v>
      </c>
      <c r="AW35">
        <v>1765823</v>
      </c>
      <c r="AX35">
        <v>21.26</v>
      </c>
      <c r="AY35" t="s">
        <v>43</v>
      </c>
      <c r="AZ35">
        <v>16042020</v>
      </c>
      <c r="BA35">
        <v>12716392</v>
      </c>
      <c r="BB35">
        <v>3328738</v>
      </c>
      <c r="BC35">
        <v>26.18</v>
      </c>
      <c r="BD35" t="s">
        <v>43</v>
      </c>
      <c r="BE35">
        <v>15042020</v>
      </c>
      <c r="BF35">
        <v>16213849</v>
      </c>
      <c r="BG35">
        <v>4086606</v>
      </c>
      <c r="BH35">
        <v>25.2</v>
      </c>
      <c r="BI35" t="s">
        <v>43</v>
      </c>
      <c r="BJ35">
        <v>13042020</v>
      </c>
      <c r="BK35">
        <v>15483866</v>
      </c>
      <c r="BL35">
        <v>3508138</v>
      </c>
      <c r="BM35">
        <v>22.66</v>
      </c>
      <c r="BN35" t="s">
        <v>43</v>
      </c>
      <c r="BO35">
        <v>9042020</v>
      </c>
      <c r="BP35">
        <v>27207928</v>
      </c>
      <c r="BQ35">
        <v>5513520</v>
      </c>
      <c r="BR35">
        <v>20.260000000000002</v>
      </c>
      <c r="BS35" t="s">
        <v>43</v>
      </c>
      <c r="BT35">
        <v>8042020</v>
      </c>
      <c r="BU35">
        <v>19456194</v>
      </c>
      <c r="BV35">
        <v>3249484</v>
      </c>
      <c r="BW35">
        <v>16.7</v>
      </c>
      <c r="BY35" t="str">
        <f t="shared" si="3"/>
        <v>CIPLA</v>
      </c>
      <c r="BZ35">
        <f t="shared" si="4"/>
        <v>9100084</v>
      </c>
      <c r="CA35">
        <f t="shared" si="5"/>
        <v>6767185</v>
      </c>
      <c r="CB35">
        <f t="shared" si="6"/>
        <v>8193432</v>
      </c>
      <c r="CC35">
        <f t="shared" si="7"/>
        <v>14089884</v>
      </c>
      <c r="CD35">
        <f t="shared" si="8"/>
        <v>11127892</v>
      </c>
      <c r="CE35">
        <f t="shared" si="9"/>
        <v>6277909</v>
      </c>
      <c r="CF35">
        <f t="shared" si="10"/>
        <v>6182389</v>
      </c>
      <c r="CG35">
        <f t="shared" si="11"/>
        <v>14471886</v>
      </c>
      <c r="CH35">
        <f t="shared" si="12"/>
        <v>5856240</v>
      </c>
      <c r="CI35">
        <f t="shared" si="13"/>
        <v>8304296</v>
      </c>
      <c r="CJ35">
        <f t="shared" si="14"/>
        <v>12716392</v>
      </c>
      <c r="CK35">
        <f t="shared" si="15"/>
        <v>16213849</v>
      </c>
      <c r="CL35">
        <f t="shared" si="16"/>
        <v>15483866</v>
      </c>
      <c r="CM35">
        <f t="shared" si="17"/>
        <v>27207928</v>
      </c>
      <c r="CN35">
        <f t="shared" si="18"/>
        <v>19456194</v>
      </c>
      <c r="CP35">
        <f t="shared" si="19"/>
        <v>29050501</v>
      </c>
      <c r="CQ35">
        <f t="shared" si="20"/>
        <v>46456302</v>
      </c>
      <c r="CR35">
        <f t="shared" si="21"/>
        <v>72966817</v>
      </c>
      <c r="CS35">
        <f t="shared" si="22"/>
        <v>152893148</v>
      </c>
      <c r="CU35">
        <f t="shared" si="23"/>
        <v>2084882</v>
      </c>
      <c r="CV35">
        <f t="shared" si="24"/>
        <v>1014761</v>
      </c>
      <c r="CW35">
        <f t="shared" si="25"/>
        <v>1437585</v>
      </c>
      <c r="CX35">
        <f t="shared" si="26"/>
        <v>2239784</v>
      </c>
      <c r="CY35">
        <f t="shared" si="27"/>
        <v>2594106</v>
      </c>
      <c r="CZ35">
        <f t="shared" si="28"/>
        <v>936868</v>
      </c>
      <c r="DA35">
        <f t="shared" si="29"/>
        <v>971012</v>
      </c>
      <c r="DB35">
        <f t="shared" si="30"/>
        <v>2536423</v>
      </c>
      <c r="DC35">
        <f t="shared" si="31"/>
        <v>1353235</v>
      </c>
      <c r="DD35">
        <f t="shared" si="32"/>
        <v>1765823</v>
      </c>
      <c r="DE35">
        <f t="shared" si="33"/>
        <v>3328738</v>
      </c>
      <c r="DF35">
        <f t="shared" si="34"/>
        <v>4086606</v>
      </c>
      <c r="DG35">
        <f t="shared" si="35"/>
        <v>3508138</v>
      </c>
      <c r="DH35">
        <f t="shared" si="36"/>
        <v>5513520</v>
      </c>
      <c r="DI35">
        <f t="shared" si="37"/>
        <v>3249484</v>
      </c>
      <c r="DK35">
        <f t="shared" si="38"/>
        <v>469213000</v>
      </c>
      <c r="DL35">
        <f t="shared" si="39"/>
        <v>822310400</v>
      </c>
      <c r="DM35">
        <f t="shared" si="40"/>
        <v>1308377400</v>
      </c>
      <c r="DN35">
        <f t="shared" si="41"/>
        <v>3128659900</v>
      </c>
      <c r="DP35" t="str">
        <f t="shared" si="0"/>
        <v>CIPLA</v>
      </c>
      <c r="DQ35">
        <f t="shared" si="42"/>
        <v>22.91</v>
      </c>
      <c r="DR35" s="12">
        <f t="shared" si="43"/>
        <v>16.151631946037696</v>
      </c>
      <c r="DS35" s="12">
        <f t="shared" si="43"/>
        <v>17.700728740742214</v>
      </c>
      <c r="DT35" s="12">
        <f t="shared" si="43"/>
        <v>17.931128885613855</v>
      </c>
      <c r="DU35" s="12">
        <f t="shared" si="43"/>
        <v>20.46304848141396</v>
      </c>
      <c r="DV35" s="12">
        <f t="shared" si="44"/>
        <v>22.91</v>
      </c>
      <c r="DX35" t="str">
        <f t="shared" si="2"/>
        <v>CIPLA</v>
      </c>
      <c r="DY35" s="12">
        <f t="shared" si="45"/>
        <v>22.91</v>
      </c>
      <c r="DZ35">
        <f t="shared" si="46"/>
        <v>15</v>
      </c>
      <c r="EA35">
        <f t="shared" si="47"/>
        <v>17.55</v>
      </c>
      <c r="EB35">
        <f t="shared" si="48"/>
        <v>15.9</v>
      </c>
      <c r="EC35">
        <f t="shared" si="49"/>
        <v>23.31</v>
      </c>
      <c r="ED35">
        <f t="shared" si="50"/>
        <v>14.92</v>
      </c>
      <c r="EE35">
        <f t="shared" si="51"/>
        <v>15.71</v>
      </c>
      <c r="EF35">
        <f t="shared" si="52"/>
        <v>17.53</v>
      </c>
      <c r="EG35">
        <f t="shared" si="53"/>
        <v>23.11</v>
      </c>
      <c r="EH35">
        <f t="shared" si="54"/>
        <v>21.26</v>
      </c>
      <c r="EI35">
        <f t="shared" si="55"/>
        <v>26.18</v>
      </c>
      <c r="EJ35">
        <f t="shared" si="56"/>
        <v>25.2</v>
      </c>
      <c r="EK35">
        <f t="shared" si="57"/>
        <v>22.66</v>
      </c>
      <c r="EL35">
        <f t="shared" si="58"/>
        <v>20.260000000000002</v>
      </c>
      <c r="EM35">
        <f t="shared" si="59"/>
        <v>16.7</v>
      </c>
    </row>
    <row r="36" spans="1:143" x14ac:dyDescent="0.25">
      <c r="A36" t="s">
        <v>44</v>
      </c>
      <c r="B36">
        <v>30042020</v>
      </c>
      <c r="C36">
        <v>13146077</v>
      </c>
      <c r="D36">
        <v>6570356</v>
      </c>
      <c r="E36">
        <v>49.98</v>
      </c>
      <c r="F36" t="s">
        <v>44</v>
      </c>
      <c r="G36">
        <v>29042020</v>
      </c>
      <c r="H36">
        <v>7399371</v>
      </c>
      <c r="I36">
        <v>2503769</v>
      </c>
      <c r="J36">
        <v>33.840000000000003</v>
      </c>
      <c r="K36" t="s">
        <v>44</v>
      </c>
      <c r="L36">
        <v>28042020</v>
      </c>
      <c r="M36">
        <v>7064485</v>
      </c>
      <c r="N36">
        <v>3794832</v>
      </c>
      <c r="O36">
        <v>53.72</v>
      </c>
      <c r="P36" t="s">
        <v>44</v>
      </c>
      <c r="Q36">
        <v>27042020</v>
      </c>
      <c r="R36">
        <v>4238903</v>
      </c>
      <c r="S36">
        <v>1522577</v>
      </c>
      <c r="T36">
        <v>35.92</v>
      </c>
      <c r="U36" t="s">
        <v>44</v>
      </c>
      <c r="V36">
        <v>24042020</v>
      </c>
      <c r="W36">
        <v>11701225</v>
      </c>
      <c r="X36">
        <v>5377305</v>
      </c>
      <c r="Y36">
        <v>45.96</v>
      </c>
      <c r="Z36" t="s">
        <v>44</v>
      </c>
      <c r="AA36">
        <v>23042020</v>
      </c>
      <c r="AB36">
        <v>7553387</v>
      </c>
      <c r="AC36">
        <v>3277991</v>
      </c>
      <c r="AD36">
        <v>43.4</v>
      </c>
      <c r="AE36" t="s">
        <v>44</v>
      </c>
      <c r="AF36">
        <v>22042020</v>
      </c>
      <c r="AG36">
        <v>5604353</v>
      </c>
      <c r="AH36">
        <v>1495981</v>
      </c>
      <c r="AI36">
        <v>26.69</v>
      </c>
      <c r="AJ36" t="s">
        <v>44</v>
      </c>
      <c r="AK36">
        <v>21042020</v>
      </c>
      <c r="AL36">
        <v>6501383</v>
      </c>
      <c r="AM36">
        <v>2743784</v>
      </c>
      <c r="AN36">
        <v>42.2</v>
      </c>
      <c r="AO36" t="s">
        <v>44</v>
      </c>
      <c r="AP36">
        <v>20042020</v>
      </c>
      <c r="AQ36">
        <v>7139690</v>
      </c>
      <c r="AR36">
        <v>2011348</v>
      </c>
      <c r="AS36">
        <v>28.17</v>
      </c>
      <c r="AT36" t="s">
        <v>44</v>
      </c>
      <c r="AU36">
        <v>17042020</v>
      </c>
      <c r="AV36">
        <v>7094930</v>
      </c>
      <c r="AW36">
        <v>2138681</v>
      </c>
      <c r="AX36">
        <v>30.14</v>
      </c>
      <c r="AY36" t="s">
        <v>44</v>
      </c>
      <c r="AZ36">
        <v>16042020</v>
      </c>
      <c r="BA36">
        <v>9736874</v>
      </c>
      <c r="BB36">
        <v>3875381</v>
      </c>
      <c r="BC36">
        <v>39.799999999999997</v>
      </c>
      <c r="BD36" t="s">
        <v>44</v>
      </c>
      <c r="BE36">
        <v>15042020</v>
      </c>
      <c r="BF36">
        <v>10487978</v>
      </c>
      <c r="BG36">
        <v>3419783</v>
      </c>
      <c r="BH36">
        <v>32.61</v>
      </c>
      <c r="BI36" t="s">
        <v>44</v>
      </c>
      <c r="BJ36">
        <v>13042020</v>
      </c>
      <c r="BK36">
        <v>10691857</v>
      </c>
      <c r="BL36">
        <v>2698824</v>
      </c>
      <c r="BM36">
        <v>25.24</v>
      </c>
      <c r="BN36" t="s">
        <v>44</v>
      </c>
      <c r="BO36">
        <v>9042020</v>
      </c>
      <c r="BP36">
        <v>5078557</v>
      </c>
      <c r="BQ36">
        <v>1298635</v>
      </c>
      <c r="BR36">
        <v>25.57</v>
      </c>
      <c r="BS36" t="s">
        <v>44</v>
      </c>
      <c r="BT36">
        <v>8042020</v>
      </c>
      <c r="BU36">
        <v>7070296</v>
      </c>
      <c r="BV36">
        <v>2149083</v>
      </c>
      <c r="BW36">
        <v>30.4</v>
      </c>
      <c r="BY36" t="str">
        <f t="shared" si="3"/>
        <v>COALINDIA</v>
      </c>
      <c r="BZ36">
        <f t="shared" si="4"/>
        <v>13146077</v>
      </c>
      <c r="CA36">
        <f t="shared" si="5"/>
        <v>7399371</v>
      </c>
      <c r="CB36">
        <f t="shared" si="6"/>
        <v>7064485</v>
      </c>
      <c r="CC36">
        <f t="shared" si="7"/>
        <v>4238903</v>
      </c>
      <c r="CD36">
        <f t="shared" si="8"/>
        <v>11701225</v>
      </c>
      <c r="CE36">
        <f t="shared" si="9"/>
        <v>7553387</v>
      </c>
      <c r="CF36">
        <f t="shared" si="10"/>
        <v>5604353</v>
      </c>
      <c r="CG36">
        <f t="shared" si="11"/>
        <v>6501383</v>
      </c>
      <c r="CH36">
        <f t="shared" si="12"/>
        <v>7139690</v>
      </c>
      <c r="CI36">
        <f t="shared" si="13"/>
        <v>7094930</v>
      </c>
      <c r="CJ36">
        <f t="shared" si="14"/>
        <v>9736874</v>
      </c>
      <c r="CK36">
        <f t="shared" si="15"/>
        <v>10487978</v>
      </c>
      <c r="CL36">
        <f t="shared" si="16"/>
        <v>10691857</v>
      </c>
      <c r="CM36">
        <f t="shared" si="17"/>
        <v>5078557</v>
      </c>
      <c r="CN36">
        <f t="shared" si="18"/>
        <v>7070296</v>
      </c>
      <c r="CP36">
        <f t="shared" si="19"/>
        <v>18702759</v>
      </c>
      <c r="CQ36">
        <f t="shared" si="20"/>
        <v>37957371</v>
      </c>
      <c r="CR36">
        <f t="shared" si="21"/>
        <v>57202797</v>
      </c>
      <c r="CS36">
        <f t="shared" si="22"/>
        <v>100292993</v>
      </c>
      <c r="CU36">
        <f t="shared" si="23"/>
        <v>6570356</v>
      </c>
      <c r="CV36">
        <f t="shared" si="24"/>
        <v>2503769</v>
      </c>
      <c r="CW36">
        <f t="shared" si="25"/>
        <v>3794832</v>
      </c>
      <c r="CX36">
        <f t="shared" si="26"/>
        <v>1522577</v>
      </c>
      <c r="CY36">
        <f t="shared" si="27"/>
        <v>5377305</v>
      </c>
      <c r="CZ36">
        <f t="shared" si="28"/>
        <v>3277991</v>
      </c>
      <c r="DA36">
        <f t="shared" si="29"/>
        <v>1495981</v>
      </c>
      <c r="DB36">
        <f t="shared" si="30"/>
        <v>2743784</v>
      </c>
      <c r="DC36">
        <f t="shared" si="31"/>
        <v>2011348</v>
      </c>
      <c r="DD36">
        <f t="shared" si="32"/>
        <v>2138681</v>
      </c>
      <c r="DE36">
        <f t="shared" si="33"/>
        <v>3875381</v>
      </c>
      <c r="DF36">
        <f t="shared" si="34"/>
        <v>3419783</v>
      </c>
      <c r="DG36">
        <f t="shared" si="35"/>
        <v>2698824</v>
      </c>
      <c r="DH36">
        <f t="shared" si="36"/>
        <v>1298635</v>
      </c>
      <c r="DI36">
        <f t="shared" si="37"/>
        <v>2149083</v>
      </c>
      <c r="DK36">
        <f t="shared" si="38"/>
        <v>782117800</v>
      </c>
      <c r="DL36">
        <f t="shared" si="39"/>
        <v>1647647400</v>
      </c>
      <c r="DM36">
        <f t="shared" si="40"/>
        <v>2272758700</v>
      </c>
      <c r="DN36">
        <f t="shared" si="41"/>
        <v>3615889100</v>
      </c>
      <c r="DP36" t="str">
        <f t="shared" si="0"/>
        <v>COALINDIA</v>
      </c>
      <c r="DQ36">
        <f t="shared" si="42"/>
        <v>49.98</v>
      </c>
      <c r="DR36" s="12">
        <f t="shared" si="43"/>
        <v>41.818311405285179</v>
      </c>
      <c r="DS36" s="12">
        <f t="shared" si="43"/>
        <v>43.407837702985276</v>
      </c>
      <c r="DT36" s="12">
        <f t="shared" si="43"/>
        <v>39.731600886579024</v>
      </c>
      <c r="DU36" s="12">
        <f t="shared" si="43"/>
        <v>36.053257479313636</v>
      </c>
      <c r="DV36" s="12">
        <f t="shared" si="44"/>
        <v>49.98</v>
      </c>
      <c r="DX36" t="str">
        <f t="shared" si="2"/>
        <v>COALINDIA</v>
      </c>
      <c r="DY36" s="12">
        <f t="shared" si="45"/>
        <v>49.98</v>
      </c>
      <c r="DZ36">
        <f t="shared" si="46"/>
        <v>33.840000000000003</v>
      </c>
      <c r="EA36">
        <f t="shared" si="47"/>
        <v>53.72</v>
      </c>
      <c r="EB36">
        <f t="shared" si="48"/>
        <v>35.92</v>
      </c>
      <c r="EC36">
        <f t="shared" si="49"/>
        <v>45.96</v>
      </c>
      <c r="ED36">
        <f t="shared" si="50"/>
        <v>43.4</v>
      </c>
      <c r="EE36">
        <f t="shared" si="51"/>
        <v>26.69</v>
      </c>
      <c r="EF36">
        <f t="shared" si="52"/>
        <v>42.2</v>
      </c>
      <c r="EG36">
        <f t="shared" si="53"/>
        <v>28.17</v>
      </c>
      <c r="EH36">
        <f t="shared" si="54"/>
        <v>30.14</v>
      </c>
      <c r="EI36">
        <f t="shared" si="55"/>
        <v>39.799999999999997</v>
      </c>
      <c r="EJ36">
        <f t="shared" si="56"/>
        <v>32.61</v>
      </c>
      <c r="EK36">
        <f t="shared" si="57"/>
        <v>25.24</v>
      </c>
      <c r="EL36">
        <f t="shared" si="58"/>
        <v>25.57</v>
      </c>
      <c r="EM36">
        <f t="shared" si="59"/>
        <v>30.4</v>
      </c>
    </row>
    <row r="37" spans="1:143" x14ac:dyDescent="0.25">
      <c r="A37" t="s">
        <v>45</v>
      </c>
      <c r="B37">
        <v>30042020</v>
      </c>
      <c r="C37">
        <v>1673537</v>
      </c>
      <c r="D37">
        <v>735097</v>
      </c>
      <c r="E37">
        <v>43.92</v>
      </c>
      <c r="F37" t="s">
        <v>45</v>
      </c>
      <c r="G37">
        <v>29042020</v>
      </c>
      <c r="H37">
        <v>1056142</v>
      </c>
      <c r="I37">
        <v>333646</v>
      </c>
      <c r="J37">
        <v>31.59</v>
      </c>
      <c r="K37" t="s">
        <v>45</v>
      </c>
      <c r="L37">
        <v>28042020</v>
      </c>
      <c r="M37">
        <v>1206653</v>
      </c>
      <c r="N37">
        <v>318694</v>
      </c>
      <c r="O37">
        <v>26.41</v>
      </c>
      <c r="P37" t="s">
        <v>45</v>
      </c>
      <c r="Q37">
        <v>27042020</v>
      </c>
      <c r="R37">
        <v>1653281</v>
      </c>
      <c r="S37">
        <v>449427</v>
      </c>
      <c r="T37">
        <v>27.18</v>
      </c>
      <c r="U37" t="s">
        <v>45</v>
      </c>
      <c r="V37">
        <v>24042020</v>
      </c>
      <c r="W37">
        <v>1260764</v>
      </c>
      <c r="X37">
        <v>144054</v>
      </c>
      <c r="Y37">
        <v>11.43</v>
      </c>
      <c r="Z37" t="s">
        <v>45</v>
      </c>
      <c r="AA37">
        <v>23042020</v>
      </c>
      <c r="AB37">
        <v>1650252</v>
      </c>
      <c r="AC37">
        <v>493138</v>
      </c>
      <c r="AD37">
        <v>29.88</v>
      </c>
      <c r="AE37" t="s">
        <v>45</v>
      </c>
      <c r="AF37">
        <v>22042020</v>
      </c>
      <c r="AG37">
        <v>3023742</v>
      </c>
      <c r="AH37">
        <v>1010138</v>
      </c>
      <c r="AI37">
        <v>33.409999999999997</v>
      </c>
      <c r="AJ37" t="s">
        <v>45</v>
      </c>
      <c r="AK37">
        <v>21042020</v>
      </c>
      <c r="AL37">
        <v>768673</v>
      </c>
      <c r="AM37">
        <v>256967</v>
      </c>
      <c r="AN37">
        <v>33.43</v>
      </c>
      <c r="AO37" t="s">
        <v>45</v>
      </c>
      <c r="AP37">
        <v>20042020</v>
      </c>
      <c r="AQ37">
        <v>449739</v>
      </c>
      <c r="AR37">
        <v>132142</v>
      </c>
      <c r="AS37">
        <v>29.38</v>
      </c>
      <c r="AT37" t="s">
        <v>45</v>
      </c>
      <c r="AU37">
        <v>17042020</v>
      </c>
      <c r="AV37">
        <v>589457</v>
      </c>
      <c r="AW37">
        <v>186377</v>
      </c>
      <c r="AX37">
        <v>31.62</v>
      </c>
      <c r="AY37" t="s">
        <v>45</v>
      </c>
      <c r="AZ37">
        <v>16042020</v>
      </c>
      <c r="BA37">
        <v>789988</v>
      </c>
      <c r="BB37">
        <v>344148</v>
      </c>
      <c r="BC37">
        <v>43.56</v>
      </c>
      <c r="BD37" t="s">
        <v>45</v>
      </c>
      <c r="BE37">
        <v>15042020</v>
      </c>
      <c r="BF37">
        <v>1062751</v>
      </c>
      <c r="BG37">
        <v>443371</v>
      </c>
      <c r="BH37">
        <v>41.72</v>
      </c>
      <c r="BI37" t="s">
        <v>45</v>
      </c>
      <c r="BJ37">
        <v>13042020</v>
      </c>
      <c r="BK37">
        <v>414945</v>
      </c>
      <c r="BL37">
        <v>88617</v>
      </c>
      <c r="BM37">
        <v>21.36</v>
      </c>
      <c r="BN37" t="s">
        <v>45</v>
      </c>
      <c r="BO37">
        <v>9042020</v>
      </c>
      <c r="BP37">
        <v>512970</v>
      </c>
      <c r="BQ37">
        <v>170441</v>
      </c>
      <c r="BR37">
        <v>33.229999999999997</v>
      </c>
      <c r="BS37" t="s">
        <v>45</v>
      </c>
      <c r="BT37">
        <v>8042020</v>
      </c>
      <c r="BU37">
        <v>1129971</v>
      </c>
      <c r="BV37">
        <v>467545</v>
      </c>
      <c r="BW37">
        <v>41.38</v>
      </c>
      <c r="BY37" t="str">
        <f t="shared" si="3"/>
        <v>COLPAL</v>
      </c>
      <c r="BZ37">
        <f t="shared" si="4"/>
        <v>1673537</v>
      </c>
      <c r="CA37">
        <f t="shared" si="5"/>
        <v>1056142</v>
      </c>
      <c r="CB37">
        <f t="shared" si="6"/>
        <v>1206653</v>
      </c>
      <c r="CC37">
        <f t="shared" si="7"/>
        <v>1653281</v>
      </c>
      <c r="CD37">
        <f t="shared" si="8"/>
        <v>1260764</v>
      </c>
      <c r="CE37">
        <f t="shared" si="9"/>
        <v>1650252</v>
      </c>
      <c r="CF37">
        <f t="shared" si="10"/>
        <v>3023742</v>
      </c>
      <c r="CG37">
        <f t="shared" si="11"/>
        <v>768673</v>
      </c>
      <c r="CH37">
        <f t="shared" si="12"/>
        <v>449739</v>
      </c>
      <c r="CI37">
        <f t="shared" si="13"/>
        <v>589457</v>
      </c>
      <c r="CJ37">
        <f t="shared" si="14"/>
        <v>789988</v>
      </c>
      <c r="CK37">
        <f t="shared" si="15"/>
        <v>1062751</v>
      </c>
      <c r="CL37">
        <f t="shared" si="16"/>
        <v>414945</v>
      </c>
      <c r="CM37">
        <f t="shared" si="17"/>
        <v>512970</v>
      </c>
      <c r="CN37">
        <f t="shared" si="18"/>
        <v>1129971</v>
      </c>
      <c r="CP37">
        <f t="shared" si="19"/>
        <v>3916076</v>
      </c>
      <c r="CQ37">
        <f t="shared" si="20"/>
        <v>6827092</v>
      </c>
      <c r="CR37">
        <f t="shared" si="21"/>
        <v>11069246</v>
      </c>
      <c r="CS37">
        <f t="shared" si="22"/>
        <v>14439357</v>
      </c>
      <c r="CU37">
        <f t="shared" si="23"/>
        <v>735097</v>
      </c>
      <c r="CV37">
        <f t="shared" si="24"/>
        <v>333646</v>
      </c>
      <c r="CW37">
        <f t="shared" si="25"/>
        <v>318694</v>
      </c>
      <c r="CX37">
        <f t="shared" si="26"/>
        <v>449427</v>
      </c>
      <c r="CY37">
        <f t="shared" si="27"/>
        <v>144054</v>
      </c>
      <c r="CZ37">
        <f t="shared" si="28"/>
        <v>493138</v>
      </c>
      <c r="DA37">
        <f t="shared" si="29"/>
        <v>1010138</v>
      </c>
      <c r="DB37">
        <f t="shared" si="30"/>
        <v>256967</v>
      </c>
      <c r="DC37">
        <f t="shared" si="31"/>
        <v>132142</v>
      </c>
      <c r="DD37">
        <f t="shared" si="32"/>
        <v>186377</v>
      </c>
      <c r="DE37">
        <f t="shared" si="33"/>
        <v>344148</v>
      </c>
      <c r="DF37">
        <f t="shared" si="34"/>
        <v>443371</v>
      </c>
      <c r="DG37">
        <f t="shared" si="35"/>
        <v>88617</v>
      </c>
      <c r="DH37">
        <f t="shared" si="36"/>
        <v>170441</v>
      </c>
      <c r="DI37">
        <f t="shared" si="37"/>
        <v>467545</v>
      </c>
      <c r="DK37">
        <f t="shared" si="38"/>
        <v>110176700</v>
      </c>
      <c r="DL37">
        <f t="shared" si="39"/>
        <v>173895900</v>
      </c>
      <c r="DM37">
        <f t="shared" si="40"/>
        <v>313820600</v>
      </c>
      <c r="DN37">
        <f t="shared" si="41"/>
        <v>437116000</v>
      </c>
      <c r="DP37" t="str">
        <f t="shared" si="0"/>
        <v>COLPAL</v>
      </c>
      <c r="DQ37">
        <f t="shared" si="42"/>
        <v>43.92</v>
      </c>
      <c r="DR37" s="12">
        <f t="shared" si="43"/>
        <v>28.134464193238333</v>
      </c>
      <c r="DS37" s="12">
        <f t="shared" si="43"/>
        <v>25.47144523612689</v>
      </c>
      <c r="DT37" s="12">
        <f t="shared" si="43"/>
        <v>28.350675375721163</v>
      </c>
      <c r="DU37" s="12">
        <f t="shared" si="43"/>
        <v>30.272539144229206</v>
      </c>
      <c r="DV37" s="12">
        <f t="shared" si="44"/>
        <v>43.92</v>
      </c>
      <c r="DX37" t="str">
        <f t="shared" si="2"/>
        <v>COLPAL</v>
      </c>
      <c r="DY37" s="12">
        <f t="shared" si="45"/>
        <v>43.92</v>
      </c>
      <c r="DZ37">
        <f t="shared" si="46"/>
        <v>31.59</v>
      </c>
      <c r="EA37">
        <f t="shared" si="47"/>
        <v>26.41</v>
      </c>
      <c r="EB37">
        <f t="shared" si="48"/>
        <v>27.18</v>
      </c>
      <c r="EC37">
        <f t="shared" si="49"/>
        <v>11.43</v>
      </c>
      <c r="ED37">
        <f t="shared" si="50"/>
        <v>29.88</v>
      </c>
      <c r="EE37">
        <f t="shared" si="51"/>
        <v>33.409999999999997</v>
      </c>
      <c r="EF37">
        <f t="shared" si="52"/>
        <v>33.43</v>
      </c>
      <c r="EG37">
        <f t="shared" si="53"/>
        <v>29.38</v>
      </c>
      <c r="EH37">
        <f t="shared" si="54"/>
        <v>31.62</v>
      </c>
      <c r="EI37">
        <f t="shared" si="55"/>
        <v>43.56</v>
      </c>
      <c r="EJ37">
        <f t="shared" si="56"/>
        <v>41.72</v>
      </c>
      <c r="EK37">
        <f t="shared" si="57"/>
        <v>21.36</v>
      </c>
      <c r="EL37">
        <f t="shared" si="58"/>
        <v>33.229999999999997</v>
      </c>
      <c r="EM37">
        <f t="shared" si="59"/>
        <v>41.38</v>
      </c>
    </row>
    <row r="38" spans="1:143" x14ac:dyDescent="0.25">
      <c r="A38" t="s">
        <v>46</v>
      </c>
      <c r="B38">
        <v>30042020</v>
      </c>
      <c r="C38">
        <v>1463582</v>
      </c>
      <c r="D38">
        <v>540946</v>
      </c>
      <c r="E38">
        <v>36.96</v>
      </c>
      <c r="F38" t="s">
        <v>46</v>
      </c>
      <c r="G38">
        <v>29042020</v>
      </c>
      <c r="H38">
        <v>1320934</v>
      </c>
      <c r="I38">
        <v>694113</v>
      </c>
      <c r="J38">
        <v>52.55</v>
      </c>
      <c r="K38" t="s">
        <v>46</v>
      </c>
      <c r="L38">
        <v>28042020</v>
      </c>
      <c r="M38">
        <v>1231981</v>
      </c>
      <c r="N38">
        <v>676719</v>
      </c>
      <c r="O38">
        <v>54.93</v>
      </c>
      <c r="P38" t="s">
        <v>46</v>
      </c>
      <c r="Q38">
        <v>27042020</v>
      </c>
      <c r="R38">
        <v>752258</v>
      </c>
      <c r="S38">
        <v>377254</v>
      </c>
      <c r="T38">
        <v>50.15</v>
      </c>
      <c r="U38" t="s">
        <v>46</v>
      </c>
      <c r="V38">
        <v>24042020</v>
      </c>
      <c r="W38">
        <v>934149</v>
      </c>
      <c r="X38">
        <v>353284</v>
      </c>
      <c r="Y38">
        <v>37.82</v>
      </c>
      <c r="Z38" t="s">
        <v>46</v>
      </c>
      <c r="AA38">
        <v>23042020</v>
      </c>
      <c r="AB38">
        <v>547744</v>
      </c>
      <c r="AC38">
        <v>277945</v>
      </c>
      <c r="AD38">
        <v>50.74</v>
      </c>
      <c r="AE38" t="s">
        <v>46</v>
      </c>
      <c r="AF38">
        <v>22042020</v>
      </c>
      <c r="AG38">
        <v>808825</v>
      </c>
      <c r="AH38">
        <v>475016</v>
      </c>
      <c r="AI38">
        <v>58.73</v>
      </c>
      <c r="AJ38" t="s">
        <v>46</v>
      </c>
      <c r="AK38">
        <v>21042020</v>
      </c>
      <c r="AL38">
        <v>1414222</v>
      </c>
      <c r="AM38">
        <v>793676</v>
      </c>
      <c r="AN38">
        <v>56.12</v>
      </c>
      <c r="AO38" t="s">
        <v>46</v>
      </c>
      <c r="AP38">
        <v>20042020</v>
      </c>
      <c r="AQ38">
        <v>1953902</v>
      </c>
      <c r="AR38">
        <v>1134653</v>
      </c>
      <c r="AS38">
        <v>58.07</v>
      </c>
      <c r="AT38" t="s">
        <v>46</v>
      </c>
      <c r="AU38">
        <v>17042020</v>
      </c>
      <c r="AV38">
        <v>2008707</v>
      </c>
      <c r="AW38">
        <v>999171</v>
      </c>
      <c r="AX38">
        <v>49.74</v>
      </c>
      <c r="AY38" t="s">
        <v>46</v>
      </c>
      <c r="AZ38">
        <v>16042020</v>
      </c>
      <c r="BA38">
        <v>1819182</v>
      </c>
      <c r="BB38">
        <v>789913</v>
      </c>
      <c r="BC38">
        <v>43.42</v>
      </c>
      <c r="BD38" t="s">
        <v>46</v>
      </c>
      <c r="BE38">
        <v>15042020</v>
      </c>
      <c r="BF38">
        <v>1724976</v>
      </c>
      <c r="BG38">
        <v>1022704</v>
      </c>
      <c r="BH38">
        <v>59.29</v>
      </c>
      <c r="BI38" t="s">
        <v>46</v>
      </c>
      <c r="BJ38">
        <v>13042020</v>
      </c>
      <c r="BK38">
        <v>2845404</v>
      </c>
      <c r="BL38">
        <v>1175763</v>
      </c>
      <c r="BM38">
        <v>41.32</v>
      </c>
      <c r="BN38" t="s">
        <v>46</v>
      </c>
      <c r="BO38">
        <v>9042020</v>
      </c>
      <c r="BP38">
        <v>4174365</v>
      </c>
      <c r="BQ38">
        <v>1908889</v>
      </c>
      <c r="BR38">
        <v>45.73</v>
      </c>
      <c r="BS38" t="s">
        <v>46</v>
      </c>
      <c r="BT38">
        <v>8042020</v>
      </c>
      <c r="BU38">
        <v>1536264</v>
      </c>
      <c r="BV38">
        <v>518341</v>
      </c>
      <c r="BW38">
        <v>33.74</v>
      </c>
      <c r="BY38" t="str">
        <f t="shared" si="3"/>
        <v>CONCOR</v>
      </c>
      <c r="BZ38">
        <f t="shared" si="4"/>
        <v>1463582</v>
      </c>
      <c r="CA38">
        <f t="shared" si="5"/>
        <v>1320934</v>
      </c>
      <c r="CB38">
        <f t="shared" si="6"/>
        <v>1231981</v>
      </c>
      <c r="CC38">
        <f t="shared" si="7"/>
        <v>752258</v>
      </c>
      <c r="CD38">
        <f t="shared" si="8"/>
        <v>934149</v>
      </c>
      <c r="CE38">
        <f t="shared" si="9"/>
        <v>547744</v>
      </c>
      <c r="CF38">
        <f t="shared" si="10"/>
        <v>808825</v>
      </c>
      <c r="CG38">
        <f t="shared" si="11"/>
        <v>1414222</v>
      </c>
      <c r="CH38">
        <f t="shared" si="12"/>
        <v>1953902</v>
      </c>
      <c r="CI38">
        <f t="shared" si="13"/>
        <v>2008707</v>
      </c>
      <c r="CJ38">
        <f t="shared" si="14"/>
        <v>1819182</v>
      </c>
      <c r="CK38">
        <f t="shared" si="15"/>
        <v>1724976</v>
      </c>
      <c r="CL38">
        <f t="shared" si="16"/>
        <v>2845404</v>
      </c>
      <c r="CM38">
        <f t="shared" si="17"/>
        <v>4174365</v>
      </c>
      <c r="CN38">
        <f t="shared" si="18"/>
        <v>1536264</v>
      </c>
      <c r="CP38">
        <f t="shared" si="19"/>
        <v>3305173</v>
      </c>
      <c r="CQ38">
        <f t="shared" si="20"/>
        <v>4787066</v>
      </c>
      <c r="CR38">
        <f t="shared" si="21"/>
        <v>8964015</v>
      </c>
      <c r="CS38">
        <f t="shared" si="22"/>
        <v>21536649</v>
      </c>
      <c r="CU38">
        <f t="shared" si="23"/>
        <v>540946</v>
      </c>
      <c r="CV38">
        <f t="shared" si="24"/>
        <v>694113</v>
      </c>
      <c r="CW38">
        <f t="shared" si="25"/>
        <v>676719</v>
      </c>
      <c r="CX38">
        <f t="shared" si="26"/>
        <v>377254</v>
      </c>
      <c r="CY38">
        <f t="shared" si="27"/>
        <v>353284</v>
      </c>
      <c r="CZ38">
        <f t="shared" si="28"/>
        <v>277945</v>
      </c>
      <c r="DA38">
        <f t="shared" si="29"/>
        <v>475016</v>
      </c>
      <c r="DB38">
        <f t="shared" si="30"/>
        <v>793676</v>
      </c>
      <c r="DC38">
        <f t="shared" si="31"/>
        <v>1134653</v>
      </c>
      <c r="DD38">
        <f t="shared" si="32"/>
        <v>999171</v>
      </c>
      <c r="DE38">
        <f t="shared" si="33"/>
        <v>789913</v>
      </c>
      <c r="DF38">
        <f t="shared" si="34"/>
        <v>1022704</v>
      </c>
      <c r="DG38">
        <f t="shared" si="35"/>
        <v>1175763</v>
      </c>
      <c r="DH38">
        <f t="shared" si="36"/>
        <v>1908889</v>
      </c>
      <c r="DI38">
        <f t="shared" si="37"/>
        <v>518341</v>
      </c>
      <c r="DK38">
        <f t="shared" si="38"/>
        <v>174808600</v>
      </c>
      <c r="DL38">
        <f t="shared" si="39"/>
        <v>237931500</v>
      </c>
      <c r="DM38">
        <f t="shared" si="40"/>
        <v>478266000</v>
      </c>
      <c r="DN38">
        <f t="shared" si="41"/>
        <v>1067910000</v>
      </c>
      <c r="DP38" t="str">
        <f t="shared" si="0"/>
        <v>CONCOR</v>
      </c>
      <c r="DQ38">
        <f t="shared" si="42"/>
        <v>36.96</v>
      </c>
      <c r="DR38" s="12">
        <f t="shared" si="43"/>
        <v>52.889394897029597</v>
      </c>
      <c r="DS38" s="12">
        <f t="shared" si="43"/>
        <v>49.702991352114218</v>
      </c>
      <c r="DT38" s="12">
        <f t="shared" si="43"/>
        <v>53.353993718216671</v>
      </c>
      <c r="DU38" s="12">
        <f t="shared" si="43"/>
        <v>49.585708528750224</v>
      </c>
      <c r="DV38" s="12" t="str">
        <f t="shared" si="44"/>
        <v/>
      </c>
      <c r="DX38" t="str">
        <f t="shared" si="2"/>
        <v>CONCOR</v>
      </c>
      <c r="DY38" s="12">
        <f t="shared" si="45"/>
        <v>36.96</v>
      </c>
      <c r="DZ38">
        <f t="shared" si="46"/>
        <v>52.55</v>
      </c>
      <c r="EA38">
        <f t="shared" si="47"/>
        <v>54.93</v>
      </c>
      <c r="EB38">
        <f t="shared" si="48"/>
        <v>50.15</v>
      </c>
      <c r="EC38">
        <f t="shared" si="49"/>
        <v>37.82</v>
      </c>
      <c r="ED38">
        <f t="shared" si="50"/>
        <v>50.74</v>
      </c>
      <c r="EE38">
        <f t="shared" si="51"/>
        <v>58.73</v>
      </c>
      <c r="EF38">
        <f t="shared" si="52"/>
        <v>56.12</v>
      </c>
      <c r="EG38">
        <f t="shared" si="53"/>
        <v>58.07</v>
      </c>
      <c r="EH38">
        <f t="shared" si="54"/>
        <v>49.74</v>
      </c>
      <c r="EI38">
        <f t="shared" si="55"/>
        <v>43.42</v>
      </c>
      <c r="EJ38">
        <f t="shared" si="56"/>
        <v>59.29</v>
      </c>
      <c r="EK38">
        <f t="shared" si="57"/>
        <v>41.32</v>
      </c>
      <c r="EL38">
        <f t="shared" si="58"/>
        <v>45.73</v>
      </c>
      <c r="EM38">
        <f t="shared" si="59"/>
        <v>33.74</v>
      </c>
    </row>
    <row r="39" spans="1:143" x14ac:dyDescent="0.25">
      <c r="A39" t="s">
        <v>47</v>
      </c>
      <c r="B39">
        <v>30042020</v>
      </c>
      <c r="C39">
        <v>1797179</v>
      </c>
      <c r="D39">
        <v>470511</v>
      </c>
      <c r="E39">
        <v>26.18</v>
      </c>
      <c r="F39" t="s">
        <v>47</v>
      </c>
      <c r="G39">
        <v>29042020</v>
      </c>
      <c r="H39">
        <v>1629667</v>
      </c>
      <c r="I39">
        <v>544299</v>
      </c>
      <c r="J39">
        <v>33.4</v>
      </c>
      <c r="K39" t="s">
        <v>47</v>
      </c>
      <c r="L39">
        <v>28042020</v>
      </c>
      <c r="M39">
        <v>2175035</v>
      </c>
      <c r="N39">
        <v>862493</v>
      </c>
      <c r="O39">
        <v>39.65</v>
      </c>
      <c r="P39" t="s">
        <v>47</v>
      </c>
      <c r="Q39">
        <v>27042020</v>
      </c>
      <c r="R39">
        <v>2774768</v>
      </c>
      <c r="S39">
        <v>614932</v>
      </c>
      <c r="T39">
        <v>22.16</v>
      </c>
      <c r="U39" t="s">
        <v>47</v>
      </c>
      <c r="V39">
        <v>24042020</v>
      </c>
      <c r="W39">
        <v>1276331</v>
      </c>
      <c r="X39">
        <v>378677</v>
      </c>
      <c r="Y39">
        <v>29.67</v>
      </c>
      <c r="Z39" t="s">
        <v>47</v>
      </c>
      <c r="AA39">
        <v>23042020</v>
      </c>
      <c r="AB39">
        <v>1487449</v>
      </c>
      <c r="AC39">
        <v>207888</v>
      </c>
      <c r="AD39">
        <v>13.98</v>
      </c>
      <c r="AE39" t="s">
        <v>47</v>
      </c>
      <c r="AF39">
        <v>22042020</v>
      </c>
      <c r="AG39">
        <v>783606</v>
      </c>
      <c r="AH39">
        <v>143061</v>
      </c>
      <c r="AI39">
        <v>18.260000000000002</v>
      </c>
      <c r="AJ39" t="s">
        <v>47</v>
      </c>
      <c r="AK39">
        <v>21042020</v>
      </c>
      <c r="AL39">
        <v>1674880</v>
      </c>
      <c r="AM39">
        <v>373751</v>
      </c>
      <c r="AN39">
        <v>22.32</v>
      </c>
      <c r="AO39" t="s">
        <v>47</v>
      </c>
      <c r="AP39">
        <v>20042020</v>
      </c>
      <c r="AQ39">
        <v>1361181</v>
      </c>
      <c r="AR39">
        <v>194105</v>
      </c>
      <c r="AS39">
        <v>14.26</v>
      </c>
      <c r="AT39" t="s">
        <v>47</v>
      </c>
      <c r="AU39">
        <v>17042020</v>
      </c>
      <c r="AV39">
        <v>1229378</v>
      </c>
      <c r="AW39">
        <v>229639</v>
      </c>
      <c r="AX39">
        <v>18.68</v>
      </c>
      <c r="AY39" t="s">
        <v>47</v>
      </c>
      <c r="AZ39">
        <v>16042020</v>
      </c>
      <c r="BA39">
        <v>2037046</v>
      </c>
      <c r="BB39">
        <v>263770</v>
      </c>
      <c r="BC39">
        <v>12.95</v>
      </c>
      <c r="BD39" t="s">
        <v>47</v>
      </c>
      <c r="BE39">
        <v>15042020</v>
      </c>
      <c r="BF39">
        <v>2314627</v>
      </c>
      <c r="BG39">
        <v>632612</v>
      </c>
      <c r="BH39">
        <v>27.33</v>
      </c>
      <c r="BI39" t="s">
        <v>47</v>
      </c>
      <c r="BJ39">
        <v>13042020</v>
      </c>
      <c r="BK39">
        <v>1997978</v>
      </c>
      <c r="BL39">
        <v>276674</v>
      </c>
      <c r="BM39">
        <v>13.85</v>
      </c>
      <c r="BN39" t="s">
        <v>47</v>
      </c>
      <c r="BO39">
        <v>9042020</v>
      </c>
      <c r="BP39">
        <v>2857017</v>
      </c>
      <c r="BQ39">
        <v>532937</v>
      </c>
      <c r="BR39">
        <v>18.649999999999999</v>
      </c>
      <c r="BS39" t="s">
        <v>47</v>
      </c>
      <c r="BT39">
        <v>8042020</v>
      </c>
      <c r="BU39">
        <v>5604056</v>
      </c>
      <c r="BV39">
        <v>1191488</v>
      </c>
      <c r="BW39">
        <v>21.26</v>
      </c>
      <c r="BY39" t="str">
        <f t="shared" si="3"/>
        <v>CUMMINSIND</v>
      </c>
      <c r="BZ39">
        <f t="shared" si="4"/>
        <v>1797179</v>
      </c>
      <c r="CA39">
        <f t="shared" si="5"/>
        <v>1629667</v>
      </c>
      <c r="CB39">
        <f t="shared" si="6"/>
        <v>2175035</v>
      </c>
      <c r="CC39">
        <f t="shared" si="7"/>
        <v>2774768</v>
      </c>
      <c r="CD39">
        <f t="shared" si="8"/>
        <v>1276331</v>
      </c>
      <c r="CE39">
        <f t="shared" si="9"/>
        <v>1487449</v>
      </c>
      <c r="CF39">
        <f t="shared" si="10"/>
        <v>783606</v>
      </c>
      <c r="CG39">
        <f t="shared" si="11"/>
        <v>1674880</v>
      </c>
      <c r="CH39">
        <f t="shared" si="12"/>
        <v>1361181</v>
      </c>
      <c r="CI39">
        <f t="shared" si="13"/>
        <v>1229378</v>
      </c>
      <c r="CJ39">
        <f t="shared" si="14"/>
        <v>2037046</v>
      </c>
      <c r="CK39">
        <f t="shared" si="15"/>
        <v>2314627</v>
      </c>
      <c r="CL39">
        <f t="shared" si="16"/>
        <v>1997978</v>
      </c>
      <c r="CM39">
        <f t="shared" si="17"/>
        <v>2857017</v>
      </c>
      <c r="CN39">
        <f t="shared" si="18"/>
        <v>5604056</v>
      </c>
      <c r="CP39">
        <f t="shared" si="19"/>
        <v>6579470</v>
      </c>
      <c r="CQ39">
        <f t="shared" si="20"/>
        <v>9343250</v>
      </c>
      <c r="CR39">
        <f t="shared" si="21"/>
        <v>13162917</v>
      </c>
      <c r="CS39">
        <f t="shared" si="22"/>
        <v>23598963</v>
      </c>
      <c r="CU39">
        <f t="shared" si="23"/>
        <v>470511</v>
      </c>
      <c r="CV39">
        <f t="shared" si="24"/>
        <v>544299</v>
      </c>
      <c r="CW39">
        <f t="shared" si="25"/>
        <v>862493</v>
      </c>
      <c r="CX39">
        <f t="shared" si="26"/>
        <v>614932</v>
      </c>
      <c r="CY39">
        <f t="shared" si="27"/>
        <v>378677</v>
      </c>
      <c r="CZ39">
        <f t="shared" si="28"/>
        <v>207888</v>
      </c>
      <c r="DA39">
        <f t="shared" si="29"/>
        <v>143061</v>
      </c>
      <c r="DB39">
        <f t="shared" si="30"/>
        <v>373751</v>
      </c>
      <c r="DC39">
        <f t="shared" si="31"/>
        <v>194105</v>
      </c>
      <c r="DD39">
        <f t="shared" si="32"/>
        <v>229639</v>
      </c>
      <c r="DE39">
        <f t="shared" si="33"/>
        <v>263770</v>
      </c>
      <c r="DF39">
        <f t="shared" si="34"/>
        <v>632612</v>
      </c>
      <c r="DG39">
        <f t="shared" si="35"/>
        <v>276674</v>
      </c>
      <c r="DH39">
        <f t="shared" si="36"/>
        <v>532937</v>
      </c>
      <c r="DI39">
        <f t="shared" si="37"/>
        <v>1191488</v>
      </c>
      <c r="DK39">
        <f t="shared" si="38"/>
        <v>202172400</v>
      </c>
      <c r="DL39">
        <f t="shared" si="39"/>
        <v>260828900</v>
      </c>
      <c r="DM39">
        <f t="shared" si="40"/>
        <v>331920600</v>
      </c>
      <c r="DN39">
        <f t="shared" si="41"/>
        <v>525483800</v>
      </c>
      <c r="DP39" t="str">
        <f t="shared" si="0"/>
        <v>CUMMINSIND</v>
      </c>
      <c r="DQ39">
        <f t="shared" si="42"/>
        <v>26.18</v>
      </c>
      <c r="DR39" s="12">
        <f t="shared" si="43"/>
        <v>30.727763786444804</v>
      </c>
      <c r="DS39" s="12">
        <f t="shared" si="43"/>
        <v>27.916292510636019</v>
      </c>
      <c r="DT39" s="12">
        <f t="shared" si="43"/>
        <v>25.216340724476193</v>
      </c>
      <c r="DU39" s="12">
        <f t="shared" si="43"/>
        <v>22.267241149536954</v>
      </c>
      <c r="DV39" s="12" t="str">
        <f t="shared" si="44"/>
        <v/>
      </c>
      <c r="DX39" t="str">
        <f t="shared" si="2"/>
        <v>CUMMINSIND</v>
      </c>
      <c r="DY39" s="12">
        <f t="shared" si="45"/>
        <v>26.18</v>
      </c>
      <c r="DZ39">
        <f t="shared" si="46"/>
        <v>33.4</v>
      </c>
      <c r="EA39">
        <f t="shared" si="47"/>
        <v>39.65</v>
      </c>
      <c r="EB39">
        <f t="shared" si="48"/>
        <v>22.16</v>
      </c>
      <c r="EC39">
        <f t="shared" si="49"/>
        <v>29.67</v>
      </c>
      <c r="ED39">
        <f t="shared" si="50"/>
        <v>13.98</v>
      </c>
      <c r="EE39">
        <f t="shared" si="51"/>
        <v>18.260000000000002</v>
      </c>
      <c r="EF39">
        <f t="shared" si="52"/>
        <v>22.32</v>
      </c>
      <c r="EG39">
        <f t="shared" si="53"/>
        <v>14.26</v>
      </c>
      <c r="EH39">
        <f t="shared" si="54"/>
        <v>18.68</v>
      </c>
      <c r="EI39">
        <f t="shared" si="55"/>
        <v>12.95</v>
      </c>
      <c r="EJ39">
        <f t="shared" si="56"/>
        <v>27.33</v>
      </c>
      <c r="EK39">
        <f t="shared" si="57"/>
        <v>13.85</v>
      </c>
      <c r="EL39">
        <f t="shared" si="58"/>
        <v>18.649999999999999</v>
      </c>
      <c r="EM39">
        <f t="shared" si="59"/>
        <v>21.26</v>
      </c>
    </row>
    <row r="40" spans="1:143" x14ac:dyDescent="0.25">
      <c r="A40" t="s">
        <v>48</v>
      </c>
      <c r="B40">
        <v>30042020</v>
      </c>
      <c r="C40">
        <v>4295419</v>
      </c>
      <c r="D40">
        <v>1794931</v>
      </c>
      <c r="E40">
        <v>41.79</v>
      </c>
      <c r="F40" t="s">
        <v>48</v>
      </c>
      <c r="G40">
        <v>29042020</v>
      </c>
      <c r="H40">
        <v>2503273</v>
      </c>
      <c r="I40">
        <v>1030075</v>
      </c>
      <c r="J40">
        <v>41.15</v>
      </c>
      <c r="K40" t="s">
        <v>48</v>
      </c>
      <c r="L40">
        <v>28042020</v>
      </c>
      <c r="M40">
        <v>2010669</v>
      </c>
      <c r="N40">
        <v>800921</v>
      </c>
      <c r="O40">
        <v>39.83</v>
      </c>
      <c r="P40" t="s">
        <v>48</v>
      </c>
      <c r="Q40">
        <v>27042020</v>
      </c>
      <c r="R40">
        <v>4482202</v>
      </c>
      <c r="S40">
        <v>2192383</v>
      </c>
      <c r="T40">
        <v>48.91</v>
      </c>
      <c r="U40" t="s">
        <v>48</v>
      </c>
      <c r="V40">
        <v>24042020</v>
      </c>
      <c r="W40">
        <v>2376828</v>
      </c>
      <c r="X40">
        <v>922062</v>
      </c>
      <c r="Y40">
        <v>38.79</v>
      </c>
      <c r="Z40" t="s">
        <v>48</v>
      </c>
      <c r="AA40">
        <v>23042020</v>
      </c>
      <c r="AB40">
        <v>4322555</v>
      </c>
      <c r="AC40">
        <v>1685668</v>
      </c>
      <c r="AD40">
        <v>39</v>
      </c>
      <c r="AE40" t="s">
        <v>48</v>
      </c>
      <c r="AF40">
        <v>22042020</v>
      </c>
      <c r="AG40">
        <v>2801955</v>
      </c>
      <c r="AH40">
        <v>837506</v>
      </c>
      <c r="AI40">
        <v>29.89</v>
      </c>
      <c r="AJ40" t="s">
        <v>48</v>
      </c>
      <c r="AK40">
        <v>21042020</v>
      </c>
      <c r="AL40">
        <v>4519020</v>
      </c>
      <c r="AM40">
        <v>1905028</v>
      </c>
      <c r="AN40">
        <v>42.16</v>
      </c>
      <c r="AO40" t="s">
        <v>48</v>
      </c>
      <c r="AP40">
        <v>20042020</v>
      </c>
      <c r="AQ40">
        <v>3234062</v>
      </c>
      <c r="AR40">
        <v>1202223</v>
      </c>
      <c r="AS40">
        <v>37.17</v>
      </c>
      <c r="AT40" t="s">
        <v>48</v>
      </c>
      <c r="AU40">
        <v>17042020</v>
      </c>
      <c r="AV40">
        <v>3429733</v>
      </c>
      <c r="AW40">
        <v>1280723</v>
      </c>
      <c r="AX40">
        <v>37.340000000000003</v>
      </c>
      <c r="AY40" t="s">
        <v>48</v>
      </c>
      <c r="AZ40">
        <v>16042020</v>
      </c>
      <c r="BA40">
        <v>3438673</v>
      </c>
      <c r="BB40">
        <v>1053299</v>
      </c>
      <c r="BC40">
        <v>30.63</v>
      </c>
      <c r="BD40" t="s">
        <v>48</v>
      </c>
      <c r="BE40">
        <v>15042020</v>
      </c>
      <c r="BF40">
        <v>4343315</v>
      </c>
      <c r="BG40">
        <v>1552574</v>
      </c>
      <c r="BH40">
        <v>35.75</v>
      </c>
      <c r="BI40" t="s">
        <v>48</v>
      </c>
      <c r="BJ40">
        <v>13042020</v>
      </c>
      <c r="BK40">
        <v>2769955</v>
      </c>
      <c r="BL40">
        <v>922230</v>
      </c>
      <c r="BM40">
        <v>33.29</v>
      </c>
      <c r="BN40" t="s">
        <v>48</v>
      </c>
      <c r="BO40">
        <v>9042020</v>
      </c>
      <c r="BP40">
        <v>5378102</v>
      </c>
      <c r="BQ40">
        <v>2457788</v>
      </c>
      <c r="BR40">
        <v>45.7</v>
      </c>
      <c r="BS40" t="s">
        <v>48</v>
      </c>
      <c r="BT40">
        <v>8042020</v>
      </c>
      <c r="BU40">
        <v>5642445</v>
      </c>
      <c r="BV40">
        <v>2193333</v>
      </c>
      <c r="BW40">
        <v>38.869999999999997</v>
      </c>
      <c r="BY40" t="str">
        <f t="shared" si="3"/>
        <v>DABUR</v>
      </c>
      <c r="BZ40">
        <f t="shared" si="4"/>
        <v>4295419</v>
      </c>
      <c r="CA40">
        <f t="shared" si="5"/>
        <v>2503273</v>
      </c>
      <c r="CB40">
        <f t="shared" si="6"/>
        <v>2010669</v>
      </c>
      <c r="CC40">
        <f t="shared" si="7"/>
        <v>4482202</v>
      </c>
      <c r="CD40">
        <f t="shared" si="8"/>
        <v>2376828</v>
      </c>
      <c r="CE40">
        <f t="shared" si="9"/>
        <v>4322555</v>
      </c>
      <c r="CF40">
        <f t="shared" si="10"/>
        <v>2801955</v>
      </c>
      <c r="CG40">
        <f t="shared" si="11"/>
        <v>4519020</v>
      </c>
      <c r="CH40">
        <f t="shared" si="12"/>
        <v>3234062</v>
      </c>
      <c r="CI40">
        <f t="shared" si="13"/>
        <v>3429733</v>
      </c>
      <c r="CJ40">
        <f t="shared" si="14"/>
        <v>3438673</v>
      </c>
      <c r="CK40">
        <f t="shared" si="15"/>
        <v>4343315</v>
      </c>
      <c r="CL40">
        <f t="shared" si="16"/>
        <v>2769955</v>
      </c>
      <c r="CM40">
        <f t="shared" si="17"/>
        <v>5378102</v>
      </c>
      <c r="CN40">
        <f t="shared" si="18"/>
        <v>5642445</v>
      </c>
      <c r="CP40">
        <f t="shared" si="19"/>
        <v>8996144</v>
      </c>
      <c r="CQ40">
        <f t="shared" si="20"/>
        <v>15695527</v>
      </c>
      <c r="CR40">
        <f t="shared" si="21"/>
        <v>26250564</v>
      </c>
      <c r="CS40">
        <f t="shared" si="22"/>
        <v>45610342</v>
      </c>
      <c r="CU40">
        <f t="shared" si="23"/>
        <v>1794931</v>
      </c>
      <c r="CV40">
        <f t="shared" si="24"/>
        <v>1030075</v>
      </c>
      <c r="CW40">
        <f t="shared" si="25"/>
        <v>800921</v>
      </c>
      <c r="CX40">
        <f t="shared" si="26"/>
        <v>2192383</v>
      </c>
      <c r="CY40">
        <f t="shared" si="27"/>
        <v>922062</v>
      </c>
      <c r="CZ40">
        <f t="shared" si="28"/>
        <v>1685668</v>
      </c>
      <c r="DA40">
        <f t="shared" si="29"/>
        <v>837506</v>
      </c>
      <c r="DB40">
        <f t="shared" si="30"/>
        <v>1905028</v>
      </c>
      <c r="DC40">
        <f t="shared" si="31"/>
        <v>1202223</v>
      </c>
      <c r="DD40">
        <f t="shared" si="32"/>
        <v>1280723</v>
      </c>
      <c r="DE40">
        <f t="shared" si="33"/>
        <v>1053299</v>
      </c>
      <c r="DF40">
        <f t="shared" si="34"/>
        <v>1552574</v>
      </c>
      <c r="DG40">
        <f t="shared" si="35"/>
        <v>922230</v>
      </c>
      <c r="DH40">
        <f t="shared" si="36"/>
        <v>2457788</v>
      </c>
      <c r="DI40">
        <f t="shared" si="37"/>
        <v>2193333</v>
      </c>
      <c r="DK40">
        <f t="shared" si="38"/>
        <v>402337900</v>
      </c>
      <c r="DL40">
        <f t="shared" si="39"/>
        <v>663110900</v>
      </c>
      <c r="DM40">
        <f t="shared" si="40"/>
        <v>1057586600</v>
      </c>
      <c r="DN40">
        <f t="shared" si="41"/>
        <v>1784248000</v>
      </c>
      <c r="DP40" t="str">
        <f t="shared" si="0"/>
        <v>DABUR</v>
      </c>
      <c r="DQ40">
        <f t="shared" si="42"/>
        <v>41.79</v>
      </c>
      <c r="DR40" s="12">
        <f t="shared" si="43"/>
        <v>44.723372591634813</v>
      </c>
      <c r="DS40" s="12">
        <f t="shared" si="43"/>
        <v>42.248399814800742</v>
      </c>
      <c r="DT40" s="12">
        <f t="shared" si="43"/>
        <v>40.288147713702458</v>
      </c>
      <c r="DU40" s="12">
        <f t="shared" si="43"/>
        <v>39.119373408776454</v>
      </c>
      <c r="DV40" s="12" t="str">
        <f t="shared" si="44"/>
        <v/>
      </c>
      <c r="DX40" t="str">
        <f t="shared" si="2"/>
        <v>DABUR</v>
      </c>
      <c r="DY40" s="12">
        <f t="shared" si="45"/>
        <v>41.79</v>
      </c>
      <c r="DZ40">
        <f t="shared" si="46"/>
        <v>41.15</v>
      </c>
      <c r="EA40">
        <f t="shared" si="47"/>
        <v>39.83</v>
      </c>
      <c r="EB40">
        <f t="shared" si="48"/>
        <v>48.91</v>
      </c>
      <c r="EC40">
        <f t="shared" si="49"/>
        <v>38.79</v>
      </c>
      <c r="ED40">
        <f t="shared" si="50"/>
        <v>39</v>
      </c>
      <c r="EE40">
        <f t="shared" si="51"/>
        <v>29.89</v>
      </c>
      <c r="EF40">
        <f t="shared" si="52"/>
        <v>42.16</v>
      </c>
      <c r="EG40">
        <f t="shared" si="53"/>
        <v>37.17</v>
      </c>
      <c r="EH40">
        <f t="shared" si="54"/>
        <v>37.340000000000003</v>
      </c>
      <c r="EI40">
        <f t="shared" si="55"/>
        <v>30.63</v>
      </c>
      <c r="EJ40">
        <f t="shared" si="56"/>
        <v>35.75</v>
      </c>
      <c r="EK40">
        <f t="shared" si="57"/>
        <v>33.29</v>
      </c>
      <c r="EL40">
        <f t="shared" si="58"/>
        <v>45.7</v>
      </c>
      <c r="EM40">
        <f t="shared" si="59"/>
        <v>38.869999999999997</v>
      </c>
    </row>
    <row r="41" spans="1:143" x14ac:dyDescent="0.25">
      <c r="A41" t="s">
        <v>49</v>
      </c>
      <c r="B41">
        <v>30042020</v>
      </c>
      <c r="C41">
        <v>843164</v>
      </c>
      <c r="D41">
        <v>364067</v>
      </c>
      <c r="E41">
        <v>43.18</v>
      </c>
      <c r="F41" t="s">
        <v>49</v>
      </c>
      <c r="G41">
        <v>29042020</v>
      </c>
      <c r="H41">
        <v>635110</v>
      </c>
      <c r="I41">
        <v>205021</v>
      </c>
      <c r="J41">
        <v>32.28</v>
      </c>
      <c r="K41" t="s">
        <v>49</v>
      </c>
      <c r="L41">
        <v>28042020</v>
      </c>
      <c r="M41">
        <v>855507</v>
      </c>
      <c r="N41">
        <v>196226</v>
      </c>
      <c r="O41">
        <v>22.94</v>
      </c>
      <c r="P41" t="s">
        <v>49</v>
      </c>
      <c r="Q41">
        <v>27042020</v>
      </c>
      <c r="R41">
        <v>924358</v>
      </c>
      <c r="S41">
        <v>284689</v>
      </c>
      <c r="T41">
        <v>30.8</v>
      </c>
      <c r="U41" t="s">
        <v>49</v>
      </c>
      <c r="V41">
        <v>24042020</v>
      </c>
      <c r="W41">
        <v>894214</v>
      </c>
      <c r="X41">
        <v>159439</v>
      </c>
      <c r="Y41">
        <v>17.829999999999998</v>
      </c>
      <c r="Z41" t="s">
        <v>49</v>
      </c>
      <c r="AA41">
        <v>23042020</v>
      </c>
      <c r="AB41">
        <v>993530</v>
      </c>
      <c r="AC41">
        <v>286503</v>
      </c>
      <c r="AD41">
        <v>28.84</v>
      </c>
      <c r="AE41" t="s">
        <v>49</v>
      </c>
      <c r="AF41">
        <v>22042020</v>
      </c>
      <c r="AG41">
        <v>596850</v>
      </c>
      <c r="AH41">
        <v>259928</v>
      </c>
      <c r="AI41">
        <v>43.55</v>
      </c>
      <c r="AJ41" t="s">
        <v>49</v>
      </c>
      <c r="AK41">
        <v>21042020</v>
      </c>
      <c r="AL41">
        <v>1365316</v>
      </c>
      <c r="AM41">
        <v>329744</v>
      </c>
      <c r="AN41">
        <v>24.15</v>
      </c>
      <c r="AO41" t="s">
        <v>49</v>
      </c>
      <c r="AP41">
        <v>20042020</v>
      </c>
      <c r="AQ41">
        <v>817776</v>
      </c>
      <c r="AR41">
        <v>266781</v>
      </c>
      <c r="AS41">
        <v>32.619999999999997</v>
      </c>
      <c r="AT41" t="s">
        <v>49</v>
      </c>
      <c r="AU41">
        <v>17042020</v>
      </c>
      <c r="AV41">
        <v>1326980</v>
      </c>
      <c r="AW41">
        <v>531168</v>
      </c>
      <c r="AX41">
        <v>40.03</v>
      </c>
      <c r="AY41" t="s">
        <v>49</v>
      </c>
      <c r="AZ41">
        <v>16042020</v>
      </c>
      <c r="BA41">
        <v>1350131</v>
      </c>
      <c r="BB41">
        <v>294931</v>
      </c>
      <c r="BC41">
        <v>21.84</v>
      </c>
      <c r="BD41" t="s">
        <v>49</v>
      </c>
      <c r="BE41">
        <v>15042020</v>
      </c>
      <c r="BF41">
        <v>1136727</v>
      </c>
      <c r="BG41">
        <v>393127</v>
      </c>
      <c r="BH41">
        <v>34.58</v>
      </c>
      <c r="BI41" t="s">
        <v>49</v>
      </c>
      <c r="BJ41">
        <v>13042020</v>
      </c>
      <c r="BK41">
        <v>1782628</v>
      </c>
      <c r="BL41">
        <v>589876</v>
      </c>
      <c r="BM41">
        <v>33.090000000000003</v>
      </c>
      <c r="BN41" t="s">
        <v>49</v>
      </c>
      <c r="BO41">
        <v>9042020</v>
      </c>
      <c r="BP41">
        <v>2527934</v>
      </c>
      <c r="BQ41">
        <v>834860</v>
      </c>
      <c r="BR41">
        <v>33.03</v>
      </c>
      <c r="BS41" t="s">
        <v>49</v>
      </c>
      <c r="BT41">
        <v>8042020</v>
      </c>
      <c r="BU41">
        <v>1228905</v>
      </c>
      <c r="BV41">
        <v>299628</v>
      </c>
      <c r="BW41">
        <v>24.38</v>
      </c>
      <c r="BY41" t="str">
        <f t="shared" si="3"/>
        <v>DIVISLAB</v>
      </c>
      <c r="BZ41">
        <f t="shared" si="4"/>
        <v>843164</v>
      </c>
      <c r="CA41">
        <f t="shared" si="5"/>
        <v>635110</v>
      </c>
      <c r="CB41">
        <f t="shared" si="6"/>
        <v>855507</v>
      </c>
      <c r="CC41">
        <f t="shared" si="7"/>
        <v>924358</v>
      </c>
      <c r="CD41">
        <f t="shared" si="8"/>
        <v>894214</v>
      </c>
      <c r="CE41">
        <f t="shared" si="9"/>
        <v>993530</v>
      </c>
      <c r="CF41">
        <f t="shared" si="10"/>
        <v>596850</v>
      </c>
      <c r="CG41">
        <f t="shared" si="11"/>
        <v>1365316</v>
      </c>
      <c r="CH41">
        <f t="shared" si="12"/>
        <v>817776</v>
      </c>
      <c r="CI41">
        <f t="shared" si="13"/>
        <v>1326980</v>
      </c>
      <c r="CJ41">
        <f t="shared" si="14"/>
        <v>1350131</v>
      </c>
      <c r="CK41">
        <f t="shared" si="15"/>
        <v>1136727</v>
      </c>
      <c r="CL41">
        <f t="shared" si="16"/>
        <v>1782628</v>
      </c>
      <c r="CM41">
        <f t="shared" si="17"/>
        <v>2527934</v>
      </c>
      <c r="CN41">
        <f t="shared" si="18"/>
        <v>1228905</v>
      </c>
      <c r="CP41">
        <f t="shared" si="19"/>
        <v>2414975</v>
      </c>
      <c r="CQ41">
        <f t="shared" si="20"/>
        <v>4302719</v>
      </c>
      <c r="CR41">
        <f t="shared" si="21"/>
        <v>7082661</v>
      </c>
      <c r="CS41">
        <f t="shared" si="22"/>
        <v>15207061</v>
      </c>
      <c r="CU41">
        <f t="shared" si="23"/>
        <v>364067</v>
      </c>
      <c r="CV41">
        <f t="shared" si="24"/>
        <v>205021</v>
      </c>
      <c r="CW41">
        <f t="shared" si="25"/>
        <v>196226</v>
      </c>
      <c r="CX41">
        <f t="shared" si="26"/>
        <v>284689</v>
      </c>
      <c r="CY41">
        <f t="shared" si="27"/>
        <v>159439</v>
      </c>
      <c r="CZ41">
        <f t="shared" si="28"/>
        <v>286503</v>
      </c>
      <c r="DA41">
        <f t="shared" si="29"/>
        <v>259928</v>
      </c>
      <c r="DB41">
        <f t="shared" si="30"/>
        <v>329744</v>
      </c>
      <c r="DC41">
        <f t="shared" si="31"/>
        <v>266781</v>
      </c>
      <c r="DD41">
        <f t="shared" si="32"/>
        <v>531168</v>
      </c>
      <c r="DE41">
        <f t="shared" si="33"/>
        <v>294931</v>
      </c>
      <c r="DF41">
        <f t="shared" si="34"/>
        <v>393127</v>
      </c>
      <c r="DG41">
        <f t="shared" si="35"/>
        <v>589876</v>
      </c>
      <c r="DH41">
        <f t="shared" si="36"/>
        <v>834860</v>
      </c>
      <c r="DI41">
        <f t="shared" si="37"/>
        <v>299628</v>
      </c>
      <c r="DK41">
        <f t="shared" si="38"/>
        <v>68593600</v>
      </c>
      <c r="DL41">
        <f t="shared" si="39"/>
        <v>113187800</v>
      </c>
      <c r="DM41">
        <f t="shared" si="40"/>
        <v>198833100</v>
      </c>
      <c r="DN41">
        <f t="shared" si="41"/>
        <v>463229300</v>
      </c>
      <c r="DP41" t="str">
        <f t="shared" si="0"/>
        <v>DIVISLAB</v>
      </c>
      <c r="DQ41">
        <f t="shared" si="42"/>
        <v>43.18</v>
      </c>
      <c r="DR41" s="12">
        <f t="shared" si="43"/>
        <v>28.403441029410242</v>
      </c>
      <c r="DS41" s="12">
        <f t="shared" si="43"/>
        <v>26.306110159645563</v>
      </c>
      <c r="DT41" s="12">
        <f t="shared" si="43"/>
        <v>28.073219938099538</v>
      </c>
      <c r="DU41" s="12">
        <f t="shared" si="43"/>
        <v>30.461461290909533</v>
      </c>
      <c r="DV41" s="12">
        <f t="shared" si="44"/>
        <v>43.18</v>
      </c>
      <c r="DX41" t="str">
        <f t="shared" si="2"/>
        <v>DIVISLAB</v>
      </c>
      <c r="DY41" s="12">
        <f t="shared" si="45"/>
        <v>43.18</v>
      </c>
      <c r="DZ41">
        <f t="shared" si="46"/>
        <v>32.28</v>
      </c>
      <c r="EA41">
        <f t="shared" si="47"/>
        <v>22.94</v>
      </c>
      <c r="EB41">
        <f t="shared" si="48"/>
        <v>30.8</v>
      </c>
      <c r="EC41">
        <f t="shared" si="49"/>
        <v>17.829999999999998</v>
      </c>
      <c r="ED41">
        <f t="shared" si="50"/>
        <v>28.84</v>
      </c>
      <c r="EE41">
        <f t="shared" si="51"/>
        <v>43.55</v>
      </c>
      <c r="EF41">
        <f t="shared" si="52"/>
        <v>24.15</v>
      </c>
      <c r="EG41">
        <f t="shared" si="53"/>
        <v>32.619999999999997</v>
      </c>
      <c r="EH41">
        <f t="shared" si="54"/>
        <v>40.03</v>
      </c>
      <c r="EI41">
        <f t="shared" si="55"/>
        <v>21.84</v>
      </c>
      <c r="EJ41">
        <f t="shared" si="56"/>
        <v>34.58</v>
      </c>
      <c r="EK41">
        <f t="shared" si="57"/>
        <v>33.090000000000003</v>
      </c>
      <c r="EL41">
        <f t="shared" si="58"/>
        <v>33.03</v>
      </c>
      <c r="EM41">
        <f t="shared" si="59"/>
        <v>24.38</v>
      </c>
    </row>
    <row r="42" spans="1:143" x14ac:dyDescent="0.25">
      <c r="A42" t="s">
        <v>50</v>
      </c>
      <c r="B42">
        <v>30042020</v>
      </c>
      <c r="C42">
        <v>12818946</v>
      </c>
      <c r="D42">
        <v>2677089</v>
      </c>
      <c r="E42">
        <v>20.88</v>
      </c>
      <c r="F42" t="s">
        <v>50</v>
      </c>
      <c r="G42">
        <v>29042020</v>
      </c>
      <c r="H42">
        <v>7030077</v>
      </c>
      <c r="I42">
        <v>1807100</v>
      </c>
      <c r="J42">
        <v>25.71</v>
      </c>
      <c r="K42" t="s">
        <v>50</v>
      </c>
      <c r="L42">
        <v>28042020</v>
      </c>
      <c r="M42">
        <v>10118659</v>
      </c>
      <c r="N42">
        <v>1802259</v>
      </c>
      <c r="O42">
        <v>17.809999999999999</v>
      </c>
      <c r="P42" t="s">
        <v>50</v>
      </c>
      <c r="Q42">
        <v>27042020</v>
      </c>
      <c r="R42">
        <v>6956597</v>
      </c>
      <c r="S42">
        <v>1231074</v>
      </c>
      <c r="T42">
        <v>17.7</v>
      </c>
      <c r="U42" t="s">
        <v>50</v>
      </c>
      <c r="V42">
        <v>24042020</v>
      </c>
      <c r="W42">
        <v>12295346</v>
      </c>
      <c r="X42">
        <v>2810969</v>
      </c>
      <c r="Y42">
        <v>22.86</v>
      </c>
      <c r="Z42" t="s">
        <v>50</v>
      </c>
      <c r="AA42">
        <v>23042020</v>
      </c>
      <c r="AB42">
        <v>10333997</v>
      </c>
      <c r="AC42">
        <v>2496914</v>
      </c>
      <c r="AD42">
        <v>24.16</v>
      </c>
      <c r="AE42" t="s">
        <v>50</v>
      </c>
      <c r="AF42">
        <v>22042020</v>
      </c>
      <c r="AG42">
        <v>11250707</v>
      </c>
      <c r="AH42">
        <v>1713685</v>
      </c>
      <c r="AI42">
        <v>15.23</v>
      </c>
      <c r="AJ42" t="s">
        <v>50</v>
      </c>
      <c r="AK42">
        <v>21042020</v>
      </c>
      <c r="AL42">
        <v>12612460</v>
      </c>
      <c r="AM42">
        <v>1452990</v>
      </c>
      <c r="AN42">
        <v>11.52</v>
      </c>
      <c r="AO42" t="s">
        <v>50</v>
      </c>
      <c r="AP42">
        <v>20042020</v>
      </c>
      <c r="AQ42">
        <v>18161265</v>
      </c>
      <c r="AR42">
        <v>5068264</v>
      </c>
      <c r="AS42">
        <v>27.91</v>
      </c>
      <c r="AT42" t="s">
        <v>50</v>
      </c>
      <c r="AU42">
        <v>17042020</v>
      </c>
      <c r="AV42">
        <v>30164652</v>
      </c>
      <c r="AW42">
        <v>8777989</v>
      </c>
      <c r="AX42">
        <v>29.1</v>
      </c>
      <c r="AY42" t="s">
        <v>50</v>
      </c>
      <c r="AZ42">
        <v>16042020</v>
      </c>
      <c r="BA42">
        <v>13414652</v>
      </c>
      <c r="BB42">
        <v>3407300</v>
      </c>
      <c r="BC42">
        <v>25.4</v>
      </c>
      <c r="BD42" t="s">
        <v>50</v>
      </c>
      <c r="BE42">
        <v>15042020</v>
      </c>
      <c r="BF42">
        <v>9821552</v>
      </c>
      <c r="BG42">
        <v>1951132</v>
      </c>
      <c r="BH42">
        <v>19.87</v>
      </c>
      <c r="BI42" t="s">
        <v>50</v>
      </c>
      <c r="BJ42">
        <v>13042020</v>
      </c>
      <c r="BK42">
        <v>12595353</v>
      </c>
      <c r="BL42">
        <v>1816693</v>
      </c>
      <c r="BM42">
        <v>14.42</v>
      </c>
      <c r="BN42" t="s">
        <v>50</v>
      </c>
      <c r="BO42">
        <v>9042020</v>
      </c>
      <c r="BP42">
        <v>7216451</v>
      </c>
      <c r="BQ42">
        <v>1332585</v>
      </c>
      <c r="BR42">
        <v>18.47</v>
      </c>
      <c r="BS42" t="s">
        <v>50</v>
      </c>
      <c r="BT42">
        <v>8042020</v>
      </c>
      <c r="BU42">
        <v>7944486</v>
      </c>
      <c r="BV42">
        <v>1246509</v>
      </c>
      <c r="BW42">
        <v>15.69</v>
      </c>
      <c r="BY42" t="str">
        <f t="shared" si="3"/>
        <v>DLF</v>
      </c>
      <c r="BZ42">
        <f t="shared" si="4"/>
        <v>12818946</v>
      </c>
      <c r="CA42">
        <f t="shared" si="5"/>
        <v>7030077</v>
      </c>
      <c r="CB42">
        <f t="shared" si="6"/>
        <v>10118659</v>
      </c>
      <c r="CC42">
        <f t="shared" si="7"/>
        <v>6956597</v>
      </c>
      <c r="CD42">
        <f t="shared" si="8"/>
        <v>12295346</v>
      </c>
      <c r="CE42">
        <f t="shared" si="9"/>
        <v>10333997</v>
      </c>
      <c r="CF42">
        <f t="shared" si="10"/>
        <v>11250707</v>
      </c>
      <c r="CG42">
        <f t="shared" si="11"/>
        <v>12612460</v>
      </c>
      <c r="CH42">
        <f t="shared" si="12"/>
        <v>18161265</v>
      </c>
      <c r="CI42">
        <f t="shared" si="13"/>
        <v>30164652</v>
      </c>
      <c r="CJ42">
        <f t="shared" si="14"/>
        <v>13414652</v>
      </c>
      <c r="CK42">
        <f t="shared" si="15"/>
        <v>9821552</v>
      </c>
      <c r="CL42">
        <f t="shared" si="16"/>
        <v>12595353</v>
      </c>
      <c r="CM42">
        <f t="shared" si="17"/>
        <v>7216451</v>
      </c>
      <c r="CN42">
        <f t="shared" si="18"/>
        <v>7944486</v>
      </c>
      <c r="CP42">
        <f t="shared" si="19"/>
        <v>24105333</v>
      </c>
      <c r="CQ42">
        <f t="shared" si="20"/>
        <v>46734676</v>
      </c>
      <c r="CR42">
        <f t="shared" si="21"/>
        <v>88759108</v>
      </c>
      <c r="CS42">
        <f t="shared" si="22"/>
        <v>161971768</v>
      </c>
      <c r="CU42">
        <f t="shared" si="23"/>
        <v>2677089</v>
      </c>
      <c r="CV42">
        <f t="shared" si="24"/>
        <v>1807100</v>
      </c>
      <c r="CW42">
        <f t="shared" si="25"/>
        <v>1802259</v>
      </c>
      <c r="CX42">
        <f t="shared" si="26"/>
        <v>1231074</v>
      </c>
      <c r="CY42">
        <f t="shared" si="27"/>
        <v>2810969</v>
      </c>
      <c r="CZ42">
        <f t="shared" si="28"/>
        <v>2496914</v>
      </c>
      <c r="DA42">
        <f t="shared" si="29"/>
        <v>1713685</v>
      </c>
      <c r="DB42">
        <f t="shared" si="30"/>
        <v>1452990</v>
      </c>
      <c r="DC42">
        <f t="shared" si="31"/>
        <v>5068264</v>
      </c>
      <c r="DD42">
        <f t="shared" si="32"/>
        <v>8777989</v>
      </c>
      <c r="DE42">
        <f t="shared" si="33"/>
        <v>3407300</v>
      </c>
      <c r="DF42">
        <f t="shared" si="34"/>
        <v>1951132</v>
      </c>
      <c r="DG42">
        <f t="shared" si="35"/>
        <v>1816693</v>
      </c>
      <c r="DH42">
        <f t="shared" si="36"/>
        <v>1332585</v>
      </c>
      <c r="DI42">
        <f t="shared" si="37"/>
        <v>1246509</v>
      </c>
      <c r="DK42">
        <f t="shared" si="38"/>
        <v>484043300</v>
      </c>
      <c r="DL42">
        <f t="shared" si="39"/>
        <v>1014831600</v>
      </c>
      <c r="DM42">
        <f t="shared" si="40"/>
        <v>1838325500</v>
      </c>
      <c r="DN42">
        <f t="shared" si="41"/>
        <v>3566895400</v>
      </c>
      <c r="DP42" t="str">
        <f t="shared" si="0"/>
        <v>DLF</v>
      </c>
      <c r="DQ42">
        <f t="shared" si="42"/>
        <v>20.88</v>
      </c>
      <c r="DR42" s="12">
        <f t="shared" si="43"/>
        <v>20.080340727921079</v>
      </c>
      <c r="DS42" s="12">
        <f t="shared" si="43"/>
        <v>21.714745599177792</v>
      </c>
      <c r="DT42" s="12">
        <f t="shared" si="43"/>
        <v>20.711401245717791</v>
      </c>
      <c r="DU42" s="12">
        <f t="shared" si="43"/>
        <v>22.021710598355636</v>
      </c>
      <c r="DV42" s="12" t="str">
        <f t="shared" si="44"/>
        <v/>
      </c>
      <c r="DX42" t="str">
        <f t="shared" si="2"/>
        <v>DLF</v>
      </c>
      <c r="DY42" s="12">
        <f t="shared" si="45"/>
        <v>20.88</v>
      </c>
      <c r="DZ42">
        <f t="shared" si="46"/>
        <v>25.71</v>
      </c>
      <c r="EA42">
        <f t="shared" si="47"/>
        <v>17.809999999999999</v>
      </c>
      <c r="EB42">
        <f t="shared" si="48"/>
        <v>17.7</v>
      </c>
      <c r="EC42">
        <f t="shared" si="49"/>
        <v>22.86</v>
      </c>
      <c r="ED42">
        <f t="shared" si="50"/>
        <v>24.16</v>
      </c>
      <c r="EE42">
        <f t="shared" si="51"/>
        <v>15.23</v>
      </c>
      <c r="EF42">
        <f t="shared" si="52"/>
        <v>11.52</v>
      </c>
      <c r="EG42">
        <f t="shared" si="53"/>
        <v>27.91</v>
      </c>
      <c r="EH42">
        <f t="shared" si="54"/>
        <v>29.1</v>
      </c>
      <c r="EI42">
        <f t="shared" si="55"/>
        <v>25.4</v>
      </c>
      <c r="EJ42">
        <f t="shared" si="56"/>
        <v>19.87</v>
      </c>
      <c r="EK42">
        <f t="shared" si="57"/>
        <v>14.42</v>
      </c>
      <c r="EL42">
        <f t="shared" si="58"/>
        <v>18.47</v>
      </c>
      <c r="EM42">
        <f t="shared" si="59"/>
        <v>15.69</v>
      </c>
    </row>
    <row r="43" spans="1:143" x14ac:dyDescent="0.25">
      <c r="A43" t="s">
        <v>51</v>
      </c>
      <c r="B43">
        <v>30042020</v>
      </c>
      <c r="C43">
        <v>2178034</v>
      </c>
      <c r="D43">
        <v>543308</v>
      </c>
      <c r="E43">
        <v>24.94</v>
      </c>
      <c r="F43" t="s">
        <v>51</v>
      </c>
      <c r="G43">
        <v>29042020</v>
      </c>
      <c r="H43">
        <v>1039646</v>
      </c>
      <c r="I43">
        <v>490880</v>
      </c>
      <c r="J43">
        <v>47.22</v>
      </c>
      <c r="K43" t="s">
        <v>51</v>
      </c>
      <c r="L43">
        <v>28042020</v>
      </c>
      <c r="M43">
        <v>861168</v>
      </c>
      <c r="N43">
        <v>269818</v>
      </c>
      <c r="O43">
        <v>31.33</v>
      </c>
      <c r="P43" t="s">
        <v>51</v>
      </c>
      <c r="Q43">
        <v>27042020</v>
      </c>
      <c r="R43">
        <v>1124910</v>
      </c>
      <c r="S43">
        <v>355508</v>
      </c>
      <c r="T43">
        <v>31.6</v>
      </c>
      <c r="U43" t="s">
        <v>51</v>
      </c>
      <c r="V43">
        <v>24042020</v>
      </c>
      <c r="W43">
        <v>1266284</v>
      </c>
      <c r="X43">
        <v>551020</v>
      </c>
      <c r="Y43">
        <v>43.51</v>
      </c>
      <c r="Z43" t="s">
        <v>51</v>
      </c>
      <c r="AA43">
        <v>23042020</v>
      </c>
      <c r="AB43">
        <v>1025657</v>
      </c>
      <c r="AC43">
        <v>267580</v>
      </c>
      <c r="AD43">
        <v>26.09</v>
      </c>
      <c r="AE43" t="s">
        <v>51</v>
      </c>
      <c r="AF43">
        <v>22042020</v>
      </c>
      <c r="AG43">
        <v>1783452</v>
      </c>
      <c r="AH43">
        <v>389950</v>
      </c>
      <c r="AI43">
        <v>21.86</v>
      </c>
      <c r="AJ43" t="s">
        <v>51</v>
      </c>
      <c r="AK43">
        <v>21042020</v>
      </c>
      <c r="AL43">
        <v>2847875</v>
      </c>
      <c r="AM43">
        <v>675857</v>
      </c>
      <c r="AN43">
        <v>23.73</v>
      </c>
      <c r="AO43" t="s">
        <v>51</v>
      </c>
      <c r="AP43">
        <v>20042020</v>
      </c>
      <c r="AQ43">
        <v>1498802</v>
      </c>
      <c r="AR43">
        <v>685412</v>
      </c>
      <c r="AS43">
        <v>45.73</v>
      </c>
      <c r="AT43" t="s">
        <v>51</v>
      </c>
      <c r="AU43">
        <v>17042020</v>
      </c>
      <c r="AV43">
        <v>1814922</v>
      </c>
      <c r="AW43">
        <v>468553</v>
      </c>
      <c r="AX43">
        <v>25.82</v>
      </c>
      <c r="AY43" t="s">
        <v>51</v>
      </c>
      <c r="AZ43">
        <v>16042020</v>
      </c>
      <c r="BA43">
        <v>1465944</v>
      </c>
      <c r="BB43">
        <v>385432</v>
      </c>
      <c r="BC43">
        <v>26.29</v>
      </c>
      <c r="BD43" t="s">
        <v>51</v>
      </c>
      <c r="BE43">
        <v>15042020</v>
      </c>
      <c r="BF43">
        <v>1725113</v>
      </c>
      <c r="BG43">
        <v>439005</v>
      </c>
      <c r="BH43">
        <v>25.45</v>
      </c>
      <c r="BI43" t="s">
        <v>51</v>
      </c>
      <c r="BJ43">
        <v>13042020</v>
      </c>
      <c r="BK43">
        <v>2322394</v>
      </c>
      <c r="BL43">
        <v>397802</v>
      </c>
      <c r="BM43">
        <v>17.13</v>
      </c>
      <c r="BN43" t="s">
        <v>51</v>
      </c>
      <c r="BO43">
        <v>9042020</v>
      </c>
      <c r="BP43">
        <v>1960953</v>
      </c>
      <c r="BQ43">
        <v>516310</v>
      </c>
      <c r="BR43">
        <v>26.33</v>
      </c>
      <c r="BS43" t="s">
        <v>51</v>
      </c>
      <c r="BT43">
        <v>8042020</v>
      </c>
      <c r="BU43">
        <v>2522297</v>
      </c>
      <c r="BV43">
        <v>760362</v>
      </c>
      <c r="BW43">
        <v>30.15</v>
      </c>
      <c r="BY43" t="str">
        <f t="shared" si="3"/>
        <v>DRREDDY</v>
      </c>
      <c r="BZ43">
        <f t="shared" si="4"/>
        <v>2178034</v>
      </c>
      <c r="CA43">
        <f t="shared" si="5"/>
        <v>1039646</v>
      </c>
      <c r="CB43">
        <f t="shared" si="6"/>
        <v>861168</v>
      </c>
      <c r="CC43">
        <f t="shared" si="7"/>
        <v>1124910</v>
      </c>
      <c r="CD43">
        <f t="shared" si="8"/>
        <v>1266284</v>
      </c>
      <c r="CE43">
        <f t="shared" si="9"/>
        <v>1025657</v>
      </c>
      <c r="CF43">
        <f t="shared" si="10"/>
        <v>1783452</v>
      </c>
      <c r="CG43">
        <f t="shared" si="11"/>
        <v>2847875</v>
      </c>
      <c r="CH43">
        <f t="shared" si="12"/>
        <v>1498802</v>
      </c>
      <c r="CI43">
        <f t="shared" si="13"/>
        <v>1814922</v>
      </c>
      <c r="CJ43">
        <f t="shared" si="14"/>
        <v>1465944</v>
      </c>
      <c r="CK43">
        <f t="shared" si="15"/>
        <v>1725113</v>
      </c>
      <c r="CL43">
        <f t="shared" si="16"/>
        <v>2322394</v>
      </c>
      <c r="CM43">
        <f t="shared" si="17"/>
        <v>1960953</v>
      </c>
      <c r="CN43">
        <f t="shared" si="18"/>
        <v>2522297</v>
      </c>
      <c r="CP43">
        <f t="shared" si="19"/>
        <v>3025724</v>
      </c>
      <c r="CQ43">
        <f t="shared" si="20"/>
        <v>5317665</v>
      </c>
      <c r="CR43">
        <f t="shared" si="21"/>
        <v>11447794</v>
      </c>
      <c r="CS43">
        <f t="shared" si="22"/>
        <v>20737120</v>
      </c>
      <c r="CU43">
        <f t="shared" si="23"/>
        <v>543308</v>
      </c>
      <c r="CV43">
        <f t="shared" si="24"/>
        <v>490880</v>
      </c>
      <c r="CW43">
        <f t="shared" si="25"/>
        <v>269818</v>
      </c>
      <c r="CX43">
        <f t="shared" si="26"/>
        <v>355508</v>
      </c>
      <c r="CY43">
        <f t="shared" si="27"/>
        <v>551020</v>
      </c>
      <c r="CZ43">
        <f t="shared" si="28"/>
        <v>267580</v>
      </c>
      <c r="DA43">
        <f t="shared" si="29"/>
        <v>389950</v>
      </c>
      <c r="DB43">
        <f t="shared" si="30"/>
        <v>675857</v>
      </c>
      <c r="DC43">
        <f t="shared" si="31"/>
        <v>685412</v>
      </c>
      <c r="DD43">
        <f t="shared" si="32"/>
        <v>468553</v>
      </c>
      <c r="DE43">
        <f t="shared" si="33"/>
        <v>385432</v>
      </c>
      <c r="DF43">
        <f t="shared" si="34"/>
        <v>439005</v>
      </c>
      <c r="DG43">
        <f t="shared" si="35"/>
        <v>397802</v>
      </c>
      <c r="DH43">
        <f t="shared" si="36"/>
        <v>516310</v>
      </c>
      <c r="DI43">
        <f t="shared" si="37"/>
        <v>760362</v>
      </c>
      <c r="DK43">
        <f t="shared" si="38"/>
        <v>111620600</v>
      </c>
      <c r="DL43">
        <f t="shared" si="39"/>
        <v>193480600</v>
      </c>
      <c r="DM43">
        <f t="shared" si="40"/>
        <v>368602500</v>
      </c>
      <c r="DN43">
        <f t="shared" si="41"/>
        <v>589312700</v>
      </c>
      <c r="DP43" t="str">
        <f t="shared" si="0"/>
        <v>DRREDDY</v>
      </c>
      <c r="DQ43">
        <f t="shared" si="42"/>
        <v>24.94</v>
      </c>
      <c r="DR43" s="12">
        <f t="shared" si="43"/>
        <v>36.890542561053159</v>
      </c>
      <c r="DS43" s="12">
        <f t="shared" si="43"/>
        <v>36.384503348744232</v>
      </c>
      <c r="DT43" s="12">
        <f t="shared" si="43"/>
        <v>32.198561574395903</v>
      </c>
      <c r="DU43" s="12">
        <f t="shared" si="43"/>
        <v>28.41825190769017</v>
      </c>
      <c r="DV43" s="12" t="str">
        <f t="shared" si="44"/>
        <v/>
      </c>
      <c r="DX43" t="str">
        <f t="shared" si="2"/>
        <v>DRREDDY</v>
      </c>
      <c r="DY43" s="12">
        <f t="shared" si="45"/>
        <v>24.94</v>
      </c>
      <c r="DZ43">
        <f t="shared" si="46"/>
        <v>47.22</v>
      </c>
      <c r="EA43">
        <f t="shared" si="47"/>
        <v>31.33</v>
      </c>
      <c r="EB43">
        <f t="shared" si="48"/>
        <v>31.6</v>
      </c>
      <c r="EC43">
        <f t="shared" si="49"/>
        <v>43.51</v>
      </c>
      <c r="ED43">
        <f t="shared" si="50"/>
        <v>26.09</v>
      </c>
      <c r="EE43">
        <f t="shared" si="51"/>
        <v>21.86</v>
      </c>
      <c r="EF43">
        <f t="shared" si="52"/>
        <v>23.73</v>
      </c>
      <c r="EG43">
        <f t="shared" si="53"/>
        <v>45.73</v>
      </c>
      <c r="EH43">
        <f t="shared" si="54"/>
        <v>25.82</v>
      </c>
      <c r="EI43">
        <f t="shared" si="55"/>
        <v>26.29</v>
      </c>
      <c r="EJ43">
        <f t="shared" si="56"/>
        <v>25.45</v>
      </c>
      <c r="EK43">
        <f t="shared" si="57"/>
        <v>17.13</v>
      </c>
      <c r="EL43">
        <f t="shared" si="58"/>
        <v>26.33</v>
      </c>
      <c r="EM43">
        <f t="shared" si="59"/>
        <v>30.15</v>
      </c>
    </row>
    <row r="44" spans="1:143" x14ac:dyDescent="0.25">
      <c r="A44" t="s">
        <v>52</v>
      </c>
      <c r="B44">
        <v>30042020</v>
      </c>
      <c r="C44">
        <v>347244</v>
      </c>
      <c r="D44">
        <v>132635</v>
      </c>
      <c r="E44">
        <v>38.200000000000003</v>
      </c>
      <c r="F44" t="s">
        <v>52</v>
      </c>
      <c r="G44">
        <v>29042020</v>
      </c>
      <c r="H44">
        <v>147741</v>
      </c>
      <c r="I44">
        <v>27436</v>
      </c>
      <c r="J44">
        <v>18.57</v>
      </c>
      <c r="K44" t="s">
        <v>52</v>
      </c>
      <c r="L44">
        <v>28042020</v>
      </c>
      <c r="M44">
        <v>184694</v>
      </c>
      <c r="N44">
        <v>51807</v>
      </c>
      <c r="O44">
        <v>28.05</v>
      </c>
      <c r="P44" t="s">
        <v>52</v>
      </c>
      <c r="Q44">
        <v>27042020</v>
      </c>
      <c r="R44">
        <v>183617</v>
      </c>
      <c r="S44">
        <v>41657</v>
      </c>
      <c r="T44">
        <v>22.69</v>
      </c>
      <c r="U44" t="s">
        <v>52</v>
      </c>
      <c r="V44">
        <v>24042020</v>
      </c>
      <c r="W44">
        <v>179944</v>
      </c>
      <c r="X44">
        <v>60532</v>
      </c>
      <c r="Y44">
        <v>33.64</v>
      </c>
      <c r="Z44" t="s">
        <v>52</v>
      </c>
      <c r="AA44">
        <v>23042020</v>
      </c>
      <c r="AB44">
        <v>207269</v>
      </c>
      <c r="AC44">
        <v>36736</v>
      </c>
      <c r="AD44">
        <v>17.72</v>
      </c>
      <c r="AE44" t="s">
        <v>52</v>
      </c>
      <c r="AF44">
        <v>22042020</v>
      </c>
      <c r="AG44">
        <v>276577</v>
      </c>
      <c r="AH44">
        <v>64848</v>
      </c>
      <c r="AI44">
        <v>23.45</v>
      </c>
      <c r="AJ44" t="s">
        <v>52</v>
      </c>
      <c r="AK44">
        <v>21042020</v>
      </c>
      <c r="AL44">
        <v>165660</v>
      </c>
      <c r="AM44">
        <v>40398</v>
      </c>
      <c r="AN44">
        <v>24.39</v>
      </c>
      <c r="AO44" t="s">
        <v>52</v>
      </c>
      <c r="AP44">
        <v>20042020</v>
      </c>
      <c r="AQ44">
        <v>299977</v>
      </c>
      <c r="AR44">
        <v>85602</v>
      </c>
      <c r="AS44">
        <v>28.54</v>
      </c>
      <c r="AT44" t="s">
        <v>52</v>
      </c>
      <c r="AU44">
        <v>17042020</v>
      </c>
      <c r="AV44">
        <v>565684</v>
      </c>
      <c r="AW44">
        <v>198188</v>
      </c>
      <c r="AX44">
        <v>35.04</v>
      </c>
      <c r="AY44" t="s">
        <v>52</v>
      </c>
      <c r="AZ44">
        <v>16042020</v>
      </c>
      <c r="BA44">
        <v>250147</v>
      </c>
      <c r="BB44">
        <v>104243</v>
      </c>
      <c r="BC44">
        <v>41.67</v>
      </c>
      <c r="BD44" t="s">
        <v>52</v>
      </c>
      <c r="BE44">
        <v>15042020</v>
      </c>
      <c r="BF44">
        <v>275594</v>
      </c>
      <c r="BG44">
        <v>117681</v>
      </c>
      <c r="BH44">
        <v>42.7</v>
      </c>
      <c r="BI44" t="s">
        <v>52</v>
      </c>
      <c r="BJ44">
        <v>13042020</v>
      </c>
      <c r="BK44">
        <v>126622</v>
      </c>
      <c r="BL44">
        <v>33220</v>
      </c>
      <c r="BM44">
        <v>26.24</v>
      </c>
      <c r="BN44" t="s">
        <v>52</v>
      </c>
      <c r="BO44">
        <v>9042020</v>
      </c>
      <c r="BP44">
        <v>361881</v>
      </c>
      <c r="BQ44">
        <v>122498</v>
      </c>
      <c r="BR44">
        <v>33.85</v>
      </c>
      <c r="BS44" t="s">
        <v>52</v>
      </c>
      <c r="BT44">
        <v>8042020</v>
      </c>
      <c r="BU44">
        <v>279999</v>
      </c>
      <c r="BV44">
        <v>77461</v>
      </c>
      <c r="BW44">
        <v>27.66</v>
      </c>
      <c r="BY44" t="str">
        <f t="shared" si="3"/>
        <v>EICHERMOT</v>
      </c>
      <c r="BZ44">
        <f t="shared" si="4"/>
        <v>347244</v>
      </c>
      <c r="CA44">
        <f t="shared" si="5"/>
        <v>147741</v>
      </c>
      <c r="CB44">
        <f t="shared" si="6"/>
        <v>184694</v>
      </c>
      <c r="CC44">
        <f t="shared" si="7"/>
        <v>183617</v>
      </c>
      <c r="CD44">
        <f t="shared" si="8"/>
        <v>179944</v>
      </c>
      <c r="CE44">
        <f t="shared" si="9"/>
        <v>207269</v>
      </c>
      <c r="CF44">
        <f t="shared" si="10"/>
        <v>276577</v>
      </c>
      <c r="CG44">
        <f t="shared" si="11"/>
        <v>165660</v>
      </c>
      <c r="CH44">
        <f t="shared" si="12"/>
        <v>299977</v>
      </c>
      <c r="CI44">
        <f t="shared" si="13"/>
        <v>565684</v>
      </c>
      <c r="CJ44">
        <f t="shared" si="14"/>
        <v>250147</v>
      </c>
      <c r="CK44">
        <f t="shared" si="15"/>
        <v>275594</v>
      </c>
      <c r="CL44">
        <f t="shared" si="16"/>
        <v>126622</v>
      </c>
      <c r="CM44">
        <f t="shared" si="17"/>
        <v>361881</v>
      </c>
      <c r="CN44">
        <f t="shared" si="18"/>
        <v>279999</v>
      </c>
      <c r="CP44">
        <f t="shared" si="19"/>
        <v>516052</v>
      </c>
      <c r="CQ44">
        <f t="shared" si="20"/>
        <v>903265</v>
      </c>
      <c r="CR44">
        <f t="shared" si="21"/>
        <v>1645479</v>
      </c>
      <c r="CS44">
        <f t="shared" si="22"/>
        <v>3225407</v>
      </c>
      <c r="CU44">
        <f t="shared" si="23"/>
        <v>132635</v>
      </c>
      <c r="CV44">
        <f t="shared" si="24"/>
        <v>27436</v>
      </c>
      <c r="CW44">
        <f t="shared" si="25"/>
        <v>51807</v>
      </c>
      <c r="CX44">
        <f t="shared" si="26"/>
        <v>41657</v>
      </c>
      <c r="CY44">
        <f t="shared" si="27"/>
        <v>60532</v>
      </c>
      <c r="CZ44">
        <f t="shared" si="28"/>
        <v>36736</v>
      </c>
      <c r="DA44">
        <f t="shared" si="29"/>
        <v>64848</v>
      </c>
      <c r="DB44">
        <f t="shared" si="30"/>
        <v>40398</v>
      </c>
      <c r="DC44">
        <f t="shared" si="31"/>
        <v>85602</v>
      </c>
      <c r="DD44">
        <f t="shared" si="32"/>
        <v>198188</v>
      </c>
      <c r="DE44">
        <f t="shared" si="33"/>
        <v>104243</v>
      </c>
      <c r="DF44">
        <f t="shared" si="34"/>
        <v>117681</v>
      </c>
      <c r="DG44">
        <f t="shared" si="35"/>
        <v>33220</v>
      </c>
      <c r="DH44">
        <f t="shared" si="36"/>
        <v>122498</v>
      </c>
      <c r="DI44">
        <f t="shared" si="37"/>
        <v>77461</v>
      </c>
      <c r="DK44">
        <f t="shared" si="38"/>
        <v>12090000</v>
      </c>
      <c r="DL44">
        <f t="shared" si="39"/>
        <v>21816800</v>
      </c>
      <c r="DM44">
        <f t="shared" si="40"/>
        <v>40901600</v>
      </c>
      <c r="DN44">
        <f t="shared" si="41"/>
        <v>98484600</v>
      </c>
      <c r="DP44" t="str">
        <f t="shared" si="0"/>
        <v>EICHERMOT</v>
      </c>
      <c r="DQ44">
        <f t="shared" si="42"/>
        <v>38.200000000000003</v>
      </c>
      <c r="DR44" s="12">
        <f t="shared" si="43"/>
        <v>23.427871609837769</v>
      </c>
      <c r="DS44" s="12">
        <f t="shared" si="43"/>
        <v>24.153266206484254</v>
      </c>
      <c r="DT44" s="12">
        <f t="shared" si="43"/>
        <v>24.856956545783934</v>
      </c>
      <c r="DU44" s="12">
        <f t="shared" si="43"/>
        <v>30.534007026090041</v>
      </c>
      <c r="DV44" s="12">
        <f t="shared" si="44"/>
        <v>38.200000000000003</v>
      </c>
      <c r="DX44" t="str">
        <f t="shared" si="2"/>
        <v>EICHERMOT</v>
      </c>
      <c r="DY44" s="12">
        <f t="shared" si="45"/>
        <v>38.200000000000003</v>
      </c>
      <c r="DZ44">
        <f t="shared" si="46"/>
        <v>18.57</v>
      </c>
      <c r="EA44">
        <f t="shared" si="47"/>
        <v>28.05</v>
      </c>
      <c r="EB44">
        <f t="shared" si="48"/>
        <v>22.69</v>
      </c>
      <c r="EC44">
        <f t="shared" si="49"/>
        <v>33.64</v>
      </c>
      <c r="ED44">
        <f t="shared" si="50"/>
        <v>17.72</v>
      </c>
      <c r="EE44">
        <f t="shared" si="51"/>
        <v>23.45</v>
      </c>
      <c r="EF44">
        <f t="shared" si="52"/>
        <v>24.39</v>
      </c>
      <c r="EG44">
        <f t="shared" si="53"/>
        <v>28.54</v>
      </c>
      <c r="EH44">
        <f t="shared" si="54"/>
        <v>35.04</v>
      </c>
      <c r="EI44">
        <f t="shared" si="55"/>
        <v>41.67</v>
      </c>
      <c r="EJ44">
        <f t="shared" si="56"/>
        <v>42.7</v>
      </c>
      <c r="EK44">
        <f t="shared" si="57"/>
        <v>26.24</v>
      </c>
      <c r="EL44">
        <f t="shared" si="58"/>
        <v>33.85</v>
      </c>
      <c r="EM44">
        <f t="shared" si="59"/>
        <v>27.66</v>
      </c>
    </row>
    <row r="45" spans="1:143" x14ac:dyDescent="0.25">
      <c r="A45" t="s">
        <v>53</v>
      </c>
      <c r="B45">
        <v>30042020</v>
      </c>
      <c r="C45">
        <v>15652066</v>
      </c>
      <c r="D45">
        <v>3342960</v>
      </c>
      <c r="E45">
        <v>21.36</v>
      </c>
      <c r="F45" t="s">
        <v>53</v>
      </c>
      <c r="G45">
        <v>29042020</v>
      </c>
      <c r="H45">
        <v>21567953</v>
      </c>
      <c r="I45">
        <v>3341901</v>
      </c>
      <c r="J45">
        <v>15.49</v>
      </c>
      <c r="K45" t="s">
        <v>53</v>
      </c>
      <c r="L45">
        <v>28042020</v>
      </c>
      <c r="M45">
        <v>23323895</v>
      </c>
      <c r="N45">
        <v>3545547</v>
      </c>
      <c r="O45">
        <v>15.2</v>
      </c>
      <c r="P45" t="s">
        <v>53</v>
      </c>
      <c r="Q45">
        <v>27042020</v>
      </c>
      <c r="R45">
        <v>18208067</v>
      </c>
      <c r="S45">
        <v>3207051</v>
      </c>
      <c r="T45">
        <v>17.61</v>
      </c>
      <c r="U45" t="s">
        <v>53</v>
      </c>
      <c r="V45">
        <v>24042020</v>
      </c>
      <c r="W45">
        <v>38301828</v>
      </c>
      <c r="X45">
        <v>4716723</v>
      </c>
      <c r="Y45">
        <v>12.31</v>
      </c>
      <c r="Z45" t="s">
        <v>53</v>
      </c>
      <c r="AA45">
        <v>23042020</v>
      </c>
      <c r="AB45">
        <v>40058516</v>
      </c>
      <c r="AC45">
        <v>5005633</v>
      </c>
      <c r="AD45">
        <v>12.5</v>
      </c>
      <c r="AE45" t="s">
        <v>53</v>
      </c>
      <c r="AF45">
        <v>22042020</v>
      </c>
      <c r="AG45">
        <v>15861377</v>
      </c>
      <c r="AH45">
        <v>1291766</v>
      </c>
      <c r="AI45">
        <v>8.14</v>
      </c>
      <c r="AJ45" t="s">
        <v>53</v>
      </c>
      <c r="AK45">
        <v>21042020</v>
      </c>
      <c r="AL45">
        <v>15557560</v>
      </c>
      <c r="AM45">
        <v>2208894</v>
      </c>
      <c r="AN45">
        <v>14.2</v>
      </c>
      <c r="AO45" t="s">
        <v>53</v>
      </c>
      <c r="AP45">
        <v>20042020</v>
      </c>
      <c r="AQ45">
        <v>25513734</v>
      </c>
      <c r="AR45">
        <v>4094024</v>
      </c>
      <c r="AS45">
        <v>16.05</v>
      </c>
      <c r="AT45" t="s">
        <v>53</v>
      </c>
      <c r="AU45">
        <v>17042020</v>
      </c>
      <c r="AV45">
        <v>25884696</v>
      </c>
      <c r="AW45">
        <v>3175853</v>
      </c>
      <c r="AX45">
        <v>12.27</v>
      </c>
      <c r="AY45" t="s">
        <v>53</v>
      </c>
      <c r="AZ45">
        <v>16042020</v>
      </c>
      <c r="BA45">
        <v>9918285</v>
      </c>
      <c r="BB45">
        <v>2811182</v>
      </c>
      <c r="BC45">
        <v>28.34</v>
      </c>
      <c r="BD45" t="s">
        <v>53</v>
      </c>
      <c r="BE45">
        <v>15042020</v>
      </c>
      <c r="BF45">
        <v>13837992</v>
      </c>
      <c r="BG45">
        <v>2338159</v>
      </c>
      <c r="BH45">
        <v>16.899999999999999</v>
      </c>
      <c r="BI45" t="s">
        <v>53</v>
      </c>
      <c r="BJ45">
        <v>13042020</v>
      </c>
      <c r="BK45">
        <v>9293767</v>
      </c>
      <c r="BL45">
        <v>2953411</v>
      </c>
      <c r="BM45">
        <v>31.78</v>
      </c>
      <c r="BN45" t="s">
        <v>53</v>
      </c>
      <c r="BO45">
        <v>9042020</v>
      </c>
      <c r="BP45">
        <v>11723645</v>
      </c>
      <c r="BQ45">
        <v>4473447</v>
      </c>
      <c r="BR45">
        <v>38.159999999999997</v>
      </c>
      <c r="BS45" t="s">
        <v>53</v>
      </c>
      <c r="BT45">
        <v>8042020</v>
      </c>
      <c r="BU45">
        <v>8312803</v>
      </c>
      <c r="BV45">
        <v>2038718</v>
      </c>
      <c r="BW45">
        <v>24.53</v>
      </c>
      <c r="BY45" t="str">
        <f t="shared" si="3"/>
        <v>EQUITAS</v>
      </c>
      <c r="BZ45">
        <f t="shared" si="4"/>
        <v>15652066</v>
      </c>
      <c r="CA45">
        <f t="shared" si="5"/>
        <v>21567953</v>
      </c>
      <c r="CB45">
        <f t="shared" si="6"/>
        <v>23323895</v>
      </c>
      <c r="CC45">
        <f t="shared" si="7"/>
        <v>18208067</v>
      </c>
      <c r="CD45">
        <f t="shared" si="8"/>
        <v>38301828</v>
      </c>
      <c r="CE45">
        <f t="shared" si="9"/>
        <v>40058516</v>
      </c>
      <c r="CF45">
        <f t="shared" si="10"/>
        <v>15861377</v>
      </c>
      <c r="CG45">
        <f t="shared" si="11"/>
        <v>15557560</v>
      </c>
      <c r="CH45">
        <f t="shared" si="12"/>
        <v>25513734</v>
      </c>
      <c r="CI45">
        <f t="shared" si="13"/>
        <v>25884696</v>
      </c>
      <c r="CJ45">
        <f t="shared" si="14"/>
        <v>9918285</v>
      </c>
      <c r="CK45">
        <f t="shared" si="15"/>
        <v>13837992</v>
      </c>
      <c r="CL45">
        <f t="shared" si="16"/>
        <v>9293767</v>
      </c>
      <c r="CM45">
        <f t="shared" si="17"/>
        <v>11723645</v>
      </c>
      <c r="CN45">
        <f t="shared" si="18"/>
        <v>8312803</v>
      </c>
      <c r="CP45">
        <f t="shared" si="19"/>
        <v>63099915</v>
      </c>
      <c r="CQ45">
        <f t="shared" si="20"/>
        <v>141460259</v>
      </c>
      <c r="CR45">
        <f t="shared" si="21"/>
        <v>198392930</v>
      </c>
      <c r="CS45">
        <f t="shared" si="22"/>
        <v>269051315</v>
      </c>
      <c r="CU45">
        <f t="shared" si="23"/>
        <v>3342960</v>
      </c>
      <c r="CV45">
        <f t="shared" si="24"/>
        <v>3341901</v>
      </c>
      <c r="CW45">
        <f t="shared" si="25"/>
        <v>3545547</v>
      </c>
      <c r="CX45">
        <f t="shared" si="26"/>
        <v>3207051</v>
      </c>
      <c r="CY45">
        <f t="shared" si="27"/>
        <v>4716723</v>
      </c>
      <c r="CZ45">
        <f t="shared" si="28"/>
        <v>5005633</v>
      </c>
      <c r="DA45">
        <f t="shared" si="29"/>
        <v>1291766</v>
      </c>
      <c r="DB45">
        <f t="shared" si="30"/>
        <v>2208894</v>
      </c>
      <c r="DC45">
        <f t="shared" si="31"/>
        <v>4094024</v>
      </c>
      <c r="DD45">
        <f t="shared" si="32"/>
        <v>3175853</v>
      </c>
      <c r="DE45">
        <f t="shared" si="33"/>
        <v>2811182</v>
      </c>
      <c r="DF45">
        <f t="shared" si="34"/>
        <v>2338159</v>
      </c>
      <c r="DG45">
        <f t="shared" si="35"/>
        <v>2953411</v>
      </c>
      <c r="DH45">
        <f t="shared" si="36"/>
        <v>4473447</v>
      </c>
      <c r="DI45">
        <f t="shared" si="37"/>
        <v>2038718</v>
      </c>
      <c r="DK45">
        <f t="shared" si="38"/>
        <v>1009449900</v>
      </c>
      <c r="DL45">
        <f t="shared" si="39"/>
        <v>1981685500</v>
      </c>
      <c r="DM45">
        <f t="shared" si="40"/>
        <v>2741153900</v>
      </c>
      <c r="DN45">
        <f t="shared" si="41"/>
        <v>4316359100</v>
      </c>
      <c r="DP45" t="str">
        <f t="shared" si="0"/>
        <v>EQUITAS</v>
      </c>
      <c r="DQ45">
        <f t="shared" si="42"/>
        <v>21.36</v>
      </c>
      <c r="DR45" s="12">
        <f t="shared" si="43"/>
        <v>15.997642786048127</v>
      </c>
      <c r="DS45" s="12">
        <f t="shared" si="43"/>
        <v>14.008778960315631</v>
      </c>
      <c r="DT45" s="12">
        <f t="shared" si="43"/>
        <v>13.816792261700051</v>
      </c>
      <c r="DU45" s="12">
        <f t="shared" si="43"/>
        <v>16.042884235670805</v>
      </c>
      <c r="DV45" s="12">
        <f t="shared" si="44"/>
        <v>21.36</v>
      </c>
      <c r="DX45" t="str">
        <f t="shared" si="2"/>
        <v>EQUITAS</v>
      </c>
      <c r="DY45" s="12">
        <f t="shared" si="45"/>
        <v>21.36</v>
      </c>
      <c r="DZ45">
        <f t="shared" si="46"/>
        <v>15.49</v>
      </c>
      <c r="EA45">
        <f t="shared" si="47"/>
        <v>15.2</v>
      </c>
      <c r="EB45">
        <f t="shared" si="48"/>
        <v>17.61</v>
      </c>
      <c r="EC45">
        <f t="shared" si="49"/>
        <v>12.31</v>
      </c>
      <c r="ED45">
        <f t="shared" si="50"/>
        <v>12.5</v>
      </c>
      <c r="EE45">
        <f t="shared" si="51"/>
        <v>8.14</v>
      </c>
      <c r="EF45">
        <f t="shared" si="52"/>
        <v>14.2</v>
      </c>
      <c r="EG45">
        <f t="shared" si="53"/>
        <v>16.05</v>
      </c>
      <c r="EH45">
        <f t="shared" si="54"/>
        <v>12.27</v>
      </c>
      <c r="EI45">
        <f t="shared" si="55"/>
        <v>28.34</v>
      </c>
      <c r="EJ45">
        <f t="shared" si="56"/>
        <v>16.899999999999999</v>
      </c>
      <c r="EK45">
        <f t="shared" si="57"/>
        <v>31.78</v>
      </c>
      <c r="EL45">
        <f t="shared" si="58"/>
        <v>38.159999999999997</v>
      </c>
      <c r="EM45">
        <f t="shared" si="59"/>
        <v>24.53</v>
      </c>
    </row>
    <row r="46" spans="1:143" x14ac:dyDescent="0.25">
      <c r="A46" t="s">
        <v>54</v>
      </c>
      <c r="B46">
        <v>30042020</v>
      </c>
      <c r="C46">
        <v>3220473</v>
      </c>
      <c r="D46">
        <v>604226</v>
      </c>
      <c r="E46">
        <v>18.760000000000002</v>
      </c>
      <c r="F46" t="s">
        <v>54</v>
      </c>
      <c r="G46">
        <v>29042020</v>
      </c>
      <c r="H46">
        <v>2961678</v>
      </c>
      <c r="I46">
        <v>572393</v>
      </c>
      <c r="J46">
        <v>19.329999999999998</v>
      </c>
      <c r="K46" t="s">
        <v>54</v>
      </c>
      <c r="L46">
        <v>28042020</v>
      </c>
      <c r="M46">
        <v>5157760</v>
      </c>
      <c r="N46">
        <v>280123</v>
      </c>
      <c r="O46">
        <v>5.43</v>
      </c>
      <c r="P46" t="s">
        <v>54</v>
      </c>
      <c r="Q46">
        <v>27042020</v>
      </c>
      <c r="R46">
        <v>3188799</v>
      </c>
      <c r="S46">
        <v>442320</v>
      </c>
      <c r="T46">
        <v>13.87</v>
      </c>
      <c r="U46" t="s">
        <v>54</v>
      </c>
      <c r="V46">
        <v>24042020</v>
      </c>
      <c r="W46">
        <v>2146278</v>
      </c>
      <c r="X46">
        <v>229696</v>
      </c>
      <c r="Y46">
        <v>10.7</v>
      </c>
      <c r="Z46" t="s">
        <v>54</v>
      </c>
      <c r="AA46">
        <v>23042020</v>
      </c>
      <c r="AB46">
        <v>3161713</v>
      </c>
      <c r="AC46">
        <v>349123</v>
      </c>
      <c r="AD46">
        <v>11.04</v>
      </c>
      <c r="AE46" t="s">
        <v>54</v>
      </c>
      <c r="AF46">
        <v>22042020</v>
      </c>
      <c r="AG46">
        <v>2982166</v>
      </c>
      <c r="AH46">
        <v>221489</v>
      </c>
      <c r="AI46">
        <v>7.43</v>
      </c>
      <c r="AJ46" t="s">
        <v>54</v>
      </c>
      <c r="AK46">
        <v>21042020</v>
      </c>
      <c r="AL46">
        <v>2270798</v>
      </c>
      <c r="AM46">
        <v>96447</v>
      </c>
      <c r="AN46">
        <v>4.25</v>
      </c>
      <c r="AO46" t="s">
        <v>54</v>
      </c>
      <c r="AP46">
        <v>20042020</v>
      </c>
      <c r="AQ46">
        <v>2819316</v>
      </c>
      <c r="AR46">
        <v>221694</v>
      </c>
      <c r="AS46">
        <v>7.86</v>
      </c>
      <c r="AT46" t="s">
        <v>54</v>
      </c>
      <c r="AU46">
        <v>17042020</v>
      </c>
      <c r="AV46">
        <v>5154023</v>
      </c>
      <c r="AW46">
        <v>696058</v>
      </c>
      <c r="AX46">
        <v>13.51</v>
      </c>
      <c r="AY46" t="s">
        <v>54</v>
      </c>
      <c r="AZ46">
        <v>16042020</v>
      </c>
      <c r="BA46">
        <v>3882012</v>
      </c>
      <c r="BB46">
        <v>380287</v>
      </c>
      <c r="BC46">
        <v>9.8000000000000007</v>
      </c>
      <c r="BD46" t="s">
        <v>54</v>
      </c>
      <c r="BE46">
        <v>15042020</v>
      </c>
      <c r="BF46">
        <v>6783089</v>
      </c>
      <c r="BG46">
        <v>656880</v>
      </c>
      <c r="BH46">
        <v>9.68</v>
      </c>
      <c r="BI46" t="s">
        <v>54</v>
      </c>
      <c r="BJ46">
        <v>13042020</v>
      </c>
      <c r="BK46">
        <v>2844324</v>
      </c>
      <c r="BL46">
        <v>186930</v>
      </c>
      <c r="BM46">
        <v>6.57</v>
      </c>
      <c r="BN46" t="s">
        <v>54</v>
      </c>
      <c r="BO46">
        <v>9042020</v>
      </c>
      <c r="BP46">
        <v>3501449</v>
      </c>
      <c r="BQ46">
        <v>229611</v>
      </c>
      <c r="BR46">
        <v>6.56</v>
      </c>
      <c r="BS46" t="s">
        <v>54</v>
      </c>
      <c r="BT46">
        <v>8042020</v>
      </c>
      <c r="BU46">
        <v>4355051</v>
      </c>
      <c r="BV46">
        <v>328639</v>
      </c>
      <c r="BW46">
        <v>7.55</v>
      </c>
      <c r="BY46" t="str">
        <f t="shared" si="3"/>
        <v>ESCORTS</v>
      </c>
      <c r="BZ46">
        <f t="shared" si="4"/>
        <v>3220473</v>
      </c>
      <c r="CA46">
        <f t="shared" si="5"/>
        <v>2961678</v>
      </c>
      <c r="CB46">
        <f t="shared" si="6"/>
        <v>5157760</v>
      </c>
      <c r="CC46">
        <f t="shared" si="7"/>
        <v>3188799</v>
      </c>
      <c r="CD46">
        <f t="shared" si="8"/>
        <v>2146278</v>
      </c>
      <c r="CE46">
        <f t="shared" si="9"/>
        <v>3161713</v>
      </c>
      <c r="CF46">
        <f t="shared" si="10"/>
        <v>2982166</v>
      </c>
      <c r="CG46">
        <f t="shared" si="11"/>
        <v>2270798</v>
      </c>
      <c r="CH46">
        <f t="shared" si="12"/>
        <v>2819316</v>
      </c>
      <c r="CI46">
        <f t="shared" si="13"/>
        <v>5154023</v>
      </c>
      <c r="CJ46">
        <f t="shared" si="14"/>
        <v>3882012</v>
      </c>
      <c r="CK46">
        <f t="shared" si="15"/>
        <v>6783089</v>
      </c>
      <c r="CL46">
        <f t="shared" si="16"/>
        <v>2844324</v>
      </c>
      <c r="CM46">
        <f t="shared" si="17"/>
        <v>3501449</v>
      </c>
      <c r="CN46">
        <f t="shared" si="18"/>
        <v>4355051</v>
      </c>
      <c r="CP46">
        <f t="shared" si="19"/>
        <v>11308237</v>
      </c>
      <c r="CQ46">
        <f t="shared" si="20"/>
        <v>16616228</v>
      </c>
      <c r="CR46">
        <f t="shared" si="21"/>
        <v>24688508</v>
      </c>
      <c r="CS46">
        <f t="shared" si="22"/>
        <v>46853405</v>
      </c>
      <c r="CU46">
        <f t="shared" si="23"/>
        <v>604226</v>
      </c>
      <c r="CV46">
        <f t="shared" si="24"/>
        <v>572393</v>
      </c>
      <c r="CW46">
        <f t="shared" si="25"/>
        <v>280123</v>
      </c>
      <c r="CX46">
        <f t="shared" si="26"/>
        <v>442320</v>
      </c>
      <c r="CY46">
        <f t="shared" si="27"/>
        <v>229696</v>
      </c>
      <c r="CZ46">
        <f t="shared" si="28"/>
        <v>349123</v>
      </c>
      <c r="DA46">
        <f t="shared" si="29"/>
        <v>221489</v>
      </c>
      <c r="DB46">
        <f t="shared" si="30"/>
        <v>96447</v>
      </c>
      <c r="DC46">
        <f t="shared" si="31"/>
        <v>221694</v>
      </c>
      <c r="DD46">
        <f t="shared" si="32"/>
        <v>696058</v>
      </c>
      <c r="DE46">
        <f t="shared" si="33"/>
        <v>380287</v>
      </c>
      <c r="DF46">
        <f t="shared" si="34"/>
        <v>656880</v>
      </c>
      <c r="DG46">
        <f t="shared" si="35"/>
        <v>186930</v>
      </c>
      <c r="DH46">
        <f t="shared" si="36"/>
        <v>229611</v>
      </c>
      <c r="DI46">
        <f t="shared" si="37"/>
        <v>328639</v>
      </c>
      <c r="DK46">
        <f t="shared" si="38"/>
        <v>129483600</v>
      </c>
      <c r="DL46">
        <f t="shared" si="39"/>
        <v>187365500</v>
      </c>
      <c r="DM46">
        <f t="shared" si="40"/>
        <v>241328500</v>
      </c>
      <c r="DN46">
        <f t="shared" si="41"/>
        <v>456305100</v>
      </c>
      <c r="DP46" t="str">
        <f t="shared" si="0"/>
        <v>ESCORTS</v>
      </c>
      <c r="DQ46">
        <f t="shared" si="42"/>
        <v>18.760000000000002</v>
      </c>
      <c r="DR46" s="12">
        <f t="shared" si="43"/>
        <v>11.450379046707281</v>
      </c>
      <c r="DS46" s="12">
        <f t="shared" si="43"/>
        <v>11.276054950618155</v>
      </c>
      <c r="DT46" s="12">
        <f t="shared" si="43"/>
        <v>9.7749325313623654</v>
      </c>
      <c r="DU46" s="12">
        <f t="shared" si="43"/>
        <v>9.7389954902957427</v>
      </c>
      <c r="DV46" s="12">
        <f t="shared" si="44"/>
        <v>18.760000000000002</v>
      </c>
      <c r="DX46" t="str">
        <f t="shared" si="2"/>
        <v>ESCORTS</v>
      </c>
      <c r="DY46" s="12">
        <f t="shared" si="45"/>
        <v>18.760000000000002</v>
      </c>
      <c r="DZ46">
        <f t="shared" si="46"/>
        <v>19.329999999999998</v>
      </c>
      <c r="EA46">
        <f t="shared" si="47"/>
        <v>5.43</v>
      </c>
      <c r="EB46">
        <f t="shared" si="48"/>
        <v>13.87</v>
      </c>
      <c r="EC46">
        <f t="shared" si="49"/>
        <v>10.7</v>
      </c>
      <c r="ED46">
        <f t="shared" si="50"/>
        <v>11.04</v>
      </c>
      <c r="EE46">
        <f t="shared" si="51"/>
        <v>7.43</v>
      </c>
      <c r="EF46">
        <f t="shared" si="52"/>
        <v>4.25</v>
      </c>
      <c r="EG46">
        <f t="shared" si="53"/>
        <v>7.86</v>
      </c>
      <c r="EH46">
        <f t="shared" si="54"/>
        <v>13.51</v>
      </c>
      <c r="EI46">
        <f t="shared" si="55"/>
        <v>9.8000000000000007</v>
      </c>
      <c r="EJ46">
        <f t="shared" si="56"/>
        <v>9.68</v>
      </c>
      <c r="EK46">
        <f t="shared" si="57"/>
        <v>6.57</v>
      </c>
      <c r="EL46">
        <f t="shared" si="58"/>
        <v>6.56</v>
      </c>
      <c r="EM46">
        <f t="shared" si="59"/>
        <v>7.55</v>
      </c>
    </row>
    <row r="47" spans="1:143" x14ac:dyDescent="0.25">
      <c r="A47" t="s">
        <v>55</v>
      </c>
      <c r="B47">
        <v>30042020</v>
      </c>
      <c r="C47">
        <v>5229761</v>
      </c>
      <c r="D47">
        <v>1221406</v>
      </c>
      <c r="E47">
        <v>23.35</v>
      </c>
      <c r="F47" t="s">
        <v>55</v>
      </c>
      <c r="G47">
        <v>29042020</v>
      </c>
      <c r="H47">
        <v>4848343</v>
      </c>
      <c r="I47">
        <v>1477041</v>
      </c>
      <c r="J47">
        <v>30.46</v>
      </c>
      <c r="K47" t="s">
        <v>55</v>
      </c>
      <c r="L47">
        <v>28042020</v>
      </c>
      <c r="M47">
        <v>2004432</v>
      </c>
      <c r="N47">
        <v>1037519</v>
      </c>
      <c r="O47">
        <v>51.76</v>
      </c>
      <c r="P47" t="s">
        <v>55</v>
      </c>
      <c r="Q47">
        <v>27042020</v>
      </c>
      <c r="R47">
        <v>1252714</v>
      </c>
      <c r="S47">
        <v>400106</v>
      </c>
      <c r="T47">
        <v>31.94</v>
      </c>
      <c r="U47" t="s">
        <v>55</v>
      </c>
      <c r="V47">
        <v>24042020</v>
      </c>
      <c r="W47">
        <v>2902096</v>
      </c>
      <c r="X47">
        <v>1210257</v>
      </c>
      <c r="Y47">
        <v>41.7</v>
      </c>
      <c r="Z47" t="s">
        <v>55</v>
      </c>
      <c r="AA47">
        <v>23042020</v>
      </c>
      <c r="AB47">
        <v>2827441</v>
      </c>
      <c r="AC47">
        <v>930680</v>
      </c>
      <c r="AD47">
        <v>32.92</v>
      </c>
      <c r="AE47" t="s">
        <v>55</v>
      </c>
      <c r="AF47">
        <v>22042020</v>
      </c>
      <c r="AG47">
        <v>4068692</v>
      </c>
      <c r="AH47">
        <v>855622</v>
      </c>
      <c r="AI47">
        <v>21.03</v>
      </c>
      <c r="AJ47" t="s">
        <v>55</v>
      </c>
      <c r="AK47">
        <v>21042020</v>
      </c>
      <c r="AL47">
        <v>2361452</v>
      </c>
      <c r="AM47">
        <v>866412</v>
      </c>
      <c r="AN47">
        <v>36.69</v>
      </c>
      <c r="AO47" t="s">
        <v>55</v>
      </c>
      <c r="AP47">
        <v>20042020</v>
      </c>
      <c r="AQ47">
        <v>6374514</v>
      </c>
      <c r="AR47">
        <v>1275780</v>
      </c>
      <c r="AS47">
        <v>20.010000000000002</v>
      </c>
      <c r="AT47" t="s">
        <v>55</v>
      </c>
      <c r="AU47">
        <v>17042020</v>
      </c>
      <c r="AV47">
        <v>2738906</v>
      </c>
      <c r="AW47">
        <v>1098222</v>
      </c>
      <c r="AX47">
        <v>40.1</v>
      </c>
      <c r="AY47" t="s">
        <v>55</v>
      </c>
      <c r="AZ47">
        <v>16042020</v>
      </c>
      <c r="BA47">
        <v>4170413</v>
      </c>
      <c r="BB47">
        <v>1478506</v>
      </c>
      <c r="BC47">
        <v>35.450000000000003</v>
      </c>
      <c r="BD47" t="s">
        <v>55</v>
      </c>
      <c r="BE47">
        <v>15042020</v>
      </c>
      <c r="BF47">
        <v>3026934</v>
      </c>
      <c r="BG47">
        <v>1280852</v>
      </c>
      <c r="BH47">
        <v>42.32</v>
      </c>
      <c r="BI47" t="s">
        <v>55</v>
      </c>
      <c r="BJ47">
        <v>13042020</v>
      </c>
      <c r="BK47">
        <v>1726474</v>
      </c>
      <c r="BL47">
        <v>624578</v>
      </c>
      <c r="BM47">
        <v>36.18</v>
      </c>
      <c r="BN47" t="s">
        <v>55</v>
      </c>
      <c r="BO47">
        <v>9042020</v>
      </c>
      <c r="BP47">
        <v>4594053</v>
      </c>
      <c r="BQ47">
        <v>1456299</v>
      </c>
      <c r="BR47">
        <v>31.7</v>
      </c>
      <c r="BS47" t="s">
        <v>55</v>
      </c>
      <c r="BT47">
        <v>8042020</v>
      </c>
      <c r="BU47">
        <v>1553529</v>
      </c>
      <c r="BV47">
        <v>360861</v>
      </c>
      <c r="BW47">
        <v>23.23</v>
      </c>
      <c r="BY47" t="str">
        <f t="shared" si="3"/>
        <v>EXIDEIND</v>
      </c>
      <c r="BZ47">
        <f t="shared" si="4"/>
        <v>5229761</v>
      </c>
      <c r="CA47">
        <f t="shared" si="5"/>
        <v>4848343</v>
      </c>
      <c r="CB47">
        <f t="shared" si="6"/>
        <v>2004432</v>
      </c>
      <c r="CC47">
        <f t="shared" si="7"/>
        <v>1252714</v>
      </c>
      <c r="CD47">
        <f t="shared" si="8"/>
        <v>2902096</v>
      </c>
      <c r="CE47">
        <f t="shared" si="9"/>
        <v>2827441</v>
      </c>
      <c r="CF47">
        <f t="shared" si="10"/>
        <v>4068692</v>
      </c>
      <c r="CG47">
        <f t="shared" si="11"/>
        <v>2361452</v>
      </c>
      <c r="CH47">
        <f t="shared" si="12"/>
        <v>6374514</v>
      </c>
      <c r="CI47">
        <f t="shared" si="13"/>
        <v>2738906</v>
      </c>
      <c r="CJ47">
        <f t="shared" si="14"/>
        <v>4170413</v>
      </c>
      <c r="CK47">
        <f t="shared" si="15"/>
        <v>3026934</v>
      </c>
      <c r="CL47">
        <f t="shared" si="16"/>
        <v>1726474</v>
      </c>
      <c r="CM47">
        <f t="shared" si="17"/>
        <v>4594053</v>
      </c>
      <c r="CN47">
        <f t="shared" si="18"/>
        <v>1553529</v>
      </c>
      <c r="CP47">
        <f t="shared" si="19"/>
        <v>8105489</v>
      </c>
      <c r="CQ47">
        <f t="shared" si="20"/>
        <v>13835026</v>
      </c>
      <c r="CR47">
        <f t="shared" si="21"/>
        <v>26639684</v>
      </c>
      <c r="CS47">
        <f t="shared" si="22"/>
        <v>42896464</v>
      </c>
      <c r="CU47">
        <f t="shared" si="23"/>
        <v>1221406</v>
      </c>
      <c r="CV47">
        <f t="shared" si="24"/>
        <v>1477041</v>
      </c>
      <c r="CW47">
        <f t="shared" si="25"/>
        <v>1037519</v>
      </c>
      <c r="CX47">
        <f t="shared" si="26"/>
        <v>400106</v>
      </c>
      <c r="CY47">
        <f t="shared" si="27"/>
        <v>1210257</v>
      </c>
      <c r="CZ47">
        <f t="shared" si="28"/>
        <v>930680</v>
      </c>
      <c r="DA47">
        <f t="shared" si="29"/>
        <v>855622</v>
      </c>
      <c r="DB47">
        <f t="shared" si="30"/>
        <v>866412</v>
      </c>
      <c r="DC47">
        <f t="shared" si="31"/>
        <v>1275780</v>
      </c>
      <c r="DD47">
        <f t="shared" si="32"/>
        <v>1098222</v>
      </c>
      <c r="DE47">
        <f t="shared" si="33"/>
        <v>1478506</v>
      </c>
      <c r="DF47">
        <f t="shared" si="34"/>
        <v>1280852</v>
      </c>
      <c r="DG47">
        <f t="shared" si="35"/>
        <v>624578</v>
      </c>
      <c r="DH47">
        <f t="shared" si="36"/>
        <v>1456299</v>
      </c>
      <c r="DI47">
        <f t="shared" si="37"/>
        <v>360861</v>
      </c>
      <c r="DK47">
        <f t="shared" si="38"/>
        <v>291466600</v>
      </c>
      <c r="DL47">
        <f t="shared" si="39"/>
        <v>505560300</v>
      </c>
      <c r="DM47">
        <f t="shared" si="40"/>
        <v>805341700</v>
      </c>
      <c r="DN47">
        <f t="shared" si="41"/>
        <v>1399187400</v>
      </c>
      <c r="DP47" t="str">
        <f t="shared" si="0"/>
        <v>EXIDEIND</v>
      </c>
      <c r="DQ47">
        <f t="shared" si="42"/>
        <v>23.35</v>
      </c>
      <c r="DR47" s="12">
        <f t="shared" si="43"/>
        <v>35.959162982023663</v>
      </c>
      <c r="DS47" s="12">
        <f t="shared" si="43"/>
        <v>36.542056371993809</v>
      </c>
      <c r="DT47" s="12">
        <f t="shared" si="43"/>
        <v>30.230902889088323</v>
      </c>
      <c r="DU47" s="12">
        <f t="shared" si="43"/>
        <v>32.617779404847916</v>
      </c>
      <c r="DV47" s="12" t="str">
        <f t="shared" si="44"/>
        <v/>
      </c>
      <c r="DX47" t="str">
        <f t="shared" si="2"/>
        <v>EXIDEIND</v>
      </c>
      <c r="DY47" s="12">
        <f t="shared" si="45"/>
        <v>23.35</v>
      </c>
      <c r="DZ47">
        <f t="shared" si="46"/>
        <v>30.46</v>
      </c>
      <c r="EA47">
        <f t="shared" si="47"/>
        <v>51.76</v>
      </c>
      <c r="EB47">
        <f t="shared" si="48"/>
        <v>31.94</v>
      </c>
      <c r="EC47">
        <f t="shared" si="49"/>
        <v>41.7</v>
      </c>
      <c r="ED47">
        <f t="shared" si="50"/>
        <v>32.92</v>
      </c>
      <c r="EE47">
        <f t="shared" si="51"/>
        <v>21.03</v>
      </c>
      <c r="EF47">
        <f t="shared" si="52"/>
        <v>36.69</v>
      </c>
      <c r="EG47">
        <f t="shared" si="53"/>
        <v>20.010000000000002</v>
      </c>
      <c r="EH47">
        <f t="shared" si="54"/>
        <v>40.1</v>
      </c>
      <c r="EI47">
        <f t="shared" si="55"/>
        <v>35.450000000000003</v>
      </c>
      <c r="EJ47">
        <f t="shared" si="56"/>
        <v>42.32</v>
      </c>
      <c r="EK47">
        <f t="shared" si="57"/>
        <v>36.18</v>
      </c>
      <c r="EL47">
        <f t="shared" si="58"/>
        <v>31.7</v>
      </c>
      <c r="EM47">
        <f t="shared" si="59"/>
        <v>23.23</v>
      </c>
    </row>
    <row r="48" spans="1:143" x14ac:dyDescent="0.25">
      <c r="A48" t="s">
        <v>56</v>
      </c>
      <c r="B48">
        <v>30042020</v>
      </c>
      <c r="C48">
        <v>60287266</v>
      </c>
      <c r="D48">
        <v>15780395</v>
      </c>
      <c r="E48">
        <v>26.18</v>
      </c>
      <c r="F48" t="s">
        <v>56</v>
      </c>
      <c r="G48">
        <v>29042020</v>
      </c>
      <c r="H48">
        <v>22205208</v>
      </c>
      <c r="I48">
        <v>5986575</v>
      </c>
      <c r="J48">
        <v>26.96</v>
      </c>
      <c r="K48" t="s">
        <v>56</v>
      </c>
      <c r="L48">
        <v>28042020</v>
      </c>
      <c r="M48">
        <v>25447452</v>
      </c>
      <c r="N48">
        <v>8822473</v>
      </c>
      <c r="O48">
        <v>34.67</v>
      </c>
      <c r="P48" t="s">
        <v>56</v>
      </c>
      <c r="Q48">
        <v>27042020</v>
      </c>
      <c r="R48">
        <v>17959496</v>
      </c>
      <c r="S48">
        <v>5592695</v>
      </c>
      <c r="T48">
        <v>31.14</v>
      </c>
      <c r="U48" t="s">
        <v>56</v>
      </c>
      <c r="V48">
        <v>24042020</v>
      </c>
      <c r="W48">
        <v>14198625</v>
      </c>
      <c r="X48">
        <v>5008981</v>
      </c>
      <c r="Y48">
        <v>35.28</v>
      </c>
      <c r="Z48" t="s">
        <v>56</v>
      </c>
      <c r="AA48">
        <v>23042020</v>
      </c>
      <c r="AB48">
        <v>20802757</v>
      </c>
      <c r="AC48">
        <v>4520364</v>
      </c>
      <c r="AD48">
        <v>21.73</v>
      </c>
      <c r="AE48" t="s">
        <v>56</v>
      </c>
      <c r="AF48">
        <v>22042020</v>
      </c>
      <c r="AG48">
        <v>24273868</v>
      </c>
      <c r="AH48">
        <v>5008195</v>
      </c>
      <c r="AI48">
        <v>20.63</v>
      </c>
      <c r="AJ48" t="s">
        <v>56</v>
      </c>
      <c r="AK48">
        <v>21042020</v>
      </c>
      <c r="AL48">
        <v>20824842</v>
      </c>
      <c r="AM48">
        <v>7248560</v>
      </c>
      <c r="AN48">
        <v>34.81</v>
      </c>
      <c r="AO48" t="s">
        <v>56</v>
      </c>
      <c r="AP48">
        <v>20042020</v>
      </c>
      <c r="AQ48">
        <v>31414511</v>
      </c>
      <c r="AR48">
        <v>9622083</v>
      </c>
      <c r="AS48">
        <v>30.63</v>
      </c>
      <c r="AT48" t="s">
        <v>56</v>
      </c>
      <c r="AU48">
        <v>17042020</v>
      </c>
      <c r="AV48">
        <v>41150967</v>
      </c>
      <c r="AW48">
        <v>10511896</v>
      </c>
      <c r="AX48">
        <v>25.54</v>
      </c>
      <c r="AY48" t="s">
        <v>56</v>
      </c>
      <c r="AZ48">
        <v>16042020</v>
      </c>
      <c r="BA48">
        <v>15770006</v>
      </c>
      <c r="BB48">
        <v>2870499</v>
      </c>
      <c r="BC48">
        <v>18.2</v>
      </c>
      <c r="BD48" t="s">
        <v>56</v>
      </c>
      <c r="BE48">
        <v>15042020</v>
      </c>
      <c r="BF48">
        <v>27800697</v>
      </c>
      <c r="BG48">
        <v>7723692</v>
      </c>
      <c r="BH48">
        <v>27.78</v>
      </c>
      <c r="BI48" t="s">
        <v>56</v>
      </c>
      <c r="BJ48">
        <v>13042020</v>
      </c>
      <c r="BK48">
        <v>20458011</v>
      </c>
      <c r="BL48">
        <v>7033493</v>
      </c>
      <c r="BM48">
        <v>34.380000000000003</v>
      </c>
      <c r="BN48" t="s">
        <v>56</v>
      </c>
      <c r="BO48">
        <v>9042020</v>
      </c>
      <c r="BP48">
        <v>34422765</v>
      </c>
      <c r="BQ48">
        <v>12800508</v>
      </c>
      <c r="BR48">
        <v>37.19</v>
      </c>
      <c r="BS48" t="s">
        <v>56</v>
      </c>
      <c r="BT48">
        <v>8042020</v>
      </c>
      <c r="BU48">
        <v>38777869</v>
      </c>
      <c r="BV48">
        <v>12205204</v>
      </c>
      <c r="BW48">
        <v>31.47</v>
      </c>
      <c r="BY48" t="str">
        <f t="shared" si="3"/>
        <v>FEDERALBNK</v>
      </c>
      <c r="BZ48">
        <f t="shared" si="4"/>
        <v>60287266</v>
      </c>
      <c r="CA48">
        <f t="shared" si="5"/>
        <v>22205208</v>
      </c>
      <c r="CB48">
        <f t="shared" si="6"/>
        <v>25447452</v>
      </c>
      <c r="CC48">
        <f t="shared" si="7"/>
        <v>17959496</v>
      </c>
      <c r="CD48">
        <f t="shared" si="8"/>
        <v>14198625</v>
      </c>
      <c r="CE48">
        <f t="shared" si="9"/>
        <v>20802757</v>
      </c>
      <c r="CF48">
        <f t="shared" si="10"/>
        <v>24273868</v>
      </c>
      <c r="CG48">
        <f t="shared" si="11"/>
        <v>20824842</v>
      </c>
      <c r="CH48">
        <f t="shared" si="12"/>
        <v>31414511</v>
      </c>
      <c r="CI48">
        <f t="shared" si="13"/>
        <v>41150967</v>
      </c>
      <c r="CJ48">
        <f t="shared" si="14"/>
        <v>15770006</v>
      </c>
      <c r="CK48">
        <f t="shared" si="15"/>
        <v>27800697</v>
      </c>
      <c r="CL48">
        <f t="shared" si="16"/>
        <v>20458011</v>
      </c>
      <c r="CM48">
        <f t="shared" si="17"/>
        <v>34422765</v>
      </c>
      <c r="CN48">
        <f t="shared" si="18"/>
        <v>38777869</v>
      </c>
      <c r="CP48">
        <f t="shared" si="19"/>
        <v>65612156</v>
      </c>
      <c r="CQ48">
        <f t="shared" si="20"/>
        <v>100613538</v>
      </c>
      <c r="CR48">
        <f t="shared" si="21"/>
        <v>177126759</v>
      </c>
      <c r="CS48">
        <f t="shared" si="22"/>
        <v>316729205</v>
      </c>
      <c r="CU48">
        <f t="shared" si="23"/>
        <v>15780395</v>
      </c>
      <c r="CV48">
        <f t="shared" si="24"/>
        <v>5986575</v>
      </c>
      <c r="CW48">
        <f t="shared" si="25"/>
        <v>8822473</v>
      </c>
      <c r="CX48">
        <f t="shared" si="26"/>
        <v>5592695</v>
      </c>
      <c r="CY48">
        <f t="shared" si="27"/>
        <v>5008981</v>
      </c>
      <c r="CZ48">
        <f t="shared" si="28"/>
        <v>4520364</v>
      </c>
      <c r="DA48">
        <f t="shared" si="29"/>
        <v>5008195</v>
      </c>
      <c r="DB48">
        <f t="shared" si="30"/>
        <v>7248560</v>
      </c>
      <c r="DC48">
        <f t="shared" si="31"/>
        <v>9622083</v>
      </c>
      <c r="DD48">
        <f t="shared" si="32"/>
        <v>10511896</v>
      </c>
      <c r="DE48">
        <f t="shared" si="33"/>
        <v>2870499</v>
      </c>
      <c r="DF48">
        <f t="shared" si="34"/>
        <v>7723692</v>
      </c>
      <c r="DG48">
        <f t="shared" si="35"/>
        <v>7033493</v>
      </c>
      <c r="DH48">
        <f t="shared" si="36"/>
        <v>12800508</v>
      </c>
      <c r="DI48">
        <f t="shared" si="37"/>
        <v>12205204</v>
      </c>
      <c r="DK48">
        <f t="shared" si="38"/>
        <v>2040174300</v>
      </c>
      <c r="DL48">
        <f t="shared" si="39"/>
        <v>2993108800</v>
      </c>
      <c r="DM48">
        <f t="shared" si="40"/>
        <v>5180992600</v>
      </c>
      <c r="DN48">
        <f t="shared" si="41"/>
        <v>9275001400</v>
      </c>
      <c r="DP48" t="str">
        <f t="shared" si="0"/>
        <v>FEDERALBNK</v>
      </c>
      <c r="DQ48">
        <f t="shared" si="42"/>
        <v>26.18</v>
      </c>
      <c r="DR48" s="12">
        <f t="shared" si="43"/>
        <v>31.094456033421611</v>
      </c>
      <c r="DS48" s="12">
        <f t="shared" si="43"/>
        <v>29.748569223358391</v>
      </c>
      <c r="DT48" s="12">
        <f t="shared" si="43"/>
        <v>29.250197029800564</v>
      </c>
      <c r="DU48" s="12">
        <f t="shared" si="43"/>
        <v>29.283694883773034</v>
      </c>
      <c r="DV48" s="12" t="str">
        <f t="shared" si="44"/>
        <v/>
      </c>
      <c r="DX48" t="str">
        <f t="shared" si="2"/>
        <v>FEDERALBNK</v>
      </c>
      <c r="DY48" s="12">
        <f t="shared" si="45"/>
        <v>26.18</v>
      </c>
      <c r="DZ48">
        <f t="shared" si="46"/>
        <v>26.96</v>
      </c>
      <c r="EA48">
        <f t="shared" si="47"/>
        <v>34.67</v>
      </c>
      <c r="EB48">
        <f t="shared" si="48"/>
        <v>31.14</v>
      </c>
      <c r="EC48">
        <f t="shared" si="49"/>
        <v>35.28</v>
      </c>
      <c r="ED48">
        <f t="shared" si="50"/>
        <v>21.73</v>
      </c>
      <c r="EE48">
        <f t="shared" si="51"/>
        <v>20.63</v>
      </c>
      <c r="EF48">
        <f t="shared" si="52"/>
        <v>34.81</v>
      </c>
      <c r="EG48">
        <f t="shared" si="53"/>
        <v>30.63</v>
      </c>
      <c r="EH48">
        <f t="shared" si="54"/>
        <v>25.54</v>
      </c>
      <c r="EI48">
        <f t="shared" si="55"/>
        <v>18.2</v>
      </c>
      <c r="EJ48">
        <f t="shared" si="56"/>
        <v>27.78</v>
      </c>
      <c r="EK48">
        <f t="shared" si="57"/>
        <v>34.380000000000003</v>
      </c>
      <c r="EL48">
        <f t="shared" si="58"/>
        <v>37.19</v>
      </c>
      <c r="EM48">
        <f t="shared" si="59"/>
        <v>31.47</v>
      </c>
    </row>
    <row r="49" spans="1:143" x14ac:dyDescent="0.25">
      <c r="A49" t="s">
        <v>57</v>
      </c>
      <c r="B49">
        <v>30042020</v>
      </c>
      <c r="C49">
        <v>18495310</v>
      </c>
      <c r="D49">
        <v>5792278</v>
      </c>
      <c r="E49">
        <v>31.32</v>
      </c>
      <c r="F49" t="s">
        <v>57</v>
      </c>
      <c r="G49">
        <v>29042020</v>
      </c>
      <c r="H49">
        <v>18115576</v>
      </c>
      <c r="I49">
        <v>6930571</v>
      </c>
      <c r="J49">
        <v>38.26</v>
      </c>
      <c r="K49" t="s">
        <v>57</v>
      </c>
      <c r="L49">
        <v>28042020</v>
      </c>
      <c r="M49">
        <v>28229053</v>
      </c>
      <c r="N49">
        <v>10130343</v>
      </c>
      <c r="O49">
        <v>35.89</v>
      </c>
      <c r="P49" t="s">
        <v>57</v>
      </c>
      <c r="Q49">
        <v>27042020</v>
      </c>
      <c r="R49">
        <v>12723485</v>
      </c>
      <c r="S49">
        <v>3499314</v>
      </c>
      <c r="T49">
        <v>27.5</v>
      </c>
      <c r="U49" t="s">
        <v>57</v>
      </c>
      <c r="V49">
        <v>24042020</v>
      </c>
      <c r="W49">
        <v>23298991</v>
      </c>
      <c r="X49">
        <v>6974283</v>
      </c>
      <c r="Y49">
        <v>29.93</v>
      </c>
      <c r="Z49" t="s">
        <v>57</v>
      </c>
      <c r="AA49">
        <v>23042020</v>
      </c>
      <c r="AB49">
        <v>19334014</v>
      </c>
      <c r="AC49">
        <v>5947124</v>
      </c>
      <c r="AD49">
        <v>30.76</v>
      </c>
      <c r="AE49" t="s">
        <v>57</v>
      </c>
      <c r="AF49">
        <v>22042020</v>
      </c>
      <c r="AG49">
        <v>13845818</v>
      </c>
      <c r="AH49">
        <v>4055536</v>
      </c>
      <c r="AI49">
        <v>29.29</v>
      </c>
      <c r="AJ49" t="s">
        <v>57</v>
      </c>
      <c r="AK49">
        <v>21042020</v>
      </c>
      <c r="AL49">
        <v>19282457</v>
      </c>
      <c r="AM49">
        <v>5262497</v>
      </c>
      <c r="AN49">
        <v>27.29</v>
      </c>
      <c r="AO49" t="s">
        <v>57</v>
      </c>
      <c r="AP49">
        <v>20042020</v>
      </c>
      <c r="AQ49">
        <v>11550952</v>
      </c>
      <c r="AR49">
        <v>4174075</v>
      </c>
      <c r="AS49">
        <v>36.14</v>
      </c>
      <c r="AT49" t="s">
        <v>57</v>
      </c>
      <c r="AU49">
        <v>17042020</v>
      </c>
      <c r="AV49">
        <v>11384010</v>
      </c>
      <c r="AW49">
        <v>4184570</v>
      </c>
      <c r="AX49">
        <v>36.76</v>
      </c>
      <c r="AY49" t="s">
        <v>57</v>
      </c>
      <c r="AZ49">
        <v>16042020</v>
      </c>
      <c r="BA49">
        <v>13298644</v>
      </c>
      <c r="BB49">
        <v>4768830</v>
      </c>
      <c r="BC49">
        <v>35.86</v>
      </c>
      <c r="BD49" t="s">
        <v>57</v>
      </c>
      <c r="BE49">
        <v>15042020</v>
      </c>
      <c r="BF49">
        <v>13427323</v>
      </c>
      <c r="BG49">
        <v>5659057</v>
      </c>
      <c r="BH49">
        <v>42.15</v>
      </c>
      <c r="BI49" t="s">
        <v>57</v>
      </c>
      <c r="BJ49">
        <v>13042020</v>
      </c>
      <c r="BK49">
        <v>8121867</v>
      </c>
      <c r="BL49">
        <v>1771648</v>
      </c>
      <c r="BM49">
        <v>21.81</v>
      </c>
      <c r="BN49" t="s">
        <v>57</v>
      </c>
      <c r="BO49">
        <v>9042020</v>
      </c>
      <c r="BP49">
        <v>12510666</v>
      </c>
      <c r="BQ49">
        <v>3644102</v>
      </c>
      <c r="BR49">
        <v>29.13</v>
      </c>
      <c r="BS49" t="s">
        <v>57</v>
      </c>
      <c r="BT49">
        <v>8042020</v>
      </c>
      <c r="BU49">
        <v>27892589</v>
      </c>
      <c r="BV49">
        <v>7537836</v>
      </c>
      <c r="BW49">
        <v>27.02</v>
      </c>
      <c r="BY49" t="str">
        <f t="shared" si="3"/>
        <v>GAIL</v>
      </c>
      <c r="BZ49">
        <f t="shared" si="4"/>
        <v>18495310</v>
      </c>
      <c r="CA49">
        <f t="shared" si="5"/>
        <v>18115576</v>
      </c>
      <c r="CB49">
        <f t="shared" si="6"/>
        <v>28229053</v>
      </c>
      <c r="CC49">
        <f t="shared" si="7"/>
        <v>12723485</v>
      </c>
      <c r="CD49">
        <f t="shared" si="8"/>
        <v>23298991</v>
      </c>
      <c r="CE49">
        <f t="shared" si="9"/>
        <v>19334014</v>
      </c>
      <c r="CF49">
        <f t="shared" si="10"/>
        <v>13845818</v>
      </c>
      <c r="CG49">
        <f t="shared" si="11"/>
        <v>19282457</v>
      </c>
      <c r="CH49">
        <f t="shared" si="12"/>
        <v>11550952</v>
      </c>
      <c r="CI49">
        <f t="shared" si="13"/>
        <v>11384010</v>
      </c>
      <c r="CJ49">
        <f t="shared" si="14"/>
        <v>13298644</v>
      </c>
      <c r="CK49">
        <f t="shared" si="15"/>
        <v>13427323</v>
      </c>
      <c r="CL49">
        <f t="shared" si="16"/>
        <v>8121867</v>
      </c>
      <c r="CM49">
        <f t="shared" si="17"/>
        <v>12510666</v>
      </c>
      <c r="CN49">
        <f t="shared" si="18"/>
        <v>27892589</v>
      </c>
      <c r="CP49">
        <f t="shared" si="19"/>
        <v>59068114</v>
      </c>
      <c r="CQ49">
        <f t="shared" si="20"/>
        <v>101701119</v>
      </c>
      <c r="CR49">
        <f t="shared" si="21"/>
        <v>146380346</v>
      </c>
      <c r="CS49">
        <f t="shared" si="22"/>
        <v>205122856</v>
      </c>
      <c r="CU49">
        <f t="shared" si="23"/>
        <v>5792278</v>
      </c>
      <c r="CV49">
        <f t="shared" si="24"/>
        <v>6930571</v>
      </c>
      <c r="CW49">
        <f t="shared" si="25"/>
        <v>10130343</v>
      </c>
      <c r="CX49">
        <f t="shared" si="26"/>
        <v>3499314</v>
      </c>
      <c r="CY49">
        <f t="shared" si="27"/>
        <v>6974283</v>
      </c>
      <c r="CZ49">
        <f t="shared" si="28"/>
        <v>5947124</v>
      </c>
      <c r="DA49">
        <f t="shared" si="29"/>
        <v>4055536</v>
      </c>
      <c r="DB49">
        <f t="shared" si="30"/>
        <v>5262497</v>
      </c>
      <c r="DC49">
        <f t="shared" si="31"/>
        <v>4174075</v>
      </c>
      <c r="DD49">
        <f t="shared" si="32"/>
        <v>4184570</v>
      </c>
      <c r="DE49">
        <f t="shared" si="33"/>
        <v>4768830</v>
      </c>
      <c r="DF49">
        <f t="shared" si="34"/>
        <v>5659057</v>
      </c>
      <c r="DG49">
        <f t="shared" si="35"/>
        <v>1771648</v>
      </c>
      <c r="DH49">
        <f t="shared" si="36"/>
        <v>3644102</v>
      </c>
      <c r="DI49">
        <f t="shared" si="37"/>
        <v>7537836</v>
      </c>
      <c r="DK49">
        <f t="shared" si="38"/>
        <v>2056022800</v>
      </c>
      <c r="DL49">
        <f t="shared" si="39"/>
        <v>3348163500</v>
      </c>
      <c r="DM49">
        <f t="shared" si="40"/>
        <v>4697374300</v>
      </c>
      <c r="DN49">
        <f t="shared" si="41"/>
        <v>6700195000</v>
      </c>
      <c r="DP49" t="str">
        <f t="shared" si="0"/>
        <v>GAIL</v>
      </c>
      <c r="DQ49">
        <f t="shared" si="42"/>
        <v>31.32</v>
      </c>
      <c r="DR49" s="12">
        <f t="shared" si="43"/>
        <v>34.807659509833002</v>
      </c>
      <c r="DS49" s="12">
        <f t="shared" si="43"/>
        <v>32.921599417209954</v>
      </c>
      <c r="DT49" s="12">
        <f t="shared" si="43"/>
        <v>32.090198092577268</v>
      </c>
      <c r="DU49" s="12">
        <f t="shared" si="43"/>
        <v>32.664302412013996</v>
      </c>
      <c r="DV49" s="12" t="str">
        <f t="shared" si="44"/>
        <v/>
      </c>
      <c r="DX49" t="str">
        <f t="shared" si="2"/>
        <v>GAIL</v>
      </c>
      <c r="DY49" s="12">
        <f t="shared" si="45"/>
        <v>31.32</v>
      </c>
      <c r="DZ49">
        <f t="shared" si="46"/>
        <v>38.26</v>
      </c>
      <c r="EA49">
        <f t="shared" si="47"/>
        <v>35.89</v>
      </c>
      <c r="EB49">
        <f t="shared" si="48"/>
        <v>27.5</v>
      </c>
      <c r="EC49">
        <f t="shared" si="49"/>
        <v>29.93</v>
      </c>
      <c r="ED49">
        <f t="shared" si="50"/>
        <v>30.76</v>
      </c>
      <c r="EE49">
        <f t="shared" si="51"/>
        <v>29.29</v>
      </c>
      <c r="EF49">
        <f t="shared" si="52"/>
        <v>27.29</v>
      </c>
      <c r="EG49">
        <f t="shared" si="53"/>
        <v>36.14</v>
      </c>
      <c r="EH49">
        <f t="shared" si="54"/>
        <v>36.76</v>
      </c>
      <c r="EI49">
        <f t="shared" si="55"/>
        <v>35.86</v>
      </c>
      <c r="EJ49">
        <f t="shared" si="56"/>
        <v>42.15</v>
      </c>
      <c r="EK49">
        <f t="shared" si="57"/>
        <v>21.81</v>
      </c>
      <c r="EL49">
        <f t="shared" si="58"/>
        <v>29.13</v>
      </c>
      <c r="EM49">
        <f t="shared" si="59"/>
        <v>27.02</v>
      </c>
    </row>
    <row r="50" spans="1:143" x14ac:dyDescent="0.25">
      <c r="A50" t="s">
        <v>58</v>
      </c>
      <c r="B50">
        <v>30042020</v>
      </c>
      <c r="C50">
        <v>11120364</v>
      </c>
      <c r="D50">
        <v>2063125</v>
      </c>
      <c r="E50">
        <v>18.55</v>
      </c>
      <c r="F50" t="s">
        <v>58</v>
      </c>
      <c r="G50">
        <v>29042020</v>
      </c>
      <c r="H50">
        <v>3458501</v>
      </c>
      <c r="I50">
        <v>574267</v>
      </c>
      <c r="J50">
        <v>16.600000000000001</v>
      </c>
      <c r="K50" t="s">
        <v>58</v>
      </c>
      <c r="L50">
        <v>28042020</v>
      </c>
      <c r="M50">
        <v>5188040</v>
      </c>
      <c r="N50">
        <v>1337924</v>
      </c>
      <c r="O50">
        <v>25.79</v>
      </c>
      <c r="P50" t="s">
        <v>58</v>
      </c>
      <c r="Q50">
        <v>27042020</v>
      </c>
      <c r="R50">
        <v>6288958</v>
      </c>
      <c r="S50">
        <v>1025863</v>
      </c>
      <c r="T50">
        <v>16.309999999999999</v>
      </c>
      <c r="U50" t="s">
        <v>58</v>
      </c>
      <c r="V50">
        <v>24042020</v>
      </c>
      <c r="W50">
        <v>17702680</v>
      </c>
      <c r="X50">
        <v>2005595</v>
      </c>
      <c r="Y50">
        <v>11.33</v>
      </c>
      <c r="Z50" t="s">
        <v>58</v>
      </c>
      <c r="AA50">
        <v>23042020</v>
      </c>
      <c r="AB50">
        <v>19683317</v>
      </c>
      <c r="AC50">
        <v>2666618</v>
      </c>
      <c r="AD50">
        <v>13.55</v>
      </c>
      <c r="AE50" t="s">
        <v>58</v>
      </c>
      <c r="AF50">
        <v>22042020</v>
      </c>
      <c r="AG50">
        <v>7429527</v>
      </c>
      <c r="AH50">
        <v>1057944</v>
      </c>
      <c r="AI50">
        <v>14.24</v>
      </c>
      <c r="AJ50" t="s">
        <v>58</v>
      </c>
      <c r="AK50">
        <v>21042020</v>
      </c>
      <c r="AL50">
        <v>9106077</v>
      </c>
      <c r="AM50">
        <v>1326813</v>
      </c>
      <c r="AN50">
        <v>14.57</v>
      </c>
      <c r="AO50" t="s">
        <v>58</v>
      </c>
      <c r="AP50">
        <v>20042020</v>
      </c>
      <c r="AQ50">
        <v>4512316</v>
      </c>
      <c r="AR50">
        <v>872237</v>
      </c>
      <c r="AS50">
        <v>19.329999999999998</v>
      </c>
      <c r="AT50" t="s">
        <v>58</v>
      </c>
      <c r="AU50">
        <v>17042020</v>
      </c>
      <c r="AV50">
        <v>6631166</v>
      </c>
      <c r="AW50">
        <v>1448685</v>
      </c>
      <c r="AX50">
        <v>21.85</v>
      </c>
      <c r="AY50" t="s">
        <v>58</v>
      </c>
      <c r="AZ50">
        <v>16042020</v>
      </c>
      <c r="BA50">
        <v>8576013</v>
      </c>
      <c r="BB50">
        <v>1320690</v>
      </c>
      <c r="BC50">
        <v>15.4</v>
      </c>
      <c r="BD50" t="s">
        <v>58</v>
      </c>
      <c r="BE50">
        <v>15042020</v>
      </c>
      <c r="BF50">
        <v>21789838</v>
      </c>
      <c r="BG50">
        <v>3046629</v>
      </c>
      <c r="BH50">
        <v>13.98</v>
      </c>
      <c r="BI50" t="s">
        <v>58</v>
      </c>
      <c r="BJ50">
        <v>13042020</v>
      </c>
      <c r="BK50">
        <v>18480604</v>
      </c>
      <c r="BL50">
        <v>1936364</v>
      </c>
      <c r="BM50">
        <v>10.48</v>
      </c>
      <c r="BN50" t="s">
        <v>58</v>
      </c>
      <c r="BO50">
        <v>9042020</v>
      </c>
      <c r="BP50">
        <v>5003936</v>
      </c>
      <c r="BQ50">
        <v>1345520</v>
      </c>
      <c r="BR50">
        <v>26.89</v>
      </c>
      <c r="BS50" t="s">
        <v>58</v>
      </c>
      <c r="BT50">
        <v>8042020</v>
      </c>
      <c r="BU50">
        <v>4713905</v>
      </c>
      <c r="BV50">
        <v>1073563</v>
      </c>
      <c r="BW50">
        <v>22.77</v>
      </c>
      <c r="BY50" t="str">
        <f t="shared" si="3"/>
        <v>GLENMARK</v>
      </c>
      <c r="BZ50">
        <f t="shared" si="4"/>
        <v>11120364</v>
      </c>
      <c r="CA50">
        <f t="shared" si="5"/>
        <v>3458501</v>
      </c>
      <c r="CB50">
        <f t="shared" si="6"/>
        <v>5188040</v>
      </c>
      <c r="CC50">
        <f t="shared" si="7"/>
        <v>6288958</v>
      </c>
      <c r="CD50">
        <f t="shared" si="8"/>
        <v>17702680</v>
      </c>
      <c r="CE50">
        <f t="shared" si="9"/>
        <v>19683317</v>
      </c>
      <c r="CF50">
        <f t="shared" si="10"/>
        <v>7429527</v>
      </c>
      <c r="CG50">
        <f t="shared" si="11"/>
        <v>9106077</v>
      </c>
      <c r="CH50">
        <f t="shared" si="12"/>
        <v>4512316</v>
      </c>
      <c r="CI50">
        <f t="shared" si="13"/>
        <v>6631166</v>
      </c>
      <c r="CJ50">
        <f t="shared" si="14"/>
        <v>8576013</v>
      </c>
      <c r="CK50">
        <f t="shared" si="15"/>
        <v>21789838</v>
      </c>
      <c r="CL50">
        <f t="shared" si="16"/>
        <v>18480604</v>
      </c>
      <c r="CM50">
        <f t="shared" si="17"/>
        <v>5003936</v>
      </c>
      <c r="CN50">
        <f t="shared" si="18"/>
        <v>4713905</v>
      </c>
      <c r="CP50">
        <f t="shared" si="19"/>
        <v>14935499</v>
      </c>
      <c r="CQ50">
        <f t="shared" si="20"/>
        <v>52321496</v>
      </c>
      <c r="CR50">
        <f t="shared" si="21"/>
        <v>73369416</v>
      </c>
      <c r="CS50">
        <f t="shared" si="22"/>
        <v>133850973</v>
      </c>
      <c r="CU50">
        <f t="shared" si="23"/>
        <v>2063125</v>
      </c>
      <c r="CV50">
        <f t="shared" si="24"/>
        <v>574267</v>
      </c>
      <c r="CW50">
        <f t="shared" si="25"/>
        <v>1337924</v>
      </c>
      <c r="CX50">
        <f t="shared" si="26"/>
        <v>1025863</v>
      </c>
      <c r="CY50">
        <f t="shared" si="27"/>
        <v>2005595</v>
      </c>
      <c r="CZ50">
        <f t="shared" si="28"/>
        <v>2666618</v>
      </c>
      <c r="DA50">
        <f t="shared" si="29"/>
        <v>1057944</v>
      </c>
      <c r="DB50">
        <f t="shared" si="30"/>
        <v>1326813</v>
      </c>
      <c r="DC50">
        <f t="shared" si="31"/>
        <v>872237</v>
      </c>
      <c r="DD50">
        <f t="shared" si="32"/>
        <v>1448685</v>
      </c>
      <c r="DE50">
        <f t="shared" si="33"/>
        <v>1320690</v>
      </c>
      <c r="DF50">
        <f t="shared" si="34"/>
        <v>3046629</v>
      </c>
      <c r="DG50">
        <f t="shared" si="35"/>
        <v>1936364</v>
      </c>
      <c r="DH50">
        <f t="shared" si="36"/>
        <v>1345520</v>
      </c>
      <c r="DI50">
        <f t="shared" si="37"/>
        <v>1073563</v>
      </c>
      <c r="DK50">
        <f t="shared" si="38"/>
        <v>293805400</v>
      </c>
      <c r="DL50">
        <f t="shared" si="39"/>
        <v>761026700</v>
      </c>
      <c r="DM50">
        <f t="shared" si="40"/>
        <v>1086726100</v>
      </c>
      <c r="DN50">
        <f t="shared" si="41"/>
        <v>1996514900</v>
      </c>
      <c r="DP50" t="str">
        <f t="shared" si="0"/>
        <v>GLENMARK</v>
      </c>
      <c r="DQ50">
        <f t="shared" si="42"/>
        <v>18.55</v>
      </c>
      <c r="DR50" s="12">
        <f t="shared" si="43"/>
        <v>19.671615926592075</v>
      </c>
      <c r="DS50" s="12">
        <f t="shared" si="43"/>
        <v>14.545201459835935</v>
      </c>
      <c r="DT50" s="12">
        <f t="shared" si="43"/>
        <v>14.811704375567063</v>
      </c>
      <c r="DU50" s="12">
        <f t="shared" si="43"/>
        <v>14.915953580703519</v>
      </c>
      <c r="DV50" s="12" t="str">
        <f t="shared" si="44"/>
        <v/>
      </c>
      <c r="DX50" t="str">
        <f t="shared" si="2"/>
        <v>GLENMARK</v>
      </c>
      <c r="DY50" s="12">
        <f t="shared" si="45"/>
        <v>18.55</v>
      </c>
      <c r="DZ50">
        <f t="shared" si="46"/>
        <v>16.600000000000001</v>
      </c>
      <c r="EA50">
        <f t="shared" si="47"/>
        <v>25.79</v>
      </c>
      <c r="EB50">
        <f t="shared" si="48"/>
        <v>16.309999999999999</v>
      </c>
      <c r="EC50">
        <f t="shared" si="49"/>
        <v>11.33</v>
      </c>
      <c r="ED50">
        <f t="shared" si="50"/>
        <v>13.55</v>
      </c>
      <c r="EE50">
        <f t="shared" si="51"/>
        <v>14.24</v>
      </c>
      <c r="EF50">
        <f t="shared" si="52"/>
        <v>14.57</v>
      </c>
      <c r="EG50">
        <f t="shared" si="53"/>
        <v>19.329999999999998</v>
      </c>
      <c r="EH50">
        <f t="shared" si="54"/>
        <v>21.85</v>
      </c>
      <c r="EI50">
        <f t="shared" si="55"/>
        <v>15.4</v>
      </c>
      <c r="EJ50">
        <f t="shared" si="56"/>
        <v>13.98</v>
      </c>
      <c r="EK50">
        <f t="shared" si="57"/>
        <v>10.48</v>
      </c>
      <c r="EL50">
        <f t="shared" si="58"/>
        <v>26.89</v>
      </c>
      <c r="EM50">
        <f t="shared" si="59"/>
        <v>22.77</v>
      </c>
    </row>
    <row r="51" spans="1:143" x14ac:dyDescent="0.25">
      <c r="A51" t="s">
        <v>59</v>
      </c>
      <c r="B51">
        <v>30042020</v>
      </c>
      <c r="C51">
        <v>11099466</v>
      </c>
      <c r="D51">
        <v>6754086</v>
      </c>
      <c r="E51">
        <v>60.85</v>
      </c>
      <c r="F51" t="s">
        <v>59</v>
      </c>
      <c r="G51">
        <v>29042020</v>
      </c>
      <c r="H51">
        <v>4722568</v>
      </c>
      <c r="I51">
        <v>2388567</v>
      </c>
      <c r="J51">
        <v>50.58</v>
      </c>
      <c r="K51" t="s">
        <v>59</v>
      </c>
      <c r="L51">
        <v>28042020</v>
      </c>
      <c r="M51">
        <v>2393674</v>
      </c>
      <c r="N51">
        <v>978611</v>
      </c>
      <c r="O51">
        <v>40.880000000000003</v>
      </c>
      <c r="P51" t="s">
        <v>59</v>
      </c>
      <c r="Q51">
        <v>27042020</v>
      </c>
      <c r="R51">
        <v>5338926</v>
      </c>
      <c r="S51">
        <v>2015763</v>
      </c>
      <c r="T51">
        <v>37.76</v>
      </c>
      <c r="U51" t="s">
        <v>59</v>
      </c>
      <c r="V51">
        <v>24042020</v>
      </c>
      <c r="W51">
        <v>3961639</v>
      </c>
      <c r="X51">
        <v>1510359</v>
      </c>
      <c r="Y51">
        <v>38.119999999999997</v>
      </c>
      <c r="Z51" t="s">
        <v>59</v>
      </c>
      <c r="AA51">
        <v>23042020</v>
      </c>
      <c r="AB51">
        <v>4963173</v>
      </c>
      <c r="AC51">
        <v>2648596</v>
      </c>
      <c r="AD51">
        <v>53.36</v>
      </c>
      <c r="AE51" t="s">
        <v>59</v>
      </c>
      <c r="AF51">
        <v>22042020</v>
      </c>
      <c r="AG51">
        <v>4641859</v>
      </c>
      <c r="AH51">
        <v>1436839</v>
      </c>
      <c r="AI51">
        <v>30.95</v>
      </c>
      <c r="AJ51" t="s">
        <v>59</v>
      </c>
      <c r="AK51">
        <v>21042020</v>
      </c>
      <c r="AL51">
        <v>6147182</v>
      </c>
      <c r="AM51">
        <v>1877086</v>
      </c>
      <c r="AN51">
        <v>30.54</v>
      </c>
      <c r="AO51" t="s">
        <v>59</v>
      </c>
      <c r="AP51">
        <v>20042020</v>
      </c>
      <c r="AQ51">
        <v>16394585</v>
      </c>
      <c r="AR51">
        <v>8719784</v>
      </c>
      <c r="AS51">
        <v>53.19</v>
      </c>
      <c r="AT51" t="s">
        <v>59</v>
      </c>
      <c r="AU51">
        <v>17042020</v>
      </c>
      <c r="AV51">
        <v>14755287</v>
      </c>
      <c r="AW51">
        <v>7234735</v>
      </c>
      <c r="AX51">
        <v>49.03</v>
      </c>
      <c r="AY51" t="s">
        <v>59</v>
      </c>
      <c r="AZ51">
        <v>16042020</v>
      </c>
      <c r="BA51">
        <v>11150437</v>
      </c>
      <c r="BB51">
        <v>5208922</v>
      </c>
      <c r="BC51">
        <v>46.71</v>
      </c>
      <c r="BD51" t="s">
        <v>59</v>
      </c>
      <c r="BE51">
        <v>15042020</v>
      </c>
      <c r="BF51">
        <v>32427104</v>
      </c>
      <c r="BG51">
        <v>13467453</v>
      </c>
      <c r="BH51">
        <v>41.53</v>
      </c>
      <c r="BI51" t="s">
        <v>59</v>
      </c>
      <c r="BJ51">
        <v>13042020</v>
      </c>
      <c r="BK51">
        <v>8047436</v>
      </c>
      <c r="BL51">
        <v>2294956</v>
      </c>
      <c r="BM51">
        <v>28.52</v>
      </c>
      <c r="BN51" t="s">
        <v>59</v>
      </c>
      <c r="BO51">
        <v>9042020</v>
      </c>
      <c r="BP51">
        <v>7453665</v>
      </c>
      <c r="BQ51">
        <v>3565082</v>
      </c>
      <c r="BR51">
        <v>47.83</v>
      </c>
      <c r="BS51" t="s">
        <v>59</v>
      </c>
      <c r="BT51">
        <v>8042020</v>
      </c>
      <c r="BU51">
        <v>15755865</v>
      </c>
      <c r="BV51">
        <v>6929473</v>
      </c>
      <c r="BW51">
        <v>43.98</v>
      </c>
      <c r="BY51" t="str">
        <f t="shared" si="3"/>
        <v>GMRINFRA</v>
      </c>
      <c r="BZ51">
        <f t="shared" si="4"/>
        <v>11099466</v>
      </c>
      <c r="CA51">
        <f t="shared" si="5"/>
        <v>4722568</v>
      </c>
      <c r="CB51">
        <f t="shared" si="6"/>
        <v>2393674</v>
      </c>
      <c r="CC51">
        <f t="shared" si="7"/>
        <v>5338926</v>
      </c>
      <c r="CD51">
        <f t="shared" si="8"/>
        <v>3961639</v>
      </c>
      <c r="CE51">
        <f t="shared" si="9"/>
        <v>4963173</v>
      </c>
      <c r="CF51">
        <f t="shared" si="10"/>
        <v>4641859</v>
      </c>
      <c r="CG51">
        <f t="shared" si="11"/>
        <v>6147182</v>
      </c>
      <c r="CH51">
        <f t="shared" si="12"/>
        <v>16394585</v>
      </c>
      <c r="CI51">
        <f t="shared" si="13"/>
        <v>14755287</v>
      </c>
      <c r="CJ51">
        <f t="shared" si="14"/>
        <v>11150437</v>
      </c>
      <c r="CK51">
        <f t="shared" si="15"/>
        <v>32427104</v>
      </c>
      <c r="CL51">
        <f t="shared" si="16"/>
        <v>8047436</v>
      </c>
      <c r="CM51">
        <f t="shared" si="17"/>
        <v>7453665</v>
      </c>
      <c r="CN51">
        <f t="shared" si="18"/>
        <v>15755865</v>
      </c>
      <c r="CP51">
        <f t="shared" si="19"/>
        <v>12455168</v>
      </c>
      <c r="CQ51">
        <f t="shared" si="20"/>
        <v>21379980</v>
      </c>
      <c r="CR51">
        <f t="shared" si="21"/>
        <v>48563606</v>
      </c>
      <c r="CS51">
        <f t="shared" si="22"/>
        <v>122397535</v>
      </c>
      <c r="CU51">
        <f t="shared" si="23"/>
        <v>6754086</v>
      </c>
      <c r="CV51">
        <f t="shared" si="24"/>
        <v>2388567</v>
      </c>
      <c r="CW51">
        <f t="shared" si="25"/>
        <v>978611</v>
      </c>
      <c r="CX51">
        <f t="shared" si="26"/>
        <v>2015763</v>
      </c>
      <c r="CY51">
        <f t="shared" si="27"/>
        <v>1510359</v>
      </c>
      <c r="CZ51">
        <f t="shared" si="28"/>
        <v>2648596</v>
      </c>
      <c r="DA51">
        <f t="shared" si="29"/>
        <v>1436839</v>
      </c>
      <c r="DB51">
        <f t="shared" si="30"/>
        <v>1877086</v>
      </c>
      <c r="DC51">
        <f t="shared" si="31"/>
        <v>8719784</v>
      </c>
      <c r="DD51">
        <f t="shared" si="32"/>
        <v>7234735</v>
      </c>
      <c r="DE51">
        <f t="shared" si="33"/>
        <v>5208922</v>
      </c>
      <c r="DF51">
        <f t="shared" si="34"/>
        <v>13467453</v>
      </c>
      <c r="DG51">
        <f t="shared" si="35"/>
        <v>2294956</v>
      </c>
      <c r="DH51">
        <f t="shared" si="36"/>
        <v>3565082</v>
      </c>
      <c r="DI51">
        <f t="shared" si="37"/>
        <v>6929473</v>
      </c>
      <c r="DK51">
        <f t="shared" si="38"/>
        <v>538294100</v>
      </c>
      <c r="DL51">
        <f t="shared" si="39"/>
        <v>954189600</v>
      </c>
      <c r="DM51">
        <f t="shared" si="40"/>
        <v>2157560500</v>
      </c>
      <c r="DN51">
        <f t="shared" si="41"/>
        <v>5334675300</v>
      </c>
      <c r="DP51" t="str">
        <f t="shared" si="0"/>
        <v>GMRINFRA</v>
      </c>
      <c r="DQ51">
        <f t="shared" si="42"/>
        <v>60.85</v>
      </c>
      <c r="DR51" s="12">
        <f t="shared" si="43"/>
        <v>43.218533864818205</v>
      </c>
      <c r="DS51" s="12">
        <f t="shared" si="43"/>
        <v>44.630051103883169</v>
      </c>
      <c r="DT51" s="12">
        <f t="shared" si="43"/>
        <v>44.427518417804478</v>
      </c>
      <c r="DU51" s="12">
        <f t="shared" si="43"/>
        <v>43.584826279385446</v>
      </c>
      <c r="DV51" s="12">
        <f t="shared" si="44"/>
        <v>60.85</v>
      </c>
      <c r="DX51" t="str">
        <f t="shared" si="2"/>
        <v>GMRINFRA</v>
      </c>
      <c r="DY51" s="12">
        <f t="shared" si="45"/>
        <v>60.85</v>
      </c>
      <c r="DZ51">
        <f t="shared" si="46"/>
        <v>50.58</v>
      </c>
      <c r="EA51">
        <f t="shared" si="47"/>
        <v>40.880000000000003</v>
      </c>
      <c r="EB51">
        <f t="shared" si="48"/>
        <v>37.76</v>
      </c>
      <c r="EC51">
        <f t="shared" si="49"/>
        <v>38.119999999999997</v>
      </c>
      <c r="ED51">
        <f t="shared" si="50"/>
        <v>53.36</v>
      </c>
      <c r="EE51">
        <f t="shared" si="51"/>
        <v>30.95</v>
      </c>
      <c r="EF51">
        <f t="shared" si="52"/>
        <v>30.54</v>
      </c>
      <c r="EG51">
        <f t="shared" si="53"/>
        <v>53.19</v>
      </c>
      <c r="EH51">
        <f t="shared" si="54"/>
        <v>49.03</v>
      </c>
      <c r="EI51">
        <f t="shared" si="55"/>
        <v>46.71</v>
      </c>
      <c r="EJ51">
        <f t="shared" si="56"/>
        <v>41.53</v>
      </c>
      <c r="EK51">
        <f t="shared" si="57"/>
        <v>28.52</v>
      </c>
      <c r="EL51">
        <f t="shared" si="58"/>
        <v>47.83</v>
      </c>
      <c r="EM51">
        <f t="shared" si="59"/>
        <v>43.98</v>
      </c>
    </row>
    <row r="52" spans="1:143" x14ac:dyDescent="0.25">
      <c r="A52" t="s">
        <v>60</v>
      </c>
      <c r="B52">
        <v>30042020</v>
      </c>
      <c r="C52">
        <v>2792195</v>
      </c>
      <c r="D52">
        <v>1492124</v>
      </c>
      <c r="E52">
        <v>53.44</v>
      </c>
      <c r="F52" t="s">
        <v>60</v>
      </c>
      <c r="G52">
        <v>29042020</v>
      </c>
      <c r="H52">
        <v>906534</v>
      </c>
      <c r="I52">
        <v>508814</v>
      </c>
      <c r="J52">
        <v>56.13</v>
      </c>
      <c r="K52" t="s">
        <v>60</v>
      </c>
      <c r="L52">
        <v>28042020</v>
      </c>
      <c r="M52">
        <v>1353788</v>
      </c>
      <c r="N52">
        <v>868273</v>
      </c>
      <c r="O52">
        <v>64.14</v>
      </c>
      <c r="P52" t="s">
        <v>60</v>
      </c>
      <c r="Q52">
        <v>27042020</v>
      </c>
      <c r="R52">
        <v>1513902</v>
      </c>
      <c r="S52">
        <v>872537</v>
      </c>
      <c r="T52">
        <v>57.63</v>
      </c>
      <c r="U52" t="s">
        <v>60</v>
      </c>
      <c r="V52">
        <v>24042020</v>
      </c>
      <c r="W52">
        <v>1404965</v>
      </c>
      <c r="X52">
        <v>809133</v>
      </c>
      <c r="Y52">
        <v>57.59</v>
      </c>
      <c r="Z52" t="s">
        <v>60</v>
      </c>
      <c r="AA52">
        <v>23042020</v>
      </c>
      <c r="AB52">
        <v>2186613</v>
      </c>
      <c r="AC52">
        <v>1351969</v>
      </c>
      <c r="AD52">
        <v>61.83</v>
      </c>
      <c r="AE52" t="s">
        <v>60</v>
      </c>
      <c r="AF52">
        <v>22042020</v>
      </c>
      <c r="AG52">
        <v>1907557</v>
      </c>
      <c r="AH52">
        <v>1028529</v>
      </c>
      <c r="AI52">
        <v>53.92</v>
      </c>
      <c r="AJ52" t="s">
        <v>60</v>
      </c>
      <c r="AK52">
        <v>21042020</v>
      </c>
      <c r="AL52">
        <v>2302751</v>
      </c>
      <c r="AM52">
        <v>1166804</v>
      </c>
      <c r="AN52">
        <v>50.67</v>
      </c>
      <c r="AO52" t="s">
        <v>60</v>
      </c>
      <c r="AP52">
        <v>20042020</v>
      </c>
      <c r="AQ52">
        <v>1505931</v>
      </c>
      <c r="AR52">
        <v>594847</v>
      </c>
      <c r="AS52">
        <v>39.5</v>
      </c>
      <c r="AT52" t="s">
        <v>60</v>
      </c>
      <c r="AU52">
        <v>17042020</v>
      </c>
      <c r="AV52">
        <v>2264518</v>
      </c>
      <c r="AW52">
        <v>1243295</v>
      </c>
      <c r="AX52">
        <v>54.9</v>
      </c>
      <c r="AY52" t="s">
        <v>60</v>
      </c>
      <c r="AZ52">
        <v>16042020</v>
      </c>
      <c r="BA52">
        <v>1768369</v>
      </c>
      <c r="BB52">
        <v>815560</v>
      </c>
      <c r="BC52">
        <v>46.12</v>
      </c>
      <c r="BD52" t="s">
        <v>60</v>
      </c>
      <c r="BE52">
        <v>15042020</v>
      </c>
      <c r="BF52">
        <v>2778395</v>
      </c>
      <c r="BG52">
        <v>1536871</v>
      </c>
      <c r="BH52">
        <v>55.32</v>
      </c>
      <c r="BI52" t="s">
        <v>60</v>
      </c>
      <c r="BJ52">
        <v>13042020</v>
      </c>
      <c r="BK52">
        <v>3394610</v>
      </c>
      <c r="BL52">
        <v>1844760</v>
      </c>
      <c r="BM52">
        <v>54.34</v>
      </c>
      <c r="BN52" t="s">
        <v>60</v>
      </c>
      <c r="BO52">
        <v>9042020</v>
      </c>
      <c r="BP52">
        <v>1792787</v>
      </c>
      <c r="BQ52">
        <v>611555</v>
      </c>
      <c r="BR52">
        <v>34.11</v>
      </c>
      <c r="BS52" t="s">
        <v>60</v>
      </c>
      <c r="BT52">
        <v>8042020</v>
      </c>
      <c r="BU52">
        <v>2526948</v>
      </c>
      <c r="BV52">
        <v>847845</v>
      </c>
      <c r="BW52">
        <v>33.549999999999997</v>
      </c>
      <c r="BY52" t="str">
        <f t="shared" si="3"/>
        <v>GODREJCP</v>
      </c>
      <c r="BZ52">
        <f t="shared" si="4"/>
        <v>2792195</v>
      </c>
      <c r="CA52">
        <f t="shared" si="5"/>
        <v>906534</v>
      </c>
      <c r="CB52">
        <f t="shared" si="6"/>
        <v>1353788</v>
      </c>
      <c r="CC52">
        <f t="shared" si="7"/>
        <v>1513902</v>
      </c>
      <c r="CD52">
        <f t="shared" si="8"/>
        <v>1404965</v>
      </c>
      <c r="CE52">
        <f t="shared" si="9"/>
        <v>2186613</v>
      </c>
      <c r="CF52">
        <f t="shared" si="10"/>
        <v>1907557</v>
      </c>
      <c r="CG52">
        <f t="shared" si="11"/>
        <v>2302751</v>
      </c>
      <c r="CH52">
        <f t="shared" si="12"/>
        <v>1505931</v>
      </c>
      <c r="CI52">
        <f t="shared" si="13"/>
        <v>2264518</v>
      </c>
      <c r="CJ52">
        <f t="shared" si="14"/>
        <v>1768369</v>
      </c>
      <c r="CK52">
        <f t="shared" si="15"/>
        <v>2778395</v>
      </c>
      <c r="CL52">
        <f t="shared" si="16"/>
        <v>3394610</v>
      </c>
      <c r="CM52">
        <f t="shared" si="17"/>
        <v>1792787</v>
      </c>
      <c r="CN52">
        <f t="shared" si="18"/>
        <v>2526948</v>
      </c>
      <c r="CP52">
        <f t="shared" si="19"/>
        <v>3774224</v>
      </c>
      <c r="CQ52">
        <f t="shared" si="20"/>
        <v>7365802</v>
      </c>
      <c r="CR52">
        <f t="shared" si="21"/>
        <v>13082041</v>
      </c>
      <c r="CS52">
        <f t="shared" si="22"/>
        <v>25080720</v>
      </c>
      <c r="CU52">
        <f t="shared" si="23"/>
        <v>1492124</v>
      </c>
      <c r="CV52">
        <f t="shared" si="24"/>
        <v>508814</v>
      </c>
      <c r="CW52">
        <f t="shared" si="25"/>
        <v>868273</v>
      </c>
      <c r="CX52">
        <f t="shared" si="26"/>
        <v>872537</v>
      </c>
      <c r="CY52">
        <f t="shared" si="27"/>
        <v>809133</v>
      </c>
      <c r="CZ52">
        <f t="shared" si="28"/>
        <v>1351969</v>
      </c>
      <c r="DA52">
        <f t="shared" si="29"/>
        <v>1028529</v>
      </c>
      <c r="DB52">
        <f t="shared" si="30"/>
        <v>1166804</v>
      </c>
      <c r="DC52">
        <f t="shared" si="31"/>
        <v>594847</v>
      </c>
      <c r="DD52">
        <f t="shared" si="32"/>
        <v>1243295</v>
      </c>
      <c r="DE52">
        <f t="shared" si="33"/>
        <v>815560</v>
      </c>
      <c r="DF52">
        <f t="shared" si="34"/>
        <v>1536871</v>
      </c>
      <c r="DG52">
        <f t="shared" si="35"/>
        <v>1844760</v>
      </c>
      <c r="DH52">
        <f t="shared" si="36"/>
        <v>611555</v>
      </c>
      <c r="DI52">
        <f t="shared" si="37"/>
        <v>847845</v>
      </c>
      <c r="DK52">
        <f t="shared" si="38"/>
        <v>224962400</v>
      </c>
      <c r="DL52">
        <f t="shared" si="39"/>
        <v>441072600</v>
      </c>
      <c r="DM52">
        <f t="shared" si="40"/>
        <v>720090600</v>
      </c>
      <c r="DN52">
        <f t="shared" si="41"/>
        <v>1325294700</v>
      </c>
      <c r="DP52" t="str">
        <f t="shared" si="0"/>
        <v>GODREJCP</v>
      </c>
      <c r="DQ52">
        <f t="shared" si="42"/>
        <v>53.44</v>
      </c>
      <c r="DR52" s="12">
        <f t="shared" si="43"/>
        <v>59.604941307140223</v>
      </c>
      <c r="DS52" s="12">
        <f t="shared" si="43"/>
        <v>59.881137179630947</v>
      </c>
      <c r="DT52" s="12">
        <f t="shared" si="43"/>
        <v>55.044209080219211</v>
      </c>
      <c r="DU52" s="12">
        <f t="shared" si="43"/>
        <v>52.841174416045469</v>
      </c>
      <c r="DV52" s="12" t="str">
        <f t="shared" si="44"/>
        <v/>
      </c>
      <c r="DX52" t="str">
        <f t="shared" si="2"/>
        <v>GODREJCP</v>
      </c>
      <c r="DY52" s="12">
        <f t="shared" si="45"/>
        <v>53.44</v>
      </c>
      <c r="DZ52">
        <f t="shared" si="46"/>
        <v>56.13</v>
      </c>
      <c r="EA52">
        <f t="shared" si="47"/>
        <v>64.14</v>
      </c>
      <c r="EB52">
        <f t="shared" si="48"/>
        <v>57.63</v>
      </c>
      <c r="EC52">
        <f t="shared" si="49"/>
        <v>57.59</v>
      </c>
      <c r="ED52">
        <f t="shared" si="50"/>
        <v>61.83</v>
      </c>
      <c r="EE52">
        <f t="shared" si="51"/>
        <v>53.92</v>
      </c>
      <c r="EF52">
        <f t="shared" si="52"/>
        <v>50.67</v>
      </c>
      <c r="EG52">
        <f t="shared" si="53"/>
        <v>39.5</v>
      </c>
      <c r="EH52">
        <f t="shared" si="54"/>
        <v>54.9</v>
      </c>
      <c r="EI52">
        <f t="shared" si="55"/>
        <v>46.12</v>
      </c>
      <c r="EJ52">
        <f t="shared" si="56"/>
        <v>55.32</v>
      </c>
      <c r="EK52">
        <f t="shared" si="57"/>
        <v>54.34</v>
      </c>
      <c r="EL52">
        <f t="shared" si="58"/>
        <v>34.11</v>
      </c>
      <c r="EM52">
        <f t="shared" si="59"/>
        <v>33.549999999999997</v>
      </c>
    </row>
    <row r="53" spans="1:143" x14ac:dyDescent="0.25">
      <c r="A53" t="s">
        <v>61</v>
      </c>
      <c r="B53">
        <v>30042020</v>
      </c>
      <c r="C53">
        <v>675173</v>
      </c>
      <c r="D53">
        <v>231407</v>
      </c>
      <c r="E53">
        <v>34.270000000000003</v>
      </c>
      <c r="F53" t="s">
        <v>61</v>
      </c>
      <c r="G53">
        <v>29042020</v>
      </c>
      <c r="H53">
        <v>245434</v>
      </c>
      <c r="I53">
        <v>163769</v>
      </c>
      <c r="J53">
        <v>66.73</v>
      </c>
      <c r="K53" t="s">
        <v>61</v>
      </c>
      <c r="L53">
        <v>28042020</v>
      </c>
      <c r="M53">
        <v>174679</v>
      </c>
      <c r="N53">
        <v>83325</v>
      </c>
      <c r="O53">
        <v>47.7</v>
      </c>
      <c r="P53" t="s">
        <v>61</v>
      </c>
      <c r="Q53">
        <v>27042020</v>
      </c>
      <c r="R53">
        <v>357192</v>
      </c>
      <c r="S53">
        <v>193788</v>
      </c>
      <c r="T53">
        <v>54.25</v>
      </c>
      <c r="U53" t="s">
        <v>61</v>
      </c>
      <c r="V53">
        <v>24042020</v>
      </c>
      <c r="W53">
        <v>268058</v>
      </c>
      <c r="X53">
        <v>110170</v>
      </c>
      <c r="Y53">
        <v>41.1</v>
      </c>
      <c r="Z53" t="s">
        <v>61</v>
      </c>
      <c r="AA53">
        <v>23042020</v>
      </c>
      <c r="AB53">
        <v>723388</v>
      </c>
      <c r="AC53">
        <v>206704</v>
      </c>
      <c r="AD53">
        <v>28.57</v>
      </c>
      <c r="AE53" t="s">
        <v>61</v>
      </c>
      <c r="AF53">
        <v>22042020</v>
      </c>
      <c r="AG53">
        <v>331599</v>
      </c>
      <c r="AH53">
        <v>111780</v>
      </c>
      <c r="AI53">
        <v>33.71</v>
      </c>
      <c r="AJ53" t="s">
        <v>61</v>
      </c>
      <c r="AK53">
        <v>21042020</v>
      </c>
      <c r="AL53">
        <v>285651</v>
      </c>
      <c r="AM53">
        <v>128470</v>
      </c>
      <c r="AN53">
        <v>44.97</v>
      </c>
      <c r="AO53" t="s">
        <v>61</v>
      </c>
      <c r="AP53">
        <v>20042020</v>
      </c>
      <c r="AQ53">
        <v>266865</v>
      </c>
      <c r="AR53">
        <v>137998</v>
      </c>
      <c r="AS53">
        <v>51.71</v>
      </c>
      <c r="AT53" t="s">
        <v>61</v>
      </c>
      <c r="AU53">
        <v>17042020</v>
      </c>
      <c r="AV53">
        <v>325474</v>
      </c>
      <c r="AW53">
        <v>100794</v>
      </c>
      <c r="AX53">
        <v>30.97</v>
      </c>
      <c r="AY53" t="s">
        <v>61</v>
      </c>
      <c r="AZ53">
        <v>16042020</v>
      </c>
      <c r="BA53">
        <v>627805</v>
      </c>
      <c r="BB53">
        <v>244320</v>
      </c>
      <c r="BC53">
        <v>38.92</v>
      </c>
      <c r="BD53" t="s">
        <v>61</v>
      </c>
      <c r="BE53">
        <v>15042020</v>
      </c>
      <c r="BF53">
        <v>325354</v>
      </c>
      <c r="BG53">
        <v>148265</v>
      </c>
      <c r="BH53">
        <v>45.57</v>
      </c>
      <c r="BI53" t="s">
        <v>61</v>
      </c>
      <c r="BJ53">
        <v>13042020</v>
      </c>
      <c r="BK53">
        <v>280224</v>
      </c>
      <c r="BL53">
        <v>118736</v>
      </c>
      <c r="BM53">
        <v>42.37</v>
      </c>
      <c r="BN53" t="s">
        <v>61</v>
      </c>
      <c r="BO53">
        <v>9042020</v>
      </c>
      <c r="BP53">
        <v>351053</v>
      </c>
      <c r="BQ53">
        <v>112757</v>
      </c>
      <c r="BR53">
        <v>32.119999999999997</v>
      </c>
      <c r="BS53" t="s">
        <v>61</v>
      </c>
      <c r="BT53">
        <v>8042020</v>
      </c>
      <c r="BU53">
        <v>643468</v>
      </c>
      <c r="BV53">
        <v>310419</v>
      </c>
      <c r="BW53">
        <v>48.24</v>
      </c>
      <c r="BY53" t="str">
        <f t="shared" si="3"/>
        <v>GODREJPROP</v>
      </c>
      <c r="BZ53">
        <f t="shared" si="4"/>
        <v>675173</v>
      </c>
      <c r="CA53">
        <f t="shared" si="5"/>
        <v>245434</v>
      </c>
      <c r="CB53">
        <f t="shared" si="6"/>
        <v>174679</v>
      </c>
      <c r="CC53">
        <f t="shared" si="7"/>
        <v>357192</v>
      </c>
      <c r="CD53">
        <f t="shared" si="8"/>
        <v>268058</v>
      </c>
      <c r="CE53">
        <f t="shared" si="9"/>
        <v>723388</v>
      </c>
      <c r="CF53">
        <f t="shared" si="10"/>
        <v>331599</v>
      </c>
      <c r="CG53">
        <f t="shared" si="11"/>
        <v>285651</v>
      </c>
      <c r="CH53">
        <f t="shared" si="12"/>
        <v>266865</v>
      </c>
      <c r="CI53">
        <f t="shared" si="13"/>
        <v>325474</v>
      </c>
      <c r="CJ53">
        <f t="shared" si="14"/>
        <v>627805</v>
      </c>
      <c r="CK53">
        <f t="shared" si="15"/>
        <v>325354</v>
      </c>
      <c r="CL53">
        <f t="shared" si="16"/>
        <v>280224</v>
      </c>
      <c r="CM53">
        <f t="shared" si="17"/>
        <v>351053</v>
      </c>
      <c r="CN53">
        <f t="shared" si="18"/>
        <v>643468</v>
      </c>
      <c r="CP53">
        <f t="shared" si="19"/>
        <v>777305</v>
      </c>
      <c r="CQ53">
        <f t="shared" si="20"/>
        <v>1768751</v>
      </c>
      <c r="CR53">
        <f t="shared" si="21"/>
        <v>2652866</v>
      </c>
      <c r="CS53">
        <f t="shared" si="22"/>
        <v>4562776</v>
      </c>
      <c r="CU53">
        <f t="shared" si="23"/>
        <v>231407</v>
      </c>
      <c r="CV53">
        <f t="shared" si="24"/>
        <v>163769</v>
      </c>
      <c r="CW53">
        <f t="shared" si="25"/>
        <v>83325</v>
      </c>
      <c r="CX53">
        <f t="shared" si="26"/>
        <v>193788</v>
      </c>
      <c r="CY53">
        <f t="shared" si="27"/>
        <v>110170</v>
      </c>
      <c r="CZ53">
        <f t="shared" si="28"/>
        <v>206704</v>
      </c>
      <c r="DA53">
        <f t="shared" si="29"/>
        <v>111780</v>
      </c>
      <c r="DB53">
        <f t="shared" si="30"/>
        <v>128470</v>
      </c>
      <c r="DC53">
        <f t="shared" si="31"/>
        <v>137998</v>
      </c>
      <c r="DD53">
        <f t="shared" si="32"/>
        <v>100794</v>
      </c>
      <c r="DE53">
        <f t="shared" si="33"/>
        <v>244320</v>
      </c>
      <c r="DF53">
        <f t="shared" si="34"/>
        <v>148265</v>
      </c>
      <c r="DG53">
        <f t="shared" si="35"/>
        <v>118736</v>
      </c>
      <c r="DH53">
        <f t="shared" si="36"/>
        <v>112757</v>
      </c>
      <c r="DI53">
        <f t="shared" si="37"/>
        <v>310419</v>
      </c>
      <c r="DK53">
        <f t="shared" si="38"/>
        <v>44088200</v>
      </c>
      <c r="DL53">
        <f t="shared" si="39"/>
        <v>75775600</v>
      </c>
      <c r="DM53">
        <f t="shared" si="40"/>
        <v>113600400</v>
      </c>
      <c r="DN53">
        <f t="shared" si="41"/>
        <v>186087600</v>
      </c>
      <c r="DP53" t="str">
        <f t="shared" si="0"/>
        <v>GODREJPROP</v>
      </c>
      <c r="DQ53">
        <f t="shared" si="42"/>
        <v>34.270000000000003</v>
      </c>
      <c r="DR53" s="12">
        <f t="shared" si="43"/>
        <v>56.719305806601014</v>
      </c>
      <c r="DS53" s="12">
        <f t="shared" si="43"/>
        <v>42.841304400675959</v>
      </c>
      <c r="DT53" s="12">
        <f t="shared" si="43"/>
        <v>42.821763330677086</v>
      </c>
      <c r="DU53" s="12">
        <f t="shared" si="43"/>
        <v>40.783856143716015</v>
      </c>
      <c r="DV53" s="12" t="str">
        <f t="shared" si="44"/>
        <v/>
      </c>
      <c r="DX53" t="str">
        <f t="shared" si="2"/>
        <v>GODREJPROP</v>
      </c>
      <c r="DY53" s="12">
        <f t="shared" si="45"/>
        <v>34.270000000000003</v>
      </c>
      <c r="DZ53">
        <f t="shared" si="46"/>
        <v>66.73</v>
      </c>
      <c r="EA53">
        <f t="shared" si="47"/>
        <v>47.7</v>
      </c>
      <c r="EB53">
        <f t="shared" si="48"/>
        <v>54.25</v>
      </c>
      <c r="EC53">
        <f t="shared" si="49"/>
        <v>41.1</v>
      </c>
      <c r="ED53">
        <f t="shared" si="50"/>
        <v>28.57</v>
      </c>
      <c r="EE53">
        <f t="shared" si="51"/>
        <v>33.71</v>
      </c>
      <c r="EF53">
        <f t="shared" si="52"/>
        <v>44.97</v>
      </c>
      <c r="EG53">
        <f t="shared" si="53"/>
        <v>51.71</v>
      </c>
      <c r="EH53">
        <f t="shared" si="54"/>
        <v>30.97</v>
      </c>
      <c r="EI53">
        <f t="shared" si="55"/>
        <v>38.92</v>
      </c>
      <c r="EJ53">
        <f t="shared" si="56"/>
        <v>45.57</v>
      </c>
      <c r="EK53">
        <f t="shared" si="57"/>
        <v>42.37</v>
      </c>
      <c r="EL53">
        <f t="shared" si="58"/>
        <v>32.119999999999997</v>
      </c>
      <c r="EM53">
        <f t="shared" si="59"/>
        <v>48.24</v>
      </c>
    </row>
    <row r="54" spans="1:143" x14ac:dyDescent="0.25">
      <c r="A54" t="s">
        <v>62</v>
      </c>
      <c r="B54">
        <v>30042020</v>
      </c>
      <c r="C54">
        <v>6535679</v>
      </c>
      <c r="D54">
        <v>3178157</v>
      </c>
      <c r="E54">
        <v>48.63</v>
      </c>
      <c r="F54" t="s">
        <v>62</v>
      </c>
      <c r="G54">
        <v>29042020</v>
      </c>
      <c r="H54">
        <v>1399170</v>
      </c>
      <c r="I54">
        <v>546786</v>
      </c>
      <c r="J54">
        <v>39.08</v>
      </c>
      <c r="K54" t="s">
        <v>62</v>
      </c>
      <c r="L54">
        <v>28042020</v>
      </c>
      <c r="M54">
        <v>2120094</v>
      </c>
      <c r="N54">
        <v>474646</v>
      </c>
      <c r="O54">
        <v>22.39</v>
      </c>
      <c r="P54" t="s">
        <v>62</v>
      </c>
      <c r="Q54">
        <v>27042020</v>
      </c>
      <c r="R54">
        <v>1758839</v>
      </c>
      <c r="S54">
        <v>293347</v>
      </c>
      <c r="T54">
        <v>16.68</v>
      </c>
      <c r="U54" t="s">
        <v>62</v>
      </c>
      <c r="V54">
        <v>24042020</v>
      </c>
      <c r="W54">
        <v>2550107</v>
      </c>
      <c r="X54">
        <v>725773</v>
      </c>
      <c r="Y54">
        <v>28.46</v>
      </c>
      <c r="Z54" t="s">
        <v>62</v>
      </c>
      <c r="AA54">
        <v>23042020</v>
      </c>
      <c r="AB54">
        <v>2040914</v>
      </c>
      <c r="AC54">
        <v>612351</v>
      </c>
      <c r="AD54">
        <v>30</v>
      </c>
      <c r="AE54" t="s">
        <v>62</v>
      </c>
      <c r="AF54">
        <v>22042020</v>
      </c>
      <c r="AG54">
        <v>2324747</v>
      </c>
      <c r="AH54">
        <v>1060968</v>
      </c>
      <c r="AI54">
        <v>45.64</v>
      </c>
      <c r="AJ54" t="s">
        <v>62</v>
      </c>
      <c r="AK54">
        <v>21042020</v>
      </c>
      <c r="AL54">
        <v>2588715</v>
      </c>
      <c r="AM54">
        <v>1177166</v>
      </c>
      <c r="AN54">
        <v>45.47</v>
      </c>
      <c r="AO54" t="s">
        <v>62</v>
      </c>
      <c r="AP54">
        <v>20042020</v>
      </c>
      <c r="AQ54">
        <v>3106055</v>
      </c>
      <c r="AR54">
        <v>637851</v>
      </c>
      <c r="AS54">
        <v>20.54</v>
      </c>
      <c r="AT54" t="s">
        <v>62</v>
      </c>
      <c r="AU54">
        <v>17042020</v>
      </c>
      <c r="AV54">
        <v>2730995</v>
      </c>
      <c r="AW54">
        <v>741070</v>
      </c>
      <c r="AX54">
        <v>27.14</v>
      </c>
      <c r="AY54" t="s">
        <v>62</v>
      </c>
      <c r="AZ54">
        <v>16042020</v>
      </c>
      <c r="BA54">
        <v>3595017</v>
      </c>
      <c r="BB54">
        <v>2014607</v>
      </c>
      <c r="BC54">
        <v>56.04</v>
      </c>
      <c r="BD54" t="s">
        <v>62</v>
      </c>
      <c r="BE54">
        <v>15042020</v>
      </c>
      <c r="BF54">
        <v>2125336</v>
      </c>
      <c r="BG54">
        <v>485808</v>
      </c>
      <c r="BH54">
        <v>22.86</v>
      </c>
      <c r="BI54" t="s">
        <v>62</v>
      </c>
      <c r="BJ54">
        <v>13042020</v>
      </c>
      <c r="BK54">
        <v>3263002</v>
      </c>
      <c r="BL54">
        <v>1242811</v>
      </c>
      <c r="BM54">
        <v>38.090000000000003</v>
      </c>
      <c r="BN54" t="s">
        <v>62</v>
      </c>
      <c r="BO54">
        <v>9042020</v>
      </c>
      <c r="BP54">
        <v>2490529</v>
      </c>
      <c r="BQ54">
        <v>851959</v>
      </c>
      <c r="BR54">
        <v>34.21</v>
      </c>
      <c r="BS54" t="s">
        <v>62</v>
      </c>
      <c r="BT54">
        <v>8042020</v>
      </c>
      <c r="BU54">
        <v>2402047</v>
      </c>
      <c r="BV54">
        <v>569592</v>
      </c>
      <c r="BW54">
        <v>23.71</v>
      </c>
      <c r="BY54" t="str">
        <f t="shared" si="3"/>
        <v>GRASIM</v>
      </c>
      <c r="BZ54">
        <f t="shared" si="4"/>
        <v>6535679</v>
      </c>
      <c r="CA54">
        <f t="shared" si="5"/>
        <v>1399170</v>
      </c>
      <c r="CB54">
        <f t="shared" si="6"/>
        <v>2120094</v>
      </c>
      <c r="CC54">
        <f t="shared" si="7"/>
        <v>1758839</v>
      </c>
      <c r="CD54">
        <f t="shared" si="8"/>
        <v>2550107</v>
      </c>
      <c r="CE54">
        <f t="shared" si="9"/>
        <v>2040914</v>
      </c>
      <c r="CF54">
        <f t="shared" si="10"/>
        <v>2324747</v>
      </c>
      <c r="CG54">
        <f t="shared" si="11"/>
        <v>2588715</v>
      </c>
      <c r="CH54">
        <f t="shared" si="12"/>
        <v>3106055</v>
      </c>
      <c r="CI54">
        <f t="shared" si="13"/>
        <v>2730995</v>
      </c>
      <c r="CJ54">
        <f t="shared" si="14"/>
        <v>3595017</v>
      </c>
      <c r="CK54">
        <f t="shared" si="15"/>
        <v>2125336</v>
      </c>
      <c r="CL54">
        <f t="shared" si="16"/>
        <v>3263002</v>
      </c>
      <c r="CM54">
        <f t="shared" si="17"/>
        <v>2490529</v>
      </c>
      <c r="CN54">
        <f t="shared" si="18"/>
        <v>2402047</v>
      </c>
      <c r="CP54">
        <f t="shared" si="19"/>
        <v>5278103</v>
      </c>
      <c r="CQ54">
        <f t="shared" si="20"/>
        <v>9869124</v>
      </c>
      <c r="CR54">
        <f t="shared" si="21"/>
        <v>17888641</v>
      </c>
      <c r="CS54">
        <f t="shared" si="22"/>
        <v>32093520</v>
      </c>
      <c r="CU54">
        <f t="shared" si="23"/>
        <v>3178157</v>
      </c>
      <c r="CV54">
        <f t="shared" si="24"/>
        <v>546786</v>
      </c>
      <c r="CW54">
        <f t="shared" si="25"/>
        <v>474646</v>
      </c>
      <c r="CX54">
        <f t="shared" si="26"/>
        <v>293347</v>
      </c>
      <c r="CY54">
        <f t="shared" si="27"/>
        <v>725773</v>
      </c>
      <c r="CZ54">
        <f t="shared" si="28"/>
        <v>612351</v>
      </c>
      <c r="DA54">
        <f t="shared" si="29"/>
        <v>1060968</v>
      </c>
      <c r="DB54">
        <f t="shared" si="30"/>
        <v>1177166</v>
      </c>
      <c r="DC54">
        <f t="shared" si="31"/>
        <v>637851</v>
      </c>
      <c r="DD54">
        <f t="shared" si="32"/>
        <v>741070</v>
      </c>
      <c r="DE54">
        <f t="shared" si="33"/>
        <v>2014607</v>
      </c>
      <c r="DF54">
        <f t="shared" si="34"/>
        <v>485808</v>
      </c>
      <c r="DG54">
        <f t="shared" si="35"/>
        <v>1242811</v>
      </c>
      <c r="DH54">
        <f t="shared" si="36"/>
        <v>851959</v>
      </c>
      <c r="DI54">
        <f t="shared" si="37"/>
        <v>569592</v>
      </c>
      <c r="DK54">
        <f t="shared" si="38"/>
        <v>131477900</v>
      </c>
      <c r="DL54">
        <f t="shared" si="39"/>
        <v>265290300</v>
      </c>
      <c r="DM54">
        <f t="shared" si="40"/>
        <v>552888800</v>
      </c>
      <c r="DN54">
        <f t="shared" si="41"/>
        <v>1086514300</v>
      </c>
      <c r="DP54" t="str">
        <f t="shared" si="0"/>
        <v>GRASIM</v>
      </c>
      <c r="DQ54">
        <f t="shared" si="42"/>
        <v>48.63</v>
      </c>
      <c r="DR54" s="12">
        <f t="shared" si="43"/>
        <v>24.910067120706056</v>
      </c>
      <c r="DS54" s="12">
        <f t="shared" si="43"/>
        <v>26.880835624316809</v>
      </c>
      <c r="DT54" s="12">
        <f t="shared" si="43"/>
        <v>30.907255615448932</v>
      </c>
      <c r="DU54" s="12">
        <f t="shared" si="43"/>
        <v>33.854631713816374</v>
      </c>
      <c r="DV54" s="12">
        <f t="shared" si="44"/>
        <v>48.63</v>
      </c>
      <c r="DX54" t="str">
        <f t="shared" si="2"/>
        <v>GRASIM</v>
      </c>
      <c r="DY54" s="12">
        <f t="shared" si="45"/>
        <v>48.63</v>
      </c>
      <c r="DZ54">
        <f t="shared" si="46"/>
        <v>39.08</v>
      </c>
      <c r="EA54">
        <f t="shared" si="47"/>
        <v>22.39</v>
      </c>
      <c r="EB54">
        <f t="shared" si="48"/>
        <v>16.68</v>
      </c>
      <c r="EC54">
        <f t="shared" si="49"/>
        <v>28.46</v>
      </c>
      <c r="ED54">
        <f t="shared" si="50"/>
        <v>30</v>
      </c>
      <c r="EE54">
        <f t="shared" si="51"/>
        <v>45.64</v>
      </c>
      <c r="EF54">
        <f t="shared" si="52"/>
        <v>45.47</v>
      </c>
      <c r="EG54">
        <f t="shared" si="53"/>
        <v>20.54</v>
      </c>
      <c r="EH54">
        <f t="shared" si="54"/>
        <v>27.14</v>
      </c>
      <c r="EI54">
        <f t="shared" si="55"/>
        <v>56.04</v>
      </c>
      <c r="EJ54">
        <f t="shared" si="56"/>
        <v>22.86</v>
      </c>
      <c r="EK54">
        <f t="shared" si="57"/>
        <v>38.090000000000003</v>
      </c>
      <c r="EL54">
        <f t="shared" si="58"/>
        <v>34.21</v>
      </c>
      <c r="EM54">
        <f t="shared" si="59"/>
        <v>23.71</v>
      </c>
    </row>
    <row r="55" spans="1:143" x14ac:dyDescent="0.25">
      <c r="A55" t="s">
        <v>63</v>
      </c>
      <c r="B55">
        <v>30042020</v>
      </c>
      <c r="C55">
        <v>2637280</v>
      </c>
      <c r="D55">
        <v>1064689</v>
      </c>
      <c r="E55">
        <v>40.369999999999997</v>
      </c>
      <c r="F55" t="s">
        <v>63</v>
      </c>
      <c r="G55">
        <v>29042020</v>
      </c>
      <c r="H55">
        <v>975128</v>
      </c>
      <c r="I55">
        <v>400535</v>
      </c>
      <c r="J55">
        <v>41.08</v>
      </c>
      <c r="K55" t="s">
        <v>63</v>
      </c>
      <c r="L55">
        <v>28042020</v>
      </c>
      <c r="M55">
        <v>1209446</v>
      </c>
      <c r="N55">
        <v>437904</v>
      </c>
      <c r="O55">
        <v>36.21</v>
      </c>
      <c r="P55" t="s">
        <v>63</v>
      </c>
      <c r="Q55">
        <v>27042020</v>
      </c>
      <c r="R55">
        <v>1213123</v>
      </c>
      <c r="S55">
        <v>385841</v>
      </c>
      <c r="T55">
        <v>31.81</v>
      </c>
      <c r="U55" t="s">
        <v>63</v>
      </c>
      <c r="V55">
        <v>24042020</v>
      </c>
      <c r="W55">
        <v>1707752</v>
      </c>
      <c r="X55">
        <v>546213</v>
      </c>
      <c r="Y55">
        <v>31.98</v>
      </c>
      <c r="Z55" t="s">
        <v>63</v>
      </c>
      <c r="AA55">
        <v>23042020</v>
      </c>
      <c r="AB55">
        <v>1438734</v>
      </c>
      <c r="AC55">
        <v>392774</v>
      </c>
      <c r="AD55">
        <v>27.3</v>
      </c>
      <c r="AE55" t="s">
        <v>63</v>
      </c>
      <c r="AF55">
        <v>22042020</v>
      </c>
      <c r="AG55">
        <v>2874821</v>
      </c>
      <c r="AH55">
        <v>332617</v>
      </c>
      <c r="AI55">
        <v>11.57</v>
      </c>
      <c r="AJ55" t="s">
        <v>63</v>
      </c>
      <c r="AK55">
        <v>21042020</v>
      </c>
      <c r="AL55">
        <v>2296205</v>
      </c>
      <c r="AM55">
        <v>1006446</v>
      </c>
      <c r="AN55">
        <v>43.83</v>
      </c>
      <c r="AO55" t="s">
        <v>63</v>
      </c>
      <c r="AP55">
        <v>20042020</v>
      </c>
      <c r="AQ55">
        <v>3578236</v>
      </c>
      <c r="AR55">
        <v>944828</v>
      </c>
      <c r="AS55">
        <v>26.4</v>
      </c>
      <c r="AT55" t="s">
        <v>63</v>
      </c>
      <c r="AU55">
        <v>17042020</v>
      </c>
      <c r="AV55">
        <v>3634673</v>
      </c>
      <c r="AW55">
        <v>1152641</v>
      </c>
      <c r="AX55">
        <v>31.71</v>
      </c>
      <c r="AY55" t="s">
        <v>63</v>
      </c>
      <c r="AZ55">
        <v>16042020</v>
      </c>
      <c r="BA55">
        <v>1966417</v>
      </c>
      <c r="BB55">
        <v>1017903</v>
      </c>
      <c r="BC55">
        <v>51.76</v>
      </c>
      <c r="BD55" t="s">
        <v>63</v>
      </c>
      <c r="BE55">
        <v>15042020</v>
      </c>
      <c r="BF55">
        <v>3595791</v>
      </c>
      <c r="BG55">
        <v>1771108</v>
      </c>
      <c r="BH55">
        <v>49.26</v>
      </c>
      <c r="BI55" t="s">
        <v>63</v>
      </c>
      <c r="BJ55">
        <v>13042020</v>
      </c>
      <c r="BK55">
        <v>1516544</v>
      </c>
      <c r="BL55">
        <v>421738</v>
      </c>
      <c r="BM55">
        <v>27.81</v>
      </c>
      <c r="BN55" t="s">
        <v>63</v>
      </c>
      <c r="BO55">
        <v>9042020</v>
      </c>
      <c r="BP55">
        <v>2060336</v>
      </c>
      <c r="BQ55">
        <v>353196</v>
      </c>
      <c r="BR55">
        <v>17.14</v>
      </c>
      <c r="BS55" t="s">
        <v>63</v>
      </c>
      <c r="BT55">
        <v>8042020</v>
      </c>
      <c r="BU55">
        <v>1811039</v>
      </c>
      <c r="BV55">
        <v>405759</v>
      </c>
      <c r="BW55">
        <v>22.4</v>
      </c>
      <c r="BY55" t="str">
        <f t="shared" si="3"/>
        <v>HAVELLS</v>
      </c>
      <c r="BZ55">
        <f t="shared" si="4"/>
        <v>2637280</v>
      </c>
      <c r="CA55">
        <f t="shared" si="5"/>
        <v>975128</v>
      </c>
      <c r="CB55">
        <f t="shared" si="6"/>
        <v>1209446</v>
      </c>
      <c r="CC55">
        <f t="shared" si="7"/>
        <v>1213123</v>
      </c>
      <c r="CD55">
        <f t="shared" si="8"/>
        <v>1707752</v>
      </c>
      <c r="CE55">
        <f t="shared" si="9"/>
        <v>1438734</v>
      </c>
      <c r="CF55">
        <f t="shared" si="10"/>
        <v>2874821</v>
      </c>
      <c r="CG55">
        <f t="shared" si="11"/>
        <v>2296205</v>
      </c>
      <c r="CH55">
        <f t="shared" si="12"/>
        <v>3578236</v>
      </c>
      <c r="CI55">
        <f t="shared" si="13"/>
        <v>3634673</v>
      </c>
      <c r="CJ55">
        <f t="shared" si="14"/>
        <v>1966417</v>
      </c>
      <c r="CK55">
        <f t="shared" si="15"/>
        <v>3595791</v>
      </c>
      <c r="CL55">
        <f t="shared" si="16"/>
        <v>1516544</v>
      </c>
      <c r="CM55">
        <f t="shared" si="17"/>
        <v>2060336</v>
      </c>
      <c r="CN55">
        <f t="shared" si="18"/>
        <v>1811039</v>
      </c>
      <c r="CP55">
        <f t="shared" si="19"/>
        <v>3397697</v>
      </c>
      <c r="CQ55">
        <f t="shared" si="20"/>
        <v>6544183</v>
      </c>
      <c r="CR55">
        <f t="shared" si="21"/>
        <v>15293445</v>
      </c>
      <c r="CS55">
        <f t="shared" si="22"/>
        <v>28067206</v>
      </c>
      <c r="CU55">
        <f t="shared" si="23"/>
        <v>1064689</v>
      </c>
      <c r="CV55">
        <f t="shared" si="24"/>
        <v>400535</v>
      </c>
      <c r="CW55">
        <f t="shared" si="25"/>
        <v>437904</v>
      </c>
      <c r="CX55">
        <f t="shared" si="26"/>
        <v>385841</v>
      </c>
      <c r="CY55">
        <f t="shared" si="27"/>
        <v>546213</v>
      </c>
      <c r="CZ55">
        <f t="shared" si="28"/>
        <v>392774</v>
      </c>
      <c r="DA55">
        <f t="shared" si="29"/>
        <v>332617</v>
      </c>
      <c r="DB55">
        <f t="shared" si="30"/>
        <v>1006446</v>
      </c>
      <c r="DC55">
        <f t="shared" si="31"/>
        <v>944828</v>
      </c>
      <c r="DD55">
        <f t="shared" si="32"/>
        <v>1152641</v>
      </c>
      <c r="DE55">
        <f t="shared" si="33"/>
        <v>1017903</v>
      </c>
      <c r="DF55">
        <f t="shared" si="34"/>
        <v>1771108</v>
      </c>
      <c r="DG55">
        <f t="shared" si="35"/>
        <v>421738</v>
      </c>
      <c r="DH55">
        <f t="shared" si="36"/>
        <v>353196</v>
      </c>
      <c r="DI55">
        <f t="shared" si="37"/>
        <v>405759</v>
      </c>
      <c r="DK55">
        <f t="shared" si="38"/>
        <v>122428000</v>
      </c>
      <c r="DL55">
        <f t="shared" si="39"/>
        <v>216326700</v>
      </c>
      <c r="DM55">
        <f t="shared" si="40"/>
        <v>444715800</v>
      </c>
      <c r="DN55">
        <f t="shared" si="41"/>
        <v>916374400</v>
      </c>
      <c r="DP55" t="str">
        <f t="shared" si="0"/>
        <v>HAVELLS</v>
      </c>
      <c r="DQ55">
        <f t="shared" si="42"/>
        <v>40.369999999999997</v>
      </c>
      <c r="DR55" s="12">
        <f t="shared" si="43"/>
        <v>36.032642110229368</v>
      </c>
      <c r="DS55" s="12">
        <f t="shared" si="43"/>
        <v>33.056334152024782</v>
      </c>
      <c r="DT55" s="12">
        <f t="shared" si="43"/>
        <v>29.078850448672618</v>
      </c>
      <c r="DU55" s="12">
        <f t="shared" si="43"/>
        <v>32.649291846149559</v>
      </c>
      <c r="DV55" s="12">
        <f t="shared" si="44"/>
        <v>40.369999999999997</v>
      </c>
      <c r="DX55" t="str">
        <f t="shared" si="2"/>
        <v>HAVELLS</v>
      </c>
      <c r="DY55" s="12">
        <f t="shared" si="45"/>
        <v>40.369999999999997</v>
      </c>
      <c r="DZ55">
        <f t="shared" si="46"/>
        <v>41.08</v>
      </c>
      <c r="EA55">
        <f t="shared" si="47"/>
        <v>36.21</v>
      </c>
      <c r="EB55">
        <f t="shared" si="48"/>
        <v>31.81</v>
      </c>
      <c r="EC55">
        <f t="shared" si="49"/>
        <v>31.98</v>
      </c>
      <c r="ED55">
        <f t="shared" si="50"/>
        <v>27.3</v>
      </c>
      <c r="EE55">
        <f t="shared" si="51"/>
        <v>11.57</v>
      </c>
      <c r="EF55">
        <f t="shared" si="52"/>
        <v>43.83</v>
      </c>
      <c r="EG55">
        <f t="shared" si="53"/>
        <v>26.4</v>
      </c>
      <c r="EH55">
        <f t="shared" si="54"/>
        <v>31.71</v>
      </c>
      <c r="EI55">
        <f t="shared" si="55"/>
        <v>51.76</v>
      </c>
      <c r="EJ55">
        <f t="shared" si="56"/>
        <v>49.26</v>
      </c>
      <c r="EK55">
        <f t="shared" si="57"/>
        <v>27.81</v>
      </c>
      <c r="EL55">
        <f t="shared" si="58"/>
        <v>17.14</v>
      </c>
      <c r="EM55">
        <f t="shared" si="59"/>
        <v>22.4</v>
      </c>
    </row>
    <row r="56" spans="1:143" x14ac:dyDescent="0.25">
      <c r="A56" t="s">
        <v>64</v>
      </c>
      <c r="B56">
        <v>30042020</v>
      </c>
      <c r="C56">
        <v>8035698</v>
      </c>
      <c r="D56">
        <v>2693252</v>
      </c>
      <c r="E56">
        <v>33.520000000000003</v>
      </c>
      <c r="F56" t="s">
        <v>64</v>
      </c>
      <c r="G56">
        <v>29042020</v>
      </c>
      <c r="H56">
        <v>3849156</v>
      </c>
      <c r="I56">
        <v>1876703</v>
      </c>
      <c r="J56">
        <v>48.76</v>
      </c>
      <c r="K56" t="s">
        <v>64</v>
      </c>
      <c r="L56">
        <v>28042020</v>
      </c>
      <c r="M56">
        <v>4262239</v>
      </c>
      <c r="N56">
        <v>2063716</v>
      </c>
      <c r="O56">
        <v>48.42</v>
      </c>
      <c r="P56" t="s">
        <v>64</v>
      </c>
      <c r="Q56">
        <v>27042020</v>
      </c>
      <c r="R56">
        <v>2914600</v>
      </c>
      <c r="S56">
        <v>1260373</v>
      </c>
      <c r="T56">
        <v>43.24</v>
      </c>
      <c r="U56" t="s">
        <v>64</v>
      </c>
      <c r="V56">
        <v>24042020</v>
      </c>
      <c r="W56">
        <v>6738441</v>
      </c>
      <c r="X56">
        <v>1679809</v>
      </c>
      <c r="Y56">
        <v>24.93</v>
      </c>
      <c r="Z56" t="s">
        <v>64</v>
      </c>
      <c r="AA56">
        <v>23042020</v>
      </c>
      <c r="AB56">
        <v>3054988</v>
      </c>
      <c r="AC56">
        <v>1315670</v>
      </c>
      <c r="AD56">
        <v>43.07</v>
      </c>
      <c r="AE56" t="s">
        <v>64</v>
      </c>
      <c r="AF56">
        <v>22042020</v>
      </c>
      <c r="AG56">
        <v>3768051</v>
      </c>
      <c r="AH56">
        <v>1690529</v>
      </c>
      <c r="AI56">
        <v>44.86</v>
      </c>
      <c r="AJ56" t="s">
        <v>64</v>
      </c>
      <c r="AK56">
        <v>21042020</v>
      </c>
      <c r="AL56">
        <v>3405204</v>
      </c>
      <c r="AM56">
        <v>1831035</v>
      </c>
      <c r="AN56">
        <v>53.77</v>
      </c>
      <c r="AO56" t="s">
        <v>64</v>
      </c>
      <c r="AP56">
        <v>20042020</v>
      </c>
      <c r="AQ56">
        <v>4801120</v>
      </c>
      <c r="AR56">
        <v>2034232</v>
      </c>
      <c r="AS56">
        <v>42.37</v>
      </c>
      <c r="AT56" t="s">
        <v>64</v>
      </c>
      <c r="AU56">
        <v>17042020</v>
      </c>
      <c r="AV56">
        <v>4706460</v>
      </c>
      <c r="AW56">
        <v>2243641</v>
      </c>
      <c r="AX56">
        <v>47.67</v>
      </c>
      <c r="AY56" t="s">
        <v>64</v>
      </c>
      <c r="AZ56">
        <v>16042020</v>
      </c>
      <c r="BA56">
        <v>10484847</v>
      </c>
      <c r="BB56">
        <v>6289179</v>
      </c>
      <c r="BC56">
        <v>59.98</v>
      </c>
      <c r="BD56" t="s">
        <v>64</v>
      </c>
      <c r="BE56">
        <v>15042020</v>
      </c>
      <c r="BF56">
        <v>6333192</v>
      </c>
      <c r="BG56">
        <v>3809593</v>
      </c>
      <c r="BH56">
        <v>60.15</v>
      </c>
      <c r="BI56" t="s">
        <v>64</v>
      </c>
      <c r="BJ56">
        <v>13042020</v>
      </c>
      <c r="BK56">
        <v>2236731</v>
      </c>
      <c r="BL56">
        <v>1046353</v>
      </c>
      <c r="BM56">
        <v>46.78</v>
      </c>
      <c r="BN56" t="s">
        <v>64</v>
      </c>
      <c r="BO56">
        <v>9042020</v>
      </c>
      <c r="BP56">
        <v>5069246</v>
      </c>
      <c r="BQ56">
        <v>3071039</v>
      </c>
      <c r="BR56">
        <v>60.58</v>
      </c>
      <c r="BS56" t="s">
        <v>64</v>
      </c>
      <c r="BT56">
        <v>8042020</v>
      </c>
      <c r="BU56">
        <v>7991062</v>
      </c>
      <c r="BV56">
        <v>4502299</v>
      </c>
      <c r="BW56">
        <v>56.34</v>
      </c>
      <c r="BY56" t="str">
        <f t="shared" si="3"/>
        <v>HCLTECH</v>
      </c>
      <c r="BZ56">
        <f t="shared" si="4"/>
        <v>8035698</v>
      </c>
      <c r="CA56">
        <f t="shared" si="5"/>
        <v>3849156</v>
      </c>
      <c r="CB56">
        <f t="shared" si="6"/>
        <v>4262239</v>
      </c>
      <c r="CC56">
        <f t="shared" si="7"/>
        <v>2914600</v>
      </c>
      <c r="CD56">
        <f t="shared" si="8"/>
        <v>6738441</v>
      </c>
      <c r="CE56">
        <f t="shared" si="9"/>
        <v>3054988</v>
      </c>
      <c r="CF56">
        <f t="shared" si="10"/>
        <v>3768051</v>
      </c>
      <c r="CG56">
        <f t="shared" si="11"/>
        <v>3405204</v>
      </c>
      <c r="CH56">
        <f t="shared" si="12"/>
        <v>4801120</v>
      </c>
      <c r="CI56">
        <f t="shared" si="13"/>
        <v>4706460</v>
      </c>
      <c r="CJ56">
        <f t="shared" si="14"/>
        <v>10484847</v>
      </c>
      <c r="CK56">
        <f t="shared" si="15"/>
        <v>6333192</v>
      </c>
      <c r="CL56">
        <f t="shared" si="16"/>
        <v>2236731</v>
      </c>
      <c r="CM56">
        <f t="shared" si="17"/>
        <v>5069246</v>
      </c>
      <c r="CN56">
        <f t="shared" si="18"/>
        <v>7991062</v>
      </c>
      <c r="CP56">
        <f t="shared" si="19"/>
        <v>11025995</v>
      </c>
      <c r="CQ56">
        <f t="shared" si="20"/>
        <v>20819424</v>
      </c>
      <c r="CR56">
        <f t="shared" si="21"/>
        <v>32793799</v>
      </c>
      <c r="CS56">
        <f t="shared" si="22"/>
        <v>61624275</v>
      </c>
      <c r="CU56">
        <f t="shared" si="23"/>
        <v>2693252</v>
      </c>
      <c r="CV56">
        <f t="shared" si="24"/>
        <v>1876703</v>
      </c>
      <c r="CW56">
        <f t="shared" si="25"/>
        <v>2063716</v>
      </c>
      <c r="CX56">
        <f t="shared" si="26"/>
        <v>1260373</v>
      </c>
      <c r="CY56">
        <f t="shared" si="27"/>
        <v>1679809</v>
      </c>
      <c r="CZ56">
        <f t="shared" si="28"/>
        <v>1315670</v>
      </c>
      <c r="DA56">
        <f t="shared" si="29"/>
        <v>1690529</v>
      </c>
      <c r="DB56">
        <f t="shared" si="30"/>
        <v>1831035</v>
      </c>
      <c r="DC56">
        <f t="shared" si="31"/>
        <v>2034232</v>
      </c>
      <c r="DD56">
        <f t="shared" si="32"/>
        <v>2243641</v>
      </c>
      <c r="DE56">
        <f t="shared" si="33"/>
        <v>6289179</v>
      </c>
      <c r="DF56">
        <f t="shared" si="34"/>
        <v>3809593</v>
      </c>
      <c r="DG56">
        <f t="shared" si="35"/>
        <v>1046353</v>
      </c>
      <c r="DH56">
        <f t="shared" si="36"/>
        <v>3071039</v>
      </c>
      <c r="DI56">
        <f t="shared" si="37"/>
        <v>4502299</v>
      </c>
      <c r="DK56">
        <f t="shared" si="38"/>
        <v>520079200</v>
      </c>
      <c r="DL56">
        <f t="shared" si="39"/>
        <v>819627100</v>
      </c>
      <c r="DM56">
        <f t="shared" si="40"/>
        <v>1375206700</v>
      </c>
      <c r="DN56">
        <f t="shared" si="41"/>
        <v>3021187200</v>
      </c>
      <c r="DP56" t="str">
        <f t="shared" si="0"/>
        <v>HCLTECH</v>
      </c>
      <c r="DQ56">
        <f t="shared" si="42"/>
        <v>33.520000000000003</v>
      </c>
      <c r="DR56" s="12">
        <f t="shared" si="43"/>
        <v>47.168459626546174</v>
      </c>
      <c r="DS56" s="12">
        <f t="shared" si="43"/>
        <v>39.368385023524183</v>
      </c>
      <c r="DT56" s="12">
        <f t="shared" si="43"/>
        <v>41.934961545626358</v>
      </c>
      <c r="DU56" s="12">
        <f t="shared" si="43"/>
        <v>49.025926877030194</v>
      </c>
      <c r="DV56" s="12" t="str">
        <f t="shared" si="44"/>
        <v/>
      </c>
      <c r="DX56" t="str">
        <f t="shared" si="2"/>
        <v>HCLTECH</v>
      </c>
      <c r="DY56" s="12">
        <f t="shared" si="45"/>
        <v>33.520000000000003</v>
      </c>
      <c r="DZ56">
        <f t="shared" si="46"/>
        <v>48.76</v>
      </c>
      <c r="EA56">
        <f t="shared" si="47"/>
        <v>48.42</v>
      </c>
      <c r="EB56">
        <f t="shared" si="48"/>
        <v>43.24</v>
      </c>
      <c r="EC56">
        <f t="shared" si="49"/>
        <v>24.93</v>
      </c>
      <c r="ED56">
        <f t="shared" si="50"/>
        <v>43.07</v>
      </c>
      <c r="EE56">
        <f t="shared" si="51"/>
        <v>44.86</v>
      </c>
      <c r="EF56">
        <f t="shared" si="52"/>
        <v>53.77</v>
      </c>
      <c r="EG56">
        <f t="shared" si="53"/>
        <v>42.37</v>
      </c>
      <c r="EH56">
        <f t="shared" si="54"/>
        <v>47.67</v>
      </c>
      <c r="EI56">
        <f t="shared" si="55"/>
        <v>59.98</v>
      </c>
      <c r="EJ56">
        <f t="shared" si="56"/>
        <v>60.15</v>
      </c>
      <c r="EK56">
        <f t="shared" si="57"/>
        <v>46.78</v>
      </c>
      <c r="EL56">
        <f t="shared" si="58"/>
        <v>60.58</v>
      </c>
      <c r="EM56">
        <f t="shared" si="59"/>
        <v>56.34</v>
      </c>
    </row>
    <row r="57" spans="1:143" x14ac:dyDescent="0.25">
      <c r="A57" t="s">
        <v>65</v>
      </c>
      <c r="B57">
        <v>30042020</v>
      </c>
      <c r="C57">
        <v>8237079</v>
      </c>
      <c r="D57">
        <v>3479584</v>
      </c>
      <c r="E57">
        <v>42.24</v>
      </c>
      <c r="F57" t="s">
        <v>65</v>
      </c>
      <c r="G57">
        <v>29042020</v>
      </c>
      <c r="H57">
        <v>11881509</v>
      </c>
      <c r="I57">
        <v>4406672</v>
      </c>
      <c r="J57">
        <v>37.090000000000003</v>
      </c>
      <c r="K57" t="s">
        <v>65</v>
      </c>
      <c r="L57">
        <v>28042020</v>
      </c>
      <c r="M57">
        <v>7691600</v>
      </c>
      <c r="N57">
        <v>2681313</v>
      </c>
      <c r="O57">
        <v>34.86</v>
      </c>
      <c r="P57" t="s">
        <v>65</v>
      </c>
      <c r="Q57">
        <v>27042020</v>
      </c>
      <c r="R57">
        <v>5719079</v>
      </c>
      <c r="S57">
        <v>2774951</v>
      </c>
      <c r="T57">
        <v>48.52</v>
      </c>
      <c r="U57" t="s">
        <v>65</v>
      </c>
      <c r="V57">
        <v>24042020</v>
      </c>
      <c r="W57">
        <v>7166440</v>
      </c>
      <c r="X57">
        <v>3978608</v>
      </c>
      <c r="Y57">
        <v>55.52</v>
      </c>
      <c r="Z57" t="s">
        <v>65</v>
      </c>
      <c r="AA57">
        <v>23042020</v>
      </c>
      <c r="AB57">
        <v>4419421</v>
      </c>
      <c r="AC57">
        <v>2041299</v>
      </c>
      <c r="AD57">
        <v>46.19</v>
      </c>
      <c r="AE57" t="s">
        <v>65</v>
      </c>
      <c r="AF57">
        <v>22042020</v>
      </c>
      <c r="AG57">
        <v>5301750</v>
      </c>
      <c r="AH57">
        <v>2838498</v>
      </c>
      <c r="AI57">
        <v>53.54</v>
      </c>
      <c r="AJ57" t="s">
        <v>65</v>
      </c>
      <c r="AK57">
        <v>21042020</v>
      </c>
      <c r="AL57">
        <v>6604554</v>
      </c>
      <c r="AM57">
        <v>3953408</v>
      </c>
      <c r="AN57">
        <v>59.86</v>
      </c>
      <c r="AO57" t="s">
        <v>65</v>
      </c>
      <c r="AP57">
        <v>20042020</v>
      </c>
      <c r="AQ57">
        <v>7372380</v>
      </c>
      <c r="AR57">
        <v>3221821</v>
      </c>
      <c r="AS57">
        <v>43.7</v>
      </c>
      <c r="AT57" t="s">
        <v>65</v>
      </c>
      <c r="AU57">
        <v>17042020</v>
      </c>
      <c r="AV57">
        <v>8954559</v>
      </c>
      <c r="AW57">
        <v>4149937</v>
      </c>
      <c r="AX57">
        <v>46.34</v>
      </c>
      <c r="AY57" t="s">
        <v>65</v>
      </c>
      <c r="AZ57">
        <v>16042020</v>
      </c>
      <c r="BA57">
        <v>7892749</v>
      </c>
      <c r="BB57">
        <v>3926467</v>
      </c>
      <c r="BC57">
        <v>49.75</v>
      </c>
      <c r="BD57" t="s">
        <v>65</v>
      </c>
      <c r="BE57">
        <v>15042020</v>
      </c>
      <c r="BF57">
        <v>8512332</v>
      </c>
      <c r="BG57">
        <v>4715988</v>
      </c>
      <c r="BH57">
        <v>55.4</v>
      </c>
      <c r="BI57" t="s">
        <v>65</v>
      </c>
      <c r="BJ57">
        <v>13042020</v>
      </c>
      <c r="BK57">
        <v>7287804</v>
      </c>
      <c r="BL57">
        <v>3048676</v>
      </c>
      <c r="BM57">
        <v>41.83</v>
      </c>
      <c r="BN57" t="s">
        <v>65</v>
      </c>
      <c r="BO57">
        <v>9042020</v>
      </c>
      <c r="BP57">
        <v>8572034</v>
      </c>
      <c r="BQ57">
        <v>4083131</v>
      </c>
      <c r="BR57">
        <v>47.63</v>
      </c>
      <c r="BS57" t="s">
        <v>65</v>
      </c>
      <c r="BT57">
        <v>8042020</v>
      </c>
      <c r="BU57">
        <v>8974987</v>
      </c>
      <c r="BV57">
        <v>3614850</v>
      </c>
      <c r="BW57">
        <v>40.28</v>
      </c>
      <c r="BY57" t="str">
        <f t="shared" si="3"/>
        <v>HDFC</v>
      </c>
      <c r="BZ57">
        <f t="shared" si="4"/>
        <v>8237079</v>
      </c>
      <c r="CA57">
        <f t="shared" si="5"/>
        <v>11881509</v>
      </c>
      <c r="CB57">
        <f t="shared" si="6"/>
        <v>7691600</v>
      </c>
      <c r="CC57">
        <f t="shared" si="7"/>
        <v>5719079</v>
      </c>
      <c r="CD57">
        <f t="shared" si="8"/>
        <v>7166440</v>
      </c>
      <c r="CE57">
        <f t="shared" si="9"/>
        <v>4419421</v>
      </c>
      <c r="CF57">
        <f t="shared" si="10"/>
        <v>5301750</v>
      </c>
      <c r="CG57">
        <f t="shared" si="11"/>
        <v>6604554</v>
      </c>
      <c r="CH57">
        <f t="shared" si="12"/>
        <v>7372380</v>
      </c>
      <c r="CI57">
        <f t="shared" si="13"/>
        <v>8954559</v>
      </c>
      <c r="CJ57">
        <f t="shared" si="14"/>
        <v>7892749</v>
      </c>
      <c r="CK57">
        <f t="shared" si="15"/>
        <v>8512332</v>
      </c>
      <c r="CL57">
        <f t="shared" si="16"/>
        <v>7287804</v>
      </c>
      <c r="CM57">
        <f t="shared" si="17"/>
        <v>8572034</v>
      </c>
      <c r="CN57">
        <f t="shared" si="18"/>
        <v>8974987</v>
      </c>
      <c r="CP57">
        <f t="shared" si="19"/>
        <v>25292188</v>
      </c>
      <c r="CQ57">
        <f t="shared" si="20"/>
        <v>36878049</v>
      </c>
      <c r="CR57">
        <f t="shared" si="21"/>
        <v>56156733</v>
      </c>
      <c r="CS57">
        <f t="shared" si="22"/>
        <v>97376211</v>
      </c>
      <c r="CU57">
        <f t="shared" si="23"/>
        <v>3479584</v>
      </c>
      <c r="CV57">
        <f t="shared" si="24"/>
        <v>4406672</v>
      </c>
      <c r="CW57">
        <f t="shared" si="25"/>
        <v>2681313</v>
      </c>
      <c r="CX57">
        <f t="shared" si="26"/>
        <v>2774951</v>
      </c>
      <c r="CY57">
        <f t="shared" si="27"/>
        <v>3978608</v>
      </c>
      <c r="CZ57">
        <f t="shared" si="28"/>
        <v>2041299</v>
      </c>
      <c r="DA57">
        <f t="shared" si="29"/>
        <v>2838498</v>
      </c>
      <c r="DB57">
        <f t="shared" si="30"/>
        <v>3953408</v>
      </c>
      <c r="DC57">
        <f t="shared" si="31"/>
        <v>3221821</v>
      </c>
      <c r="DD57">
        <f t="shared" si="32"/>
        <v>4149937</v>
      </c>
      <c r="DE57">
        <f t="shared" si="33"/>
        <v>3926467</v>
      </c>
      <c r="DF57">
        <f t="shared" si="34"/>
        <v>4715988</v>
      </c>
      <c r="DG57">
        <f t="shared" si="35"/>
        <v>3048676</v>
      </c>
      <c r="DH57">
        <f t="shared" si="36"/>
        <v>4083131</v>
      </c>
      <c r="DI57">
        <f t="shared" si="37"/>
        <v>3614850</v>
      </c>
      <c r="DK57">
        <f t="shared" si="38"/>
        <v>986293600</v>
      </c>
      <c r="DL57">
        <f t="shared" si="39"/>
        <v>1588284300</v>
      </c>
      <c r="DM57">
        <f t="shared" si="40"/>
        <v>2589657000</v>
      </c>
      <c r="DN57">
        <f t="shared" si="41"/>
        <v>4582076900</v>
      </c>
      <c r="DP57" t="str">
        <f t="shared" si="0"/>
        <v>HDFC</v>
      </c>
      <c r="DQ57">
        <f t="shared" si="42"/>
        <v>42.24</v>
      </c>
      <c r="DR57" s="12">
        <f t="shared" si="43"/>
        <v>38.995977730356898</v>
      </c>
      <c r="DS57" s="12">
        <f t="shared" si="43"/>
        <v>43.068555497607804</v>
      </c>
      <c r="DT57" s="12">
        <f t="shared" si="43"/>
        <v>46.114808708690369</v>
      </c>
      <c r="DU57" s="12">
        <f t="shared" si="43"/>
        <v>47.055403500963905</v>
      </c>
      <c r="DV57" s="12" t="str">
        <f t="shared" si="44"/>
        <v/>
      </c>
      <c r="DX57" t="str">
        <f t="shared" si="2"/>
        <v>HDFC</v>
      </c>
      <c r="DY57" s="12">
        <f t="shared" si="45"/>
        <v>42.24</v>
      </c>
      <c r="DZ57">
        <f t="shared" si="46"/>
        <v>37.090000000000003</v>
      </c>
      <c r="EA57">
        <f t="shared" si="47"/>
        <v>34.86</v>
      </c>
      <c r="EB57">
        <f t="shared" si="48"/>
        <v>48.52</v>
      </c>
      <c r="EC57">
        <f t="shared" si="49"/>
        <v>55.52</v>
      </c>
      <c r="ED57">
        <f t="shared" si="50"/>
        <v>46.19</v>
      </c>
      <c r="EE57">
        <f t="shared" si="51"/>
        <v>53.54</v>
      </c>
      <c r="EF57">
        <f t="shared" si="52"/>
        <v>59.86</v>
      </c>
      <c r="EG57">
        <f t="shared" si="53"/>
        <v>43.7</v>
      </c>
      <c r="EH57">
        <f t="shared" si="54"/>
        <v>46.34</v>
      </c>
      <c r="EI57">
        <f t="shared" si="55"/>
        <v>49.75</v>
      </c>
      <c r="EJ57">
        <f t="shared" si="56"/>
        <v>55.4</v>
      </c>
      <c r="EK57">
        <f t="shared" si="57"/>
        <v>41.83</v>
      </c>
      <c r="EL57">
        <f t="shared" si="58"/>
        <v>47.63</v>
      </c>
      <c r="EM57">
        <f t="shared" si="59"/>
        <v>40.28</v>
      </c>
    </row>
    <row r="58" spans="1:143" x14ac:dyDescent="0.25">
      <c r="A58" t="s">
        <v>66</v>
      </c>
      <c r="B58">
        <v>30042020</v>
      </c>
      <c r="C58">
        <v>21897643</v>
      </c>
      <c r="D58">
        <v>8534959</v>
      </c>
      <c r="E58">
        <v>38.979999999999997</v>
      </c>
      <c r="F58" t="s">
        <v>66</v>
      </c>
      <c r="G58">
        <v>29042020</v>
      </c>
      <c r="H58">
        <v>27939019</v>
      </c>
      <c r="I58">
        <v>10960329</v>
      </c>
      <c r="J58">
        <v>39.229999999999997</v>
      </c>
      <c r="K58" t="s">
        <v>66</v>
      </c>
      <c r="L58">
        <v>28042020</v>
      </c>
      <c r="M58">
        <v>14720773</v>
      </c>
      <c r="N58">
        <v>6302095</v>
      </c>
      <c r="O58">
        <v>42.81</v>
      </c>
      <c r="P58" t="s">
        <v>66</v>
      </c>
      <c r="Q58">
        <v>27042020</v>
      </c>
      <c r="R58">
        <v>13710727</v>
      </c>
      <c r="S58">
        <v>6056487</v>
      </c>
      <c r="T58">
        <v>44.17</v>
      </c>
      <c r="U58" t="s">
        <v>66</v>
      </c>
      <c r="V58">
        <v>24042020</v>
      </c>
      <c r="W58">
        <v>16642831</v>
      </c>
      <c r="X58">
        <v>8000341</v>
      </c>
      <c r="Y58">
        <v>48.07</v>
      </c>
      <c r="Z58" t="s">
        <v>66</v>
      </c>
      <c r="AA58">
        <v>23042020</v>
      </c>
      <c r="AB58">
        <v>20450895</v>
      </c>
      <c r="AC58">
        <v>9826569</v>
      </c>
      <c r="AD58">
        <v>48.05</v>
      </c>
      <c r="AE58" t="s">
        <v>66</v>
      </c>
      <c r="AF58">
        <v>22042020</v>
      </c>
      <c r="AG58">
        <v>19144678</v>
      </c>
      <c r="AH58">
        <v>10177427</v>
      </c>
      <c r="AI58">
        <v>53.16</v>
      </c>
      <c r="AJ58" t="s">
        <v>66</v>
      </c>
      <c r="AK58">
        <v>21042020</v>
      </c>
      <c r="AL58">
        <v>16589148</v>
      </c>
      <c r="AM58">
        <v>7314644</v>
      </c>
      <c r="AN58">
        <v>44.09</v>
      </c>
      <c r="AO58" t="s">
        <v>66</v>
      </c>
      <c r="AP58">
        <v>20042020</v>
      </c>
      <c r="AQ58">
        <v>33116614</v>
      </c>
      <c r="AR58">
        <v>13530602</v>
      </c>
      <c r="AS58">
        <v>40.86</v>
      </c>
      <c r="AT58" t="s">
        <v>66</v>
      </c>
      <c r="AU58">
        <v>17042020</v>
      </c>
      <c r="AV58">
        <v>27941831</v>
      </c>
      <c r="AW58">
        <v>13482185</v>
      </c>
      <c r="AX58">
        <v>48.25</v>
      </c>
      <c r="AY58" t="s">
        <v>66</v>
      </c>
      <c r="AZ58">
        <v>16042020</v>
      </c>
      <c r="BA58">
        <v>26927231</v>
      </c>
      <c r="BB58">
        <v>12899088</v>
      </c>
      <c r="BC58">
        <v>47.9</v>
      </c>
      <c r="BD58" t="s">
        <v>66</v>
      </c>
      <c r="BE58">
        <v>15042020</v>
      </c>
      <c r="BF58">
        <v>28989523</v>
      </c>
      <c r="BG58">
        <v>13261188</v>
      </c>
      <c r="BH58">
        <v>45.74</v>
      </c>
      <c r="BI58" t="s">
        <v>66</v>
      </c>
      <c r="BJ58">
        <v>13042020</v>
      </c>
      <c r="BK58">
        <v>17079259</v>
      </c>
      <c r="BL58">
        <v>6261962</v>
      </c>
      <c r="BM58">
        <v>36.659999999999997</v>
      </c>
      <c r="BN58" t="s">
        <v>66</v>
      </c>
      <c r="BO58">
        <v>9042020</v>
      </c>
      <c r="BP58">
        <v>22229012</v>
      </c>
      <c r="BQ58">
        <v>7759278</v>
      </c>
      <c r="BR58">
        <v>34.909999999999997</v>
      </c>
      <c r="BS58" t="s">
        <v>66</v>
      </c>
      <c r="BT58">
        <v>8042020</v>
      </c>
      <c r="BU58">
        <v>28109877</v>
      </c>
      <c r="BV58">
        <v>11952742</v>
      </c>
      <c r="BW58">
        <v>42.52</v>
      </c>
      <c r="BY58" t="str">
        <f t="shared" si="3"/>
        <v>HDFCBANK</v>
      </c>
      <c r="BZ58">
        <f t="shared" si="4"/>
        <v>21897643</v>
      </c>
      <c r="CA58">
        <f t="shared" si="5"/>
        <v>27939019</v>
      </c>
      <c r="CB58">
        <f t="shared" si="6"/>
        <v>14720773</v>
      </c>
      <c r="CC58">
        <f t="shared" si="7"/>
        <v>13710727</v>
      </c>
      <c r="CD58">
        <f t="shared" si="8"/>
        <v>16642831</v>
      </c>
      <c r="CE58">
        <f t="shared" si="9"/>
        <v>20450895</v>
      </c>
      <c r="CF58">
        <f t="shared" si="10"/>
        <v>19144678</v>
      </c>
      <c r="CG58">
        <f t="shared" si="11"/>
        <v>16589148</v>
      </c>
      <c r="CH58">
        <f t="shared" si="12"/>
        <v>33116614</v>
      </c>
      <c r="CI58">
        <f t="shared" si="13"/>
        <v>27941831</v>
      </c>
      <c r="CJ58">
        <f t="shared" si="14"/>
        <v>26927231</v>
      </c>
      <c r="CK58">
        <f t="shared" si="15"/>
        <v>28989523</v>
      </c>
      <c r="CL58">
        <f t="shared" si="16"/>
        <v>17079259</v>
      </c>
      <c r="CM58">
        <f t="shared" si="17"/>
        <v>22229012</v>
      </c>
      <c r="CN58">
        <f t="shared" si="18"/>
        <v>28109877</v>
      </c>
      <c r="CP58">
        <f t="shared" si="19"/>
        <v>56370519</v>
      </c>
      <c r="CQ58">
        <f t="shared" si="20"/>
        <v>93464245</v>
      </c>
      <c r="CR58">
        <f t="shared" si="21"/>
        <v>162314685</v>
      </c>
      <c r="CS58">
        <f t="shared" si="22"/>
        <v>285481541</v>
      </c>
      <c r="CU58">
        <f t="shared" si="23"/>
        <v>8534959</v>
      </c>
      <c r="CV58">
        <f t="shared" si="24"/>
        <v>10960329</v>
      </c>
      <c r="CW58">
        <f t="shared" si="25"/>
        <v>6302095</v>
      </c>
      <c r="CX58">
        <f t="shared" si="26"/>
        <v>6056487</v>
      </c>
      <c r="CY58">
        <f t="shared" si="27"/>
        <v>8000341</v>
      </c>
      <c r="CZ58">
        <f t="shared" si="28"/>
        <v>9826569</v>
      </c>
      <c r="DA58">
        <f t="shared" si="29"/>
        <v>10177427</v>
      </c>
      <c r="DB58">
        <f t="shared" si="30"/>
        <v>7314644</v>
      </c>
      <c r="DC58">
        <f t="shared" si="31"/>
        <v>13530602</v>
      </c>
      <c r="DD58">
        <f t="shared" si="32"/>
        <v>13482185</v>
      </c>
      <c r="DE58">
        <f t="shared" si="33"/>
        <v>12899088</v>
      </c>
      <c r="DF58">
        <f t="shared" si="34"/>
        <v>13261188</v>
      </c>
      <c r="DG58">
        <f t="shared" si="35"/>
        <v>6261962</v>
      </c>
      <c r="DH58">
        <f t="shared" si="36"/>
        <v>7759278</v>
      </c>
      <c r="DI58">
        <f t="shared" si="37"/>
        <v>11952742</v>
      </c>
      <c r="DK58">
        <f t="shared" si="38"/>
        <v>2331891100</v>
      </c>
      <c r="DL58">
        <f t="shared" si="39"/>
        <v>4114582100</v>
      </c>
      <c r="DM58">
        <f t="shared" si="40"/>
        <v>7216849400</v>
      </c>
      <c r="DN58">
        <f t="shared" si="41"/>
        <v>12583219500</v>
      </c>
      <c r="DP58" t="str">
        <f t="shared" si="0"/>
        <v>HDFCBANK</v>
      </c>
      <c r="DQ58">
        <f t="shared" si="42"/>
        <v>38.979999999999997</v>
      </c>
      <c r="DR58" s="12">
        <f t="shared" si="43"/>
        <v>41.367210048216869</v>
      </c>
      <c r="DS58" s="12">
        <f t="shared" si="43"/>
        <v>44.023060369235317</v>
      </c>
      <c r="DT58" s="12">
        <f t="shared" si="43"/>
        <v>44.462085485364433</v>
      </c>
      <c r="DU58" s="12">
        <f t="shared" si="43"/>
        <v>44.077173802280967</v>
      </c>
      <c r="DV58" s="12" t="str">
        <f t="shared" si="44"/>
        <v/>
      </c>
      <c r="DX58" t="str">
        <f t="shared" si="2"/>
        <v>HDFCBANK</v>
      </c>
      <c r="DY58" s="12">
        <f t="shared" si="45"/>
        <v>38.979999999999997</v>
      </c>
      <c r="DZ58">
        <f t="shared" si="46"/>
        <v>39.229999999999997</v>
      </c>
      <c r="EA58">
        <f t="shared" si="47"/>
        <v>42.81</v>
      </c>
      <c r="EB58">
        <f t="shared" si="48"/>
        <v>44.17</v>
      </c>
      <c r="EC58">
        <f t="shared" si="49"/>
        <v>48.07</v>
      </c>
      <c r="ED58">
        <f t="shared" si="50"/>
        <v>48.05</v>
      </c>
      <c r="EE58">
        <f t="shared" si="51"/>
        <v>53.16</v>
      </c>
      <c r="EF58">
        <f t="shared" si="52"/>
        <v>44.09</v>
      </c>
      <c r="EG58">
        <f t="shared" si="53"/>
        <v>40.86</v>
      </c>
      <c r="EH58">
        <f t="shared" si="54"/>
        <v>48.25</v>
      </c>
      <c r="EI58">
        <f t="shared" si="55"/>
        <v>47.9</v>
      </c>
      <c r="EJ58">
        <f t="shared" si="56"/>
        <v>45.74</v>
      </c>
      <c r="EK58">
        <f t="shared" si="57"/>
        <v>36.659999999999997</v>
      </c>
      <c r="EL58">
        <f t="shared" si="58"/>
        <v>34.909999999999997</v>
      </c>
      <c r="EM58">
        <f t="shared" si="59"/>
        <v>42.52</v>
      </c>
    </row>
    <row r="59" spans="1:143" x14ac:dyDescent="0.25">
      <c r="A59" t="s">
        <v>67</v>
      </c>
      <c r="B59">
        <v>30042020</v>
      </c>
      <c r="C59">
        <v>3751413</v>
      </c>
      <c r="D59">
        <v>1834818</v>
      </c>
      <c r="E59">
        <v>48.91</v>
      </c>
      <c r="F59" t="s">
        <v>67</v>
      </c>
      <c r="G59">
        <v>29042020</v>
      </c>
      <c r="H59">
        <v>4230744</v>
      </c>
      <c r="I59">
        <v>1442197</v>
      </c>
      <c r="J59">
        <v>34.090000000000003</v>
      </c>
      <c r="K59" t="s">
        <v>67</v>
      </c>
      <c r="L59">
        <v>28042020</v>
      </c>
      <c r="M59">
        <v>5790882</v>
      </c>
      <c r="N59">
        <v>2013258</v>
      </c>
      <c r="O59">
        <v>34.770000000000003</v>
      </c>
      <c r="P59" t="s">
        <v>67</v>
      </c>
      <c r="Q59">
        <v>27042020</v>
      </c>
      <c r="R59">
        <v>5612312</v>
      </c>
      <c r="S59">
        <v>1692768</v>
      </c>
      <c r="T59">
        <v>30.16</v>
      </c>
      <c r="U59" t="s">
        <v>67</v>
      </c>
      <c r="V59">
        <v>24042020</v>
      </c>
      <c r="W59">
        <v>4402298</v>
      </c>
      <c r="X59">
        <v>2365238</v>
      </c>
      <c r="Y59">
        <v>53.73</v>
      </c>
      <c r="Z59" t="s">
        <v>67</v>
      </c>
      <c r="AA59">
        <v>23042020</v>
      </c>
      <c r="AB59">
        <v>2996670</v>
      </c>
      <c r="AC59">
        <v>1524964</v>
      </c>
      <c r="AD59">
        <v>50.89</v>
      </c>
      <c r="AE59" t="s">
        <v>67</v>
      </c>
      <c r="AF59">
        <v>22042020</v>
      </c>
      <c r="AG59">
        <v>2103584</v>
      </c>
      <c r="AH59">
        <v>963384</v>
      </c>
      <c r="AI59">
        <v>45.8</v>
      </c>
      <c r="AJ59" t="s">
        <v>67</v>
      </c>
      <c r="AK59">
        <v>21042020</v>
      </c>
      <c r="AL59">
        <v>2902454</v>
      </c>
      <c r="AM59">
        <v>1455455</v>
      </c>
      <c r="AN59">
        <v>50.15</v>
      </c>
      <c r="AO59" t="s">
        <v>67</v>
      </c>
      <c r="AP59">
        <v>20042020</v>
      </c>
      <c r="AQ59">
        <v>4164523</v>
      </c>
      <c r="AR59">
        <v>2288423</v>
      </c>
      <c r="AS59">
        <v>54.95</v>
      </c>
      <c r="AT59" t="s">
        <v>67</v>
      </c>
      <c r="AU59">
        <v>17042020</v>
      </c>
      <c r="AV59">
        <v>6525356</v>
      </c>
      <c r="AW59">
        <v>2896405</v>
      </c>
      <c r="AX59">
        <v>44.39</v>
      </c>
      <c r="AY59" t="s">
        <v>67</v>
      </c>
      <c r="AZ59">
        <v>16042020</v>
      </c>
      <c r="BA59">
        <v>5065365</v>
      </c>
      <c r="BB59">
        <v>2266566</v>
      </c>
      <c r="BC59">
        <v>44.75</v>
      </c>
      <c r="BD59" t="s">
        <v>67</v>
      </c>
      <c r="BE59">
        <v>15042020</v>
      </c>
      <c r="BF59">
        <v>3951830</v>
      </c>
      <c r="BG59">
        <v>2211194</v>
      </c>
      <c r="BH59">
        <v>55.95</v>
      </c>
      <c r="BI59" t="s">
        <v>67</v>
      </c>
      <c r="BJ59">
        <v>13042020</v>
      </c>
      <c r="BK59">
        <v>4143792</v>
      </c>
      <c r="BL59">
        <v>1981052</v>
      </c>
      <c r="BM59">
        <v>47.81</v>
      </c>
      <c r="BN59" t="s">
        <v>67</v>
      </c>
      <c r="BO59">
        <v>9042020</v>
      </c>
      <c r="BP59">
        <v>3633341</v>
      </c>
      <c r="BQ59">
        <v>1535008</v>
      </c>
      <c r="BR59">
        <v>42.25</v>
      </c>
      <c r="BS59" t="s">
        <v>67</v>
      </c>
      <c r="BT59">
        <v>8042020</v>
      </c>
      <c r="BU59">
        <v>7175340</v>
      </c>
      <c r="BV59">
        <v>2966141</v>
      </c>
      <c r="BW59">
        <v>41.34</v>
      </c>
      <c r="BY59" t="str">
        <f t="shared" si="3"/>
        <v>HDFCLIFE</v>
      </c>
      <c r="BZ59">
        <f t="shared" si="4"/>
        <v>3751413</v>
      </c>
      <c r="CA59">
        <f t="shared" si="5"/>
        <v>4230744</v>
      </c>
      <c r="CB59">
        <f t="shared" si="6"/>
        <v>5790882</v>
      </c>
      <c r="CC59">
        <f t="shared" si="7"/>
        <v>5612312</v>
      </c>
      <c r="CD59">
        <f t="shared" si="8"/>
        <v>4402298</v>
      </c>
      <c r="CE59">
        <f t="shared" si="9"/>
        <v>2996670</v>
      </c>
      <c r="CF59">
        <f t="shared" si="10"/>
        <v>2103584</v>
      </c>
      <c r="CG59">
        <f t="shared" si="11"/>
        <v>2902454</v>
      </c>
      <c r="CH59">
        <f t="shared" si="12"/>
        <v>4164523</v>
      </c>
      <c r="CI59">
        <f t="shared" si="13"/>
        <v>6525356</v>
      </c>
      <c r="CJ59">
        <f t="shared" si="14"/>
        <v>5065365</v>
      </c>
      <c r="CK59">
        <f t="shared" si="15"/>
        <v>3951830</v>
      </c>
      <c r="CL59">
        <f t="shared" si="16"/>
        <v>4143792</v>
      </c>
      <c r="CM59">
        <f t="shared" si="17"/>
        <v>3633341</v>
      </c>
      <c r="CN59">
        <f t="shared" si="18"/>
        <v>7175340</v>
      </c>
      <c r="CP59">
        <f t="shared" si="19"/>
        <v>15633938</v>
      </c>
      <c r="CQ59">
        <f t="shared" si="20"/>
        <v>23032906</v>
      </c>
      <c r="CR59">
        <f t="shared" si="21"/>
        <v>32203467</v>
      </c>
      <c r="CS59">
        <f t="shared" si="22"/>
        <v>55523151</v>
      </c>
      <c r="CU59">
        <f t="shared" si="23"/>
        <v>1834818</v>
      </c>
      <c r="CV59">
        <f t="shared" si="24"/>
        <v>1442197</v>
      </c>
      <c r="CW59">
        <f t="shared" si="25"/>
        <v>2013258</v>
      </c>
      <c r="CX59">
        <f t="shared" si="26"/>
        <v>1692768</v>
      </c>
      <c r="CY59">
        <f t="shared" si="27"/>
        <v>2365238</v>
      </c>
      <c r="CZ59">
        <f t="shared" si="28"/>
        <v>1524964</v>
      </c>
      <c r="DA59">
        <f t="shared" si="29"/>
        <v>963384</v>
      </c>
      <c r="DB59">
        <f t="shared" si="30"/>
        <v>1455455</v>
      </c>
      <c r="DC59">
        <f t="shared" si="31"/>
        <v>2288423</v>
      </c>
      <c r="DD59">
        <f t="shared" si="32"/>
        <v>2896405</v>
      </c>
      <c r="DE59">
        <f t="shared" si="33"/>
        <v>2266566</v>
      </c>
      <c r="DF59">
        <f t="shared" si="34"/>
        <v>2211194</v>
      </c>
      <c r="DG59">
        <f t="shared" si="35"/>
        <v>1981052</v>
      </c>
      <c r="DH59">
        <f t="shared" si="36"/>
        <v>1535008</v>
      </c>
      <c r="DI59">
        <f t="shared" si="37"/>
        <v>2966141</v>
      </c>
      <c r="DK59">
        <f t="shared" si="38"/>
        <v>514822300</v>
      </c>
      <c r="DL59">
        <f t="shared" si="39"/>
        <v>903842500</v>
      </c>
      <c r="DM59">
        <f t="shared" si="40"/>
        <v>1374568700</v>
      </c>
      <c r="DN59">
        <f t="shared" si="41"/>
        <v>2463591200</v>
      </c>
      <c r="DP59" t="str">
        <f t="shared" si="0"/>
        <v>HDFCLIFE</v>
      </c>
      <c r="DQ59">
        <f t="shared" si="42"/>
        <v>48.91</v>
      </c>
      <c r="DR59" s="12">
        <f t="shared" si="43"/>
        <v>32.92979030619157</v>
      </c>
      <c r="DS59" s="12">
        <f t="shared" si="43"/>
        <v>39.241357560353002</v>
      </c>
      <c r="DT59" s="12">
        <f t="shared" si="43"/>
        <v>42.683873137013478</v>
      </c>
      <c r="DU59" s="12">
        <f t="shared" si="43"/>
        <v>44.370522126887217</v>
      </c>
      <c r="DV59" s="12">
        <f t="shared" si="44"/>
        <v>48.91</v>
      </c>
      <c r="DX59" t="str">
        <f t="shared" si="2"/>
        <v>HDFCLIFE</v>
      </c>
      <c r="DY59" s="12">
        <f t="shared" si="45"/>
        <v>48.91</v>
      </c>
      <c r="DZ59">
        <f t="shared" si="46"/>
        <v>34.090000000000003</v>
      </c>
      <c r="EA59">
        <f t="shared" si="47"/>
        <v>34.770000000000003</v>
      </c>
      <c r="EB59">
        <f t="shared" si="48"/>
        <v>30.16</v>
      </c>
      <c r="EC59">
        <f t="shared" si="49"/>
        <v>53.73</v>
      </c>
      <c r="ED59">
        <f t="shared" si="50"/>
        <v>50.89</v>
      </c>
      <c r="EE59">
        <f t="shared" si="51"/>
        <v>45.8</v>
      </c>
      <c r="EF59">
        <f t="shared" si="52"/>
        <v>50.15</v>
      </c>
      <c r="EG59">
        <f t="shared" si="53"/>
        <v>54.95</v>
      </c>
      <c r="EH59">
        <f t="shared" si="54"/>
        <v>44.39</v>
      </c>
      <c r="EI59">
        <f t="shared" si="55"/>
        <v>44.75</v>
      </c>
      <c r="EJ59">
        <f t="shared" si="56"/>
        <v>55.95</v>
      </c>
      <c r="EK59">
        <f t="shared" si="57"/>
        <v>47.81</v>
      </c>
      <c r="EL59">
        <f t="shared" si="58"/>
        <v>42.25</v>
      </c>
      <c r="EM59">
        <f t="shared" si="59"/>
        <v>41.34</v>
      </c>
    </row>
    <row r="60" spans="1:143" x14ac:dyDescent="0.25">
      <c r="A60" t="s">
        <v>68</v>
      </c>
      <c r="B60">
        <v>30042020</v>
      </c>
      <c r="C60">
        <v>2786594</v>
      </c>
      <c r="D60">
        <v>617126</v>
      </c>
      <c r="E60">
        <v>22.15</v>
      </c>
      <c r="F60" t="s">
        <v>68</v>
      </c>
      <c r="G60">
        <v>29042020</v>
      </c>
      <c r="H60">
        <v>1836009</v>
      </c>
      <c r="I60">
        <v>567420</v>
      </c>
      <c r="J60">
        <v>30.91</v>
      </c>
      <c r="K60" t="s">
        <v>68</v>
      </c>
      <c r="L60">
        <v>28042020</v>
      </c>
      <c r="M60">
        <v>1057093</v>
      </c>
      <c r="N60">
        <v>449602</v>
      </c>
      <c r="O60">
        <v>42.53</v>
      </c>
      <c r="P60" t="s">
        <v>68</v>
      </c>
      <c r="Q60">
        <v>27042020</v>
      </c>
      <c r="R60">
        <v>1322270</v>
      </c>
      <c r="S60">
        <v>507781</v>
      </c>
      <c r="T60">
        <v>38.4</v>
      </c>
      <c r="U60" t="s">
        <v>68</v>
      </c>
      <c r="V60">
        <v>24042020</v>
      </c>
      <c r="W60">
        <v>1711725</v>
      </c>
      <c r="X60">
        <v>451402</v>
      </c>
      <c r="Y60">
        <v>26.37</v>
      </c>
      <c r="Z60" t="s">
        <v>68</v>
      </c>
      <c r="AA60">
        <v>23042020</v>
      </c>
      <c r="AB60">
        <v>1882834</v>
      </c>
      <c r="AC60">
        <v>890686</v>
      </c>
      <c r="AD60">
        <v>47.31</v>
      </c>
      <c r="AE60" t="s">
        <v>68</v>
      </c>
      <c r="AF60">
        <v>22042020</v>
      </c>
      <c r="AG60">
        <v>2737381</v>
      </c>
      <c r="AH60">
        <v>1350566</v>
      </c>
      <c r="AI60">
        <v>49.34</v>
      </c>
      <c r="AJ60" t="s">
        <v>68</v>
      </c>
      <c r="AK60">
        <v>21042020</v>
      </c>
      <c r="AL60">
        <v>1650673</v>
      </c>
      <c r="AM60">
        <v>862482</v>
      </c>
      <c r="AN60">
        <v>52.25</v>
      </c>
      <c r="AO60" t="s">
        <v>68</v>
      </c>
      <c r="AP60">
        <v>20042020</v>
      </c>
      <c r="AQ60">
        <v>2291195</v>
      </c>
      <c r="AR60">
        <v>1076512</v>
      </c>
      <c r="AS60">
        <v>46.98</v>
      </c>
      <c r="AT60" t="s">
        <v>68</v>
      </c>
      <c r="AU60">
        <v>17042020</v>
      </c>
      <c r="AV60">
        <v>1327772</v>
      </c>
      <c r="AW60">
        <v>501505</v>
      </c>
      <c r="AX60">
        <v>37.770000000000003</v>
      </c>
      <c r="AY60" t="s">
        <v>68</v>
      </c>
      <c r="AZ60">
        <v>16042020</v>
      </c>
      <c r="BA60">
        <v>1453650</v>
      </c>
      <c r="BB60">
        <v>527014</v>
      </c>
      <c r="BC60">
        <v>36.25</v>
      </c>
      <c r="BD60" t="s">
        <v>68</v>
      </c>
      <c r="BE60">
        <v>15042020</v>
      </c>
      <c r="BF60">
        <v>1537630</v>
      </c>
      <c r="BG60">
        <v>493518</v>
      </c>
      <c r="BH60">
        <v>32.1</v>
      </c>
      <c r="BI60" t="s">
        <v>68</v>
      </c>
      <c r="BJ60">
        <v>13042020</v>
      </c>
      <c r="BK60">
        <v>1561005</v>
      </c>
      <c r="BL60">
        <v>343257</v>
      </c>
      <c r="BM60">
        <v>21.99</v>
      </c>
      <c r="BN60" t="s">
        <v>68</v>
      </c>
      <c r="BO60">
        <v>9042020</v>
      </c>
      <c r="BP60">
        <v>2416795</v>
      </c>
      <c r="BQ60">
        <v>797110</v>
      </c>
      <c r="BR60">
        <v>32.979999999999997</v>
      </c>
      <c r="BS60" t="s">
        <v>68</v>
      </c>
      <c r="BT60">
        <v>8042020</v>
      </c>
      <c r="BU60">
        <v>1376706</v>
      </c>
      <c r="BV60">
        <v>277601</v>
      </c>
      <c r="BW60">
        <v>20.16</v>
      </c>
      <c r="BY60" t="str">
        <f t="shared" si="3"/>
        <v>HEROMOTOCO</v>
      </c>
      <c r="BZ60">
        <f t="shared" si="4"/>
        <v>2786594</v>
      </c>
      <c r="CA60">
        <f t="shared" si="5"/>
        <v>1836009</v>
      </c>
      <c r="CB60">
        <f t="shared" si="6"/>
        <v>1057093</v>
      </c>
      <c r="CC60">
        <f t="shared" si="7"/>
        <v>1322270</v>
      </c>
      <c r="CD60">
        <f t="shared" si="8"/>
        <v>1711725</v>
      </c>
      <c r="CE60">
        <f t="shared" si="9"/>
        <v>1882834</v>
      </c>
      <c r="CF60">
        <f t="shared" si="10"/>
        <v>2737381</v>
      </c>
      <c r="CG60">
        <f t="shared" si="11"/>
        <v>1650673</v>
      </c>
      <c r="CH60">
        <f t="shared" si="12"/>
        <v>2291195</v>
      </c>
      <c r="CI60">
        <f t="shared" si="13"/>
        <v>1327772</v>
      </c>
      <c r="CJ60">
        <f t="shared" si="14"/>
        <v>1453650</v>
      </c>
      <c r="CK60">
        <f t="shared" si="15"/>
        <v>1537630</v>
      </c>
      <c r="CL60">
        <f t="shared" si="16"/>
        <v>1561005</v>
      </c>
      <c r="CM60">
        <f t="shared" si="17"/>
        <v>2416795</v>
      </c>
      <c r="CN60">
        <f t="shared" si="18"/>
        <v>1376706</v>
      </c>
      <c r="CP60">
        <f t="shared" si="19"/>
        <v>4215372</v>
      </c>
      <c r="CQ60">
        <f t="shared" si="20"/>
        <v>7809931</v>
      </c>
      <c r="CR60">
        <f t="shared" si="21"/>
        <v>14489180</v>
      </c>
      <c r="CS60">
        <f t="shared" si="22"/>
        <v>22786032</v>
      </c>
      <c r="CU60">
        <f t="shared" si="23"/>
        <v>617126</v>
      </c>
      <c r="CV60">
        <f t="shared" si="24"/>
        <v>567420</v>
      </c>
      <c r="CW60">
        <f t="shared" si="25"/>
        <v>449602</v>
      </c>
      <c r="CX60">
        <f t="shared" si="26"/>
        <v>507781</v>
      </c>
      <c r="CY60">
        <f t="shared" si="27"/>
        <v>451402</v>
      </c>
      <c r="CZ60">
        <f t="shared" si="28"/>
        <v>890686</v>
      </c>
      <c r="DA60">
        <f t="shared" si="29"/>
        <v>1350566</v>
      </c>
      <c r="DB60">
        <f t="shared" si="30"/>
        <v>862482</v>
      </c>
      <c r="DC60">
        <f t="shared" si="31"/>
        <v>1076512</v>
      </c>
      <c r="DD60">
        <f t="shared" si="32"/>
        <v>501505</v>
      </c>
      <c r="DE60">
        <f t="shared" si="33"/>
        <v>527014</v>
      </c>
      <c r="DF60">
        <f t="shared" si="34"/>
        <v>493518</v>
      </c>
      <c r="DG60">
        <f t="shared" si="35"/>
        <v>343257</v>
      </c>
      <c r="DH60">
        <f t="shared" si="36"/>
        <v>797110</v>
      </c>
      <c r="DI60">
        <f t="shared" si="37"/>
        <v>277601</v>
      </c>
      <c r="DK60">
        <f t="shared" si="38"/>
        <v>152480300</v>
      </c>
      <c r="DL60">
        <f t="shared" si="39"/>
        <v>286689100</v>
      </c>
      <c r="DM60">
        <f t="shared" si="40"/>
        <v>615645100</v>
      </c>
      <c r="DN60">
        <f t="shared" si="41"/>
        <v>881885500</v>
      </c>
      <c r="DP60" t="str">
        <f t="shared" si="0"/>
        <v>HEROMOTOCO</v>
      </c>
      <c r="DQ60">
        <f t="shared" si="42"/>
        <v>22.15</v>
      </c>
      <c r="DR60" s="12">
        <f t="shared" si="43"/>
        <v>36.1724421949</v>
      </c>
      <c r="DS60" s="12">
        <f t="shared" si="43"/>
        <v>36.708275655700412</v>
      </c>
      <c r="DT60" s="12">
        <f t="shared" si="43"/>
        <v>42.489989081507716</v>
      </c>
      <c r="DU60" s="12">
        <f t="shared" si="43"/>
        <v>38.702899214746999</v>
      </c>
      <c r="DV60" s="12" t="str">
        <f t="shared" si="44"/>
        <v/>
      </c>
      <c r="DX60" t="str">
        <f t="shared" si="2"/>
        <v>HEROMOTOCO</v>
      </c>
      <c r="DY60" s="12">
        <f t="shared" si="45"/>
        <v>22.15</v>
      </c>
      <c r="DZ60">
        <f t="shared" si="46"/>
        <v>30.91</v>
      </c>
      <c r="EA60">
        <f t="shared" si="47"/>
        <v>42.53</v>
      </c>
      <c r="EB60">
        <f t="shared" si="48"/>
        <v>38.4</v>
      </c>
      <c r="EC60">
        <f t="shared" si="49"/>
        <v>26.37</v>
      </c>
      <c r="ED60">
        <f t="shared" si="50"/>
        <v>47.31</v>
      </c>
      <c r="EE60">
        <f t="shared" si="51"/>
        <v>49.34</v>
      </c>
      <c r="EF60">
        <f t="shared" si="52"/>
        <v>52.25</v>
      </c>
      <c r="EG60">
        <f t="shared" si="53"/>
        <v>46.98</v>
      </c>
      <c r="EH60">
        <f t="shared" si="54"/>
        <v>37.770000000000003</v>
      </c>
      <c r="EI60">
        <f t="shared" si="55"/>
        <v>36.25</v>
      </c>
      <c r="EJ60">
        <f t="shared" si="56"/>
        <v>32.1</v>
      </c>
      <c r="EK60">
        <f t="shared" si="57"/>
        <v>21.99</v>
      </c>
      <c r="EL60">
        <f t="shared" si="58"/>
        <v>32.979999999999997</v>
      </c>
      <c r="EM60">
        <f t="shared" si="59"/>
        <v>20.16</v>
      </c>
    </row>
    <row r="61" spans="1:143" x14ac:dyDescent="0.25">
      <c r="A61" t="s">
        <v>69</v>
      </c>
      <c r="B61">
        <v>30042020</v>
      </c>
      <c r="C61">
        <v>45993743</v>
      </c>
      <c r="D61">
        <v>12577133</v>
      </c>
      <c r="E61">
        <v>27.35</v>
      </c>
      <c r="F61" t="s">
        <v>69</v>
      </c>
      <c r="G61">
        <v>29042020</v>
      </c>
      <c r="H61">
        <v>35702266</v>
      </c>
      <c r="I61">
        <v>8355705</v>
      </c>
      <c r="J61">
        <v>23.4</v>
      </c>
      <c r="K61" t="s">
        <v>69</v>
      </c>
      <c r="L61">
        <v>28042020</v>
      </c>
      <c r="M61">
        <v>13489959</v>
      </c>
      <c r="N61">
        <v>3411156</v>
      </c>
      <c r="O61">
        <v>25.29</v>
      </c>
      <c r="P61" t="s">
        <v>69</v>
      </c>
      <c r="Q61">
        <v>27042020</v>
      </c>
      <c r="R61">
        <v>18657008</v>
      </c>
      <c r="S61">
        <v>4382136</v>
      </c>
      <c r="T61">
        <v>23.49</v>
      </c>
      <c r="U61" t="s">
        <v>69</v>
      </c>
      <c r="V61">
        <v>24042020</v>
      </c>
      <c r="W61">
        <v>16901936</v>
      </c>
      <c r="X61">
        <v>5228798</v>
      </c>
      <c r="Y61">
        <v>30.94</v>
      </c>
      <c r="Z61" t="s">
        <v>69</v>
      </c>
      <c r="AA61">
        <v>23042020</v>
      </c>
      <c r="AB61">
        <v>16545796</v>
      </c>
      <c r="AC61">
        <v>2532841</v>
      </c>
      <c r="AD61">
        <v>15.31</v>
      </c>
      <c r="AE61" t="s">
        <v>69</v>
      </c>
      <c r="AF61">
        <v>22042020</v>
      </c>
      <c r="AG61">
        <v>14420045</v>
      </c>
      <c r="AH61">
        <v>2712500</v>
      </c>
      <c r="AI61">
        <v>18.809999999999999</v>
      </c>
      <c r="AJ61" t="s">
        <v>69</v>
      </c>
      <c r="AK61">
        <v>21042020</v>
      </c>
      <c r="AL61">
        <v>22935461</v>
      </c>
      <c r="AM61">
        <v>7792726</v>
      </c>
      <c r="AN61">
        <v>33.979999999999997</v>
      </c>
      <c r="AO61" t="s">
        <v>69</v>
      </c>
      <c r="AP61">
        <v>20042020</v>
      </c>
      <c r="AQ61">
        <v>18342560</v>
      </c>
      <c r="AR61">
        <v>4419842</v>
      </c>
      <c r="AS61">
        <v>24.1</v>
      </c>
      <c r="AT61" t="s">
        <v>69</v>
      </c>
      <c r="AU61">
        <v>17042020</v>
      </c>
      <c r="AV61">
        <v>14577305</v>
      </c>
      <c r="AW61">
        <v>3473248</v>
      </c>
      <c r="AX61">
        <v>23.83</v>
      </c>
      <c r="AY61" t="s">
        <v>69</v>
      </c>
      <c r="AZ61">
        <v>16042020</v>
      </c>
      <c r="BA61">
        <v>18972010</v>
      </c>
      <c r="BB61">
        <v>3814437</v>
      </c>
      <c r="BC61">
        <v>20.11</v>
      </c>
      <c r="BD61" t="s">
        <v>69</v>
      </c>
      <c r="BE61">
        <v>15042020</v>
      </c>
      <c r="BF61">
        <v>45561435</v>
      </c>
      <c r="BG61">
        <v>12786373</v>
      </c>
      <c r="BH61">
        <v>28.06</v>
      </c>
      <c r="BI61" t="s">
        <v>69</v>
      </c>
      <c r="BJ61">
        <v>13042020</v>
      </c>
      <c r="BK61">
        <v>23260082</v>
      </c>
      <c r="BL61">
        <v>5631467</v>
      </c>
      <c r="BM61">
        <v>24.21</v>
      </c>
      <c r="BN61" t="s">
        <v>69</v>
      </c>
      <c r="BO61">
        <v>9042020</v>
      </c>
      <c r="BP61">
        <v>14944332</v>
      </c>
      <c r="BQ61">
        <v>3387986</v>
      </c>
      <c r="BR61">
        <v>22.67</v>
      </c>
      <c r="BS61" t="s">
        <v>69</v>
      </c>
      <c r="BT61">
        <v>8042020</v>
      </c>
      <c r="BU61">
        <v>24227475</v>
      </c>
      <c r="BV61">
        <v>4757278</v>
      </c>
      <c r="BW61">
        <v>19.64</v>
      </c>
      <c r="BY61" t="str">
        <f t="shared" si="3"/>
        <v>HINDALCO</v>
      </c>
      <c r="BZ61">
        <f t="shared" si="4"/>
        <v>45993743</v>
      </c>
      <c r="CA61">
        <f t="shared" si="5"/>
        <v>35702266</v>
      </c>
      <c r="CB61">
        <f t="shared" si="6"/>
        <v>13489959</v>
      </c>
      <c r="CC61">
        <f t="shared" si="7"/>
        <v>18657008</v>
      </c>
      <c r="CD61">
        <f t="shared" si="8"/>
        <v>16901936</v>
      </c>
      <c r="CE61">
        <f t="shared" si="9"/>
        <v>16545796</v>
      </c>
      <c r="CF61">
        <f t="shared" si="10"/>
        <v>14420045</v>
      </c>
      <c r="CG61">
        <f t="shared" si="11"/>
        <v>22935461</v>
      </c>
      <c r="CH61">
        <f t="shared" si="12"/>
        <v>18342560</v>
      </c>
      <c r="CI61">
        <f t="shared" si="13"/>
        <v>14577305</v>
      </c>
      <c r="CJ61">
        <f t="shared" si="14"/>
        <v>18972010</v>
      </c>
      <c r="CK61">
        <f t="shared" si="15"/>
        <v>45561435</v>
      </c>
      <c r="CL61">
        <f t="shared" si="16"/>
        <v>23260082</v>
      </c>
      <c r="CM61">
        <f t="shared" si="17"/>
        <v>14944332</v>
      </c>
      <c r="CN61">
        <f t="shared" si="18"/>
        <v>24227475</v>
      </c>
      <c r="CP61">
        <f t="shared" si="19"/>
        <v>67849233</v>
      </c>
      <c r="CQ61">
        <f t="shared" si="20"/>
        <v>101296965</v>
      </c>
      <c r="CR61">
        <f t="shared" si="21"/>
        <v>156995031</v>
      </c>
      <c r="CS61">
        <f t="shared" si="22"/>
        <v>274310195</v>
      </c>
      <c r="CU61">
        <f t="shared" si="23"/>
        <v>12577133</v>
      </c>
      <c r="CV61">
        <f t="shared" si="24"/>
        <v>8355705</v>
      </c>
      <c r="CW61">
        <f t="shared" si="25"/>
        <v>3411156</v>
      </c>
      <c r="CX61">
        <f t="shared" si="26"/>
        <v>4382136</v>
      </c>
      <c r="CY61">
        <f t="shared" si="27"/>
        <v>5228798</v>
      </c>
      <c r="CZ61">
        <f t="shared" si="28"/>
        <v>2532841</v>
      </c>
      <c r="DA61">
        <f t="shared" si="29"/>
        <v>2712500</v>
      </c>
      <c r="DB61">
        <f t="shared" si="30"/>
        <v>7792726</v>
      </c>
      <c r="DC61">
        <f t="shared" si="31"/>
        <v>4419842</v>
      </c>
      <c r="DD61">
        <f t="shared" si="32"/>
        <v>3473248</v>
      </c>
      <c r="DE61">
        <f t="shared" si="33"/>
        <v>3814437</v>
      </c>
      <c r="DF61">
        <f t="shared" si="34"/>
        <v>12786373</v>
      </c>
      <c r="DG61">
        <f t="shared" si="35"/>
        <v>5631467</v>
      </c>
      <c r="DH61">
        <f t="shared" si="36"/>
        <v>3387986</v>
      </c>
      <c r="DI61">
        <f t="shared" si="37"/>
        <v>4757278</v>
      </c>
      <c r="DK61">
        <f t="shared" si="38"/>
        <v>1614899700</v>
      </c>
      <c r="DL61">
        <f t="shared" si="39"/>
        <v>2391063600</v>
      </c>
      <c r="DM61">
        <f t="shared" si="40"/>
        <v>3883570400</v>
      </c>
      <c r="DN61">
        <f t="shared" si="41"/>
        <v>6792921500</v>
      </c>
      <c r="DP61" t="str">
        <f t="shared" si="0"/>
        <v>HINDALCO</v>
      </c>
      <c r="DQ61">
        <f t="shared" si="42"/>
        <v>27.35</v>
      </c>
      <c r="DR61" s="12">
        <f t="shared" si="43"/>
        <v>23.801296324160361</v>
      </c>
      <c r="DS61" s="12">
        <f t="shared" si="43"/>
        <v>23.604493974720764</v>
      </c>
      <c r="DT61" s="12">
        <f t="shared" si="43"/>
        <v>24.736900112462795</v>
      </c>
      <c r="DU61" s="12">
        <f t="shared" si="43"/>
        <v>24.763649415217689</v>
      </c>
      <c r="DV61" s="12">
        <f t="shared" si="44"/>
        <v>27.35</v>
      </c>
      <c r="DX61" t="str">
        <f t="shared" si="2"/>
        <v>HINDALCO</v>
      </c>
      <c r="DY61" s="12">
        <f t="shared" si="45"/>
        <v>27.35</v>
      </c>
      <c r="DZ61">
        <f t="shared" si="46"/>
        <v>23.4</v>
      </c>
      <c r="EA61">
        <f t="shared" si="47"/>
        <v>25.29</v>
      </c>
      <c r="EB61">
        <f t="shared" si="48"/>
        <v>23.49</v>
      </c>
      <c r="EC61">
        <f t="shared" si="49"/>
        <v>30.94</v>
      </c>
      <c r="ED61">
        <f t="shared" si="50"/>
        <v>15.31</v>
      </c>
      <c r="EE61">
        <f t="shared" si="51"/>
        <v>18.809999999999999</v>
      </c>
      <c r="EF61">
        <f t="shared" si="52"/>
        <v>33.979999999999997</v>
      </c>
      <c r="EG61">
        <f t="shared" si="53"/>
        <v>24.1</v>
      </c>
      <c r="EH61">
        <f t="shared" si="54"/>
        <v>23.83</v>
      </c>
      <c r="EI61">
        <f t="shared" si="55"/>
        <v>20.11</v>
      </c>
      <c r="EJ61">
        <f t="shared" si="56"/>
        <v>28.06</v>
      </c>
      <c r="EK61">
        <f t="shared" si="57"/>
        <v>24.21</v>
      </c>
      <c r="EL61">
        <f t="shared" si="58"/>
        <v>22.67</v>
      </c>
      <c r="EM61">
        <f t="shared" si="59"/>
        <v>19.64</v>
      </c>
    </row>
    <row r="62" spans="1:143" x14ac:dyDescent="0.25">
      <c r="A62" t="s">
        <v>70</v>
      </c>
      <c r="B62">
        <v>30042020</v>
      </c>
      <c r="C62">
        <v>10064082</v>
      </c>
      <c r="D62">
        <v>4778415</v>
      </c>
      <c r="E62">
        <v>47.48</v>
      </c>
      <c r="F62" t="s">
        <v>70</v>
      </c>
      <c r="G62">
        <v>29042020</v>
      </c>
      <c r="H62">
        <v>6702713</v>
      </c>
      <c r="I62">
        <v>4193556</v>
      </c>
      <c r="J62">
        <v>62.57</v>
      </c>
      <c r="K62" t="s">
        <v>70</v>
      </c>
      <c r="L62">
        <v>28042020</v>
      </c>
      <c r="M62">
        <v>9677242</v>
      </c>
      <c r="N62">
        <v>5581117</v>
      </c>
      <c r="O62">
        <v>57.67</v>
      </c>
      <c r="P62" t="s">
        <v>70</v>
      </c>
      <c r="Q62">
        <v>27042020</v>
      </c>
      <c r="R62">
        <v>9188353</v>
      </c>
      <c r="S62">
        <v>5094011</v>
      </c>
      <c r="T62">
        <v>55.44</v>
      </c>
      <c r="U62" t="s">
        <v>70</v>
      </c>
      <c r="V62">
        <v>24042020</v>
      </c>
      <c r="W62">
        <v>3619046</v>
      </c>
      <c r="X62">
        <v>1494256</v>
      </c>
      <c r="Y62">
        <v>41.29</v>
      </c>
      <c r="Z62" t="s">
        <v>70</v>
      </c>
      <c r="AA62">
        <v>23042020</v>
      </c>
      <c r="AB62">
        <v>5474561</v>
      </c>
      <c r="AC62">
        <v>2466503</v>
      </c>
      <c r="AD62">
        <v>45.05</v>
      </c>
      <c r="AE62" t="s">
        <v>70</v>
      </c>
      <c r="AF62">
        <v>22042020</v>
      </c>
      <c r="AG62">
        <v>4806748</v>
      </c>
      <c r="AH62">
        <v>1286233</v>
      </c>
      <c r="AI62">
        <v>26.76</v>
      </c>
      <c r="AJ62" t="s">
        <v>70</v>
      </c>
      <c r="AK62">
        <v>21042020</v>
      </c>
      <c r="AL62">
        <v>6911751</v>
      </c>
      <c r="AM62">
        <v>2884591</v>
      </c>
      <c r="AN62">
        <v>41.73</v>
      </c>
      <c r="AO62" t="s">
        <v>70</v>
      </c>
      <c r="AP62">
        <v>20042020</v>
      </c>
      <c r="AQ62">
        <v>5607632</v>
      </c>
      <c r="AR62">
        <v>1777657</v>
      </c>
      <c r="AS62">
        <v>31.7</v>
      </c>
      <c r="AT62" t="s">
        <v>70</v>
      </c>
      <c r="AU62">
        <v>17042020</v>
      </c>
      <c r="AV62">
        <v>3891768</v>
      </c>
      <c r="AW62">
        <v>1322270</v>
      </c>
      <c r="AX62">
        <v>33.979999999999997</v>
      </c>
      <c r="AY62" t="s">
        <v>70</v>
      </c>
      <c r="AZ62">
        <v>16042020</v>
      </c>
      <c r="BA62">
        <v>4873925</v>
      </c>
      <c r="BB62">
        <v>1577932</v>
      </c>
      <c r="BC62">
        <v>32.369999999999997</v>
      </c>
      <c r="BD62" t="s">
        <v>70</v>
      </c>
      <c r="BE62">
        <v>15042020</v>
      </c>
      <c r="BF62">
        <v>7486566</v>
      </c>
      <c r="BG62">
        <v>3529964</v>
      </c>
      <c r="BH62">
        <v>47.15</v>
      </c>
      <c r="BI62" t="s">
        <v>70</v>
      </c>
      <c r="BJ62">
        <v>13042020</v>
      </c>
      <c r="BK62">
        <v>4934849</v>
      </c>
      <c r="BL62">
        <v>1012789</v>
      </c>
      <c r="BM62">
        <v>20.52</v>
      </c>
      <c r="BN62" t="s">
        <v>70</v>
      </c>
      <c r="BO62">
        <v>9042020</v>
      </c>
      <c r="BP62">
        <v>9847845</v>
      </c>
      <c r="BQ62">
        <v>3285307</v>
      </c>
      <c r="BR62">
        <v>33.36</v>
      </c>
      <c r="BS62" t="s">
        <v>70</v>
      </c>
      <c r="BT62">
        <v>8042020</v>
      </c>
      <c r="BU62">
        <v>5905379</v>
      </c>
      <c r="BV62">
        <v>1632279</v>
      </c>
      <c r="BW62">
        <v>27.64</v>
      </c>
      <c r="BY62" t="str">
        <f t="shared" si="3"/>
        <v>HINDPETRO</v>
      </c>
      <c r="BZ62">
        <f t="shared" si="4"/>
        <v>10064082</v>
      </c>
      <c r="CA62">
        <f t="shared" si="5"/>
        <v>6702713</v>
      </c>
      <c r="CB62">
        <f t="shared" si="6"/>
        <v>9677242</v>
      </c>
      <c r="CC62">
        <f t="shared" si="7"/>
        <v>9188353</v>
      </c>
      <c r="CD62">
        <f t="shared" si="8"/>
        <v>3619046</v>
      </c>
      <c r="CE62">
        <f t="shared" si="9"/>
        <v>5474561</v>
      </c>
      <c r="CF62">
        <f t="shared" si="10"/>
        <v>4806748</v>
      </c>
      <c r="CG62">
        <f t="shared" si="11"/>
        <v>6911751</v>
      </c>
      <c r="CH62">
        <f t="shared" si="12"/>
        <v>5607632</v>
      </c>
      <c r="CI62">
        <f t="shared" si="13"/>
        <v>3891768</v>
      </c>
      <c r="CJ62">
        <f t="shared" si="14"/>
        <v>4873925</v>
      </c>
      <c r="CK62">
        <f t="shared" si="15"/>
        <v>7486566</v>
      </c>
      <c r="CL62">
        <f t="shared" si="16"/>
        <v>4934849</v>
      </c>
      <c r="CM62">
        <f t="shared" si="17"/>
        <v>9847845</v>
      </c>
      <c r="CN62">
        <f t="shared" si="18"/>
        <v>5905379</v>
      </c>
      <c r="CP62">
        <f t="shared" si="19"/>
        <v>25568308</v>
      </c>
      <c r="CQ62">
        <f t="shared" si="20"/>
        <v>34661915</v>
      </c>
      <c r="CR62">
        <f t="shared" si="21"/>
        <v>51988046</v>
      </c>
      <c r="CS62">
        <f t="shared" si="22"/>
        <v>83022999</v>
      </c>
      <c r="CU62">
        <f t="shared" si="23"/>
        <v>4778415</v>
      </c>
      <c r="CV62">
        <f t="shared" si="24"/>
        <v>4193556</v>
      </c>
      <c r="CW62">
        <f t="shared" si="25"/>
        <v>5581117</v>
      </c>
      <c r="CX62">
        <f t="shared" si="26"/>
        <v>5094011</v>
      </c>
      <c r="CY62">
        <f t="shared" si="27"/>
        <v>1494256</v>
      </c>
      <c r="CZ62">
        <f t="shared" si="28"/>
        <v>2466503</v>
      </c>
      <c r="DA62">
        <f t="shared" si="29"/>
        <v>1286233</v>
      </c>
      <c r="DB62">
        <f t="shared" si="30"/>
        <v>2884591</v>
      </c>
      <c r="DC62">
        <f t="shared" si="31"/>
        <v>1777657</v>
      </c>
      <c r="DD62">
        <f t="shared" si="32"/>
        <v>1322270</v>
      </c>
      <c r="DE62">
        <f t="shared" si="33"/>
        <v>1577932</v>
      </c>
      <c r="DF62">
        <f t="shared" si="34"/>
        <v>3529964</v>
      </c>
      <c r="DG62">
        <f t="shared" si="35"/>
        <v>1012789</v>
      </c>
      <c r="DH62">
        <f t="shared" si="36"/>
        <v>3285307</v>
      </c>
      <c r="DI62">
        <f t="shared" si="37"/>
        <v>1632279</v>
      </c>
      <c r="DK62">
        <f t="shared" si="38"/>
        <v>1486868400</v>
      </c>
      <c r="DL62">
        <f t="shared" si="39"/>
        <v>1882944300</v>
      </c>
      <c r="DM62">
        <f t="shared" si="40"/>
        <v>2477792400</v>
      </c>
      <c r="DN62">
        <f t="shared" si="41"/>
        <v>3550618600</v>
      </c>
      <c r="DP62" t="str">
        <f t="shared" si="0"/>
        <v>HINDPETRO</v>
      </c>
      <c r="DQ62">
        <f t="shared" si="42"/>
        <v>47.48</v>
      </c>
      <c r="DR62" s="12">
        <f t="shared" si="43"/>
        <v>58.152788209528765</v>
      </c>
      <c r="DS62" s="12">
        <f t="shared" si="43"/>
        <v>54.323146889027917</v>
      </c>
      <c r="DT62" s="12">
        <f t="shared" si="43"/>
        <v>47.660810333206214</v>
      </c>
      <c r="DU62" s="12">
        <f t="shared" si="43"/>
        <v>42.766686855048441</v>
      </c>
      <c r="DV62" s="12" t="str">
        <f t="shared" si="44"/>
        <v/>
      </c>
      <c r="DX62" t="str">
        <f t="shared" si="2"/>
        <v>HINDPETRO</v>
      </c>
      <c r="DY62" s="12">
        <f t="shared" si="45"/>
        <v>47.48</v>
      </c>
      <c r="DZ62">
        <f t="shared" si="46"/>
        <v>62.57</v>
      </c>
      <c r="EA62">
        <f t="shared" si="47"/>
        <v>57.67</v>
      </c>
      <c r="EB62">
        <f t="shared" si="48"/>
        <v>55.44</v>
      </c>
      <c r="EC62">
        <f t="shared" si="49"/>
        <v>41.29</v>
      </c>
      <c r="ED62">
        <f t="shared" si="50"/>
        <v>45.05</v>
      </c>
      <c r="EE62">
        <f t="shared" si="51"/>
        <v>26.76</v>
      </c>
      <c r="EF62">
        <f t="shared" si="52"/>
        <v>41.73</v>
      </c>
      <c r="EG62">
        <f t="shared" si="53"/>
        <v>31.7</v>
      </c>
      <c r="EH62">
        <f t="shared" si="54"/>
        <v>33.979999999999997</v>
      </c>
      <c r="EI62">
        <f t="shared" si="55"/>
        <v>32.369999999999997</v>
      </c>
      <c r="EJ62">
        <f t="shared" si="56"/>
        <v>47.15</v>
      </c>
      <c r="EK62">
        <f t="shared" si="57"/>
        <v>20.52</v>
      </c>
      <c r="EL62">
        <f t="shared" si="58"/>
        <v>33.36</v>
      </c>
      <c r="EM62">
        <f t="shared" si="59"/>
        <v>27.64</v>
      </c>
    </row>
    <row r="63" spans="1:143" x14ac:dyDescent="0.25">
      <c r="A63" t="s">
        <v>71</v>
      </c>
      <c r="B63">
        <v>30042020</v>
      </c>
      <c r="C63">
        <v>8448104</v>
      </c>
      <c r="D63">
        <v>3554069</v>
      </c>
      <c r="E63">
        <v>42.07</v>
      </c>
      <c r="F63" t="s">
        <v>71</v>
      </c>
      <c r="G63">
        <v>29042020</v>
      </c>
      <c r="H63">
        <v>3642216</v>
      </c>
      <c r="I63">
        <v>1406774</v>
      </c>
      <c r="J63">
        <v>38.619999999999997</v>
      </c>
      <c r="K63" t="s">
        <v>71</v>
      </c>
      <c r="L63">
        <v>28042020</v>
      </c>
      <c r="M63">
        <v>2164048</v>
      </c>
      <c r="N63">
        <v>567932</v>
      </c>
      <c r="O63">
        <v>26.24</v>
      </c>
      <c r="P63" t="s">
        <v>71</v>
      </c>
      <c r="Q63">
        <v>27042020</v>
      </c>
      <c r="R63">
        <v>2013737</v>
      </c>
      <c r="S63">
        <v>694806</v>
      </c>
      <c r="T63">
        <v>34.5</v>
      </c>
      <c r="U63" t="s">
        <v>71</v>
      </c>
      <c r="V63">
        <v>24042020</v>
      </c>
      <c r="W63">
        <v>2169013</v>
      </c>
      <c r="X63">
        <v>743815</v>
      </c>
      <c r="Y63">
        <v>34.29</v>
      </c>
      <c r="Z63" t="s">
        <v>71</v>
      </c>
      <c r="AA63">
        <v>23042020</v>
      </c>
      <c r="AB63">
        <v>4095595</v>
      </c>
      <c r="AC63">
        <v>1145914</v>
      </c>
      <c r="AD63">
        <v>27.98</v>
      </c>
      <c r="AE63" t="s">
        <v>71</v>
      </c>
      <c r="AF63">
        <v>22042020</v>
      </c>
      <c r="AG63">
        <v>2837835</v>
      </c>
      <c r="AH63">
        <v>868376</v>
      </c>
      <c r="AI63">
        <v>30.6</v>
      </c>
      <c r="AJ63" t="s">
        <v>71</v>
      </c>
      <c r="AK63">
        <v>21042020</v>
      </c>
      <c r="AL63">
        <v>3227339</v>
      </c>
      <c r="AM63">
        <v>1160277</v>
      </c>
      <c r="AN63">
        <v>35.950000000000003</v>
      </c>
      <c r="AO63" t="s">
        <v>71</v>
      </c>
      <c r="AP63">
        <v>20042020</v>
      </c>
      <c r="AQ63">
        <v>2985278</v>
      </c>
      <c r="AR63">
        <v>1205304</v>
      </c>
      <c r="AS63">
        <v>40.369999999999997</v>
      </c>
      <c r="AT63" t="s">
        <v>71</v>
      </c>
      <c r="AU63">
        <v>17042020</v>
      </c>
      <c r="AV63">
        <v>4540967</v>
      </c>
      <c r="AW63">
        <v>2245797</v>
      </c>
      <c r="AX63">
        <v>49.46</v>
      </c>
      <c r="AY63" t="s">
        <v>71</v>
      </c>
      <c r="AZ63">
        <v>16042020</v>
      </c>
      <c r="BA63">
        <v>5388258</v>
      </c>
      <c r="BB63">
        <v>2459817</v>
      </c>
      <c r="BC63">
        <v>45.65</v>
      </c>
      <c r="BD63" t="s">
        <v>71</v>
      </c>
      <c r="BE63">
        <v>15042020</v>
      </c>
      <c r="BF63">
        <v>29485532</v>
      </c>
      <c r="BG63">
        <v>18290423</v>
      </c>
      <c r="BH63">
        <v>62.03</v>
      </c>
      <c r="BI63" t="s">
        <v>71</v>
      </c>
      <c r="BJ63">
        <v>13042020</v>
      </c>
      <c r="BK63">
        <v>3249562</v>
      </c>
      <c r="BL63">
        <v>1232563</v>
      </c>
      <c r="BM63">
        <v>37.93</v>
      </c>
      <c r="BN63" t="s">
        <v>71</v>
      </c>
      <c r="BO63">
        <v>9042020</v>
      </c>
      <c r="BP63">
        <v>4770083</v>
      </c>
      <c r="BQ63">
        <v>1750685</v>
      </c>
      <c r="BR63">
        <v>36.700000000000003</v>
      </c>
      <c r="BS63" t="s">
        <v>71</v>
      </c>
      <c r="BT63">
        <v>8042020</v>
      </c>
      <c r="BU63">
        <v>9791892</v>
      </c>
      <c r="BV63">
        <v>4893077</v>
      </c>
      <c r="BW63">
        <v>49.97</v>
      </c>
      <c r="BY63" t="str">
        <f t="shared" si="3"/>
        <v>HINDUNILVR</v>
      </c>
      <c r="BZ63">
        <f t="shared" si="4"/>
        <v>8448104</v>
      </c>
      <c r="CA63">
        <f t="shared" si="5"/>
        <v>3642216</v>
      </c>
      <c r="CB63">
        <f t="shared" si="6"/>
        <v>2164048</v>
      </c>
      <c r="CC63">
        <f t="shared" si="7"/>
        <v>2013737</v>
      </c>
      <c r="CD63">
        <f t="shared" si="8"/>
        <v>2169013</v>
      </c>
      <c r="CE63">
        <f t="shared" si="9"/>
        <v>4095595</v>
      </c>
      <c r="CF63">
        <f t="shared" si="10"/>
        <v>2837835</v>
      </c>
      <c r="CG63">
        <f t="shared" si="11"/>
        <v>3227339</v>
      </c>
      <c r="CH63">
        <f t="shared" si="12"/>
        <v>2985278</v>
      </c>
      <c r="CI63">
        <f t="shared" si="13"/>
        <v>4540967</v>
      </c>
      <c r="CJ63">
        <f t="shared" si="14"/>
        <v>5388258</v>
      </c>
      <c r="CK63">
        <f t="shared" si="15"/>
        <v>29485532</v>
      </c>
      <c r="CL63">
        <f t="shared" si="16"/>
        <v>3249562</v>
      </c>
      <c r="CM63">
        <f t="shared" si="17"/>
        <v>4770083</v>
      </c>
      <c r="CN63">
        <f t="shared" si="18"/>
        <v>9791892</v>
      </c>
      <c r="CP63">
        <f t="shared" si="19"/>
        <v>7820001</v>
      </c>
      <c r="CQ63">
        <f t="shared" si="20"/>
        <v>14084609</v>
      </c>
      <c r="CR63">
        <f t="shared" si="21"/>
        <v>23135061</v>
      </c>
      <c r="CS63">
        <f t="shared" si="22"/>
        <v>70569463</v>
      </c>
      <c r="CU63">
        <f t="shared" si="23"/>
        <v>3554069</v>
      </c>
      <c r="CV63">
        <f t="shared" si="24"/>
        <v>1406774</v>
      </c>
      <c r="CW63">
        <f t="shared" si="25"/>
        <v>567932</v>
      </c>
      <c r="CX63">
        <f t="shared" si="26"/>
        <v>694806</v>
      </c>
      <c r="CY63">
        <f t="shared" si="27"/>
        <v>743815</v>
      </c>
      <c r="CZ63">
        <f t="shared" si="28"/>
        <v>1145914</v>
      </c>
      <c r="DA63">
        <f t="shared" si="29"/>
        <v>868376</v>
      </c>
      <c r="DB63">
        <f t="shared" si="30"/>
        <v>1160277</v>
      </c>
      <c r="DC63">
        <f t="shared" si="31"/>
        <v>1205304</v>
      </c>
      <c r="DD63">
        <f t="shared" si="32"/>
        <v>2245797</v>
      </c>
      <c r="DE63">
        <f t="shared" si="33"/>
        <v>2459817</v>
      </c>
      <c r="DF63">
        <f t="shared" si="34"/>
        <v>18290423</v>
      </c>
      <c r="DG63">
        <f t="shared" si="35"/>
        <v>1232563</v>
      </c>
      <c r="DH63">
        <f t="shared" si="36"/>
        <v>1750685</v>
      </c>
      <c r="DI63">
        <f t="shared" si="37"/>
        <v>4893077</v>
      </c>
      <c r="DK63">
        <f t="shared" si="38"/>
        <v>266951200</v>
      </c>
      <c r="DL63">
        <f t="shared" si="39"/>
        <v>455924100</v>
      </c>
      <c r="DM63">
        <f t="shared" si="40"/>
        <v>779319800</v>
      </c>
      <c r="DN63">
        <f t="shared" si="41"/>
        <v>3377248300</v>
      </c>
      <c r="DP63" t="str">
        <f t="shared" si="0"/>
        <v>HINDUNILVR</v>
      </c>
      <c r="DQ63">
        <f t="shared" si="42"/>
        <v>42.07</v>
      </c>
      <c r="DR63" s="12">
        <f t="shared" si="43"/>
        <v>34.136977731844283</v>
      </c>
      <c r="DS63" s="12">
        <f t="shared" si="43"/>
        <v>32.370376770842554</v>
      </c>
      <c r="DT63" s="12">
        <f t="shared" si="43"/>
        <v>33.685660046455034</v>
      </c>
      <c r="DU63" s="12">
        <f t="shared" si="43"/>
        <v>47.857078067888942</v>
      </c>
      <c r="DV63" s="12" t="str">
        <f t="shared" si="44"/>
        <v/>
      </c>
      <c r="DX63" t="str">
        <f t="shared" si="2"/>
        <v>HINDUNILVR</v>
      </c>
      <c r="DY63" s="12">
        <f t="shared" si="45"/>
        <v>42.07</v>
      </c>
      <c r="DZ63">
        <f t="shared" si="46"/>
        <v>38.619999999999997</v>
      </c>
      <c r="EA63">
        <f t="shared" si="47"/>
        <v>26.24</v>
      </c>
      <c r="EB63">
        <f t="shared" si="48"/>
        <v>34.5</v>
      </c>
      <c r="EC63">
        <f t="shared" si="49"/>
        <v>34.29</v>
      </c>
      <c r="ED63">
        <f t="shared" si="50"/>
        <v>27.98</v>
      </c>
      <c r="EE63">
        <f t="shared" si="51"/>
        <v>30.6</v>
      </c>
      <c r="EF63">
        <f t="shared" si="52"/>
        <v>35.950000000000003</v>
      </c>
      <c r="EG63">
        <f t="shared" si="53"/>
        <v>40.369999999999997</v>
      </c>
      <c r="EH63">
        <f t="shared" si="54"/>
        <v>49.46</v>
      </c>
      <c r="EI63">
        <f t="shared" si="55"/>
        <v>45.65</v>
      </c>
      <c r="EJ63">
        <f t="shared" si="56"/>
        <v>62.03</v>
      </c>
      <c r="EK63">
        <f t="shared" si="57"/>
        <v>37.93</v>
      </c>
      <c r="EL63">
        <f t="shared" si="58"/>
        <v>36.700000000000003</v>
      </c>
      <c r="EM63">
        <f t="shared" si="59"/>
        <v>49.97</v>
      </c>
    </row>
    <row r="64" spans="1:143" x14ac:dyDescent="0.25">
      <c r="A64" t="s">
        <v>72</v>
      </c>
      <c r="B64">
        <v>30042020</v>
      </c>
      <c r="C64">
        <v>30143670</v>
      </c>
      <c r="D64">
        <v>4638317</v>
      </c>
      <c r="E64">
        <v>15.39</v>
      </c>
      <c r="F64" t="s">
        <v>72</v>
      </c>
      <c r="G64">
        <v>29042020</v>
      </c>
      <c r="H64">
        <v>67875312</v>
      </c>
      <c r="I64">
        <v>5245271</v>
      </c>
      <c r="J64">
        <v>7.73</v>
      </c>
      <c r="K64" t="s">
        <v>72</v>
      </c>
      <c r="L64">
        <v>28042020</v>
      </c>
      <c r="M64">
        <v>21753321</v>
      </c>
      <c r="N64">
        <v>2064982</v>
      </c>
      <c r="O64">
        <v>9.49</v>
      </c>
      <c r="P64" t="s">
        <v>72</v>
      </c>
      <c r="Q64">
        <v>27042020</v>
      </c>
      <c r="R64">
        <v>21438480</v>
      </c>
      <c r="S64">
        <v>1846446</v>
      </c>
      <c r="T64">
        <v>8.61</v>
      </c>
      <c r="U64" t="s">
        <v>72</v>
      </c>
      <c r="V64">
        <v>24042020</v>
      </c>
      <c r="W64">
        <v>19607985</v>
      </c>
      <c r="X64">
        <v>3137970</v>
      </c>
      <c r="Y64">
        <v>16</v>
      </c>
      <c r="Z64" t="s">
        <v>72</v>
      </c>
      <c r="AA64">
        <v>23042020</v>
      </c>
      <c r="AB64">
        <v>22783589</v>
      </c>
      <c r="AC64">
        <v>2468082</v>
      </c>
      <c r="AD64">
        <v>10.83</v>
      </c>
      <c r="AE64" t="s">
        <v>72</v>
      </c>
      <c r="AF64">
        <v>22042020</v>
      </c>
      <c r="AG64">
        <v>35037242</v>
      </c>
      <c r="AH64">
        <v>2130428</v>
      </c>
      <c r="AI64">
        <v>6.08</v>
      </c>
      <c r="AJ64" t="s">
        <v>72</v>
      </c>
      <c r="AK64">
        <v>21042020</v>
      </c>
      <c r="AL64">
        <v>37693411</v>
      </c>
      <c r="AM64">
        <v>4028953</v>
      </c>
      <c r="AN64">
        <v>10.69</v>
      </c>
      <c r="AO64" t="s">
        <v>72</v>
      </c>
      <c r="AP64">
        <v>20042020</v>
      </c>
      <c r="AQ64">
        <v>51746746</v>
      </c>
      <c r="AR64">
        <v>5231572</v>
      </c>
      <c r="AS64">
        <v>10.11</v>
      </c>
      <c r="AT64" t="s">
        <v>72</v>
      </c>
      <c r="AU64">
        <v>17042020</v>
      </c>
      <c r="AV64">
        <v>82091441</v>
      </c>
      <c r="AW64">
        <v>8318970</v>
      </c>
      <c r="AX64">
        <v>10.130000000000001</v>
      </c>
      <c r="AY64" t="s">
        <v>72</v>
      </c>
      <c r="AZ64">
        <v>16042020</v>
      </c>
      <c r="BA64">
        <v>54680482</v>
      </c>
      <c r="BB64">
        <v>7871081</v>
      </c>
      <c r="BC64">
        <v>14.39</v>
      </c>
      <c r="BD64" t="s">
        <v>72</v>
      </c>
      <c r="BE64">
        <v>15042020</v>
      </c>
      <c r="BF64">
        <v>24767179</v>
      </c>
      <c r="BG64">
        <v>4244707</v>
      </c>
      <c r="BH64">
        <v>17.14</v>
      </c>
      <c r="BI64" t="s">
        <v>72</v>
      </c>
      <c r="BJ64">
        <v>13042020</v>
      </c>
      <c r="BK64">
        <v>22430423</v>
      </c>
      <c r="BL64">
        <v>2302278</v>
      </c>
      <c r="BM64">
        <v>10.26</v>
      </c>
      <c r="BN64" t="s">
        <v>72</v>
      </c>
      <c r="BO64">
        <v>9042020</v>
      </c>
      <c r="BP64">
        <v>18750464</v>
      </c>
      <c r="BQ64">
        <v>3309553</v>
      </c>
      <c r="BR64">
        <v>17.649999999999999</v>
      </c>
      <c r="BS64" t="s">
        <v>72</v>
      </c>
      <c r="BT64">
        <v>8042020</v>
      </c>
      <c r="BU64">
        <v>21733148</v>
      </c>
      <c r="BV64">
        <v>3628362</v>
      </c>
      <c r="BW64">
        <v>16.7</v>
      </c>
      <c r="BY64" t="str">
        <f t="shared" si="3"/>
        <v>IBULHSGFIN</v>
      </c>
      <c r="BZ64">
        <f t="shared" si="4"/>
        <v>30143670</v>
      </c>
      <c r="CA64">
        <f t="shared" si="5"/>
        <v>67875312</v>
      </c>
      <c r="CB64">
        <f t="shared" si="6"/>
        <v>21753321</v>
      </c>
      <c r="CC64">
        <f t="shared" si="7"/>
        <v>21438480</v>
      </c>
      <c r="CD64">
        <f t="shared" si="8"/>
        <v>19607985</v>
      </c>
      <c r="CE64">
        <f t="shared" si="9"/>
        <v>22783589</v>
      </c>
      <c r="CF64">
        <f t="shared" si="10"/>
        <v>35037242</v>
      </c>
      <c r="CG64">
        <f t="shared" si="11"/>
        <v>37693411</v>
      </c>
      <c r="CH64">
        <f t="shared" si="12"/>
        <v>51746746</v>
      </c>
      <c r="CI64">
        <f t="shared" si="13"/>
        <v>82091441</v>
      </c>
      <c r="CJ64">
        <f t="shared" si="14"/>
        <v>54680482</v>
      </c>
      <c r="CK64">
        <f t="shared" si="15"/>
        <v>24767179</v>
      </c>
      <c r="CL64">
        <f t="shared" si="16"/>
        <v>22430423</v>
      </c>
      <c r="CM64">
        <f t="shared" si="17"/>
        <v>18750464</v>
      </c>
      <c r="CN64">
        <f t="shared" si="18"/>
        <v>21733148</v>
      </c>
      <c r="CP64">
        <f t="shared" si="19"/>
        <v>111067113</v>
      </c>
      <c r="CQ64">
        <f t="shared" si="20"/>
        <v>153458687</v>
      </c>
      <c r="CR64">
        <f t="shared" si="21"/>
        <v>277936086</v>
      </c>
      <c r="CS64">
        <f t="shared" si="22"/>
        <v>480656075</v>
      </c>
      <c r="CU64">
        <f t="shared" si="23"/>
        <v>4638317</v>
      </c>
      <c r="CV64">
        <f t="shared" si="24"/>
        <v>5245271</v>
      </c>
      <c r="CW64">
        <f t="shared" si="25"/>
        <v>2064982</v>
      </c>
      <c r="CX64">
        <f t="shared" si="26"/>
        <v>1846446</v>
      </c>
      <c r="CY64">
        <f t="shared" si="27"/>
        <v>3137970</v>
      </c>
      <c r="CZ64">
        <f t="shared" si="28"/>
        <v>2468082</v>
      </c>
      <c r="DA64">
        <f t="shared" si="29"/>
        <v>2130428</v>
      </c>
      <c r="DB64">
        <f t="shared" si="30"/>
        <v>4028953</v>
      </c>
      <c r="DC64">
        <f t="shared" si="31"/>
        <v>5231572</v>
      </c>
      <c r="DD64">
        <f t="shared" si="32"/>
        <v>8318970</v>
      </c>
      <c r="DE64">
        <f t="shared" si="33"/>
        <v>7871081</v>
      </c>
      <c r="DF64">
        <f t="shared" si="34"/>
        <v>4244707</v>
      </c>
      <c r="DG64">
        <f t="shared" si="35"/>
        <v>2302278</v>
      </c>
      <c r="DH64">
        <f t="shared" si="36"/>
        <v>3309553</v>
      </c>
      <c r="DI64">
        <f t="shared" si="37"/>
        <v>3628362</v>
      </c>
      <c r="DK64">
        <f t="shared" si="38"/>
        <v>915669900</v>
      </c>
      <c r="DL64">
        <f t="shared" si="39"/>
        <v>1476275100</v>
      </c>
      <c r="DM64">
        <f t="shared" si="40"/>
        <v>2615370400</v>
      </c>
      <c r="DN64">
        <f t="shared" si="41"/>
        <v>5220029300</v>
      </c>
      <c r="DP64" t="str">
        <f t="shared" si="0"/>
        <v>IBULHSGFIN</v>
      </c>
      <c r="DQ64">
        <f t="shared" si="42"/>
        <v>15.39</v>
      </c>
      <c r="DR64" s="12">
        <f t="shared" si="43"/>
        <v>8.2442937001522676</v>
      </c>
      <c r="DS64" s="12">
        <f t="shared" si="43"/>
        <v>9.6200164934292705</v>
      </c>
      <c r="DT64" s="12">
        <f t="shared" si="43"/>
        <v>9.4099706074151168</v>
      </c>
      <c r="DU64" s="12">
        <f t="shared" si="43"/>
        <v>10.860217048125316</v>
      </c>
      <c r="DV64" s="12">
        <f t="shared" si="44"/>
        <v>15.39</v>
      </c>
      <c r="DX64" t="str">
        <f t="shared" si="2"/>
        <v>IBULHSGFIN</v>
      </c>
      <c r="DY64" s="12">
        <f t="shared" si="45"/>
        <v>15.39</v>
      </c>
      <c r="DZ64">
        <f t="shared" si="46"/>
        <v>7.73</v>
      </c>
      <c r="EA64">
        <f t="shared" si="47"/>
        <v>9.49</v>
      </c>
      <c r="EB64">
        <f t="shared" si="48"/>
        <v>8.61</v>
      </c>
      <c r="EC64">
        <f t="shared" si="49"/>
        <v>16</v>
      </c>
      <c r="ED64">
        <f t="shared" si="50"/>
        <v>10.83</v>
      </c>
      <c r="EE64">
        <f t="shared" si="51"/>
        <v>6.08</v>
      </c>
      <c r="EF64">
        <f t="shared" si="52"/>
        <v>10.69</v>
      </c>
      <c r="EG64">
        <f t="shared" si="53"/>
        <v>10.11</v>
      </c>
      <c r="EH64">
        <f t="shared" si="54"/>
        <v>10.130000000000001</v>
      </c>
      <c r="EI64">
        <f t="shared" si="55"/>
        <v>14.39</v>
      </c>
      <c r="EJ64">
        <f t="shared" si="56"/>
        <v>17.14</v>
      </c>
      <c r="EK64">
        <f t="shared" si="57"/>
        <v>10.26</v>
      </c>
      <c r="EL64">
        <f t="shared" si="58"/>
        <v>17.649999999999999</v>
      </c>
      <c r="EM64">
        <f t="shared" si="59"/>
        <v>16.7</v>
      </c>
    </row>
    <row r="65" spans="1:143" x14ac:dyDescent="0.25">
      <c r="A65" t="s">
        <v>73</v>
      </c>
      <c r="B65">
        <v>30042020</v>
      </c>
      <c r="C65">
        <v>45735197</v>
      </c>
      <c r="D65">
        <v>13787089</v>
      </c>
      <c r="E65">
        <v>30.15</v>
      </c>
      <c r="F65" t="s">
        <v>73</v>
      </c>
      <c r="G65">
        <v>29042020</v>
      </c>
      <c r="H65">
        <v>39342166</v>
      </c>
      <c r="I65">
        <v>10509163</v>
      </c>
      <c r="J65">
        <v>26.71</v>
      </c>
      <c r="K65" t="s">
        <v>73</v>
      </c>
      <c r="L65">
        <v>28042020</v>
      </c>
      <c r="M65">
        <v>32934538</v>
      </c>
      <c r="N65">
        <v>9305910</v>
      </c>
      <c r="O65">
        <v>28.26</v>
      </c>
      <c r="P65" t="s">
        <v>73</v>
      </c>
      <c r="Q65">
        <v>27042020</v>
      </c>
      <c r="R65">
        <v>38981101</v>
      </c>
      <c r="S65">
        <v>12387917</v>
      </c>
      <c r="T65">
        <v>31.78</v>
      </c>
      <c r="U65" t="s">
        <v>73</v>
      </c>
      <c r="V65">
        <v>24042020</v>
      </c>
      <c r="W65">
        <v>38513311</v>
      </c>
      <c r="X65">
        <v>10567552</v>
      </c>
      <c r="Y65">
        <v>27.44</v>
      </c>
      <c r="Z65" t="s">
        <v>73</v>
      </c>
      <c r="AA65">
        <v>23042020</v>
      </c>
      <c r="AB65">
        <v>45953483</v>
      </c>
      <c r="AC65">
        <v>11223941</v>
      </c>
      <c r="AD65">
        <v>24.42</v>
      </c>
      <c r="AE65" t="s">
        <v>73</v>
      </c>
      <c r="AF65">
        <v>22042020</v>
      </c>
      <c r="AG65">
        <v>49115661</v>
      </c>
      <c r="AH65">
        <v>8929162</v>
      </c>
      <c r="AI65">
        <v>18.18</v>
      </c>
      <c r="AJ65" t="s">
        <v>73</v>
      </c>
      <c r="AK65">
        <v>21042020</v>
      </c>
      <c r="AL65">
        <v>50118816</v>
      </c>
      <c r="AM65">
        <v>14419656</v>
      </c>
      <c r="AN65">
        <v>28.77</v>
      </c>
      <c r="AO65" t="s">
        <v>73</v>
      </c>
      <c r="AP65">
        <v>20042020</v>
      </c>
      <c r="AQ65">
        <v>55811178</v>
      </c>
      <c r="AR65">
        <v>15614026</v>
      </c>
      <c r="AS65">
        <v>27.98</v>
      </c>
      <c r="AT65" t="s">
        <v>73</v>
      </c>
      <c r="AU65">
        <v>17042020</v>
      </c>
      <c r="AV65">
        <v>69008019</v>
      </c>
      <c r="AW65">
        <v>14016794</v>
      </c>
      <c r="AX65">
        <v>20.309999999999999</v>
      </c>
      <c r="AY65" t="s">
        <v>73</v>
      </c>
      <c r="AZ65">
        <v>16042020</v>
      </c>
      <c r="BA65">
        <v>56494211</v>
      </c>
      <c r="BB65">
        <v>15601137</v>
      </c>
      <c r="BC65">
        <v>27.62</v>
      </c>
      <c r="BD65" t="s">
        <v>73</v>
      </c>
      <c r="BE65">
        <v>15042020</v>
      </c>
      <c r="BF65">
        <v>49134201</v>
      </c>
      <c r="BG65">
        <v>13223129</v>
      </c>
      <c r="BH65">
        <v>26.91</v>
      </c>
      <c r="BI65" t="s">
        <v>73</v>
      </c>
      <c r="BJ65">
        <v>13042020</v>
      </c>
      <c r="BK65">
        <v>30995409</v>
      </c>
      <c r="BL65">
        <v>6711383</v>
      </c>
      <c r="BM65">
        <v>21.65</v>
      </c>
      <c r="BN65" t="s">
        <v>73</v>
      </c>
      <c r="BO65">
        <v>9042020</v>
      </c>
      <c r="BP65">
        <v>52432049</v>
      </c>
      <c r="BQ65">
        <v>13244134</v>
      </c>
      <c r="BR65">
        <v>25.26</v>
      </c>
      <c r="BS65" t="s">
        <v>73</v>
      </c>
      <c r="BT65">
        <v>8042020</v>
      </c>
      <c r="BU65">
        <v>73931642</v>
      </c>
      <c r="BV65">
        <v>23456793</v>
      </c>
      <c r="BW65">
        <v>31.73</v>
      </c>
      <c r="BY65" t="str">
        <f t="shared" si="3"/>
        <v>ICICIBANK</v>
      </c>
      <c r="BZ65">
        <f t="shared" si="4"/>
        <v>45735197</v>
      </c>
      <c r="CA65">
        <f t="shared" si="5"/>
        <v>39342166</v>
      </c>
      <c r="CB65">
        <f t="shared" si="6"/>
        <v>32934538</v>
      </c>
      <c r="CC65">
        <f t="shared" si="7"/>
        <v>38981101</v>
      </c>
      <c r="CD65">
        <f t="shared" si="8"/>
        <v>38513311</v>
      </c>
      <c r="CE65">
        <f t="shared" si="9"/>
        <v>45953483</v>
      </c>
      <c r="CF65">
        <f t="shared" si="10"/>
        <v>49115661</v>
      </c>
      <c r="CG65">
        <f t="shared" si="11"/>
        <v>50118816</v>
      </c>
      <c r="CH65">
        <f t="shared" si="12"/>
        <v>55811178</v>
      </c>
      <c r="CI65">
        <f t="shared" si="13"/>
        <v>69008019</v>
      </c>
      <c r="CJ65">
        <f t="shared" si="14"/>
        <v>56494211</v>
      </c>
      <c r="CK65">
        <f t="shared" si="15"/>
        <v>49134201</v>
      </c>
      <c r="CL65">
        <f t="shared" si="16"/>
        <v>30995409</v>
      </c>
      <c r="CM65">
        <f t="shared" si="17"/>
        <v>52432049</v>
      </c>
      <c r="CN65">
        <f t="shared" si="18"/>
        <v>73931642</v>
      </c>
      <c r="CP65">
        <f t="shared" si="19"/>
        <v>111257805</v>
      </c>
      <c r="CQ65">
        <f t="shared" si="20"/>
        <v>195724599</v>
      </c>
      <c r="CR65">
        <f t="shared" si="21"/>
        <v>350770254</v>
      </c>
      <c r="CS65">
        <f t="shared" si="22"/>
        <v>608834143</v>
      </c>
      <c r="CU65">
        <f t="shared" si="23"/>
        <v>13787089</v>
      </c>
      <c r="CV65">
        <f t="shared" si="24"/>
        <v>10509163</v>
      </c>
      <c r="CW65">
        <f t="shared" si="25"/>
        <v>9305910</v>
      </c>
      <c r="CX65">
        <f t="shared" si="26"/>
        <v>12387917</v>
      </c>
      <c r="CY65">
        <f t="shared" si="27"/>
        <v>10567552</v>
      </c>
      <c r="CZ65">
        <f t="shared" si="28"/>
        <v>11223941</v>
      </c>
      <c r="DA65">
        <f t="shared" si="29"/>
        <v>8929162</v>
      </c>
      <c r="DB65">
        <f t="shared" si="30"/>
        <v>14419656</v>
      </c>
      <c r="DC65">
        <f t="shared" si="31"/>
        <v>15614026</v>
      </c>
      <c r="DD65">
        <f t="shared" si="32"/>
        <v>14016794</v>
      </c>
      <c r="DE65">
        <f t="shared" si="33"/>
        <v>15601137</v>
      </c>
      <c r="DF65">
        <f t="shared" si="34"/>
        <v>13223129</v>
      </c>
      <c r="DG65">
        <f t="shared" si="35"/>
        <v>6711383</v>
      </c>
      <c r="DH65">
        <f t="shared" si="36"/>
        <v>13244134</v>
      </c>
      <c r="DI65">
        <f t="shared" si="37"/>
        <v>23456793</v>
      </c>
      <c r="DK65">
        <f t="shared" si="38"/>
        <v>3220299000</v>
      </c>
      <c r="DL65">
        <f t="shared" si="39"/>
        <v>5399448300</v>
      </c>
      <c r="DM65">
        <f t="shared" si="40"/>
        <v>9295732700</v>
      </c>
      <c r="DN65">
        <f t="shared" si="41"/>
        <v>15575390400</v>
      </c>
      <c r="DP65" t="str">
        <f t="shared" si="0"/>
        <v>ICICIBANK</v>
      </c>
      <c r="DQ65">
        <f t="shared" si="42"/>
        <v>30.15</v>
      </c>
      <c r="DR65" s="12">
        <f t="shared" si="43"/>
        <v>28.944477198700802</v>
      </c>
      <c r="DS65" s="12">
        <f t="shared" si="43"/>
        <v>27.586968258394542</v>
      </c>
      <c r="DT65" s="12">
        <f t="shared" si="43"/>
        <v>26.500915040532483</v>
      </c>
      <c r="DU65" s="12">
        <f t="shared" si="43"/>
        <v>25.582320865339511</v>
      </c>
      <c r="DV65" s="12">
        <f t="shared" si="44"/>
        <v>30.15</v>
      </c>
      <c r="DX65" t="str">
        <f t="shared" si="2"/>
        <v>ICICIBANK</v>
      </c>
      <c r="DY65" s="12">
        <f t="shared" si="45"/>
        <v>30.15</v>
      </c>
      <c r="DZ65">
        <f t="shared" si="46"/>
        <v>26.71</v>
      </c>
      <c r="EA65">
        <f t="shared" si="47"/>
        <v>28.26</v>
      </c>
      <c r="EB65">
        <f t="shared" si="48"/>
        <v>31.78</v>
      </c>
      <c r="EC65">
        <f t="shared" si="49"/>
        <v>27.44</v>
      </c>
      <c r="ED65">
        <f t="shared" si="50"/>
        <v>24.42</v>
      </c>
      <c r="EE65">
        <f t="shared" si="51"/>
        <v>18.18</v>
      </c>
      <c r="EF65">
        <f t="shared" si="52"/>
        <v>28.77</v>
      </c>
      <c r="EG65">
        <f t="shared" si="53"/>
        <v>27.98</v>
      </c>
      <c r="EH65">
        <f t="shared" si="54"/>
        <v>20.309999999999999</v>
      </c>
      <c r="EI65">
        <f t="shared" si="55"/>
        <v>27.62</v>
      </c>
      <c r="EJ65">
        <f t="shared" si="56"/>
        <v>26.91</v>
      </c>
      <c r="EK65">
        <f t="shared" si="57"/>
        <v>21.65</v>
      </c>
      <c r="EL65">
        <f t="shared" si="58"/>
        <v>25.26</v>
      </c>
      <c r="EM65">
        <f t="shared" si="59"/>
        <v>31.73</v>
      </c>
    </row>
    <row r="66" spans="1:143" x14ac:dyDescent="0.25">
      <c r="A66" t="s">
        <v>74</v>
      </c>
      <c r="B66">
        <v>30042020</v>
      </c>
      <c r="C66">
        <v>3287882</v>
      </c>
      <c r="D66">
        <v>572547</v>
      </c>
      <c r="E66">
        <v>17.41</v>
      </c>
      <c r="F66" t="s">
        <v>74</v>
      </c>
      <c r="G66">
        <v>29042020</v>
      </c>
      <c r="H66">
        <v>6376398</v>
      </c>
      <c r="I66">
        <v>1785289</v>
      </c>
      <c r="J66">
        <v>28</v>
      </c>
      <c r="K66" t="s">
        <v>74</v>
      </c>
      <c r="L66">
        <v>28042020</v>
      </c>
      <c r="M66">
        <v>4346832</v>
      </c>
      <c r="N66">
        <v>1424214</v>
      </c>
      <c r="O66">
        <v>32.76</v>
      </c>
      <c r="P66" t="s">
        <v>74</v>
      </c>
      <c r="Q66">
        <v>27042020</v>
      </c>
      <c r="R66">
        <v>13869760</v>
      </c>
      <c r="S66">
        <v>2581799</v>
      </c>
      <c r="T66">
        <v>18.61</v>
      </c>
      <c r="U66" t="s">
        <v>74</v>
      </c>
      <c r="V66">
        <v>24042020</v>
      </c>
      <c r="W66">
        <v>6324162</v>
      </c>
      <c r="X66">
        <v>1920861</v>
      </c>
      <c r="Y66">
        <v>30.37</v>
      </c>
      <c r="Z66" t="s">
        <v>74</v>
      </c>
      <c r="AA66">
        <v>23042020</v>
      </c>
      <c r="AB66">
        <v>2648105</v>
      </c>
      <c r="AC66">
        <v>758828</v>
      </c>
      <c r="AD66">
        <v>28.66</v>
      </c>
      <c r="AE66" t="s">
        <v>74</v>
      </c>
      <c r="AF66">
        <v>22042020</v>
      </c>
      <c r="AG66">
        <v>2581168</v>
      </c>
      <c r="AH66">
        <v>643095</v>
      </c>
      <c r="AI66">
        <v>24.91</v>
      </c>
      <c r="AJ66" t="s">
        <v>74</v>
      </c>
      <c r="AK66">
        <v>21042020</v>
      </c>
      <c r="AL66">
        <v>2670354</v>
      </c>
      <c r="AM66">
        <v>759882</v>
      </c>
      <c r="AN66">
        <v>28.46</v>
      </c>
      <c r="AO66" t="s">
        <v>74</v>
      </c>
      <c r="AP66">
        <v>20042020</v>
      </c>
      <c r="AQ66">
        <v>7660781</v>
      </c>
      <c r="AR66">
        <v>1459833</v>
      </c>
      <c r="AS66">
        <v>19.059999999999999</v>
      </c>
      <c r="AT66" t="s">
        <v>74</v>
      </c>
      <c r="AU66">
        <v>17042020</v>
      </c>
      <c r="AV66">
        <v>5684533</v>
      </c>
      <c r="AW66">
        <v>1132100</v>
      </c>
      <c r="AX66">
        <v>19.920000000000002</v>
      </c>
      <c r="AY66" t="s">
        <v>74</v>
      </c>
      <c r="AZ66">
        <v>16042020</v>
      </c>
      <c r="BA66">
        <v>4089522</v>
      </c>
      <c r="BB66">
        <v>1340296</v>
      </c>
      <c r="BC66">
        <v>32.770000000000003</v>
      </c>
      <c r="BD66" t="s">
        <v>74</v>
      </c>
      <c r="BE66">
        <v>15042020</v>
      </c>
      <c r="BF66">
        <v>2874352</v>
      </c>
      <c r="BG66">
        <v>1312817</v>
      </c>
      <c r="BH66">
        <v>45.67</v>
      </c>
      <c r="BI66" t="s">
        <v>74</v>
      </c>
      <c r="BJ66">
        <v>13042020</v>
      </c>
      <c r="BK66">
        <v>2574306</v>
      </c>
      <c r="BL66">
        <v>688027</v>
      </c>
      <c r="BM66">
        <v>26.73</v>
      </c>
      <c r="BN66" t="s">
        <v>74</v>
      </c>
      <c r="BO66">
        <v>9042020</v>
      </c>
      <c r="BP66">
        <v>3956917</v>
      </c>
      <c r="BQ66">
        <v>1149590</v>
      </c>
      <c r="BR66">
        <v>29.05</v>
      </c>
      <c r="BS66" t="s">
        <v>74</v>
      </c>
      <c r="BT66">
        <v>8042020</v>
      </c>
      <c r="BU66">
        <v>3970133</v>
      </c>
      <c r="BV66">
        <v>1401797</v>
      </c>
      <c r="BW66">
        <v>35.31</v>
      </c>
      <c r="BY66" t="str">
        <f t="shared" si="3"/>
        <v>ICICIPRULI</v>
      </c>
      <c r="BZ66">
        <f t="shared" si="4"/>
        <v>3287882</v>
      </c>
      <c r="CA66">
        <f t="shared" si="5"/>
        <v>6376398</v>
      </c>
      <c r="CB66">
        <f t="shared" si="6"/>
        <v>4346832</v>
      </c>
      <c r="CC66">
        <f t="shared" si="7"/>
        <v>13869760</v>
      </c>
      <c r="CD66">
        <f t="shared" si="8"/>
        <v>6324162</v>
      </c>
      <c r="CE66">
        <f t="shared" si="9"/>
        <v>2648105</v>
      </c>
      <c r="CF66">
        <f t="shared" si="10"/>
        <v>2581168</v>
      </c>
      <c r="CG66">
        <f t="shared" si="11"/>
        <v>2670354</v>
      </c>
      <c r="CH66">
        <f t="shared" si="12"/>
        <v>7660781</v>
      </c>
      <c r="CI66">
        <f t="shared" si="13"/>
        <v>5684533</v>
      </c>
      <c r="CJ66">
        <f t="shared" si="14"/>
        <v>4089522</v>
      </c>
      <c r="CK66">
        <f t="shared" si="15"/>
        <v>2874352</v>
      </c>
      <c r="CL66">
        <f t="shared" si="16"/>
        <v>2574306</v>
      </c>
      <c r="CM66">
        <f t="shared" si="17"/>
        <v>3956917</v>
      </c>
      <c r="CN66">
        <f t="shared" si="18"/>
        <v>3970133</v>
      </c>
      <c r="CP66">
        <f t="shared" si="19"/>
        <v>24592990</v>
      </c>
      <c r="CQ66">
        <f t="shared" si="20"/>
        <v>33565257</v>
      </c>
      <c r="CR66">
        <f t="shared" si="21"/>
        <v>46477560</v>
      </c>
      <c r="CS66">
        <f t="shared" si="22"/>
        <v>65657190</v>
      </c>
      <c r="CU66">
        <f t="shared" si="23"/>
        <v>572547</v>
      </c>
      <c r="CV66">
        <f t="shared" si="24"/>
        <v>1785289</v>
      </c>
      <c r="CW66">
        <f t="shared" si="25"/>
        <v>1424214</v>
      </c>
      <c r="CX66">
        <f t="shared" si="26"/>
        <v>2581799</v>
      </c>
      <c r="CY66">
        <f t="shared" si="27"/>
        <v>1920861</v>
      </c>
      <c r="CZ66">
        <f t="shared" si="28"/>
        <v>758828</v>
      </c>
      <c r="DA66">
        <f t="shared" si="29"/>
        <v>643095</v>
      </c>
      <c r="DB66">
        <f t="shared" si="30"/>
        <v>759882</v>
      </c>
      <c r="DC66">
        <f t="shared" si="31"/>
        <v>1459833</v>
      </c>
      <c r="DD66">
        <f t="shared" si="32"/>
        <v>1132100</v>
      </c>
      <c r="DE66">
        <f t="shared" si="33"/>
        <v>1340296</v>
      </c>
      <c r="DF66">
        <f t="shared" si="34"/>
        <v>1312817</v>
      </c>
      <c r="DG66">
        <f t="shared" si="35"/>
        <v>688027</v>
      </c>
      <c r="DH66">
        <f t="shared" si="36"/>
        <v>1149590</v>
      </c>
      <c r="DI66">
        <f t="shared" si="37"/>
        <v>1401797</v>
      </c>
      <c r="DK66">
        <f t="shared" si="38"/>
        <v>579130200</v>
      </c>
      <c r="DL66">
        <f t="shared" si="39"/>
        <v>847099100</v>
      </c>
      <c r="DM66">
        <f t="shared" si="40"/>
        <v>1133380100</v>
      </c>
      <c r="DN66">
        <f t="shared" si="41"/>
        <v>1695663100</v>
      </c>
      <c r="DP66" t="str">
        <f t="shared" ref="DP66:DP129" si="60">A66</f>
        <v>ICICIPRULI</v>
      </c>
      <c r="DQ66">
        <f t="shared" si="42"/>
        <v>17.41</v>
      </c>
      <c r="DR66" s="12">
        <f t="shared" si="43"/>
        <v>23.548588439225973</v>
      </c>
      <c r="DS66" s="12">
        <f t="shared" si="43"/>
        <v>25.237378638274691</v>
      </c>
      <c r="DT66" s="12">
        <f t="shared" si="43"/>
        <v>24.385533577924488</v>
      </c>
      <c r="DU66" s="12">
        <f t="shared" si="43"/>
        <v>25.826007783762904</v>
      </c>
      <c r="DV66" s="12" t="str">
        <f t="shared" si="44"/>
        <v/>
      </c>
      <c r="DX66" t="str">
        <f t="shared" ref="DX66:DX129" si="61">DP66</f>
        <v>ICICIPRULI</v>
      </c>
      <c r="DY66" s="12">
        <f t="shared" si="45"/>
        <v>17.41</v>
      </c>
      <c r="DZ66">
        <f t="shared" si="46"/>
        <v>28</v>
      </c>
      <c r="EA66">
        <f t="shared" si="47"/>
        <v>32.76</v>
      </c>
      <c r="EB66">
        <f t="shared" si="48"/>
        <v>18.61</v>
      </c>
      <c r="EC66">
        <f t="shared" si="49"/>
        <v>30.37</v>
      </c>
      <c r="ED66">
        <f t="shared" si="50"/>
        <v>28.66</v>
      </c>
      <c r="EE66">
        <f t="shared" si="51"/>
        <v>24.91</v>
      </c>
      <c r="EF66">
        <f t="shared" si="52"/>
        <v>28.46</v>
      </c>
      <c r="EG66">
        <f t="shared" si="53"/>
        <v>19.059999999999999</v>
      </c>
      <c r="EH66">
        <f t="shared" si="54"/>
        <v>19.920000000000002</v>
      </c>
      <c r="EI66">
        <f t="shared" si="55"/>
        <v>32.770000000000003</v>
      </c>
      <c r="EJ66">
        <f t="shared" si="56"/>
        <v>45.67</v>
      </c>
      <c r="EK66">
        <f t="shared" si="57"/>
        <v>26.73</v>
      </c>
      <c r="EL66">
        <f t="shared" si="58"/>
        <v>29.05</v>
      </c>
      <c r="EM66">
        <f t="shared" si="59"/>
        <v>35.31</v>
      </c>
    </row>
    <row r="67" spans="1:143" x14ac:dyDescent="0.25">
      <c r="A67" t="s">
        <v>75</v>
      </c>
      <c r="B67">
        <v>30042020</v>
      </c>
      <c r="C67">
        <v>307549428</v>
      </c>
      <c r="D67">
        <v>86050474</v>
      </c>
      <c r="E67">
        <v>27.98</v>
      </c>
      <c r="F67" t="s">
        <v>75</v>
      </c>
      <c r="G67">
        <v>29042020</v>
      </c>
      <c r="H67">
        <v>346354104</v>
      </c>
      <c r="I67">
        <v>97166123</v>
      </c>
      <c r="J67">
        <v>28.05</v>
      </c>
      <c r="K67" t="s">
        <v>75</v>
      </c>
      <c r="L67">
        <v>28042020</v>
      </c>
      <c r="M67">
        <v>303932126</v>
      </c>
      <c r="N67">
        <v>74275706</v>
      </c>
      <c r="O67">
        <v>24.44</v>
      </c>
      <c r="P67" t="s">
        <v>75</v>
      </c>
      <c r="Q67">
        <v>27042020</v>
      </c>
      <c r="R67">
        <v>250387616</v>
      </c>
      <c r="S67">
        <v>59925607</v>
      </c>
      <c r="T67">
        <v>23.93</v>
      </c>
      <c r="U67" t="s">
        <v>75</v>
      </c>
      <c r="V67">
        <v>24042020</v>
      </c>
      <c r="W67">
        <v>321638498</v>
      </c>
      <c r="X67">
        <v>97561291</v>
      </c>
      <c r="Y67">
        <v>30.33</v>
      </c>
      <c r="Z67" t="s">
        <v>75</v>
      </c>
      <c r="AA67">
        <v>23042020</v>
      </c>
      <c r="AB67">
        <v>691062053</v>
      </c>
      <c r="AC67">
        <v>235804495</v>
      </c>
      <c r="AD67">
        <v>34.119999999999997</v>
      </c>
      <c r="AE67" t="s">
        <v>75</v>
      </c>
      <c r="AF67">
        <v>22042020</v>
      </c>
      <c r="AG67">
        <v>437808471</v>
      </c>
      <c r="AH67">
        <v>117842266</v>
      </c>
      <c r="AI67">
        <v>26.92</v>
      </c>
      <c r="AJ67" t="s">
        <v>75</v>
      </c>
      <c r="AK67">
        <v>21042020</v>
      </c>
      <c r="AL67">
        <v>251820879</v>
      </c>
      <c r="AM67">
        <v>90383322</v>
      </c>
      <c r="AN67">
        <v>35.89</v>
      </c>
      <c r="AO67" t="s">
        <v>75</v>
      </c>
      <c r="AP67">
        <v>20042020</v>
      </c>
      <c r="AQ67">
        <v>274060091</v>
      </c>
      <c r="AR67">
        <v>92609840</v>
      </c>
      <c r="AS67">
        <v>33.79</v>
      </c>
      <c r="AT67" t="s">
        <v>75</v>
      </c>
      <c r="AU67">
        <v>17042020</v>
      </c>
      <c r="AV67">
        <v>536920091</v>
      </c>
      <c r="AW67">
        <v>124402090</v>
      </c>
      <c r="AX67">
        <v>23.17</v>
      </c>
      <c r="AY67" t="s">
        <v>75</v>
      </c>
      <c r="AZ67">
        <v>16042020</v>
      </c>
      <c r="BA67">
        <v>403258814</v>
      </c>
      <c r="BB67">
        <v>138268986</v>
      </c>
      <c r="BC67">
        <v>34.29</v>
      </c>
      <c r="BD67" t="s">
        <v>75</v>
      </c>
      <c r="BE67">
        <v>15042020</v>
      </c>
      <c r="BF67">
        <v>709334485</v>
      </c>
      <c r="BG67">
        <v>202220621</v>
      </c>
      <c r="BH67">
        <v>28.51</v>
      </c>
      <c r="BI67" t="s">
        <v>75</v>
      </c>
      <c r="BJ67">
        <v>13042020</v>
      </c>
      <c r="BK67">
        <v>804238144</v>
      </c>
      <c r="BL67">
        <v>235016634</v>
      </c>
      <c r="BM67">
        <v>29.22</v>
      </c>
      <c r="BN67" t="s">
        <v>75</v>
      </c>
      <c r="BO67">
        <v>9042020</v>
      </c>
      <c r="BP67">
        <v>116620028</v>
      </c>
      <c r="BQ67">
        <v>49744678</v>
      </c>
      <c r="BR67">
        <v>42.66</v>
      </c>
      <c r="BS67" t="s">
        <v>75</v>
      </c>
      <c r="BT67">
        <v>8042020</v>
      </c>
      <c r="BU67">
        <v>139887129</v>
      </c>
      <c r="BV67">
        <v>36367008</v>
      </c>
      <c r="BW67">
        <v>26</v>
      </c>
      <c r="BY67" t="str">
        <f t="shared" ref="BY67:BY130" si="62">A67</f>
        <v>IDEA</v>
      </c>
      <c r="BZ67">
        <f t="shared" ref="BZ67:BZ130" si="63">C67</f>
        <v>307549428</v>
      </c>
      <c r="CA67">
        <f t="shared" ref="CA67:CA130" si="64">H67</f>
        <v>346354104</v>
      </c>
      <c r="CB67">
        <f t="shared" ref="CB67:CB130" si="65">M67</f>
        <v>303932126</v>
      </c>
      <c r="CC67">
        <f t="shared" ref="CC67:CC130" si="66">R67</f>
        <v>250387616</v>
      </c>
      <c r="CD67">
        <f t="shared" ref="CD67:CD130" si="67">W67</f>
        <v>321638498</v>
      </c>
      <c r="CE67">
        <f t="shared" ref="CE67:CE130" si="68">AB67</f>
        <v>691062053</v>
      </c>
      <c r="CF67">
        <f t="shared" ref="CF67:CF130" si="69">AG67</f>
        <v>437808471</v>
      </c>
      <c r="CG67">
        <f t="shared" ref="CG67:CG130" si="70">AL67</f>
        <v>251820879</v>
      </c>
      <c r="CH67">
        <f t="shared" ref="CH67:CH130" si="71">AQ67</f>
        <v>274060091</v>
      </c>
      <c r="CI67">
        <f t="shared" ref="CI67:CI130" si="72">AV67</f>
        <v>536920091</v>
      </c>
      <c r="CJ67">
        <f t="shared" ref="CJ67:CJ130" si="73">BA67</f>
        <v>403258814</v>
      </c>
      <c r="CK67">
        <f t="shared" ref="CK67:CK130" si="74">BF67</f>
        <v>709334485</v>
      </c>
      <c r="CL67">
        <f t="shared" ref="CL67:CL130" si="75">BK67</f>
        <v>804238144</v>
      </c>
      <c r="CM67">
        <f t="shared" ref="CM67:CM130" si="76">BP67</f>
        <v>116620028</v>
      </c>
      <c r="CN67">
        <f t="shared" ref="CN67:CN130" si="77">BU67</f>
        <v>139887129</v>
      </c>
      <c r="CP67">
        <f t="shared" ref="CP67:CP130" si="78">SUM(CA67:CC67)</f>
        <v>900673846</v>
      </c>
      <c r="CQ67">
        <f t="shared" ref="CQ67:CQ130" si="79">SUM(CA67:CE67)</f>
        <v>1913374397</v>
      </c>
      <c r="CR67">
        <f t="shared" ref="CR67:CR130" si="80">SUM(CA67:CH67)</f>
        <v>2877063838</v>
      </c>
      <c r="CS67">
        <f t="shared" ref="CS67:CS130" si="81">SUM(CA67:CM67)</f>
        <v>5447435400</v>
      </c>
      <c r="CU67">
        <f t="shared" ref="CU67:CU130" si="82">D67</f>
        <v>86050474</v>
      </c>
      <c r="CV67">
        <f t="shared" ref="CV67:CV130" si="83">I67</f>
        <v>97166123</v>
      </c>
      <c r="CW67">
        <f t="shared" ref="CW67:CW130" si="84">N67</f>
        <v>74275706</v>
      </c>
      <c r="CX67">
        <f t="shared" ref="CX67:CX130" si="85">S67</f>
        <v>59925607</v>
      </c>
      <c r="CY67">
        <f t="shared" ref="CY67:CY130" si="86">X67</f>
        <v>97561291</v>
      </c>
      <c r="CZ67">
        <f t="shared" ref="CZ67:CZ130" si="87">AC67</f>
        <v>235804495</v>
      </c>
      <c r="DA67">
        <f t="shared" ref="DA67:DA130" si="88">AH67</f>
        <v>117842266</v>
      </c>
      <c r="DB67">
        <f t="shared" ref="DB67:DB130" si="89">AM67</f>
        <v>90383322</v>
      </c>
      <c r="DC67">
        <f t="shared" ref="DC67:DC130" si="90">AR67</f>
        <v>92609840</v>
      </c>
      <c r="DD67">
        <f t="shared" ref="DD67:DD130" si="91">AW67</f>
        <v>124402090</v>
      </c>
      <c r="DE67">
        <f t="shared" ref="DE67:DE130" si="92">BB67</f>
        <v>138268986</v>
      </c>
      <c r="DF67">
        <f t="shared" ref="DF67:DF130" si="93">BG67</f>
        <v>202220621</v>
      </c>
      <c r="DG67">
        <f t="shared" ref="DG67:DG130" si="94">BL67</f>
        <v>235016634</v>
      </c>
      <c r="DH67">
        <f t="shared" ref="DH67:DH130" si="95">BQ67</f>
        <v>49744678</v>
      </c>
      <c r="DI67">
        <f t="shared" ref="DI67:DI130" si="96">BV67</f>
        <v>36367008</v>
      </c>
      <c r="DK67">
        <f t="shared" ref="DK67:DK130" si="97">SUM(CV67:CX67)*100</f>
        <v>23136743600</v>
      </c>
      <c r="DL67">
        <f t="shared" ref="DL67:DL130" si="98">SUM(CV67:CZ67)*100</f>
        <v>56473322200</v>
      </c>
      <c r="DM67">
        <f t="shared" ref="DM67:DM130" si="99">SUM(CV67:DC67)*100</f>
        <v>86556865000</v>
      </c>
      <c r="DN67">
        <f t="shared" ref="DN67:DN130" si="100">SUM(CV67:DH67)*100</f>
        <v>161522165900</v>
      </c>
      <c r="DP67" t="str">
        <f t="shared" si="60"/>
        <v>IDEA</v>
      </c>
      <c r="DQ67">
        <f t="shared" ref="DQ67:DQ130" si="101">E67</f>
        <v>27.98</v>
      </c>
      <c r="DR67" s="12">
        <f t="shared" ref="DR67:DU130" si="102">DK67/CP67</f>
        <v>25.688259632222074</v>
      </c>
      <c r="DS67" s="12">
        <f t="shared" si="102"/>
        <v>29.515040176426066</v>
      </c>
      <c r="DT67" s="12">
        <f t="shared" si="102"/>
        <v>30.085138833822427</v>
      </c>
      <c r="DU67" s="12">
        <f t="shared" si="102"/>
        <v>29.651047518617659</v>
      </c>
      <c r="DV67" s="12" t="str">
        <f t="shared" ref="DV67:DV130" si="103">IF(DQ67=MAX(DQ67:DU67),DQ67,"")</f>
        <v/>
      </c>
      <c r="DX67" t="str">
        <f t="shared" si="61"/>
        <v>IDEA</v>
      </c>
      <c r="DY67" s="12">
        <f t="shared" ref="DY67:DY130" si="104">E67</f>
        <v>27.98</v>
      </c>
      <c r="DZ67">
        <f t="shared" ref="DZ67:DZ130" si="105">J67</f>
        <v>28.05</v>
      </c>
      <c r="EA67">
        <f t="shared" ref="EA67:EA130" si="106">O67</f>
        <v>24.44</v>
      </c>
      <c r="EB67">
        <f t="shared" ref="EB67:EB130" si="107">T67</f>
        <v>23.93</v>
      </c>
      <c r="EC67">
        <f t="shared" ref="EC67:EC130" si="108">Y67</f>
        <v>30.33</v>
      </c>
      <c r="ED67">
        <f t="shared" ref="ED67:ED130" si="109">AD67</f>
        <v>34.119999999999997</v>
      </c>
      <c r="EE67">
        <f t="shared" ref="EE67:EE130" si="110">AI67</f>
        <v>26.92</v>
      </c>
      <c r="EF67">
        <f t="shared" ref="EF67:EF130" si="111">AN67</f>
        <v>35.89</v>
      </c>
      <c r="EG67">
        <f t="shared" ref="EG67:EG130" si="112">AS67</f>
        <v>33.79</v>
      </c>
      <c r="EH67">
        <f t="shared" ref="EH67:EH130" si="113">AX67</f>
        <v>23.17</v>
      </c>
      <c r="EI67">
        <f t="shared" ref="EI67:EI130" si="114">BC67</f>
        <v>34.29</v>
      </c>
      <c r="EJ67">
        <f t="shared" ref="EJ67:EJ130" si="115">BH67</f>
        <v>28.51</v>
      </c>
      <c r="EK67">
        <f t="shared" ref="EK67:EK130" si="116">BM67</f>
        <v>29.22</v>
      </c>
      <c r="EL67">
        <f t="shared" ref="EL67:EL130" si="117">BR67</f>
        <v>42.66</v>
      </c>
      <c r="EM67">
        <f t="shared" ref="EM67:EM130" si="118">BW67</f>
        <v>26</v>
      </c>
    </row>
    <row r="68" spans="1:143" x14ac:dyDescent="0.25">
      <c r="A68" t="s">
        <v>76</v>
      </c>
      <c r="B68">
        <v>30042020</v>
      </c>
      <c r="C68">
        <v>64987885</v>
      </c>
      <c r="D68">
        <v>25635492</v>
      </c>
      <c r="E68">
        <v>39.450000000000003</v>
      </c>
      <c r="F68" t="s">
        <v>76</v>
      </c>
      <c r="G68">
        <v>29042020</v>
      </c>
      <c r="H68">
        <v>33311146</v>
      </c>
      <c r="I68">
        <v>16346686</v>
      </c>
      <c r="J68">
        <v>49.07</v>
      </c>
      <c r="K68" t="s">
        <v>76</v>
      </c>
      <c r="L68">
        <v>28042020</v>
      </c>
      <c r="M68">
        <v>33115480</v>
      </c>
      <c r="N68">
        <v>12316809</v>
      </c>
      <c r="O68">
        <v>37.19</v>
      </c>
      <c r="P68" t="s">
        <v>76</v>
      </c>
      <c r="Q68">
        <v>27042020</v>
      </c>
      <c r="R68">
        <v>24062596</v>
      </c>
      <c r="S68">
        <v>9733693</v>
      </c>
      <c r="T68">
        <v>40.450000000000003</v>
      </c>
      <c r="U68" t="s">
        <v>76</v>
      </c>
      <c r="V68">
        <v>24042020</v>
      </c>
      <c r="W68">
        <v>21877628</v>
      </c>
      <c r="X68">
        <v>9231313</v>
      </c>
      <c r="Y68">
        <v>42.2</v>
      </c>
      <c r="Z68" t="s">
        <v>76</v>
      </c>
      <c r="AA68">
        <v>23042020</v>
      </c>
      <c r="AB68">
        <v>21214159</v>
      </c>
      <c r="AC68">
        <v>5660381</v>
      </c>
      <c r="AD68">
        <v>26.68</v>
      </c>
      <c r="AE68" t="s">
        <v>76</v>
      </c>
      <c r="AF68">
        <v>22042020</v>
      </c>
      <c r="AG68">
        <v>23366864</v>
      </c>
      <c r="AH68">
        <v>6005126</v>
      </c>
      <c r="AI68">
        <v>25.7</v>
      </c>
      <c r="AJ68" t="s">
        <v>76</v>
      </c>
      <c r="AK68">
        <v>21042020</v>
      </c>
      <c r="AL68">
        <v>19565309</v>
      </c>
      <c r="AM68">
        <v>7267615</v>
      </c>
      <c r="AN68">
        <v>37.15</v>
      </c>
      <c r="AO68" t="s">
        <v>76</v>
      </c>
      <c r="AP68">
        <v>20042020</v>
      </c>
      <c r="AQ68">
        <v>33183029</v>
      </c>
      <c r="AR68">
        <v>10386431</v>
      </c>
      <c r="AS68">
        <v>31.3</v>
      </c>
      <c r="AT68" t="s">
        <v>76</v>
      </c>
      <c r="AU68">
        <v>17042020</v>
      </c>
      <c r="AV68">
        <v>42576289</v>
      </c>
      <c r="AW68">
        <v>10221607</v>
      </c>
      <c r="AX68">
        <v>24.01</v>
      </c>
      <c r="AY68" t="s">
        <v>76</v>
      </c>
      <c r="AZ68">
        <v>16042020</v>
      </c>
      <c r="BA68">
        <v>29166210</v>
      </c>
      <c r="BB68">
        <v>8805583</v>
      </c>
      <c r="BC68">
        <v>30.19</v>
      </c>
      <c r="BD68" t="s">
        <v>76</v>
      </c>
      <c r="BE68">
        <v>15042020</v>
      </c>
      <c r="BF68">
        <v>31376448</v>
      </c>
      <c r="BG68">
        <v>10418258</v>
      </c>
      <c r="BH68">
        <v>33.200000000000003</v>
      </c>
      <c r="BI68" t="s">
        <v>76</v>
      </c>
      <c r="BJ68">
        <v>13042020</v>
      </c>
      <c r="BK68">
        <v>23721656</v>
      </c>
      <c r="BL68">
        <v>6943306</v>
      </c>
      <c r="BM68">
        <v>29.27</v>
      </c>
      <c r="BN68" t="s">
        <v>76</v>
      </c>
      <c r="BO68">
        <v>9042020</v>
      </c>
      <c r="BP68">
        <v>36905661</v>
      </c>
      <c r="BQ68">
        <v>11774723</v>
      </c>
      <c r="BR68">
        <v>31.9</v>
      </c>
      <c r="BS68" t="s">
        <v>76</v>
      </c>
      <c r="BT68">
        <v>8042020</v>
      </c>
      <c r="BU68">
        <v>28580351</v>
      </c>
      <c r="BV68">
        <v>5132866</v>
      </c>
      <c r="BW68">
        <v>17.96</v>
      </c>
      <c r="BY68" t="str">
        <f t="shared" si="62"/>
        <v>IDFCFIRSTB</v>
      </c>
      <c r="BZ68">
        <f t="shared" si="63"/>
        <v>64987885</v>
      </c>
      <c r="CA68">
        <f t="shared" si="64"/>
        <v>33311146</v>
      </c>
      <c r="CB68">
        <f t="shared" si="65"/>
        <v>33115480</v>
      </c>
      <c r="CC68">
        <f t="shared" si="66"/>
        <v>24062596</v>
      </c>
      <c r="CD68">
        <f t="shared" si="67"/>
        <v>21877628</v>
      </c>
      <c r="CE68">
        <f t="shared" si="68"/>
        <v>21214159</v>
      </c>
      <c r="CF68">
        <f t="shared" si="69"/>
        <v>23366864</v>
      </c>
      <c r="CG68">
        <f t="shared" si="70"/>
        <v>19565309</v>
      </c>
      <c r="CH68">
        <f t="shared" si="71"/>
        <v>33183029</v>
      </c>
      <c r="CI68">
        <f t="shared" si="72"/>
        <v>42576289</v>
      </c>
      <c r="CJ68">
        <f t="shared" si="73"/>
        <v>29166210</v>
      </c>
      <c r="CK68">
        <f t="shared" si="74"/>
        <v>31376448</v>
      </c>
      <c r="CL68">
        <f t="shared" si="75"/>
        <v>23721656</v>
      </c>
      <c r="CM68">
        <f t="shared" si="76"/>
        <v>36905661</v>
      </c>
      <c r="CN68">
        <f t="shared" si="77"/>
        <v>28580351</v>
      </c>
      <c r="CP68">
        <f t="shared" si="78"/>
        <v>90489222</v>
      </c>
      <c r="CQ68">
        <f t="shared" si="79"/>
        <v>133581009</v>
      </c>
      <c r="CR68">
        <f t="shared" si="80"/>
        <v>209696211</v>
      </c>
      <c r="CS68">
        <f t="shared" si="81"/>
        <v>373442475</v>
      </c>
      <c r="CU68">
        <f t="shared" si="82"/>
        <v>25635492</v>
      </c>
      <c r="CV68">
        <f t="shared" si="83"/>
        <v>16346686</v>
      </c>
      <c r="CW68">
        <f t="shared" si="84"/>
        <v>12316809</v>
      </c>
      <c r="CX68">
        <f t="shared" si="85"/>
        <v>9733693</v>
      </c>
      <c r="CY68">
        <f t="shared" si="86"/>
        <v>9231313</v>
      </c>
      <c r="CZ68">
        <f t="shared" si="87"/>
        <v>5660381</v>
      </c>
      <c r="DA68">
        <f t="shared" si="88"/>
        <v>6005126</v>
      </c>
      <c r="DB68">
        <f t="shared" si="89"/>
        <v>7267615</v>
      </c>
      <c r="DC68">
        <f t="shared" si="90"/>
        <v>10386431</v>
      </c>
      <c r="DD68">
        <f t="shared" si="91"/>
        <v>10221607</v>
      </c>
      <c r="DE68">
        <f t="shared" si="92"/>
        <v>8805583</v>
      </c>
      <c r="DF68">
        <f t="shared" si="93"/>
        <v>10418258</v>
      </c>
      <c r="DG68">
        <f t="shared" si="94"/>
        <v>6943306</v>
      </c>
      <c r="DH68">
        <f t="shared" si="95"/>
        <v>11774723</v>
      </c>
      <c r="DI68">
        <f t="shared" si="96"/>
        <v>5132866</v>
      </c>
      <c r="DK68">
        <f t="shared" si="97"/>
        <v>3839718800</v>
      </c>
      <c r="DL68">
        <f t="shared" si="98"/>
        <v>5328888200</v>
      </c>
      <c r="DM68">
        <f t="shared" si="99"/>
        <v>7694805400</v>
      </c>
      <c r="DN68">
        <f t="shared" si="100"/>
        <v>12511153100</v>
      </c>
      <c r="DP68" t="str">
        <f t="shared" si="60"/>
        <v>IDFCFIRSTB</v>
      </c>
      <c r="DQ68">
        <f t="shared" si="101"/>
        <v>39.450000000000003</v>
      </c>
      <c r="DR68" s="12">
        <f t="shared" si="102"/>
        <v>42.432885542987648</v>
      </c>
      <c r="DS68" s="12">
        <f t="shared" si="102"/>
        <v>39.892558380061345</v>
      </c>
      <c r="DT68" s="12">
        <f t="shared" si="102"/>
        <v>36.695014007668455</v>
      </c>
      <c r="DU68" s="12">
        <f t="shared" si="102"/>
        <v>33.502223066618228</v>
      </c>
      <c r="DV68" s="12" t="str">
        <f t="shared" si="103"/>
        <v/>
      </c>
      <c r="DX68" t="str">
        <f t="shared" si="61"/>
        <v>IDFCFIRSTB</v>
      </c>
      <c r="DY68" s="12">
        <f t="shared" si="104"/>
        <v>39.450000000000003</v>
      </c>
      <c r="DZ68">
        <f t="shared" si="105"/>
        <v>49.07</v>
      </c>
      <c r="EA68">
        <f t="shared" si="106"/>
        <v>37.19</v>
      </c>
      <c r="EB68">
        <f t="shared" si="107"/>
        <v>40.450000000000003</v>
      </c>
      <c r="EC68">
        <f t="shared" si="108"/>
        <v>42.2</v>
      </c>
      <c r="ED68">
        <f t="shared" si="109"/>
        <v>26.68</v>
      </c>
      <c r="EE68">
        <f t="shared" si="110"/>
        <v>25.7</v>
      </c>
      <c r="EF68">
        <f t="shared" si="111"/>
        <v>37.15</v>
      </c>
      <c r="EG68">
        <f t="shared" si="112"/>
        <v>31.3</v>
      </c>
      <c r="EH68">
        <f t="shared" si="113"/>
        <v>24.01</v>
      </c>
      <c r="EI68">
        <f t="shared" si="114"/>
        <v>30.19</v>
      </c>
      <c r="EJ68">
        <f t="shared" si="115"/>
        <v>33.200000000000003</v>
      </c>
      <c r="EK68">
        <f t="shared" si="116"/>
        <v>29.27</v>
      </c>
      <c r="EL68">
        <f t="shared" si="117"/>
        <v>31.9</v>
      </c>
      <c r="EM68">
        <f t="shared" si="118"/>
        <v>17.96</v>
      </c>
    </row>
    <row r="69" spans="1:143" x14ac:dyDescent="0.25">
      <c r="A69" t="s">
        <v>77</v>
      </c>
      <c r="B69">
        <v>30042020</v>
      </c>
      <c r="C69">
        <v>2423236</v>
      </c>
      <c r="D69">
        <v>808874</v>
      </c>
      <c r="E69">
        <v>33.380000000000003</v>
      </c>
      <c r="F69" t="s">
        <v>77</v>
      </c>
      <c r="G69">
        <v>29042020</v>
      </c>
      <c r="H69">
        <v>3016678</v>
      </c>
      <c r="I69">
        <v>1082102</v>
      </c>
      <c r="J69">
        <v>35.869999999999997</v>
      </c>
      <c r="K69" t="s">
        <v>77</v>
      </c>
      <c r="L69">
        <v>28042020</v>
      </c>
      <c r="M69">
        <v>3986332</v>
      </c>
      <c r="N69">
        <v>1142826</v>
      </c>
      <c r="O69">
        <v>28.67</v>
      </c>
      <c r="P69" t="s">
        <v>77</v>
      </c>
      <c r="Q69">
        <v>27042020</v>
      </c>
      <c r="R69">
        <v>2204319</v>
      </c>
      <c r="S69">
        <v>956284</v>
      </c>
      <c r="T69">
        <v>43.38</v>
      </c>
      <c r="U69" t="s">
        <v>77</v>
      </c>
      <c r="V69">
        <v>24042020</v>
      </c>
      <c r="W69">
        <v>4083406</v>
      </c>
      <c r="X69">
        <v>2345491</v>
      </c>
      <c r="Y69">
        <v>57.44</v>
      </c>
      <c r="Z69" t="s">
        <v>77</v>
      </c>
      <c r="AA69">
        <v>23042020</v>
      </c>
      <c r="AB69">
        <v>1943856</v>
      </c>
      <c r="AC69">
        <v>359998</v>
      </c>
      <c r="AD69">
        <v>18.52</v>
      </c>
      <c r="AE69" t="s">
        <v>77</v>
      </c>
      <c r="AF69">
        <v>22042020</v>
      </c>
      <c r="AG69">
        <v>3520081</v>
      </c>
      <c r="AH69">
        <v>1285444</v>
      </c>
      <c r="AI69">
        <v>36.520000000000003</v>
      </c>
      <c r="AJ69" t="s">
        <v>77</v>
      </c>
      <c r="AK69">
        <v>21042020</v>
      </c>
      <c r="AL69">
        <v>1681464</v>
      </c>
      <c r="AM69">
        <v>500641</v>
      </c>
      <c r="AN69">
        <v>29.77</v>
      </c>
      <c r="AO69" t="s">
        <v>77</v>
      </c>
      <c r="AP69">
        <v>20042020</v>
      </c>
      <c r="AQ69">
        <v>3095341</v>
      </c>
      <c r="AR69">
        <v>989756</v>
      </c>
      <c r="AS69">
        <v>31.98</v>
      </c>
      <c r="AT69" t="s">
        <v>77</v>
      </c>
      <c r="AU69">
        <v>17042020</v>
      </c>
      <c r="AV69">
        <v>3919802</v>
      </c>
      <c r="AW69">
        <v>1818650</v>
      </c>
      <c r="AX69">
        <v>46.4</v>
      </c>
      <c r="AY69" t="s">
        <v>77</v>
      </c>
      <c r="AZ69">
        <v>16042020</v>
      </c>
      <c r="BA69">
        <v>4011476</v>
      </c>
      <c r="BB69">
        <v>1242726</v>
      </c>
      <c r="BC69">
        <v>30.98</v>
      </c>
      <c r="BD69" t="s">
        <v>77</v>
      </c>
      <c r="BE69">
        <v>15042020</v>
      </c>
      <c r="BF69">
        <v>4635232</v>
      </c>
      <c r="BG69">
        <v>2286594</v>
      </c>
      <c r="BH69">
        <v>49.33</v>
      </c>
      <c r="BI69" t="s">
        <v>77</v>
      </c>
      <c r="BJ69">
        <v>13042020</v>
      </c>
      <c r="BK69">
        <v>3074637</v>
      </c>
      <c r="BL69">
        <v>752332</v>
      </c>
      <c r="BM69">
        <v>24.47</v>
      </c>
      <c r="BN69" t="s">
        <v>77</v>
      </c>
      <c r="BO69">
        <v>9042020</v>
      </c>
      <c r="BP69">
        <v>3149417</v>
      </c>
      <c r="BQ69">
        <v>929723</v>
      </c>
      <c r="BR69">
        <v>29.52</v>
      </c>
      <c r="BS69" t="s">
        <v>77</v>
      </c>
      <c r="BT69">
        <v>8042020</v>
      </c>
      <c r="BU69">
        <v>3439149</v>
      </c>
      <c r="BV69">
        <v>1023484</v>
      </c>
      <c r="BW69">
        <v>29.76</v>
      </c>
      <c r="BY69" t="str">
        <f t="shared" si="62"/>
        <v>IGL</v>
      </c>
      <c r="BZ69">
        <f t="shared" si="63"/>
        <v>2423236</v>
      </c>
      <c r="CA69">
        <f t="shared" si="64"/>
        <v>3016678</v>
      </c>
      <c r="CB69">
        <f t="shared" si="65"/>
        <v>3986332</v>
      </c>
      <c r="CC69">
        <f t="shared" si="66"/>
        <v>2204319</v>
      </c>
      <c r="CD69">
        <f t="shared" si="67"/>
        <v>4083406</v>
      </c>
      <c r="CE69">
        <f t="shared" si="68"/>
        <v>1943856</v>
      </c>
      <c r="CF69">
        <f t="shared" si="69"/>
        <v>3520081</v>
      </c>
      <c r="CG69">
        <f t="shared" si="70"/>
        <v>1681464</v>
      </c>
      <c r="CH69">
        <f t="shared" si="71"/>
        <v>3095341</v>
      </c>
      <c r="CI69">
        <f t="shared" si="72"/>
        <v>3919802</v>
      </c>
      <c r="CJ69">
        <f t="shared" si="73"/>
        <v>4011476</v>
      </c>
      <c r="CK69">
        <f t="shared" si="74"/>
        <v>4635232</v>
      </c>
      <c r="CL69">
        <f t="shared" si="75"/>
        <v>3074637</v>
      </c>
      <c r="CM69">
        <f t="shared" si="76"/>
        <v>3149417</v>
      </c>
      <c r="CN69">
        <f t="shared" si="77"/>
        <v>3439149</v>
      </c>
      <c r="CP69">
        <f t="shared" si="78"/>
        <v>9207329</v>
      </c>
      <c r="CQ69">
        <f t="shared" si="79"/>
        <v>15234591</v>
      </c>
      <c r="CR69">
        <f t="shared" si="80"/>
        <v>23531477</v>
      </c>
      <c r="CS69">
        <f t="shared" si="81"/>
        <v>42322041</v>
      </c>
      <c r="CU69">
        <f t="shared" si="82"/>
        <v>808874</v>
      </c>
      <c r="CV69">
        <f t="shared" si="83"/>
        <v>1082102</v>
      </c>
      <c r="CW69">
        <f t="shared" si="84"/>
        <v>1142826</v>
      </c>
      <c r="CX69">
        <f t="shared" si="85"/>
        <v>956284</v>
      </c>
      <c r="CY69">
        <f t="shared" si="86"/>
        <v>2345491</v>
      </c>
      <c r="CZ69">
        <f t="shared" si="87"/>
        <v>359998</v>
      </c>
      <c r="DA69">
        <f t="shared" si="88"/>
        <v>1285444</v>
      </c>
      <c r="DB69">
        <f t="shared" si="89"/>
        <v>500641</v>
      </c>
      <c r="DC69">
        <f t="shared" si="90"/>
        <v>989756</v>
      </c>
      <c r="DD69">
        <f t="shared" si="91"/>
        <v>1818650</v>
      </c>
      <c r="DE69">
        <f t="shared" si="92"/>
        <v>1242726</v>
      </c>
      <c r="DF69">
        <f t="shared" si="93"/>
        <v>2286594</v>
      </c>
      <c r="DG69">
        <f t="shared" si="94"/>
        <v>752332</v>
      </c>
      <c r="DH69">
        <f t="shared" si="95"/>
        <v>929723</v>
      </c>
      <c r="DI69">
        <f t="shared" si="96"/>
        <v>1023484</v>
      </c>
      <c r="DK69">
        <f t="shared" si="97"/>
        <v>318121200</v>
      </c>
      <c r="DL69">
        <f t="shared" si="98"/>
        <v>588670100</v>
      </c>
      <c r="DM69">
        <f t="shared" si="99"/>
        <v>866254200</v>
      </c>
      <c r="DN69">
        <f t="shared" si="100"/>
        <v>1569256700</v>
      </c>
      <c r="DP69" t="str">
        <f t="shared" si="60"/>
        <v>IGL</v>
      </c>
      <c r="DQ69">
        <f t="shared" si="101"/>
        <v>33.380000000000003</v>
      </c>
      <c r="DR69" s="12">
        <f t="shared" si="102"/>
        <v>34.550867032121914</v>
      </c>
      <c r="DS69" s="12">
        <f t="shared" si="102"/>
        <v>38.64036126732907</v>
      </c>
      <c r="DT69" s="12">
        <f t="shared" si="102"/>
        <v>36.812572368491786</v>
      </c>
      <c r="DU69" s="12">
        <f t="shared" si="102"/>
        <v>37.078946641538387</v>
      </c>
      <c r="DV69" s="12" t="str">
        <f t="shared" si="103"/>
        <v/>
      </c>
      <c r="DX69" t="str">
        <f t="shared" si="61"/>
        <v>IGL</v>
      </c>
      <c r="DY69" s="12">
        <f t="shared" si="104"/>
        <v>33.380000000000003</v>
      </c>
      <c r="DZ69">
        <f t="shared" si="105"/>
        <v>35.869999999999997</v>
      </c>
      <c r="EA69">
        <f t="shared" si="106"/>
        <v>28.67</v>
      </c>
      <c r="EB69">
        <f t="shared" si="107"/>
        <v>43.38</v>
      </c>
      <c r="EC69">
        <f t="shared" si="108"/>
        <v>57.44</v>
      </c>
      <c r="ED69">
        <f t="shared" si="109"/>
        <v>18.52</v>
      </c>
      <c r="EE69">
        <f t="shared" si="110"/>
        <v>36.520000000000003</v>
      </c>
      <c r="EF69">
        <f t="shared" si="111"/>
        <v>29.77</v>
      </c>
      <c r="EG69">
        <f t="shared" si="112"/>
        <v>31.98</v>
      </c>
      <c r="EH69">
        <f t="shared" si="113"/>
        <v>46.4</v>
      </c>
      <c r="EI69">
        <f t="shared" si="114"/>
        <v>30.98</v>
      </c>
      <c r="EJ69">
        <f t="shared" si="115"/>
        <v>49.33</v>
      </c>
      <c r="EK69">
        <f t="shared" si="116"/>
        <v>24.47</v>
      </c>
      <c r="EL69">
        <f t="shared" si="117"/>
        <v>29.52</v>
      </c>
      <c r="EM69">
        <f t="shared" si="118"/>
        <v>29.76</v>
      </c>
    </row>
    <row r="70" spans="1:143" x14ac:dyDescent="0.25">
      <c r="A70" t="s">
        <v>78</v>
      </c>
      <c r="B70">
        <v>30042020</v>
      </c>
      <c r="C70">
        <v>5402344</v>
      </c>
      <c r="D70">
        <v>1002862</v>
      </c>
      <c r="E70">
        <v>18.559999999999999</v>
      </c>
      <c r="F70" t="s">
        <v>78</v>
      </c>
      <c r="G70">
        <v>29042020</v>
      </c>
      <c r="H70">
        <v>1634406</v>
      </c>
      <c r="I70">
        <v>315937</v>
      </c>
      <c r="J70">
        <v>19.329999999999998</v>
      </c>
      <c r="K70" t="s">
        <v>78</v>
      </c>
      <c r="L70">
        <v>28042020</v>
      </c>
      <c r="M70">
        <v>2908425</v>
      </c>
      <c r="N70">
        <v>552326</v>
      </c>
      <c r="O70">
        <v>18.989999999999998</v>
      </c>
      <c r="P70" t="s">
        <v>78</v>
      </c>
      <c r="Q70">
        <v>27042020</v>
      </c>
      <c r="R70">
        <v>3189148</v>
      </c>
      <c r="S70">
        <v>544234</v>
      </c>
      <c r="T70">
        <v>17.07</v>
      </c>
      <c r="U70" t="s">
        <v>78</v>
      </c>
      <c r="V70">
        <v>24042020</v>
      </c>
      <c r="W70">
        <v>2603983</v>
      </c>
      <c r="X70">
        <v>460364</v>
      </c>
      <c r="Y70">
        <v>17.68</v>
      </c>
      <c r="Z70" t="s">
        <v>78</v>
      </c>
      <c r="AA70">
        <v>23042020</v>
      </c>
      <c r="AB70">
        <v>2637093</v>
      </c>
      <c r="AC70">
        <v>561775</v>
      </c>
      <c r="AD70">
        <v>21.3</v>
      </c>
      <c r="AE70" t="s">
        <v>78</v>
      </c>
      <c r="AF70">
        <v>22042020</v>
      </c>
      <c r="AG70">
        <v>2425067</v>
      </c>
      <c r="AH70">
        <v>599290</v>
      </c>
      <c r="AI70">
        <v>24.71</v>
      </c>
      <c r="AJ70" t="s">
        <v>78</v>
      </c>
      <c r="AK70">
        <v>21042020</v>
      </c>
      <c r="AL70">
        <v>2044264</v>
      </c>
      <c r="AM70">
        <v>112360</v>
      </c>
      <c r="AN70">
        <v>5.5</v>
      </c>
      <c r="AO70" t="s">
        <v>78</v>
      </c>
      <c r="AP70">
        <v>20042020</v>
      </c>
      <c r="AQ70">
        <v>2520926</v>
      </c>
      <c r="AR70">
        <v>294835</v>
      </c>
      <c r="AS70">
        <v>11.7</v>
      </c>
      <c r="AT70" t="s">
        <v>78</v>
      </c>
      <c r="AU70">
        <v>17042020</v>
      </c>
      <c r="AV70">
        <v>2810726</v>
      </c>
      <c r="AW70">
        <v>393063</v>
      </c>
      <c r="AX70">
        <v>13.98</v>
      </c>
      <c r="AY70" t="s">
        <v>78</v>
      </c>
      <c r="AZ70">
        <v>16042020</v>
      </c>
      <c r="BA70">
        <v>1960417</v>
      </c>
      <c r="BB70">
        <v>129734</v>
      </c>
      <c r="BC70">
        <v>6.62</v>
      </c>
      <c r="BD70" t="s">
        <v>78</v>
      </c>
      <c r="BE70">
        <v>15042020</v>
      </c>
      <c r="BF70">
        <v>2851947</v>
      </c>
      <c r="BG70">
        <v>612115</v>
      </c>
      <c r="BH70">
        <v>21.46</v>
      </c>
      <c r="BI70" t="s">
        <v>78</v>
      </c>
      <c r="BJ70">
        <v>13042020</v>
      </c>
      <c r="BK70">
        <v>2404619</v>
      </c>
      <c r="BL70">
        <v>202708</v>
      </c>
      <c r="BM70">
        <v>8.43</v>
      </c>
      <c r="BN70" t="s">
        <v>78</v>
      </c>
      <c r="BO70">
        <v>9042020</v>
      </c>
      <c r="BP70">
        <v>1723325</v>
      </c>
      <c r="BQ70">
        <v>220007</v>
      </c>
      <c r="BR70">
        <v>12.77</v>
      </c>
      <c r="BS70" t="s">
        <v>78</v>
      </c>
      <c r="BT70">
        <v>8042020</v>
      </c>
      <c r="BU70">
        <v>2715325</v>
      </c>
      <c r="BV70">
        <v>250861</v>
      </c>
      <c r="BW70">
        <v>9.24</v>
      </c>
      <c r="BY70" t="str">
        <f t="shared" si="62"/>
        <v>INDIGO</v>
      </c>
      <c r="BZ70">
        <f t="shared" si="63"/>
        <v>5402344</v>
      </c>
      <c r="CA70">
        <f t="shared" si="64"/>
        <v>1634406</v>
      </c>
      <c r="CB70">
        <f t="shared" si="65"/>
        <v>2908425</v>
      </c>
      <c r="CC70">
        <f t="shared" si="66"/>
        <v>3189148</v>
      </c>
      <c r="CD70">
        <f t="shared" si="67"/>
        <v>2603983</v>
      </c>
      <c r="CE70">
        <f t="shared" si="68"/>
        <v>2637093</v>
      </c>
      <c r="CF70">
        <f t="shared" si="69"/>
        <v>2425067</v>
      </c>
      <c r="CG70">
        <f t="shared" si="70"/>
        <v>2044264</v>
      </c>
      <c r="CH70">
        <f t="shared" si="71"/>
        <v>2520926</v>
      </c>
      <c r="CI70">
        <f t="shared" si="72"/>
        <v>2810726</v>
      </c>
      <c r="CJ70">
        <f t="shared" si="73"/>
        <v>1960417</v>
      </c>
      <c r="CK70">
        <f t="shared" si="74"/>
        <v>2851947</v>
      </c>
      <c r="CL70">
        <f t="shared" si="75"/>
        <v>2404619</v>
      </c>
      <c r="CM70">
        <f t="shared" si="76"/>
        <v>1723325</v>
      </c>
      <c r="CN70">
        <f t="shared" si="77"/>
        <v>2715325</v>
      </c>
      <c r="CP70">
        <f t="shared" si="78"/>
        <v>7731979</v>
      </c>
      <c r="CQ70">
        <f t="shared" si="79"/>
        <v>12973055</v>
      </c>
      <c r="CR70">
        <f t="shared" si="80"/>
        <v>19963312</v>
      </c>
      <c r="CS70">
        <f t="shared" si="81"/>
        <v>31714346</v>
      </c>
      <c r="CU70">
        <f t="shared" si="82"/>
        <v>1002862</v>
      </c>
      <c r="CV70">
        <f t="shared" si="83"/>
        <v>315937</v>
      </c>
      <c r="CW70">
        <f t="shared" si="84"/>
        <v>552326</v>
      </c>
      <c r="CX70">
        <f t="shared" si="85"/>
        <v>544234</v>
      </c>
      <c r="CY70">
        <f t="shared" si="86"/>
        <v>460364</v>
      </c>
      <c r="CZ70">
        <f t="shared" si="87"/>
        <v>561775</v>
      </c>
      <c r="DA70">
        <f t="shared" si="88"/>
        <v>599290</v>
      </c>
      <c r="DB70">
        <f t="shared" si="89"/>
        <v>112360</v>
      </c>
      <c r="DC70">
        <f t="shared" si="90"/>
        <v>294835</v>
      </c>
      <c r="DD70">
        <f t="shared" si="91"/>
        <v>393063</v>
      </c>
      <c r="DE70">
        <f t="shared" si="92"/>
        <v>129734</v>
      </c>
      <c r="DF70">
        <f t="shared" si="93"/>
        <v>612115</v>
      </c>
      <c r="DG70">
        <f t="shared" si="94"/>
        <v>202708</v>
      </c>
      <c r="DH70">
        <f t="shared" si="95"/>
        <v>220007</v>
      </c>
      <c r="DI70">
        <f t="shared" si="96"/>
        <v>250861</v>
      </c>
      <c r="DK70">
        <f t="shared" si="97"/>
        <v>141249700</v>
      </c>
      <c r="DL70">
        <f t="shared" si="98"/>
        <v>243463600</v>
      </c>
      <c r="DM70">
        <f t="shared" si="99"/>
        <v>344112100</v>
      </c>
      <c r="DN70">
        <f t="shared" si="100"/>
        <v>499874800</v>
      </c>
      <c r="DP70" t="str">
        <f t="shared" si="60"/>
        <v>INDIGO</v>
      </c>
      <c r="DQ70">
        <f t="shared" si="101"/>
        <v>18.559999999999999</v>
      </c>
      <c r="DR70" s="12">
        <f t="shared" si="102"/>
        <v>18.268246719242253</v>
      </c>
      <c r="DS70" s="12">
        <f t="shared" si="102"/>
        <v>18.766867171996111</v>
      </c>
      <c r="DT70" s="12">
        <f t="shared" si="102"/>
        <v>17.23722496547667</v>
      </c>
      <c r="DU70" s="12">
        <f t="shared" si="102"/>
        <v>15.761788056420901</v>
      </c>
      <c r="DV70" s="12" t="str">
        <f t="shared" si="103"/>
        <v/>
      </c>
      <c r="DX70" t="str">
        <f t="shared" si="61"/>
        <v>INDIGO</v>
      </c>
      <c r="DY70" s="12">
        <f t="shared" si="104"/>
        <v>18.559999999999999</v>
      </c>
      <c r="DZ70">
        <f t="shared" si="105"/>
        <v>19.329999999999998</v>
      </c>
      <c r="EA70">
        <f t="shared" si="106"/>
        <v>18.989999999999998</v>
      </c>
      <c r="EB70">
        <f t="shared" si="107"/>
        <v>17.07</v>
      </c>
      <c r="EC70">
        <f t="shared" si="108"/>
        <v>17.68</v>
      </c>
      <c r="ED70">
        <f t="shared" si="109"/>
        <v>21.3</v>
      </c>
      <c r="EE70">
        <f t="shared" si="110"/>
        <v>24.71</v>
      </c>
      <c r="EF70">
        <f t="shared" si="111"/>
        <v>5.5</v>
      </c>
      <c r="EG70">
        <f t="shared" si="112"/>
        <v>11.7</v>
      </c>
      <c r="EH70">
        <f t="shared" si="113"/>
        <v>13.98</v>
      </c>
      <c r="EI70">
        <f t="shared" si="114"/>
        <v>6.62</v>
      </c>
      <c r="EJ70">
        <f t="shared" si="115"/>
        <v>21.46</v>
      </c>
      <c r="EK70">
        <f t="shared" si="116"/>
        <v>8.43</v>
      </c>
      <c r="EL70">
        <f t="shared" si="117"/>
        <v>12.77</v>
      </c>
      <c r="EM70">
        <f t="shared" si="118"/>
        <v>9.24</v>
      </c>
    </row>
    <row r="71" spans="1:143" x14ac:dyDescent="0.25">
      <c r="A71" t="s">
        <v>79</v>
      </c>
      <c r="B71">
        <v>30042020</v>
      </c>
      <c r="C71">
        <v>26655548</v>
      </c>
      <c r="D71">
        <v>3179216</v>
      </c>
      <c r="E71">
        <v>11.93</v>
      </c>
      <c r="F71" t="s">
        <v>79</v>
      </c>
      <c r="G71">
        <v>29042020</v>
      </c>
      <c r="H71">
        <v>47308186</v>
      </c>
      <c r="I71">
        <v>5160504</v>
      </c>
      <c r="J71">
        <v>10.91</v>
      </c>
      <c r="K71" t="s">
        <v>79</v>
      </c>
      <c r="L71">
        <v>28042020</v>
      </c>
      <c r="M71">
        <v>60610690</v>
      </c>
      <c r="N71">
        <v>8392637</v>
      </c>
      <c r="O71">
        <v>13.85</v>
      </c>
      <c r="P71" t="s">
        <v>79</v>
      </c>
      <c r="Q71">
        <v>27042020</v>
      </c>
      <c r="R71">
        <v>26819803</v>
      </c>
      <c r="S71">
        <v>4461849</v>
      </c>
      <c r="T71">
        <v>16.64</v>
      </c>
      <c r="U71" t="s">
        <v>79</v>
      </c>
      <c r="V71">
        <v>24042020</v>
      </c>
      <c r="W71">
        <v>19653551</v>
      </c>
      <c r="X71">
        <v>5118509</v>
      </c>
      <c r="Y71">
        <v>26.04</v>
      </c>
      <c r="Z71" t="s">
        <v>79</v>
      </c>
      <c r="AA71">
        <v>23042020</v>
      </c>
      <c r="AB71">
        <v>18751987</v>
      </c>
      <c r="AC71">
        <v>2629003</v>
      </c>
      <c r="AD71">
        <v>14.02</v>
      </c>
      <c r="AE71" t="s">
        <v>79</v>
      </c>
      <c r="AF71">
        <v>22042020</v>
      </c>
      <c r="AG71">
        <v>28908724</v>
      </c>
      <c r="AH71">
        <v>1928627</v>
      </c>
      <c r="AI71">
        <v>6.67</v>
      </c>
      <c r="AJ71" t="s">
        <v>79</v>
      </c>
      <c r="AK71">
        <v>21042020</v>
      </c>
      <c r="AL71">
        <v>29551620</v>
      </c>
      <c r="AM71">
        <v>6172244</v>
      </c>
      <c r="AN71">
        <v>20.89</v>
      </c>
      <c r="AO71" t="s">
        <v>79</v>
      </c>
      <c r="AP71">
        <v>20042020</v>
      </c>
      <c r="AQ71">
        <v>16950517</v>
      </c>
      <c r="AR71">
        <v>3164735</v>
      </c>
      <c r="AS71">
        <v>18.670000000000002</v>
      </c>
      <c r="AT71" t="s">
        <v>79</v>
      </c>
      <c r="AU71">
        <v>17042020</v>
      </c>
      <c r="AV71">
        <v>26188773</v>
      </c>
      <c r="AW71">
        <v>3912170</v>
      </c>
      <c r="AX71">
        <v>14.94</v>
      </c>
      <c r="AY71" t="s">
        <v>79</v>
      </c>
      <c r="AZ71">
        <v>16042020</v>
      </c>
      <c r="BA71">
        <v>23556870</v>
      </c>
      <c r="BB71">
        <v>4818780</v>
      </c>
      <c r="BC71">
        <v>20.46</v>
      </c>
      <c r="BD71" t="s">
        <v>79</v>
      </c>
      <c r="BE71">
        <v>15042020</v>
      </c>
      <c r="BF71">
        <v>28312005</v>
      </c>
      <c r="BG71">
        <v>8778291</v>
      </c>
      <c r="BH71">
        <v>31.01</v>
      </c>
      <c r="BI71" t="s">
        <v>79</v>
      </c>
      <c r="BJ71">
        <v>13042020</v>
      </c>
      <c r="BK71">
        <v>31209060</v>
      </c>
      <c r="BL71">
        <v>4953639</v>
      </c>
      <c r="BM71">
        <v>15.87</v>
      </c>
      <c r="BN71" t="s">
        <v>79</v>
      </c>
      <c r="BO71">
        <v>9042020</v>
      </c>
      <c r="BP71">
        <v>32941210</v>
      </c>
      <c r="BQ71">
        <v>4718383</v>
      </c>
      <c r="BR71">
        <v>14.32</v>
      </c>
      <c r="BS71" t="s">
        <v>79</v>
      </c>
      <c r="BT71">
        <v>8042020</v>
      </c>
      <c r="BU71">
        <v>56093740</v>
      </c>
      <c r="BV71">
        <v>8646697</v>
      </c>
      <c r="BW71">
        <v>15.41</v>
      </c>
      <c r="BY71" t="str">
        <f t="shared" si="62"/>
        <v>INDUSINDBK</v>
      </c>
      <c r="BZ71">
        <f t="shared" si="63"/>
        <v>26655548</v>
      </c>
      <c r="CA71">
        <f t="shared" si="64"/>
        <v>47308186</v>
      </c>
      <c r="CB71">
        <f t="shared" si="65"/>
        <v>60610690</v>
      </c>
      <c r="CC71">
        <f t="shared" si="66"/>
        <v>26819803</v>
      </c>
      <c r="CD71">
        <f t="shared" si="67"/>
        <v>19653551</v>
      </c>
      <c r="CE71">
        <f t="shared" si="68"/>
        <v>18751987</v>
      </c>
      <c r="CF71">
        <f t="shared" si="69"/>
        <v>28908724</v>
      </c>
      <c r="CG71">
        <f t="shared" si="70"/>
        <v>29551620</v>
      </c>
      <c r="CH71">
        <f t="shared" si="71"/>
        <v>16950517</v>
      </c>
      <c r="CI71">
        <f t="shared" si="72"/>
        <v>26188773</v>
      </c>
      <c r="CJ71">
        <f t="shared" si="73"/>
        <v>23556870</v>
      </c>
      <c r="CK71">
        <f t="shared" si="74"/>
        <v>28312005</v>
      </c>
      <c r="CL71">
        <f t="shared" si="75"/>
        <v>31209060</v>
      </c>
      <c r="CM71">
        <f t="shared" si="76"/>
        <v>32941210</v>
      </c>
      <c r="CN71">
        <f t="shared" si="77"/>
        <v>56093740</v>
      </c>
      <c r="CP71">
        <f t="shared" si="78"/>
        <v>134738679</v>
      </c>
      <c r="CQ71">
        <f t="shared" si="79"/>
        <v>173144217</v>
      </c>
      <c r="CR71">
        <f t="shared" si="80"/>
        <v>248555078</v>
      </c>
      <c r="CS71">
        <f t="shared" si="81"/>
        <v>390762996</v>
      </c>
      <c r="CU71">
        <f t="shared" si="82"/>
        <v>3179216</v>
      </c>
      <c r="CV71">
        <f t="shared" si="83"/>
        <v>5160504</v>
      </c>
      <c r="CW71">
        <f t="shared" si="84"/>
        <v>8392637</v>
      </c>
      <c r="CX71">
        <f t="shared" si="85"/>
        <v>4461849</v>
      </c>
      <c r="CY71">
        <f t="shared" si="86"/>
        <v>5118509</v>
      </c>
      <c r="CZ71">
        <f t="shared" si="87"/>
        <v>2629003</v>
      </c>
      <c r="DA71">
        <f t="shared" si="88"/>
        <v>1928627</v>
      </c>
      <c r="DB71">
        <f t="shared" si="89"/>
        <v>6172244</v>
      </c>
      <c r="DC71">
        <f t="shared" si="90"/>
        <v>3164735</v>
      </c>
      <c r="DD71">
        <f t="shared" si="91"/>
        <v>3912170</v>
      </c>
      <c r="DE71">
        <f t="shared" si="92"/>
        <v>4818780</v>
      </c>
      <c r="DF71">
        <f t="shared" si="93"/>
        <v>8778291</v>
      </c>
      <c r="DG71">
        <f t="shared" si="94"/>
        <v>4953639</v>
      </c>
      <c r="DH71">
        <f t="shared" si="95"/>
        <v>4718383</v>
      </c>
      <c r="DI71">
        <f t="shared" si="96"/>
        <v>8646697</v>
      </c>
      <c r="DK71">
        <f t="shared" si="97"/>
        <v>1801499000</v>
      </c>
      <c r="DL71">
        <f t="shared" si="98"/>
        <v>2576250200</v>
      </c>
      <c r="DM71">
        <f t="shared" si="99"/>
        <v>3702810800</v>
      </c>
      <c r="DN71">
        <f t="shared" si="100"/>
        <v>6420937100</v>
      </c>
      <c r="DP71" t="str">
        <f t="shared" si="60"/>
        <v>INDUSINDBK</v>
      </c>
      <c r="DQ71">
        <f t="shared" si="101"/>
        <v>11.93</v>
      </c>
      <c r="DR71" s="12">
        <f t="shared" si="102"/>
        <v>13.370318110362355</v>
      </c>
      <c r="DS71" s="12">
        <f t="shared" si="102"/>
        <v>14.879215977510817</v>
      </c>
      <c r="DT71" s="12">
        <f t="shared" si="102"/>
        <v>14.897345207326643</v>
      </c>
      <c r="DU71" s="12">
        <f t="shared" si="102"/>
        <v>16.431794120034844</v>
      </c>
      <c r="DV71" s="12" t="str">
        <f t="shared" si="103"/>
        <v/>
      </c>
      <c r="DX71" t="str">
        <f t="shared" si="61"/>
        <v>INDUSINDBK</v>
      </c>
      <c r="DY71" s="12">
        <f t="shared" si="104"/>
        <v>11.93</v>
      </c>
      <c r="DZ71">
        <f t="shared" si="105"/>
        <v>10.91</v>
      </c>
      <c r="EA71">
        <f t="shared" si="106"/>
        <v>13.85</v>
      </c>
      <c r="EB71">
        <f t="shared" si="107"/>
        <v>16.64</v>
      </c>
      <c r="EC71">
        <f t="shared" si="108"/>
        <v>26.04</v>
      </c>
      <c r="ED71">
        <f t="shared" si="109"/>
        <v>14.02</v>
      </c>
      <c r="EE71">
        <f t="shared" si="110"/>
        <v>6.67</v>
      </c>
      <c r="EF71">
        <f t="shared" si="111"/>
        <v>20.89</v>
      </c>
      <c r="EG71">
        <f t="shared" si="112"/>
        <v>18.670000000000002</v>
      </c>
      <c r="EH71">
        <f t="shared" si="113"/>
        <v>14.94</v>
      </c>
      <c r="EI71">
        <f t="shared" si="114"/>
        <v>20.46</v>
      </c>
      <c r="EJ71">
        <f t="shared" si="115"/>
        <v>31.01</v>
      </c>
      <c r="EK71">
        <f t="shared" si="116"/>
        <v>15.87</v>
      </c>
      <c r="EL71">
        <f t="shared" si="117"/>
        <v>14.32</v>
      </c>
      <c r="EM71">
        <f t="shared" si="118"/>
        <v>15.41</v>
      </c>
    </row>
    <row r="72" spans="1:143" x14ac:dyDescent="0.25">
      <c r="A72" t="s">
        <v>80</v>
      </c>
      <c r="B72">
        <v>30042020</v>
      </c>
      <c r="C72">
        <v>5671218</v>
      </c>
      <c r="D72">
        <v>1904766</v>
      </c>
      <c r="E72">
        <v>33.590000000000003</v>
      </c>
      <c r="F72" t="s">
        <v>80</v>
      </c>
      <c r="G72">
        <v>29042020</v>
      </c>
      <c r="H72">
        <v>3332616</v>
      </c>
      <c r="I72">
        <v>835373</v>
      </c>
      <c r="J72">
        <v>25.07</v>
      </c>
      <c r="K72" t="s">
        <v>80</v>
      </c>
      <c r="L72">
        <v>28042020</v>
      </c>
      <c r="M72">
        <v>4152709</v>
      </c>
      <c r="N72">
        <v>1359226</v>
      </c>
      <c r="O72">
        <v>32.729999999999997</v>
      </c>
      <c r="P72" t="s">
        <v>80</v>
      </c>
      <c r="Q72">
        <v>27042020</v>
      </c>
      <c r="R72">
        <v>7030396</v>
      </c>
      <c r="S72">
        <v>1208317</v>
      </c>
      <c r="T72">
        <v>17.190000000000001</v>
      </c>
      <c r="U72" t="s">
        <v>80</v>
      </c>
      <c r="V72">
        <v>24042020</v>
      </c>
      <c r="W72">
        <v>19437319</v>
      </c>
      <c r="X72">
        <v>3896962</v>
      </c>
      <c r="Y72">
        <v>20.05</v>
      </c>
      <c r="Z72" t="s">
        <v>80</v>
      </c>
      <c r="AA72">
        <v>23042020</v>
      </c>
      <c r="AB72">
        <v>5745054</v>
      </c>
      <c r="AC72">
        <v>1931884</v>
      </c>
      <c r="AD72">
        <v>33.630000000000003</v>
      </c>
      <c r="AE72" t="s">
        <v>80</v>
      </c>
      <c r="AF72">
        <v>22042020</v>
      </c>
      <c r="AG72">
        <v>5550913</v>
      </c>
      <c r="AH72">
        <v>2199878</v>
      </c>
      <c r="AI72">
        <v>39.630000000000003</v>
      </c>
      <c r="AJ72" t="s">
        <v>80</v>
      </c>
      <c r="AK72">
        <v>21042020</v>
      </c>
      <c r="AL72">
        <v>7392996</v>
      </c>
      <c r="AM72">
        <v>3073498</v>
      </c>
      <c r="AN72">
        <v>41.57</v>
      </c>
      <c r="AO72" t="s">
        <v>80</v>
      </c>
      <c r="AP72">
        <v>20042020</v>
      </c>
      <c r="AQ72">
        <v>6007560</v>
      </c>
      <c r="AR72">
        <v>2149031</v>
      </c>
      <c r="AS72">
        <v>35.770000000000003</v>
      </c>
      <c r="AT72" t="s">
        <v>80</v>
      </c>
      <c r="AU72">
        <v>17042020</v>
      </c>
      <c r="AV72">
        <v>4417192</v>
      </c>
      <c r="AW72">
        <v>1943363</v>
      </c>
      <c r="AX72">
        <v>44</v>
      </c>
      <c r="AY72" t="s">
        <v>80</v>
      </c>
      <c r="AZ72">
        <v>16042020</v>
      </c>
      <c r="BA72">
        <v>6471943</v>
      </c>
      <c r="BB72">
        <v>3169385</v>
      </c>
      <c r="BC72">
        <v>48.97</v>
      </c>
      <c r="BD72" t="s">
        <v>80</v>
      </c>
      <c r="BE72">
        <v>15042020</v>
      </c>
      <c r="BF72">
        <v>4525878</v>
      </c>
      <c r="BG72">
        <v>1792298</v>
      </c>
      <c r="BH72">
        <v>39.6</v>
      </c>
      <c r="BI72" t="s">
        <v>80</v>
      </c>
      <c r="BJ72">
        <v>13042020</v>
      </c>
      <c r="BK72">
        <v>3315057</v>
      </c>
      <c r="BL72">
        <v>1109485</v>
      </c>
      <c r="BM72">
        <v>33.47</v>
      </c>
      <c r="BN72" t="s">
        <v>80</v>
      </c>
      <c r="BO72">
        <v>9042020</v>
      </c>
      <c r="BP72">
        <v>3777305</v>
      </c>
      <c r="BQ72">
        <v>1834087</v>
      </c>
      <c r="BR72">
        <v>48.56</v>
      </c>
      <c r="BS72" t="s">
        <v>80</v>
      </c>
      <c r="BT72">
        <v>8042020</v>
      </c>
      <c r="BU72">
        <v>8193132</v>
      </c>
      <c r="BV72">
        <v>3305961</v>
      </c>
      <c r="BW72">
        <v>40.35</v>
      </c>
      <c r="BY72" t="str">
        <f t="shared" si="62"/>
        <v>INFRATEL</v>
      </c>
      <c r="BZ72">
        <f t="shared" si="63"/>
        <v>5671218</v>
      </c>
      <c r="CA72">
        <f t="shared" si="64"/>
        <v>3332616</v>
      </c>
      <c r="CB72">
        <f t="shared" si="65"/>
        <v>4152709</v>
      </c>
      <c r="CC72">
        <f t="shared" si="66"/>
        <v>7030396</v>
      </c>
      <c r="CD72">
        <f t="shared" si="67"/>
        <v>19437319</v>
      </c>
      <c r="CE72">
        <f t="shared" si="68"/>
        <v>5745054</v>
      </c>
      <c r="CF72">
        <f t="shared" si="69"/>
        <v>5550913</v>
      </c>
      <c r="CG72">
        <f t="shared" si="70"/>
        <v>7392996</v>
      </c>
      <c r="CH72">
        <f t="shared" si="71"/>
        <v>6007560</v>
      </c>
      <c r="CI72">
        <f t="shared" si="72"/>
        <v>4417192</v>
      </c>
      <c r="CJ72">
        <f t="shared" si="73"/>
        <v>6471943</v>
      </c>
      <c r="CK72">
        <f t="shared" si="74"/>
        <v>4525878</v>
      </c>
      <c r="CL72">
        <f t="shared" si="75"/>
        <v>3315057</v>
      </c>
      <c r="CM72">
        <f t="shared" si="76"/>
        <v>3777305</v>
      </c>
      <c r="CN72">
        <f t="shared" si="77"/>
        <v>8193132</v>
      </c>
      <c r="CP72">
        <f t="shared" si="78"/>
        <v>14515721</v>
      </c>
      <c r="CQ72">
        <f t="shared" si="79"/>
        <v>39698094</v>
      </c>
      <c r="CR72">
        <f t="shared" si="80"/>
        <v>58649563</v>
      </c>
      <c r="CS72">
        <f t="shared" si="81"/>
        <v>81156938</v>
      </c>
      <c r="CU72">
        <f t="shared" si="82"/>
        <v>1904766</v>
      </c>
      <c r="CV72">
        <f t="shared" si="83"/>
        <v>835373</v>
      </c>
      <c r="CW72">
        <f t="shared" si="84"/>
        <v>1359226</v>
      </c>
      <c r="CX72">
        <f t="shared" si="85"/>
        <v>1208317</v>
      </c>
      <c r="CY72">
        <f t="shared" si="86"/>
        <v>3896962</v>
      </c>
      <c r="CZ72">
        <f t="shared" si="87"/>
        <v>1931884</v>
      </c>
      <c r="DA72">
        <f t="shared" si="88"/>
        <v>2199878</v>
      </c>
      <c r="DB72">
        <f t="shared" si="89"/>
        <v>3073498</v>
      </c>
      <c r="DC72">
        <f t="shared" si="90"/>
        <v>2149031</v>
      </c>
      <c r="DD72">
        <f t="shared" si="91"/>
        <v>1943363</v>
      </c>
      <c r="DE72">
        <f t="shared" si="92"/>
        <v>3169385</v>
      </c>
      <c r="DF72">
        <f t="shared" si="93"/>
        <v>1792298</v>
      </c>
      <c r="DG72">
        <f t="shared" si="94"/>
        <v>1109485</v>
      </c>
      <c r="DH72">
        <f t="shared" si="95"/>
        <v>1834087</v>
      </c>
      <c r="DI72">
        <f t="shared" si="96"/>
        <v>3305961</v>
      </c>
      <c r="DK72">
        <f t="shared" si="97"/>
        <v>340291600</v>
      </c>
      <c r="DL72">
        <f t="shared" si="98"/>
        <v>923176200</v>
      </c>
      <c r="DM72">
        <f t="shared" si="99"/>
        <v>1665416900</v>
      </c>
      <c r="DN72">
        <f t="shared" si="100"/>
        <v>2650278700</v>
      </c>
      <c r="DP72" t="str">
        <f t="shared" si="60"/>
        <v>INFRATEL</v>
      </c>
      <c r="DQ72">
        <f t="shared" si="101"/>
        <v>33.590000000000003</v>
      </c>
      <c r="DR72" s="12">
        <f t="shared" si="102"/>
        <v>23.442969178038073</v>
      </c>
      <c r="DS72" s="12">
        <f t="shared" si="102"/>
        <v>23.254925034939966</v>
      </c>
      <c r="DT72" s="12">
        <f t="shared" si="102"/>
        <v>28.3960666509996</v>
      </c>
      <c r="DU72" s="12">
        <f t="shared" si="102"/>
        <v>32.656218498534287</v>
      </c>
      <c r="DV72" s="12">
        <f t="shared" si="103"/>
        <v>33.590000000000003</v>
      </c>
      <c r="DX72" t="str">
        <f t="shared" si="61"/>
        <v>INFRATEL</v>
      </c>
      <c r="DY72" s="12">
        <f t="shared" si="104"/>
        <v>33.590000000000003</v>
      </c>
      <c r="DZ72">
        <f t="shared" si="105"/>
        <v>25.07</v>
      </c>
      <c r="EA72">
        <f t="shared" si="106"/>
        <v>32.729999999999997</v>
      </c>
      <c r="EB72">
        <f t="shared" si="107"/>
        <v>17.190000000000001</v>
      </c>
      <c r="EC72">
        <f t="shared" si="108"/>
        <v>20.05</v>
      </c>
      <c r="ED72">
        <f t="shared" si="109"/>
        <v>33.630000000000003</v>
      </c>
      <c r="EE72">
        <f t="shared" si="110"/>
        <v>39.630000000000003</v>
      </c>
      <c r="EF72">
        <f t="shared" si="111"/>
        <v>41.57</v>
      </c>
      <c r="EG72">
        <f t="shared" si="112"/>
        <v>35.770000000000003</v>
      </c>
      <c r="EH72">
        <f t="shared" si="113"/>
        <v>44</v>
      </c>
      <c r="EI72">
        <f t="shared" si="114"/>
        <v>48.97</v>
      </c>
      <c r="EJ72">
        <f t="shared" si="115"/>
        <v>39.6</v>
      </c>
      <c r="EK72">
        <f t="shared" si="116"/>
        <v>33.47</v>
      </c>
      <c r="EL72">
        <f t="shared" si="117"/>
        <v>48.56</v>
      </c>
      <c r="EM72">
        <f t="shared" si="118"/>
        <v>40.35</v>
      </c>
    </row>
    <row r="73" spans="1:143" x14ac:dyDescent="0.25">
      <c r="A73" t="s">
        <v>81</v>
      </c>
      <c r="B73">
        <v>30042020</v>
      </c>
      <c r="C73">
        <v>16254036</v>
      </c>
      <c r="D73">
        <v>7694828</v>
      </c>
      <c r="E73">
        <v>47.34</v>
      </c>
      <c r="F73" t="s">
        <v>81</v>
      </c>
      <c r="G73">
        <v>29042020</v>
      </c>
      <c r="H73">
        <v>8639246</v>
      </c>
      <c r="I73">
        <v>4181519</v>
      </c>
      <c r="J73">
        <v>48.4</v>
      </c>
      <c r="K73" t="s">
        <v>81</v>
      </c>
      <c r="L73">
        <v>28042020</v>
      </c>
      <c r="M73">
        <v>7296594</v>
      </c>
      <c r="N73">
        <v>3379174</v>
      </c>
      <c r="O73">
        <v>46.31</v>
      </c>
      <c r="P73" t="s">
        <v>81</v>
      </c>
      <c r="Q73">
        <v>27042020</v>
      </c>
      <c r="R73">
        <v>7183316</v>
      </c>
      <c r="S73">
        <v>3225109</v>
      </c>
      <c r="T73">
        <v>44.9</v>
      </c>
      <c r="U73" t="s">
        <v>81</v>
      </c>
      <c r="V73">
        <v>24042020</v>
      </c>
      <c r="W73">
        <v>7319950</v>
      </c>
      <c r="X73">
        <v>2433249</v>
      </c>
      <c r="Y73">
        <v>33.24</v>
      </c>
      <c r="Z73" t="s">
        <v>81</v>
      </c>
      <c r="AA73">
        <v>23042020</v>
      </c>
      <c r="AB73">
        <v>14451294</v>
      </c>
      <c r="AC73">
        <v>5794675</v>
      </c>
      <c r="AD73">
        <v>40.1</v>
      </c>
      <c r="AE73" t="s">
        <v>81</v>
      </c>
      <c r="AF73">
        <v>22042020</v>
      </c>
      <c r="AG73">
        <v>8267159</v>
      </c>
      <c r="AH73">
        <v>3705627</v>
      </c>
      <c r="AI73">
        <v>44.82</v>
      </c>
      <c r="AJ73" t="s">
        <v>81</v>
      </c>
      <c r="AK73">
        <v>21042020</v>
      </c>
      <c r="AL73">
        <v>11660678</v>
      </c>
      <c r="AM73">
        <v>4120383</v>
      </c>
      <c r="AN73">
        <v>35.340000000000003</v>
      </c>
      <c r="AO73" t="s">
        <v>81</v>
      </c>
      <c r="AP73">
        <v>20042020</v>
      </c>
      <c r="AQ73">
        <v>13322995</v>
      </c>
      <c r="AR73">
        <v>4044244</v>
      </c>
      <c r="AS73">
        <v>30.36</v>
      </c>
      <c r="AT73" t="s">
        <v>81</v>
      </c>
      <c r="AU73">
        <v>17042020</v>
      </c>
      <c r="AV73">
        <v>8878372</v>
      </c>
      <c r="AW73">
        <v>4596958</v>
      </c>
      <c r="AX73">
        <v>51.78</v>
      </c>
      <c r="AY73" t="s">
        <v>81</v>
      </c>
      <c r="AZ73">
        <v>16042020</v>
      </c>
      <c r="BA73">
        <v>17783310</v>
      </c>
      <c r="BB73">
        <v>9056129</v>
      </c>
      <c r="BC73">
        <v>50.92</v>
      </c>
      <c r="BD73" t="s">
        <v>81</v>
      </c>
      <c r="BE73">
        <v>15042020</v>
      </c>
      <c r="BF73">
        <v>11963493</v>
      </c>
      <c r="BG73">
        <v>7111564</v>
      </c>
      <c r="BH73">
        <v>59.44</v>
      </c>
      <c r="BI73" t="s">
        <v>81</v>
      </c>
      <c r="BJ73">
        <v>13042020</v>
      </c>
      <c r="BK73">
        <v>8330291</v>
      </c>
      <c r="BL73">
        <v>3845112</v>
      </c>
      <c r="BM73">
        <v>46.16</v>
      </c>
      <c r="BN73" t="s">
        <v>81</v>
      </c>
      <c r="BO73">
        <v>9042020</v>
      </c>
      <c r="BP73">
        <v>11931287</v>
      </c>
      <c r="BQ73">
        <v>6022789</v>
      </c>
      <c r="BR73">
        <v>50.48</v>
      </c>
      <c r="BS73" t="s">
        <v>81</v>
      </c>
      <c r="BT73">
        <v>8042020</v>
      </c>
      <c r="BU73">
        <v>11806901</v>
      </c>
      <c r="BV73">
        <v>5570288</v>
      </c>
      <c r="BW73">
        <v>47.18</v>
      </c>
      <c r="BY73" t="str">
        <f t="shared" si="62"/>
        <v>INFY</v>
      </c>
      <c r="BZ73">
        <f t="shared" si="63"/>
        <v>16254036</v>
      </c>
      <c r="CA73">
        <f t="shared" si="64"/>
        <v>8639246</v>
      </c>
      <c r="CB73">
        <f t="shared" si="65"/>
        <v>7296594</v>
      </c>
      <c r="CC73">
        <f t="shared" si="66"/>
        <v>7183316</v>
      </c>
      <c r="CD73">
        <f t="shared" si="67"/>
        <v>7319950</v>
      </c>
      <c r="CE73">
        <f t="shared" si="68"/>
        <v>14451294</v>
      </c>
      <c r="CF73">
        <f t="shared" si="69"/>
        <v>8267159</v>
      </c>
      <c r="CG73">
        <f t="shared" si="70"/>
        <v>11660678</v>
      </c>
      <c r="CH73">
        <f t="shared" si="71"/>
        <v>13322995</v>
      </c>
      <c r="CI73">
        <f t="shared" si="72"/>
        <v>8878372</v>
      </c>
      <c r="CJ73">
        <f t="shared" si="73"/>
        <v>17783310</v>
      </c>
      <c r="CK73">
        <f t="shared" si="74"/>
        <v>11963493</v>
      </c>
      <c r="CL73">
        <f t="shared" si="75"/>
        <v>8330291</v>
      </c>
      <c r="CM73">
        <f t="shared" si="76"/>
        <v>11931287</v>
      </c>
      <c r="CN73">
        <f t="shared" si="77"/>
        <v>11806901</v>
      </c>
      <c r="CP73">
        <f t="shared" si="78"/>
        <v>23119156</v>
      </c>
      <c r="CQ73">
        <f t="shared" si="79"/>
        <v>44890400</v>
      </c>
      <c r="CR73">
        <f t="shared" si="80"/>
        <v>78141232</v>
      </c>
      <c r="CS73">
        <f t="shared" si="81"/>
        <v>137027985</v>
      </c>
      <c r="CU73">
        <f t="shared" si="82"/>
        <v>7694828</v>
      </c>
      <c r="CV73">
        <f t="shared" si="83"/>
        <v>4181519</v>
      </c>
      <c r="CW73">
        <f t="shared" si="84"/>
        <v>3379174</v>
      </c>
      <c r="CX73">
        <f t="shared" si="85"/>
        <v>3225109</v>
      </c>
      <c r="CY73">
        <f t="shared" si="86"/>
        <v>2433249</v>
      </c>
      <c r="CZ73">
        <f t="shared" si="87"/>
        <v>5794675</v>
      </c>
      <c r="DA73">
        <f t="shared" si="88"/>
        <v>3705627</v>
      </c>
      <c r="DB73">
        <f t="shared" si="89"/>
        <v>4120383</v>
      </c>
      <c r="DC73">
        <f t="shared" si="90"/>
        <v>4044244</v>
      </c>
      <c r="DD73">
        <f t="shared" si="91"/>
        <v>4596958</v>
      </c>
      <c r="DE73">
        <f t="shared" si="92"/>
        <v>9056129</v>
      </c>
      <c r="DF73">
        <f t="shared" si="93"/>
        <v>7111564</v>
      </c>
      <c r="DG73">
        <f t="shared" si="94"/>
        <v>3845112</v>
      </c>
      <c r="DH73">
        <f t="shared" si="95"/>
        <v>6022789</v>
      </c>
      <c r="DI73">
        <f t="shared" si="96"/>
        <v>5570288</v>
      </c>
      <c r="DK73">
        <f t="shared" si="97"/>
        <v>1078580200</v>
      </c>
      <c r="DL73">
        <f t="shared" si="98"/>
        <v>1901372600</v>
      </c>
      <c r="DM73">
        <f t="shared" si="99"/>
        <v>3088398000</v>
      </c>
      <c r="DN73">
        <f t="shared" si="100"/>
        <v>6151653200</v>
      </c>
      <c r="DP73" t="str">
        <f t="shared" si="60"/>
        <v>INFY</v>
      </c>
      <c r="DQ73">
        <f t="shared" si="101"/>
        <v>47.34</v>
      </c>
      <c r="DR73" s="12">
        <f t="shared" si="102"/>
        <v>46.653095813705313</v>
      </c>
      <c r="DS73" s="12">
        <f t="shared" si="102"/>
        <v>42.35588455438134</v>
      </c>
      <c r="DT73" s="12">
        <f t="shared" si="102"/>
        <v>39.523282663370345</v>
      </c>
      <c r="DU73" s="12">
        <f t="shared" si="102"/>
        <v>44.893407722517409</v>
      </c>
      <c r="DV73" s="12">
        <f t="shared" si="103"/>
        <v>47.34</v>
      </c>
      <c r="DX73" t="str">
        <f t="shared" si="61"/>
        <v>INFY</v>
      </c>
      <c r="DY73" s="12">
        <f t="shared" si="104"/>
        <v>47.34</v>
      </c>
      <c r="DZ73">
        <f t="shared" si="105"/>
        <v>48.4</v>
      </c>
      <c r="EA73">
        <f t="shared" si="106"/>
        <v>46.31</v>
      </c>
      <c r="EB73">
        <f t="shared" si="107"/>
        <v>44.9</v>
      </c>
      <c r="EC73">
        <f t="shared" si="108"/>
        <v>33.24</v>
      </c>
      <c r="ED73">
        <f t="shared" si="109"/>
        <v>40.1</v>
      </c>
      <c r="EE73">
        <f t="shared" si="110"/>
        <v>44.82</v>
      </c>
      <c r="EF73">
        <f t="shared" si="111"/>
        <v>35.340000000000003</v>
      </c>
      <c r="EG73">
        <f t="shared" si="112"/>
        <v>30.36</v>
      </c>
      <c r="EH73">
        <f t="shared" si="113"/>
        <v>51.78</v>
      </c>
      <c r="EI73">
        <f t="shared" si="114"/>
        <v>50.92</v>
      </c>
      <c r="EJ73">
        <f t="shared" si="115"/>
        <v>59.44</v>
      </c>
      <c r="EK73">
        <f t="shared" si="116"/>
        <v>46.16</v>
      </c>
      <c r="EL73">
        <f t="shared" si="117"/>
        <v>50.48</v>
      </c>
      <c r="EM73">
        <f t="shared" si="118"/>
        <v>47.18</v>
      </c>
    </row>
    <row r="74" spans="1:143" x14ac:dyDescent="0.25">
      <c r="A74" t="s">
        <v>82</v>
      </c>
      <c r="B74">
        <v>30042020</v>
      </c>
      <c r="C74">
        <v>21193860</v>
      </c>
      <c r="D74">
        <v>9336566</v>
      </c>
      <c r="E74">
        <v>44.05</v>
      </c>
      <c r="F74" t="s">
        <v>82</v>
      </c>
      <c r="G74">
        <v>29042020</v>
      </c>
      <c r="H74">
        <v>12216675</v>
      </c>
      <c r="I74">
        <v>5250015</v>
      </c>
      <c r="J74">
        <v>42.97</v>
      </c>
      <c r="K74" t="s">
        <v>82</v>
      </c>
      <c r="L74">
        <v>28042020</v>
      </c>
      <c r="M74">
        <v>18484160</v>
      </c>
      <c r="N74">
        <v>7602661</v>
      </c>
      <c r="O74">
        <v>41.13</v>
      </c>
      <c r="P74" t="s">
        <v>82</v>
      </c>
      <c r="Q74">
        <v>27042020</v>
      </c>
      <c r="R74">
        <v>6320557</v>
      </c>
      <c r="S74">
        <v>1414587</v>
      </c>
      <c r="T74">
        <v>22.38</v>
      </c>
      <c r="U74" t="s">
        <v>82</v>
      </c>
      <c r="V74">
        <v>24042020</v>
      </c>
      <c r="W74">
        <v>10417195</v>
      </c>
      <c r="X74">
        <v>2971049</v>
      </c>
      <c r="Y74">
        <v>28.52</v>
      </c>
      <c r="Z74" t="s">
        <v>82</v>
      </c>
      <c r="AA74">
        <v>23042020</v>
      </c>
      <c r="AB74">
        <v>9180558</v>
      </c>
      <c r="AC74">
        <v>2480296</v>
      </c>
      <c r="AD74">
        <v>27.02</v>
      </c>
      <c r="AE74" t="s">
        <v>82</v>
      </c>
      <c r="AF74">
        <v>22042020</v>
      </c>
      <c r="AG74">
        <v>15316400</v>
      </c>
      <c r="AH74">
        <v>3317210</v>
      </c>
      <c r="AI74">
        <v>21.66</v>
      </c>
      <c r="AJ74" t="s">
        <v>82</v>
      </c>
      <c r="AK74">
        <v>21042020</v>
      </c>
      <c r="AL74">
        <v>13638140</v>
      </c>
      <c r="AM74">
        <v>3709294</v>
      </c>
      <c r="AN74">
        <v>27.2</v>
      </c>
      <c r="AO74" t="s">
        <v>82</v>
      </c>
      <c r="AP74">
        <v>20042020</v>
      </c>
      <c r="AQ74">
        <v>17688009</v>
      </c>
      <c r="AR74">
        <v>4833822</v>
      </c>
      <c r="AS74">
        <v>27.33</v>
      </c>
      <c r="AT74" t="s">
        <v>82</v>
      </c>
      <c r="AU74">
        <v>17042020</v>
      </c>
      <c r="AV74">
        <v>9160107</v>
      </c>
      <c r="AW74">
        <v>3308108</v>
      </c>
      <c r="AX74">
        <v>36.11</v>
      </c>
      <c r="AY74" t="s">
        <v>82</v>
      </c>
      <c r="AZ74">
        <v>16042020</v>
      </c>
      <c r="BA74">
        <v>11993071</v>
      </c>
      <c r="BB74">
        <v>4662872</v>
      </c>
      <c r="BC74">
        <v>38.880000000000003</v>
      </c>
      <c r="BD74" t="s">
        <v>82</v>
      </c>
      <c r="BE74">
        <v>15042020</v>
      </c>
      <c r="BF74">
        <v>13661968</v>
      </c>
      <c r="BG74">
        <v>4273075</v>
      </c>
      <c r="BH74">
        <v>31.28</v>
      </c>
      <c r="BI74" t="s">
        <v>82</v>
      </c>
      <c r="BJ74">
        <v>13042020</v>
      </c>
      <c r="BK74">
        <v>9679851</v>
      </c>
      <c r="BL74">
        <v>2439175</v>
      </c>
      <c r="BM74">
        <v>25.2</v>
      </c>
      <c r="BN74" t="s">
        <v>82</v>
      </c>
      <c r="BO74">
        <v>9042020</v>
      </c>
      <c r="BP74">
        <v>13585658</v>
      </c>
      <c r="BQ74">
        <v>4142763</v>
      </c>
      <c r="BR74">
        <v>30.49</v>
      </c>
      <c r="BS74" t="s">
        <v>82</v>
      </c>
      <c r="BT74">
        <v>8042020</v>
      </c>
      <c r="BU74">
        <v>20433621</v>
      </c>
      <c r="BV74">
        <v>5015687</v>
      </c>
      <c r="BW74">
        <v>24.55</v>
      </c>
      <c r="BY74" t="str">
        <f t="shared" si="62"/>
        <v>IOC</v>
      </c>
      <c r="BZ74">
        <f t="shared" si="63"/>
        <v>21193860</v>
      </c>
      <c r="CA74">
        <f t="shared" si="64"/>
        <v>12216675</v>
      </c>
      <c r="CB74">
        <f t="shared" si="65"/>
        <v>18484160</v>
      </c>
      <c r="CC74">
        <f t="shared" si="66"/>
        <v>6320557</v>
      </c>
      <c r="CD74">
        <f t="shared" si="67"/>
        <v>10417195</v>
      </c>
      <c r="CE74">
        <f t="shared" si="68"/>
        <v>9180558</v>
      </c>
      <c r="CF74">
        <f t="shared" si="69"/>
        <v>15316400</v>
      </c>
      <c r="CG74">
        <f t="shared" si="70"/>
        <v>13638140</v>
      </c>
      <c r="CH74">
        <f t="shared" si="71"/>
        <v>17688009</v>
      </c>
      <c r="CI74">
        <f t="shared" si="72"/>
        <v>9160107</v>
      </c>
      <c r="CJ74">
        <f t="shared" si="73"/>
        <v>11993071</v>
      </c>
      <c r="CK74">
        <f t="shared" si="74"/>
        <v>13661968</v>
      </c>
      <c r="CL74">
        <f t="shared" si="75"/>
        <v>9679851</v>
      </c>
      <c r="CM74">
        <f t="shared" si="76"/>
        <v>13585658</v>
      </c>
      <c r="CN74">
        <f t="shared" si="77"/>
        <v>20433621</v>
      </c>
      <c r="CP74">
        <f t="shared" si="78"/>
        <v>37021392</v>
      </c>
      <c r="CQ74">
        <f t="shared" si="79"/>
        <v>56619145</v>
      </c>
      <c r="CR74">
        <f t="shared" si="80"/>
        <v>103261694</v>
      </c>
      <c r="CS74">
        <f t="shared" si="81"/>
        <v>161342349</v>
      </c>
      <c r="CU74">
        <f t="shared" si="82"/>
        <v>9336566</v>
      </c>
      <c r="CV74">
        <f t="shared" si="83"/>
        <v>5250015</v>
      </c>
      <c r="CW74">
        <f t="shared" si="84"/>
        <v>7602661</v>
      </c>
      <c r="CX74">
        <f t="shared" si="85"/>
        <v>1414587</v>
      </c>
      <c r="CY74">
        <f t="shared" si="86"/>
        <v>2971049</v>
      </c>
      <c r="CZ74">
        <f t="shared" si="87"/>
        <v>2480296</v>
      </c>
      <c r="DA74">
        <f t="shared" si="88"/>
        <v>3317210</v>
      </c>
      <c r="DB74">
        <f t="shared" si="89"/>
        <v>3709294</v>
      </c>
      <c r="DC74">
        <f t="shared" si="90"/>
        <v>4833822</v>
      </c>
      <c r="DD74">
        <f t="shared" si="91"/>
        <v>3308108</v>
      </c>
      <c r="DE74">
        <f t="shared" si="92"/>
        <v>4662872</v>
      </c>
      <c r="DF74">
        <f t="shared" si="93"/>
        <v>4273075</v>
      </c>
      <c r="DG74">
        <f t="shared" si="94"/>
        <v>2439175</v>
      </c>
      <c r="DH74">
        <f t="shared" si="95"/>
        <v>4142763</v>
      </c>
      <c r="DI74">
        <f t="shared" si="96"/>
        <v>5015687</v>
      </c>
      <c r="DK74">
        <f t="shared" si="97"/>
        <v>1426726300</v>
      </c>
      <c r="DL74">
        <f t="shared" si="98"/>
        <v>1971860800</v>
      </c>
      <c r="DM74">
        <f t="shared" si="99"/>
        <v>3157893400</v>
      </c>
      <c r="DN74">
        <f t="shared" si="100"/>
        <v>5040492700</v>
      </c>
      <c r="DP74" t="str">
        <f t="shared" si="60"/>
        <v>IOC</v>
      </c>
      <c r="DQ74">
        <f t="shared" si="101"/>
        <v>44.05</v>
      </c>
      <c r="DR74" s="12">
        <f t="shared" si="102"/>
        <v>38.537889120970924</v>
      </c>
      <c r="DS74" s="12">
        <f t="shared" si="102"/>
        <v>34.826749856431071</v>
      </c>
      <c r="DT74" s="12">
        <f t="shared" si="102"/>
        <v>30.58146034288378</v>
      </c>
      <c r="DU74" s="12">
        <f t="shared" si="102"/>
        <v>31.240977531571701</v>
      </c>
      <c r="DV74" s="12">
        <f t="shared" si="103"/>
        <v>44.05</v>
      </c>
      <c r="DX74" t="str">
        <f t="shared" si="61"/>
        <v>IOC</v>
      </c>
      <c r="DY74" s="12">
        <f t="shared" si="104"/>
        <v>44.05</v>
      </c>
      <c r="DZ74">
        <f t="shared" si="105"/>
        <v>42.97</v>
      </c>
      <c r="EA74">
        <f t="shared" si="106"/>
        <v>41.13</v>
      </c>
      <c r="EB74">
        <f t="shared" si="107"/>
        <v>22.38</v>
      </c>
      <c r="EC74">
        <f t="shared" si="108"/>
        <v>28.52</v>
      </c>
      <c r="ED74">
        <f t="shared" si="109"/>
        <v>27.02</v>
      </c>
      <c r="EE74">
        <f t="shared" si="110"/>
        <v>21.66</v>
      </c>
      <c r="EF74">
        <f t="shared" si="111"/>
        <v>27.2</v>
      </c>
      <c r="EG74">
        <f t="shared" si="112"/>
        <v>27.33</v>
      </c>
      <c r="EH74">
        <f t="shared" si="113"/>
        <v>36.11</v>
      </c>
      <c r="EI74">
        <f t="shared" si="114"/>
        <v>38.880000000000003</v>
      </c>
      <c r="EJ74">
        <f t="shared" si="115"/>
        <v>31.28</v>
      </c>
      <c r="EK74">
        <f t="shared" si="116"/>
        <v>25.2</v>
      </c>
      <c r="EL74">
        <f t="shared" si="117"/>
        <v>30.49</v>
      </c>
      <c r="EM74">
        <f t="shared" si="118"/>
        <v>24.55</v>
      </c>
    </row>
    <row r="75" spans="1:143" x14ac:dyDescent="0.25">
      <c r="A75" t="s">
        <v>83</v>
      </c>
      <c r="B75">
        <v>30042020</v>
      </c>
      <c r="C75">
        <v>30169126</v>
      </c>
      <c r="D75">
        <v>20193397</v>
      </c>
      <c r="E75">
        <v>66.930000000000007</v>
      </c>
      <c r="F75" t="s">
        <v>83</v>
      </c>
      <c r="G75">
        <v>29042020</v>
      </c>
      <c r="H75">
        <v>21461158</v>
      </c>
      <c r="I75">
        <v>14607394</v>
      </c>
      <c r="J75">
        <v>68.06</v>
      </c>
      <c r="K75" t="s">
        <v>83</v>
      </c>
      <c r="L75">
        <v>28042020</v>
      </c>
      <c r="M75">
        <v>17802711</v>
      </c>
      <c r="N75">
        <v>10200719</v>
      </c>
      <c r="O75">
        <v>57.3</v>
      </c>
      <c r="P75" t="s">
        <v>83</v>
      </c>
      <c r="Q75">
        <v>27042020</v>
      </c>
      <c r="R75">
        <v>13086773</v>
      </c>
      <c r="S75">
        <v>5997010</v>
      </c>
      <c r="T75">
        <v>45.82</v>
      </c>
      <c r="U75" t="s">
        <v>83</v>
      </c>
      <c r="V75">
        <v>24042020</v>
      </c>
      <c r="W75">
        <v>18050148</v>
      </c>
      <c r="X75">
        <v>10380915</v>
      </c>
      <c r="Y75">
        <v>57.51</v>
      </c>
      <c r="Z75" t="s">
        <v>83</v>
      </c>
      <c r="AA75">
        <v>23042020</v>
      </c>
      <c r="AB75">
        <v>32968241</v>
      </c>
      <c r="AC75">
        <v>20679162</v>
      </c>
      <c r="AD75">
        <v>62.72</v>
      </c>
      <c r="AE75" t="s">
        <v>83</v>
      </c>
      <c r="AF75">
        <v>22042020</v>
      </c>
      <c r="AG75">
        <v>25164099</v>
      </c>
      <c r="AH75">
        <v>13195808</v>
      </c>
      <c r="AI75">
        <v>52.44</v>
      </c>
      <c r="AJ75" t="s">
        <v>83</v>
      </c>
      <c r="AK75">
        <v>21042020</v>
      </c>
      <c r="AL75">
        <v>23334550</v>
      </c>
      <c r="AM75">
        <v>9399223</v>
      </c>
      <c r="AN75">
        <v>40.28</v>
      </c>
      <c r="AO75" t="s">
        <v>83</v>
      </c>
      <c r="AP75">
        <v>20042020</v>
      </c>
      <c r="AQ75">
        <v>35767070</v>
      </c>
      <c r="AR75">
        <v>18867318</v>
      </c>
      <c r="AS75">
        <v>52.75</v>
      </c>
      <c r="AT75" t="s">
        <v>83</v>
      </c>
      <c r="AU75">
        <v>17042020</v>
      </c>
      <c r="AV75">
        <v>26669272</v>
      </c>
      <c r="AW75">
        <v>15744641</v>
      </c>
      <c r="AX75">
        <v>59.04</v>
      </c>
      <c r="AY75" t="s">
        <v>83</v>
      </c>
      <c r="AZ75">
        <v>16042020</v>
      </c>
      <c r="BA75">
        <v>27082646</v>
      </c>
      <c r="BB75">
        <v>14297047</v>
      </c>
      <c r="BC75">
        <v>52.79</v>
      </c>
      <c r="BD75" t="s">
        <v>83</v>
      </c>
      <c r="BE75">
        <v>15042020</v>
      </c>
      <c r="BF75">
        <v>49092959</v>
      </c>
      <c r="BG75">
        <v>26436783</v>
      </c>
      <c r="BH75">
        <v>53.85</v>
      </c>
      <c r="BI75" t="s">
        <v>83</v>
      </c>
      <c r="BJ75">
        <v>13042020</v>
      </c>
      <c r="BK75">
        <v>17744825</v>
      </c>
      <c r="BL75">
        <v>7762029</v>
      </c>
      <c r="BM75">
        <v>43.74</v>
      </c>
      <c r="BN75" t="s">
        <v>83</v>
      </c>
      <c r="BO75">
        <v>9042020</v>
      </c>
      <c r="BP75">
        <v>42643743</v>
      </c>
      <c r="BQ75">
        <v>25892461</v>
      </c>
      <c r="BR75">
        <v>60.72</v>
      </c>
      <c r="BS75" t="s">
        <v>83</v>
      </c>
      <c r="BT75">
        <v>8042020</v>
      </c>
      <c r="BU75">
        <v>37561322</v>
      </c>
      <c r="BV75">
        <v>13760848</v>
      </c>
      <c r="BW75">
        <v>36.64</v>
      </c>
      <c r="BY75" t="str">
        <f t="shared" si="62"/>
        <v>ITC</v>
      </c>
      <c r="BZ75">
        <f t="shared" si="63"/>
        <v>30169126</v>
      </c>
      <c r="CA75">
        <f t="shared" si="64"/>
        <v>21461158</v>
      </c>
      <c r="CB75">
        <f t="shared" si="65"/>
        <v>17802711</v>
      </c>
      <c r="CC75">
        <f t="shared" si="66"/>
        <v>13086773</v>
      </c>
      <c r="CD75">
        <f t="shared" si="67"/>
        <v>18050148</v>
      </c>
      <c r="CE75">
        <f t="shared" si="68"/>
        <v>32968241</v>
      </c>
      <c r="CF75">
        <f t="shared" si="69"/>
        <v>25164099</v>
      </c>
      <c r="CG75">
        <f t="shared" si="70"/>
        <v>23334550</v>
      </c>
      <c r="CH75">
        <f t="shared" si="71"/>
        <v>35767070</v>
      </c>
      <c r="CI75">
        <f t="shared" si="72"/>
        <v>26669272</v>
      </c>
      <c r="CJ75">
        <f t="shared" si="73"/>
        <v>27082646</v>
      </c>
      <c r="CK75">
        <f t="shared" si="74"/>
        <v>49092959</v>
      </c>
      <c r="CL75">
        <f t="shared" si="75"/>
        <v>17744825</v>
      </c>
      <c r="CM75">
        <f t="shared" si="76"/>
        <v>42643743</v>
      </c>
      <c r="CN75">
        <f t="shared" si="77"/>
        <v>37561322</v>
      </c>
      <c r="CP75">
        <f t="shared" si="78"/>
        <v>52350642</v>
      </c>
      <c r="CQ75">
        <f t="shared" si="79"/>
        <v>103369031</v>
      </c>
      <c r="CR75">
        <f t="shared" si="80"/>
        <v>187634750</v>
      </c>
      <c r="CS75">
        <f t="shared" si="81"/>
        <v>350868195</v>
      </c>
      <c r="CU75">
        <f t="shared" si="82"/>
        <v>20193397</v>
      </c>
      <c r="CV75">
        <f t="shared" si="83"/>
        <v>14607394</v>
      </c>
      <c r="CW75">
        <f t="shared" si="84"/>
        <v>10200719</v>
      </c>
      <c r="CX75">
        <f t="shared" si="85"/>
        <v>5997010</v>
      </c>
      <c r="CY75">
        <f t="shared" si="86"/>
        <v>10380915</v>
      </c>
      <c r="CZ75">
        <f t="shared" si="87"/>
        <v>20679162</v>
      </c>
      <c r="DA75">
        <f t="shared" si="88"/>
        <v>13195808</v>
      </c>
      <c r="DB75">
        <f t="shared" si="89"/>
        <v>9399223</v>
      </c>
      <c r="DC75">
        <f t="shared" si="90"/>
        <v>18867318</v>
      </c>
      <c r="DD75">
        <f t="shared" si="91"/>
        <v>15744641</v>
      </c>
      <c r="DE75">
        <f t="shared" si="92"/>
        <v>14297047</v>
      </c>
      <c r="DF75">
        <f t="shared" si="93"/>
        <v>26436783</v>
      </c>
      <c r="DG75">
        <f t="shared" si="94"/>
        <v>7762029</v>
      </c>
      <c r="DH75">
        <f t="shared" si="95"/>
        <v>25892461</v>
      </c>
      <c r="DI75">
        <f t="shared" si="96"/>
        <v>13760848</v>
      </c>
      <c r="DK75">
        <f t="shared" si="97"/>
        <v>3080512300</v>
      </c>
      <c r="DL75">
        <f t="shared" si="98"/>
        <v>6186520000</v>
      </c>
      <c r="DM75">
        <f t="shared" si="99"/>
        <v>10332754900</v>
      </c>
      <c r="DN75">
        <f t="shared" si="100"/>
        <v>19346051000</v>
      </c>
      <c r="DP75" t="str">
        <f t="shared" si="60"/>
        <v>ITC</v>
      </c>
      <c r="DQ75">
        <f t="shared" si="101"/>
        <v>66.930000000000007</v>
      </c>
      <c r="DR75" s="12">
        <f t="shared" si="102"/>
        <v>58.843830415680479</v>
      </c>
      <c r="DS75" s="12">
        <f t="shared" si="102"/>
        <v>59.848872918234086</v>
      </c>
      <c r="DT75" s="12">
        <f t="shared" si="102"/>
        <v>55.068450273736609</v>
      </c>
      <c r="DU75" s="12">
        <f t="shared" si="102"/>
        <v>55.137659313919862</v>
      </c>
      <c r="DV75" s="12">
        <f t="shared" si="103"/>
        <v>66.930000000000007</v>
      </c>
      <c r="DX75" t="str">
        <f t="shared" si="61"/>
        <v>ITC</v>
      </c>
      <c r="DY75" s="12">
        <f t="shared" si="104"/>
        <v>66.930000000000007</v>
      </c>
      <c r="DZ75">
        <f t="shared" si="105"/>
        <v>68.06</v>
      </c>
      <c r="EA75">
        <f t="shared" si="106"/>
        <v>57.3</v>
      </c>
      <c r="EB75">
        <f t="shared" si="107"/>
        <v>45.82</v>
      </c>
      <c r="EC75">
        <f t="shared" si="108"/>
        <v>57.51</v>
      </c>
      <c r="ED75">
        <f t="shared" si="109"/>
        <v>62.72</v>
      </c>
      <c r="EE75">
        <f t="shared" si="110"/>
        <v>52.44</v>
      </c>
      <c r="EF75">
        <f t="shared" si="111"/>
        <v>40.28</v>
      </c>
      <c r="EG75">
        <f t="shared" si="112"/>
        <v>52.75</v>
      </c>
      <c r="EH75">
        <f t="shared" si="113"/>
        <v>59.04</v>
      </c>
      <c r="EI75">
        <f t="shared" si="114"/>
        <v>52.79</v>
      </c>
      <c r="EJ75">
        <f t="shared" si="115"/>
        <v>53.85</v>
      </c>
      <c r="EK75">
        <f t="shared" si="116"/>
        <v>43.74</v>
      </c>
      <c r="EL75">
        <f t="shared" si="117"/>
        <v>60.72</v>
      </c>
      <c r="EM75">
        <f t="shared" si="118"/>
        <v>36.64</v>
      </c>
    </row>
    <row r="76" spans="1:143" x14ac:dyDescent="0.25">
      <c r="A76" t="s">
        <v>84</v>
      </c>
      <c r="B76">
        <v>30042020</v>
      </c>
      <c r="C76">
        <v>31628041</v>
      </c>
      <c r="D76">
        <v>6048002</v>
      </c>
      <c r="E76">
        <v>19.12</v>
      </c>
      <c r="F76" t="s">
        <v>84</v>
      </c>
      <c r="G76">
        <v>29042020</v>
      </c>
      <c r="H76">
        <v>25785510</v>
      </c>
      <c r="I76">
        <v>3770836</v>
      </c>
      <c r="J76">
        <v>14.62</v>
      </c>
      <c r="K76" t="s">
        <v>84</v>
      </c>
      <c r="L76">
        <v>28042020</v>
      </c>
      <c r="M76">
        <v>14289354</v>
      </c>
      <c r="N76">
        <v>1945693</v>
      </c>
      <c r="O76">
        <v>13.62</v>
      </c>
      <c r="P76" t="s">
        <v>84</v>
      </c>
      <c r="Q76">
        <v>27042020</v>
      </c>
      <c r="R76">
        <v>18036513</v>
      </c>
      <c r="S76">
        <v>2161935</v>
      </c>
      <c r="T76">
        <v>11.99</v>
      </c>
      <c r="U76" t="s">
        <v>84</v>
      </c>
      <c r="V76">
        <v>24042020</v>
      </c>
      <c r="W76">
        <v>24339173</v>
      </c>
      <c r="X76">
        <v>5260204</v>
      </c>
      <c r="Y76">
        <v>21.61</v>
      </c>
      <c r="Z76" t="s">
        <v>84</v>
      </c>
      <c r="AA76">
        <v>23042020</v>
      </c>
      <c r="AB76">
        <v>22241512</v>
      </c>
      <c r="AC76">
        <v>2455269</v>
      </c>
      <c r="AD76">
        <v>11.04</v>
      </c>
      <c r="AE76" t="s">
        <v>84</v>
      </c>
      <c r="AF76">
        <v>22042020</v>
      </c>
      <c r="AG76">
        <v>20090402</v>
      </c>
      <c r="AH76">
        <v>2042828</v>
      </c>
      <c r="AI76">
        <v>10.17</v>
      </c>
      <c r="AJ76" t="s">
        <v>84</v>
      </c>
      <c r="AK76">
        <v>21042020</v>
      </c>
      <c r="AL76">
        <v>32750979</v>
      </c>
      <c r="AM76">
        <v>5031499</v>
      </c>
      <c r="AN76">
        <v>15.36</v>
      </c>
      <c r="AO76" t="s">
        <v>84</v>
      </c>
      <c r="AP76">
        <v>20042020</v>
      </c>
      <c r="AQ76">
        <v>13853528</v>
      </c>
      <c r="AR76">
        <v>1694454</v>
      </c>
      <c r="AS76">
        <v>12.23</v>
      </c>
      <c r="AT76" t="s">
        <v>84</v>
      </c>
      <c r="AU76">
        <v>17042020</v>
      </c>
      <c r="AV76">
        <v>18261618</v>
      </c>
      <c r="AW76">
        <v>2529445</v>
      </c>
      <c r="AX76">
        <v>13.85</v>
      </c>
      <c r="AY76" t="s">
        <v>84</v>
      </c>
      <c r="AZ76">
        <v>16042020</v>
      </c>
      <c r="BA76">
        <v>21890027</v>
      </c>
      <c r="BB76">
        <v>1938742</v>
      </c>
      <c r="BC76">
        <v>8.86</v>
      </c>
      <c r="BD76" t="s">
        <v>84</v>
      </c>
      <c r="BE76">
        <v>15042020</v>
      </c>
      <c r="BF76">
        <v>33151508</v>
      </c>
      <c r="BG76">
        <v>4776090</v>
      </c>
      <c r="BH76">
        <v>14.41</v>
      </c>
      <c r="BI76" t="s">
        <v>84</v>
      </c>
      <c r="BJ76">
        <v>13042020</v>
      </c>
      <c r="BK76">
        <v>32561993</v>
      </c>
      <c r="BL76">
        <v>4609064</v>
      </c>
      <c r="BM76">
        <v>14.15</v>
      </c>
      <c r="BN76" t="s">
        <v>84</v>
      </c>
      <c r="BO76">
        <v>9042020</v>
      </c>
      <c r="BP76">
        <v>38987033</v>
      </c>
      <c r="BQ76">
        <v>5424274</v>
      </c>
      <c r="BR76">
        <v>13.91</v>
      </c>
      <c r="BS76" t="s">
        <v>84</v>
      </c>
      <c r="BT76">
        <v>8042020</v>
      </c>
      <c r="BU76">
        <v>62924356</v>
      </c>
      <c r="BV76">
        <v>5626489</v>
      </c>
      <c r="BW76">
        <v>8.94</v>
      </c>
      <c r="BY76" t="str">
        <f t="shared" si="62"/>
        <v>JINDALSTEL</v>
      </c>
      <c r="BZ76">
        <f t="shared" si="63"/>
        <v>31628041</v>
      </c>
      <c r="CA76">
        <f t="shared" si="64"/>
        <v>25785510</v>
      </c>
      <c r="CB76">
        <f t="shared" si="65"/>
        <v>14289354</v>
      </c>
      <c r="CC76">
        <f t="shared" si="66"/>
        <v>18036513</v>
      </c>
      <c r="CD76">
        <f t="shared" si="67"/>
        <v>24339173</v>
      </c>
      <c r="CE76">
        <f t="shared" si="68"/>
        <v>22241512</v>
      </c>
      <c r="CF76">
        <f t="shared" si="69"/>
        <v>20090402</v>
      </c>
      <c r="CG76">
        <f t="shared" si="70"/>
        <v>32750979</v>
      </c>
      <c r="CH76">
        <f t="shared" si="71"/>
        <v>13853528</v>
      </c>
      <c r="CI76">
        <f t="shared" si="72"/>
        <v>18261618</v>
      </c>
      <c r="CJ76">
        <f t="shared" si="73"/>
        <v>21890027</v>
      </c>
      <c r="CK76">
        <f t="shared" si="74"/>
        <v>33151508</v>
      </c>
      <c r="CL76">
        <f t="shared" si="75"/>
        <v>32561993</v>
      </c>
      <c r="CM76">
        <f t="shared" si="76"/>
        <v>38987033</v>
      </c>
      <c r="CN76">
        <f t="shared" si="77"/>
        <v>62924356</v>
      </c>
      <c r="CP76">
        <f t="shared" si="78"/>
        <v>58111377</v>
      </c>
      <c r="CQ76">
        <f t="shared" si="79"/>
        <v>104692062</v>
      </c>
      <c r="CR76">
        <f t="shared" si="80"/>
        <v>171386971</v>
      </c>
      <c r="CS76">
        <f t="shared" si="81"/>
        <v>316239150</v>
      </c>
      <c r="CU76">
        <f t="shared" si="82"/>
        <v>6048002</v>
      </c>
      <c r="CV76">
        <f t="shared" si="83"/>
        <v>3770836</v>
      </c>
      <c r="CW76">
        <f t="shared" si="84"/>
        <v>1945693</v>
      </c>
      <c r="CX76">
        <f t="shared" si="85"/>
        <v>2161935</v>
      </c>
      <c r="CY76">
        <f t="shared" si="86"/>
        <v>5260204</v>
      </c>
      <c r="CZ76">
        <f t="shared" si="87"/>
        <v>2455269</v>
      </c>
      <c r="DA76">
        <f t="shared" si="88"/>
        <v>2042828</v>
      </c>
      <c r="DB76">
        <f t="shared" si="89"/>
        <v>5031499</v>
      </c>
      <c r="DC76">
        <f t="shared" si="90"/>
        <v>1694454</v>
      </c>
      <c r="DD76">
        <f t="shared" si="91"/>
        <v>2529445</v>
      </c>
      <c r="DE76">
        <f t="shared" si="92"/>
        <v>1938742</v>
      </c>
      <c r="DF76">
        <f t="shared" si="93"/>
        <v>4776090</v>
      </c>
      <c r="DG76">
        <f t="shared" si="94"/>
        <v>4609064</v>
      </c>
      <c r="DH76">
        <f t="shared" si="95"/>
        <v>5424274</v>
      </c>
      <c r="DI76">
        <f t="shared" si="96"/>
        <v>5626489</v>
      </c>
      <c r="DK76">
        <f t="shared" si="97"/>
        <v>787846400</v>
      </c>
      <c r="DL76">
        <f t="shared" si="98"/>
        <v>1559393700</v>
      </c>
      <c r="DM76">
        <f t="shared" si="99"/>
        <v>2436271800</v>
      </c>
      <c r="DN76">
        <f t="shared" si="100"/>
        <v>4364033300</v>
      </c>
      <c r="DP76" t="str">
        <f t="shared" si="60"/>
        <v>JINDALSTEL</v>
      </c>
      <c r="DQ76">
        <f t="shared" si="101"/>
        <v>19.12</v>
      </c>
      <c r="DR76" s="12">
        <f t="shared" si="102"/>
        <v>13.557524200467665</v>
      </c>
      <c r="DS76" s="12">
        <f t="shared" si="102"/>
        <v>14.895051928578884</v>
      </c>
      <c r="DT76" s="12">
        <f t="shared" si="102"/>
        <v>14.215035050709893</v>
      </c>
      <c r="DU76" s="12">
        <f t="shared" si="102"/>
        <v>13.799788229888678</v>
      </c>
      <c r="DV76" s="12">
        <f t="shared" si="103"/>
        <v>19.12</v>
      </c>
      <c r="DX76" t="str">
        <f t="shared" si="61"/>
        <v>JINDALSTEL</v>
      </c>
      <c r="DY76" s="12">
        <f t="shared" si="104"/>
        <v>19.12</v>
      </c>
      <c r="DZ76">
        <f t="shared" si="105"/>
        <v>14.62</v>
      </c>
      <c r="EA76">
        <f t="shared" si="106"/>
        <v>13.62</v>
      </c>
      <c r="EB76">
        <f t="shared" si="107"/>
        <v>11.99</v>
      </c>
      <c r="EC76">
        <f t="shared" si="108"/>
        <v>21.61</v>
      </c>
      <c r="ED76">
        <f t="shared" si="109"/>
        <v>11.04</v>
      </c>
      <c r="EE76">
        <f t="shared" si="110"/>
        <v>10.17</v>
      </c>
      <c r="EF76">
        <f t="shared" si="111"/>
        <v>15.36</v>
      </c>
      <c r="EG76">
        <f t="shared" si="112"/>
        <v>12.23</v>
      </c>
      <c r="EH76">
        <f t="shared" si="113"/>
        <v>13.85</v>
      </c>
      <c r="EI76">
        <f t="shared" si="114"/>
        <v>8.86</v>
      </c>
      <c r="EJ76">
        <f t="shared" si="115"/>
        <v>14.41</v>
      </c>
      <c r="EK76">
        <f t="shared" si="116"/>
        <v>14.15</v>
      </c>
      <c r="EL76">
        <f t="shared" si="117"/>
        <v>13.91</v>
      </c>
      <c r="EM76">
        <f t="shared" si="118"/>
        <v>8.94</v>
      </c>
    </row>
    <row r="77" spans="1:143" x14ac:dyDescent="0.25">
      <c r="A77" t="s">
        <v>85</v>
      </c>
      <c r="B77">
        <v>30042020</v>
      </c>
      <c r="C77">
        <v>16023589</v>
      </c>
      <c r="D77">
        <v>4002394</v>
      </c>
      <c r="E77">
        <v>24.98</v>
      </c>
      <c r="F77" t="s">
        <v>85</v>
      </c>
      <c r="G77">
        <v>29042020</v>
      </c>
      <c r="H77">
        <v>11842945</v>
      </c>
      <c r="I77">
        <v>1592928</v>
      </c>
      <c r="J77">
        <v>13.45</v>
      </c>
      <c r="K77" t="s">
        <v>85</v>
      </c>
      <c r="L77">
        <v>28042020</v>
      </c>
      <c r="M77">
        <v>8025743</v>
      </c>
      <c r="N77">
        <v>1332920</v>
      </c>
      <c r="O77">
        <v>16.61</v>
      </c>
      <c r="P77" t="s">
        <v>85</v>
      </c>
      <c r="Q77">
        <v>27042020</v>
      </c>
      <c r="R77">
        <v>9745004</v>
      </c>
      <c r="S77">
        <v>1772914</v>
      </c>
      <c r="T77">
        <v>18.190000000000001</v>
      </c>
      <c r="U77" t="s">
        <v>85</v>
      </c>
      <c r="V77">
        <v>24042020</v>
      </c>
      <c r="W77">
        <v>8447036</v>
      </c>
      <c r="X77">
        <v>1924867</v>
      </c>
      <c r="Y77">
        <v>22.79</v>
      </c>
      <c r="Z77" t="s">
        <v>85</v>
      </c>
      <c r="AA77">
        <v>23042020</v>
      </c>
      <c r="AB77">
        <v>7114946</v>
      </c>
      <c r="AC77">
        <v>1001212</v>
      </c>
      <c r="AD77">
        <v>14.07</v>
      </c>
      <c r="AE77" t="s">
        <v>85</v>
      </c>
      <c r="AF77">
        <v>22042020</v>
      </c>
      <c r="AG77">
        <v>7765209</v>
      </c>
      <c r="AH77">
        <v>836624</v>
      </c>
      <c r="AI77">
        <v>10.77</v>
      </c>
      <c r="AJ77" t="s">
        <v>85</v>
      </c>
      <c r="AK77">
        <v>21042020</v>
      </c>
      <c r="AL77">
        <v>10887919</v>
      </c>
      <c r="AM77">
        <v>1681579</v>
      </c>
      <c r="AN77">
        <v>15.44</v>
      </c>
      <c r="AO77" t="s">
        <v>85</v>
      </c>
      <c r="AP77">
        <v>20042020</v>
      </c>
      <c r="AQ77">
        <v>12629035</v>
      </c>
      <c r="AR77">
        <v>3080776</v>
      </c>
      <c r="AS77">
        <v>24.39</v>
      </c>
      <c r="AT77" t="s">
        <v>85</v>
      </c>
      <c r="AU77">
        <v>17042020</v>
      </c>
      <c r="AV77">
        <v>10104852</v>
      </c>
      <c r="AW77">
        <v>2618168</v>
      </c>
      <c r="AX77">
        <v>25.91</v>
      </c>
      <c r="AY77" t="s">
        <v>85</v>
      </c>
      <c r="AZ77">
        <v>16042020</v>
      </c>
      <c r="BA77">
        <v>10428942</v>
      </c>
      <c r="BB77">
        <v>1904903</v>
      </c>
      <c r="BC77">
        <v>18.27</v>
      </c>
      <c r="BD77" t="s">
        <v>85</v>
      </c>
      <c r="BE77">
        <v>15042020</v>
      </c>
      <c r="BF77">
        <v>17616485</v>
      </c>
      <c r="BG77">
        <v>6468205</v>
      </c>
      <c r="BH77">
        <v>36.72</v>
      </c>
      <c r="BI77" t="s">
        <v>85</v>
      </c>
      <c r="BJ77">
        <v>13042020</v>
      </c>
      <c r="BK77">
        <v>11554655</v>
      </c>
      <c r="BL77">
        <v>2747192</v>
      </c>
      <c r="BM77">
        <v>23.78</v>
      </c>
      <c r="BN77" t="s">
        <v>85</v>
      </c>
      <c r="BO77">
        <v>9042020</v>
      </c>
      <c r="BP77">
        <v>15243084</v>
      </c>
      <c r="BQ77">
        <v>2376234</v>
      </c>
      <c r="BR77">
        <v>15.59</v>
      </c>
      <c r="BS77" t="s">
        <v>85</v>
      </c>
      <c r="BT77">
        <v>8042020</v>
      </c>
      <c r="BU77">
        <v>15245833</v>
      </c>
      <c r="BV77">
        <v>3296202</v>
      </c>
      <c r="BW77">
        <v>21.62</v>
      </c>
      <c r="BY77" t="str">
        <f t="shared" si="62"/>
        <v>JSWSTEEL</v>
      </c>
      <c r="BZ77">
        <f t="shared" si="63"/>
        <v>16023589</v>
      </c>
      <c r="CA77">
        <f t="shared" si="64"/>
        <v>11842945</v>
      </c>
      <c r="CB77">
        <f t="shared" si="65"/>
        <v>8025743</v>
      </c>
      <c r="CC77">
        <f t="shared" si="66"/>
        <v>9745004</v>
      </c>
      <c r="CD77">
        <f t="shared" si="67"/>
        <v>8447036</v>
      </c>
      <c r="CE77">
        <f t="shared" si="68"/>
        <v>7114946</v>
      </c>
      <c r="CF77">
        <f t="shared" si="69"/>
        <v>7765209</v>
      </c>
      <c r="CG77">
        <f t="shared" si="70"/>
        <v>10887919</v>
      </c>
      <c r="CH77">
        <f t="shared" si="71"/>
        <v>12629035</v>
      </c>
      <c r="CI77">
        <f t="shared" si="72"/>
        <v>10104852</v>
      </c>
      <c r="CJ77">
        <f t="shared" si="73"/>
        <v>10428942</v>
      </c>
      <c r="CK77">
        <f t="shared" si="74"/>
        <v>17616485</v>
      </c>
      <c r="CL77">
        <f t="shared" si="75"/>
        <v>11554655</v>
      </c>
      <c r="CM77">
        <f t="shared" si="76"/>
        <v>15243084</v>
      </c>
      <c r="CN77">
        <f t="shared" si="77"/>
        <v>15245833</v>
      </c>
      <c r="CP77">
        <f t="shared" si="78"/>
        <v>29613692</v>
      </c>
      <c r="CQ77">
        <f t="shared" si="79"/>
        <v>45175674</v>
      </c>
      <c r="CR77">
        <f t="shared" si="80"/>
        <v>76457837</v>
      </c>
      <c r="CS77">
        <f t="shared" si="81"/>
        <v>141405855</v>
      </c>
      <c r="CU77">
        <f t="shared" si="82"/>
        <v>4002394</v>
      </c>
      <c r="CV77">
        <f t="shared" si="83"/>
        <v>1592928</v>
      </c>
      <c r="CW77">
        <f t="shared" si="84"/>
        <v>1332920</v>
      </c>
      <c r="CX77">
        <f t="shared" si="85"/>
        <v>1772914</v>
      </c>
      <c r="CY77">
        <f t="shared" si="86"/>
        <v>1924867</v>
      </c>
      <c r="CZ77">
        <f t="shared" si="87"/>
        <v>1001212</v>
      </c>
      <c r="DA77">
        <f t="shared" si="88"/>
        <v>836624</v>
      </c>
      <c r="DB77">
        <f t="shared" si="89"/>
        <v>1681579</v>
      </c>
      <c r="DC77">
        <f t="shared" si="90"/>
        <v>3080776</v>
      </c>
      <c r="DD77">
        <f t="shared" si="91"/>
        <v>2618168</v>
      </c>
      <c r="DE77">
        <f t="shared" si="92"/>
        <v>1904903</v>
      </c>
      <c r="DF77">
        <f t="shared" si="93"/>
        <v>6468205</v>
      </c>
      <c r="DG77">
        <f t="shared" si="94"/>
        <v>2747192</v>
      </c>
      <c r="DH77">
        <f t="shared" si="95"/>
        <v>2376234</v>
      </c>
      <c r="DI77">
        <f t="shared" si="96"/>
        <v>3296202</v>
      </c>
      <c r="DK77">
        <f t="shared" si="97"/>
        <v>469876200</v>
      </c>
      <c r="DL77">
        <f t="shared" si="98"/>
        <v>762484100</v>
      </c>
      <c r="DM77">
        <f t="shared" si="99"/>
        <v>1322382000</v>
      </c>
      <c r="DN77">
        <f t="shared" si="100"/>
        <v>2933852200</v>
      </c>
      <c r="DP77" t="str">
        <f t="shared" si="60"/>
        <v>JSWSTEEL</v>
      </c>
      <c r="DQ77">
        <f t="shared" si="101"/>
        <v>24.98</v>
      </c>
      <c r="DR77" s="12">
        <f t="shared" si="102"/>
        <v>15.866856452751653</v>
      </c>
      <c r="DS77" s="12">
        <f t="shared" si="102"/>
        <v>16.878200865359531</v>
      </c>
      <c r="DT77" s="12">
        <f t="shared" si="102"/>
        <v>17.295571675667468</v>
      </c>
      <c r="DU77" s="12">
        <f t="shared" si="102"/>
        <v>20.747742022421914</v>
      </c>
      <c r="DV77" s="12">
        <f t="shared" si="103"/>
        <v>24.98</v>
      </c>
      <c r="DX77" t="str">
        <f t="shared" si="61"/>
        <v>JSWSTEEL</v>
      </c>
      <c r="DY77" s="12">
        <f t="shared" si="104"/>
        <v>24.98</v>
      </c>
      <c r="DZ77">
        <f t="shared" si="105"/>
        <v>13.45</v>
      </c>
      <c r="EA77">
        <f t="shared" si="106"/>
        <v>16.61</v>
      </c>
      <c r="EB77">
        <f t="shared" si="107"/>
        <v>18.190000000000001</v>
      </c>
      <c r="EC77">
        <f t="shared" si="108"/>
        <v>22.79</v>
      </c>
      <c r="ED77">
        <f t="shared" si="109"/>
        <v>14.07</v>
      </c>
      <c r="EE77">
        <f t="shared" si="110"/>
        <v>10.77</v>
      </c>
      <c r="EF77">
        <f t="shared" si="111"/>
        <v>15.44</v>
      </c>
      <c r="EG77">
        <f t="shared" si="112"/>
        <v>24.39</v>
      </c>
      <c r="EH77">
        <f t="shared" si="113"/>
        <v>25.91</v>
      </c>
      <c r="EI77">
        <f t="shared" si="114"/>
        <v>18.27</v>
      </c>
      <c r="EJ77">
        <f t="shared" si="115"/>
        <v>36.72</v>
      </c>
      <c r="EK77">
        <f t="shared" si="116"/>
        <v>23.78</v>
      </c>
      <c r="EL77">
        <f t="shared" si="117"/>
        <v>15.59</v>
      </c>
      <c r="EM77">
        <f t="shared" si="118"/>
        <v>21.62</v>
      </c>
    </row>
    <row r="78" spans="1:143" x14ac:dyDescent="0.25">
      <c r="A78" t="s">
        <v>86</v>
      </c>
      <c r="B78">
        <v>30042020</v>
      </c>
      <c r="C78">
        <v>1705977</v>
      </c>
      <c r="D78">
        <v>507280</v>
      </c>
      <c r="E78">
        <v>29.74</v>
      </c>
      <c r="F78" t="s">
        <v>86</v>
      </c>
      <c r="G78">
        <v>29042020</v>
      </c>
      <c r="H78">
        <v>990463</v>
      </c>
      <c r="I78">
        <v>211086</v>
      </c>
      <c r="J78">
        <v>21.31</v>
      </c>
      <c r="K78" t="s">
        <v>86</v>
      </c>
      <c r="L78">
        <v>28042020</v>
      </c>
      <c r="M78">
        <v>1319156</v>
      </c>
      <c r="N78">
        <v>304433</v>
      </c>
      <c r="O78">
        <v>23.08</v>
      </c>
      <c r="P78" t="s">
        <v>86</v>
      </c>
      <c r="Q78">
        <v>27042020</v>
      </c>
      <c r="R78">
        <v>1694622</v>
      </c>
      <c r="S78">
        <v>423167</v>
      </c>
      <c r="T78">
        <v>24.97</v>
      </c>
      <c r="U78" t="s">
        <v>86</v>
      </c>
      <c r="V78">
        <v>24042020</v>
      </c>
      <c r="W78">
        <v>1370485</v>
      </c>
      <c r="X78">
        <v>315086</v>
      </c>
      <c r="Y78">
        <v>22.99</v>
      </c>
      <c r="Z78" t="s">
        <v>86</v>
      </c>
      <c r="AA78">
        <v>23042020</v>
      </c>
      <c r="AB78">
        <v>1715596</v>
      </c>
      <c r="AC78">
        <v>478047</v>
      </c>
      <c r="AD78">
        <v>27.86</v>
      </c>
      <c r="AE78" t="s">
        <v>86</v>
      </c>
      <c r="AF78">
        <v>22042020</v>
      </c>
      <c r="AG78">
        <v>933168</v>
      </c>
      <c r="AH78">
        <v>192454</v>
      </c>
      <c r="AI78">
        <v>20.62</v>
      </c>
      <c r="AJ78" t="s">
        <v>86</v>
      </c>
      <c r="AK78">
        <v>21042020</v>
      </c>
      <c r="AL78">
        <v>1147783</v>
      </c>
      <c r="AM78">
        <v>292047</v>
      </c>
      <c r="AN78">
        <v>25.44</v>
      </c>
      <c r="AO78" t="s">
        <v>86</v>
      </c>
      <c r="AP78">
        <v>20042020</v>
      </c>
      <c r="AQ78">
        <v>1624034</v>
      </c>
      <c r="AR78">
        <v>480123</v>
      </c>
      <c r="AS78">
        <v>29.56</v>
      </c>
      <c r="AT78" t="s">
        <v>86</v>
      </c>
      <c r="AU78">
        <v>17042020</v>
      </c>
      <c r="AV78">
        <v>1899614</v>
      </c>
      <c r="AW78">
        <v>523564</v>
      </c>
      <c r="AX78">
        <v>27.56</v>
      </c>
      <c r="AY78" t="s">
        <v>86</v>
      </c>
      <c r="AZ78">
        <v>16042020</v>
      </c>
      <c r="BA78">
        <v>2215243</v>
      </c>
      <c r="BB78">
        <v>697874</v>
      </c>
      <c r="BC78">
        <v>31.5</v>
      </c>
      <c r="BD78" t="s">
        <v>86</v>
      </c>
      <c r="BE78">
        <v>15042020</v>
      </c>
      <c r="BF78">
        <v>1938008</v>
      </c>
      <c r="BG78">
        <v>576128</v>
      </c>
      <c r="BH78">
        <v>29.73</v>
      </c>
      <c r="BI78" t="s">
        <v>86</v>
      </c>
      <c r="BJ78">
        <v>13042020</v>
      </c>
      <c r="BK78">
        <v>1210397</v>
      </c>
      <c r="BL78">
        <v>339930</v>
      </c>
      <c r="BM78">
        <v>28.08</v>
      </c>
      <c r="BN78" t="s">
        <v>86</v>
      </c>
      <c r="BO78">
        <v>9042020</v>
      </c>
      <c r="BP78">
        <v>581724</v>
      </c>
      <c r="BQ78">
        <v>129307</v>
      </c>
      <c r="BR78">
        <v>22.23</v>
      </c>
      <c r="BS78" t="s">
        <v>86</v>
      </c>
      <c r="BT78">
        <v>8042020</v>
      </c>
      <c r="BU78">
        <v>987237</v>
      </c>
      <c r="BV78">
        <v>197760</v>
      </c>
      <c r="BW78">
        <v>20.03</v>
      </c>
      <c r="BY78" t="str">
        <f t="shared" si="62"/>
        <v>JUBLFOOD</v>
      </c>
      <c r="BZ78">
        <f t="shared" si="63"/>
        <v>1705977</v>
      </c>
      <c r="CA78">
        <f t="shared" si="64"/>
        <v>990463</v>
      </c>
      <c r="CB78">
        <f t="shared" si="65"/>
        <v>1319156</v>
      </c>
      <c r="CC78">
        <f t="shared" si="66"/>
        <v>1694622</v>
      </c>
      <c r="CD78">
        <f t="shared" si="67"/>
        <v>1370485</v>
      </c>
      <c r="CE78">
        <f t="shared" si="68"/>
        <v>1715596</v>
      </c>
      <c r="CF78">
        <f t="shared" si="69"/>
        <v>933168</v>
      </c>
      <c r="CG78">
        <f t="shared" si="70"/>
        <v>1147783</v>
      </c>
      <c r="CH78">
        <f t="shared" si="71"/>
        <v>1624034</v>
      </c>
      <c r="CI78">
        <f t="shared" si="72"/>
        <v>1899614</v>
      </c>
      <c r="CJ78">
        <f t="shared" si="73"/>
        <v>2215243</v>
      </c>
      <c r="CK78">
        <f t="shared" si="74"/>
        <v>1938008</v>
      </c>
      <c r="CL78">
        <f t="shared" si="75"/>
        <v>1210397</v>
      </c>
      <c r="CM78">
        <f t="shared" si="76"/>
        <v>581724</v>
      </c>
      <c r="CN78">
        <f t="shared" si="77"/>
        <v>987237</v>
      </c>
      <c r="CP78">
        <f t="shared" si="78"/>
        <v>4004241</v>
      </c>
      <c r="CQ78">
        <f t="shared" si="79"/>
        <v>7090322</v>
      </c>
      <c r="CR78">
        <f t="shared" si="80"/>
        <v>10795307</v>
      </c>
      <c r="CS78">
        <f t="shared" si="81"/>
        <v>18640293</v>
      </c>
      <c r="CU78">
        <f t="shared" si="82"/>
        <v>507280</v>
      </c>
      <c r="CV78">
        <f t="shared" si="83"/>
        <v>211086</v>
      </c>
      <c r="CW78">
        <f t="shared" si="84"/>
        <v>304433</v>
      </c>
      <c r="CX78">
        <f t="shared" si="85"/>
        <v>423167</v>
      </c>
      <c r="CY78">
        <f t="shared" si="86"/>
        <v>315086</v>
      </c>
      <c r="CZ78">
        <f t="shared" si="87"/>
        <v>478047</v>
      </c>
      <c r="DA78">
        <f t="shared" si="88"/>
        <v>192454</v>
      </c>
      <c r="DB78">
        <f t="shared" si="89"/>
        <v>292047</v>
      </c>
      <c r="DC78">
        <f t="shared" si="90"/>
        <v>480123</v>
      </c>
      <c r="DD78">
        <f t="shared" si="91"/>
        <v>523564</v>
      </c>
      <c r="DE78">
        <f t="shared" si="92"/>
        <v>697874</v>
      </c>
      <c r="DF78">
        <f t="shared" si="93"/>
        <v>576128</v>
      </c>
      <c r="DG78">
        <f t="shared" si="94"/>
        <v>339930</v>
      </c>
      <c r="DH78">
        <f t="shared" si="95"/>
        <v>129307</v>
      </c>
      <c r="DI78">
        <f t="shared" si="96"/>
        <v>197760</v>
      </c>
      <c r="DK78">
        <f t="shared" si="97"/>
        <v>93868600</v>
      </c>
      <c r="DL78">
        <f t="shared" si="98"/>
        <v>173181900</v>
      </c>
      <c r="DM78">
        <f t="shared" si="99"/>
        <v>269644300</v>
      </c>
      <c r="DN78">
        <f t="shared" si="100"/>
        <v>496324600</v>
      </c>
      <c r="DP78" t="str">
        <f t="shared" si="60"/>
        <v>JUBLFOOD</v>
      </c>
      <c r="DQ78">
        <f t="shared" si="101"/>
        <v>29.74</v>
      </c>
      <c r="DR78" s="12">
        <f t="shared" si="102"/>
        <v>23.442295306401387</v>
      </c>
      <c r="DS78" s="12">
        <f t="shared" si="102"/>
        <v>24.425110735450378</v>
      </c>
      <c r="DT78" s="12">
        <f t="shared" si="102"/>
        <v>24.977918645574416</v>
      </c>
      <c r="DU78" s="12">
        <f t="shared" si="102"/>
        <v>26.626437685287456</v>
      </c>
      <c r="DV78" s="12">
        <f t="shared" si="103"/>
        <v>29.74</v>
      </c>
      <c r="DX78" t="str">
        <f t="shared" si="61"/>
        <v>JUBLFOOD</v>
      </c>
      <c r="DY78" s="12">
        <f t="shared" si="104"/>
        <v>29.74</v>
      </c>
      <c r="DZ78">
        <f t="shared" si="105"/>
        <v>21.31</v>
      </c>
      <c r="EA78">
        <f t="shared" si="106"/>
        <v>23.08</v>
      </c>
      <c r="EB78">
        <f t="shared" si="107"/>
        <v>24.97</v>
      </c>
      <c r="EC78">
        <f t="shared" si="108"/>
        <v>22.99</v>
      </c>
      <c r="ED78">
        <f t="shared" si="109"/>
        <v>27.86</v>
      </c>
      <c r="EE78">
        <f t="shared" si="110"/>
        <v>20.62</v>
      </c>
      <c r="EF78">
        <f t="shared" si="111"/>
        <v>25.44</v>
      </c>
      <c r="EG78">
        <f t="shared" si="112"/>
        <v>29.56</v>
      </c>
      <c r="EH78">
        <f t="shared" si="113"/>
        <v>27.56</v>
      </c>
      <c r="EI78">
        <f t="shared" si="114"/>
        <v>31.5</v>
      </c>
      <c r="EJ78">
        <f t="shared" si="115"/>
        <v>29.73</v>
      </c>
      <c r="EK78">
        <f t="shared" si="116"/>
        <v>28.08</v>
      </c>
      <c r="EL78">
        <f t="shared" si="117"/>
        <v>22.23</v>
      </c>
      <c r="EM78">
        <f t="shared" si="118"/>
        <v>20.03</v>
      </c>
    </row>
    <row r="79" spans="1:143" x14ac:dyDescent="0.25">
      <c r="A79" t="s">
        <v>87</v>
      </c>
      <c r="B79">
        <v>30042020</v>
      </c>
      <c r="C79">
        <v>8589800</v>
      </c>
      <c r="D79">
        <v>885012</v>
      </c>
      <c r="E79">
        <v>10.3</v>
      </c>
      <c r="F79" t="s">
        <v>87</v>
      </c>
      <c r="G79">
        <v>29042020</v>
      </c>
      <c r="H79">
        <v>2566919</v>
      </c>
      <c r="I79">
        <v>135298</v>
      </c>
      <c r="J79">
        <v>5.27</v>
      </c>
      <c r="K79" t="s">
        <v>87</v>
      </c>
      <c r="L79">
        <v>28042020</v>
      </c>
      <c r="M79">
        <v>8201222</v>
      </c>
      <c r="N79">
        <v>342622</v>
      </c>
      <c r="O79">
        <v>4.18</v>
      </c>
      <c r="P79" t="s">
        <v>87</v>
      </c>
      <c r="Q79">
        <v>27042020</v>
      </c>
      <c r="R79">
        <v>2587311</v>
      </c>
      <c r="S79">
        <v>201405</v>
      </c>
      <c r="T79">
        <v>7.78</v>
      </c>
      <c r="U79" t="s">
        <v>87</v>
      </c>
      <c r="V79">
        <v>24042020</v>
      </c>
      <c r="W79">
        <v>2969610</v>
      </c>
      <c r="X79">
        <v>217645</v>
      </c>
      <c r="Y79">
        <v>7.33</v>
      </c>
      <c r="Z79" t="s">
        <v>87</v>
      </c>
      <c r="AA79">
        <v>23042020</v>
      </c>
      <c r="AB79">
        <v>2622366</v>
      </c>
      <c r="AC79">
        <v>138243</v>
      </c>
      <c r="AD79">
        <v>5.27</v>
      </c>
      <c r="AE79" t="s">
        <v>87</v>
      </c>
      <c r="AF79">
        <v>22042020</v>
      </c>
      <c r="AG79">
        <v>2887590</v>
      </c>
      <c r="AH79">
        <v>163839</v>
      </c>
      <c r="AI79">
        <v>5.67</v>
      </c>
      <c r="AJ79" t="s">
        <v>87</v>
      </c>
      <c r="AK79">
        <v>21042020</v>
      </c>
      <c r="AL79">
        <v>3248837</v>
      </c>
      <c r="AM79">
        <v>447133</v>
      </c>
      <c r="AN79">
        <v>13.76</v>
      </c>
      <c r="AO79" t="s">
        <v>87</v>
      </c>
      <c r="AP79">
        <v>20042020</v>
      </c>
      <c r="AQ79">
        <v>3328121</v>
      </c>
      <c r="AR79">
        <v>275893</v>
      </c>
      <c r="AS79">
        <v>8.2899999999999991</v>
      </c>
      <c r="AT79" t="s">
        <v>87</v>
      </c>
      <c r="AU79">
        <v>17042020</v>
      </c>
      <c r="AV79">
        <v>3952243</v>
      </c>
      <c r="AW79">
        <v>236582</v>
      </c>
      <c r="AX79">
        <v>5.99</v>
      </c>
      <c r="AY79" t="s">
        <v>87</v>
      </c>
      <c r="AZ79">
        <v>16042020</v>
      </c>
      <c r="BA79">
        <v>3946048</v>
      </c>
      <c r="BB79">
        <v>280630</v>
      </c>
      <c r="BC79">
        <v>7.11</v>
      </c>
      <c r="BD79" t="s">
        <v>87</v>
      </c>
      <c r="BE79">
        <v>15042020</v>
      </c>
      <c r="BF79">
        <v>4576002</v>
      </c>
      <c r="BG79">
        <v>620441</v>
      </c>
      <c r="BH79">
        <v>13.56</v>
      </c>
      <c r="BI79" t="s">
        <v>87</v>
      </c>
      <c r="BJ79">
        <v>13042020</v>
      </c>
      <c r="BK79">
        <v>3477941</v>
      </c>
      <c r="BL79">
        <v>158627</v>
      </c>
      <c r="BM79">
        <v>4.5599999999999996</v>
      </c>
      <c r="BN79" t="s">
        <v>87</v>
      </c>
      <c r="BO79">
        <v>9042020</v>
      </c>
      <c r="BP79">
        <v>2572943</v>
      </c>
      <c r="BQ79">
        <v>203221</v>
      </c>
      <c r="BR79">
        <v>7.9</v>
      </c>
      <c r="BS79" t="s">
        <v>87</v>
      </c>
      <c r="BT79">
        <v>8042020</v>
      </c>
      <c r="BU79">
        <v>3091729</v>
      </c>
      <c r="BV79">
        <v>305555</v>
      </c>
      <c r="BW79">
        <v>9.8800000000000008</v>
      </c>
      <c r="BY79" t="str">
        <f t="shared" si="62"/>
        <v>JUSTDIAL</v>
      </c>
      <c r="BZ79">
        <f t="shared" si="63"/>
        <v>8589800</v>
      </c>
      <c r="CA79">
        <f t="shared" si="64"/>
        <v>2566919</v>
      </c>
      <c r="CB79">
        <f t="shared" si="65"/>
        <v>8201222</v>
      </c>
      <c r="CC79">
        <f t="shared" si="66"/>
        <v>2587311</v>
      </c>
      <c r="CD79">
        <f t="shared" si="67"/>
        <v>2969610</v>
      </c>
      <c r="CE79">
        <f t="shared" si="68"/>
        <v>2622366</v>
      </c>
      <c r="CF79">
        <f t="shared" si="69"/>
        <v>2887590</v>
      </c>
      <c r="CG79">
        <f t="shared" si="70"/>
        <v>3248837</v>
      </c>
      <c r="CH79">
        <f t="shared" si="71"/>
        <v>3328121</v>
      </c>
      <c r="CI79">
        <f t="shared" si="72"/>
        <v>3952243</v>
      </c>
      <c r="CJ79">
        <f t="shared" si="73"/>
        <v>3946048</v>
      </c>
      <c r="CK79">
        <f t="shared" si="74"/>
        <v>4576002</v>
      </c>
      <c r="CL79">
        <f t="shared" si="75"/>
        <v>3477941</v>
      </c>
      <c r="CM79">
        <f t="shared" si="76"/>
        <v>2572943</v>
      </c>
      <c r="CN79">
        <f t="shared" si="77"/>
        <v>3091729</v>
      </c>
      <c r="CP79">
        <f t="shared" si="78"/>
        <v>13355452</v>
      </c>
      <c r="CQ79">
        <f t="shared" si="79"/>
        <v>18947428</v>
      </c>
      <c r="CR79">
        <f t="shared" si="80"/>
        <v>28411976</v>
      </c>
      <c r="CS79">
        <f t="shared" si="81"/>
        <v>46937153</v>
      </c>
      <c r="CU79">
        <f t="shared" si="82"/>
        <v>885012</v>
      </c>
      <c r="CV79">
        <f t="shared" si="83"/>
        <v>135298</v>
      </c>
      <c r="CW79">
        <f t="shared" si="84"/>
        <v>342622</v>
      </c>
      <c r="CX79">
        <f t="shared" si="85"/>
        <v>201405</v>
      </c>
      <c r="CY79">
        <f t="shared" si="86"/>
        <v>217645</v>
      </c>
      <c r="CZ79">
        <f t="shared" si="87"/>
        <v>138243</v>
      </c>
      <c r="DA79">
        <f t="shared" si="88"/>
        <v>163839</v>
      </c>
      <c r="DB79">
        <f t="shared" si="89"/>
        <v>447133</v>
      </c>
      <c r="DC79">
        <f t="shared" si="90"/>
        <v>275893</v>
      </c>
      <c r="DD79">
        <f t="shared" si="91"/>
        <v>236582</v>
      </c>
      <c r="DE79">
        <f t="shared" si="92"/>
        <v>280630</v>
      </c>
      <c r="DF79">
        <f t="shared" si="93"/>
        <v>620441</v>
      </c>
      <c r="DG79">
        <f t="shared" si="94"/>
        <v>158627</v>
      </c>
      <c r="DH79">
        <f t="shared" si="95"/>
        <v>203221</v>
      </c>
      <c r="DI79">
        <f t="shared" si="96"/>
        <v>305555</v>
      </c>
      <c r="DK79">
        <f t="shared" si="97"/>
        <v>67932500</v>
      </c>
      <c r="DL79">
        <f t="shared" si="98"/>
        <v>103521300</v>
      </c>
      <c r="DM79">
        <f t="shared" si="99"/>
        <v>192207800</v>
      </c>
      <c r="DN79">
        <f t="shared" si="100"/>
        <v>342157900</v>
      </c>
      <c r="DP79" t="str">
        <f t="shared" si="60"/>
        <v>JUSTDIAL</v>
      </c>
      <c r="DQ79">
        <f t="shared" si="101"/>
        <v>10.3</v>
      </c>
      <c r="DR79" s="12">
        <f t="shared" si="102"/>
        <v>5.086499505969547</v>
      </c>
      <c r="DS79" s="12">
        <f t="shared" si="102"/>
        <v>5.4636069866580312</v>
      </c>
      <c r="DT79" s="12">
        <f t="shared" si="102"/>
        <v>6.7650275362755483</v>
      </c>
      <c r="DU79" s="12">
        <f t="shared" si="102"/>
        <v>7.2897028927169911</v>
      </c>
      <c r="DV79" s="12">
        <f t="shared" si="103"/>
        <v>10.3</v>
      </c>
      <c r="DX79" t="str">
        <f t="shared" si="61"/>
        <v>JUSTDIAL</v>
      </c>
      <c r="DY79" s="12">
        <f t="shared" si="104"/>
        <v>10.3</v>
      </c>
      <c r="DZ79">
        <f t="shared" si="105"/>
        <v>5.27</v>
      </c>
      <c r="EA79">
        <f t="shared" si="106"/>
        <v>4.18</v>
      </c>
      <c r="EB79">
        <f t="shared" si="107"/>
        <v>7.78</v>
      </c>
      <c r="EC79">
        <f t="shared" si="108"/>
        <v>7.33</v>
      </c>
      <c r="ED79">
        <f t="shared" si="109"/>
        <v>5.27</v>
      </c>
      <c r="EE79">
        <f t="shared" si="110"/>
        <v>5.67</v>
      </c>
      <c r="EF79">
        <f t="shared" si="111"/>
        <v>13.76</v>
      </c>
      <c r="EG79">
        <f t="shared" si="112"/>
        <v>8.2899999999999991</v>
      </c>
      <c r="EH79">
        <f t="shared" si="113"/>
        <v>5.99</v>
      </c>
      <c r="EI79">
        <f t="shared" si="114"/>
        <v>7.11</v>
      </c>
      <c r="EJ79">
        <f t="shared" si="115"/>
        <v>13.56</v>
      </c>
      <c r="EK79">
        <f t="shared" si="116"/>
        <v>4.5599999999999996</v>
      </c>
      <c r="EL79">
        <f t="shared" si="117"/>
        <v>7.9</v>
      </c>
      <c r="EM79">
        <f t="shared" si="118"/>
        <v>9.8800000000000008</v>
      </c>
    </row>
    <row r="80" spans="1:143" x14ac:dyDescent="0.25">
      <c r="A80" t="s">
        <v>88</v>
      </c>
      <c r="B80">
        <v>30042020</v>
      </c>
      <c r="C80">
        <v>6272569</v>
      </c>
      <c r="D80">
        <v>2621831</v>
      </c>
      <c r="E80">
        <v>41.8</v>
      </c>
      <c r="F80" t="s">
        <v>88</v>
      </c>
      <c r="G80">
        <v>29042020</v>
      </c>
      <c r="H80">
        <v>6703973</v>
      </c>
      <c r="I80">
        <v>3746864</v>
      </c>
      <c r="J80">
        <v>55.89</v>
      </c>
      <c r="K80" t="s">
        <v>88</v>
      </c>
      <c r="L80">
        <v>28042020</v>
      </c>
      <c r="M80">
        <v>6678450</v>
      </c>
      <c r="N80">
        <v>3161482</v>
      </c>
      <c r="O80">
        <v>47.34</v>
      </c>
      <c r="P80" t="s">
        <v>88</v>
      </c>
      <c r="Q80">
        <v>27042020</v>
      </c>
      <c r="R80">
        <v>7771419</v>
      </c>
      <c r="S80">
        <v>2235919</v>
      </c>
      <c r="T80">
        <v>28.77</v>
      </c>
      <c r="U80" t="s">
        <v>88</v>
      </c>
      <c r="V80">
        <v>24042020</v>
      </c>
      <c r="W80">
        <v>6784237</v>
      </c>
      <c r="X80">
        <v>2551842</v>
      </c>
      <c r="Y80">
        <v>37.61</v>
      </c>
      <c r="Z80" t="s">
        <v>88</v>
      </c>
      <c r="AA80">
        <v>23042020</v>
      </c>
      <c r="AB80">
        <v>10558455</v>
      </c>
      <c r="AC80">
        <v>3996876</v>
      </c>
      <c r="AD80">
        <v>37.85</v>
      </c>
      <c r="AE80" t="s">
        <v>88</v>
      </c>
      <c r="AF80">
        <v>22042020</v>
      </c>
      <c r="AG80">
        <v>6963697</v>
      </c>
      <c r="AH80">
        <v>2788930</v>
      </c>
      <c r="AI80">
        <v>40.049999999999997</v>
      </c>
      <c r="AJ80" t="s">
        <v>88</v>
      </c>
      <c r="AK80">
        <v>21042020</v>
      </c>
      <c r="AL80">
        <v>4799848</v>
      </c>
      <c r="AM80">
        <v>1953125</v>
      </c>
      <c r="AN80">
        <v>40.69</v>
      </c>
      <c r="AO80" t="s">
        <v>88</v>
      </c>
      <c r="AP80">
        <v>20042020</v>
      </c>
      <c r="AQ80">
        <v>6560230</v>
      </c>
      <c r="AR80">
        <v>2162315</v>
      </c>
      <c r="AS80">
        <v>32.96</v>
      </c>
      <c r="AT80" t="s">
        <v>88</v>
      </c>
      <c r="AU80">
        <v>17042020</v>
      </c>
      <c r="AV80">
        <v>8585462</v>
      </c>
      <c r="AW80">
        <v>3650288</v>
      </c>
      <c r="AX80">
        <v>42.52</v>
      </c>
      <c r="AY80" t="s">
        <v>88</v>
      </c>
      <c r="AZ80">
        <v>16042020</v>
      </c>
      <c r="BA80">
        <v>11055210</v>
      </c>
      <c r="BB80">
        <v>5166870</v>
      </c>
      <c r="BC80">
        <v>46.74</v>
      </c>
      <c r="BD80" t="s">
        <v>88</v>
      </c>
      <c r="BE80">
        <v>15042020</v>
      </c>
      <c r="BF80">
        <v>9045751</v>
      </c>
      <c r="BG80">
        <v>2736513</v>
      </c>
      <c r="BH80">
        <v>30.25</v>
      </c>
      <c r="BI80" t="s">
        <v>88</v>
      </c>
      <c r="BJ80">
        <v>13042020</v>
      </c>
      <c r="BK80">
        <v>4250597</v>
      </c>
      <c r="BL80">
        <v>1764308</v>
      </c>
      <c r="BM80">
        <v>41.51</v>
      </c>
      <c r="BN80" t="s">
        <v>88</v>
      </c>
      <c r="BO80">
        <v>9042020</v>
      </c>
      <c r="BP80">
        <v>8097402</v>
      </c>
      <c r="BQ80">
        <v>3427566</v>
      </c>
      <c r="BR80">
        <v>42.33</v>
      </c>
      <c r="BS80" t="s">
        <v>88</v>
      </c>
      <c r="BT80">
        <v>8042020</v>
      </c>
      <c r="BU80">
        <v>7405110</v>
      </c>
      <c r="BV80">
        <v>2535452</v>
      </c>
      <c r="BW80">
        <v>34.24</v>
      </c>
      <c r="BY80" t="str">
        <f t="shared" si="62"/>
        <v>KOTAKBANK</v>
      </c>
      <c r="BZ80">
        <f t="shared" si="63"/>
        <v>6272569</v>
      </c>
      <c r="CA80">
        <f t="shared" si="64"/>
        <v>6703973</v>
      </c>
      <c r="CB80">
        <f t="shared" si="65"/>
        <v>6678450</v>
      </c>
      <c r="CC80">
        <f t="shared" si="66"/>
        <v>7771419</v>
      </c>
      <c r="CD80">
        <f t="shared" si="67"/>
        <v>6784237</v>
      </c>
      <c r="CE80">
        <f t="shared" si="68"/>
        <v>10558455</v>
      </c>
      <c r="CF80">
        <f t="shared" si="69"/>
        <v>6963697</v>
      </c>
      <c r="CG80">
        <f t="shared" si="70"/>
        <v>4799848</v>
      </c>
      <c r="CH80">
        <f t="shared" si="71"/>
        <v>6560230</v>
      </c>
      <c r="CI80">
        <f t="shared" si="72"/>
        <v>8585462</v>
      </c>
      <c r="CJ80">
        <f t="shared" si="73"/>
        <v>11055210</v>
      </c>
      <c r="CK80">
        <f t="shared" si="74"/>
        <v>9045751</v>
      </c>
      <c r="CL80">
        <f t="shared" si="75"/>
        <v>4250597</v>
      </c>
      <c r="CM80">
        <f t="shared" si="76"/>
        <v>8097402</v>
      </c>
      <c r="CN80">
        <f t="shared" si="77"/>
        <v>7405110</v>
      </c>
      <c r="CP80">
        <f t="shared" si="78"/>
        <v>21153842</v>
      </c>
      <c r="CQ80">
        <f t="shared" si="79"/>
        <v>38496534</v>
      </c>
      <c r="CR80">
        <f t="shared" si="80"/>
        <v>56820309</v>
      </c>
      <c r="CS80">
        <f t="shared" si="81"/>
        <v>97854731</v>
      </c>
      <c r="CU80">
        <f t="shared" si="82"/>
        <v>2621831</v>
      </c>
      <c r="CV80">
        <f t="shared" si="83"/>
        <v>3746864</v>
      </c>
      <c r="CW80">
        <f t="shared" si="84"/>
        <v>3161482</v>
      </c>
      <c r="CX80">
        <f t="shared" si="85"/>
        <v>2235919</v>
      </c>
      <c r="CY80">
        <f t="shared" si="86"/>
        <v>2551842</v>
      </c>
      <c r="CZ80">
        <f t="shared" si="87"/>
        <v>3996876</v>
      </c>
      <c r="DA80">
        <f t="shared" si="88"/>
        <v>2788930</v>
      </c>
      <c r="DB80">
        <f t="shared" si="89"/>
        <v>1953125</v>
      </c>
      <c r="DC80">
        <f t="shared" si="90"/>
        <v>2162315</v>
      </c>
      <c r="DD80">
        <f t="shared" si="91"/>
        <v>3650288</v>
      </c>
      <c r="DE80">
        <f t="shared" si="92"/>
        <v>5166870</v>
      </c>
      <c r="DF80">
        <f t="shared" si="93"/>
        <v>2736513</v>
      </c>
      <c r="DG80">
        <f t="shared" si="94"/>
        <v>1764308</v>
      </c>
      <c r="DH80">
        <f t="shared" si="95"/>
        <v>3427566</v>
      </c>
      <c r="DI80">
        <f t="shared" si="96"/>
        <v>2535452</v>
      </c>
      <c r="DK80">
        <f t="shared" si="97"/>
        <v>914426500</v>
      </c>
      <c r="DL80">
        <f t="shared" si="98"/>
        <v>1569298300</v>
      </c>
      <c r="DM80">
        <f t="shared" si="99"/>
        <v>2259735300</v>
      </c>
      <c r="DN80">
        <f t="shared" si="100"/>
        <v>3934289800</v>
      </c>
      <c r="DP80" t="str">
        <f t="shared" si="60"/>
        <v>KOTAKBANK</v>
      </c>
      <c r="DQ80">
        <f t="shared" si="101"/>
        <v>41.8</v>
      </c>
      <c r="DR80" s="12">
        <f t="shared" si="102"/>
        <v>43.227443033752451</v>
      </c>
      <c r="DS80" s="12">
        <f t="shared" si="102"/>
        <v>40.764664683838809</v>
      </c>
      <c r="DT80" s="12">
        <f t="shared" si="102"/>
        <v>39.769852360359394</v>
      </c>
      <c r="DU80" s="12">
        <f t="shared" si="102"/>
        <v>40.205412245218888</v>
      </c>
      <c r="DV80" s="12" t="str">
        <f t="shared" si="103"/>
        <v/>
      </c>
      <c r="DX80" t="str">
        <f t="shared" si="61"/>
        <v>KOTAKBANK</v>
      </c>
      <c r="DY80" s="12">
        <f t="shared" si="104"/>
        <v>41.8</v>
      </c>
      <c r="DZ80">
        <f t="shared" si="105"/>
        <v>55.89</v>
      </c>
      <c r="EA80">
        <f t="shared" si="106"/>
        <v>47.34</v>
      </c>
      <c r="EB80">
        <f t="shared" si="107"/>
        <v>28.77</v>
      </c>
      <c r="EC80">
        <f t="shared" si="108"/>
        <v>37.61</v>
      </c>
      <c r="ED80">
        <f t="shared" si="109"/>
        <v>37.85</v>
      </c>
      <c r="EE80">
        <f t="shared" si="110"/>
        <v>40.049999999999997</v>
      </c>
      <c r="EF80">
        <f t="shared" si="111"/>
        <v>40.69</v>
      </c>
      <c r="EG80">
        <f t="shared" si="112"/>
        <v>32.96</v>
      </c>
      <c r="EH80">
        <f t="shared" si="113"/>
        <v>42.52</v>
      </c>
      <c r="EI80">
        <f t="shared" si="114"/>
        <v>46.74</v>
      </c>
      <c r="EJ80">
        <f t="shared" si="115"/>
        <v>30.25</v>
      </c>
      <c r="EK80">
        <f t="shared" si="116"/>
        <v>41.51</v>
      </c>
      <c r="EL80">
        <f t="shared" si="117"/>
        <v>42.33</v>
      </c>
      <c r="EM80">
        <f t="shared" si="118"/>
        <v>34.24</v>
      </c>
    </row>
    <row r="81" spans="1:143" x14ac:dyDescent="0.25">
      <c r="A81" t="s">
        <v>90</v>
      </c>
      <c r="B81">
        <v>30042020</v>
      </c>
      <c r="C81">
        <v>7040200</v>
      </c>
      <c r="D81">
        <v>2352749</v>
      </c>
      <c r="E81">
        <v>33.42</v>
      </c>
      <c r="F81" t="s">
        <v>90</v>
      </c>
      <c r="G81">
        <v>29042020</v>
      </c>
      <c r="H81">
        <v>5898293</v>
      </c>
      <c r="I81">
        <v>1216266</v>
      </c>
      <c r="J81">
        <v>20.62</v>
      </c>
      <c r="K81" t="s">
        <v>90</v>
      </c>
      <c r="L81">
        <v>28042020</v>
      </c>
      <c r="M81">
        <v>10505666</v>
      </c>
      <c r="N81">
        <v>1430591</v>
      </c>
      <c r="O81">
        <v>13.62</v>
      </c>
      <c r="P81" t="s">
        <v>90</v>
      </c>
      <c r="Q81">
        <v>27042020</v>
      </c>
      <c r="R81">
        <v>5366408</v>
      </c>
      <c r="S81">
        <v>1476368</v>
      </c>
      <c r="T81">
        <v>27.51</v>
      </c>
      <c r="U81" t="s">
        <v>90</v>
      </c>
      <c r="V81">
        <v>24042020</v>
      </c>
      <c r="W81">
        <v>5394442</v>
      </c>
      <c r="X81">
        <v>1374619</v>
      </c>
      <c r="Y81">
        <v>25.48</v>
      </c>
      <c r="Z81" t="s">
        <v>90</v>
      </c>
      <c r="AA81">
        <v>23042020</v>
      </c>
      <c r="AB81">
        <v>5453929</v>
      </c>
      <c r="AC81">
        <v>866758</v>
      </c>
      <c r="AD81">
        <v>15.89</v>
      </c>
      <c r="AE81" t="s">
        <v>90</v>
      </c>
      <c r="AF81">
        <v>22042020</v>
      </c>
      <c r="AG81">
        <v>3407536</v>
      </c>
      <c r="AH81">
        <v>1048420</v>
      </c>
      <c r="AI81">
        <v>30.77</v>
      </c>
      <c r="AJ81" t="s">
        <v>90</v>
      </c>
      <c r="AK81">
        <v>21042020</v>
      </c>
      <c r="AL81">
        <v>2491661</v>
      </c>
      <c r="AM81">
        <v>451084</v>
      </c>
      <c r="AN81">
        <v>18.100000000000001</v>
      </c>
      <c r="AO81" t="s">
        <v>90</v>
      </c>
      <c r="AP81">
        <v>20042020</v>
      </c>
      <c r="AQ81">
        <v>4686877</v>
      </c>
      <c r="AR81">
        <v>800011</v>
      </c>
      <c r="AS81">
        <v>17.07</v>
      </c>
      <c r="AT81" t="s">
        <v>90</v>
      </c>
      <c r="AU81">
        <v>17042020</v>
      </c>
      <c r="AV81">
        <v>7112575</v>
      </c>
      <c r="AW81">
        <v>833700</v>
      </c>
      <c r="AX81">
        <v>11.72</v>
      </c>
      <c r="AY81" t="s">
        <v>90</v>
      </c>
      <c r="AZ81">
        <v>16042020</v>
      </c>
      <c r="BA81">
        <v>5566762</v>
      </c>
      <c r="BB81">
        <v>1205877</v>
      </c>
      <c r="BC81">
        <v>21.66</v>
      </c>
      <c r="BD81" t="s">
        <v>90</v>
      </c>
      <c r="BE81">
        <v>15042020</v>
      </c>
      <c r="BF81">
        <v>4768725</v>
      </c>
      <c r="BG81">
        <v>1058788</v>
      </c>
      <c r="BH81">
        <v>22.2</v>
      </c>
      <c r="BI81" t="s">
        <v>90</v>
      </c>
      <c r="BJ81">
        <v>13042020</v>
      </c>
      <c r="BK81">
        <v>3828808</v>
      </c>
      <c r="BL81">
        <v>689938</v>
      </c>
      <c r="BM81">
        <v>18.02</v>
      </c>
      <c r="BN81" t="s">
        <v>90</v>
      </c>
      <c r="BO81">
        <v>9042020</v>
      </c>
      <c r="BP81">
        <v>8389938</v>
      </c>
      <c r="BQ81">
        <v>1450488</v>
      </c>
      <c r="BR81">
        <v>17.29</v>
      </c>
      <c r="BS81" t="s">
        <v>90</v>
      </c>
      <c r="BT81">
        <v>8042020</v>
      </c>
      <c r="BU81">
        <v>5249846</v>
      </c>
      <c r="BV81">
        <v>1024152</v>
      </c>
      <c r="BW81">
        <v>19.510000000000002</v>
      </c>
      <c r="BY81" t="str">
        <f t="shared" si="62"/>
        <v>LICHSGFIN</v>
      </c>
      <c r="BZ81">
        <f t="shared" si="63"/>
        <v>7040200</v>
      </c>
      <c r="CA81">
        <f t="shared" si="64"/>
        <v>5898293</v>
      </c>
      <c r="CB81">
        <f t="shared" si="65"/>
        <v>10505666</v>
      </c>
      <c r="CC81">
        <f t="shared" si="66"/>
        <v>5366408</v>
      </c>
      <c r="CD81">
        <f t="shared" si="67"/>
        <v>5394442</v>
      </c>
      <c r="CE81">
        <f t="shared" si="68"/>
        <v>5453929</v>
      </c>
      <c r="CF81">
        <f t="shared" si="69"/>
        <v>3407536</v>
      </c>
      <c r="CG81">
        <f t="shared" si="70"/>
        <v>2491661</v>
      </c>
      <c r="CH81">
        <f t="shared" si="71"/>
        <v>4686877</v>
      </c>
      <c r="CI81">
        <f t="shared" si="72"/>
        <v>7112575</v>
      </c>
      <c r="CJ81">
        <f t="shared" si="73"/>
        <v>5566762</v>
      </c>
      <c r="CK81">
        <f t="shared" si="74"/>
        <v>4768725</v>
      </c>
      <c r="CL81">
        <f t="shared" si="75"/>
        <v>3828808</v>
      </c>
      <c r="CM81">
        <f t="shared" si="76"/>
        <v>8389938</v>
      </c>
      <c r="CN81">
        <f t="shared" si="77"/>
        <v>5249846</v>
      </c>
      <c r="CP81">
        <f t="shared" si="78"/>
        <v>21770367</v>
      </c>
      <c r="CQ81">
        <f t="shared" si="79"/>
        <v>32618738</v>
      </c>
      <c r="CR81">
        <f t="shared" si="80"/>
        <v>43204812</v>
      </c>
      <c r="CS81">
        <f t="shared" si="81"/>
        <v>72871620</v>
      </c>
      <c r="CU81">
        <f t="shared" si="82"/>
        <v>2352749</v>
      </c>
      <c r="CV81">
        <f t="shared" si="83"/>
        <v>1216266</v>
      </c>
      <c r="CW81">
        <f t="shared" si="84"/>
        <v>1430591</v>
      </c>
      <c r="CX81">
        <f t="shared" si="85"/>
        <v>1476368</v>
      </c>
      <c r="CY81">
        <f t="shared" si="86"/>
        <v>1374619</v>
      </c>
      <c r="CZ81">
        <f t="shared" si="87"/>
        <v>866758</v>
      </c>
      <c r="DA81">
        <f t="shared" si="88"/>
        <v>1048420</v>
      </c>
      <c r="DB81">
        <f t="shared" si="89"/>
        <v>451084</v>
      </c>
      <c r="DC81">
        <f t="shared" si="90"/>
        <v>800011</v>
      </c>
      <c r="DD81">
        <f t="shared" si="91"/>
        <v>833700</v>
      </c>
      <c r="DE81">
        <f t="shared" si="92"/>
        <v>1205877</v>
      </c>
      <c r="DF81">
        <f t="shared" si="93"/>
        <v>1058788</v>
      </c>
      <c r="DG81">
        <f t="shared" si="94"/>
        <v>689938</v>
      </c>
      <c r="DH81">
        <f t="shared" si="95"/>
        <v>1450488</v>
      </c>
      <c r="DI81">
        <f t="shared" si="96"/>
        <v>1024152</v>
      </c>
      <c r="DK81">
        <f t="shared" si="97"/>
        <v>412322500</v>
      </c>
      <c r="DL81">
        <f t="shared" si="98"/>
        <v>636460200</v>
      </c>
      <c r="DM81">
        <f t="shared" si="99"/>
        <v>866411700</v>
      </c>
      <c r="DN81">
        <f t="shared" si="100"/>
        <v>1390290800</v>
      </c>
      <c r="DP81" t="str">
        <f t="shared" si="60"/>
        <v>LICHSGFIN</v>
      </c>
      <c r="DQ81">
        <f t="shared" si="101"/>
        <v>33.42</v>
      </c>
      <c r="DR81" s="12">
        <f t="shared" si="102"/>
        <v>18.939620999498999</v>
      </c>
      <c r="DS81" s="12">
        <f t="shared" si="102"/>
        <v>19.512103748465069</v>
      </c>
      <c r="DT81" s="12">
        <f t="shared" si="102"/>
        <v>20.053592641486322</v>
      </c>
      <c r="DU81" s="12">
        <f t="shared" si="102"/>
        <v>19.078631708750265</v>
      </c>
      <c r="DV81" s="12">
        <f t="shared" si="103"/>
        <v>33.42</v>
      </c>
      <c r="DX81" t="str">
        <f t="shared" si="61"/>
        <v>LICHSGFIN</v>
      </c>
      <c r="DY81" s="12">
        <f t="shared" si="104"/>
        <v>33.42</v>
      </c>
      <c r="DZ81">
        <f t="shared" si="105"/>
        <v>20.62</v>
      </c>
      <c r="EA81">
        <f t="shared" si="106"/>
        <v>13.62</v>
      </c>
      <c r="EB81">
        <f t="shared" si="107"/>
        <v>27.51</v>
      </c>
      <c r="EC81">
        <f t="shared" si="108"/>
        <v>25.48</v>
      </c>
      <c r="ED81">
        <f t="shared" si="109"/>
        <v>15.89</v>
      </c>
      <c r="EE81">
        <f t="shared" si="110"/>
        <v>30.77</v>
      </c>
      <c r="EF81">
        <f t="shared" si="111"/>
        <v>18.100000000000001</v>
      </c>
      <c r="EG81">
        <f t="shared" si="112"/>
        <v>17.07</v>
      </c>
      <c r="EH81">
        <f t="shared" si="113"/>
        <v>11.72</v>
      </c>
      <c r="EI81">
        <f t="shared" si="114"/>
        <v>21.66</v>
      </c>
      <c r="EJ81">
        <f t="shared" si="115"/>
        <v>22.2</v>
      </c>
      <c r="EK81">
        <f t="shared" si="116"/>
        <v>18.02</v>
      </c>
      <c r="EL81">
        <f t="shared" si="117"/>
        <v>17.29</v>
      </c>
      <c r="EM81">
        <f t="shared" si="118"/>
        <v>19.510000000000002</v>
      </c>
    </row>
    <row r="82" spans="1:143" x14ac:dyDescent="0.25">
      <c r="A82" t="s">
        <v>91</v>
      </c>
      <c r="B82">
        <v>30042020</v>
      </c>
      <c r="C82">
        <v>6333023</v>
      </c>
      <c r="D82">
        <v>2314871</v>
      </c>
      <c r="E82">
        <v>36.549999999999997</v>
      </c>
      <c r="F82" t="s">
        <v>91</v>
      </c>
      <c r="G82">
        <v>29042020</v>
      </c>
      <c r="H82">
        <v>4841417</v>
      </c>
      <c r="I82">
        <v>1824481</v>
      </c>
      <c r="J82">
        <v>37.68</v>
      </c>
      <c r="K82" t="s">
        <v>91</v>
      </c>
      <c r="L82">
        <v>28042020</v>
      </c>
      <c r="M82">
        <v>3773038</v>
      </c>
      <c r="N82">
        <v>1582742</v>
      </c>
      <c r="O82">
        <v>41.95</v>
      </c>
      <c r="P82" t="s">
        <v>91</v>
      </c>
      <c r="Q82">
        <v>27042020</v>
      </c>
      <c r="R82">
        <v>4224467</v>
      </c>
      <c r="S82">
        <v>1620694</v>
      </c>
      <c r="T82">
        <v>38.36</v>
      </c>
      <c r="U82" t="s">
        <v>91</v>
      </c>
      <c r="V82">
        <v>24042020</v>
      </c>
      <c r="W82">
        <v>7960660</v>
      </c>
      <c r="X82">
        <v>2156040</v>
      </c>
      <c r="Y82">
        <v>27.08</v>
      </c>
      <c r="Z82" t="s">
        <v>91</v>
      </c>
      <c r="AA82">
        <v>23042020</v>
      </c>
      <c r="AB82">
        <v>6322048</v>
      </c>
      <c r="AC82">
        <v>2671362</v>
      </c>
      <c r="AD82">
        <v>42.25</v>
      </c>
      <c r="AE82" t="s">
        <v>91</v>
      </c>
      <c r="AF82">
        <v>22042020</v>
      </c>
      <c r="AG82">
        <v>6090177</v>
      </c>
      <c r="AH82">
        <v>2298752</v>
      </c>
      <c r="AI82">
        <v>37.75</v>
      </c>
      <c r="AJ82" t="s">
        <v>91</v>
      </c>
      <c r="AK82">
        <v>21042020</v>
      </c>
      <c r="AL82">
        <v>5122597</v>
      </c>
      <c r="AM82">
        <v>2249946</v>
      </c>
      <c r="AN82">
        <v>43.92</v>
      </c>
      <c r="AO82" t="s">
        <v>91</v>
      </c>
      <c r="AP82">
        <v>20042020</v>
      </c>
      <c r="AQ82">
        <v>4958437</v>
      </c>
      <c r="AR82">
        <v>2198854</v>
      </c>
      <c r="AS82">
        <v>44.35</v>
      </c>
      <c r="AT82" t="s">
        <v>91</v>
      </c>
      <c r="AU82">
        <v>17042020</v>
      </c>
      <c r="AV82">
        <v>5827735</v>
      </c>
      <c r="AW82">
        <v>2256092</v>
      </c>
      <c r="AX82">
        <v>38.71</v>
      </c>
      <c r="AY82" t="s">
        <v>91</v>
      </c>
      <c r="AZ82">
        <v>16042020</v>
      </c>
      <c r="BA82">
        <v>6980628</v>
      </c>
      <c r="BB82">
        <v>2765035</v>
      </c>
      <c r="BC82">
        <v>39.61</v>
      </c>
      <c r="BD82" t="s">
        <v>91</v>
      </c>
      <c r="BE82">
        <v>15042020</v>
      </c>
      <c r="BF82">
        <v>10435586</v>
      </c>
      <c r="BG82">
        <v>5100145</v>
      </c>
      <c r="BH82">
        <v>48.87</v>
      </c>
      <c r="BI82" t="s">
        <v>91</v>
      </c>
      <c r="BJ82">
        <v>13042020</v>
      </c>
      <c r="BK82">
        <v>9462929</v>
      </c>
      <c r="BL82">
        <v>3521101</v>
      </c>
      <c r="BM82">
        <v>37.21</v>
      </c>
      <c r="BN82" t="s">
        <v>91</v>
      </c>
      <c r="BO82">
        <v>9042020</v>
      </c>
      <c r="BP82">
        <v>6410629</v>
      </c>
      <c r="BQ82">
        <v>3814452</v>
      </c>
      <c r="BR82">
        <v>59.5</v>
      </c>
      <c r="BS82" t="s">
        <v>91</v>
      </c>
      <c r="BT82">
        <v>8042020</v>
      </c>
      <c r="BU82">
        <v>6151093</v>
      </c>
      <c r="BV82">
        <v>2611764</v>
      </c>
      <c r="BW82">
        <v>42.46</v>
      </c>
      <c r="BY82" t="str">
        <f t="shared" si="62"/>
        <v>LT</v>
      </c>
      <c r="BZ82">
        <f t="shared" si="63"/>
        <v>6333023</v>
      </c>
      <c r="CA82">
        <f t="shared" si="64"/>
        <v>4841417</v>
      </c>
      <c r="CB82">
        <f t="shared" si="65"/>
        <v>3773038</v>
      </c>
      <c r="CC82">
        <f t="shared" si="66"/>
        <v>4224467</v>
      </c>
      <c r="CD82">
        <f t="shared" si="67"/>
        <v>7960660</v>
      </c>
      <c r="CE82">
        <f t="shared" si="68"/>
        <v>6322048</v>
      </c>
      <c r="CF82">
        <f t="shared" si="69"/>
        <v>6090177</v>
      </c>
      <c r="CG82">
        <f t="shared" si="70"/>
        <v>5122597</v>
      </c>
      <c r="CH82">
        <f t="shared" si="71"/>
        <v>4958437</v>
      </c>
      <c r="CI82">
        <f t="shared" si="72"/>
        <v>5827735</v>
      </c>
      <c r="CJ82">
        <f t="shared" si="73"/>
        <v>6980628</v>
      </c>
      <c r="CK82">
        <f t="shared" si="74"/>
        <v>10435586</v>
      </c>
      <c r="CL82">
        <f t="shared" si="75"/>
        <v>9462929</v>
      </c>
      <c r="CM82">
        <f t="shared" si="76"/>
        <v>6410629</v>
      </c>
      <c r="CN82">
        <f t="shared" si="77"/>
        <v>6151093</v>
      </c>
      <c r="CP82">
        <f t="shared" si="78"/>
        <v>12838922</v>
      </c>
      <c r="CQ82">
        <f t="shared" si="79"/>
        <v>27121630</v>
      </c>
      <c r="CR82">
        <f t="shared" si="80"/>
        <v>43292841</v>
      </c>
      <c r="CS82">
        <f t="shared" si="81"/>
        <v>82410348</v>
      </c>
      <c r="CU82">
        <f t="shared" si="82"/>
        <v>2314871</v>
      </c>
      <c r="CV82">
        <f t="shared" si="83"/>
        <v>1824481</v>
      </c>
      <c r="CW82">
        <f t="shared" si="84"/>
        <v>1582742</v>
      </c>
      <c r="CX82">
        <f t="shared" si="85"/>
        <v>1620694</v>
      </c>
      <c r="CY82">
        <f t="shared" si="86"/>
        <v>2156040</v>
      </c>
      <c r="CZ82">
        <f t="shared" si="87"/>
        <v>2671362</v>
      </c>
      <c r="DA82">
        <f t="shared" si="88"/>
        <v>2298752</v>
      </c>
      <c r="DB82">
        <f t="shared" si="89"/>
        <v>2249946</v>
      </c>
      <c r="DC82">
        <f t="shared" si="90"/>
        <v>2198854</v>
      </c>
      <c r="DD82">
        <f t="shared" si="91"/>
        <v>2256092</v>
      </c>
      <c r="DE82">
        <f t="shared" si="92"/>
        <v>2765035</v>
      </c>
      <c r="DF82">
        <f t="shared" si="93"/>
        <v>5100145</v>
      </c>
      <c r="DG82">
        <f t="shared" si="94"/>
        <v>3521101</v>
      </c>
      <c r="DH82">
        <f t="shared" si="95"/>
        <v>3814452</v>
      </c>
      <c r="DI82">
        <f t="shared" si="96"/>
        <v>2611764</v>
      </c>
      <c r="DK82">
        <f t="shared" si="97"/>
        <v>502791700</v>
      </c>
      <c r="DL82">
        <f t="shared" si="98"/>
        <v>985531900</v>
      </c>
      <c r="DM82">
        <f t="shared" si="99"/>
        <v>1660287100</v>
      </c>
      <c r="DN82">
        <f t="shared" si="100"/>
        <v>3405969600</v>
      </c>
      <c r="DP82" t="str">
        <f t="shared" si="60"/>
        <v>LT</v>
      </c>
      <c r="DQ82">
        <f t="shared" si="101"/>
        <v>36.549999999999997</v>
      </c>
      <c r="DR82" s="12">
        <f t="shared" si="102"/>
        <v>39.161519946923896</v>
      </c>
      <c r="DS82" s="12">
        <f t="shared" si="102"/>
        <v>36.337487827980837</v>
      </c>
      <c r="DT82" s="12">
        <f t="shared" si="102"/>
        <v>38.350153550791461</v>
      </c>
      <c r="DU82" s="12">
        <f t="shared" si="102"/>
        <v>41.329392274863345</v>
      </c>
      <c r="DV82" s="12" t="str">
        <f t="shared" si="103"/>
        <v/>
      </c>
      <c r="DX82" t="str">
        <f t="shared" si="61"/>
        <v>LT</v>
      </c>
      <c r="DY82" s="12">
        <f t="shared" si="104"/>
        <v>36.549999999999997</v>
      </c>
      <c r="DZ82">
        <f t="shared" si="105"/>
        <v>37.68</v>
      </c>
      <c r="EA82">
        <f t="shared" si="106"/>
        <v>41.95</v>
      </c>
      <c r="EB82">
        <f t="shared" si="107"/>
        <v>38.36</v>
      </c>
      <c r="EC82">
        <f t="shared" si="108"/>
        <v>27.08</v>
      </c>
      <c r="ED82">
        <f t="shared" si="109"/>
        <v>42.25</v>
      </c>
      <c r="EE82">
        <f t="shared" si="110"/>
        <v>37.75</v>
      </c>
      <c r="EF82">
        <f t="shared" si="111"/>
        <v>43.92</v>
      </c>
      <c r="EG82">
        <f t="shared" si="112"/>
        <v>44.35</v>
      </c>
      <c r="EH82">
        <f t="shared" si="113"/>
        <v>38.71</v>
      </c>
      <c r="EI82">
        <f t="shared" si="114"/>
        <v>39.61</v>
      </c>
      <c r="EJ82">
        <f t="shared" si="115"/>
        <v>48.87</v>
      </c>
      <c r="EK82">
        <f t="shared" si="116"/>
        <v>37.21</v>
      </c>
      <c r="EL82">
        <f t="shared" si="117"/>
        <v>59.5</v>
      </c>
      <c r="EM82">
        <f t="shared" si="118"/>
        <v>42.46</v>
      </c>
    </row>
    <row r="83" spans="1:143" x14ac:dyDescent="0.25">
      <c r="A83" t="s">
        <v>89</v>
      </c>
      <c r="B83">
        <v>30042020</v>
      </c>
      <c r="C83">
        <v>14299685</v>
      </c>
      <c r="D83">
        <v>3590426</v>
      </c>
      <c r="E83">
        <v>25.11</v>
      </c>
      <c r="F83" t="s">
        <v>89</v>
      </c>
      <c r="G83">
        <v>29042020</v>
      </c>
      <c r="H83">
        <v>11486157</v>
      </c>
      <c r="I83">
        <v>2424956</v>
      </c>
      <c r="J83">
        <v>21.11</v>
      </c>
      <c r="K83" t="s">
        <v>89</v>
      </c>
      <c r="L83">
        <v>28042020</v>
      </c>
      <c r="M83">
        <v>17873956</v>
      </c>
      <c r="N83">
        <v>3312821</v>
      </c>
      <c r="O83">
        <v>18.53</v>
      </c>
      <c r="P83" t="s">
        <v>89</v>
      </c>
      <c r="Q83">
        <v>27042020</v>
      </c>
      <c r="R83">
        <v>15752460</v>
      </c>
      <c r="S83">
        <v>2001100</v>
      </c>
      <c r="T83">
        <v>12.7</v>
      </c>
      <c r="U83" t="s">
        <v>89</v>
      </c>
      <c r="V83">
        <v>24042020</v>
      </c>
      <c r="W83">
        <v>13876203</v>
      </c>
      <c r="X83">
        <v>2863161</v>
      </c>
      <c r="Y83">
        <v>20.63</v>
      </c>
      <c r="Z83" t="s">
        <v>89</v>
      </c>
      <c r="AA83">
        <v>23042020</v>
      </c>
      <c r="AB83">
        <v>13789781</v>
      </c>
      <c r="AC83">
        <v>1817969</v>
      </c>
      <c r="AD83">
        <v>13.18</v>
      </c>
      <c r="AE83" t="s">
        <v>89</v>
      </c>
      <c r="AF83">
        <v>22042020</v>
      </c>
      <c r="AG83">
        <v>11252067</v>
      </c>
      <c r="AH83">
        <v>1431927</v>
      </c>
      <c r="AI83">
        <v>12.73</v>
      </c>
      <c r="AJ83" t="s">
        <v>89</v>
      </c>
      <c r="AK83">
        <v>21042020</v>
      </c>
      <c r="AL83">
        <v>10713703</v>
      </c>
      <c r="AM83">
        <v>2483414</v>
      </c>
      <c r="AN83">
        <v>23.18</v>
      </c>
      <c r="AO83" t="s">
        <v>89</v>
      </c>
      <c r="AP83">
        <v>20042020</v>
      </c>
      <c r="AQ83">
        <v>13117523</v>
      </c>
      <c r="AR83">
        <v>2714391</v>
      </c>
      <c r="AS83">
        <v>20.69</v>
      </c>
      <c r="AT83" t="s">
        <v>89</v>
      </c>
      <c r="AU83">
        <v>17042020</v>
      </c>
      <c r="AV83">
        <v>43283797</v>
      </c>
      <c r="AW83">
        <v>6002687</v>
      </c>
      <c r="AX83">
        <v>13.87</v>
      </c>
      <c r="AY83" t="s">
        <v>89</v>
      </c>
      <c r="AZ83">
        <v>16042020</v>
      </c>
      <c r="BA83">
        <v>26701025</v>
      </c>
      <c r="BB83">
        <v>5634330</v>
      </c>
      <c r="BC83">
        <v>21.1</v>
      </c>
      <c r="BD83" t="s">
        <v>89</v>
      </c>
      <c r="BE83">
        <v>15042020</v>
      </c>
      <c r="BF83">
        <v>12542359</v>
      </c>
      <c r="BG83">
        <v>2380874</v>
      </c>
      <c r="BH83">
        <v>18.98</v>
      </c>
      <c r="BI83" t="s">
        <v>89</v>
      </c>
      <c r="BJ83">
        <v>13042020</v>
      </c>
      <c r="BK83">
        <v>10571367</v>
      </c>
      <c r="BL83">
        <v>2383627</v>
      </c>
      <c r="BM83">
        <v>22.55</v>
      </c>
      <c r="BN83" t="s">
        <v>89</v>
      </c>
      <c r="BO83">
        <v>9042020</v>
      </c>
      <c r="BP83">
        <v>15460239</v>
      </c>
      <c r="BQ83">
        <v>2444133</v>
      </c>
      <c r="BR83">
        <v>15.81</v>
      </c>
      <c r="BS83" t="s">
        <v>89</v>
      </c>
      <c r="BT83">
        <v>8042020</v>
      </c>
      <c r="BU83">
        <v>16503670</v>
      </c>
      <c r="BV83">
        <v>2248369</v>
      </c>
      <c r="BW83">
        <v>13.62</v>
      </c>
      <c r="BY83" t="str">
        <f t="shared" si="62"/>
        <v>L&amp;TFH</v>
      </c>
      <c r="BZ83">
        <f t="shared" si="63"/>
        <v>14299685</v>
      </c>
      <c r="CA83">
        <f t="shared" si="64"/>
        <v>11486157</v>
      </c>
      <c r="CB83">
        <f t="shared" si="65"/>
        <v>17873956</v>
      </c>
      <c r="CC83">
        <f t="shared" si="66"/>
        <v>15752460</v>
      </c>
      <c r="CD83">
        <f t="shared" si="67"/>
        <v>13876203</v>
      </c>
      <c r="CE83">
        <f t="shared" si="68"/>
        <v>13789781</v>
      </c>
      <c r="CF83">
        <f t="shared" si="69"/>
        <v>11252067</v>
      </c>
      <c r="CG83">
        <f t="shared" si="70"/>
        <v>10713703</v>
      </c>
      <c r="CH83">
        <f t="shared" si="71"/>
        <v>13117523</v>
      </c>
      <c r="CI83">
        <f t="shared" si="72"/>
        <v>43283797</v>
      </c>
      <c r="CJ83">
        <f t="shared" si="73"/>
        <v>26701025</v>
      </c>
      <c r="CK83">
        <f t="shared" si="74"/>
        <v>12542359</v>
      </c>
      <c r="CL83">
        <f t="shared" si="75"/>
        <v>10571367</v>
      </c>
      <c r="CM83">
        <f t="shared" si="76"/>
        <v>15460239</v>
      </c>
      <c r="CN83">
        <f t="shared" si="77"/>
        <v>16503670</v>
      </c>
      <c r="CP83">
        <f t="shared" si="78"/>
        <v>45112573</v>
      </c>
      <c r="CQ83">
        <f t="shared" si="79"/>
        <v>72778557</v>
      </c>
      <c r="CR83">
        <f t="shared" si="80"/>
        <v>107861850</v>
      </c>
      <c r="CS83">
        <f t="shared" si="81"/>
        <v>216420637</v>
      </c>
      <c r="CU83">
        <f t="shared" si="82"/>
        <v>3590426</v>
      </c>
      <c r="CV83">
        <f t="shared" si="83"/>
        <v>2424956</v>
      </c>
      <c r="CW83">
        <f t="shared" si="84"/>
        <v>3312821</v>
      </c>
      <c r="CX83">
        <f t="shared" si="85"/>
        <v>2001100</v>
      </c>
      <c r="CY83">
        <f t="shared" si="86"/>
        <v>2863161</v>
      </c>
      <c r="CZ83">
        <f t="shared" si="87"/>
        <v>1817969</v>
      </c>
      <c r="DA83">
        <f t="shared" si="88"/>
        <v>1431927</v>
      </c>
      <c r="DB83">
        <f t="shared" si="89"/>
        <v>2483414</v>
      </c>
      <c r="DC83">
        <f t="shared" si="90"/>
        <v>2714391</v>
      </c>
      <c r="DD83">
        <f t="shared" si="91"/>
        <v>6002687</v>
      </c>
      <c r="DE83">
        <f t="shared" si="92"/>
        <v>5634330</v>
      </c>
      <c r="DF83">
        <f t="shared" si="93"/>
        <v>2380874</v>
      </c>
      <c r="DG83">
        <f t="shared" si="94"/>
        <v>2383627</v>
      </c>
      <c r="DH83">
        <f t="shared" si="95"/>
        <v>2444133</v>
      </c>
      <c r="DI83">
        <f t="shared" si="96"/>
        <v>2248369</v>
      </c>
      <c r="DK83">
        <f t="shared" si="97"/>
        <v>773887700</v>
      </c>
      <c r="DL83">
        <f t="shared" si="98"/>
        <v>1242000700</v>
      </c>
      <c r="DM83">
        <f t="shared" si="99"/>
        <v>1904973900</v>
      </c>
      <c r="DN83">
        <f t="shared" si="100"/>
        <v>3789539000</v>
      </c>
      <c r="DP83" t="str">
        <f t="shared" si="60"/>
        <v>L&amp;TFH</v>
      </c>
      <c r="DQ83">
        <f t="shared" si="101"/>
        <v>25.11</v>
      </c>
      <c r="DR83" s="12">
        <f t="shared" si="102"/>
        <v>17.154590140535767</v>
      </c>
      <c r="DS83" s="12">
        <f t="shared" si="102"/>
        <v>17.065475755448134</v>
      </c>
      <c r="DT83" s="12">
        <f t="shared" si="102"/>
        <v>17.661238890302734</v>
      </c>
      <c r="DU83" s="12">
        <f t="shared" si="102"/>
        <v>17.510063053737337</v>
      </c>
      <c r="DV83" s="12">
        <f t="shared" si="103"/>
        <v>25.11</v>
      </c>
      <c r="DX83" t="str">
        <f t="shared" si="61"/>
        <v>L&amp;TFH</v>
      </c>
      <c r="DY83" s="12">
        <f t="shared" si="104"/>
        <v>25.11</v>
      </c>
      <c r="DZ83">
        <f t="shared" si="105"/>
        <v>21.11</v>
      </c>
      <c r="EA83">
        <f t="shared" si="106"/>
        <v>18.53</v>
      </c>
      <c r="EB83">
        <f t="shared" si="107"/>
        <v>12.7</v>
      </c>
      <c r="EC83">
        <f t="shared" si="108"/>
        <v>20.63</v>
      </c>
      <c r="ED83">
        <f t="shared" si="109"/>
        <v>13.18</v>
      </c>
      <c r="EE83">
        <f t="shared" si="110"/>
        <v>12.73</v>
      </c>
      <c r="EF83">
        <f t="shared" si="111"/>
        <v>23.18</v>
      </c>
      <c r="EG83">
        <f t="shared" si="112"/>
        <v>20.69</v>
      </c>
      <c r="EH83">
        <f t="shared" si="113"/>
        <v>13.87</v>
      </c>
      <c r="EI83">
        <f t="shared" si="114"/>
        <v>21.1</v>
      </c>
      <c r="EJ83">
        <f t="shared" si="115"/>
        <v>18.98</v>
      </c>
      <c r="EK83">
        <f t="shared" si="116"/>
        <v>22.55</v>
      </c>
      <c r="EL83">
        <f t="shared" si="117"/>
        <v>15.81</v>
      </c>
      <c r="EM83">
        <f t="shared" si="118"/>
        <v>13.62</v>
      </c>
    </row>
    <row r="84" spans="1:143" x14ac:dyDescent="0.25">
      <c r="A84" t="s">
        <v>92</v>
      </c>
      <c r="B84">
        <v>30042020</v>
      </c>
      <c r="C84">
        <v>7643331</v>
      </c>
      <c r="D84">
        <v>1270571</v>
      </c>
      <c r="E84">
        <v>16.62</v>
      </c>
      <c r="F84" t="s">
        <v>92</v>
      </c>
      <c r="G84">
        <v>29042020</v>
      </c>
      <c r="H84">
        <v>3286033</v>
      </c>
      <c r="I84">
        <v>382036</v>
      </c>
      <c r="J84">
        <v>11.63</v>
      </c>
      <c r="K84" t="s">
        <v>92</v>
      </c>
      <c r="L84">
        <v>28042020</v>
      </c>
      <c r="M84">
        <v>4121437</v>
      </c>
      <c r="N84">
        <v>865180</v>
      </c>
      <c r="O84">
        <v>20.99</v>
      </c>
      <c r="P84" t="s">
        <v>92</v>
      </c>
      <c r="Q84">
        <v>27042020</v>
      </c>
      <c r="R84">
        <v>6448984</v>
      </c>
      <c r="S84">
        <v>1130085</v>
      </c>
      <c r="T84">
        <v>17.52</v>
      </c>
      <c r="U84" t="s">
        <v>92</v>
      </c>
      <c r="V84">
        <v>24042020</v>
      </c>
      <c r="W84">
        <v>14719870</v>
      </c>
      <c r="X84">
        <v>1941359</v>
      </c>
      <c r="Y84">
        <v>13.19</v>
      </c>
      <c r="Z84" t="s">
        <v>92</v>
      </c>
      <c r="AA84">
        <v>23042020</v>
      </c>
      <c r="AB84">
        <v>3411980</v>
      </c>
      <c r="AC84">
        <v>512460</v>
      </c>
      <c r="AD84">
        <v>15.02</v>
      </c>
      <c r="AE84" t="s">
        <v>92</v>
      </c>
      <c r="AF84">
        <v>22042020</v>
      </c>
      <c r="AG84">
        <v>3630814</v>
      </c>
      <c r="AH84">
        <v>464868</v>
      </c>
      <c r="AI84">
        <v>12.8</v>
      </c>
      <c r="AJ84" t="s">
        <v>92</v>
      </c>
      <c r="AK84">
        <v>21042020</v>
      </c>
      <c r="AL84">
        <v>5837277</v>
      </c>
      <c r="AM84">
        <v>791536</v>
      </c>
      <c r="AN84">
        <v>13.56</v>
      </c>
      <c r="AO84" t="s">
        <v>92</v>
      </c>
      <c r="AP84">
        <v>20042020</v>
      </c>
      <c r="AQ84">
        <v>2294963</v>
      </c>
      <c r="AR84">
        <v>718812</v>
      </c>
      <c r="AS84">
        <v>31.32</v>
      </c>
      <c r="AT84" t="s">
        <v>92</v>
      </c>
      <c r="AU84">
        <v>17042020</v>
      </c>
      <c r="AV84">
        <v>3328245</v>
      </c>
      <c r="AW84">
        <v>711106</v>
      </c>
      <c r="AX84">
        <v>21.37</v>
      </c>
      <c r="AY84" t="s">
        <v>92</v>
      </c>
      <c r="AZ84">
        <v>16042020</v>
      </c>
      <c r="BA84">
        <v>3963325</v>
      </c>
      <c r="BB84">
        <v>963055</v>
      </c>
      <c r="BC84">
        <v>24.3</v>
      </c>
      <c r="BD84" t="s">
        <v>92</v>
      </c>
      <c r="BE84">
        <v>15042020</v>
      </c>
      <c r="BF84">
        <v>7000858</v>
      </c>
      <c r="BG84">
        <v>1730265</v>
      </c>
      <c r="BH84">
        <v>24.72</v>
      </c>
      <c r="BI84" t="s">
        <v>92</v>
      </c>
      <c r="BJ84">
        <v>13042020</v>
      </c>
      <c r="BK84">
        <v>10064806</v>
      </c>
      <c r="BL84">
        <v>1937807</v>
      </c>
      <c r="BM84">
        <v>19.25</v>
      </c>
      <c r="BN84" t="s">
        <v>92</v>
      </c>
      <c r="BO84">
        <v>9042020</v>
      </c>
      <c r="BP84">
        <v>13732508</v>
      </c>
      <c r="BQ84">
        <v>2880503</v>
      </c>
      <c r="BR84">
        <v>20.98</v>
      </c>
      <c r="BS84" t="s">
        <v>92</v>
      </c>
      <c r="BT84">
        <v>8042020</v>
      </c>
      <c r="BU84">
        <v>6927854</v>
      </c>
      <c r="BV84">
        <v>2400286</v>
      </c>
      <c r="BW84">
        <v>34.65</v>
      </c>
      <c r="BY84" t="str">
        <f t="shared" si="62"/>
        <v>LUPIN</v>
      </c>
      <c r="BZ84">
        <f t="shared" si="63"/>
        <v>7643331</v>
      </c>
      <c r="CA84">
        <f t="shared" si="64"/>
        <v>3286033</v>
      </c>
      <c r="CB84">
        <f t="shared" si="65"/>
        <v>4121437</v>
      </c>
      <c r="CC84">
        <f t="shared" si="66"/>
        <v>6448984</v>
      </c>
      <c r="CD84">
        <f t="shared" si="67"/>
        <v>14719870</v>
      </c>
      <c r="CE84">
        <f t="shared" si="68"/>
        <v>3411980</v>
      </c>
      <c r="CF84">
        <f t="shared" si="69"/>
        <v>3630814</v>
      </c>
      <c r="CG84">
        <f t="shared" si="70"/>
        <v>5837277</v>
      </c>
      <c r="CH84">
        <f t="shared" si="71"/>
        <v>2294963</v>
      </c>
      <c r="CI84">
        <f t="shared" si="72"/>
        <v>3328245</v>
      </c>
      <c r="CJ84">
        <f t="shared" si="73"/>
        <v>3963325</v>
      </c>
      <c r="CK84">
        <f t="shared" si="74"/>
        <v>7000858</v>
      </c>
      <c r="CL84">
        <f t="shared" si="75"/>
        <v>10064806</v>
      </c>
      <c r="CM84">
        <f t="shared" si="76"/>
        <v>13732508</v>
      </c>
      <c r="CN84">
        <f t="shared" si="77"/>
        <v>6927854</v>
      </c>
      <c r="CP84">
        <f t="shared" si="78"/>
        <v>13856454</v>
      </c>
      <c r="CQ84">
        <f t="shared" si="79"/>
        <v>31988304</v>
      </c>
      <c r="CR84">
        <f t="shared" si="80"/>
        <v>43751358</v>
      </c>
      <c r="CS84">
        <f t="shared" si="81"/>
        <v>81841100</v>
      </c>
      <c r="CU84">
        <f t="shared" si="82"/>
        <v>1270571</v>
      </c>
      <c r="CV84">
        <f t="shared" si="83"/>
        <v>382036</v>
      </c>
      <c r="CW84">
        <f t="shared" si="84"/>
        <v>865180</v>
      </c>
      <c r="CX84">
        <f t="shared" si="85"/>
        <v>1130085</v>
      </c>
      <c r="CY84">
        <f t="shared" si="86"/>
        <v>1941359</v>
      </c>
      <c r="CZ84">
        <f t="shared" si="87"/>
        <v>512460</v>
      </c>
      <c r="DA84">
        <f t="shared" si="88"/>
        <v>464868</v>
      </c>
      <c r="DB84">
        <f t="shared" si="89"/>
        <v>791536</v>
      </c>
      <c r="DC84">
        <f t="shared" si="90"/>
        <v>718812</v>
      </c>
      <c r="DD84">
        <f t="shared" si="91"/>
        <v>711106</v>
      </c>
      <c r="DE84">
        <f t="shared" si="92"/>
        <v>963055</v>
      </c>
      <c r="DF84">
        <f t="shared" si="93"/>
        <v>1730265</v>
      </c>
      <c r="DG84">
        <f t="shared" si="94"/>
        <v>1937807</v>
      </c>
      <c r="DH84">
        <f t="shared" si="95"/>
        <v>2880503</v>
      </c>
      <c r="DI84">
        <f t="shared" si="96"/>
        <v>2400286</v>
      </c>
      <c r="DK84">
        <f t="shared" si="97"/>
        <v>237730100</v>
      </c>
      <c r="DL84">
        <f t="shared" si="98"/>
        <v>483112000</v>
      </c>
      <c r="DM84">
        <f t="shared" si="99"/>
        <v>680633600</v>
      </c>
      <c r="DN84">
        <f t="shared" si="100"/>
        <v>1502907200</v>
      </c>
      <c r="DP84" t="str">
        <f t="shared" si="60"/>
        <v>LUPIN</v>
      </c>
      <c r="DQ84">
        <f t="shared" si="101"/>
        <v>16.62</v>
      </c>
      <c r="DR84" s="12">
        <f t="shared" si="102"/>
        <v>17.156633291605488</v>
      </c>
      <c r="DS84" s="12">
        <f t="shared" si="102"/>
        <v>15.102770062457829</v>
      </c>
      <c r="DT84" s="12">
        <f t="shared" si="102"/>
        <v>15.556856543744312</v>
      </c>
      <c r="DU84" s="12">
        <f t="shared" si="102"/>
        <v>18.363721895233567</v>
      </c>
      <c r="DV84" s="12" t="str">
        <f t="shared" si="103"/>
        <v/>
      </c>
      <c r="DX84" t="str">
        <f t="shared" si="61"/>
        <v>LUPIN</v>
      </c>
      <c r="DY84" s="12">
        <f t="shared" si="104"/>
        <v>16.62</v>
      </c>
      <c r="DZ84">
        <f t="shared" si="105"/>
        <v>11.63</v>
      </c>
      <c r="EA84">
        <f t="shared" si="106"/>
        <v>20.99</v>
      </c>
      <c r="EB84">
        <f t="shared" si="107"/>
        <v>17.52</v>
      </c>
      <c r="EC84">
        <f t="shared" si="108"/>
        <v>13.19</v>
      </c>
      <c r="ED84">
        <f t="shared" si="109"/>
        <v>15.02</v>
      </c>
      <c r="EE84">
        <f t="shared" si="110"/>
        <v>12.8</v>
      </c>
      <c r="EF84">
        <f t="shared" si="111"/>
        <v>13.56</v>
      </c>
      <c r="EG84">
        <f t="shared" si="112"/>
        <v>31.32</v>
      </c>
      <c r="EH84">
        <f t="shared" si="113"/>
        <v>21.37</v>
      </c>
      <c r="EI84">
        <f t="shared" si="114"/>
        <v>24.3</v>
      </c>
      <c r="EJ84">
        <f t="shared" si="115"/>
        <v>24.72</v>
      </c>
      <c r="EK84">
        <f t="shared" si="116"/>
        <v>19.25</v>
      </c>
      <c r="EL84">
        <f t="shared" si="117"/>
        <v>20.98</v>
      </c>
      <c r="EM84">
        <f t="shared" si="118"/>
        <v>34.65</v>
      </c>
    </row>
    <row r="85" spans="1:143" x14ac:dyDescent="0.25">
      <c r="A85" t="s">
        <v>95</v>
      </c>
      <c r="B85">
        <v>30042020</v>
      </c>
      <c r="C85">
        <v>19668651</v>
      </c>
      <c r="D85">
        <v>4886718</v>
      </c>
      <c r="E85">
        <v>24.85</v>
      </c>
      <c r="F85" t="s">
        <v>95</v>
      </c>
      <c r="G85">
        <v>29042020</v>
      </c>
      <c r="H85">
        <v>14162441</v>
      </c>
      <c r="I85">
        <v>2788064</v>
      </c>
      <c r="J85">
        <v>19.690000000000001</v>
      </c>
      <c r="K85" t="s">
        <v>95</v>
      </c>
      <c r="L85">
        <v>28042020</v>
      </c>
      <c r="M85">
        <v>24696014</v>
      </c>
      <c r="N85">
        <v>4272707</v>
      </c>
      <c r="O85">
        <v>17.3</v>
      </c>
      <c r="P85" t="s">
        <v>95</v>
      </c>
      <c r="Q85">
        <v>27042020</v>
      </c>
      <c r="R85">
        <v>17318524</v>
      </c>
      <c r="S85">
        <v>3132717</v>
      </c>
      <c r="T85">
        <v>18.09</v>
      </c>
      <c r="U85" t="s">
        <v>95</v>
      </c>
      <c r="V85">
        <v>24042020</v>
      </c>
      <c r="W85">
        <v>10875855</v>
      </c>
      <c r="X85">
        <v>2981741</v>
      </c>
      <c r="Y85">
        <v>27.42</v>
      </c>
      <c r="Z85" t="s">
        <v>95</v>
      </c>
      <c r="AA85">
        <v>23042020</v>
      </c>
      <c r="AB85">
        <v>17061423</v>
      </c>
      <c r="AC85">
        <v>2901732</v>
      </c>
      <c r="AD85">
        <v>17.010000000000002</v>
      </c>
      <c r="AE85" t="s">
        <v>95</v>
      </c>
      <c r="AF85">
        <v>22042020</v>
      </c>
      <c r="AG85">
        <v>9709138</v>
      </c>
      <c r="AH85">
        <v>1652026</v>
      </c>
      <c r="AI85">
        <v>17.02</v>
      </c>
      <c r="AJ85" t="s">
        <v>95</v>
      </c>
      <c r="AK85">
        <v>21042020</v>
      </c>
      <c r="AL85">
        <v>7432826</v>
      </c>
      <c r="AM85">
        <v>1941962</v>
      </c>
      <c r="AN85">
        <v>26.13</v>
      </c>
      <c r="AO85" t="s">
        <v>95</v>
      </c>
      <c r="AP85">
        <v>20042020</v>
      </c>
      <c r="AQ85">
        <v>10883988</v>
      </c>
      <c r="AR85">
        <v>2179608</v>
      </c>
      <c r="AS85">
        <v>20.03</v>
      </c>
      <c r="AT85" t="s">
        <v>95</v>
      </c>
      <c r="AU85">
        <v>17042020</v>
      </c>
      <c r="AV85">
        <v>14765229</v>
      </c>
      <c r="AW85">
        <v>2932796</v>
      </c>
      <c r="AX85">
        <v>19.86</v>
      </c>
      <c r="AY85" t="s">
        <v>95</v>
      </c>
      <c r="AZ85">
        <v>16042020</v>
      </c>
      <c r="BA85">
        <v>10656976</v>
      </c>
      <c r="BB85">
        <v>1941736</v>
      </c>
      <c r="BC85">
        <v>18.22</v>
      </c>
      <c r="BD85" t="s">
        <v>95</v>
      </c>
      <c r="BE85">
        <v>15042020</v>
      </c>
      <c r="BF85">
        <v>8452762</v>
      </c>
      <c r="BG85">
        <v>1862640</v>
      </c>
      <c r="BH85">
        <v>22.04</v>
      </c>
      <c r="BI85" t="s">
        <v>95</v>
      </c>
      <c r="BJ85">
        <v>13042020</v>
      </c>
      <c r="BK85">
        <v>7537959</v>
      </c>
      <c r="BL85">
        <v>1435708</v>
      </c>
      <c r="BM85">
        <v>19.05</v>
      </c>
      <c r="BN85" t="s">
        <v>95</v>
      </c>
      <c r="BO85">
        <v>9042020</v>
      </c>
      <c r="BP85">
        <v>10616716</v>
      </c>
      <c r="BQ85">
        <v>2184765</v>
      </c>
      <c r="BR85">
        <v>20.58</v>
      </c>
      <c r="BS85" t="s">
        <v>95</v>
      </c>
      <c r="BT85">
        <v>8042020</v>
      </c>
      <c r="BU85">
        <v>15817087</v>
      </c>
      <c r="BV85">
        <v>2890539</v>
      </c>
      <c r="BW85">
        <v>18.27</v>
      </c>
      <c r="BY85" t="str">
        <f t="shared" si="62"/>
        <v>MANAPPURAM</v>
      </c>
      <c r="BZ85">
        <f t="shared" si="63"/>
        <v>19668651</v>
      </c>
      <c r="CA85">
        <f t="shared" si="64"/>
        <v>14162441</v>
      </c>
      <c r="CB85">
        <f t="shared" si="65"/>
        <v>24696014</v>
      </c>
      <c r="CC85">
        <f t="shared" si="66"/>
        <v>17318524</v>
      </c>
      <c r="CD85">
        <f t="shared" si="67"/>
        <v>10875855</v>
      </c>
      <c r="CE85">
        <f t="shared" si="68"/>
        <v>17061423</v>
      </c>
      <c r="CF85">
        <f t="shared" si="69"/>
        <v>9709138</v>
      </c>
      <c r="CG85">
        <f t="shared" si="70"/>
        <v>7432826</v>
      </c>
      <c r="CH85">
        <f t="shared" si="71"/>
        <v>10883988</v>
      </c>
      <c r="CI85">
        <f t="shared" si="72"/>
        <v>14765229</v>
      </c>
      <c r="CJ85">
        <f t="shared" si="73"/>
        <v>10656976</v>
      </c>
      <c r="CK85">
        <f t="shared" si="74"/>
        <v>8452762</v>
      </c>
      <c r="CL85">
        <f t="shared" si="75"/>
        <v>7537959</v>
      </c>
      <c r="CM85">
        <f t="shared" si="76"/>
        <v>10616716</v>
      </c>
      <c r="CN85">
        <f t="shared" si="77"/>
        <v>15817087</v>
      </c>
      <c r="CP85">
        <f t="shared" si="78"/>
        <v>56176979</v>
      </c>
      <c r="CQ85">
        <f t="shared" si="79"/>
        <v>84114257</v>
      </c>
      <c r="CR85">
        <f t="shared" si="80"/>
        <v>112140209</v>
      </c>
      <c r="CS85">
        <f t="shared" si="81"/>
        <v>164169851</v>
      </c>
      <c r="CU85">
        <f t="shared" si="82"/>
        <v>4886718</v>
      </c>
      <c r="CV85">
        <f t="shared" si="83"/>
        <v>2788064</v>
      </c>
      <c r="CW85">
        <f t="shared" si="84"/>
        <v>4272707</v>
      </c>
      <c r="CX85">
        <f t="shared" si="85"/>
        <v>3132717</v>
      </c>
      <c r="CY85">
        <f t="shared" si="86"/>
        <v>2981741</v>
      </c>
      <c r="CZ85">
        <f t="shared" si="87"/>
        <v>2901732</v>
      </c>
      <c r="DA85">
        <f t="shared" si="88"/>
        <v>1652026</v>
      </c>
      <c r="DB85">
        <f t="shared" si="89"/>
        <v>1941962</v>
      </c>
      <c r="DC85">
        <f t="shared" si="90"/>
        <v>2179608</v>
      </c>
      <c r="DD85">
        <f t="shared" si="91"/>
        <v>2932796</v>
      </c>
      <c r="DE85">
        <f t="shared" si="92"/>
        <v>1941736</v>
      </c>
      <c r="DF85">
        <f t="shared" si="93"/>
        <v>1862640</v>
      </c>
      <c r="DG85">
        <f t="shared" si="94"/>
        <v>1435708</v>
      </c>
      <c r="DH85">
        <f t="shared" si="95"/>
        <v>2184765</v>
      </c>
      <c r="DI85">
        <f t="shared" si="96"/>
        <v>2890539</v>
      </c>
      <c r="DK85">
        <f t="shared" si="97"/>
        <v>1019348800</v>
      </c>
      <c r="DL85">
        <f t="shared" si="98"/>
        <v>1607696100</v>
      </c>
      <c r="DM85">
        <f t="shared" si="99"/>
        <v>2185055700</v>
      </c>
      <c r="DN85">
        <f t="shared" si="100"/>
        <v>3220820200</v>
      </c>
      <c r="DP85" t="str">
        <f t="shared" si="60"/>
        <v>MANAPPURAM</v>
      </c>
      <c r="DQ85">
        <f t="shared" si="101"/>
        <v>24.85</v>
      </c>
      <c r="DR85" s="12">
        <f t="shared" si="102"/>
        <v>18.145311801120528</v>
      </c>
      <c r="DS85" s="12">
        <f t="shared" si="102"/>
        <v>19.113241409241716</v>
      </c>
      <c r="DT85" s="12">
        <f t="shared" si="102"/>
        <v>19.485033240842274</v>
      </c>
      <c r="DU85" s="12">
        <f t="shared" si="102"/>
        <v>19.618828794575688</v>
      </c>
      <c r="DV85" s="12">
        <f t="shared" si="103"/>
        <v>24.85</v>
      </c>
      <c r="DX85" t="str">
        <f t="shared" si="61"/>
        <v>MANAPPURAM</v>
      </c>
      <c r="DY85" s="12">
        <f t="shared" si="104"/>
        <v>24.85</v>
      </c>
      <c r="DZ85">
        <f t="shared" si="105"/>
        <v>19.690000000000001</v>
      </c>
      <c r="EA85">
        <f t="shared" si="106"/>
        <v>17.3</v>
      </c>
      <c r="EB85">
        <f t="shared" si="107"/>
        <v>18.09</v>
      </c>
      <c r="EC85">
        <f t="shared" si="108"/>
        <v>27.42</v>
      </c>
      <c r="ED85">
        <f t="shared" si="109"/>
        <v>17.010000000000002</v>
      </c>
      <c r="EE85">
        <f t="shared" si="110"/>
        <v>17.02</v>
      </c>
      <c r="EF85">
        <f t="shared" si="111"/>
        <v>26.13</v>
      </c>
      <c r="EG85">
        <f t="shared" si="112"/>
        <v>20.03</v>
      </c>
      <c r="EH85">
        <f t="shared" si="113"/>
        <v>19.86</v>
      </c>
      <c r="EI85">
        <f t="shared" si="114"/>
        <v>18.22</v>
      </c>
      <c r="EJ85">
        <f t="shared" si="115"/>
        <v>22.04</v>
      </c>
      <c r="EK85">
        <f t="shared" si="116"/>
        <v>19.05</v>
      </c>
      <c r="EL85">
        <f t="shared" si="117"/>
        <v>20.58</v>
      </c>
      <c r="EM85">
        <f t="shared" si="118"/>
        <v>18.27</v>
      </c>
    </row>
    <row r="86" spans="1:143" x14ac:dyDescent="0.25">
      <c r="A86" t="s">
        <v>96</v>
      </c>
      <c r="B86">
        <v>30042020</v>
      </c>
      <c r="C86">
        <v>4595484</v>
      </c>
      <c r="D86">
        <v>1619751</v>
      </c>
      <c r="E86">
        <v>35.25</v>
      </c>
      <c r="F86" t="s">
        <v>96</v>
      </c>
      <c r="G86">
        <v>29042020</v>
      </c>
      <c r="H86">
        <v>2851433</v>
      </c>
      <c r="I86">
        <v>744213</v>
      </c>
      <c r="J86">
        <v>26.1</v>
      </c>
      <c r="K86" t="s">
        <v>96</v>
      </c>
      <c r="L86">
        <v>28042020</v>
      </c>
      <c r="M86">
        <v>4632084</v>
      </c>
      <c r="N86">
        <v>1553927</v>
      </c>
      <c r="O86">
        <v>33.549999999999997</v>
      </c>
      <c r="P86" t="s">
        <v>96</v>
      </c>
      <c r="Q86">
        <v>27042020</v>
      </c>
      <c r="R86">
        <v>4969835</v>
      </c>
      <c r="S86">
        <v>1998556</v>
      </c>
      <c r="T86">
        <v>40.21</v>
      </c>
      <c r="U86" t="s">
        <v>96</v>
      </c>
      <c r="V86">
        <v>24042020</v>
      </c>
      <c r="W86">
        <v>3878959</v>
      </c>
      <c r="X86">
        <v>1822495</v>
      </c>
      <c r="Y86">
        <v>46.98</v>
      </c>
      <c r="Z86" t="s">
        <v>96</v>
      </c>
      <c r="AA86">
        <v>23042020</v>
      </c>
      <c r="AB86">
        <v>5360248</v>
      </c>
      <c r="AC86">
        <v>2029086</v>
      </c>
      <c r="AD86">
        <v>37.85</v>
      </c>
      <c r="AE86" t="s">
        <v>96</v>
      </c>
      <c r="AF86">
        <v>22042020</v>
      </c>
      <c r="AG86">
        <v>2983604</v>
      </c>
      <c r="AH86">
        <v>963316</v>
      </c>
      <c r="AI86">
        <v>32.29</v>
      </c>
      <c r="AJ86" t="s">
        <v>96</v>
      </c>
      <c r="AK86">
        <v>21042020</v>
      </c>
      <c r="AL86">
        <v>2306133</v>
      </c>
      <c r="AM86">
        <v>985264</v>
      </c>
      <c r="AN86">
        <v>42.72</v>
      </c>
      <c r="AO86" t="s">
        <v>96</v>
      </c>
      <c r="AP86">
        <v>20042020</v>
      </c>
      <c r="AQ86">
        <v>3315017</v>
      </c>
      <c r="AR86">
        <v>944619</v>
      </c>
      <c r="AS86">
        <v>28.5</v>
      </c>
      <c r="AT86" t="s">
        <v>96</v>
      </c>
      <c r="AU86">
        <v>17042020</v>
      </c>
      <c r="AV86">
        <v>3122457</v>
      </c>
      <c r="AW86">
        <v>981635</v>
      </c>
      <c r="AX86">
        <v>31.44</v>
      </c>
      <c r="AY86" t="s">
        <v>96</v>
      </c>
      <c r="AZ86">
        <v>16042020</v>
      </c>
      <c r="BA86">
        <v>6058564</v>
      </c>
      <c r="BB86">
        <v>1492621</v>
      </c>
      <c r="BC86">
        <v>24.64</v>
      </c>
      <c r="BD86" t="s">
        <v>96</v>
      </c>
      <c r="BE86">
        <v>15042020</v>
      </c>
      <c r="BF86">
        <v>4785567</v>
      </c>
      <c r="BG86">
        <v>1561307</v>
      </c>
      <c r="BH86">
        <v>32.630000000000003</v>
      </c>
      <c r="BI86" t="s">
        <v>96</v>
      </c>
      <c r="BJ86">
        <v>13042020</v>
      </c>
      <c r="BK86">
        <v>3570311</v>
      </c>
      <c r="BL86">
        <v>1144614</v>
      </c>
      <c r="BM86">
        <v>32.06</v>
      </c>
      <c r="BN86" t="s">
        <v>96</v>
      </c>
      <c r="BO86">
        <v>9042020</v>
      </c>
      <c r="BP86">
        <v>4448691</v>
      </c>
      <c r="BQ86">
        <v>1420465</v>
      </c>
      <c r="BR86">
        <v>31.93</v>
      </c>
      <c r="BS86" t="s">
        <v>96</v>
      </c>
      <c r="BT86">
        <v>8042020</v>
      </c>
      <c r="BU86">
        <v>5519404</v>
      </c>
      <c r="BV86">
        <v>1928189</v>
      </c>
      <c r="BW86">
        <v>34.93</v>
      </c>
      <c r="BY86" t="str">
        <f t="shared" si="62"/>
        <v>MARICO</v>
      </c>
      <c r="BZ86">
        <f t="shared" si="63"/>
        <v>4595484</v>
      </c>
      <c r="CA86">
        <f t="shared" si="64"/>
        <v>2851433</v>
      </c>
      <c r="CB86">
        <f t="shared" si="65"/>
        <v>4632084</v>
      </c>
      <c r="CC86">
        <f t="shared" si="66"/>
        <v>4969835</v>
      </c>
      <c r="CD86">
        <f t="shared" si="67"/>
        <v>3878959</v>
      </c>
      <c r="CE86">
        <f t="shared" si="68"/>
        <v>5360248</v>
      </c>
      <c r="CF86">
        <f t="shared" si="69"/>
        <v>2983604</v>
      </c>
      <c r="CG86">
        <f t="shared" si="70"/>
        <v>2306133</v>
      </c>
      <c r="CH86">
        <f t="shared" si="71"/>
        <v>3315017</v>
      </c>
      <c r="CI86">
        <f t="shared" si="72"/>
        <v>3122457</v>
      </c>
      <c r="CJ86">
        <f t="shared" si="73"/>
        <v>6058564</v>
      </c>
      <c r="CK86">
        <f t="shared" si="74"/>
        <v>4785567</v>
      </c>
      <c r="CL86">
        <f t="shared" si="75"/>
        <v>3570311</v>
      </c>
      <c r="CM86">
        <f t="shared" si="76"/>
        <v>4448691</v>
      </c>
      <c r="CN86">
        <f t="shared" si="77"/>
        <v>5519404</v>
      </c>
      <c r="CP86">
        <f t="shared" si="78"/>
        <v>12453352</v>
      </c>
      <c r="CQ86">
        <f t="shared" si="79"/>
        <v>21692559</v>
      </c>
      <c r="CR86">
        <f t="shared" si="80"/>
        <v>30297313</v>
      </c>
      <c r="CS86">
        <f t="shared" si="81"/>
        <v>52282903</v>
      </c>
      <c r="CU86">
        <f t="shared" si="82"/>
        <v>1619751</v>
      </c>
      <c r="CV86">
        <f t="shared" si="83"/>
        <v>744213</v>
      </c>
      <c r="CW86">
        <f t="shared" si="84"/>
        <v>1553927</v>
      </c>
      <c r="CX86">
        <f t="shared" si="85"/>
        <v>1998556</v>
      </c>
      <c r="CY86">
        <f t="shared" si="86"/>
        <v>1822495</v>
      </c>
      <c r="CZ86">
        <f t="shared" si="87"/>
        <v>2029086</v>
      </c>
      <c r="DA86">
        <f t="shared" si="88"/>
        <v>963316</v>
      </c>
      <c r="DB86">
        <f t="shared" si="89"/>
        <v>985264</v>
      </c>
      <c r="DC86">
        <f t="shared" si="90"/>
        <v>944619</v>
      </c>
      <c r="DD86">
        <f t="shared" si="91"/>
        <v>981635</v>
      </c>
      <c r="DE86">
        <f t="shared" si="92"/>
        <v>1492621</v>
      </c>
      <c r="DF86">
        <f t="shared" si="93"/>
        <v>1561307</v>
      </c>
      <c r="DG86">
        <f t="shared" si="94"/>
        <v>1144614</v>
      </c>
      <c r="DH86">
        <f t="shared" si="95"/>
        <v>1420465</v>
      </c>
      <c r="DI86">
        <f t="shared" si="96"/>
        <v>1928189</v>
      </c>
      <c r="DK86">
        <f t="shared" si="97"/>
        <v>429669600</v>
      </c>
      <c r="DL86">
        <f t="shared" si="98"/>
        <v>814827700</v>
      </c>
      <c r="DM86">
        <f t="shared" si="99"/>
        <v>1104147600</v>
      </c>
      <c r="DN86">
        <f t="shared" si="100"/>
        <v>1764211800</v>
      </c>
      <c r="DP86" t="str">
        <f t="shared" si="60"/>
        <v>MARICO</v>
      </c>
      <c r="DQ86">
        <f t="shared" si="101"/>
        <v>35.25</v>
      </c>
      <c r="DR86" s="12">
        <f t="shared" si="102"/>
        <v>34.502325157114328</v>
      </c>
      <c r="DS86" s="12">
        <f t="shared" si="102"/>
        <v>37.562543911946946</v>
      </c>
      <c r="DT86" s="12">
        <f t="shared" si="102"/>
        <v>36.443746678129507</v>
      </c>
      <c r="DU86" s="12">
        <f t="shared" si="102"/>
        <v>33.743570053866364</v>
      </c>
      <c r="DV86" s="12" t="str">
        <f t="shared" si="103"/>
        <v/>
      </c>
      <c r="DX86" t="str">
        <f t="shared" si="61"/>
        <v>MARICO</v>
      </c>
      <c r="DY86" s="12">
        <f t="shared" si="104"/>
        <v>35.25</v>
      </c>
      <c r="DZ86">
        <f t="shared" si="105"/>
        <v>26.1</v>
      </c>
      <c r="EA86">
        <f t="shared" si="106"/>
        <v>33.549999999999997</v>
      </c>
      <c r="EB86">
        <f t="shared" si="107"/>
        <v>40.21</v>
      </c>
      <c r="EC86">
        <f t="shared" si="108"/>
        <v>46.98</v>
      </c>
      <c r="ED86">
        <f t="shared" si="109"/>
        <v>37.85</v>
      </c>
      <c r="EE86">
        <f t="shared" si="110"/>
        <v>32.29</v>
      </c>
      <c r="EF86">
        <f t="shared" si="111"/>
        <v>42.72</v>
      </c>
      <c r="EG86">
        <f t="shared" si="112"/>
        <v>28.5</v>
      </c>
      <c r="EH86">
        <f t="shared" si="113"/>
        <v>31.44</v>
      </c>
      <c r="EI86">
        <f t="shared" si="114"/>
        <v>24.64</v>
      </c>
      <c r="EJ86">
        <f t="shared" si="115"/>
        <v>32.630000000000003</v>
      </c>
      <c r="EK86">
        <f t="shared" si="116"/>
        <v>32.06</v>
      </c>
      <c r="EL86">
        <f t="shared" si="117"/>
        <v>31.93</v>
      </c>
      <c r="EM86">
        <f t="shared" si="118"/>
        <v>34.93</v>
      </c>
    </row>
    <row r="87" spans="1:143" x14ac:dyDescent="0.25">
      <c r="A87" t="s">
        <v>97</v>
      </c>
      <c r="B87">
        <v>30042020</v>
      </c>
      <c r="C87">
        <v>2341400</v>
      </c>
      <c r="D87">
        <v>685598</v>
      </c>
      <c r="E87">
        <v>29.28</v>
      </c>
      <c r="F87" t="s">
        <v>97</v>
      </c>
      <c r="G87">
        <v>29042020</v>
      </c>
      <c r="H87">
        <v>1038100</v>
      </c>
      <c r="I87">
        <v>273732</v>
      </c>
      <c r="J87">
        <v>26.37</v>
      </c>
      <c r="K87" t="s">
        <v>97</v>
      </c>
      <c r="L87">
        <v>28042020</v>
      </c>
      <c r="M87">
        <v>1172062</v>
      </c>
      <c r="N87">
        <v>348077</v>
      </c>
      <c r="O87">
        <v>29.7</v>
      </c>
      <c r="P87" t="s">
        <v>97</v>
      </c>
      <c r="Q87">
        <v>27042020</v>
      </c>
      <c r="R87">
        <v>1432342</v>
      </c>
      <c r="S87">
        <v>306046</v>
      </c>
      <c r="T87">
        <v>21.37</v>
      </c>
      <c r="U87" t="s">
        <v>97</v>
      </c>
      <c r="V87">
        <v>24042020</v>
      </c>
      <c r="W87">
        <v>1070905</v>
      </c>
      <c r="X87">
        <v>118072</v>
      </c>
      <c r="Y87">
        <v>11.03</v>
      </c>
      <c r="Z87" t="s">
        <v>97</v>
      </c>
      <c r="AA87">
        <v>23042020</v>
      </c>
      <c r="AB87">
        <v>1454065</v>
      </c>
      <c r="AC87">
        <v>205914</v>
      </c>
      <c r="AD87">
        <v>14.16</v>
      </c>
      <c r="AE87" t="s">
        <v>97</v>
      </c>
      <c r="AF87">
        <v>22042020</v>
      </c>
      <c r="AG87">
        <v>1991789</v>
      </c>
      <c r="AH87">
        <v>343528</v>
      </c>
      <c r="AI87">
        <v>17.25</v>
      </c>
      <c r="AJ87" t="s">
        <v>97</v>
      </c>
      <c r="AK87">
        <v>21042020</v>
      </c>
      <c r="AL87">
        <v>1843174</v>
      </c>
      <c r="AM87">
        <v>547983</v>
      </c>
      <c r="AN87">
        <v>29.73</v>
      </c>
      <c r="AO87" t="s">
        <v>97</v>
      </c>
      <c r="AP87">
        <v>20042020</v>
      </c>
      <c r="AQ87">
        <v>1555313</v>
      </c>
      <c r="AR87">
        <v>274417</v>
      </c>
      <c r="AS87">
        <v>17.64</v>
      </c>
      <c r="AT87" t="s">
        <v>97</v>
      </c>
      <c r="AU87">
        <v>17042020</v>
      </c>
      <c r="AV87">
        <v>2192907</v>
      </c>
      <c r="AW87">
        <v>623330</v>
      </c>
      <c r="AX87">
        <v>28.42</v>
      </c>
      <c r="AY87" t="s">
        <v>97</v>
      </c>
      <c r="AZ87">
        <v>16042020</v>
      </c>
      <c r="BA87">
        <v>1752170</v>
      </c>
      <c r="BB87">
        <v>334200</v>
      </c>
      <c r="BC87">
        <v>19.07</v>
      </c>
      <c r="BD87" t="s">
        <v>97</v>
      </c>
      <c r="BE87">
        <v>15042020</v>
      </c>
      <c r="BF87">
        <v>2094529</v>
      </c>
      <c r="BG87">
        <v>584118</v>
      </c>
      <c r="BH87">
        <v>27.89</v>
      </c>
      <c r="BI87" t="s">
        <v>97</v>
      </c>
      <c r="BJ87">
        <v>13042020</v>
      </c>
      <c r="BK87">
        <v>2192269</v>
      </c>
      <c r="BL87">
        <v>340627</v>
      </c>
      <c r="BM87">
        <v>15.54</v>
      </c>
      <c r="BN87" t="s">
        <v>97</v>
      </c>
      <c r="BO87">
        <v>9042020</v>
      </c>
      <c r="BP87">
        <v>3786661</v>
      </c>
      <c r="BQ87">
        <v>1317700</v>
      </c>
      <c r="BR87">
        <v>34.799999999999997</v>
      </c>
      <c r="BS87" t="s">
        <v>97</v>
      </c>
      <c r="BT87">
        <v>8042020</v>
      </c>
      <c r="BU87">
        <v>2798838</v>
      </c>
      <c r="BV87">
        <v>672515</v>
      </c>
      <c r="BW87">
        <v>24.03</v>
      </c>
      <c r="BY87" t="str">
        <f t="shared" si="62"/>
        <v>MARUTI</v>
      </c>
      <c r="BZ87">
        <f t="shared" si="63"/>
        <v>2341400</v>
      </c>
      <c r="CA87">
        <f t="shared" si="64"/>
        <v>1038100</v>
      </c>
      <c r="CB87">
        <f t="shared" si="65"/>
        <v>1172062</v>
      </c>
      <c r="CC87">
        <f t="shared" si="66"/>
        <v>1432342</v>
      </c>
      <c r="CD87">
        <f t="shared" si="67"/>
        <v>1070905</v>
      </c>
      <c r="CE87">
        <f t="shared" si="68"/>
        <v>1454065</v>
      </c>
      <c r="CF87">
        <f t="shared" si="69"/>
        <v>1991789</v>
      </c>
      <c r="CG87">
        <f t="shared" si="70"/>
        <v>1843174</v>
      </c>
      <c r="CH87">
        <f t="shared" si="71"/>
        <v>1555313</v>
      </c>
      <c r="CI87">
        <f t="shared" si="72"/>
        <v>2192907</v>
      </c>
      <c r="CJ87">
        <f t="shared" si="73"/>
        <v>1752170</v>
      </c>
      <c r="CK87">
        <f t="shared" si="74"/>
        <v>2094529</v>
      </c>
      <c r="CL87">
        <f t="shared" si="75"/>
        <v>2192269</v>
      </c>
      <c r="CM87">
        <f t="shared" si="76"/>
        <v>3786661</v>
      </c>
      <c r="CN87">
        <f t="shared" si="77"/>
        <v>2798838</v>
      </c>
      <c r="CP87">
        <f t="shared" si="78"/>
        <v>3642504</v>
      </c>
      <c r="CQ87">
        <f t="shared" si="79"/>
        <v>6167474</v>
      </c>
      <c r="CR87">
        <f t="shared" si="80"/>
        <v>11557750</v>
      </c>
      <c r="CS87">
        <f t="shared" si="81"/>
        <v>23576286</v>
      </c>
      <c r="CU87">
        <f t="shared" si="82"/>
        <v>685598</v>
      </c>
      <c r="CV87">
        <f t="shared" si="83"/>
        <v>273732</v>
      </c>
      <c r="CW87">
        <f t="shared" si="84"/>
        <v>348077</v>
      </c>
      <c r="CX87">
        <f t="shared" si="85"/>
        <v>306046</v>
      </c>
      <c r="CY87">
        <f t="shared" si="86"/>
        <v>118072</v>
      </c>
      <c r="CZ87">
        <f t="shared" si="87"/>
        <v>205914</v>
      </c>
      <c r="DA87">
        <f t="shared" si="88"/>
        <v>343528</v>
      </c>
      <c r="DB87">
        <f t="shared" si="89"/>
        <v>547983</v>
      </c>
      <c r="DC87">
        <f t="shared" si="90"/>
        <v>274417</v>
      </c>
      <c r="DD87">
        <f t="shared" si="91"/>
        <v>623330</v>
      </c>
      <c r="DE87">
        <f t="shared" si="92"/>
        <v>334200</v>
      </c>
      <c r="DF87">
        <f t="shared" si="93"/>
        <v>584118</v>
      </c>
      <c r="DG87">
        <f t="shared" si="94"/>
        <v>340627</v>
      </c>
      <c r="DH87">
        <f t="shared" si="95"/>
        <v>1317700</v>
      </c>
      <c r="DI87">
        <f t="shared" si="96"/>
        <v>672515</v>
      </c>
      <c r="DK87">
        <f t="shared" si="97"/>
        <v>92785500</v>
      </c>
      <c r="DL87">
        <f t="shared" si="98"/>
        <v>125184100</v>
      </c>
      <c r="DM87">
        <f t="shared" si="99"/>
        <v>241776900</v>
      </c>
      <c r="DN87">
        <f t="shared" si="100"/>
        <v>561774400</v>
      </c>
      <c r="DP87" t="str">
        <f t="shared" si="60"/>
        <v>MARUTI</v>
      </c>
      <c r="DQ87">
        <f t="shared" si="101"/>
        <v>29.28</v>
      </c>
      <c r="DR87" s="12">
        <f t="shared" si="102"/>
        <v>25.472998794236052</v>
      </c>
      <c r="DS87" s="12">
        <f t="shared" si="102"/>
        <v>20.297467001887643</v>
      </c>
      <c r="DT87" s="12">
        <f t="shared" si="102"/>
        <v>20.919028357595554</v>
      </c>
      <c r="DU87" s="12">
        <f t="shared" si="102"/>
        <v>23.827943044124932</v>
      </c>
      <c r="DV87" s="12">
        <f t="shared" si="103"/>
        <v>29.28</v>
      </c>
      <c r="DX87" t="str">
        <f t="shared" si="61"/>
        <v>MARUTI</v>
      </c>
      <c r="DY87" s="12">
        <f t="shared" si="104"/>
        <v>29.28</v>
      </c>
      <c r="DZ87">
        <f t="shared" si="105"/>
        <v>26.37</v>
      </c>
      <c r="EA87">
        <f t="shared" si="106"/>
        <v>29.7</v>
      </c>
      <c r="EB87">
        <f t="shared" si="107"/>
        <v>21.37</v>
      </c>
      <c r="EC87">
        <f t="shared" si="108"/>
        <v>11.03</v>
      </c>
      <c r="ED87">
        <f t="shared" si="109"/>
        <v>14.16</v>
      </c>
      <c r="EE87">
        <f t="shared" si="110"/>
        <v>17.25</v>
      </c>
      <c r="EF87">
        <f t="shared" si="111"/>
        <v>29.73</v>
      </c>
      <c r="EG87">
        <f t="shared" si="112"/>
        <v>17.64</v>
      </c>
      <c r="EH87">
        <f t="shared" si="113"/>
        <v>28.42</v>
      </c>
      <c r="EI87">
        <f t="shared" si="114"/>
        <v>19.07</v>
      </c>
      <c r="EJ87">
        <f t="shared" si="115"/>
        <v>27.89</v>
      </c>
      <c r="EK87">
        <f t="shared" si="116"/>
        <v>15.54</v>
      </c>
      <c r="EL87">
        <f t="shared" si="117"/>
        <v>34.799999999999997</v>
      </c>
      <c r="EM87">
        <f t="shared" si="118"/>
        <v>24.03</v>
      </c>
    </row>
    <row r="88" spans="1:143" x14ac:dyDescent="0.25">
      <c r="A88" t="s">
        <v>98</v>
      </c>
      <c r="B88">
        <v>30042020</v>
      </c>
      <c r="C88">
        <v>3049732</v>
      </c>
      <c r="D88">
        <v>1155553</v>
      </c>
      <c r="E88">
        <v>37.89</v>
      </c>
      <c r="F88" t="s">
        <v>98</v>
      </c>
      <c r="G88">
        <v>29042020</v>
      </c>
      <c r="H88">
        <v>2258793</v>
      </c>
      <c r="I88">
        <v>667306</v>
      </c>
      <c r="J88">
        <v>29.54</v>
      </c>
      <c r="K88" t="s">
        <v>98</v>
      </c>
      <c r="L88">
        <v>28042020</v>
      </c>
      <c r="M88">
        <v>2151641</v>
      </c>
      <c r="N88">
        <v>942471</v>
      </c>
      <c r="O88">
        <v>43.8</v>
      </c>
      <c r="P88" t="s">
        <v>98</v>
      </c>
      <c r="Q88">
        <v>27042020</v>
      </c>
      <c r="R88">
        <v>1214830</v>
      </c>
      <c r="S88">
        <v>392026</v>
      </c>
      <c r="T88">
        <v>32.270000000000003</v>
      </c>
      <c r="U88" t="s">
        <v>98</v>
      </c>
      <c r="V88">
        <v>24042020</v>
      </c>
      <c r="W88">
        <v>1442370</v>
      </c>
      <c r="X88">
        <v>539787</v>
      </c>
      <c r="Y88">
        <v>37.42</v>
      </c>
      <c r="Z88" t="s">
        <v>98</v>
      </c>
      <c r="AA88">
        <v>23042020</v>
      </c>
      <c r="AB88">
        <v>2460930</v>
      </c>
      <c r="AC88">
        <v>873550</v>
      </c>
      <c r="AD88">
        <v>35.5</v>
      </c>
      <c r="AE88" t="s">
        <v>98</v>
      </c>
      <c r="AF88">
        <v>22042020</v>
      </c>
      <c r="AG88">
        <v>2579548</v>
      </c>
      <c r="AH88">
        <v>851885</v>
      </c>
      <c r="AI88">
        <v>33.020000000000003</v>
      </c>
      <c r="AJ88" t="s">
        <v>98</v>
      </c>
      <c r="AK88">
        <v>21042020</v>
      </c>
      <c r="AL88">
        <v>3008708</v>
      </c>
      <c r="AM88">
        <v>1357165</v>
      </c>
      <c r="AN88">
        <v>45.11</v>
      </c>
      <c r="AO88" t="s">
        <v>98</v>
      </c>
      <c r="AP88">
        <v>20042020</v>
      </c>
      <c r="AQ88">
        <v>1885605</v>
      </c>
      <c r="AR88">
        <v>721442</v>
      </c>
      <c r="AS88">
        <v>38.26</v>
      </c>
      <c r="AT88" t="s">
        <v>98</v>
      </c>
      <c r="AU88">
        <v>17042020</v>
      </c>
      <c r="AV88">
        <v>6951584</v>
      </c>
      <c r="AW88">
        <v>2715256</v>
      </c>
      <c r="AX88">
        <v>39.06</v>
      </c>
      <c r="AY88" t="s">
        <v>98</v>
      </c>
      <c r="AZ88">
        <v>16042020</v>
      </c>
      <c r="BA88">
        <v>4217576</v>
      </c>
      <c r="BB88">
        <v>1992569</v>
      </c>
      <c r="BC88">
        <v>47.24</v>
      </c>
      <c r="BD88" t="s">
        <v>98</v>
      </c>
      <c r="BE88">
        <v>15042020</v>
      </c>
      <c r="BF88">
        <v>4778240</v>
      </c>
      <c r="BG88">
        <v>2347630</v>
      </c>
      <c r="BH88">
        <v>49.13</v>
      </c>
      <c r="BI88" t="s">
        <v>98</v>
      </c>
      <c r="BJ88">
        <v>13042020</v>
      </c>
      <c r="BK88">
        <v>3063806</v>
      </c>
      <c r="BL88">
        <v>1245053</v>
      </c>
      <c r="BM88">
        <v>40.64</v>
      </c>
      <c r="BN88" t="s">
        <v>98</v>
      </c>
      <c r="BO88">
        <v>9042020</v>
      </c>
      <c r="BP88">
        <v>5291492</v>
      </c>
      <c r="BQ88">
        <v>2271029</v>
      </c>
      <c r="BR88">
        <v>42.92</v>
      </c>
      <c r="BS88" t="s">
        <v>98</v>
      </c>
      <c r="BT88">
        <v>8042020</v>
      </c>
      <c r="BU88">
        <v>3029867</v>
      </c>
      <c r="BV88">
        <v>1199134</v>
      </c>
      <c r="BW88">
        <v>39.58</v>
      </c>
      <c r="BY88" t="str">
        <f t="shared" si="62"/>
        <v>MCDOWELL-N</v>
      </c>
      <c r="BZ88">
        <f t="shared" si="63"/>
        <v>3049732</v>
      </c>
      <c r="CA88">
        <f t="shared" si="64"/>
        <v>2258793</v>
      </c>
      <c r="CB88">
        <f t="shared" si="65"/>
        <v>2151641</v>
      </c>
      <c r="CC88">
        <f t="shared" si="66"/>
        <v>1214830</v>
      </c>
      <c r="CD88">
        <f t="shared" si="67"/>
        <v>1442370</v>
      </c>
      <c r="CE88">
        <f t="shared" si="68"/>
        <v>2460930</v>
      </c>
      <c r="CF88">
        <f t="shared" si="69"/>
        <v>2579548</v>
      </c>
      <c r="CG88">
        <f t="shared" si="70"/>
        <v>3008708</v>
      </c>
      <c r="CH88">
        <f t="shared" si="71"/>
        <v>1885605</v>
      </c>
      <c r="CI88">
        <f t="shared" si="72"/>
        <v>6951584</v>
      </c>
      <c r="CJ88">
        <f t="shared" si="73"/>
        <v>4217576</v>
      </c>
      <c r="CK88">
        <f t="shared" si="74"/>
        <v>4778240</v>
      </c>
      <c r="CL88">
        <f t="shared" si="75"/>
        <v>3063806</v>
      </c>
      <c r="CM88">
        <f t="shared" si="76"/>
        <v>5291492</v>
      </c>
      <c r="CN88">
        <f t="shared" si="77"/>
        <v>3029867</v>
      </c>
      <c r="CP88">
        <f t="shared" si="78"/>
        <v>5625264</v>
      </c>
      <c r="CQ88">
        <f t="shared" si="79"/>
        <v>9528564</v>
      </c>
      <c r="CR88">
        <f t="shared" si="80"/>
        <v>17002425</v>
      </c>
      <c r="CS88">
        <f t="shared" si="81"/>
        <v>41305123</v>
      </c>
      <c r="CU88">
        <f t="shared" si="82"/>
        <v>1155553</v>
      </c>
      <c r="CV88">
        <f t="shared" si="83"/>
        <v>667306</v>
      </c>
      <c r="CW88">
        <f t="shared" si="84"/>
        <v>942471</v>
      </c>
      <c r="CX88">
        <f t="shared" si="85"/>
        <v>392026</v>
      </c>
      <c r="CY88">
        <f t="shared" si="86"/>
        <v>539787</v>
      </c>
      <c r="CZ88">
        <f t="shared" si="87"/>
        <v>873550</v>
      </c>
      <c r="DA88">
        <f t="shared" si="88"/>
        <v>851885</v>
      </c>
      <c r="DB88">
        <f t="shared" si="89"/>
        <v>1357165</v>
      </c>
      <c r="DC88">
        <f t="shared" si="90"/>
        <v>721442</v>
      </c>
      <c r="DD88">
        <f t="shared" si="91"/>
        <v>2715256</v>
      </c>
      <c r="DE88">
        <f t="shared" si="92"/>
        <v>1992569</v>
      </c>
      <c r="DF88">
        <f t="shared" si="93"/>
        <v>2347630</v>
      </c>
      <c r="DG88">
        <f t="shared" si="94"/>
        <v>1245053</v>
      </c>
      <c r="DH88">
        <f t="shared" si="95"/>
        <v>2271029</v>
      </c>
      <c r="DI88">
        <f t="shared" si="96"/>
        <v>1199134</v>
      </c>
      <c r="DK88">
        <f t="shared" si="97"/>
        <v>200180300</v>
      </c>
      <c r="DL88">
        <f t="shared" si="98"/>
        <v>341514000</v>
      </c>
      <c r="DM88">
        <f t="shared" si="99"/>
        <v>634563200</v>
      </c>
      <c r="DN88">
        <f t="shared" si="100"/>
        <v>1691716900</v>
      </c>
      <c r="DP88" t="str">
        <f t="shared" si="60"/>
        <v>MCDOWELL-N</v>
      </c>
      <c r="DQ88">
        <f t="shared" si="101"/>
        <v>37.89</v>
      </c>
      <c r="DR88" s="12">
        <f t="shared" si="102"/>
        <v>35.585938722164862</v>
      </c>
      <c r="DS88" s="12">
        <f t="shared" si="102"/>
        <v>35.841077417331718</v>
      </c>
      <c r="DT88" s="12">
        <f t="shared" si="102"/>
        <v>37.321923196249948</v>
      </c>
      <c r="DU88" s="12">
        <f t="shared" si="102"/>
        <v>40.956587878941797</v>
      </c>
      <c r="DV88" s="12" t="str">
        <f t="shared" si="103"/>
        <v/>
      </c>
      <c r="DX88" t="str">
        <f t="shared" si="61"/>
        <v>MCDOWELL-N</v>
      </c>
      <c r="DY88" s="12">
        <f t="shared" si="104"/>
        <v>37.89</v>
      </c>
      <c r="DZ88">
        <f t="shared" si="105"/>
        <v>29.54</v>
      </c>
      <c r="EA88">
        <f t="shared" si="106"/>
        <v>43.8</v>
      </c>
      <c r="EB88">
        <f t="shared" si="107"/>
        <v>32.270000000000003</v>
      </c>
      <c r="EC88">
        <f t="shared" si="108"/>
        <v>37.42</v>
      </c>
      <c r="ED88">
        <f t="shared" si="109"/>
        <v>35.5</v>
      </c>
      <c r="EE88">
        <f t="shared" si="110"/>
        <v>33.020000000000003</v>
      </c>
      <c r="EF88">
        <f t="shared" si="111"/>
        <v>45.11</v>
      </c>
      <c r="EG88">
        <f t="shared" si="112"/>
        <v>38.26</v>
      </c>
      <c r="EH88">
        <f t="shared" si="113"/>
        <v>39.06</v>
      </c>
      <c r="EI88">
        <f t="shared" si="114"/>
        <v>47.24</v>
      </c>
      <c r="EJ88">
        <f t="shared" si="115"/>
        <v>49.13</v>
      </c>
      <c r="EK88">
        <f t="shared" si="116"/>
        <v>40.64</v>
      </c>
      <c r="EL88">
        <f t="shared" si="117"/>
        <v>42.92</v>
      </c>
      <c r="EM88">
        <f t="shared" si="118"/>
        <v>39.58</v>
      </c>
    </row>
    <row r="89" spans="1:143" x14ac:dyDescent="0.25">
      <c r="A89" t="s">
        <v>99</v>
      </c>
      <c r="B89">
        <v>30042020</v>
      </c>
      <c r="C89">
        <v>2081814</v>
      </c>
      <c r="D89">
        <v>373904</v>
      </c>
      <c r="E89">
        <v>17.96</v>
      </c>
      <c r="F89" t="s">
        <v>99</v>
      </c>
      <c r="G89">
        <v>29042020</v>
      </c>
      <c r="H89">
        <v>2262910</v>
      </c>
      <c r="I89">
        <v>596070</v>
      </c>
      <c r="J89">
        <v>26.34</v>
      </c>
      <c r="K89" t="s">
        <v>99</v>
      </c>
      <c r="L89">
        <v>28042020</v>
      </c>
      <c r="M89">
        <v>13467202</v>
      </c>
      <c r="N89">
        <v>2730426</v>
      </c>
      <c r="O89">
        <v>20.27</v>
      </c>
      <c r="P89" t="s">
        <v>99</v>
      </c>
      <c r="Q89">
        <v>27042020</v>
      </c>
      <c r="R89">
        <v>2576292</v>
      </c>
      <c r="S89">
        <v>781056</v>
      </c>
      <c r="T89">
        <v>30.32</v>
      </c>
      <c r="U89" t="s">
        <v>99</v>
      </c>
      <c r="V89">
        <v>24042020</v>
      </c>
      <c r="W89">
        <v>1930567</v>
      </c>
      <c r="X89">
        <v>732407</v>
      </c>
      <c r="Y89">
        <v>37.94</v>
      </c>
      <c r="Z89" t="s">
        <v>99</v>
      </c>
      <c r="AA89">
        <v>23042020</v>
      </c>
      <c r="AB89">
        <v>1573809</v>
      </c>
      <c r="AC89">
        <v>430097</v>
      </c>
      <c r="AD89">
        <v>27.33</v>
      </c>
      <c r="AE89" t="s">
        <v>99</v>
      </c>
      <c r="AF89">
        <v>22042020</v>
      </c>
      <c r="AG89">
        <v>1222948</v>
      </c>
      <c r="AH89">
        <v>301801</v>
      </c>
      <c r="AI89">
        <v>24.68</v>
      </c>
      <c r="AJ89" t="s">
        <v>99</v>
      </c>
      <c r="AK89">
        <v>21042020</v>
      </c>
      <c r="AL89">
        <v>1479123</v>
      </c>
      <c r="AM89">
        <v>667702</v>
      </c>
      <c r="AN89">
        <v>45.14</v>
      </c>
      <c r="AO89" t="s">
        <v>99</v>
      </c>
      <c r="AP89">
        <v>20042020</v>
      </c>
      <c r="AQ89">
        <v>1928444</v>
      </c>
      <c r="AR89">
        <v>406086</v>
      </c>
      <c r="AS89">
        <v>21.06</v>
      </c>
      <c r="AT89" t="s">
        <v>99</v>
      </c>
      <c r="AU89">
        <v>17042020</v>
      </c>
      <c r="AV89">
        <v>1816629</v>
      </c>
      <c r="AW89">
        <v>216203</v>
      </c>
      <c r="AX89">
        <v>11.9</v>
      </c>
      <c r="AY89" t="s">
        <v>99</v>
      </c>
      <c r="AZ89">
        <v>16042020</v>
      </c>
      <c r="BA89">
        <v>5300471</v>
      </c>
      <c r="BB89">
        <v>707131</v>
      </c>
      <c r="BC89">
        <v>13.34</v>
      </c>
      <c r="BD89" t="s">
        <v>99</v>
      </c>
      <c r="BE89">
        <v>15042020</v>
      </c>
      <c r="BF89">
        <v>4990393</v>
      </c>
      <c r="BG89">
        <v>1386310</v>
      </c>
      <c r="BH89">
        <v>27.78</v>
      </c>
      <c r="BI89" t="s">
        <v>99</v>
      </c>
      <c r="BJ89">
        <v>13042020</v>
      </c>
      <c r="BK89">
        <v>1434385</v>
      </c>
      <c r="BL89">
        <v>385257</v>
      </c>
      <c r="BM89">
        <v>26.86</v>
      </c>
      <c r="BN89" t="s">
        <v>99</v>
      </c>
      <c r="BO89">
        <v>9042020</v>
      </c>
      <c r="BP89">
        <v>1825836</v>
      </c>
      <c r="BQ89">
        <v>552059</v>
      </c>
      <c r="BR89">
        <v>30.24</v>
      </c>
      <c r="BS89" t="s">
        <v>99</v>
      </c>
      <c r="BT89">
        <v>8042020</v>
      </c>
      <c r="BU89">
        <v>1541128</v>
      </c>
      <c r="BV89">
        <v>412046</v>
      </c>
      <c r="BW89">
        <v>26.74</v>
      </c>
      <c r="BY89" t="str">
        <f t="shared" si="62"/>
        <v>MFSL</v>
      </c>
      <c r="BZ89">
        <f t="shared" si="63"/>
        <v>2081814</v>
      </c>
      <c r="CA89">
        <f t="shared" si="64"/>
        <v>2262910</v>
      </c>
      <c r="CB89">
        <f t="shared" si="65"/>
        <v>13467202</v>
      </c>
      <c r="CC89">
        <f t="shared" si="66"/>
        <v>2576292</v>
      </c>
      <c r="CD89">
        <f t="shared" si="67"/>
        <v>1930567</v>
      </c>
      <c r="CE89">
        <f t="shared" si="68"/>
        <v>1573809</v>
      </c>
      <c r="CF89">
        <f t="shared" si="69"/>
        <v>1222948</v>
      </c>
      <c r="CG89">
        <f t="shared" si="70"/>
        <v>1479123</v>
      </c>
      <c r="CH89">
        <f t="shared" si="71"/>
        <v>1928444</v>
      </c>
      <c r="CI89">
        <f t="shared" si="72"/>
        <v>1816629</v>
      </c>
      <c r="CJ89">
        <f t="shared" si="73"/>
        <v>5300471</v>
      </c>
      <c r="CK89">
        <f t="shared" si="74"/>
        <v>4990393</v>
      </c>
      <c r="CL89">
        <f t="shared" si="75"/>
        <v>1434385</v>
      </c>
      <c r="CM89">
        <f t="shared" si="76"/>
        <v>1825836</v>
      </c>
      <c r="CN89">
        <f t="shared" si="77"/>
        <v>1541128</v>
      </c>
      <c r="CP89">
        <f t="shared" si="78"/>
        <v>18306404</v>
      </c>
      <c r="CQ89">
        <f t="shared" si="79"/>
        <v>21810780</v>
      </c>
      <c r="CR89">
        <f t="shared" si="80"/>
        <v>26441295</v>
      </c>
      <c r="CS89">
        <f t="shared" si="81"/>
        <v>41809009</v>
      </c>
      <c r="CU89">
        <f t="shared" si="82"/>
        <v>373904</v>
      </c>
      <c r="CV89">
        <f t="shared" si="83"/>
        <v>596070</v>
      </c>
      <c r="CW89">
        <f t="shared" si="84"/>
        <v>2730426</v>
      </c>
      <c r="CX89">
        <f t="shared" si="85"/>
        <v>781056</v>
      </c>
      <c r="CY89">
        <f t="shared" si="86"/>
        <v>732407</v>
      </c>
      <c r="CZ89">
        <f t="shared" si="87"/>
        <v>430097</v>
      </c>
      <c r="DA89">
        <f t="shared" si="88"/>
        <v>301801</v>
      </c>
      <c r="DB89">
        <f t="shared" si="89"/>
        <v>667702</v>
      </c>
      <c r="DC89">
        <f t="shared" si="90"/>
        <v>406086</v>
      </c>
      <c r="DD89">
        <f t="shared" si="91"/>
        <v>216203</v>
      </c>
      <c r="DE89">
        <f t="shared" si="92"/>
        <v>707131</v>
      </c>
      <c r="DF89">
        <f t="shared" si="93"/>
        <v>1386310</v>
      </c>
      <c r="DG89">
        <f t="shared" si="94"/>
        <v>385257</v>
      </c>
      <c r="DH89">
        <f t="shared" si="95"/>
        <v>552059</v>
      </c>
      <c r="DI89">
        <f t="shared" si="96"/>
        <v>412046</v>
      </c>
      <c r="DK89">
        <f t="shared" si="97"/>
        <v>410755200</v>
      </c>
      <c r="DL89">
        <f t="shared" si="98"/>
        <v>527005600</v>
      </c>
      <c r="DM89">
        <f t="shared" si="99"/>
        <v>664564500</v>
      </c>
      <c r="DN89">
        <f t="shared" si="100"/>
        <v>989260500</v>
      </c>
      <c r="DP89" t="str">
        <f t="shared" si="60"/>
        <v>MFSL</v>
      </c>
      <c r="DQ89">
        <f t="shared" si="101"/>
        <v>17.96</v>
      </c>
      <c r="DR89" s="12">
        <f t="shared" si="102"/>
        <v>22.437787344800213</v>
      </c>
      <c r="DS89" s="12">
        <f t="shared" si="102"/>
        <v>24.162620502338751</v>
      </c>
      <c r="DT89" s="12">
        <f t="shared" si="102"/>
        <v>25.133583661465899</v>
      </c>
      <c r="DU89" s="12">
        <f t="shared" si="102"/>
        <v>23.661419480189068</v>
      </c>
      <c r="DV89" s="12" t="str">
        <f t="shared" si="103"/>
        <v/>
      </c>
      <c r="DX89" t="str">
        <f t="shared" si="61"/>
        <v>MFSL</v>
      </c>
      <c r="DY89" s="12">
        <f t="shared" si="104"/>
        <v>17.96</v>
      </c>
      <c r="DZ89">
        <f t="shared" si="105"/>
        <v>26.34</v>
      </c>
      <c r="EA89">
        <f t="shared" si="106"/>
        <v>20.27</v>
      </c>
      <c r="EB89">
        <f t="shared" si="107"/>
        <v>30.32</v>
      </c>
      <c r="EC89">
        <f t="shared" si="108"/>
        <v>37.94</v>
      </c>
      <c r="ED89">
        <f t="shared" si="109"/>
        <v>27.33</v>
      </c>
      <c r="EE89">
        <f t="shared" si="110"/>
        <v>24.68</v>
      </c>
      <c r="EF89">
        <f t="shared" si="111"/>
        <v>45.14</v>
      </c>
      <c r="EG89">
        <f t="shared" si="112"/>
        <v>21.06</v>
      </c>
      <c r="EH89">
        <f t="shared" si="113"/>
        <v>11.9</v>
      </c>
      <c r="EI89">
        <f t="shared" si="114"/>
        <v>13.34</v>
      </c>
      <c r="EJ89">
        <f t="shared" si="115"/>
        <v>27.78</v>
      </c>
      <c r="EK89">
        <f t="shared" si="116"/>
        <v>26.86</v>
      </c>
      <c r="EL89">
        <f t="shared" si="117"/>
        <v>30.24</v>
      </c>
      <c r="EM89">
        <f t="shared" si="118"/>
        <v>26.74</v>
      </c>
    </row>
    <row r="90" spans="1:143" x14ac:dyDescent="0.25">
      <c r="A90" t="s">
        <v>100</v>
      </c>
      <c r="B90">
        <v>30042020</v>
      </c>
      <c r="C90">
        <v>747780</v>
      </c>
      <c r="D90">
        <v>277480</v>
      </c>
      <c r="E90">
        <v>37.11</v>
      </c>
      <c r="F90" t="s">
        <v>100</v>
      </c>
      <c r="G90">
        <v>29042020</v>
      </c>
      <c r="H90">
        <v>1211246</v>
      </c>
      <c r="I90">
        <v>348248</v>
      </c>
      <c r="J90">
        <v>28.75</v>
      </c>
      <c r="K90" t="s">
        <v>100</v>
      </c>
      <c r="L90">
        <v>28042020</v>
      </c>
      <c r="M90">
        <v>678818</v>
      </c>
      <c r="N90">
        <v>123807</v>
      </c>
      <c r="O90">
        <v>18.239999999999998</v>
      </c>
      <c r="P90" t="s">
        <v>100</v>
      </c>
      <c r="Q90">
        <v>27042020</v>
      </c>
      <c r="R90">
        <v>274980</v>
      </c>
      <c r="S90">
        <v>50466</v>
      </c>
      <c r="T90">
        <v>18.350000000000001</v>
      </c>
      <c r="U90" t="s">
        <v>100</v>
      </c>
      <c r="V90">
        <v>24042020</v>
      </c>
      <c r="W90">
        <v>718412</v>
      </c>
      <c r="X90">
        <v>263505</v>
      </c>
      <c r="Y90">
        <v>36.68</v>
      </c>
      <c r="Z90" t="s">
        <v>100</v>
      </c>
      <c r="AA90">
        <v>23042020</v>
      </c>
      <c r="AB90">
        <v>660155</v>
      </c>
      <c r="AC90">
        <v>170777</v>
      </c>
      <c r="AD90">
        <v>25.87</v>
      </c>
      <c r="AE90" t="s">
        <v>100</v>
      </c>
      <c r="AF90">
        <v>22042020</v>
      </c>
      <c r="AG90">
        <v>687505</v>
      </c>
      <c r="AH90">
        <v>232346</v>
      </c>
      <c r="AI90">
        <v>33.799999999999997</v>
      </c>
      <c r="AJ90" t="s">
        <v>100</v>
      </c>
      <c r="AK90">
        <v>21042020</v>
      </c>
      <c r="AL90">
        <v>675268</v>
      </c>
      <c r="AM90">
        <v>183479</v>
      </c>
      <c r="AN90">
        <v>27.17</v>
      </c>
      <c r="AO90" t="s">
        <v>100</v>
      </c>
      <c r="AP90">
        <v>20042020</v>
      </c>
      <c r="AQ90">
        <v>882069</v>
      </c>
      <c r="AR90">
        <v>129888</v>
      </c>
      <c r="AS90">
        <v>14.73</v>
      </c>
      <c r="AT90" t="s">
        <v>100</v>
      </c>
      <c r="AU90">
        <v>17042020</v>
      </c>
      <c r="AV90">
        <v>1364794</v>
      </c>
      <c r="AW90">
        <v>546088</v>
      </c>
      <c r="AX90">
        <v>40.01</v>
      </c>
      <c r="AY90" t="s">
        <v>100</v>
      </c>
      <c r="AZ90">
        <v>16042020</v>
      </c>
      <c r="BA90">
        <v>780373</v>
      </c>
      <c r="BB90">
        <v>357903</v>
      </c>
      <c r="BC90">
        <v>45.86</v>
      </c>
      <c r="BD90" t="s">
        <v>100</v>
      </c>
      <c r="BE90">
        <v>15042020</v>
      </c>
      <c r="BF90">
        <v>864920</v>
      </c>
      <c r="BG90">
        <v>386525</v>
      </c>
      <c r="BH90">
        <v>44.69</v>
      </c>
      <c r="BI90" t="s">
        <v>100</v>
      </c>
      <c r="BJ90">
        <v>13042020</v>
      </c>
      <c r="BK90">
        <v>985520</v>
      </c>
      <c r="BL90">
        <v>296215</v>
      </c>
      <c r="BM90">
        <v>30.06</v>
      </c>
      <c r="BN90" t="s">
        <v>100</v>
      </c>
      <c r="BO90">
        <v>9042020</v>
      </c>
      <c r="BP90">
        <v>586149</v>
      </c>
      <c r="BQ90">
        <v>150429</v>
      </c>
      <c r="BR90">
        <v>25.66</v>
      </c>
      <c r="BS90" t="s">
        <v>100</v>
      </c>
      <c r="BT90">
        <v>8042020</v>
      </c>
      <c r="BU90">
        <v>1068870</v>
      </c>
      <c r="BV90">
        <v>216663</v>
      </c>
      <c r="BW90">
        <v>20.27</v>
      </c>
      <c r="BY90" t="str">
        <f t="shared" si="62"/>
        <v>MGL</v>
      </c>
      <c r="BZ90">
        <f t="shared" si="63"/>
        <v>747780</v>
      </c>
      <c r="CA90">
        <f t="shared" si="64"/>
        <v>1211246</v>
      </c>
      <c r="CB90">
        <f t="shared" si="65"/>
        <v>678818</v>
      </c>
      <c r="CC90">
        <f t="shared" si="66"/>
        <v>274980</v>
      </c>
      <c r="CD90">
        <f t="shared" si="67"/>
        <v>718412</v>
      </c>
      <c r="CE90">
        <f t="shared" si="68"/>
        <v>660155</v>
      </c>
      <c r="CF90">
        <f t="shared" si="69"/>
        <v>687505</v>
      </c>
      <c r="CG90">
        <f t="shared" si="70"/>
        <v>675268</v>
      </c>
      <c r="CH90">
        <f t="shared" si="71"/>
        <v>882069</v>
      </c>
      <c r="CI90">
        <f t="shared" si="72"/>
        <v>1364794</v>
      </c>
      <c r="CJ90">
        <f t="shared" si="73"/>
        <v>780373</v>
      </c>
      <c r="CK90">
        <f t="shared" si="74"/>
        <v>864920</v>
      </c>
      <c r="CL90">
        <f t="shared" si="75"/>
        <v>985520</v>
      </c>
      <c r="CM90">
        <f t="shared" si="76"/>
        <v>586149</v>
      </c>
      <c r="CN90">
        <f t="shared" si="77"/>
        <v>1068870</v>
      </c>
      <c r="CP90">
        <f t="shared" si="78"/>
        <v>2165044</v>
      </c>
      <c r="CQ90">
        <f t="shared" si="79"/>
        <v>3543611</v>
      </c>
      <c r="CR90">
        <f t="shared" si="80"/>
        <v>5788453</v>
      </c>
      <c r="CS90">
        <f t="shared" si="81"/>
        <v>10370209</v>
      </c>
      <c r="CU90">
        <f t="shared" si="82"/>
        <v>277480</v>
      </c>
      <c r="CV90">
        <f t="shared" si="83"/>
        <v>348248</v>
      </c>
      <c r="CW90">
        <f t="shared" si="84"/>
        <v>123807</v>
      </c>
      <c r="CX90">
        <f t="shared" si="85"/>
        <v>50466</v>
      </c>
      <c r="CY90">
        <f t="shared" si="86"/>
        <v>263505</v>
      </c>
      <c r="CZ90">
        <f t="shared" si="87"/>
        <v>170777</v>
      </c>
      <c r="DA90">
        <f t="shared" si="88"/>
        <v>232346</v>
      </c>
      <c r="DB90">
        <f t="shared" si="89"/>
        <v>183479</v>
      </c>
      <c r="DC90">
        <f t="shared" si="90"/>
        <v>129888</v>
      </c>
      <c r="DD90">
        <f t="shared" si="91"/>
        <v>546088</v>
      </c>
      <c r="DE90">
        <f t="shared" si="92"/>
        <v>357903</v>
      </c>
      <c r="DF90">
        <f t="shared" si="93"/>
        <v>386525</v>
      </c>
      <c r="DG90">
        <f t="shared" si="94"/>
        <v>296215</v>
      </c>
      <c r="DH90">
        <f t="shared" si="95"/>
        <v>150429</v>
      </c>
      <c r="DI90">
        <f t="shared" si="96"/>
        <v>216663</v>
      </c>
      <c r="DK90">
        <f t="shared" si="97"/>
        <v>52252100</v>
      </c>
      <c r="DL90">
        <f t="shared" si="98"/>
        <v>95680300</v>
      </c>
      <c r="DM90">
        <f t="shared" si="99"/>
        <v>150251600</v>
      </c>
      <c r="DN90">
        <f t="shared" si="100"/>
        <v>323967600</v>
      </c>
      <c r="DP90" t="str">
        <f t="shared" si="60"/>
        <v>MGL</v>
      </c>
      <c r="DQ90">
        <f t="shared" si="101"/>
        <v>37.11</v>
      </c>
      <c r="DR90" s="12">
        <f t="shared" si="102"/>
        <v>24.13442867673821</v>
      </c>
      <c r="DS90" s="12">
        <f t="shared" si="102"/>
        <v>27.000791001043851</v>
      </c>
      <c r="DT90" s="12">
        <f t="shared" si="102"/>
        <v>25.957125332105139</v>
      </c>
      <c r="DU90" s="12">
        <f t="shared" si="102"/>
        <v>31.240218977264586</v>
      </c>
      <c r="DV90" s="12">
        <f t="shared" si="103"/>
        <v>37.11</v>
      </c>
      <c r="DX90" t="str">
        <f t="shared" si="61"/>
        <v>MGL</v>
      </c>
      <c r="DY90" s="12">
        <f t="shared" si="104"/>
        <v>37.11</v>
      </c>
      <c r="DZ90">
        <f t="shared" si="105"/>
        <v>28.75</v>
      </c>
      <c r="EA90">
        <f t="shared" si="106"/>
        <v>18.239999999999998</v>
      </c>
      <c r="EB90">
        <f t="shared" si="107"/>
        <v>18.350000000000001</v>
      </c>
      <c r="EC90">
        <f t="shared" si="108"/>
        <v>36.68</v>
      </c>
      <c r="ED90">
        <f t="shared" si="109"/>
        <v>25.87</v>
      </c>
      <c r="EE90">
        <f t="shared" si="110"/>
        <v>33.799999999999997</v>
      </c>
      <c r="EF90">
        <f t="shared" si="111"/>
        <v>27.17</v>
      </c>
      <c r="EG90">
        <f t="shared" si="112"/>
        <v>14.73</v>
      </c>
      <c r="EH90">
        <f t="shared" si="113"/>
        <v>40.01</v>
      </c>
      <c r="EI90">
        <f t="shared" si="114"/>
        <v>45.86</v>
      </c>
      <c r="EJ90">
        <f t="shared" si="115"/>
        <v>44.69</v>
      </c>
      <c r="EK90">
        <f t="shared" si="116"/>
        <v>30.06</v>
      </c>
      <c r="EL90">
        <f t="shared" si="117"/>
        <v>25.66</v>
      </c>
      <c r="EM90">
        <f t="shared" si="118"/>
        <v>20.27</v>
      </c>
    </row>
    <row r="91" spans="1:143" x14ac:dyDescent="0.25">
      <c r="A91" t="s">
        <v>101</v>
      </c>
      <c r="B91">
        <v>30042020</v>
      </c>
      <c r="C91">
        <v>1642403</v>
      </c>
      <c r="D91">
        <v>528486</v>
      </c>
      <c r="E91">
        <v>32.18</v>
      </c>
      <c r="F91" t="s">
        <v>101</v>
      </c>
      <c r="G91">
        <v>29042020</v>
      </c>
      <c r="H91">
        <v>1118187</v>
      </c>
      <c r="I91">
        <v>112576</v>
      </c>
      <c r="J91">
        <v>10.07</v>
      </c>
      <c r="K91" t="s">
        <v>101</v>
      </c>
      <c r="L91">
        <v>28042020</v>
      </c>
      <c r="M91">
        <v>2345174</v>
      </c>
      <c r="N91">
        <v>251577</v>
      </c>
      <c r="O91">
        <v>10.73</v>
      </c>
      <c r="P91" t="s">
        <v>101</v>
      </c>
      <c r="Q91">
        <v>27042020</v>
      </c>
      <c r="R91">
        <v>6485453</v>
      </c>
      <c r="S91">
        <v>317444</v>
      </c>
      <c r="T91">
        <v>4.8899999999999997</v>
      </c>
      <c r="U91" t="s">
        <v>101</v>
      </c>
      <c r="V91">
        <v>24042020</v>
      </c>
      <c r="W91">
        <v>1188055</v>
      </c>
      <c r="X91">
        <v>170713</v>
      </c>
      <c r="Y91">
        <v>14.37</v>
      </c>
      <c r="Z91" t="s">
        <v>101</v>
      </c>
      <c r="AA91">
        <v>23042020</v>
      </c>
      <c r="AB91">
        <v>813838</v>
      </c>
      <c r="AC91">
        <v>213303</v>
      </c>
      <c r="AD91">
        <v>26.21</v>
      </c>
      <c r="AE91" t="s">
        <v>101</v>
      </c>
      <c r="AF91">
        <v>22042020</v>
      </c>
      <c r="AG91">
        <v>455869</v>
      </c>
      <c r="AH91">
        <v>147140</v>
      </c>
      <c r="AI91">
        <v>32.28</v>
      </c>
      <c r="AJ91" t="s">
        <v>101</v>
      </c>
      <c r="AK91">
        <v>21042020</v>
      </c>
      <c r="AL91">
        <v>437848</v>
      </c>
      <c r="AM91">
        <v>86910</v>
      </c>
      <c r="AN91">
        <v>19.850000000000001</v>
      </c>
      <c r="AO91" t="s">
        <v>101</v>
      </c>
      <c r="AP91">
        <v>20042020</v>
      </c>
      <c r="AQ91">
        <v>853986</v>
      </c>
      <c r="AR91">
        <v>126079</v>
      </c>
      <c r="AS91">
        <v>14.76</v>
      </c>
      <c r="AT91" t="s">
        <v>101</v>
      </c>
      <c r="AU91">
        <v>17042020</v>
      </c>
      <c r="AV91">
        <v>555017</v>
      </c>
      <c r="AW91">
        <v>163967</v>
      </c>
      <c r="AX91">
        <v>29.54</v>
      </c>
      <c r="AY91" t="s">
        <v>101</v>
      </c>
      <c r="AZ91">
        <v>16042020</v>
      </c>
      <c r="BA91">
        <v>780543</v>
      </c>
      <c r="BB91">
        <v>186524</v>
      </c>
      <c r="BC91">
        <v>23.9</v>
      </c>
      <c r="BD91" t="s">
        <v>101</v>
      </c>
      <c r="BE91">
        <v>15042020</v>
      </c>
      <c r="BF91">
        <v>829830</v>
      </c>
      <c r="BG91">
        <v>223896</v>
      </c>
      <c r="BH91">
        <v>26.98</v>
      </c>
      <c r="BI91" t="s">
        <v>101</v>
      </c>
      <c r="BJ91">
        <v>13042020</v>
      </c>
      <c r="BK91">
        <v>518713</v>
      </c>
      <c r="BL91">
        <v>90310</v>
      </c>
      <c r="BM91">
        <v>17.41</v>
      </c>
      <c r="BN91" t="s">
        <v>101</v>
      </c>
      <c r="BO91">
        <v>9042020</v>
      </c>
      <c r="BP91">
        <v>493062</v>
      </c>
      <c r="BQ91">
        <v>113664</v>
      </c>
      <c r="BR91">
        <v>23.05</v>
      </c>
      <c r="BS91" t="s">
        <v>101</v>
      </c>
      <c r="BT91">
        <v>8042020</v>
      </c>
      <c r="BU91">
        <v>731518</v>
      </c>
      <c r="BV91">
        <v>127701</v>
      </c>
      <c r="BW91">
        <v>17.46</v>
      </c>
      <c r="BY91" t="str">
        <f t="shared" si="62"/>
        <v>MINDTREE</v>
      </c>
      <c r="BZ91">
        <f t="shared" si="63"/>
        <v>1642403</v>
      </c>
      <c r="CA91">
        <f t="shared" si="64"/>
        <v>1118187</v>
      </c>
      <c r="CB91">
        <f t="shared" si="65"/>
        <v>2345174</v>
      </c>
      <c r="CC91">
        <f t="shared" si="66"/>
        <v>6485453</v>
      </c>
      <c r="CD91">
        <f t="shared" si="67"/>
        <v>1188055</v>
      </c>
      <c r="CE91">
        <f t="shared" si="68"/>
        <v>813838</v>
      </c>
      <c r="CF91">
        <f t="shared" si="69"/>
        <v>455869</v>
      </c>
      <c r="CG91">
        <f t="shared" si="70"/>
        <v>437848</v>
      </c>
      <c r="CH91">
        <f t="shared" si="71"/>
        <v>853986</v>
      </c>
      <c r="CI91">
        <f t="shared" si="72"/>
        <v>555017</v>
      </c>
      <c r="CJ91">
        <f t="shared" si="73"/>
        <v>780543</v>
      </c>
      <c r="CK91">
        <f t="shared" si="74"/>
        <v>829830</v>
      </c>
      <c r="CL91">
        <f t="shared" si="75"/>
        <v>518713</v>
      </c>
      <c r="CM91">
        <f t="shared" si="76"/>
        <v>493062</v>
      </c>
      <c r="CN91">
        <f t="shared" si="77"/>
        <v>731518</v>
      </c>
      <c r="CP91">
        <f t="shared" si="78"/>
        <v>9948814</v>
      </c>
      <c r="CQ91">
        <f t="shared" si="79"/>
        <v>11950707</v>
      </c>
      <c r="CR91">
        <f t="shared" si="80"/>
        <v>13698410</v>
      </c>
      <c r="CS91">
        <f t="shared" si="81"/>
        <v>16875575</v>
      </c>
      <c r="CU91">
        <f t="shared" si="82"/>
        <v>528486</v>
      </c>
      <c r="CV91">
        <f t="shared" si="83"/>
        <v>112576</v>
      </c>
      <c r="CW91">
        <f t="shared" si="84"/>
        <v>251577</v>
      </c>
      <c r="CX91">
        <f t="shared" si="85"/>
        <v>317444</v>
      </c>
      <c r="CY91">
        <f t="shared" si="86"/>
        <v>170713</v>
      </c>
      <c r="CZ91">
        <f t="shared" si="87"/>
        <v>213303</v>
      </c>
      <c r="DA91">
        <f t="shared" si="88"/>
        <v>147140</v>
      </c>
      <c r="DB91">
        <f t="shared" si="89"/>
        <v>86910</v>
      </c>
      <c r="DC91">
        <f t="shared" si="90"/>
        <v>126079</v>
      </c>
      <c r="DD91">
        <f t="shared" si="91"/>
        <v>163967</v>
      </c>
      <c r="DE91">
        <f t="shared" si="92"/>
        <v>186524</v>
      </c>
      <c r="DF91">
        <f t="shared" si="93"/>
        <v>223896</v>
      </c>
      <c r="DG91">
        <f t="shared" si="94"/>
        <v>90310</v>
      </c>
      <c r="DH91">
        <f t="shared" si="95"/>
        <v>113664</v>
      </c>
      <c r="DI91">
        <f t="shared" si="96"/>
        <v>127701</v>
      </c>
      <c r="DK91">
        <f t="shared" si="97"/>
        <v>68159700</v>
      </c>
      <c r="DL91">
        <f t="shared" si="98"/>
        <v>106561300</v>
      </c>
      <c r="DM91">
        <f t="shared" si="99"/>
        <v>142574200</v>
      </c>
      <c r="DN91">
        <f t="shared" si="100"/>
        <v>220410300</v>
      </c>
      <c r="DP91" t="str">
        <f t="shared" si="60"/>
        <v>MINDTREE</v>
      </c>
      <c r="DQ91">
        <f t="shared" si="101"/>
        <v>32.18</v>
      </c>
      <c r="DR91" s="12">
        <f t="shared" si="102"/>
        <v>6.8510377216822027</v>
      </c>
      <c r="DS91" s="12">
        <f t="shared" si="102"/>
        <v>8.9167360558668207</v>
      </c>
      <c r="DT91" s="12">
        <f t="shared" si="102"/>
        <v>10.408083857907597</v>
      </c>
      <c r="DU91" s="12">
        <f t="shared" si="102"/>
        <v>13.060906072830111</v>
      </c>
      <c r="DV91" s="12">
        <f t="shared" si="103"/>
        <v>32.18</v>
      </c>
      <c r="DX91" t="str">
        <f t="shared" si="61"/>
        <v>MINDTREE</v>
      </c>
      <c r="DY91" s="12">
        <f t="shared" si="104"/>
        <v>32.18</v>
      </c>
      <c r="DZ91">
        <f t="shared" si="105"/>
        <v>10.07</v>
      </c>
      <c r="EA91">
        <f t="shared" si="106"/>
        <v>10.73</v>
      </c>
      <c r="EB91">
        <f t="shared" si="107"/>
        <v>4.8899999999999997</v>
      </c>
      <c r="EC91">
        <f t="shared" si="108"/>
        <v>14.37</v>
      </c>
      <c r="ED91">
        <f t="shared" si="109"/>
        <v>26.21</v>
      </c>
      <c r="EE91">
        <f t="shared" si="110"/>
        <v>32.28</v>
      </c>
      <c r="EF91">
        <f t="shared" si="111"/>
        <v>19.850000000000001</v>
      </c>
      <c r="EG91">
        <f t="shared" si="112"/>
        <v>14.76</v>
      </c>
      <c r="EH91">
        <f t="shared" si="113"/>
        <v>29.54</v>
      </c>
      <c r="EI91">
        <f t="shared" si="114"/>
        <v>23.9</v>
      </c>
      <c r="EJ91">
        <f t="shared" si="115"/>
        <v>26.98</v>
      </c>
      <c r="EK91">
        <f t="shared" si="116"/>
        <v>17.41</v>
      </c>
      <c r="EL91">
        <f t="shared" si="117"/>
        <v>23.05</v>
      </c>
      <c r="EM91">
        <f t="shared" si="118"/>
        <v>17.46</v>
      </c>
    </row>
    <row r="92" spans="1:143" x14ac:dyDescent="0.25">
      <c r="A92" t="s">
        <v>93</v>
      </c>
      <c r="B92">
        <v>30042020</v>
      </c>
      <c r="C92">
        <v>7422880</v>
      </c>
      <c r="D92">
        <v>2834196</v>
      </c>
      <c r="E92">
        <v>38.18</v>
      </c>
      <c r="F92" t="s">
        <v>93</v>
      </c>
      <c r="G92">
        <v>29042020</v>
      </c>
      <c r="H92">
        <v>7748498</v>
      </c>
      <c r="I92">
        <v>3227750</v>
      </c>
      <c r="J92">
        <v>41.66</v>
      </c>
      <c r="K92" t="s">
        <v>93</v>
      </c>
      <c r="L92">
        <v>28042020</v>
      </c>
      <c r="M92">
        <v>4244522</v>
      </c>
      <c r="N92">
        <v>1571305</v>
      </c>
      <c r="O92">
        <v>37.020000000000003</v>
      </c>
      <c r="P92" t="s">
        <v>93</v>
      </c>
      <c r="Q92">
        <v>27042020</v>
      </c>
      <c r="R92">
        <v>5770552</v>
      </c>
      <c r="S92">
        <v>2242071</v>
      </c>
      <c r="T92">
        <v>38.85</v>
      </c>
      <c r="U92" t="s">
        <v>93</v>
      </c>
      <c r="V92">
        <v>24042020</v>
      </c>
      <c r="W92">
        <v>5755029</v>
      </c>
      <c r="X92">
        <v>2549916</v>
      </c>
      <c r="Y92">
        <v>44.31</v>
      </c>
      <c r="Z92" t="s">
        <v>93</v>
      </c>
      <c r="AA92">
        <v>23042020</v>
      </c>
      <c r="AB92">
        <v>6738333</v>
      </c>
      <c r="AC92">
        <v>2030876</v>
      </c>
      <c r="AD92">
        <v>30.14</v>
      </c>
      <c r="AE92" t="s">
        <v>93</v>
      </c>
      <c r="AF92">
        <v>22042020</v>
      </c>
      <c r="AG92">
        <v>9073718</v>
      </c>
      <c r="AH92">
        <v>3062988</v>
      </c>
      <c r="AI92">
        <v>33.76</v>
      </c>
      <c r="AJ92" t="s">
        <v>93</v>
      </c>
      <c r="AK92">
        <v>21042020</v>
      </c>
      <c r="AL92">
        <v>8003782</v>
      </c>
      <c r="AM92">
        <v>3850271</v>
      </c>
      <c r="AN92">
        <v>48.11</v>
      </c>
      <c r="AO92" t="s">
        <v>93</v>
      </c>
      <c r="AP92">
        <v>20042020</v>
      </c>
      <c r="AQ92">
        <v>4834224</v>
      </c>
      <c r="AR92">
        <v>2285946</v>
      </c>
      <c r="AS92">
        <v>47.29</v>
      </c>
      <c r="AT92" t="s">
        <v>93</v>
      </c>
      <c r="AU92">
        <v>17042020</v>
      </c>
      <c r="AV92">
        <v>6178611</v>
      </c>
      <c r="AW92">
        <v>1768406</v>
      </c>
      <c r="AX92">
        <v>28.62</v>
      </c>
      <c r="AY92" t="s">
        <v>93</v>
      </c>
      <c r="AZ92">
        <v>16042020</v>
      </c>
      <c r="BA92">
        <v>6155773</v>
      </c>
      <c r="BB92">
        <v>2057726</v>
      </c>
      <c r="BC92">
        <v>33.43</v>
      </c>
      <c r="BD92" t="s">
        <v>93</v>
      </c>
      <c r="BE92">
        <v>15042020</v>
      </c>
      <c r="BF92">
        <v>11300959</v>
      </c>
      <c r="BG92">
        <v>3126966</v>
      </c>
      <c r="BH92">
        <v>27.67</v>
      </c>
      <c r="BI92" t="s">
        <v>93</v>
      </c>
      <c r="BJ92">
        <v>13042020</v>
      </c>
      <c r="BK92">
        <v>7717757</v>
      </c>
      <c r="BL92">
        <v>1394333</v>
      </c>
      <c r="BM92">
        <v>18.07</v>
      </c>
      <c r="BN92" t="s">
        <v>93</v>
      </c>
      <c r="BO92">
        <v>9042020</v>
      </c>
      <c r="BP92">
        <v>11027462</v>
      </c>
      <c r="BQ92">
        <v>3116278</v>
      </c>
      <c r="BR92">
        <v>28.26</v>
      </c>
      <c r="BS92" t="s">
        <v>93</v>
      </c>
      <c r="BT92">
        <v>8042020</v>
      </c>
      <c r="BU92">
        <v>8451196</v>
      </c>
      <c r="BV92">
        <v>2742216</v>
      </c>
      <c r="BW92">
        <v>32.450000000000003</v>
      </c>
      <c r="BY92" t="str">
        <f t="shared" si="62"/>
        <v>M&amp;M</v>
      </c>
      <c r="BZ92">
        <f t="shared" si="63"/>
        <v>7422880</v>
      </c>
      <c r="CA92">
        <f t="shared" si="64"/>
        <v>7748498</v>
      </c>
      <c r="CB92">
        <f t="shared" si="65"/>
        <v>4244522</v>
      </c>
      <c r="CC92">
        <f t="shared" si="66"/>
        <v>5770552</v>
      </c>
      <c r="CD92">
        <f t="shared" si="67"/>
        <v>5755029</v>
      </c>
      <c r="CE92">
        <f t="shared" si="68"/>
        <v>6738333</v>
      </c>
      <c r="CF92">
        <f t="shared" si="69"/>
        <v>9073718</v>
      </c>
      <c r="CG92">
        <f t="shared" si="70"/>
        <v>8003782</v>
      </c>
      <c r="CH92">
        <f t="shared" si="71"/>
        <v>4834224</v>
      </c>
      <c r="CI92">
        <f t="shared" si="72"/>
        <v>6178611</v>
      </c>
      <c r="CJ92">
        <f t="shared" si="73"/>
        <v>6155773</v>
      </c>
      <c r="CK92">
        <f t="shared" si="74"/>
        <v>11300959</v>
      </c>
      <c r="CL92">
        <f t="shared" si="75"/>
        <v>7717757</v>
      </c>
      <c r="CM92">
        <f t="shared" si="76"/>
        <v>11027462</v>
      </c>
      <c r="CN92">
        <f t="shared" si="77"/>
        <v>8451196</v>
      </c>
      <c r="CP92">
        <f t="shared" si="78"/>
        <v>17763572</v>
      </c>
      <c r="CQ92">
        <f t="shared" si="79"/>
        <v>30256934</v>
      </c>
      <c r="CR92">
        <f t="shared" si="80"/>
        <v>52168658</v>
      </c>
      <c r="CS92">
        <f t="shared" si="81"/>
        <v>94549220</v>
      </c>
      <c r="CU92">
        <f t="shared" si="82"/>
        <v>2834196</v>
      </c>
      <c r="CV92">
        <f t="shared" si="83"/>
        <v>3227750</v>
      </c>
      <c r="CW92">
        <f t="shared" si="84"/>
        <v>1571305</v>
      </c>
      <c r="CX92">
        <f t="shared" si="85"/>
        <v>2242071</v>
      </c>
      <c r="CY92">
        <f t="shared" si="86"/>
        <v>2549916</v>
      </c>
      <c r="CZ92">
        <f t="shared" si="87"/>
        <v>2030876</v>
      </c>
      <c r="DA92">
        <f t="shared" si="88"/>
        <v>3062988</v>
      </c>
      <c r="DB92">
        <f t="shared" si="89"/>
        <v>3850271</v>
      </c>
      <c r="DC92">
        <f t="shared" si="90"/>
        <v>2285946</v>
      </c>
      <c r="DD92">
        <f t="shared" si="91"/>
        <v>1768406</v>
      </c>
      <c r="DE92">
        <f t="shared" si="92"/>
        <v>2057726</v>
      </c>
      <c r="DF92">
        <f t="shared" si="93"/>
        <v>3126966</v>
      </c>
      <c r="DG92">
        <f t="shared" si="94"/>
        <v>1394333</v>
      </c>
      <c r="DH92">
        <f t="shared" si="95"/>
        <v>3116278</v>
      </c>
      <c r="DI92">
        <f t="shared" si="96"/>
        <v>2742216</v>
      </c>
      <c r="DK92">
        <f t="shared" si="97"/>
        <v>704112600</v>
      </c>
      <c r="DL92">
        <f t="shared" si="98"/>
        <v>1162191800</v>
      </c>
      <c r="DM92">
        <f t="shared" si="99"/>
        <v>2082112300</v>
      </c>
      <c r="DN92">
        <f t="shared" si="100"/>
        <v>3228483200</v>
      </c>
      <c r="DP92" t="str">
        <f t="shared" si="60"/>
        <v>M&amp;M</v>
      </c>
      <c r="DQ92">
        <f t="shared" si="101"/>
        <v>38.18</v>
      </c>
      <c r="DR92" s="12">
        <f t="shared" si="102"/>
        <v>39.63800749083574</v>
      </c>
      <c r="DS92" s="12">
        <f t="shared" si="102"/>
        <v>38.410759001556471</v>
      </c>
      <c r="DT92" s="12">
        <f t="shared" si="102"/>
        <v>39.911172336463018</v>
      </c>
      <c r="DU92" s="12">
        <f t="shared" si="102"/>
        <v>34.146058529092045</v>
      </c>
      <c r="DV92" s="12" t="str">
        <f t="shared" si="103"/>
        <v/>
      </c>
      <c r="DX92" t="str">
        <f t="shared" si="61"/>
        <v>M&amp;M</v>
      </c>
      <c r="DY92" s="12">
        <f t="shared" si="104"/>
        <v>38.18</v>
      </c>
      <c r="DZ92">
        <f t="shared" si="105"/>
        <v>41.66</v>
      </c>
      <c r="EA92">
        <f t="shared" si="106"/>
        <v>37.020000000000003</v>
      </c>
      <c r="EB92">
        <f t="shared" si="107"/>
        <v>38.85</v>
      </c>
      <c r="EC92">
        <f t="shared" si="108"/>
        <v>44.31</v>
      </c>
      <c r="ED92">
        <f t="shared" si="109"/>
        <v>30.14</v>
      </c>
      <c r="EE92">
        <f t="shared" si="110"/>
        <v>33.76</v>
      </c>
      <c r="EF92">
        <f t="shared" si="111"/>
        <v>48.11</v>
      </c>
      <c r="EG92">
        <f t="shared" si="112"/>
        <v>47.29</v>
      </c>
      <c r="EH92">
        <f t="shared" si="113"/>
        <v>28.62</v>
      </c>
      <c r="EI92">
        <f t="shared" si="114"/>
        <v>33.43</v>
      </c>
      <c r="EJ92">
        <f t="shared" si="115"/>
        <v>27.67</v>
      </c>
      <c r="EK92">
        <f t="shared" si="116"/>
        <v>18.07</v>
      </c>
      <c r="EL92">
        <f t="shared" si="117"/>
        <v>28.26</v>
      </c>
      <c r="EM92">
        <f t="shared" si="118"/>
        <v>32.450000000000003</v>
      </c>
    </row>
    <row r="93" spans="1:143" x14ac:dyDescent="0.25">
      <c r="A93" t="s">
        <v>94</v>
      </c>
      <c r="B93">
        <v>30042020</v>
      </c>
      <c r="C93">
        <v>12639407</v>
      </c>
      <c r="D93">
        <v>4474375</v>
      </c>
      <c r="E93">
        <v>35.4</v>
      </c>
      <c r="F93" t="s">
        <v>94</v>
      </c>
      <c r="G93">
        <v>29042020</v>
      </c>
      <c r="H93">
        <v>9587110</v>
      </c>
      <c r="I93">
        <v>2260121</v>
      </c>
      <c r="J93">
        <v>23.57</v>
      </c>
      <c r="K93" t="s">
        <v>94</v>
      </c>
      <c r="L93">
        <v>28042020</v>
      </c>
      <c r="M93">
        <v>11970759</v>
      </c>
      <c r="N93">
        <v>2615723</v>
      </c>
      <c r="O93">
        <v>21.85</v>
      </c>
      <c r="P93" t="s">
        <v>94</v>
      </c>
      <c r="Q93">
        <v>27042020</v>
      </c>
      <c r="R93">
        <v>6603470</v>
      </c>
      <c r="S93">
        <v>1401158</v>
      </c>
      <c r="T93">
        <v>21.22</v>
      </c>
      <c r="U93" t="s">
        <v>94</v>
      </c>
      <c r="V93">
        <v>24042020</v>
      </c>
      <c r="W93">
        <v>8747190</v>
      </c>
      <c r="X93">
        <v>2758006</v>
      </c>
      <c r="Y93">
        <v>31.53</v>
      </c>
      <c r="Z93" t="s">
        <v>94</v>
      </c>
      <c r="AA93">
        <v>23042020</v>
      </c>
      <c r="AB93">
        <v>6078965</v>
      </c>
      <c r="AC93">
        <v>1255621</v>
      </c>
      <c r="AD93">
        <v>20.66</v>
      </c>
      <c r="AE93" t="s">
        <v>94</v>
      </c>
      <c r="AF93">
        <v>22042020</v>
      </c>
      <c r="AG93">
        <v>6328554</v>
      </c>
      <c r="AH93">
        <v>1149443</v>
      </c>
      <c r="AI93">
        <v>18.16</v>
      </c>
      <c r="AJ93" t="s">
        <v>94</v>
      </c>
      <c r="AK93">
        <v>21042020</v>
      </c>
      <c r="AL93">
        <v>4793274</v>
      </c>
      <c r="AM93">
        <v>1713234</v>
      </c>
      <c r="AN93">
        <v>35.74</v>
      </c>
      <c r="AO93" t="s">
        <v>94</v>
      </c>
      <c r="AP93">
        <v>20042020</v>
      </c>
      <c r="AQ93">
        <v>5619215</v>
      </c>
      <c r="AR93">
        <v>1706033</v>
      </c>
      <c r="AS93">
        <v>30.36</v>
      </c>
      <c r="AT93" t="s">
        <v>94</v>
      </c>
      <c r="AU93">
        <v>17042020</v>
      </c>
      <c r="AV93">
        <v>13148854</v>
      </c>
      <c r="AW93">
        <v>3324954</v>
      </c>
      <c r="AX93">
        <v>25.29</v>
      </c>
      <c r="AY93" t="s">
        <v>94</v>
      </c>
      <c r="AZ93">
        <v>16042020</v>
      </c>
      <c r="BA93">
        <v>8090288</v>
      </c>
      <c r="BB93">
        <v>2173761</v>
      </c>
      <c r="BC93">
        <v>26.87</v>
      </c>
      <c r="BD93" t="s">
        <v>94</v>
      </c>
      <c r="BE93">
        <v>15042020</v>
      </c>
      <c r="BF93">
        <v>5875475</v>
      </c>
      <c r="BG93">
        <v>1814987</v>
      </c>
      <c r="BH93">
        <v>30.89</v>
      </c>
      <c r="BI93" t="s">
        <v>94</v>
      </c>
      <c r="BJ93">
        <v>13042020</v>
      </c>
      <c r="BK93">
        <v>3797320</v>
      </c>
      <c r="BL93">
        <v>1159095</v>
      </c>
      <c r="BM93">
        <v>30.52</v>
      </c>
      <c r="BN93" t="s">
        <v>94</v>
      </c>
      <c r="BO93">
        <v>9042020</v>
      </c>
      <c r="BP93">
        <v>8242105</v>
      </c>
      <c r="BQ93">
        <v>2894278</v>
      </c>
      <c r="BR93">
        <v>35.119999999999997</v>
      </c>
      <c r="BS93" t="s">
        <v>94</v>
      </c>
      <c r="BT93">
        <v>8042020</v>
      </c>
      <c r="BU93">
        <v>10126702</v>
      </c>
      <c r="BV93">
        <v>3482239</v>
      </c>
      <c r="BW93">
        <v>34.39</v>
      </c>
      <c r="BY93" t="str">
        <f t="shared" si="62"/>
        <v>M&amp;MFIN</v>
      </c>
      <c r="BZ93">
        <f t="shared" si="63"/>
        <v>12639407</v>
      </c>
      <c r="CA93">
        <f t="shared" si="64"/>
        <v>9587110</v>
      </c>
      <c r="CB93">
        <f t="shared" si="65"/>
        <v>11970759</v>
      </c>
      <c r="CC93">
        <f t="shared" si="66"/>
        <v>6603470</v>
      </c>
      <c r="CD93">
        <f t="shared" si="67"/>
        <v>8747190</v>
      </c>
      <c r="CE93">
        <f t="shared" si="68"/>
        <v>6078965</v>
      </c>
      <c r="CF93">
        <f t="shared" si="69"/>
        <v>6328554</v>
      </c>
      <c r="CG93">
        <f t="shared" si="70"/>
        <v>4793274</v>
      </c>
      <c r="CH93">
        <f t="shared" si="71"/>
        <v>5619215</v>
      </c>
      <c r="CI93">
        <f t="shared" si="72"/>
        <v>13148854</v>
      </c>
      <c r="CJ93">
        <f t="shared" si="73"/>
        <v>8090288</v>
      </c>
      <c r="CK93">
        <f t="shared" si="74"/>
        <v>5875475</v>
      </c>
      <c r="CL93">
        <f t="shared" si="75"/>
        <v>3797320</v>
      </c>
      <c r="CM93">
        <f t="shared" si="76"/>
        <v>8242105</v>
      </c>
      <c r="CN93">
        <f t="shared" si="77"/>
        <v>10126702</v>
      </c>
      <c r="CP93">
        <f t="shared" si="78"/>
        <v>28161339</v>
      </c>
      <c r="CQ93">
        <f t="shared" si="79"/>
        <v>42987494</v>
      </c>
      <c r="CR93">
        <f t="shared" si="80"/>
        <v>59728537</v>
      </c>
      <c r="CS93">
        <f t="shared" si="81"/>
        <v>98882579</v>
      </c>
      <c r="CU93">
        <f t="shared" si="82"/>
        <v>4474375</v>
      </c>
      <c r="CV93">
        <f t="shared" si="83"/>
        <v>2260121</v>
      </c>
      <c r="CW93">
        <f t="shared" si="84"/>
        <v>2615723</v>
      </c>
      <c r="CX93">
        <f t="shared" si="85"/>
        <v>1401158</v>
      </c>
      <c r="CY93">
        <f t="shared" si="86"/>
        <v>2758006</v>
      </c>
      <c r="CZ93">
        <f t="shared" si="87"/>
        <v>1255621</v>
      </c>
      <c r="DA93">
        <f t="shared" si="88"/>
        <v>1149443</v>
      </c>
      <c r="DB93">
        <f t="shared" si="89"/>
        <v>1713234</v>
      </c>
      <c r="DC93">
        <f t="shared" si="90"/>
        <v>1706033</v>
      </c>
      <c r="DD93">
        <f t="shared" si="91"/>
        <v>3324954</v>
      </c>
      <c r="DE93">
        <f t="shared" si="92"/>
        <v>2173761</v>
      </c>
      <c r="DF93">
        <f t="shared" si="93"/>
        <v>1814987</v>
      </c>
      <c r="DG93">
        <f t="shared" si="94"/>
        <v>1159095</v>
      </c>
      <c r="DH93">
        <f t="shared" si="95"/>
        <v>2894278</v>
      </c>
      <c r="DI93">
        <f t="shared" si="96"/>
        <v>3482239</v>
      </c>
      <c r="DK93">
        <f t="shared" si="97"/>
        <v>627700200</v>
      </c>
      <c r="DL93">
        <f t="shared" si="98"/>
        <v>1029062900</v>
      </c>
      <c r="DM93">
        <f t="shared" si="99"/>
        <v>1485933900</v>
      </c>
      <c r="DN93">
        <f t="shared" si="100"/>
        <v>2622641400</v>
      </c>
      <c r="DP93" t="str">
        <f t="shared" si="60"/>
        <v>M&amp;MFIN</v>
      </c>
      <c r="DQ93">
        <f t="shared" si="101"/>
        <v>35.4</v>
      </c>
      <c r="DR93" s="12">
        <f t="shared" si="102"/>
        <v>22.289430200744359</v>
      </c>
      <c r="DS93" s="12">
        <f t="shared" si="102"/>
        <v>23.938657601208387</v>
      </c>
      <c r="DT93" s="12">
        <f t="shared" si="102"/>
        <v>24.878123165816032</v>
      </c>
      <c r="DU93" s="12">
        <f t="shared" si="102"/>
        <v>26.522785171288866</v>
      </c>
      <c r="DV93" s="12">
        <f t="shared" si="103"/>
        <v>35.4</v>
      </c>
      <c r="DX93" t="str">
        <f t="shared" si="61"/>
        <v>M&amp;MFIN</v>
      </c>
      <c r="DY93" s="12">
        <f t="shared" si="104"/>
        <v>35.4</v>
      </c>
      <c r="DZ93">
        <f t="shared" si="105"/>
        <v>23.57</v>
      </c>
      <c r="EA93">
        <f t="shared" si="106"/>
        <v>21.85</v>
      </c>
      <c r="EB93">
        <f t="shared" si="107"/>
        <v>21.22</v>
      </c>
      <c r="EC93">
        <f t="shared" si="108"/>
        <v>31.53</v>
      </c>
      <c r="ED93">
        <f t="shared" si="109"/>
        <v>20.66</v>
      </c>
      <c r="EE93">
        <f t="shared" si="110"/>
        <v>18.16</v>
      </c>
      <c r="EF93">
        <f t="shared" si="111"/>
        <v>35.74</v>
      </c>
      <c r="EG93">
        <f t="shared" si="112"/>
        <v>30.36</v>
      </c>
      <c r="EH93">
        <f t="shared" si="113"/>
        <v>25.29</v>
      </c>
      <c r="EI93">
        <f t="shared" si="114"/>
        <v>26.87</v>
      </c>
      <c r="EJ93">
        <f t="shared" si="115"/>
        <v>30.89</v>
      </c>
      <c r="EK93">
        <f t="shared" si="116"/>
        <v>30.52</v>
      </c>
      <c r="EL93">
        <f t="shared" si="117"/>
        <v>35.119999999999997</v>
      </c>
      <c r="EM93">
        <f t="shared" si="118"/>
        <v>34.39</v>
      </c>
    </row>
    <row r="94" spans="1:143" x14ac:dyDescent="0.25">
      <c r="A94" t="s">
        <v>102</v>
      </c>
      <c r="B94">
        <v>30042020</v>
      </c>
      <c r="C94">
        <v>54841389</v>
      </c>
      <c r="D94">
        <v>13967627</v>
      </c>
      <c r="E94">
        <v>25.47</v>
      </c>
      <c r="F94" t="s">
        <v>102</v>
      </c>
      <c r="G94">
        <v>29042020</v>
      </c>
      <c r="H94">
        <v>81291509</v>
      </c>
      <c r="I94">
        <v>22561603</v>
      </c>
      <c r="J94">
        <v>27.75</v>
      </c>
      <c r="K94" t="s">
        <v>102</v>
      </c>
      <c r="L94">
        <v>28042020</v>
      </c>
      <c r="M94">
        <v>26121015</v>
      </c>
      <c r="N94">
        <v>5236027</v>
      </c>
      <c r="O94">
        <v>20.05</v>
      </c>
      <c r="P94" t="s">
        <v>102</v>
      </c>
      <c r="Q94">
        <v>27042020</v>
      </c>
      <c r="R94">
        <v>37315666</v>
      </c>
      <c r="S94">
        <v>6849839</v>
      </c>
      <c r="T94">
        <v>18.36</v>
      </c>
      <c r="U94" t="s">
        <v>102</v>
      </c>
      <c r="V94">
        <v>24042020</v>
      </c>
      <c r="W94">
        <v>10712952</v>
      </c>
      <c r="X94">
        <v>1632738</v>
      </c>
      <c r="Y94">
        <v>15.24</v>
      </c>
      <c r="Z94" t="s">
        <v>102</v>
      </c>
      <c r="AA94">
        <v>23042020</v>
      </c>
      <c r="AB94">
        <v>14763304</v>
      </c>
      <c r="AC94">
        <v>2615358</v>
      </c>
      <c r="AD94">
        <v>17.72</v>
      </c>
      <c r="AE94" t="s">
        <v>102</v>
      </c>
      <c r="AF94">
        <v>22042020</v>
      </c>
      <c r="AG94">
        <v>26613928</v>
      </c>
      <c r="AH94">
        <v>4040287</v>
      </c>
      <c r="AI94">
        <v>15.18</v>
      </c>
      <c r="AJ94" t="s">
        <v>102</v>
      </c>
      <c r="AK94">
        <v>21042020</v>
      </c>
      <c r="AL94">
        <v>38995385</v>
      </c>
      <c r="AM94">
        <v>11125956</v>
      </c>
      <c r="AN94">
        <v>28.53</v>
      </c>
      <c r="AO94" t="s">
        <v>102</v>
      </c>
      <c r="AP94">
        <v>20042020</v>
      </c>
      <c r="AQ94">
        <v>27692899</v>
      </c>
      <c r="AR94">
        <v>7095825</v>
      </c>
      <c r="AS94">
        <v>25.62</v>
      </c>
      <c r="AT94" t="s">
        <v>102</v>
      </c>
      <c r="AU94">
        <v>17042020</v>
      </c>
      <c r="AV94">
        <v>67135739</v>
      </c>
      <c r="AW94">
        <v>12781088</v>
      </c>
      <c r="AX94">
        <v>19.04</v>
      </c>
      <c r="AY94" t="s">
        <v>102</v>
      </c>
      <c r="AZ94">
        <v>16042020</v>
      </c>
      <c r="BA94">
        <v>50160597</v>
      </c>
      <c r="BB94">
        <v>11158728</v>
      </c>
      <c r="BC94">
        <v>22.25</v>
      </c>
      <c r="BD94" t="s">
        <v>102</v>
      </c>
      <c r="BE94">
        <v>15042020</v>
      </c>
      <c r="BF94">
        <v>46705442</v>
      </c>
      <c r="BG94">
        <v>13282473</v>
      </c>
      <c r="BH94">
        <v>28.44</v>
      </c>
      <c r="BI94" t="s">
        <v>102</v>
      </c>
      <c r="BJ94">
        <v>13042020</v>
      </c>
      <c r="BK94">
        <v>13170395</v>
      </c>
      <c r="BL94">
        <v>3033026</v>
      </c>
      <c r="BM94">
        <v>23.03</v>
      </c>
      <c r="BN94" t="s">
        <v>102</v>
      </c>
      <c r="BO94">
        <v>9042020</v>
      </c>
      <c r="BP94">
        <v>32650640</v>
      </c>
      <c r="BQ94">
        <v>7934003</v>
      </c>
      <c r="BR94">
        <v>24.3</v>
      </c>
      <c r="BS94" t="s">
        <v>102</v>
      </c>
      <c r="BT94">
        <v>8042020</v>
      </c>
      <c r="BU94">
        <v>30535639</v>
      </c>
      <c r="BV94">
        <v>10701736</v>
      </c>
      <c r="BW94">
        <v>35.049999999999997</v>
      </c>
      <c r="BY94" t="str">
        <f t="shared" si="62"/>
        <v>MOTHERSUMI</v>
      </c>
      <c r="BZ94">
        <f t="shared" si="63"/>
        <v>54841389</v>
      </c>
      <c r="CA94">
        <f t="shared" si="64"/>
        <v>81291509</v>
      </c>
      <c r="CB94">
        <f t="shared" si="65"/>
        <v>26121015</v>
      </c>
      <c r="CC94">
        <f t="shared" si="66"/>
        <v>37315666</v>
      </c>
      <c r="CD94">
        <f t="shared" si="67"/>
        <v>10712952</v>
      </c>
      <c r="CE94">
        <f t="shared" si="68"/>
        <v>14763304</v>
      </c>
      <c r="CF94">
        <f t="shared" si="69"/>
        <v>26613928</v>
      </c>
      <c r="CG94">
        <f t="shared" si="70"/>
        <v>38995385</v>
      </c>
      <c r="CH94">
        <f t="shared" si="71"/>
        <v>27692899</v>
      </c>
      <c r="CI94">
        <f t="shared" si="72"/>
        <v>67135739</v>
      </c>
      <c r="CJ94">
        <f t="shared" si="73"/>
        <v>50160597</v>
      </c>
      <c r="CK94">
        <f t="shared" si="74"/>
        <v>46705442</v>
      </c>
      <c r="CL94">
        <f t="shared" si="75"/>
        <v>13170395</v>
      </c>
      <c r="CM94">
        <f t="shared" si="76"/>
        <v>32650640</v>
      </c>
      <c r="CN94">
        <f t="shared" si="77"/>
        <v>30535639</v>
      </c>
      <c r="CP94">
        <f t="shared" si="78"/>
        <v>144728190</v>
      </c>
      <c r="CQ94">
        <f t="shared" si="79"/>
        <v>170204446</v>
      </c>
      <c r="CR94">
        <f t="shared" si="80"/>
        <v>263506658</v>
      </c>
      <c r="CS94">
        <f t="shared" si="81"/>
        <v>473329471</v>
      </c>
      <c r="CU94">
        <f t="shared" si="82"/>
        <v>13967627</v>
      </c>
      <c r="CV94">
        <f t="shared" si="83"/>
        <v>22561603</v>
      </c>
      <c r="CW94">
        <f t="shared" si="84"/>
        <v>5236027</v>
      </c>
      <c r="CX94">
        <f t="shared" si="85"/>
        <v>6849839</v>
      </c>
      <c r="CY94">
        <f t="shared" si="86"/>
        <v>1632738</v>
      </c>
      <c r="CZ94">
        <f t="shared" si="87"/>
        <v>2615358</v>
      </c>
      <c r="DA94">
        <f t="shared" si="88"/>
        <v>4040287</v>
      </c>
      <c r="DB94">
        <f t="shared" si="89"/>
        <v>11125956</v>
      </c>
      <c r="DC94">
        <f t="shared" si="90"/>
        <v>7095825</v>
      </c>
      <c r="DD94">
        <f t="shared" si="91"/>
        <v>12781088</v>
      </c>
      <c r="DE94">
        <f t="shared" si="92"/>
        <v>11158728</v>
      </c>
      <c r="DF94">
        <f t="shared" si="93"/>
        <v>13282473</v>
      </c>
      <c r="DG94">
        <f t="shared" si="94"/>
        <v>3033026</v>
      </c>
      <c r="DH94">
        <f t="shared" si="95"/>
        <v>7934003</v>
      </c>
      <c r="DI94">
        <f t="shared" si="96"/>
        <v>10701736</v>
      </c>
      <c r="DK94">
        <f t="shared" si="97"/>
        <v>3464746900</v>
      </c>
      <c r="DL94">
        <f t="shared" si="98"/>
        <v>3889556500</v>
      </c>
      <c r="DM94">
        <f t="shared" si="99"/>
        <v>6115763300</v>
      </c>
      <c r="DN94">
        <f t="shared" si="100"/>
        <v>10934695100</v>
      </c>
      <c r="DP94" t="str">
        <f t="shared" si="60"/>
        <v>MOTHERSUMI</v>
      </c>
      <c r="DQ94">
        <f t="shared" si="101"/>
        <v>25.47</v>
      </c>
      <c r="DR94" s="12">
        <f t="shared" si="102"/>
        <v>23.939682379776876</v>
      </c>
      <c r="DS94" s="12">
        <f t="shared" si="102"/>
        <v>22.852261450326626</v>
      </c>
      <c r="DT94" s="12">
        <f t="shared" si="102"/>
        <v>23.209141455545311</v>
      </c>
      <c r="DU94" s="12">
        <f t="shared" si="102"/>
        <v>23.101657027394349</v>
      </c>
      <c r="DV94" s="12">
        <f t="shared" si="103"/>
        <v>25.47</v>
      </c>
      <c r="DX94" t="str">
        <f t="shared" si="61"/>
        <v>MOTHERSUMI</v>
      </c>
      <c r="DY94" s="12">
        <f t="shared" si="104"/>
        <v>25.47</v>
      </c>
      <c r="DZ94">
        <f t="shared" si="105"/>
        <v>27.75</v>
      </c>
      <c r="EA94">
        <f t="shared" si="106"/>
        <v>20.05</v>
      </c>
      <c r="EB94">
        <f t="shared" si="107"/>
        <v>18.36</v>
      </c>
      <c r="EC94">
        <f t="shared" si="108"/>
        <v>15.24</v>
      </c>
      <c r="ED94">
        <f t="shared" si="109"/>
        <v>17.72</v>
      </c>
      <c r="EE94">
        <f t="shared" si="110"/>
        <v>15.18</v>
      </c>
      <c r="EF94">
        <f t="shared" si="111"/>
        <v>28.53</v>
      </c>
      <c r="EG94">
        <f t="shared" si="112"/>
        <v>25.62</v>
      </c>
      <c r="EH94">
        <f t="shared" si="113"/>
        <v>19.04</v>
      </c>
      <c r="EI94">
        <f t="shared" si="114"/>
        <v>22.25</v>
      </c>
      <c r="EJ94">
        <f t="shared" si="115"/>
        <v>28.44</v>
      </c>
      <c r="EK94">
        <f t="shared" si="116"/>
        <v>23.03</v>
      </c>
      <c r="EL94">
        <f t="shared" si="117"/>
        <v>24.3</v>
      </c>
      <c r="EM94">
        <f t="shared" si="118"/>
        <v>35.049999999999997</v>
      </c>
    </row>
    <row r="95" spans="1:143" x14ac:dyDescent="0.25">
      <c r="A95" t="s">
        <v>103</v>
      </c>
      <c r="B95">
        <v>30042020</v>
      </c>
      <c r="C95">
        <v>18800</v>
      </c>
      <c r="D95">
        <v>3873</v>
      </c>
      <c r="E95">
        <v>20.6</v>
      </c>
      <c r="F95" t="s">
        <v>103</v>
      </c>
      <c r="G95">
        <v>29042020</v>
      </c>
      <c r="H95">
        <v>8035</v>
      </c>
      <c r="I95">
        <v>2463</v>
      </c>
      <c r="J95">
        <v>30.65</v>
      </c>
      <c r="K95" t="s">
        <v>103</v>
      </c>
      <c r="L95">
        <v>28042020</v>
      </c>
      <c r="M95">
        <v>6233</v>
      </c>
      <c r="N95">
        <v>1598</v>
      </c>
      <c r="O95">
        <v>25.64</v>
      </c>
      <c r="P95" t="s">
        <v>103</v>
      </c>
      <c r="Q95">
        <v>27042020</v>
      </c>
      <c r="R95">
        <v>7821</v>
      </c>
      <c r="S95">
        <v>2671</v>
      </c>
      <c r="T95">
        <v>34.15</v>
      </c>
      <c r="U95" t="s">
        <v>103</v>
      </c>
      <c r="V95">
        <v>24042020</v>
      </c>
      <c r="W95">
        <v>8119</v>
      </c>
      <c r="X95">
        <v>1605</v>
      </c>
      <c r="Y95">
        <v>19.77</v>
      </c>
      <c r="Z95" t="s">
        <v>103</v>
      </c>
      <c r="AA95">
        <v>23042020</v>
      </c>
      <c r="AB95">
        <v>8688</v>
      </c>
      <c r="AC95">
        <v>2284</v>
      </c>
      <c r="AD95">
        <v>26.29</v>
      </c>
      <c r="AE95" t="s">
        <v>103</v>
      </c>
      <c r="AF95">
        <v>22042020</v>
      </c>
      <c r="AG95">
        <v>14951</v>
      </c>
      <c r="AH95">
        <v>3784</v>
      </c>
      <c r="AI95">
        <v>25.31</v>
      </c>
      <c r="AJ95" t="s">
        <v>103</v>
      </c>
      <c r="AK95">
        <v>21042020</v>
      </c>
      <c r="AL95">
        <v>12670</v>
      </c>
      <c r="AM95">
        <v>3198</v>
      </c>
      <c r="AN95">
        <v>25.24</v>
      </c>
      <c r="AO95" t="s">
        <v>103</v>
      </c>
      <c r="AP95">
        <v>20042020</v>
      </c>
      <c r="AQ95">
        <v>9847</v>
      </c>
      <c r="AR95">
        <v>1405</v>
      </c>
      <c r="AS95">
        <v>14.27</v>
      </c>
      <c r="AT95" t="s">
        <v>103</v>
      </c>
      <c r="AU95">
        <v>17042020</v>
      </c>
      <c r="AV95">
        <v>15847</v>
      </c>
      <c r="AW95">
        <v>2005</v>
      </c>
      <c r="AX95">
        <v>12.65</v>
      </c>
      <c r="AY95" t="s">
        <v>103</v>
      </c>
      <c r="AZ95">
        <v>16042020</v>
      </c>
      <c r="BA95">
        <v>22062</v>
      </c>
      <c r="BB95">
        <v>4328</v>
      </c>
      <c r="BC95">
        <v>19.62</v>
      </c>
      <c r="BD95" t="s">
        <v>103</v>
      </c>
      <c r="BE95">
        <v>15042020</v>
      </c>
      <c r="BF95">
        <v>17187</v>
      </c>
      <c r="BG95">
        <v>4044</v>
      </c>
      <c r="BH95">
        <v>23.53</v>
      </c>
      <c r="BI95" t="s">
        <v>103</v>
      </c>
      <c r="BJ95">
        <v>13042020</v>
      </c>
      <c r="BK95">
        <v>13752</v>
      </c>
      <c r="BL95">
        <v>3883</v>
      </c>
      <c r="BM95">
        <v>28.24</v>
      </c>
      <c r="BN95" t="s">
        <v>103</v>
      </c>
      <c r="BO95">
        <v>9042020</v>
      </c>
      <c r="BP95">
        <v>17980</v>
      </c>
      <c r="BQ95">
        <v>4888</v>
      </c>
      <c r="BR95">
        <v>27.19</v>
      </c>
      <c r="BS95" t="s">
        <v>103</v>
      </c>
      <c r="BT95">
        <v>8042020</v>
      </c>
      <c r="BU95">
        <v>15231</v>
      </c>
      <c r="BV95">
        <v>2178</v>
      </c>
      <c r="BW95">
        <v>14.3</v>
      </c>
      <c r="BY95" t="str">
        <f t="shared" si="62"/>
        <v>MRF</v>
      </c>
      <c r="BZ95">
        <f t="shared" si="63"/>
        <v>18800</v>
      </c>
      <c r="CA95">
        <f t="shared" si="64"/>
        <v>8035</v>
      </c>
      <c r="CB95">
        <f t="shared" si="65"/>
        <v>6233</v>
      </c>
      <c r="CC95">
        <f t="shared" si="66"/>
        <v>7821</v>
      </c>
      <c r="CD95">
        <f t="shared" si="67"/>
        <v>8119</v>
      </c>
      <c r="CE95">
        <f t="shared" si="68"/>
        <v>8688</v>
      </c>
      <c r="CF95">
        <f t="shared" si="69"/>
        <v>14951</v>
      </c>
      <c r="CG95">
        <f t="shared" si="70"/>
        <v>12670</v>
      </c>
      <c r="CH95">
        <f t="shared" si="71"/>
        <v>9847</v>
      </c>
      <c r="CI95">
        <f t="shared" si="72"/>
        <v>15847</v>
      </c>
      <c r="CJ95">
        <f t="shared" si="73"/>
        <v>22062</v>
      </c>
      <c r="CK95">
        <f t="shared" si="74"/>
        <v>17187</v>
      </c>
      <c r="CL95">
        <f t="shared" si="75"/>
        <v>13752</v>
      </c>
      <c r="CM95">
        <f t="shared" si="76"/>
        <v>17980</v>
      </c>
      <c r="CN95">
        <f t="shared" si="77"/>
        <v>15231</v>
      </c>
      <c r="CP95">
        <f t="shared" si="78"/>
        <v>22089</v>
      </c>
      <c r="CQ95">
        <f t="shared" si="79"/>
        <v>38896</v>
      </c>
      <c r="CR95">
        <f t="shared" si="80"/>
        <v>76364</v>
      </c>
      <c r="CS95">
        <f t="shared" si="81"/>
        <v>163192</v>
      </c>
      <c r="CU95">
        <f t="shared" si="82"/>
        <v>3873</v>
      </c>
      <c r="CV95">
        <f t="shared" si="83"/>
        <v>2463</v>
      </c>
      <c r="CW95">
        <f t="shared" si="84"/>
        <v>1598</v>
      </c>
      <c r="CX95">
        <f t="shared" si="85"/>
        <v>2671</v>
      </c>
      <c r="CY95">
        <f t="shared" si="86"/>
        <v>1605</v>
      </c>
      <c r="CZ95">
        <f t="shared" si="87"/>
        <v>2284</v>
      </c>
      <c r="DA95">
        <f t="shared" si="88"/>
        <v>3784</v>
      </c>
      <c r="DB95">
        <f t="shared" si="89"/>
        <v>3198</v>
      </c>
      <c r="DC95">
        <f t="shared" si="90"/>
        <v>1405</v>
      </c>
      <c r="DD95">
        <f t="shared" si="91"/>
        <v>2005</v>
      </c>
      <c r="DE95">
        <f t="shared" si="92"/>
        <v>4328</v>
      </c>
      <c r="DF95">
        <f t="shared" si="93"/>
        <v>4044</v>
      </c>
      <c r="DG95">
        <f t="shared" si="94"/>
        <v>3883</v>
      </c>
      <c r="DH95">
        <f t="shared" si="95"/>
        <v>4888</v>
      </c>
      <c r="DI95">
        <f t="shared" si="96"/>
        <v>2178</v>
      </c>
      <c r="DK95">
        <f t="shared" si="97"/>
        <v>673200</v>
      </c>
      <c r="DL95">
        <f t="shared" si="98"/>
        <v>1062100</v>
      </c>
      <c r="DM95">
        <f t="shared" si="99"/>
        <v>1900800</v>
      </c>
      <c r="DN95">
        <f t="shared" si="100"/>
        <v>3815600</v>
      </c>
      <c r="DP95" t="str">
        <f t="shared" si="60"/>
        <v>MRF</v>
      </c>
      <c r="DQ95">
        <f t="shared" si="101"/>
        <v>20.6</v>
      </c>
      <c r="DR95" s="12">
        <f t="shared" si="102"/>
        <v>30.476707863642538</v>
      </c>
      <c r="DS95" s="12">
        <f t="shared" si="102"/>
        <v>27.30614973262032</v>
      </c>
      <c r="DT95" s="12">
        <f t="shared" si="102"/>
        <v>24.891310041380756</v>
      </c>
      <c r="DU95" s="12">
        <f t="shared" si="102"/>
        <v>23.381048090592675</v>
      </c>
      <c r="DV95" s="12" t="str">
        <f t="shared" si="103"/>
        <v/>
      </c>
      <c r="DX95" t="str">
        <f t="shared" si="61"/>
        <v>MRF</v>
      </c>
      <c r="DY95" s="12">
        <f t="shared" si="104"/>
        <v>20.6</v>
      </c>
      <c r="DZ95">
        <f t="shared" si="105"/>
        <v>30.65</v>
      </c>
      <c r="EA95">
        <f t="shared" si="106"/>
        <v>25.64</v>
      </c>
      <c r="EB95">
        <f t="shared" si="107"/>
        <v>34.15</v>
      </c>
      <c r="EC95">
        <f t="shared" si="108"/>
        <v>19.77</v>
      </c>
      <c r="ED95">
        <f t="shared" si="109"/>
        <v>26.29</v>
      </c>
      <c r="EE95">
        <f t="shared" si="110"/>
        <v>25.31</v>
      </c>
      <c r="EF95">
        <f t="shared" si="111"/>
        <v>25.24</v>
      </c>
      <c r="EG95">
        <f t="shared" si="112"/>
        <v>14.27</v>
      </c>
      <c r="EH95">
        <f t="shared" si="113"/>
        <v>12.65</v>
      </c>
      <c r="EI95">
        <f t="shared" si="114"/>
        <v>19.62</v>
      </c>
      <c r="EJ95">
        <f t="shared" si="115"/>
        <v>23.53</v>
      </c>
      <c r="EK95">
        <f t="shared" si="116"/>
        <v>28.24</v>
      </c>
      <c r="EL95">
        <f t="shared" si="117"/>
        <v>27.19</v>
      </c>
      <c r="EM95">
        <f t="shared" si="118"/>
        <v>14.3</v>
      </c>
    </row>
    <row r="96" spans="1:143" x14ac:dyDescent="0.25">
      <c r="A96" t="s">
        <v>104</v>
      </c>
      <c r="B96">
        <v>30042020</v>
      </c>
      <c r="C96">
        <v>3162393</v>
      </c>
      <c r="D96">
        <v>493964</v>
      </c>
      <c r="E96">
        <v>15.62</v>
      </c>
      <c r="F96" t="s">
        <v>104</v>
      </c>
      <c r="G96">
        <v>29042020</v>
      </c>
      <c r="H96">
        <v>1087042</v>
      </c>
      <c r="I96">
        <v>304272</v>
      </c>
      <c r="J96">
        <v>27.99</v>
      </c>
      <c r="K96" t="s">
        <v>104</v>
      </c>
      <c r="L96">
        <v>28042020</v>
      </c>
      <c r="M96">
        <v>1638939</v>
      </c>
      <c r="N96">
        <v>286732</v>
      </c>
      <c r="O96">
        <v>17.489999999999998</v>
      </c>
      <c r="P96" t="s">
        <v>104</v>
      </c>
      <c r="Q96">
        <v>27042020</v>
      </c>
      <c r="R96">
        <v>2025216</v>
      </c>
      <c r="S96">
        <v>495759</v>
      </c>
      <c r="T96">
        <v>24.48</v>
      </c>
      <c r="U96" t="s">
        <v>104</v>
      </c>
      <c r="V96">
        <v>24042020</v>
      </c>
      <c r="W96">
        <v>3538348</v>
      </c>
      <c r="X96">
        <v>1011590</v>
      </c>
      <c r="Y96">
        <v>28.59</v>
      </c>
      <c r="Z96" t="s">
        <v>104</v>
      </c>
      <c r="AA96">
        <v>23042020</v>
      </c>
      <c r="AB96">
        <v>5307374</v>
      </c>
      <c r="AC96">
        <v>618929</v>
      </c>
      <c r="AD96">
        <v>11.66</v>
      </c>
      <c r="AE96" t="s">
        <v>104</v>
      </c>
      <c r="AF96">
        <v>22042020</v>
      </c>
      <c r="AG96">
        <v>2896903</v>
      </c>
      <c r="AH96">
        <v>538811</v>
      </c>
      <c r="AI96">
        <v>18.600000000000001</v>
      </c>
      <c r="AJ96" t="s">
        <v>104</v>
      </c>
      <c r="AK96">
        <v>21042020</v>
      </c>
      <c r="AL96">
        <v>1702407</v>
      </c>
      <c r="AM96">
        <v>459883</v>
      </c>
      <c r="AN96">
        <v>27.01</v>
      </c>
      <c r="AO96" t="s">
        <v>104</v>
      </c>
      <c r="AP96">
        <v>20042020</v>
      </c>
      <c r="AQ96">
        <v>5228659</v>
      </c>
      <c r="AR96">
        <v>742468</v>
      </c>
      <c r="AS96">
        <v>14.2</v>
      </c>
      <c r="AT96" t="s">
        <v>104</v>
      </c>
      <c r="AU96">
        <v>17042020</v>
      </c>
      <c r="AV96">
        <v>4064072</v>
      </c>
      <c r="AW96">
        <v>466173</v>
      </c>
      <c r="AX96">
        <v>11.47</v>
      </c>
      <c r="AY96" t="s">
        <v>104</v>
      </c>
      <c r="AZ96">
        <v>16042020</v>
      </c>
      <c r="BA96">
        <v>4330356</v>
      </c>
      <c r="BB96">
        <v>1143713</v>
      </c>
      <c r="BC96">
        <v>26.41</v>
      </c>
      <c r="BD96" t="s">
        <v>104</v>
      </c>
      <c r="BE96">
        <v>15042020</v>
      </c>
      <c r="BF96">
        <v>4472814</v>
      </c>
      <c r="BG96">
        <v>1388896</v>
      </c>
      <c r="BH96">
        <v>31.05</v>
      </c>
      <c r="BI96" t="s">
        <v>104</v>
      </c>
      <c r="BJ96">
        <v>13042020</v>
      </c>
      <c r="BK96">
        <v>2165713</v>
      </c>
      <c r="BL96">
        <v>880836</v>
      </c>
      <c r="BM96">
        <v>40.67</v>
      </c>
      <c r="BN96" t="s">
        <v>104</v>
      </c>
      <c r="BO96">
        <v>9042020</v>
      </c>
      <c r="BP96">
        <v>1722592</v>
      </c>
      <c r="BQ96">
        <v>521656</v>
      </c>
      <c r="BR96">
        <v>30.28</v>
      </c>
      <c r="BS96" t="s">
        <v>104</v>
      </c>
      <c r="BT96">
        <v>8042020</v>
      </c>
      <c r="BU96">
        <v>2502475</v>
      </c>
      <c r="BV96">
        <v>734938</v>
      </c>
      <c r="BW96">
        <v>29.37</v>
      </c>
      <c r="BY96" t="str">
        <f t="shared" si="62"/>
        <v>MUTHOOTFIN</v>
      </c>
      <c r="BZ96">
        <f t="shared" si="63"/>
        <v>3162393</v>
      </c>
      <c r="CA96">
        <f t="shared" si="64"/>
        <v>1087042</v>
      </c>
      <c r="CB96">
        <f t="shared" si="65"/>
        <v>1638939</v>
      </c>
      <c r="CC96">
        <f t="shared" si="66"/>
        <v>2025216</v>
      </c>
      <c r="CD96">
        <f t="shared" si="67"/>
        <v>3538348</v>
      </c>
      <c r="CE96">
        <f t="shared" si="68"/>
        <v>5307374</v>
      </c>
      <c r="CF96">
        <f t="shared" si="69"/>
        <v>2896903</v>
      </c>
      <c r="CG96">
        <f t="shared" si="70"/>
        <v>1702407</v>
      </c>
      <c r="CH96">
        <f t="shared" si="71"/>
        <v>5228659</v>
      </c>
      <c r="CI96">
        <f t="shared" si="72"/>
        <v>4064072</v>
      </c>
      <c r="CJ96">
        <f t="shared" si="73"/>
        <v>4330356</v>
      </c>
      <c r="CK96">
        <f t="shared" si="74"/>
        <v>4472814</v>
      </c>
      <c r="CL96">
        <f t="shared" si="75"/>
        <v>2165713</v>
      </c>
      <c r="CM96">
        <f t="shared" si="76"/>
        <v>1722592</v>
      </c>
      <c r="CN96">
        <f t="shared" si="77"/>
        <v>2502475</v>
      </c>
      <c r="CP96">
        <f t="shared" si="78"/>
        <v>4751197</v>
      </c>
      <c r="CQ96">
        <f t="shared" si="79"/>
        <v>13596919</v>
      </c>
      <c r="CR96">
        <f t="shared" si="80"/>
        <v>23424888</v>
      </c>
      <c r="CS96">
        <f t="shared" si="81"/>
        <v>40180435</v>
      </c>
      <c r="CU96">
        <f t="shared" si="82"/>
        <v>493964</v>
      </c>
      <c r="CV96">
        <f t="shared" si="83"/>
        <v>304272</v>
      </c>
      <c r="CW96">
        <f t="shared" si="84"/>
        <v>286732</v>
      </c>
      <c r="CX96">
        <f t="shared" si="85"/>
        <v>495759</v>
      </c>
      <c r="CY96">
        <f t="shared" si="86"/>
        <v>1011590</v>
      </c>
      <c r="CZ96">
        <f t="shared" si="87"/>
        <v>618929</v>
      </c>
      <c r="DA96">
        <f t="shared" si="88"/>
        <v>538811</v>
      </c>
      <c r="DB96">
        <f t="shared" si="89"/>
        <v>459883</v>
      </c>
      <c r="DC96">
        <f t="shared" si="90"/>
        <v>742468</v>
      </c>
      <c r="DD96">
        <f t="shared" si="91"/>
        <v>466173</v>
      </c>
      <c r="DE96">
        <f t="shared" si="92"/>
        <v>1143713</v>
      </c>
      <c r="DF96">
        <f t="shared" si="93"/>
        <v>1388896</v>
      </c>
      <c r="DG96">
        <f t="shared" si="94"/>
        <v>880836</v>
      </c>
      <c r="DH96">
        <f t="shared" si="95"/>
        <v>521656</v>
      </c>
      <c r="DI96">
        <f t="shared" si="96"/>
        <v>734938</v>
      </c>
      <c r="DK96">
        <f t="shared" si="97"/>
        <v>108676300</v>
      </c>
      <c r="DL96">
        <f t="shared" si="98"/>
        <v>271728200</v>
      </c>
      <c r="DM96">
        <f t="shared" si="99"/>
        <v>445844400</v>
      </c>
      <c r="DN96">
        <f t="shared" si="100"/>
        <v>885971800</v>
      </c>
      <c r="DP96" t="str">
        <f t="shared" si="60"/>
        <v>MUTHOOTFIN</v>
      </c>
      <c r="DQ96">
        <f t="shared" si="101"/>
        <v>15.62</v>
      </c>
      <c r="DR96" s="12">
        <f t="shared" si="102"/>
        <v>22.873456941482324</v>
      </c>
      <c r="DS96" s="12">
        <f t="shared" si="102"/>
        <v>19.984542086335882</v>
      </c>
      <c r="DT96" s="12">
        <f t="shared" si="102"/>
        <v>19.032936251392108</v>
      </c>
      <c r="DU96" s="12">
        <f t="shared" si="102"/>
        <v>22.049830968728934</v>
      </c>
      <c r="DV96" s="12" t="str">
        <f t="shared" si="103"/>
        <v/>
      </c>
      <c r="DX96" t="str">
        <f t="shared" si="61"/>
        <v>MUTHOOTFIN</v>
      </c>
      <c r="DY96" s="12">
        <f t="shared" si="104"/>
        <v>15.62</v>
      </c>
      <c r="DZ96">
        <f t="shared" si="105"/>
        <v>27.99</v>
      </c>
      <c r="EA96">
        <f t="shared" si="106"/>
        <v>17.489999999999998</v>
      </c>
      <c r="EB96">
        <f t="shared" si="107"/>
        <v>24.48</v>
      </c>
      <c r="EC96">
        <f t="shared" si="108"/>
        <v>28.59</v>
      </c>
      <c r="ED96">
        <f t="shared" si="109"/>
        <v>11.66</v>
      </c>
      <c r="EE96">
        <f t="shared" si="110"/>
        <v>18.600000000000001</v>
      </c>
      <c r="EF96">
        <f t="shared" si="111"/>
        <v>27.01</v>
      </c>
      <c r="EG96">
        <f t="shared" si="112"/>
        <v>14.2</v>
      </c>
      <c r="EH96">
        <f t="shared" si="113"/>
        <v>11.47</v>
      </c>
      <c r="EI96">
        <f t="shared" si="114"/>
        <v>26.41</v>
      </c>
      <c r="EJ96">
        <f t="shared" si="115"/>
        <v>31.05</v>
      </c>
      <c r="EK96">
        <f t="shared" si="116"/>
        <v>40.67</v>
      </c>
      <c r="EL96">
        <f t="shared" si="117"/>
        <v>30.28</v>
      </c>
      <c r="EM96">
        <f t="shared" si="118"/>
        <v>29.37</v>
      </c>
    </row>
    <row r="97" spans="1:143" x14ac:dyDescent="0.25">
      <c r="A97" t="s">
        <v>105</v>
      </c>
      <c r="B97">
        <v>30042020</v>
      </c>
      <c r="C97">
        <v>14646461</v>
      </c>
      <c r="D97">
        <v>6194041</v>
      </c>
      <c r="E97">
        <v>42.29</v>
      </c>
      <c r="F97" t="s">
        <v>105</v>
      </c>
      <c r="G97">
        <v>29042020</v>
      </c>
      <c r="H97">
        <v>9896188</v>
      </c>
      <c r="I97">
        <v>3463378</v>
      </c>
      <c r="J97">
        <v>35</v>
      </c>
      <c r="K97" t="s">
        <v>105</v>
      </c>
      <c r="L97">
        <v>28042020</v>
      </c>
      <c r="M97">
        <v>7015726</v>
      </c>
      <c r="N97">
        <v>2493058</v>
      </c>
      <c r="O97">
        <v>35.54</v>
      </c>
      <c r="P97" t="s">
        <v>105</v>
      </c>
      <c r="Q97">
        <v>27042020</v>
      </c>
      <c r="R97">
        <v>14163279</v>
      </c>
      <c r="S97">
        <v>4587763</v>
      </c>
      <c r="T97">
        <v>32.39</v>
      </c>
      <c r="U97" t="s">
        <v>105</v>
      </c>
      <c r="V97">
        <v>24042020</v>
      </c>
      <c r="W97">
        <v>63796191</v>
      </c>
      <c r="X97">
        <v>25108194</v>
      </c>
      <c r="Y97">
        <v>39.36</v>
      </c>
      <c r="Z97" t="s">
        <v>105</v>
      </c>
      <c r="AA97">
        <v>23042020</v>
      </c>
      <c r="AB97">
        <v>13126734</v>
      </c>
      <c r="AC97">
        <v>4554736</v>
      </c>
      <c r="AD97">
        <v>34.700000000000003</v>
      </c>
      <c r="AE97" t="s">
        <v>105</v>
      </c>
      <c r="AF97">
        <v>22042020</v>
      </c>
      <c r="AG97">
        <v>8855497</v>
      </c>
      <c r="AH97">
        <v>2190875</v>
      </c>
      <c r="AI97">
        <v>24.74</v>
      </c>
      <c r="AJ97" t="s">
        <v>105</v>
      </c>
      <c r="AK97">
        <v>21042020</v>
      </c>
      <c r="AL97">
        <v>12590869</v>
      </c>
      <c r="AM97">
        <v>4724662</v>
      </c>
      <c r="AN97">
        <v>37.520000000000003</v>
      </c>
      <c r="AO97" t="s">
        <v>105</v>
      </c>
      <c r="AP97">
        <v>20042020</v>
      </c>
      <c r="AQ97">
        <v>18439911</v>
      </c>
      <c r="AR97">
        <v>6840693</v>
      </c>
      <c r="AS97">
        <v>37.1</v>
      </c>
      <c r="AT97" t="s">
        <v>105</v>
      </c>
      <c r="AU97">
        <v>17042020</v>
      </c>
      <c r="AV97">
        <v>7136537</v>
      </c>
      <c r="AW97">
        <v>2110684</v>
      </c>
      <c r="AX97">
        <v>29.58</v>
      </c>
      <c r="AY97" t="s">
        <v>105</v>
      </c>
      <c r="AZ97">
        <v>16042020</v>
      </c>
      <c r="BA97">
        <v>5999344</v>
      </c>
      <c r="BB97">
        <v>1464028</v>
      </c>
      <c r="BC97">
        <v>24.4</v>
      </c>
      <c r="BD97" t="s">
        <v>105</v>
      </c>
      <c r="BE97">
        <v>15042020</v>
      </c>
      <c r="BF97">
        <v>10938462</v>
      </c>
      <c r="BG97">
        <v>3097864</v>
      </c>
      <c r="BH97">
        <v>28.32</v>
      </c>
      <c r="BI97" t="s">
        <v>105</v>
      </c>
      <c r="BJ97">
        <v>13042020</v>
      </c>
      <c r="BK97">
        <v>9333279</v>
      </c>
      <c r="BL97">
        <v>2928173</v>
      </c>
      <c r="BM97">
        <v>31.37</v>
      </c>
      <c r="BN97" t="s">
        <v>105</v>
      </c>
      <c r="BO97">
        <v>9042020</v>
      </c>
      <c r="BP97">
        <v>8573980</v>
      </c>
      <c r="BQ97">
        <v>2346346</v>
      </c>
      <c r="BR97">
        <v>27.37</v>
      </c>
      <c r="BS97" t="s">
        <v>105</v>
      </c>
      <c r="BT97">
        <v>8042020</v>
      </c>
      <c r="BU97">
        <v>11410350</v>
      </c>
      <c r="BV97">
        <v>2756201</v>
      </c>
      <c r="BW97">
        <v>24.16</v>
      </c>
      <c r="BY97" t="str">
        <f t="shared" si="62"/>
        <v>NATIONALUM</v>
      </c>
      <c r="BZ97">
        <f t="shared" si="63"/>
        <v>14646461</v>
      </c>
      <c r="CA97">
        <f t="shared" si="64"/>
        <v>9896188</v>
      </c>
      <c r="CB97">
        <f t="shared" si="65"/>
        <v>7015726</v>
      </c>
      <c r="CC97">
        <f t="shared" si="66"/>
        <v>14163279</v>
      </c>
      <c r="CD97">
        <f t="shared" si="67"/>
        <v>63796191</v>
      </c>
      <c r="CE97">
        <f t="shared" si="68"/>
        <v>13126734</v>
      </c>
      <c r="CF97">
        <f t="shared" si="69"/>
        <v>8855497</v>
      </c>
      <c r="CG97">
        <f t="shared" si="70"/>
        <v>12590869</v>
      </c>
      <c r="CH97">
        <f t="shared" si="71"/>
        <v>18439911</v>
      </c>
      <c r="CI97">
        <f t="shared" si="72"/>
        <v>7136537</v>
      </c>
      <c r="CJ97">
        <f t="shared" si="73"/>
        <v>5999344</v>
      </c>
      <c r="CK97">
        <f t="shared" si="74"/>
        <v>10938462</v>
      </c>
      <c r="CL97">
        <f t="shared" si="75"/>
        <v>9333279</v>
      </c>
      <c r="CM97">
        <f t="shared" si="76"/>
        <v>8573980</v>
      </c>
      <c r="CN97">
        <f t="shared" si="77"/>
        <v>11410350</v>
      </c>
      <c r="CP97">
        <f t="shared" si="78"/>
        <v>31075193</v>
      </c>
      <c r="CQ97">
        <f t="shared" si="79"/>
        <v>107998118</v>
      </c>
      <c r="CR97">
        <f t="shared" si="80"/>
        <v>147884395</v>
      </c>
      <c r="CS97">
        <f t="shared" si="81"/>
        <v>189865997</v>
      </c>
      <c r="CU97">
        <f t="shared" si="82"/>
        <v>6194041</v>
      </c>
      <c r="CV97">
        <f t="shared" si="83"/>
        <v>3463378</v>
      </c>
      <c r="CW97">
        <f t="shared" si="84"/>
        <v>2493058</v>
      </c>
      <c r="CX97">
        <f t="shared" si="85"/>
        <v>4587763</v>
      </c>
      <c r="CY97">
        <f t="shared" si="86"/>
        <v>25108194</v>
      </c>
      <c r="CZ97">
        <f t="shared" si="87"/>
        <v>4554736</v>
      </c>
      <c r="DA97">
        <f t="shared" si="88"/>
        <v>2190875</v>
      </c>
      <c r="DB97">
        <f t="shared" si="89"/>
        <v>4724662</v>
      </c>
      <c r="DC97">
        <f t="shared" si="90"/>
        <v>6840693</v>
      </c>
      <c r="DD97">
        <f t="shared" si="91"/>
        <v>2110684</v>
      </c>
      <c r="DE97">
        <f t="shared" si="92"/>
        <v>1464028</v>
      </c>
      <c r="DF97">
        <f t="shared" si="93"/>
        <v>3097864</v>
      </c>
      <c r="DG97">
        <f t="shared" si="94"/>
        <v>2928173</v>
      </c>
      <c r="DH97">
        <f t="shared" si="95"/>
        <v>2346346</v>
      </c>
      <c r="DI97">
        <f t="shared" si="96"/>
        <v>2756201</v>
      </c>
      <c r="DK97">
        <f t="shared" si="97"/>
        <v>1054419900</v>
      </c>
      <c r="DL97">
        <f t="shared" si="98"/>
        <v>4020712900</v>
      </c>
      <c r="DM97">
        <f t="shared" si="99"/>
        <v>5396335900</v>
      </c>
      <c r="DN97">
        <f t="shared" si="100"/>
        <v>6591045400</v>
      </c>
      <c r="DP97" t="str">
        <f t="shared" si="60"/>
        <v>NATIONALUM</v>
      </c>
      <c r="DQ97">
        <f t="shared" si="101"/>
        <v>42.29</v>
      </c>
      <c r="DR97" s="12">
        <f t="shared" si="102"/>
        <v>33.931242196951118</v>
      </c>
      <c r="DS97" s="12">
        <f t="shared" si="102"/>
        <v>37.229471906167845</v>
      </c>
      <c r="DT97" s="12">
        <f t="shared" si="102"/>
        <v>36.490232116782842</v>
      </c>
      <c r="DU97" s="12">
        <f t="shared" si="102"/>
        <v>34.714195823067783</v>
      </c>
      <c r="DV97" s="12">
        <f t="shared" si="103"/>
        <v>42.29</v>
      </c>
      <c r="DX97" t="str">
        <f t="shared" si="61"/>
        <v>NATIONALUM</v>
      </c>
      <c r="DY97" s="12">
        <f t="shared" si="104"/>
        <v>42.29</v>
      </c>
      <c r="DZ97">
        <f t="shared" si="105"/>
        <v>35</v>
      </c>
      <c r="EA97">
        <f t="shared" si="106"/>
        <v>35.54</v>
      </c>
      <c r="EB97">
        <f t="shared" si="107"/>
        <v>32.39</v>
      </c>
      <c r="EC97">
        <f t="shared" si="108"/>
        <v>39.36</v>
      </c>
      <c r="ED97">
        <f t="shared" si="109"/>
        <v>34.700000000000003</v>
      </c>
      <c r="EE97">
        <f t="shared" si="110"/>
        <v>24.74</v>
      </c>
      <c r="EF97">
        <f t="shared" si="111"/>
        <v>37.520000000000003</v>
      </c>
      <c r="EG97">
        <f t="shared" si="112"/>
        <v>37.1</v>
      </c>
      <c r="EH97">
        <f t="shared" si="113"/>
        <v>29.58</v>
      </c>
      <c r="EI97">
        <f t="shared" si="114"/>
        <v>24.4</v>
      </c>
      <c r="EJ97">
        <f t="shared" si="115"/>
        <v>28.32</v>
      </c>
      <c r="EK97">
        <f t="shared" si="116"/>
        <v>31.37</v>
      </c>
      <c r="EL97">
        <f t="shared" si="117"/>
        <v>27.37</v>
      </c>
      <c r="EM97">
        <f t="shared" si="118"/>
        <v>24.16</v>
      </c>
    </row>
    <row r="98" spans="1:143" x14ac:dyDescent="0.25">
      <c r="A98" t="s">
        <v>106</v>
      </c>
      <c r="B98">
        <v>30042020</v>
      </c>
      <c r="C98">
        <v>334287</v>
      </c>
      <c r="D98">
        <v>119600</v>
      </c>
      <c r="E98">
        <v>35.78</v>
      </c>
      <c r="F98" t="s">
        <v>106</v>
      </c>
      <c r="G98">
        <v>29042020</v>
      </c>
      <c r="H98">
        <v>487683</v>
      </c>
      <c r="I98">
        <v>195539</v>
      </c>
      <c r="J98">
        <v>40.1</v>
      </c>
      <c r="K98" t="s">
        <v>106</v>
      </c>
      <c r="L98">
        <v>28042020</v>
      </c>
      <c r="M98">
        <v>312743</v>
      </c>
      <c r="N98">
        <v>130271</v>
      </c>
      <c r="O98">
        <v>41.65</v>
      </c>
      <c r="P98" t="s">
        <v>106</v>
      </c>
      <c r="Q98">
        <v>27042020</v>
      </c>
      <c r="R98">
        <v>193767</v>
      </c>
      <c r="S98">
        <v>66008</v>
      </c>
      <c r="T98">
        <v>34.07</v>
      </c>
      <c r="U98" t="s">
        <v>106</v>
      </c>
      <c r="V98">
        <v>24042020</v>
      </c>
      <c r="W98">
        <v>272699</v>
      </c>
      <c r="X98">
        <v>130750</v>
      </c>
      <c r="Y98">
        <v>47.95</v>
      </c>
      <c r="Z98" t="s">
        <v>106</v>
      </c>
      <c r="AA98">
        <v>23042020</v>
      </c>
      <c r="AB98">
        <v>427987</v>
      </c>
      <c r="AC98">
        <v>207620</v>
      </c>
      <c r="AD98">
        <v>48.51</v>
      </c>
      <c r="AE98" t="s">
        <v>106</v>
      </c>
      <c r="AF98">
        <v>22042020</v>
      </c>
      <c r="AG98">
        <v>326276</v>
      </c>
      <c r="AH98">
        <v>103680</v>
      </c>
      <c r="AI98">
        <v>31.78</v>
      </c>
      <c r="AJ98" t="s">
        <v>106</v>
      </c>
      <c r="AK98">
        <v>21042020</v>
      </c>
      <c r="AL98">
        <v>227001</v>
      </c>
      <c r="AM98">
        <v>67268</v>
      </c>
      <c r="AN98">
        <v>29.63</v>
      </c>
      <c r="AO98" t="s">
        <v>106</v>
      </c>
      <c r="AP98">
        <v>20042020</v>
      </c>
      <c r="AQ98">
        <v>619686</v>
      </c>
      <c r="AR98">
        <v>251187</v>
      </c>
      <c r="AS98">
        <v>40.53</v>
      </c>
      <c r="AT98" t="s">
        <v>106</v>
      </c>
      <c r="AU98">
        <v>17042020</v>
      </c>
      <c r="AV98">
        <v>516656</v>
      </c>
      <c r="AW98">
        <v>218453</v>
      </c>
      <c r="AX98">
        <v>42.28</v>
      </c>
      <c r="AY98" t="s">
        <v>106</v>
      </c>
      <c r="AZ98">
        <v>16042020</v>
      </c>
      <c r="BA98">
        <v>579119</v>
      </c>
      <c r="BB98">
        <v>325125</v>
      </c>
      <c r="BC98">
        <v>56.14</v>
      </c>
      <c r="BD98" t="s">
        <v>106</v>
      </c>
      <c r="BE98">
        <v>15042020</v>
      </c>
      <c r="BF98">
        <v>691806</v>
      </c>
      <c r="BG98">
        <v>397937</v>
      </c>
      <c r="BH98">
        <v>57.52</v>
      </c>
      <c r="BI98" t="s">
        <v>106</v>
      </c>
      <c r="BJ98">
        <v>13042020</v>
      </c>
      <c r="BK98">
        <v>320698</v>
      </c>
      <c r="BL98">
        <v>113177</v>
      </c>
      <c r="BM98">
        <v>35.29</v>
      </c>
      <c r="BN98" t="s">
        <v>106</v>
      </c>
      <c r="BO98">
        <v>9042020</v>
      </c>
      <c r="BP98">
        <v>209573</v>
      </c>
      <c r="BQ98">
        <v>88104</v>
      </c>
      <c r="BR98">
        <v>42.04</v>
      </c>
      <c r="BS98" t="s">
        <v>106</v>
      </c>
      <c r="BT98">
        <v>8042020</v>
      </c>
      <c r="BU98">
        <v>373732</v>
      </c>
      <c r="BV98">
        <v>122333</v>
      </c>
      <c r="BW98">
        <v>32.729999999999997</v>
      </c>
      <c r="BY98" t="str">
        <f t="shared" si="62"/>
        <v>NAUKRI</v>
      </c>
      <c r="BZ98">
        <f t="shared" si="63"/>
        <v>334287</v>
      </c>
      <c r="CA98">
        <f t="shared" si="64"/>
        <v>487683</v>
      </c>
      <c r="CB98">
        <f t="shared" si="65"/>
        <v>312743</v>
      </c>
      <c r="CC98">
        <f t="shared" si="66"/>
        <v>193767</v>
      </c>
      <c r="CD98">
        <f t="shared" si="67"/>
        <v>272699</v>
      </c>
      <c r="CE98">
        <f t="shared" si="68"/>
        <v>427987</v>
      </c>
      <c r="CF98">
        <f t="shared" si="69"/>
        <v>326276</v>
      </c>
      <c r="CG98">
        <f t="shared" si="70"/>
        <v>227001</v>
      </c>
      <c r="CH98">
        <f t="shared" si="71"/>
        <v>619686</v>
      </c>
      <c r="CI98">
        <f t="shared" si="72"/>
        <v>516656</v>
      </c>
      <c r="CJ98">
        <f t="shared" si="73"/>
        <v>579119</v>
      </c>
      <c r="CK98">
        <f t="shared" si="74"/>
        <v>691806</v>
      </c>
      <c r="CL98">
        <f t="shared" si="75"/>
        <v>320698</v>
      </c>
      <c r="CM98">
        <f t="shared" si="76"/>
        <v>209573</v>
      </c>
      <c r="CN98">
        <f t="shared" si="77"/>
        <v>373732</v>
      </c>
      <c r="CP98">
        <f t="shared" si="78"/>
        <v>994193</v>
      </c>
      <c r="CQ98">
        <f t="shared" si="79"/>
        <v>1694879</v>
      </c>
      <c r="CR98">
        <f t="shared" si="80"/>
        <v>2867842</v>
      </c>
      <c r="CS98">
        <f t="shared" si="81"/>
        <v>5185694</v>
      </c>
      <c r="CU98">
        <f t="shared" si="82"/>
        <v>119600</v>
      </c>
      <c r="CV98">
        <f t="shared" si="83"/>
        <v>195539</v>
      </c>
      <c r="CW98">
        <f t="shared" si="84"/>
        <v>130271</v>
      </c>
      <c r="CX98">
        <f t="shared" si="85"/>
        <v>66008</v>
      </c>
      <c r="CY98">
        <f t="shared" si="86"/>
        <v>130750</v>
      </c>
      <c r="CZ98">
        <f t="shared" si="87"/>
        <v>207620</v>
      </c>
      <c r="DA98">
        <f t="shared" si="88"/>
        <v>103680</v>
      </c>
      <c r="DB98">
        <f t="shared" si="89"/>
        <v>67268</v>
      </c>
      <c r="DC98">
        <f t="shared" si="90"/>
        <v>251187</v>
      </c>
      <c r="DD98">
        <f t="shared" si="91"/>
        <v>218453</v>
      </c>
      <c r="DE98">
        <f t="shared" si="92"/>
        <v>325125</v>
      </c>
      <c r="DF98">
        <f t="shared" si="93"/>
        <v>397937</v>
      </c>
      <c r="DG98">
        <f t="shared" si="94"/>
        <v>113177</v>
      </c>
      <c r="DH98">
        <f t="shared" si="95"/>
        <v>88104</v>
      </c>
      <c r="DI98">
        <f t="shared" si="96"/>
        <v>122333</v>
      </c>
      <c r="DK98">
        <f t="shared" si="97"/>
        <v>39181800</v>
      </c>
      <c r="DL98">
        <f t="shared" si="98"/>
        <v>73018800</v>
      </c>
      <c r="DM98">
        <f t="shared" si="99"/>
        <v>115232300</v>
      </c>
      <c r="DN98">
        <f t="shared" si="100"/>
        <v>229511900</v>
      </c>
      <c r="DP98" t="str">
        <f t="shared" si="60"/>
        <v>NAUKRI</v>
      </c>
      <c r="DQ98">
        <f t="shared" si="101"/>
        <v>35.78</v>
      </c>
      <c r="DR98" s="12">
        <f t="shared" si="102"/>
        <v>39.410657689201194</v>
      </c>
      <c r="DS98" s="12">
        <f t="shared" si="102"/>
        <v>43.082013524269286</v>
      </c>
      <c r="DT98" s="12">
        <f t="shared" si="102"/>
        <v>40.180839809166613</v>
      </c>
      <c r="DU98" s="12">
        <f t="shared" si="102"/>
        <v>44.25866624602223</v>
      </c>
      <c r="DV98" s="12" t="str">
        <f t="shared" si="103"/>
        <v/>
      </c>
      <c r="DX98" t="str">
        <f t="shared" si="61"/>
        <v>NAUKRI</v>
      </c>
      <c r="DY98" s="12">
        <f t="shared" si="104"/>
        <v>35.78</v>
      </c>
      <c r="DZ98">
        <f t="shared" si="105"/>
        <v>40.1</v>
      </c>
      <c r="EA98">
        <f t="shared" si="106"/>
        <v>41.65</v>
      </c>
      <c r="EB98">
        <f t="shared" si="107"/>
        <v>34.07</v>
      </c>
      <c r="EC98">
        <f t="shared" si="108"/>
        <v>47.95</v>
      </c>
      <c r="ED98">
        <f t="shared" si="109"/>
        <v>48.51</v>
      </c>
      <c r="EE98">
        <f t="shared" si="110"/>
        <v>31.78</v>
      </c>
      <c r="EF98">
        <f t="shared" si="111"/>
        <v>29.63</v>
      </c>
      <c r="EG98">
        <f t="shared" si="112"/>
        <v>40.53</v>
      </c>
      <c r="EH98">
        <f t="shared" si="113"/>
        <v>42.28</v>
      </c>
      <c r="EI98">
        <f t="shared" si="114"/>
        <v>56.14</v>
      </c>
      <c r="EJ98">
        <f t="shared" si="115"/>
        <v>57.52</v>
      </c>
      <c r="EK98">
        <f t="shared" si="116"/>
        <v>35.29</v>
      </c>
      <c r="EL98">
        <f t="shared" si="117"/>
        <v>42.04</v>
      </c>
      <c r="EM98">
        <f t="shared" si="118"/>
        <v>32.729999999999997</v>
      </c>
    </row>
    <row r="99" spans="1:143" x14ac:dyDescent="0.25">
      <c r="A99" t="s">
        <v>107</v>
      </c>
      <c r="B99">
        <v>30042020</v>
      </c>
      <c r="C99">
        <v>30185603</v>
      </c>
      <c r="D99">
        <v>5934718</v>
      </c>
      <c r="E99">
        <v>19.66</v>
      </c>
      <c r="F99" t="s">
        <v>107</v>
      </c>
      <c r="G99">
        <v>29042020</v>
      </c>
      <c r="H99">
        <v>16016252</v>
      </c>
      <c r="I99">
        <v>3495142</v>
      </c>
      <c r="J99">
        <v>21.82</v>
      </c>
      <c r="K99" t="s">
        <v>107</v>
      </c>
      <c r="L99">
        <v>28042020</v>
      </c>
      <c r="M99">
        <v>14199591</v>
      </c>
      <c r="N99">
        <v>2538539</v>
      </c>
      <c r="O99">
        <v>17.88</v>
      </c>
      <c r="P99" t="s">
        <v>107</v>
      </c>
      <c r="Q99">
        <v>27042020</v>
      </c>
      <c r="R99">
        <v>19980950</v>
      </c>
      <c r="S99">
        <v>3445458</v>
      </c>
      <c r="T99">
        <v>17.239999999999998</v>
      </c>
      <c r="U99" t="s">
        <v>107</v>
      </c>
      <c r="V99">
        <v>24042020</v>
      </c>
      <c r="W99">
        <v>23148607</v>
      </c>
      <c r="X99">
        <v>4164925</v>
      </c>
      <c r="Y99">
        <v>17.989999999999998</v>
      </c>
      <c r="Z99" t="s">
        <v>107</v>
      </c>
      <c r="AA99">
        <v>23042020</v>
      </c>
      <c r="AB99">
        <v>21713438</v>
      </c>
      <c r="AC99">
        <v>4199234</v>
      </c>
      <c r="AD99">
        <v>19.34</v>
      </c>
      <c r="AE99" t="s">
        <v>107</v>
      </c>
      <c r="AF99">
        <v>22042020</v>
      </c>
      <c r="AG99">
        <v>35307964</v>
      </c>
      <c r="AH99">
        <v>4132599</v>
      </c>
      <c r="AI99">
        <v>11.7</v>
      </c>
      <c r="AJ99" t="s">
        <v>107</v>
      </c>
      <c r="AK99">
        <v>21042020</v>
      </c>
      <c r="AL99">
        <v>35721309</v>
      </c>
      <c r="AM99">
        <v>6420416</v>
      </c>
      <c r="AN99">
        <v>17.97</v>
      </c>
      <c r="AO99" t="s">
        <v>107</v>
      </c>
      <c r="AP99">
        <v>20042020</v>
      </c>
      <c r="AQ99">
        <v>32384697</v>
      </c>
      <c r="AR99">
        <v>5300914</v>
      </c>
      <c r="AS99">
        <v>16.37</v>
      </c>
      <c r="AT99" t="s">
        <v>107</v>
      </c>
      <c r="AU99">
        <v>17042020</v>
      </c>
      <c r="AV99">
        <v>42936292</v>
      </c>
      <c r="AW99">
        <v>6208988</v>
      </c>
      <c r="AX99">
        <v>14.46</v>
      </c>
      <c r="AY99" t="s">
        <v>107</v>
      </c>
      <c r="AZ99">
        <v>16042020</v>
      </c>
      <c r="BA99">
        <v>43878207</v>
      </c>
      <c r="BB99">
        <v>6268532</v>
      </c>
      <c r="BC99">
        <v>14.29</v>
      </c>
      <c r="BD99" t="s">
        <v>107</v>
      </c>
      <c r="BE99">
        <v>15042020</v>
      </c>
      <c r="BF99">
        <v>68724181</v>
      </c>
      <c r="BG99">
        <v>12093564</v>
      </c>
      <c r="BH99">
        <v>17.600000000000001</v>
      </c>
      <c r="BI99" t="s">
        <v>107</v>
      </c>
      <c r="BJ99">
        <v>13042020</v>
      </c>
      <c r="BK99">
        <v>57793037</v>
      </c>
      <c r="BL99">
        <v>9031900</v>
      </c>
      <c r="BM99">
        <v>15.63</v>
      </c>
      <c r="BN99" t="s">
        <v>107</v>
      </c>
      <c r="BO99">
        <v>9042020</v>
      </c>
      <c r="BP99">
        <v>42799894</v>
      </c>
      <c r="BQ99">
        <v>8612045</v>
      </c>
      <c r="BR99">
        <v>20.12</v>
      </c>
      <c r="BS99" t="s">
        <v>107</v>
      </c>
      <c r="BT99">
        <v>8042020</v>
      </c>
      <c r="BU99">
        <v>41708750</v>
      </c>
      <c r="BV99">
        <v>6353291</v>
      </c>
      <c r="BW99">
        <v>15.23</v>
      </c>
      <c r="BY99" t="str">
        <f t="shared" si="62"/>
        <v>NCC</v>
      </c>
      <c r="BZ99">
        <f t="shared" si="63"/>
        <v>30185603</v>
      </c>
      <c r="CA99">
        <f t="shared" si="64"/>
        <v>16016252</v>
      </c>
      <c r="CB99">
        <f t="shared" si="65"/>
        <v>14199591</v>
      </c>
      <c r="CC99">
        <f t="shared" si="66"/>
        <v>19980950</v>
      </c>
      <c r="CD99">
        <f t="shared" si="67"/>
        <v>23148607</v>
      </c>
      <c r="CE99">
        <f t="shared" si="68"/>
        <v>21713438</v>
      </c>
      <c r="CF99">
        <f t="shared" si="69"/>
        <v>35307964</v>
      </c>
      <c r="CG99">
        <f t="shared" si="70"/>
        <v>35721309</v>
      </c>
      <c r="CH99">
        <f t="shared" si="71"/>
        <v>32384697</v>
      </c>
      <c r="CI99">
        <f t="shared" si="72"/>
        <v>42936292</v>
      </c>
      <c r="CJ99">
        <f t="shared" si="73"/>
        <v>43878207</v>
      </c>
      <c r="CK99">
        <f t="shared" si="74"/>
        <v>68724181</v>
      </c>
      <c r="CL99">
        <f t="shared" si="75"/>
        <v>57793037</v>
      </c>
      <c r="CM99">
        <f t="shared" si="76"/>
        <v>42799894</v>
      </c>
      <c r="CN99">
        <f t="shared" si="77"/>
        <v>41708750</v>
      </c>
      <c r="CP99">
        <f t="shared" si="78"/>
        <v>50196793</v>
      </c>
      <c r="CQ99">
        <f t="shared" si="79"/>
        <v>95058838</v>
      </c>
      <c r="CR99">
        <f t="shared" si="80"/>
        <v>198472808</v>
      </c>
      <c r="CS99">
        <f t="shared" si="81"/>
        <v>454604419</v>
      </c>
      <c r="CU99">
        <f t="shared" si="82"/>
        <v>5934718</v>
      </c>
      <c r="CV99">
        <f t="shared" si="83"/>
        <v>3495142</v>
      </c>
      <c r="CW99">
        <f t="shared" si="84"/>
        <v>2538539</v>
      </c>
      <c r="CX99">
        <f t="shared" si="85"/>
        <v>3445458</v>
      </c>
      <c r="CY99">
        <f t="shared" si="86"/>
        <v>4164925</v>
      </c>
      <c r="CZ99">
        <f t="shared" si="87"/>
        <v>4199234</v>
      </c>
      <c r="DA99">
        <f t="shared" si="88"/>
        <v>4132599</v>
      </c>
      <c r="DB99">
        <f t="shared" si="89"/>
        <v>6420416</v>
      </c>
      <c r="DC99">
        <f t="shared" si="90"/>
        <v>5300914</v>
      </c>
      <c r="DD99">
        <f t="shared" si="91"/>
        <v>6208988</v>
      </c>
      <c r="DE99">
        <f t="shared" si="92"/>
        <v>6268532</v>
      </c>
      <c r="DF99">
        <f t="shared" si="93"/>
        <v>12093564</v>
      </c>
      <c r="DG99">
        <f t="shared" si="94"/>
        <v>9031900</v>
      </c>
      <c r="DH99">
        <f t="shared" si="95"/>
        <v>8612045</v>
      </c>
      <c r="DI99">
        <f t="shared" si="96"/>
        <v>6353291</v>
      </c>
      <c r="DK99">
        <f t="shared" si="97"/>
        <v>947913900</v>
      </c>
      <c r="DL99">
        <f t="shared" si="98"/>
        <v>1784329800</v>
      </c>
      <c r="DM99">
        <f t="shared" si="99"/>
        <v>3369722700</v>
      </c>
      <c r="DN99">
        <f t="shared" si="100"/>
        <v>7591225600</v>
      </c>
      <c r="DP99" t="str">
        <f t="shared" si="60"/>
        <v>NCC</v>
      </c>
      <c r="DQ99">
        <f t="shared" si="101"/>
        <v>19.66</v>
      </c>
      <c r="DR99" s="12">
        <f t="shared" si="102"/>
        <v>18.883953403158642</v>
      </c>
      <c r="DS99" s="12">
        <f t="shared" si="102"/>
        <v>18.770793305931218</v>
      </c>
      <c r="DT99" s="12">
        <f t="shared" si="102"/>
        <v>16.978258805105433</v>
      </c>
      <c r="DU99" s="12">
        <f t="shared" si="102"/>
        <v>16.69853015661073</v>
      </c>
      <c r="DV99" s="12">
        <f t="shared" si="103"/>
        <v>19.66</v>
      </c>
      <c r="DX99" t="str">
        <f t="shared" si="61"/>
        <v>NCC</v>
      </c>
      <c r="DY99" s="12">
        <f t="shared" si="104"/>
        <v>19.66</v>
      </c>
      <c r="DZ99">
        <f t="shared" si="105"/>
        <v>21.82</v>
      </c>
      <c r="EA99">
        <f t="shared" si="106"/>
        <v>17.88</v>
      </c>
      <c r="EB99">
        <f t="shared" si="107"/>
        <v>17.239999999999998</v>
      </c>
      <c r="EC99">
        <f t="shared" si="108"/>
        <v>17.989999999999998</v>
      </c>
      <c r="ED99">
        <f t="shared" si="109"/>
        <v>19.34</v>
      </c>
      <c r="EE99">
        <f t="shared" si="110"/>
        <v>11.7</v>
      </c>
      <c r="EF99">
        <f t="shared" si="111"/>
        <v>17.97</v>
      </c>
      <c r="EG99">
        <f t="shared" si="112"/>
        <v>16.37</v>
      </c>
      <c r="EH99">
        <f t="shared" si="113"/>
        <v>14.46</v>
      </c>
      <c r="EI99">
        <f t="shared" si="114"/>
        <v>14.29</v>
      </c>
      <c r="EJ99">
        <f t="shared" si="115"/>
        <v>17.600000000000001</v>
      </c>
      <c r="EK99">
        <f t="shared" si="116"/>
        <v>15.63</v>
      </c>
      <c r="EL99">
        <f t="shared" si="117"/>
        <v>20.12</v>
      </c>
      <c r="EM99">
        <f t="shared" si="118"/>
        <v>15.23</v>
      </c>
    </row>
    <row r="100" spans="1:143" x14ac:dyDescent="0.25">
      <c r="A100" t="s">
        <v>108</v>
      </c>
      <c r="B100">
        <v>30042020</v>
      </c>
      <c r="C100">
        <v>158370</v>
      </c>
      <c r="D100">
        <v>73734</v>
      </c>
      <c r="E100">
        <v>46.56</v>
      </c>
      <c r="F100" t="s">
        <v>108</v>
      </c>
      <c r="G100">
        <v>29042020</v>
      </c>
      <c r="H100">
        <v>105243</v>
      </c>
      <c r="I100">
        <v>30894</v>
      </c>
      <c r="J100">
        <v>29.35</v>
      </c>
      <c r="K100" t="s">
        <v>108</v>
      </c>
      <c r="L100">
        <v>28042020</v>
      </c>
      <c r="M100">
        <v>107549</v>
      </c>
      <c r="N100">
        <v>30554</v>
      </c>
      <c r="O100">
        <v>28.41</v>
      </c>
      <c r="P100" t="s">
        <v>108</v>
      </c>
      <c r="Q100">
        <v>27042020</v>
      </c>
      <c r="R100">
        <v>121986</v>
      </c>
      <c r="S100">
        <v>44874</v>
      </c>
      <c r="T100">
        <v>36.79</v>
      </c>
      <c r="U100" t="s">
        <v>108</v>
      </c>
      <c r="V100">
        <v>24042020</v>
      </c>
      <c r="W100">
        <v>145116</v>
      </c>
      <c r="X100">
        <v>32547</v>
      </c>
      <c r="Y100">
        <v>22.43</v>
      </c>
      <c r="Z100" t="s">
        <v>108</v>
      </c>
      <c r="AA100">
        <v>23042020</v>
      </c>
      <c r="AB100">
        <v>187100</v>
      </c>
      <c r="AC100">
        <v>78823</v>
      </c>
      <c r="AD100">
        <v>42.13</v>
      </c>
      <c r="AE100" t="s">
        <v>108</v>
      </c>
      <c r="AF100">
        <v>22042020</v>
      </c>
      <c r="AG100">
        <v>202241</v>
      </c>
      <c r="AH100">
        <v>85741</v>
      </c>
      <c r="AI100">
        <v>42.4</v>
      </c>
      <c r="AJ100" t="s">
        <v>108</v>
      </c>
      <c r="AK100">
        <v>21042020</v>
      </c>
      <c r="AL100">
        <v>133756</v>
      </c>
      <c r="AM100">
        <v>39825</v>
      </c>
      <c r="AN100">
        <v>29.77</v>
      </c>
      <c r="AO100" t="s">
        <v>108</v>
      </c>
      <c r="AP100">
        <v>20042020</v>
      </c>
      <c r="AQ100">
        <v>135197</v>
      </c>
      <c r="AR100">
        <v>49167</v>
      </c>
      <c r="AS100">
        <v>36.369999999999997</v>
      </c>
      <c r="AT100" t="s">
        <v>108</v>
      </c>
      <c r="AU100">
        <v>17042020</v>
      </c>
      <c r="AV100">
        <v>187271</v>
      </c>
      <c r="AW100">
        <v>73232</v>
      </c>
      <c r="AX100">
        <v>39.1</v>
      </c>
      <c r="AY100" t="s">
        <v>108</v>
      </c>
      <c r="AZ100">
        <v>16042020</v>
      </c>
      <c r="BA100">
        <v>225740</v>
      </c>
      <c r="BB100">
        <v>65229</v>
      </c>
      <c r="BC100">
        <v>28.9</v>
      </c>
      <c r="BD100" t="s">
        <v>108</v>
      </c>
      <c r="BE100">
        <v>15042020</v>
      </c>
      <c r="BF100">
        <v>155579</v>
      </c>
      <c r="BG100">
        <v>63204</v>
      </c>
      <c r="BH100">
        <v>40.630000000000003</v>
      </c>
      <c r="BI100" t="s">
        <v>108</v>
      </c>
      <c r="BJ100">
        <v>13042020</v>
      </c>
      <c r="BK100">
        <v>83132</v>
      </c>
      <c r="BL100">
        <v>27312</v>
      </c>
      <c r="BM100">
        <v>32.85</v>
      </c>
      <c r="BN100" t="s">
        <v>108</v>
      </c>
      <c r="BO100">
        <v>9042020</v>
      </c>
      <c r="BP100">
        <v>207510</v>
      </c>
      <c r="BQ100">
        <v>84012</v>
      </c>
      <c r="BR100">
        <v>40.49</v>
      </c>
      <c r="BS100" t="s">
        <v>108</v>
      </c>
      <c r="BT100">
        <v>8042020</v>
      </c>
      <c r="BU100">
        <v>248445</v>
      </c>
      <c r="BV100">
        <v>94307</v>
      </c>
      <c r="BW100">
        <v>37.96</v>
      </c>
      <c r="BY100" t="str">
        <f t="shared" si="62"/>
        <v>NESTLEIND</v>
      </c>
      <c r="BZ100">
        <f t="shared" si="63"/>
        <v>158370</v>
      </c>
      <c r="CA100">
        <f t="shared" si="64"/>
        <v>105243</v>
      </c>
      <c r="CB100">
        <f t="shared" si="65"/>
        <v>107549</v>
      </c>
      <c r="CC100">
        <f t="shared" si="66"/>
        <v>121986</v>
      </c>
      <c r="CD100">
        <f t="shared" si="67"/>
        <v>145116</v>
      </c>
      <c r="CE100">
        <f t="shared" si="68"/>
        <v>187100</v>
      </c>
      <c r="CF100">
        <f t="shared" si="69"/>
        <v>202241</v>
      </c>
      <c r="CG100">
        <f t="shared" si="70"/>
        <v>133756</v>
      </c>
      <c r="CH100">
        <f t="shared" si="71"/>
        <v>135197</v>
      </c>
      <c r="CI100">
        <f t="shared" si="72"/>
        <v>187271</v>
      </c>
      <c r="CJ100">
        <f t="shared" si="73"/>
        <v>225740</v>
      </c>
      <c r="CK100">
        <f t="shared" si="74"/>
        <v>155579</v>
      </c>
      <c r="CL100">
        <f t="shared" si="75"/>
        <v>83132</v>
      </c>
      <c r="CM100">
        <f t="shared" si="76"/>
        <v>207510</v>
      </c>
      <c r="CN100">
        <f t="shared" si="77"/>
        <v>248445</v>
      </c>
      <c r="CP100">
        <f t="shared" si="78"/>
        <v>334778</v>
      </c>
      <c r="CQ100">
        <f t="shared" si="79"/>
        <v>666994</v>
      </c>
      <c r="CR100">
        <f t="shared" si="80"/>
        <v>1138188</v>
      </c>
      <c r="CS100">
        <f t="shared" si="81"/>
        <v>1997420</v>
      </c>
      <c r="CU100">
        <f t="shared" si="82"/>
        <v>73734</v>
      </c>
      <c r="CV100">
        <f t="shared" si="83"/>
        <v>30894</v>
      </c>
      <c r="CW100">
        <f t="shared" si="84"/>
        <v>30554</v>
      </c>
      <c r="CX100">
        <f t="shared" si="85"/>
        <v>44874</v>
      </c>
      <c r="CY100">
        <f t="shared" si="86"/>
        <v>32547</v>
      </c>
      <c r="CZ100">
        <f t="shared" si="87"/>
        <v>78823</v>
      </c>
      <c r="DA100">
        <f t="shared" si="88"/>
        <v>85741</v>
      </c>
      <c r="DB100">
        <f t="shared" si="89"/>
        <v>39825</v>
      </c>
      <c r="DC100">
        <f t="shared" si="90"/>
        <v>49167</v>
      </c>
      <c r="DD100">
        <f t="shared" si="91"/>
        <v>73232</v>
      </c>
      <c r="DE100">
        <f t="shared" si="92"/>
        <v>65229</v>
      </c>
      <c r="DF100">
        <f t="shared" si="93"/>
        <v>63204</v>
      </c>
      <c r="DG100">
        <f t="shared" si="94"/>
        <v>27312</v>
      </c>
      <c r="DH100">
        <f t="shared" si="95"/>
        <v>84012</v>
      </c>
      <c r="DI100">
        <f t="shared" si="96"/>
        <v>94307</v>
      </c>
      <c r="DK100">
        <f t="shared" si="97"/>
        <v>10632200</v>
      </c>
      <c r="DL100">
        <f t="shared" si="98"/>
        <v>21769200</v>
      </c>
      <c r="DM100">
        <f t="shared" si="99"/>
        <v>39242500</v>
      </c>
      <c r="DN100">
        <f t="shared" si="100"/>
        <v>70541400</v>
      </c>
      <c r="DP100" t="str">
        <f t="shared" si="60"/>
        <v>NESTLEIND</v>
      </c>
      <c r="DQ100">
        <f t="shared" si="101"/>
        <v>46.56</v>
      </c>
      <c r="DR100" s="12">
        <f t="shared" si="102"/>
        <v>31.758956681741331</v>
      </c>
      <c r="DS100" s="12">
        <f t="shared" si="102"/>
        <v>32.637774852547402</v>
      </c>
      <c r="DT100" s="12">
        <f t="shared" si="102"/>
        <v>34.47804756331994</v>
      </c>
      <c r="DU100" s="12">
        <f t="shared" si="102"/>
        <v>35.316257972784889</v>
      </c>
      <c r="DV100" s="12">
        <f t="shared" si="103"/>
        <v>46.56</v>
      </c>
      <c r="DX100" t="str">
        <f t="shared" si="61"/>
        <v>NESTLEIND</v>
      </c>
      <c r="DY100" s="12">
        <f t="shared" si="104"/>
        <v>46.56</v>
      </c>
      <c r="DZ100">
        <f t="shared" si="105"/>
        <v>29.35</v>
      </c>
      <c r="EA100">
        <f t="shared" si="106"/>
        <v>28.41</v>
      </c>
      <c r="EB100">
        <f t="shared" si="107"/>
        <v>36.79</v>
      </c>
      <c r="EC100">
        <f t="shared" si="108"/>
        <v>22.43</v>
      </c>
      <c r="ED100">
        <f t="shared" si="109"/>
        <v>42.13</v>
      </c>
      <c r="EE100">
        <f t="shared" si="110"/>
        <v>42.4</v>
      </c>
      <c r="EF100">
        <f t="shared" si="111"/>
        <v>29.77</v>
      </c>
      <c r="EG100">
        <f t="shared" si="112"/>
        <v>36.369999999999997</v>
      </c>
      <c r="EH100">
        <f t="shared" si="113"/>
        <v>39.1</v>
      </c>
      <c r="EI100">
        <f t="shared" si="114"/>
        <v>28.9</v>
      </c>
      <c r="EJ100">
        <f t="shared" si="115"/>
        <v>40.630000000000003</v>
      </c>
      <c r="EK100">
        <f t="shared" si="116"/>
        <v>32.85</v>
      </c>
      <c r="EL100">
        <f t="shared" si="117"/>
        <v>40.49</v>
      </c>
      <c r="EM100">
        <f t="shared" si="118"/>
        <v>37.96</v>
      </c>
    </row>
    <row r="101" spans="1:143" x14ac:dyDescent="0.25">
      <c r="A101" t="s">
        <v>109</v>
      </c>
      <c r="B101">
        <v>30042020</v>
      </c>
      <c r="C101">
        <v>657726</v>
      </c>
      <c r="D101">
        <v>200350</v>
      </c>
      <c r="E101">
        <v>30.46</v>
      </c>
      <c r="F101" t="s">
        <v>109</v>
      </c>
      <c r="G101">
        <v>29042020</v>
      </c>
      <c r="H101">
        <v>1396991</v>
      </c>
      <c r="I101">
        <v>160626</v>
      </c>
      <c r="J101">
        <v>11.5</v>
      </c>
      <c r="K101" t="s">
        <v>109</v>
      </c>
      <c r="L101">
        <v>28042020</v>
      </c>
      <c r="M101">
        <v>1442053</v>
      </c>
      <c r="N101">
        <v>151374</v>
      </c>
      <c r="O101">
        <v>10.5</v>
      </c>
      <c r="P101" t="s">
        <v>109</v>
      </c>
      <c r="Q101">
        <v>27042020</v>
      </c>
      <c r="R101">
        <v>1040984</v>
      </c>
      <c r="S101">
        <v>57453</v>
      </c>
      <c r="T101">
        <v>5.52</v>
      </c>
      <c r="U101" t="s">
        <v>109</v>
      </c>
      <c r="V101">
        <v>24042020</v>
      </c>
      <c r="W101">
        <v>945001</v>
      </c>
      <c r="X101">
        <v>43684</v>
      </c>
      <c r="Y101">
        <v>4.62</v>
      </c>
      <c r="Z101" t="s">
        <v>109</v>
      </c>
      <c r="AA101">
        <v>23042020</v>
      </c>
      <c r="AB101">
        <v>864933</v>
      </c>
      <c r="AC101">
        <v>109742</v>
      </c>
      <c r="AD101">
        <v>12.69</v>
      </c>
      <c r="AE101" t="s">
        <v>109</v>
      </c>
      <c r="AF101">
        <v>22042020</v>
      </c>
      <c r="AG101">
        <v>378375</v>
      </c>
      <c r="AH101">
        <v>131736</v>
      </c>
      <c r="AI101">
        <v>34.82</v>
      </c>
      <c r="AJ101" t="s">
        <v>109</v>
      </c>
      <c r="AK101">
        <v>21042020</v>
      </c>
      <c r="AL101">
        <v>349913</v>
      </c>
      <c r="AM101">
        <v>131197</v>
      </c>
      <c r="AN101">
        <v>37.49</v>
      </c>
      <c r="AO101" t="s">
        <v>109</v>
      </c>
      <c r="AP101">
        <v>20042020</v>
      </c>
      <c r="AQ101">
        <v>525659</v>
      </c>
      <c r="AR101">
        <v>212108</v>
      </c>
      <c r="AS101">
        <v>40.35</v>
      </c>
      <c r="AT101" t="s">
        <v>109</v>
      </c>
      <c r="AU101">
        <v>17042020</v>
      </c>
      <c r="AV101">
        <v>475932</v>
      </c>
      <c r="AW101">
        <v>98777</v>
      </c>
      <c r="AX101">
        <v>20.75</v>
      </c>
      <c r="AY101" t="s">
        <v>109</v>
      </c>
      <c r="AZ101">
        <v>16042020</v>
      </c>
      <c r="BA101">
        <v>452690</v>
      </c>
      <c r="BB101">
        <v>143856</v>
      </c>
      <c r="BC101">
        <v>31.78</v>
      </c>
      <c r="BD101" t="s">
        <v>109</v>
      </c>
      <c r="BE101">
        <v>15042020</v>
      </c>
      <c r="BF101">
        <v>506393</v>
      </c>
      <c r="BG101">
        <v>216350</v>
      </c>
      <c r="BH101">
        <v>42.72</v>
      </c>
      <c r="BI101" t="s">
        <v>109</v>
      </c>
      <c r="BJ101">
        <v>13042020</v>
      </c>
      <c r="BK101">
        <v>210552</v>
      </c>
      <c r="BL101">
        <v>48456</v>
      </c>
      <c r="BM101">
        <v>23.01</v>
      </c>
      <c r="BN101" t="s">
        <v>109</v>
      </c>
      <c r="BO101">
        <v>9042020</v>
      </c>
      <c r="BP101">
        <v>259795</v>
      </c>
      <c r="BQ101">
        <v>81410</v>
      </c>
      <c r="BR101">
        <v>31.34</v>
      </c>
      <c r="BS101" t="s">
        <v>109</v>
      </c>
      <c r="BT101">
        <v>8042020</v>
      </c>
      <c r="BU101">
        <v>350000</v>
      </c>
      <c r="BV101">
        <v>82022</v>
      </c>
      <c r="BW101">
        <v>23.43</v>
      </c>
      <c r="BY101" t="str">
        <f t="shared" si="62"/>
        <v>NIITTECH</v>
      </c>
      <c r="BZ101">
        <f t="shared" si="63"/>
        <v>657726</v>
      </c>
      <c r="CA101">
        <f t="shared" si="64"/>
        <v>1396991</v>
      </c>
      <c r="CB101">
        <f t="shared" si="65"/>
        <v>1442053</v>
      </c>
      <c r="CC101">
        <f t="shared" si="66"/>
        <v>1040984</v>
      </c>
      <c r="CD101">
        <f t="shared" si="67"/>
        <v>945001</v>
      </c>
      <c r="CE101">
        <f t="shared" si="68"/>
        <v>864933</v>
      </c>
      <c r="CF101">
        <f t="shared" si="69"/>
        <v>378375</v>
      </c>
      <c r="CG101">
        <f t="shared" si="70"/>
        <v>349913</v>
      </c>
      <c r="CH101">
        <f t="shared" si="71"/>
        <v>525659</v>
      </c>
      <c r="CI101">
        <f t="shared" si="72"/>
        <v>475932</v>
      </c>
      <c r="CJ101">
        <f t="shared" si="73"/>
        <v>452690</v>
      </c>
      <c r="CK101">
        <f t="shared" si="74"/>
        <v>506393</v>
      </c>
      <c r="CL101">
        <f t="shared" si="75"/>
        <v>210552</v>
      </c>
      <c r="CM101">
        <f t="shared" si="76"/>
        <v>259795</v>
      </c>
      <c r="CN101">
        <f t="shared" si="77"/>
        <v>350000</v>
      </c>
      <c r="CP101">
        <f t="shared" si="78"/>
        <v>3880028</v>
      </c>
      <c r="CQ101">
        <f t="shared" si="79"/>
        <v>5689962</v>
      </c>
      <c r="CR101">
        <f t="shared" si="80"/>
        <v>6943909</v>
      </c>
      <c r="CS101">
        <f t="shared" si="81"/>
        <v>8849271</v>
      </c>
      <c r="CU101">
        <f t="shared" si="82"/>
        <v>200350</v>
      </c>
      <c r="CV101">
        <f t="shared" si="83"/>
        <v>160626</v>
      </c>
      <c r="CW101">
        <f t="shared" si="84"/>
        <v>151374</v>
      </c>
      <c r="CX101">
        <f t="shared" si="85"/>
        <v>57453</v>
      </c>
      <c r="CY101">
        <f t="shared" si="86"/>
        <v>43684</v>
      </c>
      <c r="CZ101">
        <f t="shared" si="87"/>
        <v>109742</v>
      </c>
      <c r="DA101">
        <f t="shared" si="88"/>
        <v>131736</v>
      </c>
      <c r="DB101">
        <f t="shared" si="89"/>
        <v>131197</v>
      </c>
      <c r="DC101">
        <f t="shared" si="90"/>
        <v>212108</v>
      </c>
      <c r="DD101">
        <f t="shared" si="91"/>
        <v>98777</v>
      </c>
      <c r="DE101">
        <f t="shared" si="92"/>
        <v>143856</v>
      </c>
      <c r="DF101">
        <f t="shared" si="93"/>
        <v>216350</v>
      </c>
      <c r="DG101">
        <f t="shared" si="94"/>
        <v>48456</v>
      </c>
      <c r="DH101">
        <f t="shared" si="95"/>
        <v>81410</v>
      </c>
      <c r="DI101">
        <f t="shared" si="96"/>
        <v>82022</v>
      </c>
      <c r="DK101">
        <f t="shared" si="97"/>
        <v>36945300</v>
      </c>
      <c r="DL101">
        <f t="shared" si="98"/>
        <v>52287900</v>
      </c>
      <c r="DM101">
        <f t="shared" si="99"/>
        <v>99792000</v>
      </c>
      <c r="DN101">
        <f t="shared" si="100"/>
        <v>158676900</v>
      </c>
      <c r="DP101" t="str">
        <f t="shared" si="60"/>
        <v>NIITTECH</v>
      </c>
      <c r="DQ101">
        <f t="shared" si="101"/>
        <v>30.46</v>
      </c>
      <c r="DR101" s="12">
        <f t="shared" si="102"/>
        <v>9.5219158212260329</v>
      </c>
      <c r="DS101" s="12">
        <f t="shared" si="102"/>
        <v>9.1894989808367793</v>
      </c>
      <c r="DT101" s="12">
        <f t="shared" si="102"/>
        <v>14.3711560736179</v>
      </c>
      <c r="DU101" s="12">
        <f t="shared" si="102"/>
        <v>17.931070254261623</v>
      </c>
      <c r="DV101" s="12">
        <f t="shared" si="103"/>
        <v>30.46</v>
      </c>
      <c r="DX101" t="str">
        <f t="shared" si="61"/>
        <v>NIITTECH</v>
      </c>
      <c r="DY101" s="12">
        <f t="shared" si="104"/>
        <v>30.46</v>
      </c>
      <c r="DZ101">
        <f t="shared" si="105"/>
        <v>11.5</v>
      </c>
      <c r="EA101">
        <f t="shared" si="106"/>
        <v>10.5</v>
      </c>
      <c r="EB101">
        <f t="shared" si="107"/>
        <v>5.52</v>
      </c>
      <c r="EC101">
        <f t="shared" si="108"/>
        <v>4.62</v>
      </c>
      <c r="ED101">
        <f t="shared" si="109"/>
        <v>12.69</v>
      </c>
      <c r="EE101">
        <f t="shared" si="110"/>
        <v>34.82</v>
      </c>
      <c r="EF101">
        <f t="shared" si="111"/>
        <v>37.49</v>
      </c>
      <c r="EG101">
        <f t="shared" si="112"/>
        <v>40.35</v>
      </c>
      <c r="EH101">
        <f t="shared" si="113"/>
        <v>20.75</v>
      </c>
      <c r="EI101">
        <f t="shared" si="114"/>
        <v>31.78</v>
      </c>
      <c r="EJ101">
        <f t="shared" si="115"/>
        <v>42.72</v>
      </c>
      <c r="EK101">
        <f t="shared" si="116"/>
        <v>23.01</v>
      </c>
      <c r="EL101">
        <f t="shared" si="117"/>
        <v>31.34</v>
      </c>
      <c r="EM101">
        <f t="shared" si="118"/>
        <v>23.43</v>
      </c>
    </row>
    <row r="102" spans="1:143" x14ac:dyDescent="0.25">
      <c r="A102" t="s">
        <v>110</v>
      </c>
      <c r="B102">
        <v>30042020</v>
      </c>
      <c r="C102">
        <v>6511716</v>
      </c>
      <c r="D102">
        <v>2952750</v>
      </c>
      <c r="E102">
        <v>45.35</v>
      </c>
      <c r="F102" t="s">
        <v>110</v>
      </c>
      <c r="G102">
        <v>29042020</v>
      </c>
      <c r="H102">
        <v>2913584</v>
      </c>
      <c r="I102">
        <v>1197707</v>
      </c>
      <c r="J102">
        <v>41.11</v>
      </c>
      <c r="K102" t="s">
        <v>110</v>
      </c>
      <c r="L102">
        <v>28042020</v>
      </c>
      <c r="M102">
        <v>6263749</v>
      </c>
      <c r="N102">
        <v>1534813</v>
      </c>
      <c r="O102">
        <v>24.5</v>
      </c>
      <c r="P102" t="s">
        <v>110</v>
      </c>
      <c r="Q102">
        <v>27042020</v>
      </c>
      <c r="R102">
        <v>2213777</v>
      </c>
      <c r="S102">
        <v>752687</v>
      </c>
      <c r="T102">
        <v>34</v>
      </c>
      <c r="U102" t="s">
        <v>110</v>
      </c>
      <c r="V102">
        <v>24042020</v>
      </c>
      <c r="W102">
        <v>6739753</v>
      </c>
      <c r="X102">
        <v>1316289</v>
      </c>
      <c r="Y102">
        <v>19.53</v>
      </c>
      <c r="Z102" t="s">
        <v>110</v>
      </c>
      <c r="AA102">
        <v>23042020</v>
      </c>
      <c r="AB102">
        <v>7189277</v>
      </c>
      <c r="AC102">
        <v>1438823</v>
      </c>
      <c r="AD102">
        <v>20.010000000000002</v>
      </c>
      <c r="AE102" t="s">
        <v>110</v>
      </c>
      <c r="AF102">
        <v>22042020</v>
      </c>
      <c r="AG102">
        <v>8712790</v>
      </c>
      <c r="AH102">
        <v>1323823</v>
      </c>
      <c r="AI102">
        <v>15.19</v>
      </c>
      <c r="AJ102" t="s">
        <v>110</v>
      </c>
      <c r="AK102">
        <v>21042020</v>
      </c>
      <c r="AL102">
        <v>6847181</v>
      </c>
      <c r="AM102">
        <v>1354323</v>
      </c>
      <c r="AN102">
        <v>19.78</v>
      </c>
      <c r="AO102" t="s">
        <v>110</v>
      </c>
      <c r="AP102">
        <v>20042020</v>
      </c>
      <c r="AQ102">
        <v>13806690</v>
      </c>
      <c r="AR102">
        <v>2813050</v>
      </c>
      <c r="AS102">
        <v>20.37</v>
      </c>
      <c r="AT102" t="s">
        <v>110</v>
      </c>
      <c r="AU102">
        <v>17042020</v>
      </c>
      <c r="AV102">
        <v>5696756</v>
      </c>
      <c r="AW102">
        <v>2498214</v>
      </c>
      <c r="AX102">
        <v>43.85</v>
      </c>
      <c r="AY102" t="s">
        <v>110</v>
      </c>
      <c r="AZ102">
        <v>16042020</v>
      </c>
      <c r="BA102">
        <v>4012090</v>
      </c>
      <c r="BB102">
        <v>1281861</v>
      </c>
      <c r="BC102">
        <v>31.95</v>
      </c>
      <c r="BD102" t="s">
        <v>110</v>
      </c>
      <c r="BE102">
        <v>15042020</v>
      </c>
      <c r="BF102">
        <v>6026142</v>
      </c>
      <c r="BG102">
        <v>2296310</v>
      </c>
      <c r="BH102">
        <v>38.11</v>
      </c>
      <c r="BI102" t="s">
        <v>110</v>
      </c>
      <c r="BJ102">
        <v>13042020</v>
      </c>
      <c r="BK102">
        <v>6051190</v>
      </c>
      <c r="BL102">
        <v>1211462</v>
      </c>
      <c r="BM102">
        <v>20.02</v>
      </c>
      <c r="BN102" t="s">
        <v>110</v>
      </c>
      <c r="BO102">
        <v>9042020</v>
      </c>
      <c r="BP102">
        <v>4352074</v>
      </c>
      <c r="BQ102">
        <v>1402947</v>
      </c>
      <c r="BR102">
        <v>32.24</v>
      </c>
      <c r="BS102" t="s">
        <v>110</v>
      </c>
      <c r="BT102">
        <v>8042020</v>
      </c>
      <c r="BU102">
        <v>8069066</v>
      </c>
      <c r="BV102">
        <v>2466175</v>
      </c>
      <c r="BW102">
        <v>30.56</v>
      </c>
      <c r="BY102" t="str">
        <f t="shared" si="62"/>
        <v>NMDC</v>
      </c>
      <c r="BZ102">
        <f t="shared" si="63"/>
        <v>6511716</v>
      </c>
      <c r="CA102">
        <f t="shared" si="64"/>
        <v>2913584</v>
      </c>
      <c r="CB102">
        <f t="shared" si="65"/>
        <v>6263749</v>
      </c>
      <c r="CC102">
        <f t="shared" si="66"/>
        <v>2213777</v>
      </c>
      <c r="CD102">
        <f t="shared" si="67"/>
        <v>6739753</v>
      </c>
      <c r="CE102">
        <f t="shared" si="68"/>
        <v>7189277</v>
      </c>
      <c r="CF102">
        <f t="shared" si="69"/>
        <v>8712790</v>
      </c>
      <c r="CG102">
        <f t="shared" si="70"/>
        <v>6847181</v>
      </c>
      <c r="CH102">
        <f t="shared" si="71"/>
        <v>13806690</v>
      </c>
      <c r="CI102">
        <f t="shared" si="72"/>
        <v>5696756</v>
      </c>
      <c r="CJ102">
        <f t="shared" si="73"/>
        <v>4012090</v>
      </c>
      <c r="CK102">
        <f t="shared" si="74"/>
        <v>6026142</v>
      </c>
      <c r="CL102">
        <f t="shared" si="75"/>
        <v>6051190</v>
      </c>
      <c r="CM102">
        <f t="shared" si="76"/>
        <v>4352074</v>
      </c>
      <c r="CN102">
        <f t="shared" si="77"/>
        <v>8069066</v>
      </c>
      <c r="CP102">
        <f t="shared" si="78"/>
        <v>11391110</v>
      </c>
      <c r="CQ102">
        <f t="shared" si="79"/>
        <v>25320140</v>
      </c>
      <c r="CR102">
        <f t="shared" si="80"/>
        <v>54686801</v>
      </c>
      <c r="CS102">
        <f t="shared" si="81"/>
        <v>80825053</v>
      </c>
      <c r="CU102">
        <f t="shared" si="82"/>
        <v>2952750</v>
      </c>
      <c r="CV102">
        <f t="shared" si="83"/>
        <v>1197707</v>
      </c>
      <c r="CW102">
        <f t="shared" si="84"/>
        <v>1534813</v>
      </c>
      <c r="CX102">
        <f t="shared" si="85"/>
        <v>752687</v>
      </c>
      <c r="CY102">
        <f t="shared" si="86"/>
        <v>1316289</v>
      </c>
      <c r="CZ102">
        <f t="shared" si="87"/>
        <v>1438823</v>
      </c>
      <c r="DA102">
        <f t="shared" si="88"/>
        <v>1323823</v>
      </c>
      <c r="DB102">
        <f t="shared" si="89"/>
        <v>1354323</v>
      </c>
      <c r="DC102">
        <f t="shared" si="90"/>
        <v>2813050</v>
      </c>
      <c r="DD102">
        <f t="shared" si="91"/>
        <v>2498214</v>
      </c>
      <c r="DE102">
        <f t="shared" si="92"/>
        <v>1281861</v>
      </c>
      <c r="DF102">
        <f t="shared" si="93"/>
        <v>2296310</v>
      </c>
      <c r="DG102">
        <f t="shared" si="94"/>
        <v>1211462</v>
      </c>
      <c r="DH102">
        <f t="shared" si="95"/>
        <v>1402947</v>
      </c>
      <c r="DI102">
        <f t="shared" si="96"/>
        <v>2466175</v>
      </c>
      <c r="DK102">
        <f t="shared" si="97"/>
        <v>348520700</v>
      </c>
      <c r="DL102">
        <f t="shared" si="98"/>
        <v>624031900</v>
      </c>
      <c r="DM102">
        <f t="shared" si="99"/>
        <v>1173151500</v>
      </c>
      <c r="DN102">
        <f t="shared" si="100"/>
        <v>2042230900</v>
      </c>
      <c r="DP102" t="str">
        <f t="shared" si="60"/>
        <v>NMDC</v>
      </c>
      <c r="DQ102">
        <f t="shared" si="101"/>
        <v>45.35</v>
      </c>
      <c r="DR102" s="12">
        <f t="shared" si="102"/>
        <v>30.595850623863697</v>
      </c>
      <c r="DS102" s="12">
        <f t="shared" si="102"/>
        <v>24.645673365155169</v>
      </c>
      <c r="DT102" s="12">
        <f t="shared" si="102"/>
        <v>21.452187338586509</v>
      </c>
      <c r="DU102" s="12">
        <f t="shared" si="102"/>
        <v>25.267300474272499</v>
      </c>
      <c r="DV102" s="12">
        <f t="shared" si="103"/>
        <v>45.35</v>
      </c>
      <c r="DX102" t="str">
        <f t="shared" si="61"/>
        <v>NMDC</v>
      </c>
      <c r="DY102" s="12">
        <f t="shared" si="104"/>
        <v>45.35</v>
      </c>
      <c r="DZ102">
        <f t="shared" si="105"/>
        <v>41.11</v>
      </c>
      <c r="EA102">
        <f t="shared" si="106"/>
        <v>24.5</v>
      </c>
      <c r="EB102">
        <f t="shared" si="107"/>
        <v>34</v>
      </c>
      <c r="EC102">
        <f t="shared" si="108"/>
        <v>19.53</v>
      </c>
      <c r="ED102">
        <f t="shared" si="109"/>
        <v>20.010000000000002</v>
      </c>
      <c r="EE102">
        <f t="shared" si="110"/>
        <v>15.19</v>
      </c>
      <c r="EF102">
        <f t="shared" si="111"/>
        <v>19.78</v>
      </c>
      <c r="EG102">
        <f t="shared" si="112"/>
        <v>20.37</v>
      </c>
      <c r="EH102">
        <f t="shared" si="113"/>
        <v>43.85</v>
      </c>
      <c r="EI102">
        <f t="shared" si="114"/>
        <v>31.95</v>
      </c>
      <c r="EJ102">
        <f t="shared" si="115"/>
        <v>38.11</v>
      </c>
      <c r="EK102">
        <f t="shared" si="116"/>
        <v>20.02</v>
      </c>
      <c r="EL102">
        <f t="shared" si="117"/>
        <v>32.24</v>
      </c>
      <c r="EM102">
        <f t="shared" si="118"/>
        <v>30.56</v>
      </c>
    </row>
    <row r="103" spans="1:143" x14ac:dyDescent="0.25">
      <c r="A103" t="s">
        <v>111</v>
      </c>
      <c r="B103">
        <v>30042020</v>
      </c>
      <c r="C103">
        <v>15151440</v>
      </c>
      <c r="D103">
        <v>6434380</v>
      </c>
      <c r="E103">
        <v>42.47</v>
      </c>
      <c r="F103" t="s">
        <v>111</v>
      </c>
      <c r="G103">
        <v>29042020</v>
      </c>
      <c r="H103">
        <v>21552047</v>
      </c>
      <c r="I103">
        <v>12586074</v>
      </c>
      <c r="J103">
        <v>58.4</v>
      </c>
      <c r="K103" t="s">
        <v>111</v>
      </c>
      <c r="L103">
        <v>28042020</v>
      </c>
      <c r="M103">
        <v>19815466</v>
      </c>
      <c r="N103">
        <v>9657627</v>
      </c>
      <c r="O103">
        <v>48.74</v>
      </c>
      <c r="P103" t="s">
        <v>111</v>
      </c>
      <c r="Q103">
        <v>27042020</v>
      </c>
      <c r="R103">
        <v>22675958</v>
      </c>
      <c r="S103">
        <v>12827563</v>
      </c>
      <c r="T103">
        <v>56.57</v>
      </c>
      <c r="U103" t="s">
        <v>111</v>
      </c>
      <c r="V103">
        <v>24042020</v>
      </c>
      <c r="W103">
        <v>10149014</v>
      </c>
      <c r="X103">
        <v>4491926</v>
      </c>
      <c r="Y103">
        <v>44.26</v>
      </c>
      <c r="Z103" t="s">
        <v>111</v>
      </c>
      <c r="AA103">
        <v>23042020</v>
      </c>
      <c r="AB103">
        <v>14078729</v>
      </c>
      <c r="AC103">
        <v>8192592</v>
      </c>
      <c r="AD103">
        <v>58.19</v>
      </c>
      <c r="AE103" t="s">
        <v>111</v>
      </c>
      <c r="AF103">
        <v>22042020</v>
      </c>
      <c r="AG103">
        <v>10344379</v>
      </c>
      <c r="AH103">
        <v>4851354</v>
      </c>
      <c r="AI103">
        <v>46.9</v>
      </c>
      <c r="AJ103" t="s">
        <v>111</v>
      </c>
      <c r="AK103">
        <v>21042020</v>
      </c>
      <c r="AL103">
        <v>15085297</v>
      </c>
      <c r="AM103">
        <v>8137413</v>
      </c>
      <c r="AN103">
        <v>53.94</v>
      </c>
      <c r="AO103" t="s">
        <v>111</v>
      </c>
      <c r="AP103">
        <v>20042020</v>
      </c>
      <c r="AQ103">
        <v>17639176</v>
      </c>
      <c r="AR103">
        <v>8076626</v>
      </c>
      <c r="AS103">
        <v>45.79</v>
      </c>
      <c r="AT103" t="s">
        <v>111</v>
      </c>
      <c r="AU103">
        <v>17042020</v>
      </c>
      <c r="AV103">
        <v>16969678</v>
      </c>
      <c r="AW103">
        <v>7478033</v>
      </c>
      <c r="AX103">
        <v>44.07</v>
      </c>
      <c r="AY103" t="s">
        <v>111</v>
      </c>
      <c r="AZ103">
        <v>16042020</v>
      </c>
      <c r="BA103">
        <v>20876392</v>
      </c>
      <c r="BB103">
        <v>9963541</v>
      </c>
      <c r="BC103">
        <v>47.73</v>
      </c>
      <c r="BD103" t="s">
        <v>111</v>
      </c>
      <c r="BE103">
        <v>15042020</v>
      </c>
      <c r="BF103">
        <v>24128026</v>
      </c>
      <c r="BG103">
        <v>11975117</v>
      </c>
      <c r="BH103">
        <v>49.63</v>
      </c>
      <c r="BI103" t="s">
        <v>111</v>
      </c>
      <c r="BJ103">
        <v>13042020</v>
      </c>
      <c r="BK103">
        <v>33267122</v>
      </c>
      <c r="BL103">
        <v>22798384</v>
      </c>
      <c r="BM103">
        <v>68.53</v>
      </c>
      <c r="BN103" t="s">
        <v>111</v>
      </c>
      <c r="BO103">
        <v>9042020</v>
      </c>
      <c r="BP103">
        <v>9322497</v>
      </c>
      <c r="BQ103">
        <v>2606354</v>
      </c>
      <c r="BR103">
        <v>27.96</v>
      </c>
      <c r="BS103" t="s">
        <v>111</v>
      </c>
      <c r="BT103">
        <v>8042020</v>
      </c>
      <c r="BU103">
        <v>38072780</v>
      </c>
      <c r="BV103">
        <v>20356547</v>
      </c>
      <c r="BW103">
        <v>53.47</v>
      </c>
      <c r="BY103" t="str">
        <f t="shared" si="62"/>
        <v>NTPC</v>
      </c>
      <c r="BZ103">
        <f t="shared" si="63"/>
        <v>15151440</v>
      </c>
      <c r="CA103">
        <f t="shared" si="64"/>
        <v>21552047</v>
      </c>
      <c r="CB103">
        <f t="shared" si="65"/>
        <v>19815466</v>
      </c>
      <c r="CC103">
        <f t="shared" si="66"/>
        <v>22675958</v>
      </c>
      <c r="CD103">
        <f t="shared" si="67"/>
        <v>10149014</v>
      </c>
      <c r="CE103">
        <f t="shared" si="68"/>
        <v>14078729</v>
      </c>
      <c r="CF103">
        <f t="shared" si="69"/>
        <v>10344379</v>
      </c>
      <c r="CG103">
        <f t="shared" si="70"/>
        <v>15085297</v>
      </c>
      <c r="CH103">
        <f t="shared" si="71"/>
        <v>17639176</v>
      </c>
      <c r="CI103">
        <f t="shared" si="72"/>
        <v>16969678</v>
      </c>
      <c r="CJ103">
        <f t="shared" si="73"/>
        <v>20876392</v>
      </c>
      <c r="CK103">
        <f t="shared" si="74"/>
        <v>24128026</v>
      </c>
      <c r="CL103">
        <f t="shared" si="75"/>
        <v>33267122</v>
      </c>
      <c r="CM103">
        <f t="shared" si="76"/>
        <v>9322497</v>
      </c>
      <c r="CN103">
        <f t="shared" si="77"/>
        <v>38072780</v>
      </c>
      <c r="CP103">
        <f t="shared" si="78"/>
        <v>64043471</v>
      </c>
      <c r="CQ103">
        <f t="shared" si="79"/>
        <v>88271214</v>
      </c>
      <c r="CR103">
        <f t="shared" si="80"/>
        <v>131340066</v>
      </c>
      <c r="CS103">
        <f t="shared" si="81"/>
        <v>235903781</v>
      </c>
      <c r="CU103">
        <f t="shared" si="82"/>
        <v>6434380</v>
      </c>
      <c r="CV103">
        <f t="shared" si="83"/>
        <v>12586074</v>
      </c>
      <c r="CW103">
        <f t="shared" si="84"/>
        <v>9657627</v>
      </c>
      <c r="CX103">
        <f t="shared" si="85"/>
        <v>12827563</v>
      </c>
      <c r="CY103">
        <f t="shared" si="86"/>
        <v>4491926</v>
      </c>
      <c r="CZ103">
        <f t="shared" si="87"/>
        <v>8192592</v>
      </c>
      <c r="DA103">
        <f t="shared" si="88"/>
        <v>4851354</v>
      </c>
      <c r="DB103">
        <f t="shared" si="89"/>
        <v>8137413</v>
      </c>
      <c r="DC103">
        <f t="shared" si="90"/>
        <v>8076626</v>
      </c>
      <c r="DD103">
        <f t="shared" si="91"/>
        <v>7478033</v>
      </c>
      <c r="DE103">
        <f t="shared" si="92"/>
        <v>9963541</v>
      </c>
      <c r="DF103">
        <f t="shared" si="93"/>
        <v>11975117</v>
      </c>
      <c r="DG103">
        <f t="shared" si="94"/>
        <v>22798384</v>
      </c>
      <c r="DH103">
        <f t="shared" si="95"/>
        <v>2606354</v>
      </c>
      <c r="DI103">
        <f t="shared" si="96"/>
        <v>20356547</v>
      </c>
      <c r="DK103">
        <f t="shared" si="97"/>
        <v>3507126400</v>
      </c>
      <c r="DL103">
        <f t="shared" si="98"/>
        <v>4775578200</v>
      </c>
      <c r="DM103">
        <f t="shared" si="99"/>
        <v>6882117500</v>
      </c>
      <c r="DN103">
        <f t="shared" si="100"/>
        <v>12364260400</v>
      </c>
      <c r="DP103" t="str">
        <f t="shared" si="60"/>
        <v>NTPC</v>
      </c>
      <c r="DQ103">
        <f t="shared" si="101"/>
        <v>42.47</v>
      </c>
      <c r="DR103" s="12">
        <f t="shared" si="102"/>
        <v>54.76165400216987</v>
      </c>
      <c r="DS103" s="12">
        <f t="shared" si="102"/>
        <v>54.101195436147506</v>
      </c>
      <c r="DT103" s="12">
        <f t="shared" si="102"/>
        <v>52.399223706800939</v>
      </c>
      <c r="DU103" s="12">
        <f t="shared" si="102"/>
        <v>52.412302793909014</v>
      </c>
      <c r="DV103" s="12" t="str">
        <f t="shared" si="103"/>
        <v/>
      </c>
      <c r="DX103" t="str">
        <f t="shared" si="61"/>
        <v>NTPC</v>
      </c>
      <c r="DY103" s="12">
        <f t="shared" si="104"/>
        <v>42.47</v>
      </c>
      <c r="DZ103">
        <f t="shared" si="105"/>
        <v>58.4</v>
      </c>
      <c r="EA103">
        <f t="shared" si="106"/>
        <v>48.74</v>
      </c>
      <c r="EB103">
        <f t="shared" si="107"/>
        <v>56.57</v>
      </c>
      <c r="EC103">
        <f t="shared" si="108"/>
        <v>44.26</v>
      </c>
      <c r="ED103">
        <f t="shared" si="109"/>
        <v>58.19</v>
      </c>
      <c r="EE103">
        <f t="shared" si="110"/>
        <v>46.9</v>
      </c>
      <c r="EF103">
        <f t="shared" si="111"/>
        <v>53.94</v>
      </c>
      <c r="EG103">
        <f t="shared" si="112"/>
        <v>45.79</v>
      </c>
      <c r="EH103">
        <f t="shared" si="113"/>
        <v>44.07</v>
      </c>
      <c r="EI103">
        <f t="shared" si="114"/>
        <v>47.73</v>
      </c>
      <c r="EJ103">
        <f t="shared" si="115"/>
        <v>49.63</v>
      </c>
      <c r="EK103">
        <f t="shared" si="116"/>
        <v>68.53</v>
      </c>
      <c r="EL103">
        <f t="shared" si="117"/>
        <v>27.96</v>
      </c>
      <c r="EM103">
        <f t="shared" si="118"/>
        <v>53.47</v>
      </c>
    </row>
    <row r="104" spans="1:143" x14ac:dyDescent="0.25">
      <c r="A104" t="s">
        <v>165</v>
      </c>
      <c r="B104">
        <v>30042020</v>
      </c>
      <c r="C104">
        <v>3874232</v>
      </c>
      <c r="D104">
        <v>1617674</v>
      </c>
      <c r="E104">
        <v>41.75</v>
      </c>
      <c r="F104" t="s">
        <v>165</v>
      </c>
      <c r="G104">
        <v>29042020</v>
      </c>
      <c r="H104">
        <v>1679158</v>
      </c>
      <c r="I104">
        <v>653182</v>
      </c>
      <c r="J104">
        <v>38.9</v>
      </c>
      <c r="K104" t="s">
        <v>165</v>
      </c>
      <c r="L104">
        <v>28042020</v>
      </c>
      <c r="M104">
        <v>2685550</v>
      </c>
      <c r="N104">
        <v>1072628</v>
      </c>
      <c r="O104">
        <v>39.94</v>
      </c>
      <c r="P104" t="s">
        <v>165</v>
      </c>
      <c r="Q104">
        <v>27042020</v>
      </c>
      <c r="R104">
        <v>1348800</v>
      </c>
      <c r="S104">
        <v>397623</v>
      </c>
      <c r="T104">
        <v>29.48</v>
      </c>
      <c r="U104" t="s">
        <v>165</v>
      </c>
      <c r="V104">
        <v>24042020</v>
      </c>
      <c r="W104">
        <v>2347087</v>
      </c>
      <c r="X104">
        <v>519808</v>
      </c>
      <c r="Y104">
        <v>22.15</v>
      </c>
      <c r="Z104" t="s">
        <v>165</v>
      </c>
      <c r="AA104">
        <v>23042020</v>
      </c>
      <c r="AB104">
        <v>4881311</v>
      </c>
      <c r="AC104">
        <v>886267</v>
      </c>
      <c r="AD104">
        <v>18.16</v>
      </c>
      <c r="AE104" t="s">
        <v>165</v>
      </c>
      <c r="AF104">
        <v>22042020</v>
      </c>
      <c r="AG104">
        <v>6899409</v>
      </c>
      <c r="AH104">
        <v>1051579</v>
      </c>
      <c r="AI104">
        <v>15.24</v>
      </c>
      <c r="AJ104" t="s">
        <v>165</v>
      </c>
      <c r="AK104">
        <v>21042020</v>
      </c>
      <c r="AL104">
        <v>2087100</v>
      </c>
      <c r="AM104">
        <v>746627</v>
      </c>
      <c r="AN104">
        <v>35.770000000000003</v>
      </c>
      <c r="AO104" t="s">
        <v>165</v>
      </c>
      <c r="AP104">
        <v>20042020</v>
      </c>
      <c r="AQ104">
        <v>1508682</v>
      </c>
      <c r="AR104">
        <v>619805</v>
      </c>
      <c r="AS104">
        <v>41.08</v>
      </c>
      <c r="AT104" t="s">
        <v>165</v>
      </c>
      <c r="AU104">
        <v>17042020</v>
      </c>
      <c r="AV104">
        <v>1388644</v>
      </c>
      <c r="AW104">
        <v>480275</v>
      </c>
      <c r="AX104">
        <v>34.590000000000003</v>
      </c>
      <c r="AY104" t="s">
        <v>165</v>
      </c>
      <c r="AZ104">
        <v>16042020</v>
      </c>
      <c r="BA104">
        <v>3011290</v>
      </c>
      <c r="BB104">
        <v>476607</v>
      </c>
      <c r="BC104">
        <v>15.83</v>
      </c>
      <c r="BD104" t="s">
        <v>165</v>
      </c>
      <c r="BE104">
        <v>15042020</v>
      </c>
      <c r="BF104">
        <v>3474252</v>
      </c>
      <c r="BG104">
        <v>438705</v>
      </c>
      <c r="BH104">
        <v>12.63</v>
      </c>
      <c r="BI104" t="s">
        <v>165</v>
      </c>
      <c r="BJ104">
        <v>13042020</v>
      </c>
      <c r="BK104">
        <v>4933377</v>
      </c>
      <c r="BL104">
        <v>666195</v>
      </c>
      <c r="BM104">
        <v>13.5</v>
      </c>
      <c r="BN104" t="s">
        <v>165</v>
      </c>
      <c r="BO104">
        <v>9042020</v>
      </c>
      <c r="BP104">
        <v>4573719</v>
      </c>
      <c r="BQ104">
        <v>488759</v>
      </c>
      <c r="BR104">
        <v>10.69</v>
      </c>
      <c r="BS104" t="s">
        <v>165</v>
      </c>
      <c r="BT104">
        <v>8042020</v>
      </c>
      <c r="BU104">
        <v>2775505</v>
      </c>
      <c r="BV104">
        <v>414114</v>
      </c>
      <c r="BW104">
        <v>14.92</v>
      </c>
      <c r="BY104" t="str">
        <f t="shared" si="62"/>
        <v>OIL</v>
      </c>
      <c r="BZ104">
        <f t="shared" si="63"/>
        <v>3874232</v>
      </c>
      <c r="CA104">
        <f t="shared" si="64"/>
        <v>1679158</v>
      </c>
      <c r="CB104">
        <f t="shared" si="65"/>
        <v>2685550</v>
      </c>
      <c r="CC104">
        <f t="shared" si="66"/>
        <v>1348800</v>
      </c>
      <c r="CD104">
        <f t="shared" si="67"/>
        <v>2347087</v>
      </c>
      <c r="CE104">
        <f t="shared" si="68"/>
        <v>4881311</v>
      </c>
      <c r="CF104">
        <f t="shared" si="69"/>
        <v>6899409</v>
      </c>
      <c r="CG104">
        <f t="shared" si="70"/>
        <v>2087100</v>
      </c>
      <c r="CH104">
        <f t="shared" si="71"/>
        <v>1508682</v>
      </c>
      <c r="CI104">
        <f t="shared" si="72"/>
        <v>1388644</v>
      </c>
      <c r="CJ104">
        <f t="shared" si="73"/>
        <v>3011290</v>
      </c>
      <c r="CK104">
        <f t="shared" si="74"/>
        <v>3474252</v>
      </c>
      <c r="CL104">
        <f t="shared" si="75"/>
        <v>4933377</v>
      </c>
      <c r="CM104">
        <f t="shared" si="76"/>
        <v>4573719</v>
      </c>
      <c r="CN104">
        <f t="shared" si="77"/>
        <v>2775505</v>
      </c>
      <c r="CP104">
        <f t="shared" si="78"/>
        <v>5713508</v>
      </c>
      <c r="CQ104">
        <f t="shared" si="79"/>
        <v>12941906</v>
      </c>
      <c r="CR104">
        <f t="shared" si="80"/>
        <v>23437097</v>
      </c>
      <c r="CS104">
        <f t="shared" si="81"/>
        <v>40818379</v>
      </c>
      <c r="CU104">
        <f t="shared" si="82"/>
        <v>1617674</v>
      </c>
      <c r="CV104">
        <f t="shared" si="83"/>
        <v>653182</v>
      </c>
      <c r="CW104">
        <f t="shared" si="84"/>
        <v>1072628</v>
      </c>
      <c r="CX104">
        <f t="shared" si="85"/>
        <v>397623</v>
      </c>
      <c r="CY104">
        <f t="shared" si="86"/>
        <v>519808</v>
      </c>
      <c r="CZ104">
        <f t="shared" si="87"/>
        <v>886267</v>
      </c>
      <c r="DA104">
        <f t="shared" si="88"/>
        <v>1051579</v>
      </c>
      <c r="DB104">
        <f t="shared" si="89"/>
        <v>746627</v>
      </c>
      <c r="DC104">
        <f t="shared" si="90"/>
        <v>619805</v>
      </c>
      <c r="DD104">
        <f t="shared" si="91"/>
        <v>480275</v>
      </c>
      <c r="DE104">
        <f t="shared" si="92"/>
        <v>476607</v>
      </c>
      <c r="DF104">
        <f t="shared" si="93"/>
        <v>438705</v>
      </c>
      <c r="DG104">
        <f t="shared" si="94"/>
        <v>666195</v>
      </c>
      <c r="DH104">
        <f t="shared" si="95"/>
        <v>488759</v>
      </c>
      <c r="DI104">
        <f t="shared" si="96"/>
        <v>414114</v>
      </c>
      <c r="DK104">
        <f t="shared" si="97"/>
        <v>212343300</v>
      </c>
      <c r="DL104">
        <f t="shared" si="98"/>
        <v>352950800</v>
      </c>
      <c r="DM104">
        <f t="shared" si="99"/>
        <v>594751900</v>
      </c>
      <c r="DN104">
        <f t="shared" si="100"/>
        <v>849806000</v>
      </c>
      <c r="DP104" t="str">
        <f t="shared" si="60"/>
        <v>OIL</v>
      </c>
      <c r="DQ104">
        <f t="shared" si="101"/>
        <v>41.75</v>
      </c>
      <c r="DR104" s="12">
        <f t="shared" si="102"/>
        <v>37.165135674965363</v>
      </c>
      <c r="DS104" s="12">
        <f t="shared" si="102"/>
        <v>27.271933515820621</v>
      </c>
      <c r="DT104" s="12">
        <f t="shared" si="102"/>
        <v>25.376517407424647</v>
      </c>
      <c r="DU104" s="12">
        <f t="shared" si="102"/>
        <v>20.819200096113565</v>
      </c>
      <c r="DV104" s="12">
        <f t="shared" si="103"/>
        <v>41.75</v>
      </c>
      <c r="DX104" t="str">
        <f t="shared" si="61"/>
        <v>OIL</v>
      </c>
      <c r="DY104" s="12">
        <f t="shared" si="104"/>
        <v>41.75</v>
      </c>
      <c r="DZ104">
        <f t="shared" si="105"/>
        <v>38.9</v>
      </c>
      <c r="EA104">
        <f t="shared" si="106"/>
        <v>39.94</v>
      </c>
      <c r="EB104">
        <f t="shared" si="107"/>
        <v>29.48</v>
      </c>
      <c r="EC104">
        <f t="shared" si="108"/>
        <v>22.15</v>
      </c>
      <c r="ED104">
        <f t="shared" si="109"/>
        <v>18.16</v>
      </c>
      <c r="EE104">
        <f t="shared" si="110"/>
        <v>15.24</v>
      </c>
      <c r="EF104">
        <f t="shared" si="111"/>
        <v>35.770000000000003</v>
      </c>
      <c r="EG104">
        <f t="shared" si="112"/>
        <v>41.08</v>
      </c>
      <c r="EH104">
        <f t="shared" si="113"/>
        <v>34.590000000000003</v>
      </c>
      <c r="EI104">
        <f t="shared" si="114"/>
        <v>15.83</v>
      </c>
      <c r="EJ104">
        <f t="shared" si="115"/>
        <v>12.63</v>
      </c>
      <c r="EK104">
        <f t="shared" si="116"/>
        <v>13.5</v>
      </c>
      <c r="EL104">
        <f t="shared" si="117"/>
        <v>10.69</v>
      </c>
      <c r="EM104">
        <f t="shared" si="118"/>
        <v>14.92</v>
      </c>
    </row>
    <row r="105" spans="1:143" x14ac:dyDescent="0.25">
      <c r="A105" t="s">
        <v>112</v>
      </c>
      <c r="B105">
        <v>30042020</v>
      </c>
      <c r="C105">
        <v>54295139</v>
      </c>
      <c r="D105">
        <v>21770716</v>
      </c>
      <c r="E105">
        <v>40.1</v>
      </c>
      <c r="F105" t="s">
        <v>112</v>
      </c>
      <c r="G105">
        <v>29042020</v>
      </c>
      <c r="H105">
        <v>18028576</v>
      </c>
      <c r="I105">
        <v>5925481</v>
      </c>
      <c r="J105">
        <v>32.869999999999997</v>
      </c>
      <c r="K105" t="s">
        <v>112</v>
      </c>
      <c r="L105">
        <v>28042020</v>
      </c>
      <c r="M105">
        <v>20423140</v>
      </c>
      <c r="N105">
        <v>6454501</v>
      </c>
      <c r="O105">
        <v>31.6</v>
      </c>
      <c r="P105" t="s">
        <v>112</v>
      </c>
      <c r="Q105">
        <v>27042020</v>
      </c>
      <c r="R105">
        <v>16723890</v>
      </c>
      <c r="S105">
        <v>4956852</v>
      </c>
      <c r="T105">
        <v>29.64</v>
      </c>
      <c r="U105" t="s">
        <v>112</v>
      </c>
      <c r="V105">
        <v>24042020</v>
      </c>
      <c r="W105">
        <v>31588406</v>
      </c>
      <c r="X105">
        <v>9287025</v>
      </c>
      <c r="Y105">
        <v>29.4</v>
      </c>
      <c r="Z105" t="s">
        <v>112</v>
      </c>
      <c r="AA105">
        <v>23042020</v>
      </c>
      <c r="AB105">
        <v>38208748</v>
      </c>
      <c r="AC105">
        <v>9339065</v>
      </c>
      <c r="AD105">
        <v>24.44</v>
      </c>
      <c r="AE105" t="s">
        <v>112</v>
      </c>
      <c r="AF105">
        <v>22042020</v>
      </c>
      <c r="AG105">
        <v>73847573</v>
      </c>
      <c r="AH105">
        <v>19565106</v>
      </c>
      <c r="AI105">
        <v>26.49</v>
      </c>
      <c r="AJ105" t="s">
        <v>112</v>
      </c>
      <c r="AK105">
        <v>21042020</v>
      </c>
      <c r="AL105">
        <v>27607651</v>
      </c>
      <c r="AM105">
        <v>9115694</v>
      </c>
      <c r="AN105">
        <v>33.020000000000003</v>
      </c>
      <c r="AO105" t="s">
        <v>112</v>
      </c>
      <c r="AP105">
        <v>20042020</v>
      </c>
      <c r="AQ105">
        <v>15699082</v>
      </c>
      <c r="AR105">
        <v>5626088</v>
      </c>
      <c r="AS105">
        <v>35.840000000000003</v>
      </c>
      <c r="AT105" t="s">
        <v>112</v>
      </c>
      <c r="AU105">
        <v>17042020</v>
      </c>
      <c r="AV105">
        <v>14565447</v>
      </c>
      <c r="AW105">
        <v>5064004</v>
      </c>
      <c r="AX105">
        <v>34.770000000000003</v>
      </c>
      <c r="AY105" t="s">
        <v>112</v>
      </c>
      <c r="AZ105">
        <v>16042020</v>
      </c>
      <c r="BA105">
        <v>24473642</v>
      </c>
      <c r="BB105">
        <v>12424570</v>
      </c>
      <c r="BC105">
        <v>50.77</v>
      </c>
      <c r="BD105" t="s">
        <v>112</v>
      </c>
      <c r="BE105">
        <v>15042020</v>
      </c>
      <c r="BF105">
        <v>22311692</v>
      </c>
      <c r="BG105">
        <v>5775244</v>
      </c>
      <c r="BH105">
        <v>25.88</v>
      </c>
      <c r="BI105" t="s">
        <v>112</v>
      </c>
      <c r="BJ105">
        <v>13042020</v>
      </c>
      <c r="BK105">
        <v>22316547</v>
      </c>
      <c r="BL105">
        <v>5233076</v>
      </c>
      <c r="BM105">
        <v>23.45</v>
      </c>
      <c r="BN105" t="s">
        <v>112</v>
      </c>
      <c r="BO105">
        <v>9042020</v>
      </c>
      <c r="BP105">
        <v>19210693</v>
      </c>
      <c r="BQ105">
        <v>5018655</v>
      </c>
      <c r="BR105">
        <v>26.12</v>
      </c>
      <c r="BS105" t="s">
        <v>112</v>
      </c>
      <c r="BT105">
        <v>8042020</v>
      </c>
      <c r="BU105">
        <v>30556746</v>
      </c>
      <c r="BV105">
        <v>7328268</v>
      </c>
      <c r="BW105">
        <v>23.98</v>
      </c>
      <c r="BY105" t="str">
        <f t="shared" si="62"/>
        <v>ONGC</v>
      </c>
      <c r="BZ105">
        <f t="shared" si="63"/>
        <v>54295139</v>
      </c>
      <c r="CA105">
        <f t="shared" si="64"/>
        <v>18028576</v>
      </c>
      <c r="CB105">
        <f t="shared" si="65"/>
        <v>20423140</v>
      </c>
      <c r="CC105">
        <f t="shared" si="66"/>
        <v>16723890</v>
      </c>
      <c r="CD105">
        <f t="shared" si="67"/>
        <v>31588406</v>
      </c>
      <c r="CE105">
        <f t="shared" si="68"/>
        <v>38208748</v>
      </c>
      <c r="CF105">
        <f t="shared" si="69"/>
        <v>73847573</v>
      </c>
      <c r="CG105">
        <f t="shared" si="70"/>
        <v>27607651</v>
      </c>
      <c r="CH105">
        <f t="shared" si="71"/>
        <v>15699082</v>
      </c>
      <c r="CI105">
        <f t="shared" si="72"/>
        <v>14565447</v>
      </c>
      <c r="CJ105">
        <f t="shared" si="73"/>
        <v>24473642</v>
      </c>
      <c r="CK105">
        <f t="shared" si="74"/>
        <v>22311692</v>
      </c>
      <c r="CL105">
        <f t="shared" si="75"/>
        <v>22316547</v>
      </c>
      <c r="CM105">
        <f t="shared" si="76"/>
        <v>19210693</v>
      </c>
      <c r="CN105">
        <f t="shared" si="77"/>
        <v>30556746</v>
      </c>
      <c r="CP105">
        <f t="shared" si="78"/>
        <v>55175606</v>
      </c>
      <c r="CQ105">
        <f t="shared" si="79"/>
        <v>124972760</v>
      </c>
      <c r="CR105">
        <f t="shared" si="80"/>
        <v>242127066</v>
      </c>
      <c r="CS105">
        <f t="shared" si="81"/>
        <v>345005087</v>
      </c>
      <c r="CU105">
        <f t="shared" si="82"/>
        <v>21770716</v>
      </c>
      <c r="CV105">
        <f t="shared" si="83"/>
        <v>5925481</v>
      </c>
      <c r="CW105">
        <f t="shared" si="84"/>
        <v>6454501</v>
      </c>
      <c r="CX105">
        <f t="shared" si="85"/>
        <v>4956852</v>
      </c>
      <c r="CY105">
        <f t="shared" si="86"/>
        <v>9287025</v>
      </c>
      <c r="CZ105">
        <f t="shared" si="87"/>
        <v>9339065</v>
      </c>
      <c r="DA105">
        <f t="shared" si="88"/>
        <v>19565106</v>
      </c>
      <c r="DB105">
        <f t="shared" si="89"/>
        <v>9115694</v>
      </c>
      <c r="DC105">
        <f t="shared" si="90"/>
        <v>5626088</v>
      </c>
      <c r="DD105">
        <f t="shared" si="91"/>
        <v>5064004</v>
      </c>
      <c r="DE105">
        <f t="shared" si="92"/>
        <v>12424570</v>
      </c>
      <c r="DF105">
        <f t="shared" si="93"/>
        <v>5775244</v>
      </c>
      <c r="DG105">
        <f t="shared" si="94"/>
        <v>5233076</v>
      </c>
      <c r="DH105">
        <f t="shared" si="95"/>
        <v>5018655</v>
      </c>
      <c r="DI105">
        <f t="shared" si="96"/>
        <v>7328268</v>
      </c>
      <c r="DK105">
        <f t="shared" si="97"/>
        <v>1733683400</v>
      </c>
      <c r="DL105">
        <f t="shared" si="98"/>
        <v>3596292400</v>
      </c>
      <c r="DM105">
        <f t="shared" si="99"/>
        <v>7026981200</v>
      </c>
      <c r="DN105">
        <f t="shared" si="100"/>
        <v>10378536100</v>
      </c>
      <c r="DP105" t="str">
        <f t="shared" si="60"/>
        <v>ONGC</v>
      </c>
      <c r="DQ105">
        <f t="shared" si="101"/>
        <v>40.1</v>
      </c>
      <c r="DR105" s="12">
        <f t="shared" si="102"/>
        <v>31.421193634012827</v>
      </c>
      <c r="DS105" s="12">
        <f t="shared" si="102"/>
        <v>28.776610198894542</v>
      </c>
      <c r="DT105" s="12">
        <f t="shared" si="102"/>
        <v>29.021873994045755</v>
      </c>
      <c r="DU105" s="12">
        <f t="shared" si="102"/>
        <v>30.082269772445414</v>
      </c>
      <c r="DV105" s="12">
        <f t="shared" si="103"/>
        <v>40.1</v>
      </c>
      <c r="DX105" t="str">
        <f t="shared" si="61"/>
        <v>ONGC</v>
      </c>
      <c r="DY105" s="12">
        <f t="shared" si="104"/>
        <v>40.1</v>
      </c>
      <c r="DZ105">
        <f t="shared" si="105"/>
        <v>32.869999999999997</v>
      </c>
      <c r="EA105">
        <f t="shared" si="106"/>
        <v>31.6</v>
      </c>
      <c r="EB105">
        <f t="shared" si="107"/>
        <v>29.64</v>
      </c>
      <c r="EC105">
        <f t="shared" si="108"/>
        <v>29.4</v>
      </c>
      <c r="ED105">
        <f t="shared" si="109"/>
        <v>24.44</v>
      </c>
      <c r="EE105">
        <f t="shared" si="110"/>
        <v>26.49</v>
      </c>
      <c r="EF105">
        <f t="shared" si="111"/>
        <v>33.020000000000003</v>
      </c>
      <c r="EG105">
        <f t="shared" si="112"/>
        <v>35.840000000000003</v>
      </c>
      <c r="EH105">
        <f t="shared" si="113"/>
        <v>34.770000000000003</v>
      </c>
      <c r="EI105">
        <f t="shared" si="114"/>
        <v>50.77</v>
      </c>
      <c r="EJ105">
        <f t="shared" si="115"/>
        <v>25.88</v>
      </c>
      <c r="EK105">
        <f t="shared" si="116"/>
        <v>23.45</v>
      </c>
      <c r="EL105">
        <f t="shared" si="117"/>
        <v>26.12</v>
      </c>
      <c r="EM105">
        <f t="shared" si="118"/>
        <v>23.98</v>
      </c>
    </row>
    <row r="106" spans="1:143" x14ac:dyDescent="0.25">
      <c r="A106" t="s">
        <v>113</v>
      </c>
      <c r="B106">
        <v>30042020</v>
      </c>
      <c r="C106">
        <v>49883</v>
      </c>
      <c r="D106">
        <v>29782</v>
      </c>
      <c r="E106">
        <v>59.7</v>
      </c>
      <c r="F106" t="s">
        <v>113</v>
      </c>
      <c r="G106">
        <v>29042020</v>
      </c>
      <c r="H106">
        <v>16958</v>
      </c>
      <c r="I106">
        <v>4121</v>
      </c>
      <c r="J106">
        <v>24.3</v>
      </c>
      <c r="K106" t="s">
        <v>113</v>
      </c>
      <c r="L106">
        <v>28042020</v>
      </c>
      <c r="M106">
        <v>42634</v>
      </c>
      <c r="N106">
        <v>25428</v>
      </c>
      <c r="O106">
        <v>59.64</v>
      </c>
      <c r="P106" t="s">
        <v>113</v>
      </c>
      <c r="Q106">
        <v>27042020</v>
      </c>
      <c r="R106">
        <v>40395</v>
      </c>
      <c r="S106">
        <v>11375</v>
      </c>
      <c r="T106">
        <v>28.16</v>
      </c>
      <c r="U106" t="s">
        <v>113</v>
      </c>
      <c r="V106">
        <v>24042020</v>
      </c>
      <c r="W106">
        <v>42063</v>
      </c>
      <c r="X106">
        <v>25341</v>
      </c>
      <c r="Y106">
        <v>60.25</v>
      </c>
      <c r="Z106" t="s">
        <v>113</v>
      </c>
      <c r="AA106">
        <v>23042020</v>
      </c>
      <c r="AB106">
        <v>34399</v>
      </c>
      <c r="AC106">
        <v>8379</v>
      </c>
      <c r="AD106">
        <v>24.36</v>
      </c>
      <c r="AE106" t="s">
        <v>113</v>
      </c>
      <c r="AF106">
        <v>22042020</v>
      </c>
      <c r="AG106">
        <v>18416</v>
      </c>
      <c r="AH106">
        <v>5103</v>
      </c>
      <c r="AI106">
        <v>27.71</v>
      </c>
      <c r="AJ106" t="s">
        <v>113</v>
      </c>
      <c r="AK106">
        <v>21042020</v>
      </c>
      <c r="AL106">
        <v>43256</v>
      </c>
      <c r="AM106">
        <v>12527</v>
      </c>
      <c r="AN106">
        <v>28.96</v>
      </c>
      <c r="AO106" t="s">
        <v>113</v>
      </c>
      <c r="AP106">
        <v>20042020</v>
      </c>
      <c r="AQ106">
        <v>77045</v>
      </c>
      <c r="AR106">
        <v>56981</v>
      </c>
      <c r="AS106">
        <v>73.959999999999994</v>
      </c>
      <c r="AT106" t="s">
        <v>113</v>
      </c>
      <c r="AU106">
        <v>17042020</v>
      </c>
      <c r="AV106">
        <v>38725</v>
      </c>
      <c r="AW106">
        <v>17299</v>
      </c>
      <c r="AX106">
        <v>44.67</v>
      </c>
      <c r="AY106" t="s">
        <v>113</v>
      </c>
      <c r="AZ106">
        <v>16042020</v>
      </c>
      <c r="BA106">
        <v>55329</v>
      </c>
      <c r="BB106">
        <v>40887</v>
      </c>
      <c r="BC106">
        <v>73.900000000000006</v>
      </c>
      <c r="BD106" t="s">
        <v>113</v>
      </c>
      <c r="BE106">
        <v>15042020</v>
      </c>
      <c r="BF106">
        <v>42728</v>
      </c>
      <c r="BG106">
        <v>19936</v>
      </c>
      <c r="BH106">
        <v>46.66</v>
      </c>
      <c r="BI106" t="s">
        <v>113</v>
      </c>
      <c r="BJ106">
        <v>13042020</v>
      </c>
      <c r="BK106">
        <v>21051</v>
      </c>
      <c r="BL106">
        <v>9103</v>
      </c>
      <c r="BM106">
        <v>43.24</v>
      </c>
      <c r="BN106" t="s">
        <v>113</v>
      </c>
      <c r="BO106">
        <v>9042020</v>
      </c>
      <c r="BP106">
        <v>25775</v>
      </c>
      <c r="BQ106">
        <v>12563</v>
      </c>
      <c r="BR106">
        <v>48.74</v>
      </c>
      <c r="BS106" t="s">
        <v>113</v>
      </c>
      <c r="BT106">
        <v>8042020</v>
      </c>
      <c r="BU106">
        <v>24009</v>
      </c>
      <c r="BV106">
        <v>7284</v>
      </c>
      <c r="BW106">
        <v>30.34</v>
      </c>
      <c r="BY106" t="str">
        <f t="shared" si="62"/>
        <v>PAGEIND</v>
      </c>
      <c r="BZ106">
        <f t="shared" si="63"/>
        <v>49883</v>
      </c>
      <c r="CA106">
        <f t="shared" si="64"/>
        <v>16958</v>
      </c>
      <c r="CB106">
        <f t="shared" si="65"/>
        <v>42634</v>
      </c>
      <c r="CC106">
        <f t="shared" si="66"/>
        <v>40395</v>
      </c>
      <c r="CD106">
        <f t="shared" si="67"/>
        <v>42063</v>
      </c>
      <c r="CE106">
        <f t="shared" si="68"/>
        <v>34399</v>
      </c>
      <c r="CF106">
        <f t="shared" si="69"/>
        <v>18416</v>
      </c>
      <c r="CG106">
        <f t="shared" si="70"/>
        <v>43256</v>
      </c>
      <c r="CH106">
        <f t="shared" si="71"/>
        <v>77045</v>
      </c>
      <c r="CI106">
        <f t="shared" si="72"/>
        <v>38725</v>
      </c>
      <c r="CJ106">
        <f t="shared" si="73"/>
        <v>55329</v>
      </c>
      <c r="CK106">
        <f t="shared" si="74"/>
        <v>42728</v>
      </c>
      <c r="CL106">
        <f t="shared" si="75"/>
        <v>21051</v>
      </c>
      <c r="CM106">
        <f t="shared" si="76"/>
        <v>25775</v>
      </c>
      <c r="CN106">
        <f t="shared" si="77"/>
        <v>24009</v>
      </c>
      <c r="CP106">
        <f t="shared" si="78"/>
        <v>99987</v>
      </c>
      <c r="CQ106">
        <f t="shared" si="79"/>
        <v>176449</v>
      </c>
      <c r="CR106">
        <f t="shared" si="80"/>
        <v>315166</v>
      </c>
      <c r="CS106">
        <f t="shared" si="81"/>
        <v>498774</v>
      </c>
      <c r="CU106">
        <f t="shared" si="82"/>
        <v>29782</v>
      </c>
      <c r="CV106">
        <f t="shared" si="83"/>
        <v>4121</v>
      </c>
      <c r="CW106">
        <f t="shared" si="84"/>
        <v>25428</v>
      </c>
      <c r="CX106">
        <f t="shared" si="85"/>
        <v>11375</v>
      </c>
      <c r="CY106">
        <f t="shared" si="86"/>
        <v>25341</v>
      </c>
      <c r="CZ106">
        <f t="shared" si="87"/>
        <v>8379</v>
      </c>
      <c r="DA106">
        <f t="shared" si="88"/>
        <v>5103</v>
      </c>
      <c r="DB106">
        <f t="shared" si="89"/>
        <v>12527</v>
      </c>
      <c r="DC106">
        <f t="shared" si="90"/>
        <v>56981</v>
      </c>
      <c r="DD106">
        <f t="shared" si="91"/>
        <v>17299</v>
      </c>
      <c r="DE106">
        <f t="shared" si="92"/>
        <v>40887</v>
      </c>
      <c r="DF106">
        <f t="shared" si="93"/>
        <v>19936</v>
      </c>
      <c r="DG106">
        <f t="shared" si="94"/>
        <v>9103</v>
      </c>
      <c r="DH106">
        <f t="shared" si="95"/>
        <v>12563</v>
      </c>
      <c r="DI106">
        <f t="shared" si="96"/>
        <v>7284</v>
      </c>
      <c r="DK106">
        <f t="shared" si="97"/>
        <v>4092400</v>
      </c>
      <c r="DL106">
        <f t="shared" si="98"/>
        <v>7464400</v>
      </c>
      <c r="DM106">
        <f t="shared" si="99"/>
        <v>14925500</v>
      </c>
      <c r="DN106">
        <f t="shared" si="100"/>
        <v>24904300</v>
      </c>
      <c r="DP106" t="str">
        <f t="shared" si="60"/>
        <v>PAGEIND</v>
      </c>
      <c r="DQ106">
        <f t="shared" si="101"/>
        <v>59.7</v>
      </c>
      <c r="DR106" s="12">
        <f t="shared" si="102"/>
        <v>40.929320811705523</v>
      </c>
      <c r="DS106" s="12">
        <f t="shared" si="102"/>
        <v>42.303441787712032</v>
      </c>
      <c r="DT106" s="12">
        <f t="shared" si="102"/>
        <v>47.357582988012666</v>
      </c>
      <c r="DU106" s="12">
        <f t="shared" si="102"/>
        <v>49.931030887736732</v>
      </c>
      <c r="DV106" s="12">
        <f t="shared" si="103"/>
        <v>59.7</v>
      </c>
      <c r="DX106" t="str">
        <f t="shared" si="61"/>
        <v>PAGEIND</v>
      </c>
      <c r="DY106" s="12">
        <f t="shared" si="104"/>
        <v>59.7</v>
      </c>
      <c r="DZ106">
        <f t="shared" si="105"/>
        <v>24.3</v>
      </c>
      <c r="EA106">
        <f t="shared" si="106"/>
        <v>59.64</v>
      </c>
      <c r="EB106">
        <f t="shared" si="107"/>
        <v>28.16</v>
      </c>
      <c r="EC106">
        <f t="shared" si="108"/>
        <v>60.25</v>
      </c>
      <c r="ED106">
        <f t="shared" si="109"/>
        <v>24.36</v>
      </c>
      <c r="EE106">
        <f t="shared" si="110"/>
        <v>27.71</v>
      </c>
      <c r="EF106">
        <f t="shared" si="111"/>
        <v>28.96</v>
      </c>
      <c r="EG106">
        <f t="shared" si="112"/>
        <v>73.959999999999994</v>
      </c>
      <c r="EH106">
        <f t="shared" si="113"/>
        <v>44.67</v>
      </c>
      <c r="EI106">
        <f t="shared" si="114"/>
        <v>73.900000000000006</v>
      </c>
      <c r="EJ106">
        <f t="shared" si="115"/>
        <v>46.66</v>
      </c>
      <c r="EK106">
        <f t="shared" si="116"/>
        <v>43.24</v>
      </c>
      <c r="EL106">
        <f t="shared" si="117"/>
        <v>48.74</v>
      </c>
      <c r="EM106">
        <f t="shared" si="118"/>
        <v>30.34</v>
      </c>
    </row>
    <row r="107" spans="1:143" x14ac:dyDescent="0.25">
      <c r="A107" t="s">
        <v>114</v>
      </c>
      <c r="B107">
        <v>30042020</v>
      </c>
      <c r="C107">
        <v>1938021</v>
      </c>
      <c r="D107">
        <v>271824</v>
      </c>
      <c r="E107">
        <v>14.03</v>
      </c>
      <c r="F107" t="s">
        <v>114</v>
      </c>
      <c r="G107">
        <v>29042020</v>
      </c>
      <c r="H107">
        <v>1638376</v>
      </c>
      <c r="I107">
        <v>262755</v>
      </c>
      <c r="J107">
        <v>16.04</v>
      </c>
      <c r="K107" t="s">
        <v>114</v>
      </c>
      <c r="L107">
        <v>28042020</v>
      </c>
      <c r="M107">
        <v>2447231</v>
      </c>
      <c r="N107">
        <v>476312</v>
      </c>
      <c r="O107">
        <v>19.46</v>
      </c>
      <c r="P107" t="s">
        <v>114</v>
      </c>
      <c r="Q107">
        <v>27042020</v>
      </c>
      <c r="R107">
        <v>2863988</v>
      </c>
      <c r="S107">
        <v>493685</v>
      </c>
      <c r="T107">
        <v>17.239999999999998</v>
      </c>
      <c r="U107" t="s">
        <v>114</v>
      </c>
      <c r="V107">
        <v>24042020</v>
      </c>
      <c r="W107">
        <v>2517127</v>
      </c>
      <c r="X107">
        <v>387009</v>
      </c>
      <c r="Y107">
        <v>15.38</v>
      </c>
      <c r="Z107" t="s">
        <v>114</v>
      </c>
      <c r="AA107">
        <v>23042020</v>
      </c>
      <c r="AB107">
        <v>1765052</v>
      </c>
      <c r="AC107">
        <v>195957</v>
      </c>
      <c r="AD107">
        <v>11.1</v>
      </c>
      <c r="AE107" t="s">
        <v>114</v>
      </c>
      <c r="AF107">
        <v>22042020</v>
      </c>
      <c r="AG107">
        <v>1599645</v>
      </c>
      <c r="AH107">
        <v>181100</v>
      </c>
      <c r="AI107">
        <v>11.32</v>
      </c>
      <c r="AJ107" t="s">
        <v>114</v>
      </c>
      <c r="AK107">
        <v>21042020</v>
      </c>
      <c r="AL107">
        <v>1843249</v>
      </c>
      <c r="AM107">
        <v>349011</v>
      </c>
      <c r="AN107">
        <v>18.93</v>
      </c>
      <c r="AO107" t="s">
        <v>114</v>
      </c>
      <c r="AP107">
        <v>20042020</v>
      </c>
      <c r="AQ107">
        <v>2281967</v>
      </c>
      <c r="AR107">
        <v>299796</v>
      </c>
      <c r="AS107">
        <v>13.14</v>
      </c>
      <c r="AT107" t="s">
        <v>114</v>
      </c>
      <c r="AU107">
        <v>17042020</v>
      </c>
      <c r="AV107">
        <v>3221712</v>
      </c>
      <c r="AW107">
        <v>465063</v>
      </c>
      <c r="AX107">
        <v>14.44</v>
      </c>
      <c r="AY107" t="s">
        <v>114</v>
      </c>
      <c r="AZ107">
        <v>16042020</v>
      </c>
      <c r="BA107">
        <v>2609106</v>
      </c>
      <c r="BB107">
        <v>707896</v>
      </c>
      <c r="BC107">
        <v>27.13</v>
      </c>
      <c r="BD107" t="s">
        <v>114</v>
      </c>
      <c r="BE107">
        <v>15042020</v>
      </c>
      <c r="BF107">
        <v>2320567</v>
      </c>
      <c r="BG107">
        <v>232159</v>
      </c>
      <c r="BH107">
        <v>10</v>
      </c>
      <c r="BI107" t="s">
        <v>114</v>
      </c>
      <c r="BJ107">
        <v>13042020</v>
      </c>
      <c r="BK107">
        <v>1035270</v>
      </c>
      <c r="BL107">
        <v>123261</v>
      </c>
      <c r="BM107">
        <v>11.91</v>
      </c>
      <c r="BN107" t="s">
        <v>114</v>
      </c>
      <c r="BO107">
        <v>9042020</v>
      </c>
      <c r="BP107">
        <v>1422887</v>
      </c>
      <c r="BQ107">
        <v>179328</v>
      </c>
      <c r="BR107">
        <v>12.6</v>
      </c>
      <c r="BS107" t="s">
        <v>114</v>
      </c>
      <c r="BT107">
        <v>8042020</v>
      </c>
      <c r="BU107">
        <v>2216470</v>
      </c>
      <c r="BV107">
        <v>268140</v>
      </c>
      <c r="BW107">
        <v>12.1</v>
      </c>
      <c r="BY107" t="str">
        <f t="shared" si="62"/>
        <v>PEL</v>
      </c>
      <c r="BZ107">
        <f t="shared" si="63"/>
        <v>1938021</v>
      </c>
      <c r="CA107">
        <f t="shared" si="64"/>
        <v>1638376</v>
      </c>
      <c r="CB107">
        <f t="shared" si="65"/>
        <v>2447231</v>
      </c>
      <c r="CC107">
        <f t="shared" si="66"/>
        <v>2863988</v>
      </c>
      <c r="CD107">
        <f t="shared" si="67"/>
        <v>2517127</v>
      </c>
      <c r="CE107">
        <f t="shared" si="68"/>
        <v>1765052</v>
      </c>
      <c r="CF107">
        <f t="shared" si="69"/>
        <v>1599645</v>
      </c>
      <c r="CG107">
        <f t="shared" si="70"/>
        <v>1843249</v>
      </c>
      <c r="CH107">
        <f t="shared" si="71"/>
        <v>2281967</v>
      </c>
      <c r="CI107">
        <f t="shared" si="72"/>
        <v>3221712</v>
      </c>
      <c r="CJ107">
        <f t="shared" si="73"/>
        <v>2609106</v>
      </c>
      <c r="CK107">
        <f t="shared" si="74"/>
        <v>2320567</v>
      </c>
      <c r="CL107">
        <f t="shared" si="75"/>
        <v>1035270</v>
      </c>
      <c r="CM107">
        <f t="shared" si="76"/>
        <v>1422887</v>
      </c>
      <c r="CN107">
        <f t="shared" si="77"/>
        <v>2216470</v>
      </c>
      <c r="CP107">
        <f t="shared" si="78"/>
        <v>6949595</v>
      </c>
      <c r="CQ107">
        <f t="shared" si="79"/>
        <v>11231774</v>
      </c>
      <c r="CR107">
        <f t="shared" si="80"/>
        <v>16956635</v>
      </c>
      <c r="CS107">
        <f t="shared" si="81"/>
        <v>27566177</v>
      </c>
      <c r="CU107">
        <f t="shared" si="82"/>
        <v>271824</v>
      </c>
      <c r="CV107">
        <f t="shared" si="83"/>
        <v>262755</v>
      </c>
      <c r="CW107">
        <f t="shared" si="84"/>
        <v>476312</v>
      </c>
      <c r="CX107">
        <f t="shared" si="85"/>
        <v>493685</v>
      </c>
      <c r="CY107">
        <f t="shared" si="86"/>
        <v>387009</v>
      </c>
      <c r="CZ107">
        <f t="shared" si="87"/>
        <v>195957</v>
      </c>
      <c r="DA107">
        <f t="shared" si="88"/>
        <v>181100</v>
      </c>
      <c r="DB107">
        <f t="shared" si="89"/>
        <v>349011</v>
      </c>
      <c r="DC107">
        <f t="shared" si="90"/>
        <v>299796</v>
      </c>
      <c r="DD107">
        <f t="shared" si="91"/>
        <v>465063</v>
      </c>
      <c r="DE107">
        <f t="shared" si="92"/>
        <v>707896</v>
      </c>
      <c r="DF107">
        <f t="shared" si="93"/>
        <v>232159</v>
      </c>
      <c r="DG107">
        <f t="shared" si="94"/>
        <v>123261</v>
      </c>
      <c r="DH107">
        <f t="shared" si="95"/>
        <v>179328</v>
      </c>
      <c r="DI107">
        <f t="shared" si="96"/>
        <v>268140</v>
      </c>
      <c r="DK107">
        <f t="shared" si="97"/>
        <v>123275200</v>
      </c>
      <c r="DL107">
        <f t="shared" si="98"/>
        <v>181571800</v>
      </c>
      <c r="DM107">
        <f t="shared" si="99"/>
        <v>264562500</v>
      </c>
      <c r="DN107">
        <f t="shared" si="100"/>
        <v>435333200</v>
      </c>
      <c r="DP107" t="str">
        <f t="shared" si="60"/>
        <v>PEL</v>
      </c>
      <c r="DQ107">
        <f t="shared" si="101"/>
        <v>14.03</v>
      </c>
      <c r="DR107" s="12">
        <f t="shared" si="102"/>
        <v>17.738472529694178</v>
      </c>
      <c r="DS107" s="12">
        <f t="shared" si="102"/>
        <v>16.165905759855924</v>
      </c>
      <c r="DT107" s="12">
        <f t="shared" si="102"/>
        <v>15.602299630793492</v>
      </c>
      <c r="DU107" s="12">
        <f t="shared" si="102"/>
        <v>15.792295028795614</v>
      </c>
      <c r="DV107" s="12" t="str">
        <f t="shared" si="103"/>
        <v/>
      </c>
      <c r="DX107" t="str">
        <f t="shared" si="61"/>
        <v>PEL</v>
      </c>
      <c r="DY107" s="12">
        <f t="shared" si="104"/>
        <v>14.03</v>
      </c>
      <c r="DZ107">
        <f t="shared" si="105"/>
        <v>16.04</v>
      </c>
      <c r="EA107">
        <f t="shared" si="106"/>
        <v>19.46</v>
      </c>
      <c r="EB107">
        <f t="shared" si="107"/>
        <v>17.239999999999998</v>
      </c>
      <c r="EC107">
        <f t="shared" si="108"/>
        <v>15.38</v>
      </c>
      <c r="ED107">
        <f t="shared" si="109"/>
        <v>11.1</v>
      </c>
      <c r="EE107">
        <f t="shared" si="110"/>
        <v>11.32</v>
      </c>
      <c r="EF107">
        <f t="shared" si="111"/>
        <v>18.93</v>
      </c>
      <c r="EG107">
        <f t="shared" si="112"/>
        <v>13.14</v>
      </c>
      <c r="EH107">
        <f t="shared" si="113"/>
        <v>14.44</v>
      </c>
      <c r="EI107">
        <f t="shared" si="114"/>
        <v>27.13</v>
      </c>
      <c r="EJ107">
        <f t="shared" si="115"/>
        <v>10</v>
      </c>
      <c r="EK107">
        <f t="shared" si="116"/>
        <v>11.91</v>
      </c>
      <c r="EL107">
        <f t="shared" si="117"/>
        <v>12.6</v>
      </c>
      <c r="EM107">
        <f t="shared" si="118"/>
        <v>12.1</v>
      </c>
    </row>
    <row r="108" spans="1:143" x14ac:dyDescent="0.25">
      <c r="A108" t="s">
        <v>115</v>
      </c>
      <c r="B108">
        <v>30042020</v>
      </c>
      <c r="C108">
        <v>3475780</v>
      </c>
      <c r="D108">
        <v>1392447</v>
      </c>
      <c r="E108">
        <v>40.06</v>
      </c>
      <c r="F108" t="s">
        <v>115</v>
      </c>
      <c r="G108">
        <v>29042020</v>
      </c>
      <c r="H108">
        <v>3269559</v>
      </c>
      <c r="I108">
        <v>1131197</v>
      </c>
      <c r="J108">
        <v>34.6</v>
      </c>
      <c r="K108" t="s">
        <v>115</v>
      </c>
      <c r="L108">
        <v>28042020</v>
      </c>
      <c r="M108">
        <v>3232974</v>
      </c>
      <c r="N108">
        <v>1555510</v>
      </c>
      <c r="O108">
        <v>48.11</v>
      </c>
      <c r="P108" t="s">
        <v>115</v>
      </c>
      <c r="Q108">
        <v>27042020</v>
      </c>
      <c r="R108">
        <v>2795322</v>
      </c>
      <c r="S108">
        <v>1478995</v>
      </c>
      <c r="T108">
        <v>52.91</v>
      </c>
      <c r="U108" t="s">
        <v>115</v>
      </c>
      <c r="V108">
        <v>24042020</v>
      </c>
      <c r="W108">
        <v>2514549</v>
      </c>
      <c r="X108">
        <v>1415191</v>
      </c>
      <c r="Y108">
        <v>56.28</v>
      </c>
      <c r="Z108" t="s">
        <v>115</v>
      </c>
      <c r="AA108">
        <v>23042020</v>
      </c>
      <c r="AB108">
        <v>3011312</v>
      </c>
      <c r="AC108">
        <v>1504229</v>
      </c>
      <c r="AD108">
        <v>49.95</v>
      </c>
      <c r="AE108" t="s">
        <v>115</v>
      </c>
      <c r="AF108">
        <v>22042020</v>
      </c>
      <c r="AG108">
        <v>6369527</v>
      </c>
      <c r="AH108">
        <v>2504953</v>
      </c>
      <c r="AI108">
        <v>39.33</v>
      </c>
      <c r="AJ108" t="s">
        <v>115</v>
      </c>
      <c r="AK108">
        <v>21042020</v>
      </c>
      <c r="AL108">
        <v>2014719</v>
      </c>
      <c r="AM108">
        <v>1071913</v>
      </c>
      <c r="AN108">
        <v>53.2</v>
      </c>
      <c r="AO108" t="s">
        <v>115</v>
      </c>
      <c r="AP108">
        <v>20042020</v>
      </c>
      <c r="AQ108">
        <v>4292560</v>
      </c>
      <c r="AR108">
        <v>2070820</v>
      </c>
      <c r="AS108">
        <v>48.24</v>
      </c>
      <c r="AT108" t="s">
        <v>115</v>
      </c>
      <c r="AU108">
        <v>17042020</v>
      </c>
      <c r="AV108">
        <v>5009748</v>
      </c>
      <c r="AW108">
        <v>2473809</v>
      </c>
      <c r="AX108">
        <v>49.38</v>
      </c>
      <c r="AY108" t="s">
        <v>115</v>
      </c>
      <c r="AZ108">
        <v>16042020</v>
      </c>
      <c r="BA108">
        <v>5049214</v>
      </c>
      <c r="BB108">
        <v>2781540</v>
      </c>
      <c r="BC108">
        <v>55.09</v>
      </c>
      <c r="BD108" t="s">
        <v>115</v>
      </c>
      <c r="BE108">
        <v>15042020</v>
      </c>
      <c r="BF108">
        <v>4072547</v>
      </c>
      <c r="BG108">
        <v>1714982</v>
      </c>
      <c r="BH108">
        <v>42.11</v>
      </c>
      <c r="BI108" t="s">
        <v>115</v>
      </c>
      <c r="BJ108">
        <v>13042020</v>
      </c>
      <c r="BK108">
        <v>1583326</v>
      </c>
      <c r="BL108">
        <v>734536</v>
      </c>
      <c r="BM108">
        <v>46.39</v>
      </c>
      <c r="BN108" t="s">
        <v>115</v>
      </c>
      <c r="BO108">
        <v>9042020</v>
      </c>
      <c r="BP108">
        <v>4082721</v>
      </c>
      <c r="BQ108">
        <v>2062912</v>
      </c>
      <c r="BR108">
        <v>50.53</v>
      </c>
      <c r="BS108" t="s">
        <v>115</v>
      </c>
      <c r="BT108">
        <v>8042020</v>
      </c>
      <c r="BU108">
        <v>6347443</v>
      </c>
      <c r="BV108">
        <v>3029470</v>
      </c>
      <c r="BW108">
        <v>47.73</v>
      </c>
      <c r="BY108" t="str">
        <f t="shared" si="62"/>
        <v>PETRONET</v>
      </c>
      <c r="BZ108">
        <f t="shared" si="63"/>
        <v>3475780</v>
      </c>
      <c r="CA108">
        <f t="shared" si="64"/>
        <v>3269559</v>
      </c>
      <c r="CB108">
        <f t="shared" si="65"/>
        <v>3232974</v>
      </c>
      <c r="CC108">
        <f t="shared" si="66"/>
        <v>2795322</v>
      </c>
      <c r="CD108">
        <f t="shared" si="67"/>
        <v>2514549</v>
      </c>
      <c r="CE108">
        <f t="shared" si="68"/>
        <v>3011312</v>
      </c>
      <c r="CF108">
        <f t="shared" si="69"/>
        <v>6369527</v>
      </c>
      <c r="CG108">
        <f t="shared" si="70"/>
        <v>2014719</v>
      </c>
      <c r="CH108">
        <f t="shared" si="71"/>
        <v>4292560</v>
      </c>
      <c r="CI108">
        <f t="shared" si="72"/>
        <v>5009748</v>
      </c>
      <c r="CJ108">
        <f t="shared" si="73"/>
        <v>5049214</v>
      </c>
      <c r="CK108">
        <f t="shared" si="74"/>
        <v>4072547</v>
      </c>
      <c r="CL108">
        <f t="shared" si="75"/>
        <v>1583326</v>
      </c>
      <c r="CM108">
        <f t="shared" si="76"/>
        <v>4082721</v>
      </c>
      <c r="CN108">
        <f t="shared" si="77"/>
        <v>6347443</v>
      </c>
      <c r="CP108">
        <f t="shared" si="78"/>
        <v>9297855</v>
      </c>
      <c r="CQ108">
        <f t="shared" si="79"/>
        <v>14823716</v>
      </c>
      <c r="CR108">
        <f t="shared" si="80"/>
        <v>27500522</v>
      </c>
      <c r="CS108">
        <f t="shared" si="81"/>
        <v>47298078</v>
      </c>
      <c r="CU108">
        <f t="shared" si="82"/>
        <v>1392447</v>
      </c>
      <c r="CV108">
        <f t="shared" si="83"/>
        <v>1131197</v>
      </c>
      <c r="CW108">
        <f t="shared" si="84"/>
        <v>1555510</v>
      </c>
      <c r="CX108">
        <f t="shared" si="85"/>
        <v>1478995</v>
      </c>
      <c r="CY108">
        <f t="shared" si="86"/>
        <v>1415191</v>
      </c>
      <c r="CZ108">
        <f t="shared" si="87"/>
        <v>1504229</v>
      </c>
      <c r="DA108">
        <f t="shared" si="88"/>
        <v>2504953</v>
      </c>
      <c r="DB108">
        <f t="shared" si="89"/>
        <v>1071913</v>
      </c>
      <c r="DC108">
        <f t="shared" si="90"/>
        <v>2070820</v>
      </c>
      <c r="DD108">
        <f t="shared" si="91"/>
        <v>2473809</v>
      </c>
      <c r="DE108">
        <f t="shared" si="92"/>
        <v>2781540</v>
      </c>
      <c r="DF108">
        <f t="shared" si="93"/>
        <v>1714982</v>
      </c>
      <c r="DG108">
        <f t="shared" si="94"/>
        <v>734536</v>
      </c>
      <c r="DH108">
        <f t="shared" si="95"/>
        <v>2062912</v>
      </c>
      <c r="DI108">
        <f t="shared" si="96"/>
        <v>3029470</v>
      </c>
      <c r="DK108">
        <f t="shared" si="97"/>
        <v>416570200</v>
      </c>
      <c r="DL108">
        <f t="shared" si="98"/>
        <v>708512200</v>
      </c>
      <c r="DM108">
        <f t="shared" si="99"/>
        <v>1273280800</v>
      </c>
      <c r="DN108">
        <f t="shared" si="100"/>
        <v>2250058700</v>
      </c>
      <c r="DP108" t="str">
        <f t="shared" si="60"/>
        <v>PETRONET</v>
      </c>
      <c r="DQ108">
        <f t="shared" si="101"/>
        <v>40.06</v>
      </c>
      <c r="DR108" s="12">
        <f t="shared" si="102"/>
        <v>44.802828179187564</v>
      </c>
      <c r="DS108" s="12">
        <f t="shared" si="102"/>
        <v>47.795856315649871</v>
      </c>
      <c r="DT108" s="12">
        <f t="shared" si="102"/>
        <v>46.30024113724096</v>
      </c>
      <c r="DU108" s="12">
        <f t="shared" si="102"/>
        <v>47.571884422026621</v>
      </c>
      <c r="DV108" s="12" t="str">
        <f t="shared" si="103"/>
        <v/>
      </c>
      <c r="DX108" t="str">
        <f t="shared" si="61"/>
        <v>PETRONET</v>
      </c>
      <c r="DY108" s="12">
        <f t="shared" si="104"/>
        <v>40.06</v>
      </c>
      <c r="DZ108">
        <f t="shared" si="105"/>
        <v>34.6</v>
      </c>
      <c r="EA108">
        <f t="shared" si="106"/>
        <v>48.11</v>
      </c>
      <c r="EB108">
        <f t="shared" si="107"/>
        <v>52.91</v>
      </c>
      <c r="EC108">
        <f t="shared" si="108"/>
        <v>56.28</v>
      </c>
      <c r="ED108">
        <f t="shared" si="109"/>
        <v>49.95</v>
      </c>
      <c r="EE108">
        <f t="shared" si="110"/>
        <v>39.33</v>
      </c>
      <c r="EF108">
        <f t="shared" si="111"/>
        <v>53.2</v>
      </c>
      <c r="EG108">
        <f t="shared" si="112"/>
        <v>48.24</v>
      </c>
      <c r="EH108">
        <f t="shared" si="113"/>
        <v>49.38</v>
      </c>
      <c r="EI108">
        <f t="shared" si="114"/>
        <v>55.09</v>
      </c>
      <c r="EJ108">
        <f t="shared" si="115"/>
        <v>42.11</v>
      </c>
      <c r="EK108">
        <f t="shared" si="116"/>
        <v>46.39</v>
      </c>
      <c r="EL108">
        <f t="shared" si="117"/>
        <v>50.53</v>
      </c>
      <c r="EM108">
        <f t="shared" si="118"/>
        <v>47.73</v>
      </c>
    </row>
    <row r="109" spans="1:143" x14ac:dyDescent="0.25">
      <c r="A109" t="s">
        <v>116</v>
      </c>
      <c r="B109">
        <v>30042020</v>
      </c>
      <c r="C109">
        <v>7003472</v>
      </c>
      <c r="D109">
        <v>1138614</v>
      </c>
      <c r="E109">
        <v>16.260000000000002</v>
      </c>
      <c r="F109" t="s">
        <v>116</v>
      </c>
      <c r="G109">
        <v>29042020</v>
      </c>
      <c r="H109">
        <v>13212772</v>
      </c>
      <c r="I109">
        <v>2399484</v>
      </c>
      <c r="J109">
        <v>18.16</v>
      </c>
      <c r="K109" t="s">
        <v>116</v>
      </c>
      <c r="L109">
        <v>28042020</v>
      </c>
      <c r="M109">
        <v>3842267</v>
      </c>
      <c r="N109">
        <v>1099996</v>
      </c>
      <c r="O109">
        <v>28.63</v>
      </c>
      <c r="P109" t="s">
        <v>116</v>
      </c>
      <c r="Q109">
        <v>27042020</v>
      </c>
      <c r="R109">
        <v>3560256</v>
      </c>
      <c r="S109">
        <v>1329928</v>
      </c>
      <c r="T109">
        <v>37.35</v>
      </c>
      <c r="U109" t="s">
        <v>116</v>
      </c>
      <c r="V109">
        <v>24042020</v>
      </c>
      <c r="W109">
        <v>7988485</v>
      </c>
      <c r="X109">
        <v>3171376</v>
      </c>
      <c r="Y109">
        <v>39.700000000000003</v>
      </c>
      <c r="Z109" t="s">
        <v>116</v>
      </c>
      <c r="AA109">
        <v>23042020</v>
      </c>
      <c r="AB109">
        <v>5517990</v>
      </c>
      <c r="AC109">
        <v>1793377</v>
      </c>
      <c r="AD109">
        <v>32.5</v>
      </c>
      <c r="AE109" t="s">
        <v>116</v>
      </c>
      <c r="AF109">
        <v>22042020</v>
      </c>
      <c r="AG109">
        <v>4724481</v>
      </c>
      <c r="AH109">
        <v>1530891</v>
      </c>
      <c r="AI109">
        <v>32.4</v>
      </c>
      <c r="AJ109" t="s">
        <v>116</v>
      </c>
      <c r="AK109">
        <v>21042020</v>
      </c>
      <c r="AL109">
        <v>3465704</v>
      </c>
      <c r="AM109">
        <v>1024760</v>
      </c>
      <c r="AN109">
        <v>29.57</v>
      </c>
      <c r="AO109" t="s">
        <v>116</v>
      </c>
      <c r="AP109">
        <v>20042020</v>
      </c>
      <c r="AQ109">
        <v>6761750</v>
      </c>
      <c r="AR109">
        <v>2071916</v>
      </c>
      <c r="AS109">
        <v>30.64</v>
      </c>
      <c r="AT109" t="s">
        <v>116</v>
      </c>
      <c r="AU109">
        <v>17042020</v>
      </c>
      <c r="AV109">
        <v>11222829</v>
      </c>
      <c r="AW109">
        <v>3305030</v>
      </c>
      <c r="AX109">
        <v>29.45</v>
      </c>
      <c r="AY109" t="s">
        <v>116</v>
      </c>
      <c r="AZ109">
        <v>16042020</v>
      </c>
      <c r="BA109">
        <v>4994942</v>
      </c>
      <c r="BB109">
        <v>1824862</v>
      </c>
      <c r="BC109">
        <v>36.53</v>
      </c>
      <c r="BD109" t="s">
        <v>116</v>
      </c>
      <c r="BE109">
        <v>15042020</v>
      </c>
      <c r="BF109">
        <v>7944539</v>
      </c>
      <c r="BG109">
        <v>3002919</v>
      </c>
      <c r="BH109">
        <v>37.799999999999997</v>
      </c>
      <c r="BI109" t="s">
        <v>116</v>
      </c>
      <c r="BJ109">
        <v>13042020</v>
      </c>
      <c r="BK109">
        <v>3453484</v>
      </c>
      <c r="BL109">
        <v>632403</v>
      </c>
      <c r="BM109">
        <v>18.309999999999999</v>
      </c>
      <c r="BN109" t="s">
        <v>116</v>
      </c>
      <c r="BO109">
        <v>9042020</v>
      </c>
      <c r="BP109">
        <v>4224347</v>
      </c>
      <c r="BQ109">
        <v>1371536</v>
      </c>
      <c r="BR109">
        <v>32.47</v>
      </c>
      <c r="BS109" t="s">
        <v>116</v>
      </c>
      <c r="BT109">
        <v>8042020</v>
      </c>
      <c r="BU109">
        <v>4906216</v>
      </c>
      <c r="BV109">
        <v>1017556</v>
      </c>
      <c r="BW109">
        <v>20.74</v>
      </c>
      <c r="BY109" t="str">
        <f t="shared" si="62"/>
        <v>PFC</v>
      </c>
      <c r="BZ109">
        <f t="shared" si="63"/>
        <v>7003472</v>
      </c>
      <c r="CA109">
        <f t="shared" si="64"/>
        <v>13212772</v>
      </c>
      <c r="CB109">
        <f t="shared" si="65"/>
        <v>3842267</v>
      </c>
      <c r="CC109">
        <f t="shared" si="66"/>
        <v>3560256</v>
      </c>
      <c r="CD109">
        <f t="shared" si="67"/>
        <v>7988485</v>
      </c>
      <c r="CE109">
        <f t="shared" si="68"/>
        <v>5517990</v>
      </c>
      <c r="CF109">
        <f t="shared" si="69"/>
        <v>4724481</v>
      </c>
      <c r="CG109">
        <f t="shared" si="70"/>
        <v>3465704</v>
      </c>
      <c r="CH109">
        <f t="shared" si="71"/>
        <v>6761750</v>
      </c>
      <c r="CI109">
        <f t="shared" si="72"/>
        <v>11222829</v>
      </c>
      <c r="CJ109">
        <f t="shared" si="73"/>
        <v>4994942</v>
      </c>
      <c r="CK109">
        <f t="shared" si="74"/>
        <v>7944539</v>
      </c>
      <c r="CL109">
        <f t="shared" si="75"/>
        <v>3453484</v>
      </c>
      <c r="CM109">
        <f t="shared" si="76"/>
        <v>4224347</v>
      </c>
      <c r="CN109">
        <f t="shared" si="77"/>
        <v>4906216</v>
      </c>
      <c r="CP109">
        <f t="shared" si="78"/>
        <v>20615295</v>
      </c>
      <c r="CQ109">
        <f t="shared" si="79"/>
        <v>34121770</v>
      </c>
      <c r="CR109">
        <f t="shared" si="80"/>
        <v>49073705</v>
      </c>
      <c r="CS109">
        <f t="shared" si="81"/>
        <v>80913846</v>
      </c>
      <c r="CU109">
        <f t="shared" si="82"/>
        <v>1138614</v>
      </c>
      <c r="CV109">
        <f t="shared" si="83"/>
        <v>2399484</v>
      </c>
      <c r="CW109">
        <f t="shared" si="84"/>
        <v>1099996</v>
      </c>
      <c r="CX109">
        <f t="shared" si="85"/>
        <v>1329928</v>
      </c>
      <c r="CY109">
        <f t="shared" si="86"/>
        <v>3171376</v>
      </c>
      <c r="CZ109">
        <f t="shared" si="87"/>
        <v>1793377</v>
      </c>
      <c r="DA109">
        <f t="shared" si="88"/>
        <v>1530891</v>
      </c>
      <c r="DB109">
        <f t="shared" si="89"/>
        <v>1024760</v>
      </c>
      <c r="DC109">
        <f t="shared" si="90"/>
        <v>2071916</v>
      </c>
      <c r="DD109">
        <f t="shared" si="91"/>
        <v>3305030</v>
      </c>
      <c r="DE109">
        <f t="shared" si="92"/>
        <v>1824862</v>
      </c>
      <c r="DF109">
        <f t="shared" si="93"/>
        <v>3002919</v>
      </c>
      <c r="DG109">
        <f t="shared" si="94"/>
        <v>632403</v>
      </c>
      <c r="DH109">
        <f t="shared" si="95"/>
        <v>1371536</v>
      </c>
      <c r="DI109">
        <f t="shared" si="96"/>
        <v>1017556</v>
      </c>
      <c r="DK109">
        <f t="shared" si="97"/>
        <v>482940800</v>
      </c>
      <c r="DL109">
        <f t="shared" si="98"/>
        <v>979416100</v>
      </c>
      <c r="DM109">
        <f t="shared" si="99"/>
        <v>1442172800</v>
      </c>
      <c r="DN109">
        <f t="shared" si="100"/>
        <v>2455847800</v>
      </c>
      <c r="DP109" t="str">
        <f t="shared" si="60"/>
        <v>PFC</v>
      </c>
      <c r="DQ109">
        <f t="shared" si="101"/>
        <v>16.260000000000002</v>
      </c>
      <c r="DR109" s="12">
        <f t="shared" si="102"/>
        <v>23.426334670447353</v>
      </c>
      <c r="DS109" s="12">
        <f t="shared" si="102"/>
        <v>28.703554944541271</v>
      </c>
      <c r="DT109" s="12">
        <f t="shared" si="102"/>
        <v>29.387893170079579</v>
      </c>
      <c r="DU109" s="12">
        <f t="shared" si="102"/>
        <v>30.351391281042307</v>
      </c>
      <c r="DV109" s="12" t="str">
        <f t="shared" si="103"/>
        <v/>
      </c>
      <c r="DX109" t="str">
        <f t="shared" si="61"/>
        <v>PFC</v>
      </c>
      <c r="DY109" s="12">
        <f t="shared" si="104"/>
        <v>16.260000000000002</v>
      </c>
      <c r="DZ109">
        <f t="shared" si="105"/>
        <v>18.16</v>
      </c>
      <c r="EA109">
        <f t="shared" si="106"/>
        <v>28.63</v>
      </c>
      <c r="EB109">
        <f t="shared" si="107"/>
        <v>37.35</v>
      </c>
      <c r="EC109">
        <f t="shared" si="108"/>
        <v>39.700000000000003</v>
      </c>
      <c r="ED109">
        <f t="shared" si="109"/>
        <v>32.5</v>
      </c>
      <c r="EE109">
        <f t="shared" si="110"/>
        <v>32.4</v>
      </c>
      <c r="EF109">
        <f t="shared" si="111"/>
        <v>29.57</v>
      </c>
      <c r="EG109">
        <f t="shared" si="112"/>
        <v>30.64</v>
      </c>
      <c r="EH109">
        <f t="shared" si="113"/>
        <v>29.45</v>
      </c>
      <c r="EI109">
        <f t="shared" si="114"/>
        <v>36.53</v>
      </c>
      <c r="EJ109">
        <f t="shared" si="115"/>
        <v>37.799999999999997</v>
      </c>
      <c r="EK109">
        <f t="shared" si="116"/>
        <v>18.309999999999999</v>
      </c>
      <c r="EL109">
        <f t="shared" si="117"/>
        <v>32.47</v>
      </c>
      <c r="EM109">
        <f t="shared" si="118"/>
        <v>20.74</v>
      </c>
    </row>
    <row r="110" spans="1:143" x14ac:dyDescent="0.25">
      <c r="A110" t="s">
        <v>117</v>
      </c>
      <c r="B110">
        <v>30042020</v>
      </c>
      <c r="C110">
        <v>814819</v>
      </c>
      <c r="D110">
        <v>259809</v>
      </c>
      <c r="E110">
        <v>31.89</v>
      </c>
      <c r="F110" t="s">
        <v>117</v>
      </c>
      <c r="G110">
        <v>29042020</v>
      </c>
      <c r="H110">
        <v>571059</v>
      </c>
      <c r="I110">
        <v>208598</v>
      </c>
      <c r="J110">
        <v>36.53</v>
      </c>
      <c r="K110" t="s">
        <v>117</v>
      </c>
      <c r="L110">
        <v>28042020</v>
      </c>
      <c r="M110">
        <v>773625</v>
      </c>
      <c r="N110">
        <v>157768</v>
      </c>
      <c r="O110">
        <v>20.39</v>
      </c>
      <c r="P110" t="s">
        <v>117</v>
      </c>
      <c r="Q110">
        <v>27042020</v>
      </c>
      <c r="R110">
        <v>922147</v>
      </c>
      <c r="S110">
        <v>234398</v>
      </c>
      <c r="T110">
        <v>25.42</v>
      </c>
      <c r="U110" t="s">
        <v>117</v>
      </c>
      <c r="V110">
        <v>24042020</v>
      </c>
      <c r="W110">
        <v>1241873</v>
      </c>
      <c r="X110">
        <v>251664</v>
      </c>
      <c r="Y110">
        <v>20.260000000000002</v>
      </c>
      <c r="Z110" t="s">
        <v>117</v>
      </c>
      <c r="AA110">
        <v>23042020</v>
      </c>
      <c r="AB110">
        <v>1389946</v>
      </c>
      <c r="AC110">
        <v>254563</v>
      </c>
      <c r="AD110">
        <v>18.309999999999999</v>
      </c>
      <c r="AE110" t="s">
        <v>117</v>
      </c>
      <c r="AF110">
        <v>22042020</v>
      </c>
      <c r="AG110">
        <v>1431177</v>
      </c>
      <c r="AH110">
        <v>316284</v>
      </c>
      <c r="AI110">
        <v>22.1</v>
      </c>
      <c r="AJ110" t="s">
        <v>117</v>
      </c>
      <c r="AK110">
        <v>21042020</v>
      </c>
      <c r="AL110">
        <v>1079429</v>
      </c>
      <c r="AM110">
        <v>242262</v>
      </c>
      <c r="AN110">
        <v>22.44</v>
      </c>
      <c r="AO110" t="s">
        <v>117</v>
      </c>
      <c r="AP110">
        <v>20042020</v>
      </c>
      <c r="AQ110">
        <v>618633</v>
      </c>
      <c r="AR110">
        <v>210371</v>
      </c>
      <c r="AS110">
        <v>34.01</v>
      </c>
      <c r="AT110" t="s">
        <v>117</v>
      </c>
      <c r="AU110">
        <v>17042020</v>
      </c>
      <c r="AV110">
        <v>761950</v>
      </c>
      <c r="AW110">
        <v>269561</v>
      </c>
      <c r="AX110">
        <v>35.380000000000003</v>
      </c>
      <c r="AY110" t="s">
        <v>117</v>
      </c>
      <c r="AZ110">
        <v>16042020</v>
      </c>
      <c r="BA110">
        <v>1028043</v>
      </c>
      <c r="BB110">
        <v>364859</v>
      </c>
      <c r="BC110">
        <v>35.49</v>
      </c>
      <c r="BD110" t="s">
        <v>117</v>
      </c>
      <c r="BE110">
        <v>15042020</v>
      </c>
      <c r="BF110">
        <v>1706028</v>
      </c>
      <c r="BG110">
        <v>610443</v>
      </c>
      <c r="BH110">
        <v>35.78</v>
      </c>
      <c r="BI110" t="s">
        <v>117</v>
      </c>
      <c r="BJ110">
        <v>13042020</v>
      </c>
      <c r="BK110">
        <v>1016607</v>
      </c>
      <c r="BL110">
        <v>220519</v>
      </c>
      <c r="BM110">
        <v>21.69</v>
      </c>
      <c r="BN110" t="s">
        <v>117</v>
      </c>
      <c r="BO110">
        <v>9042020</v>
      </c>
      <c r="BP110">
        <v>602391</v>
      </c>
      <c r="BQ110">
        <v>233175</v>
      </c>
      <c r="BR110">
        <v>38.71</v>
      </c>
      <c r="BS110" t="s">
        <v>117</v>
      </c>
      <c r="BT110">
        <v>8042020</v>
      </c>
      <c r="BU110">
        <v>894276</v>
      </c>
      <c r="BV110">
        <v>316089</v>
      </c>
      <c r="BW110">
        <v>35.35</v>
      </c>
      <c r="BY110" t="str">
        <f t="shared" si="62"/>
        <v>PIDILITIND</v>
      </c>
      <c r="BZ110">
        <f t="shared" si="63"/>
        <v>814819</v>
      </c>
      <c r="CA110">
        <f t="shared" si="64"/>
        <v>571059</v>
      </c>
      <c r="CB110">
        <f t="shared" si="65"/>
        <v>773625</v>
      </c>
      <c r="CC110">
        <f t="shared" si="66"/>
        <v>922147</v>
      </c>
      <c r="CD110">
        <f t="shared" si="67"/>
        <v>1241873</v>
      </c>
      <c r="CE110">
        <f t="shared" si="68"/>
        <v>1389946</v>
      </c>
      <c r="CF110">
        <f t="shared" si="69"/>
        <v>1431177</v>
      </c>
      <c r="CG110">
        <f t="shared" si="70"/>
        <v>1079429</v>
      </c>
      <c r="CH110">
        <f t="shared" si="71"/>
        <v>618633</v>
      </c>
      <c r="CI110">
        <f t="shared" si="72"/>
        <v>761950</v>
      </c>
      <c r="CJ110">
        <f t="shared" si="73"/>
        <v>1028043</v>
      </c>
      <c r="CK110">
        <f t="shared" si="74"/>
        <v>1706028</v>
      </c>
      <c r="CL110">
        <f t="shared" si="75"/>
        <v>1016607</v>
      </c>
      <c r="CM110">
        <f t="shared" si="76"/>
        <v>602391</v>
      </c>
      <c r="CN110">
        <f t="shared" si="77"/>
        <v>894276</v>
      </c>
      <c r="CP110">
        <f t="shared" si="78"/>
        <v>2266831</v>
      </c>
      <c r="CQ110">
        <f t="shared" si="79"/>
        <v>4898650</v>
      </c>
      <c r="CR110">
        <f t="shared" si="80"/>
        <v>8027889</v>
      </c>
      <c r="CS110">
        <f t="shared" si="81"/>
        <v>13142908</v>
      </c>
      <c r="CU110">
        <f t="shared" si="82"/>
        <v>259809</v>
      </c>
      <c r="CV110">
        <f t="shared" si="83"/>
        <v>208598</v>
      </c>
      <c r="CW110">
        <f t="shared" si="84"/>
        <v>157768</v>
      </c>
      <c r="CX110">
        <f t="shared" si="85"/>
        <v>234398</v>
      </c>
      <c r="CY110">
        <f t="shared" si="86"/>
        <v>251664</v>
      </c>
      <c r="CZ110">
        <f t="shared" si="87"/>
        <v>254563</v>
      </c>
      <c r="DA110">
        <f t="shared" si="88"/>
        <v>316284</v>
      </c>
      <c r="DB110">
        <f t="shared" si="89"/>
        <v>242262</v>
      </c>
      <c r="DC110">
        <f t="shared" si="90"/>
        <v>210371</v>
      </c>
      <c r="DD110">
        <f t="shared" si="91"/>
        <v>269561</v>
      </c>
      <c r="DE110">
        <f t="shared" si="92"/>
        <v>364859</v>
      </c>
      <c r="DF110">
        <f t="shared" si="93"/>
        <v>610443</v>
      </c>
      <c r="DG110">
        <f t="shared" si="94"/>
        <v>220519</v>
      </c>
      <c r="DH110">
        <f t="shared" si="95"/>
        <v>233175</v>
      </c>
      <c r="DI110">
        <f t="shared" si="96"/>
        <v>316089</v>
      </c>
      <c r="DK110">
        <f t="shared" si="97"/>
        <v>60076400</v>
      </c>
      <c r="DL110">
        <f t="shared" si="98"/>
        <v>110699100</v>
      </c>
      <c r="DM110">
        <f t="shared" si="99"/>
        <v>187590800</v>
      </c>
      <c r="DN110">
        <f t="shared" si="100"/>
        <v>357446500</v>
      </c>
      <c r="DP110" t="str">
        <f t="shared" si="60"/>
        <v>PIDILITIND</v>
      </c>
      <c r="DQ110">
        <f t="shared" si="101"/>
        <v>31.89</v>
      </c>
      <c r="DR110" s="12">
        <f t="shared" si="102"/>
        <v>26.502372695626626</v>
      </c>
      <c r="DS110" s="12">
        <f t="shared" si="102"/>
        <v>22.597879007481652</v>
      </c>
      <c r="DT110" s="12">
        <f t="shared" si="102"/>
        <v>23.367388363242192</v>
      </c>
      <c r="DU110" s="12">
        <f t="shared" si="102"/>
        <v>27.196911064126752</v>
      </c>
      <c r="DV110" s="12">
        <f t="shared" si="103"/>
        <v>31.89</v>
      </c>
      <c r="DX110" t="str">
        <f t="shared" si="61"/>
        <v>PIDILITIND</v>
      </c>
      <c r="DY110" s="12">
        <f t="shared" si="104"/>
        <v>31.89</v>
      </c>
      <c r="DZ110">
        <f t="shared" si="105"/>
        <v>36.53</v>
      </c>
      <c r="EA110">
        <f t="shared" si="106"/>
        <v>20.39</v>
      </c>
      <c r="EB110">
        <f t="shared" si="107"/>
        <v>25.42</v>
      </c>
      <c r="EC110">
        <f t="shared" si="108"/>
        <v>20.260000000000002</v>
      </c>
      <c r="ED110">
        <f t="shared" si="109"/>
        <v>18.309999999999999</v>
      </c>
      <c r="EE110">
        <f t="shared" si="110"/>
        <v>22.1</v>
      </c>
      <c r="EF110">
        <f t="shared" si="111"/>
        <v>22.44</v>
      </c>
      <c r="EG110">
        <f t="shared" si="112"/>
        <v>34.01</v>
      </c>
      <c r="EH110">
        <f t="shared" si="113"/>
        <v>35.380000000000003</v>
      </c>
      <c r="EI110">
        <f t="shared" si="114"/>
        <v>35.49</v>
      </c>
      <c r="EJ110">
        <f t="shared" si="115"/>
        <v>35.78</v>
      </c>
      <c r="EK110">
        <f t="shared" si="116"/>
        <v>21.69</v>
      </c>
      <c r="EL110">
        <f t="shared" si="117"/>
        <v>38.71</v>
      </c>
      <c r="EM110">
        <f t="shared" si="118"/>
        <v>35.35</v>
      </c>
    </row>
    <row r="111" spans="1:143" x14ac:dyDescent="0.25">
      <c r="A111" t="s">
        <v>118</v>
      </c>
      <c r="B111">
        <v>30042020</v>
      </c>
      <c r="C111">
        <v>31467001</v>
      </c>
      <c r="D111">
        <v>5287045</v>
      </c>
      <c r="E111">
        <v>16.8</v>
      </c>
      <c r="F111" t="s">
        <v>118</v>
      </c>
      <c r="G111">
        <v>29042020</v>
      </c>
      <c r="H111">
        <v>18719199</v>
      </c>
      <c r="I111">
        <v>4762995</v>
      </c>
      <c r="J111">
        <v>25.44</v>
      </c>
      <c r="K111" t="s">
        <v>118</v>
      </c>
      <c r="L111">
        <v>28042020</v>
      </c>
      <c r="M111">
        <v>11780170</v>
      </c>
      <c r="N111">
        <v>2761490</v>
      </c>
      <c r="O111">
        <v>23.44</v>
      </c>
      <c r="P111" t="s">
        <v>118</v>
      </c>
      <c r="Q111">
        <v>27042020</v>
      </c>
      <c r="R111">
        <v>11950763</v>
      </c>
      <c r="S111">
        <v>2668867</v>
      </c>
      <c r="T111">
        <v>22.33</v>
      </c>
      <c r="U111" t="s">
        <v>118</v>
      </c>
      <c r="V111">
        <v>24042020</v>
      </c>
      <c r="W111">
        <v>14351047</v>
      </c>
      <c r="X111">
        <v>3814595</v>
      </c>
      <c r="Y111">
        <v>26.58</v>
      </c>
      <c r="Z111" t="s">
        <v>118</v>
      </c>
      <c r="AA111">
        <v>23042020</v>
      </c>
      <c r="AB111">
        <v>19393369</v>
      </c>
      <c r="AC111">
        <v>2417362</v>
      </c>
      <c r="AD111">
        <v>12.46</v>
      </c>
      <c r="AE111" t="s">
        <v>118</v>
      </c>
      <c r="AF111">
        <v>22042020</v>
      </c>
      <c r="AG111">
        <v>18793922</v>
      </c>
      <c r="AH111">
        <v>3189345</v>
      </c>
      <c r="AI111">
        <v>16.97</v>
      </c>
      <c r="AJ111" t="s">
        <v>118</v>
      </c>
      <c r="AK111">
        <v>21042020</v>
      </c>
      <c r="AL111">
        <v>21858220</v>
      </c>
      <c r="AM111">
        <v>6318167</v>
      </c>
      <c r="AN111">
        <v>28.91</v>
      </c>
      <c r="AO111" t="s">
        <v>118</v>
      </c>
      <c r="AP111">
        <v>20042020</v>
      </c>
      <c r="AQ111">
        <v>41211953</v>
      </c>
      <c r="AR111">
        <v>6129644</v>
      </c>
      <c r="AS111">
        <v>14.87</v>
      </c>
      <c r="AT111" t="s">
        <v>118</v>
      </c>
      <c r="AU111">
        <v>17042020</v>
      </c>
      <c r="AV111">
        <v>28208948</v>
      </c>
      <c r="AW111">
        <v>5022429</v>
      </c>
      <c r="AX111">
        <v>17.8</v>
      </c>
      <c r="AY111" t="s">
        <v>118</v>
      </c>
      <c r="AZ111">
        <v>16042020</v>
      </c>
      <c r="BA111">
        <v>19994398</v>
      </c>
      <c r="BB111">
        <v>4150653</v>
      </c>
      <c r="BC111">
        <v>20.76</v>
      </c>
      <c r="BD111" t="s">
        <v>118</v>
      </c>
      <c r="BE111">
        <v>15042020</v>
      </c>
      <c r="BF111">
        <v>22095563</v>
      </c>
      <c r="BG111">
        <v>4390656</v>
      </c>
      <c r="BH111">
        <v>19.87</v>
      </c>
      <c r="BI111" t="s">
        <v>118</v>
      </c>
      <c r="BJ111">
        <v>13042020</v>
      </c>
      <c r="BK111">
        <v>16584316</v>
      </c>
      <c r="BL111">
        <v>2868678</v>
      </c>
      <c r="BM111">
        <v>17.3</v>
      </c>
      <c r="BN111" t="s">
        <v>118</v>
      </c>
      <c r="BO111">
        <v>9042020</v>
      </c>
      <c r="BP111">
        <v>23014346</v>
      </c>
      <c r="BQ111">
        <v>3441238</v>
      </c>
      <c r="BR111">
        <v>14.95</v>
      </c>
      <c r="BS111" t="s">
        <v>118</v>
      </c>
      <c r="BT111">
        <v>8042020</v>
      </c>
      <c r="BU111">
        <v>29666254</v>
      </c>
      <c r="BV111">
        <v>2820897</v>
      </c>
      <c r="BW111">
        <v>9.51</v>
      </c>
      <c r="BY111" t="str">
        <f t="shared" si="62"/>
        <v>PNB</v>
      </c>
      <c r="BZ111">
        <f t="shared" si="63"/>
        <v>31467001</v>
      </c>
      <c r="CA111">
        <f t="shared" si="64"/>
        <v>18719199</v>
      </c>
      <c r="CB111">
        <f t="shared" si="65"/>
        <v>11780170</v>
      </c>
      <c r="CC111">
        <f t="shared" si="66"/>
        <v>11950763</v>
      </c>
      <c r="CD111">
        <f t="shared" si="67"/>
        <v>14351047</v>
      </c>
      <c r="CE111">
        <f t="shared" si="68"/>
        <v>19393369</v>
      </c>
      <c r="CF111">
        <f t="shared" si="69"/>
        <v>18793922</v>
      </c>
      <c r="CG111">
        <f t="shared" si="70"/>
        <v>21858220</v>
      </c>
      <c r="CH111">
        <f t="shared" si="71"/>
        <v>41211953</v>
      </c>
      <c r="CI111">
        <f t="shared" si="72"/>
        <v>28208948</v>
      </c>
      <c r="CJ111">
        <f t="shared" si="73"/>
        <v>19994398</v>
      </c>
      <c r="CK111">
        <f t="shared" si="74"/>
        <v>22095563</v>
      </c>
      <c r="CL111">
        <f t="shared" si="75"/>
        <v>16584316</v>
      </c>
      <c r="CM111">
        <f t="shared" si="76"/>
        <v>23014346</v>
      </c>
      <c r="CN111">
        <f t="shared" si="77"/>
        <v>29666254</v>
      </c>
      <c r="CP111">
        <f t="shared" si="78"/>
        <v>42450132</v>
      </c>
      <c r="CQ111">
        <f t="shared" si="79"/>
        <v>76194548</v>
      </c>
      <c r="CR111">
        <f t="shared" si="80"/>
        <v>158058643</v>
      </c>
      <c r="CS111">
        <f t="shared" si="81"/>
        <v>267956214</v>
      </c>
      <c r="CU111">
        <f t="shared" si="82"/>
        <v>5287045</v>
      </c>
      <c r="CV111">
        <f t="shared" si="83"/>
        <v>4762995</v>
      </c>
      <c r="CW111">
        <f t="shared" si="84"/>
        <v>2761490</v>
      </c>
      <c r="CX111">
        <f t="shared" si="85"/>
        <v>2668867</v>
      </c>
      <c r="CY111">
        <f t="shared" si="86"/>
        <v>3814595</v>
      </c>
      <c r="CZ111">
        <f t="shared" si="87"/>
        <v>2417362</v>
      </c>
      <c r="DA111">
        <f t="shared" si="88"/>
        <v>3189345</v>
      </c>
      <c r="DB111">
        <f t="shared" si="89"/>
        <v>6318167</v>
      </c>
      <c r="DC111">
        <f t="shared" si="90"/>
        <v>6129644</v>
      </c>
      <c r="DD111">
        <f t="shared" si="91"/>
        <v>5022429</v>
      </c>
      <c r="DE111">
        <f t="shared" si="92"/>
        <v>4150653</v>
      </c>
      <c r="DF111">
        <f t="shared" si="93"/>
        <v>4390656</v>
      </c>
      <c r="DG111">
        <f t="shared" si="94"/>
        <v>2868678</v>
      </c>
      <c r="DH111">
        <f t="shared" si="95"/>
        <v>3441238</v>
      </c>
      <c r="DI111">
        <f t="shared" si="96"/>
        <v>2820897</v>
      </c>
      <c r="DK111">
        <f t="shared" si="97"/>
        <v>1019335200</v>
      </c>
      <c r="DL111">
        <f t="shared" si="98"/>
        <v>1642530900</v>
      </c>
      <c r="DM111">
        <f t="shared" si="99"/>
        <v>3206246500</v>
      </c>
      <c r="DN111">
        <f t="shared" si="100"/>
        <v>5193611900</v>
      </c>
      <c r="DP111" t="str">
        <f t="shared" si="60"/>
        <v>PNB</v>
      </c>
      <c r="DQ111">
        <f t="shared" si="101"/>
        <v>16.8</v>
      </c>
      <c r="DR111" s="12">
        <f t="shared" si="102"/>
        <v>24.012533105904122</v>
      </c>
      <c r="DS111" s="12">
        <f t="shared" si="102"/>
        <v>21.557065999000347</v>
      </c>
      <c r="DT111" s="12">
        <f t="shared" si="102"/>
        <v>20.285170359206489</v>
      </c>
      <c r="DU111" s="12">
        <f t="shared" si="102"/>
        <v>19.382315574887173</v>
      </c>
      <c r="DV111" s="12" t="str">
        <f t="shared" si="103"/>
        <v/>
      </c>
      <c r="DX111" t="str">
        <f t="shared" si="61"/>
        <v>PNB</v>
      </c>
      <c r="DY111" s="12">
        <f t="shared" si="104"/>
        <v>16.8</v>
      </c>
      <c r="DZ111">
        <f t="shared" si="105"/>
        <v>25.44</v>
      </c>
      <c r="EA111">
        <f t="shared" si="106"/>
        <v>23.44</v>
      </c>
      <c r="EB111">
        <f t="shared" si="107"/>
        <v>22.33</v>
      </c>
      <c r="EC111">
        <f t="shared" si="108"/>
        <v>26.58</v>
      </c>
      <c r="ED111">
        <f t="shared" si="109"/>
        <v>12.46</v>
      </c>
      <c r="EE111">
        <f t="shared" si="110"/>
        <v>16.97</v>
      </c>
      <c r="EF111">
        <f t="shared" si="111"/>
        <v>28.91</v>
      </c>
      <c r="EG111">
        <f t="shared" si="112"/>
        <v>14.87</v>
      </c>
      <c r="EH111">
        <f t="shared" si="113"/>
        <v>17.8</v>
      </c>
      <c r="EI111">
        <f t="shared" si="114"/>
        <v>20.76</v>
      </c>
      <c r="EJ111">
        <f t="shared" si="115"/>
        <v>19.87</v>
      </c>
      <c r="EK111">
        <f t="shared" si="116"/>
        <v>17.3</v>
      </c>
      <c r="EL111">
        <f t="shared" si="117"/>
        <v>14.95</v>
      </c>
      <c r="EM111">
        <f t="shared" si="118"/>
        <v>9.51</v>
      </c>
    </row>
    <row r="112" spans="1:143" x14ac:dyDescent="0.25">
      <c r="A112" t="s">
        <v>119</v>
      </c>
      <c r="B112">
        <v>30042020</v>
      </c>
      <c r="C112">
        <v>10520617</v>
      </c>
      <c r="D112">
        <v>5383179</v>
      </c>
      <c r="E112">
        <v>51.17</v>
      </c>
      <c r="F112" t="s">
        <v>119</v>
      </c>
      <c r="G112">
        <v>29042020</v>
      </c>
      <c r="H112">
        <v>8161512</v>
      </c>
      <c r="I112">
        <v>4643755</v>
      </c>
      <c r="J112">
        <v>56.9</v>
      </c>
      <c r="K112" t="s">
        <v>119</v>
      </c>
      <c r="L112">
        <v>28042020</v>
      </c>
      <c r="M112">
        <v>14700793</v>
      </c>
      <c r="N112">
        <v>11211984</v>
      </c>
      <c r="O112">
        <v>76.27</v>
      </c>
      <c r="P112" t="s">
        <v>119</v>
      </c>
      <c r="Q112">
        <v>27042020</v>
      </c>
      <c r="R112">
        <v>5491127</v>
      </c>
      <c r="S112">
        <v>2721731</v>
      </c>
      <c r="T112">
        <v>49.57</v>
      </c>
      <c r="U112" t="s">
        <v>119</v>
      </c>
      <c r="V112">
        <v>24042020</v>
      </c>
      <c r="W112">
        <v>18638042</v>
      </c>
      <c r="X112">
        <v>13629735</v>
      </c>
      <c r="Y112">
        <v>73.13</v>
      </c>
      <c r="Z112" t="s">
        <v>119</v>
      </c>
      <c r="AA112">
        <v>23042020</v>
      </c>
      <c r="AB112">
        <v>18072426</v>
      </c>
      <c r="AC112">
        <v>13435815</v>
      </c>
      <c r="AD112">
        <v>74.34</v>
      </c>
      <c r="AE112" t="s">
        <v>119</v>
      </c>
      <c r="AF112">
        <v>22042020</v>
      </c>
      <c r="AG112">
        <v>11082647</v>
      </c>
      <c r="AH112">
        <v>7107858</v>
      </c>
      <c r="AI112">
        <v>64.14</v>
      </c>
      <c r="AJ112" t="s">
        <v>119</v>
      </c>
      <c r="AK112">
        <v>21042020</v>
      </c>
      <c r="AL112">
        <v>7827691</v>
      </c>
      <c r="AM112">
        <v>4705633</v>
      </c>
      <c r="AN112">
        <v>60.12</v>
      </c>
      <c r="AO112" t="s">
        <v>119</v>
      </c>
      <c r="AP112">
        <v>20042020</v>
      </c>
      <c r="AQ112">
        <v>13599590</v>
      </c>
      <c r="AR112">
        <v>8947808</v>
      </c>
      <c r="AS112">
        <v>65.790000000000006</v>
      </c>
      <c r="AT112" t="s">
        <v>119</v>
      </c>
      <c r="AU112">
        <v>17042020</v>
      </c>
      <c r="AV112">
        <v>10426696</v>
      </c>
      <c r="AW112">
        <v>4310273</v>
      </c>
      <c r="AX112">
        <v>41.34</v>
      </c>
      <c r="AY112" t="s">
        <v>119</v>
      </c>
      <c r="AZ112">
        <v>16042020</v>
      </c>
      <c r="BA112">
        <v>17522308</v>
      </c>
      <c r="BB112">
        <v>9764722</v>
      </c>
      <c r="BC112">
        <v>55.73</v>
      </c>
      <c r="BD112" t="s">
        <v>119</v>
      </c>
      <c r="BE112">
        <v>15042020</v>
      </c>
      <c r="BF112">
        <v>14203445</v>
      </c>
      <c r="BG112">
        <v>9063745</v>
      </c>
      <c r="BH112">
        <v>63.81</v>
      </c>
      <c r="BI112" t="s">
        <v>119</v>
      </c>
      <c r="BJ112">
        <v>13042020</v>
      </c>
      <c r="BK112">
        <v>8381970</v>
      </c>
      <c r="BL112">
        <v>4326691</v>
      </c>
      <c r="BM112">
        <v>51.62</v>
      </c>
      <c r="BN112" t="s">
        <v>119</v>
      </c>
      <c r="BO112">
        <v>9042020</v>
      </c>
      <c r="BP112">
        <v>8779407</v>
      </c>
      <c r="BQ112">
        <v>3899158</v>
      </c>
      <c r="BR112">
        <v>44.41</v>
      </c>
      <c r="BS112" t="s">
        <v>119</v>
      </c>
      <c r="BT112">
        <v>8042020</v>
      </c>
      <c r="BU112">
        <v>12083217</v>
      </c>
      <c r="BV112">
        <v>5968174</v>
      </c>
      <c r="BW112">
        <v>49.39</v>
      </c>
      <c r="BY112" t="str">
        <f t="shared" si="62"/>
        <v>POWERGRID</v>
      </c>
      <c r="BZ112">
        <f t="shared" si="63"/>
        <v>10520617</v>
      </c>
      <c r="CA112">
        <f t="shared" si="64"/>
        <v>8161512</v>
      </c>
      <c r="CB112">
        <f t="shared" si="65"/>
        <v>14700793</v>
      </c>
      <c r="CC112">
        <f t="shared" si="66"/>
        <v>5491127</v>
      </c>
      <c r="CD112">
        <f t="shared" si="67"/>
        <v>18638042</v>
      </c>
      <c r="CE112">
        <f t="shared" si="68"/>
        <v>18072426</v>
      </c>
      <c r="CF112">
        <f t="shared" si="69"/>
        <v>11082647</v>
      </c>
      <c r="CG112">
        <f t="shared" si="70"/>
        <v>7827691</v>
      </c>
      <c r="CH112">
        <f t="shared" si="71"/>
        <v>13599590</v>
      </c>
      <c r="CI112">
        <f t="shared" si="72"/>
        <v>10426696</v>
      </c>
      <c r="CJ112">
        <f t="shared" si="73"/>
        <v>17522308</v>
      </c>
      <c r="CK112">
        <f t="shared" si="74"/>
        <v>14203445</v>
      </c>
      <c r="CL112">
        <f t="shared" si="75"/>
        <v>8381970</v>
      </c>
      <c r="CM112">
        <f t="shared" si="76"/>
        <v>8779407</v>
      </c>
      <c r="CN112">
        <f t="shared" si="77"/>
        <v>12083217</v>
      </c>
      <c r="CP112">
        <f t="shared" si="78"/>
        <v>28353432</v>
      </c>
      <c r="CQ112">
        <f t="shared" si="79"/>
        <v>65063900</v>
      </c>
      <c r="CR112">
        <f t="shared" si="80"/>
        <v>97573828</v>
      </c>
      <c r="CS112">
        <f t="shared" si="81"/>
        <v>156887654</v>
      </c>
      <c r="CU112">
        <f t="shared" si="82"/>
        <v>5383179</v>
      </c>
      <c r="CV112">
        <f t="shared" si="83"/>
        <v>4643755</v>
      </c>
      <c r="CW112">
        <f t="shared" si="84"/>
        <v>11211984</v>
      </c>
      <c r="CX112">
        <f t="shared" si="85"/>
        <v>2721731</v>
      </c>
      <c r="CY112">
        <f t="shared" si="86"/>
        <v>13629735</v>
      </c>
      <c r="CZ112">
        <f t="shared" si="87"/>
        <v>13435815</v>
      </c>
      <c r="DA112">
        <f t="shared" si="88"/>
        <v>7107858</v>
      </c>
      <c r="DB112">
        <f t="shared" si="89"/>
        <v>4705633</v>
      </c>
      <c r="DC112">
        <f t="shared" si="90"/>
        <v>8947808</v>
      </c>
      <c r="DD112">
        <f t="shared" si="91"/>
        <v>4310273</v>
      </c>
      <c r="DE112">
        <f t="shared" si="92"/>
        <v>9764722</v>
      </c>
      <c r="DF112">
        <f t="shared" si="93"/>
        <v>9063745</v>
      </c>
      <c r="DG112">
        <f t="shared" si="94"/>
        <v>4326691</v>
      </c>
      <c r="DH112">
        <f t="shared" si="95"/>
        <v>3899158</v>
      </c>
      <c r="DI112">
        <f t="shared" si="96"/>
        <v>5968174</v>
      </c>
      <c r="DK112">
        <f t="shared" si="97"/>
        <v>1857747000</v>
      </c>
      <c r="DL112">
        <f t="shared" si="98"/>
        <v>4564302000</v>
      </c>
      <c r="DM112">
        <f t="shared" si="99"/>
        <v>6640431900</v>
      </c>
      <c r="DN112">
        <f t="shared" si="100"/>
        <v>9776890800</v>
      </c>
      <c r="DP112" t="str">
        <f t="shared" si="60"/>
        <v>POWERGRID</v>
      </c>
      <c r="DQ112">
        <f t="shared" si="101"/>
        <v>51.17</v>
      </c>
      <c r="DR112" s="12">
        <f t="shared" si="102"/>
        <v>65.521062846995036</v>
      </c>
      <c r="DS112" s="12">
        <f t="shared" si="102"/>
        <v>70.151066874257467</v>
      </c>
      <c r="DT112" s="12">
        <f t="shared" si="102"/>
        <v>68.055461552661441</v>
      </c>
      <c r="DU112" s="12">
        <f t="shared" si="102"/>
        <v>62.317783144363929</v>
      </c>
      <c r="DV112" s="12" t="str">
        <f t="shared" si="103"/>
        <v/>
      </c>
      <c r="DX112" t="str">
        <f t="shared" si="61"/>
        <v>POWERGRID</v>
      </c>
      <c r="DY112" s="12">
        <f t="shared" si="104"/>
        <v>51.17</v>
      </c>
      <c r="DZ112">
        <f t="shared" si="105"/>
        <v>56.9</v>
      </c>
      <c r="EA112">
        <f t="shared" si="106"/>
        <v>76.27</v>
      </c>
      <c r="EB112">
        <f t="shared" si="107"/>
        <v>49.57</v>
      </c>
      <c r="EC112">
        <f t="shared" si="108"/>
        <v>73.13</v>
      </c>
      <c r="ED112">
        <f t="shared" si="109"/>
        <v>74.34</v>
      </c>
      <c r="EE112">
        <f t="shared" si="110"/>
        <v>64.14</v>
      </c>
      <c r="EF112">
        <f t="shared" si="111"/>
        <v>60.12</v>
      </c>
      <c r="EG112">
        <f t="shared" si="112"/>
        <v>65.790000000000006</v>
      </c>
      <c r="EH112">
        <f t="shared" si="113"/>
        <v>41.34</v>
      </c>
      <c r="EI112">
        <f t="shared" si="114"/>
        <v>55.73</v>
      </c>
      <c r="EJ112">
        <f t="shared" si="115"/>
        <v>63.81</v>
      </c>
      <c r="EK112">
        <f t="shared" si="116"/>
        <v>51.62</v>
      </c>
      <c r="EL112">
        <f t="shared" si="117"/>
        <v>44.41</v>
      </c>
      <c r="EM112">
        <f t="shared" si="118"/>
        <v>49.39</v>
      </c>
    </row>
    <row r="113" spans="1:143" x14ac:dyDescent="0.25">
      <c r="A113" t="s">
        <v>120</v>
      </c>
      <c r="B113">
        <v>30042020</v>
      </c>
      <c r="C113">
        <v>1644235</v>
      </c>
      <c r="D113">
        <v>422741</v>
      </c>
      <c r="E113">
        <v>25.71</v>
      </c>
      <c r="F113" t="s">
        <v>120</v>
      </c>
      <c r="G113">
        <v>29042020</v>
      </c>
      <c r="H113">
        <v>2324999</v>
      </c>
      <c r="I113">
        <v>403850</v>
      </c>
      <c r="J113">
        <v>17.37</v>
      </c>
      <c r="K113" t="s">
        <v>120</v>
      </c>
      <c r="L113">
        <v>28042020</v>
      </c>
      <c r="M113">
        <v>946496</v>
      </c>
      <c r="N113">
        <v>99568</v>
      </c>
      <c r="O113">
        <v>10.52</v>
      </c>
      <c r="P113" t="s">
        <v>120</v>
      </c>
      <c r="Q113">
        <v>27042020</v>
      </c>
      <c r="R113">
        <v>2645624</v>
      </c>
      <c r="S113">
        <v>172121</v>
      </c>
      <c r="T113">
        <v>6.51</v>
      </c>
      <c r="U113" t="s">
        <v>120</v>
      </c>
      <c r="V113">
        <v>24042020</v>
      </c>
      <c r="W113">
        <v>1458234</v>
      </c>
      <c r="X113">
        <v>196210</v>
      </c>
      <c r="Y113">
        <v>13.46</v>
      </c>
      <c r="Z113" t="s">
        <v>120</v>
      </c>
      <c r="AA113">
        <v>23042020</v>
      </c>
      <c r="AB113">
        <v>1714303</v>
      </c>
      <c r="AC113">
        <v>409495</v>
      </c>
      <c r="AD113">
        <v>23.89</v>
      </c>
      <c r="AE113" t="s">
        <v>120</v>
      </c>
      <c r="AF113">
        <v>22042020</v>
      </c>
      <c r="AG113">
        <v>1584518</v>
      </c>
      <c r="AH113">
        <v>413876</v>
      </c>
      <c r="AI113">
        <v>26.12</v>
      </c>
      <c r="AJ113" t="s">
        <v>120</v>
      </c>
      <c r="AK113">
        <v>21042020</v>
      </c>
      <c r="AL113">
        <v>1893688</v>
      </c>
      <c r="AM113">
        <v>301678</v>
      </c>
      <c r="AN113">
        <v>15.93</v>
      </c>
      <c r="AO113" t="s">
        <v>120</v>
      </c>
      <c r="AP113">
        <v>20042020</v>
      </c>
      <c r="AQ113">
        <v>1895752</v>
      </c>
      <c r="AR113">
        <v>392297</v>
      </c>
      <c r="AS113">
        <v>20.69</v>
      </c>
      <c r="AT113" t="s">
        <v>120</v>
      </c>
      <c r="AU113">
        <v>17042020</v>
      </c>
      <c r="AV113">
        <v>2215826</v>
      </c>
      <c r="AW113">
        <v>328619</v>
      </c>
      <c r="AX113">
        <v>14.83</v>
      </c>
      <c r="AY113" t="s">
        <v>120</v>
      </c>
      <c r="AZ113">
        <v>16042020</v>
      </c>
      <c r="BA113">
        <v>2230729</v>
      </c>
      <c r="BB113">
        <v>204376</v>
      </c>
      <c r="BC113">
        <v>9.16</v>
      </c>
      <c r="BD113" t="s">
        <v>120</v>
      </c>
      <c r="BE113">
        <v>15042020</v>
      </c>
      <c r="BF113">
        <v>2267773</v>
      </c>
      <c r="BG113">
        <v>467396</v>
      </c>
      <c r="BH113">
        <v>20.61</v>
      </c>
      <c r="BI113" t="s">
        <v>120</v>
      </c>
      <c r="BJ113">
        <v>13042020</v>
      </c>
      <c r="BK113">
        <v>1514566</v>
      </c>
      <c r="BL113">
        <v>548120</v>
      </c>
      <c r="BM113">
        <v>36.19</v>
      </c>
      <c r="BN113" t="s">
        <v>120</v>
      </c>
      <c r="BO113">
        <v>9042020</v>
      </c>
      <c r="BP113">
        <v>2018047</v>
      </c>
      <c r="BQ113">
        <v>419367</v>
      </c>
      <c r="BR113">
        <v>20.78</v>
      </c>
      <c r="BS113" t="s">
        <v>120</v>
      </c>
      <c r="BT113">
        <v>8042020</v>
      </c>
      <c r="BU113">
        <v>2058853</v>
      </c>
      <c r="BV113">
        <v>314464</v>
      </c>
      <c r="BW113">
        <v>15.27</v>
      </c>
      <c r="BY113" t="str">
        <f t="shared" si="62"/>
        <v>PVR</v>
      </c>
      <c r="BZ113">
        <f t="shared" si="63"/>
        <v>1644235</v>
      </c>
      <c r="CA113">
        <f t="shared" si="64"/>
        <v>2324999</v>
      </c>
      <c r="CB113">
        <f t="shared" si="65"/>
        <v>946496</v>
      </c>
      <c r="CC113">
        <f t="shared" si="66"/>
        <v>2645624</v>
      </c>
      <c r="CD113">
        <f t="shared" si="67"/>
        <v>1458234</v>
      </c>
      <c r="CE113">
        <f t="shared" si="68"/>
        <v>1714303</v>
      </c>
      <c r="CF113">
        <f t="shared" si="69"/>
        <v>1584518</v>
      </c>
      <c r="CG113">
        <f t="shared" si="70"/>
        <v>1893688</v>
      </c>
      <c r="CH113">
        <f t="shared" si="71"/>
        <v>1895752</v>
      </c>
      <c r="CI113">
        <f t="shared" si="72"/>
        <v>2215826</v>
      </c>
      <c r="CJ113">
        <f t="shared" si="73"/>
        <v>2230729</v>
      </c>
      <c r="CK113">
        <f t="shared" si="74"/>
        <v>2267773</v>
      </c>
      <c r="CL113">
        <f t="shared" si="75"/>
        <v>1514566</v>
      </c>
      <c r="CM113">
        <f t="shared" si="76"/>
        <v>2018047</v>
      </c>
      <c r="CN113">
        <f t="shared" si="77"/>
        <v>2058853</v>
      </c>
      <c r="CP113">
        <f t="shared" si="78"/>
        <v>5917119</v>
      </c>
      <c r="CQ113">
        <f t="shared" si="79"/>
        <v>9089656</v>
      </c>
      <c r="CR113">
        <f t="shared" si="80"/>
        <v>14463614</v>
      </c>
      <c r="CS113">
        <f t="shared" si="81"/>
        <v>24710555</v>
      </c>
      <c r="CU113">
        <f t="shared" si="82"/>
        <v>422741</v>
      </c>
      <c r="CV113">
        <f t="shared" si="83"/>
        <v>403850</v>
      </c>
      <c r="CW113">
        <f t="shared" si="84"/>
        <v>99568</v>
      </c>
      <c r="CX113">
        <f t="shared" si="85"/>
        <v>172121</v>
      </c>
      <c r="CY113">
        <f t="shared" si="86"/>
        <v>196210</v>
      </c>
      <c r="CZ113">
        <f t="shared" si="87"/>
        <v>409495</v>
      </c>
      <c r="DA113">
        <f t="shared" si="88"/>
        <v>413876</v>
      </c>
      <c r="DB113">
        <f t="shared" si="89"/>
        <v>301678</v>
      </c>
      <c r="DC113">
        <f t="shared" si="90"/>
        <v>392297</v>
      </c>
      <c r="DD113">
        <f t="shared" si="91"/>
        <v>328619</v>
      </c>
      <c r="DE113">
        <f t="shared" si="92"/>
        <v>204376</v>
      </c>
      <c r="DF113">
        <f t="shared" si="93"/>
        <v>467396</v>
      </c>
      <c r="DG113">
        <f t="shared" si="94"/>
        <v>548120</v>
      </c>
      <c r="DH113">
        <f t="shared" si="95"/>
        <v>419367</v>
      </c>
      <c r="DI113">
        <f t="shared" si="96"/>
        <v>314464</v>
      </c>
      <c r="DK113">
        <f t="shared" si="97"/>
        <v>67553900</v>
      </c>
      <c r="DL113">
        <f t="shared" si="98"/>
        <v>128124400</v>
      </c>
      <c r="DM113">
        <f t="shared" si="99"/>
        <v>238909500</v>
      </c>
      <c r="DN113">
        <f t="shared" si="100"/>
        <v>435697300</v>
      </c>
      <c r="DP113" t="str">
        <f t="shared" si="60"/>
        <v>PVR</v>
      </c>
      <c r="DQ113">
        <f t="shared" si="101"/>
        <v>25.71</v>
      </c>
      <c r="DR113" s="12">
        <f t="shared" si="102"/>
        <v>11.416687749561907</v>
      </c>
      <c r="DS113" s="12">
        <f t="shared" si="102"/>
        <v>14.095626941217578</v>
      </c>
      <c r="DT113" s="12">
        <f t="shared" si="102"/>
        <v>16.517967086234464</v>
      </c>
      <c r="DU113" s="12">
        <f t="shared" si="102"/>
        <v>17.632032141730527</v>
      </c>
      <c r="DV113" s="12">
        <f t="shared" si="103"/>
        <v>25.71</v>
      </c>
      <c r="DX113" t="str">
        <f t="shared" si="61"/>
        <v>PVR</v>
      </c>
      <c r="DY113" s="12">
        <f t="shared" si="104"/>
        <v>25.71</v>
      </c>
      <c r="DZ113">
        <f t="shared" si="105"/>
        <v>17.37</v>
      </c>
      <c r="EA113">
        <f t="shared" si="106"/>
        <v>10.52</v>
      </c>
      <c r="EB113">
        <f t="shared" si="107"/>
        <v>6.51</v>
      </c>
      <c r="EC113">
        <f t="shared" si="108"/>
        <v>13.46</v>
      </c>
      <c r="ED113">
        <f t="shared" si="109"/>
        <v>23.89</v>
      </c>
      <c r="EE113">
        <f t="shared" si="110"/>
        <v>26.12</v>
      </c>
      <c r="EF113">
        <f t="shared" si="111"/>
        <v>15.93</v>
      </c>
      <c r="EG113">
        <f t="shared" si="112"/>
        <v>20.69</v>
      </c>
      <c r="EH113">
        <f t="shared" si="113"/>
        <v>14.83</v>
      </c>
      <c r="EI113">
        <f t="shared" si="114"/>
        <v>9.16</v>
      </c>
      <c r="EJ113">
        <f t="shared" si="115"/>
        <v>20.61</v>
      </c>
      <c r="EK113">
        <f t="shared" si="116"/>
        <v>36.19</v>
      </c>
      <c r="EL113">
        <f t="shared" si="117"/>
        <v>20.78</v>
      </c>
      <c r="EM113">
        <f t="shared" si="118"/>
        <v>15.27</v>
      </c>
    </row>
    <row r="114" spans="1:143" x14ac:dyDescent="0.25">
      <c r="A114" t="s">
        <v>121</v>
      </c>
      <c r="B114">
        <v>30042020</v>
      </c>
      <c r="C114">
        <v>604372</v>
      </c>
      <c r="D114">
        <v>182430</v>
      </c>
      <c r="E114">
        <v>30.19</v>
      </c>
      <c r="F114" t="s">
        <v>121</v>
      </c>
      <c r="G114">
        <v>29042020</v>
      </c>
      <c r="H114">
        <v>610792</v>
      </c>
      <c r="I114">
        <v>151905</v>
      </c>
      <c r="J114">
        <v>24.87</v>
      </c>
      <c r="K114" t="s">
        <v>121</v>
      </c>
      <c r="L114">
        <v>28042020</v>
      </c>
      <c r="M114">
        <v>540573</v>
      </c>
      <c r="N114">
        <v>198496</v>
      </c>
      <c r="O114">
        <v>36.72</v>
      </c>
      <c r="P114" t="s">
        <v>121</v>
      </c>
      <c r="Q114">
        <v>27042020</v>
      </c>
      <c r="R114">
        <v>814138</v>
      </c>
      <c r="S114">
        <v>277471</v>
      </c>
      <c r="T114">
        <v>34.08</v>
      </c>
      <c r="U114" t="s">
        <v>121</v>
      </c>
      <c r="V114">
        <v>24042020</v>
      </c>
      <c r="W114">
        <v>722354</v>
      </c>
      <c r="X114">
        <v>180430</v>
      </c>
      <c r="Y114">
        <v>24.98</v>
      </c>
      <c r="Z114" t="s">
        <v>121</v>
      </c>
      <c r="AA114">
        <v>23042020</v>
      </c>
      <c r="AB114">
        <v>410970</v>
      </c>
      <c r="AC114">
        <v>95055</v>
      </c>
      <c r="AD114">
        <v>23.13</v>
      </c>
      <c r="AE114" t="s">
        <v>121</v>
      </c>
      <c r="AF114">
        <v>22042020</v>
      </c>
      <c r="AG114">
        <v>561877</v>
      </c>
      <c r="AH114">
        <v>116260</v>
      </c>
      <c r="AI114">
        <v>20.69</v>
      </c>
      <c r="AJ114" t="s">
        <v>121</v>
      </c>
      <c r="AK114">
        <v>21042020</v>
      </c>
      <c r="AL114">
        <v>508348</v>
      </c>
      <c r="AM114">
        <v>208233</v>
      </c>
      <c r="AN114">
        <v>40.96</v>
      </c>
      <c r="AO114" t="s">
        <v>121</v>
      </c>
      <c r="AP114">
        <v>20042020</v>
      </c>
      <c r="AQ114">
        <v>520108</v>
      </c>
      <c r="AR114">
        <v>132522</v>
      </c>
      <c r="AS114">
        <v>25.48</v>
      </c>
      <c r="AT114" t="s">
        <v>121</v>
      </c>
      <c r="AU114">
        <v>17042020</v>
      </c>
      <c r="AV114">
        <v>1040269</v>
      </c>
      <c r="AW114">
        <v>293623</v>
      </c>
      <c r="AX114">
        <v>28.23</v>
      </c>
      <c r="AY114" t="s">
        <v>121</v>
      </c>
      <c r="AZ114">
        <v>16042020</v>
      </c>
      <c r="BA114">
        <v>1410534</v>
      </c>
      <c r="BB114">
        <v>305764</v>
      </c>
      <c r="BC114">
        <v>21.68</v>
      </c>
      <c r="BD114" t="s">
        <v>121</v>
      </c>
      <c r="BE114">
        <v>15042020</v>
      </c>
      <c r="BF114">
        <v>1621621</v>
      </c>
      <c r="BG114">
        <v>217124</v>
      </c>
      <c r="BH114">
        <v>13.39</v>
      </c>
      <c r="BI114" t="s">
        <v>121</v>
      </c>
      <c r="BJ114">
        <v>13042020</v>
      </c>
      <c r="BK114">
        <v>1395704</v>
      </c>
      <c r="BL114">
        <v>236719</v>
      </c>
      <c r="BM114">
        <v>16.96</v>
      </c>
      <c r="BN114" t="s">
        <v>121</v>
      </c>
      <c r="BO114">
        <v>9042020</v>
      </c>
      <c r="BP114">
        <v>882606</v>
      </c>
      <c r="BQ114">
        <v>332826</v>
      </c>
      <c r="BR114">
        <v>37.71</v>
      </c>
      <c r="BS114" t="s">
        <v>121</v>
      </c>
      <c r="BT114">
        <v>8042020</v>
      </c>
      <c r="BU114">
        <v>1088656</v>
      </c>
      <c r="BV114">
        <v>564649</v>
      </c>
      <c r="BW114">
        <v>51.87</v>
      </c>
      <c r="BY114" t="str">
        <f t="shared" si="62"/>
        <v>RAMCOCEM</v>
      </c>
      <c r="BZ114">
        <f t="shared" si="63"/>
        <v>604372</v>
      </c>
      <c r="CA114">
        <f t="shared" si="64"/>
        <v>610792</v>
      </c>
      <c r="CB114">
        <f t="shared" si="65"/>
        <v>540573</v>
      </c>
      <c r="CC114">
        <f t="shared" si="66"/>
        <v>814138</v>
      </c>
      <c r="CD114">
        <f t="shared" si="67"/>
        <v>722354</v>
      </c>
      <c r="CE114">
        <f t="shared" si="68"/>
        <v>410970</v>
      </c>
      <c r="CF114">
        <f t="shared" si="69"/>
        <v>561877</v>
      </c>
      <c r="CG114">
        <f t="shared" si="70"/>
        <v>508348</v>
      </c>
      <c r="CH114">
        <f t="shared" si="71"/>
        <v>520108</v>
      </c>
      <c r="CI114">
        <f t="shared" si="72"/>
        <v>1040269</v>
      </c>
      <c r="CJ114">
        <f t="shared" si="73"/>
        <v>1410534</v>
      </c>
      <c r="CK114">
        <f t="shared" si="74"/>
        <v>1621621</v>
      </c>
      <c r="CL114">
        <f t="shared" si="75"/>
        <v>1395704</v>
      </c>
      <c r="CM114">
        <f t="shared" si="76"/>
        <v>882606</v>
      </c>
      <c r="CN114">
        <f t="shared" si="77"/>
        <v>1088656</v>
      </c>
      <c r="CP114">
        <f t="shared" si="78"/>
        <v>1965503</v>
      </c>
      <c r="CQ114">
        <f t="shared" si="79"/>
        <v>3098827</v>
      </c>
      <c r="CR114">
        <f t="shared" si="80"/>
        <v>4689160</v>
      </c>
      <c r="CS114">
        <f t="shared" si="81"/>
        <v>11039894</v>
      </c>
      <c r="CU114">
        <f t="shared" si="82"/>
        <v>182430</v>
      </c>
      <c r="CV114">
        <f t="shared" si="83"/>
        <v>151905</v>
      </c>
      <c r="CW114">
        <f t="shared" si="84"/>
        <v>198496</v>
      </c>
      <c r="CX114">
        <f t="shared" si="85"/>
        <v>277471</v>
      </c>
      <c r="CY114">
        <f t="shared" si="86"/>
        <v>180430</v>
      </c>
      <c r="CZ114">
        <f t="shared" si="87"/>
        <v>95055</v>
      </c>
      <c r="DA114">
        <f t="shared" si="88"/>
        <v>116260</v>
      </c>
      <c r="DB114">
        <f t="shared" si="89"/>
        <v>208233</v>
      </c>
      <c r="DC114">
        <f t="shared" si="90"/>
        <v>132522</v>
      </c>
      <c r="DD114">
        <f t="shared" si="91"/>
        <v>293623</v>
      </c>
      <c r="DE114">
        <f t="shared" si="92"/>
        <v>305764</v>
      </c>
      <c r="DF114">
        <f t="shared" si="93"/>
        <v>217124</v>
      </c>
      <c r="DG114">
        <f t="shared" si="94"/>
        <v>236719</v>
      </c>
      <c r="DH114">
        <f t="shared" si="95"/>
        <v>332826</v>
      </c>
      <c r="DI114">
        <f t="shared" si="96"/>
        <v>564649</v>
      </c>
      <c r="DK114">
        <f t="shared" si="97"/>
        <v>62787200</v>
      </c>
      <c r="DL114">
        <f t="shared" si="98"/>
        <v>90335700</v>
      </c>
      <c r="DM114">
        <f t="shared" si="99"/>
        <v>136037200</v>
      </c>
      <c r="DN114">
        <f t="shared" si="100"/>
        <v>274642800</v>
      </c>
      <c r="DP114" t="str">
        <f t="shared" si="60"/>
        <v>RAMCOCEM</v>
      </c>
      <c r="DQ114">
        <f t="shared" si="101"/>
        <v>30.19</v>
      </c>
      <c r="DR114" s="12">
        <f t="shared" si="102"/>
        <v>31.944596370496509</v>
      </c>
      <c r="DS114" s="12">
        <f t="shared" si="102"/>
        <v>29.151578968429021</v>
      </c>
      <c r="DT114" s="12">
        <f t="shared" si="102"/>
        <v>29.010995572767829</v>
      </c>
      <c r="DU114" s="12">
        <f t="shared" si="102"/>
        <v>24.877304075564492</v>
      </c>
      <c r="DV114" s="12" t="str">
        <f t="shared" si="103"/>
        <v/>
      </c>
      <c r="DX114" t="str">
        <f t="shared" si="61"/>
        <v>RAMCOCEM</v>
      </c>
      <c r="DY114" s="12">
        <f t="shared" si="104"/>
        <v>30.19</v>
      </c>
      <c r="DZ114">
        <f t="shared" si="105"/>
        <v>24.87</v>
      </c>
      <c r="EA114">
        <f t="shared" si="106"/>
        <v>36.72</v>
      </c>
      <c r="EB114">
        <f t="shared" si="107"/>
        <v>34.08</v>
      </c>
      <c r="EC114">
        <f t="shared" si="108"/>
        <v>24.98</v>
      </c>
      <c r="ED114">
        <f t="shared" si="109"/>
        <v>23.13</v>
      </c>
      <c r="EE114">
        <f t="shared" si="110"/>
        <v>20.69</v>
      </c>
      <c r="EF114">
        <f t="shared" si="111"/>
        <v>40.96</v>
      </c>
      <c r="EG114">
        <f t="shared" si="112"/>
        <v>25.48</v>
      </c>
      <c r="EH114">
        <f t="shared" si="113"/>
        <v>28.23</v>
      </c>
      <c r="EI114">
        <f t="shared" si="114"/>
        <v>21.68</v>
      </c>
      <c r="EJ114">
        <f t="shared" si="115"/>
        <v>13.39</v>
      </c>
      <c r="EK114">
        <f t="shared" si="116"/>
        <v>16.96</v>
      </c>
      <c r="EL114">
        <f t="shared" si="117"/>
        <v>37.71</v>
      </c>
      <c r="EM114">
        <f t="shared" si="118"/>
        <v>51.87</v>
      </c>
    </row>
    <row r="115" spans="1:143" x14ac:dyDescent="0.25">
      <c r="A115" t="s">
        <v>122</v>
      </c>
      <c r="B115">
        <v>30042020</v>
      </c>
      <c r="C115">
        <v>40809290</v>
      </c>
      <c r="D115">
        <v>7536898</v>
      </c>
      <c r="E115">
        <v>18.47</v>
      </c>
      <c r="F115" t="s">
        <v>122</v>
      </c>
      <c r="G115">
        <v>29042020</v>
      </c>
      <c r="H115">
        <v>39556386</v>
      </c>
      <c r="I115">
        <v>5161955</v>
      </c>
      <c r="J115">
        <v>13.05</v>
      </c>
      <c r="K115" t="s">
        <v>122</v>
      </c>
      <c r="L115">
        <v>28042020</v>
      </c>
      <c r="M115">
        <v>58733770</v>
      </c>
      <c r="N115">
        <v>7214394</v>
      </c>
      <c r="O115">
        <v>12.28</v>
      </c>
      <c r="P115" t="s">
        <v>122</v>
      </c>
      <c r="Q115">
        <v>27042020</v>
      </c>
      <c r="R115">
        <v>52209263</v>
      </c>
      <c r="S115">
        <v>10682653</v>
      </c>
      <c r="T115">
        <v>20.46</v>
      </c>
      <c r="U115" t="s">
        <v>122</v>
      </c>
      <c r="V115">
        <v>24042020</v>
      </c>
      <c r="W115">
        <v>44503659</v>
      </c>
      <c r="X115">
        <v>5805344</v>
      </c>
      <c r="Y115">
        <v>13.04</v>
      </c>
      <c r="Z115" t="s">
        <v>122</v>
      </c>
      <c r="AA115">
        <v>23042020</v>
      </c>
      <c r="AB115">
        <v>59384184</v>
      </c>
      <c r="AC115">
        <v>10656954</v>
      </c>
      <c r="AD115">
        <v>17.95</v>
      </c>
      <c r="AE115" t="s">
        <v>122</v>
      </c>
      <c r="AF115">
        <v>22042020</v>
      </c>
      <c r="AG115">
        <v>40495673</v>
      </c>
      <c r="AH115">
        <v>7092283</v>
      </c>
      <c r="AI115">
        <v>17.510000000000002</v>
      </c>
      <c r="AJ115" t="s">
        <v>122</v>
      </c>
      <c r="AK115">
        <v>21042020</v>
      </c>
      <c r="AL115">
        <v>23424141</v>
      </c>
      <c r="AM115">
        <v>6139244</v>
      </c>
      <c r="AN115">
        <v>26.21</v>
      </c>
      <c r="AO115" t="s">
        <v>122</v>
      </c>
      <c r="AP115">
        <v>20042020</v>
      </c>
      <c r="AQ115">
        <v>26700414</v>
      </c>
      <c r="AR115">
        <v>7011902</v>
      </c>
      <c r="AS115">
        <v>26.26</v>
      </c>
      <c r="AT115" t="s">
        <v>122</v>
      </c>
      <c r="AU115">
        <v>17042020</v>
      </c>
      <c r="AV115">
        <v>35282039</v>
      </c>
      <c r="AW115">
        <v>6591014</v>
      </c>
      <c r="AX115">
        <v>18.68</v>
      </c>
      <c r="AY115" t="s">
        <v>122</v>
      </c>
      <c r="AZ115">
        <v>16042020</v>
      </c>
      <c r="BA115">
        <v>22608799</v>
      </c>
      <c r="BB115">
        <v>2361100</v>
      </c>
      <c r="BC115">
        <v>10.44</v>
      </c>
      <c r="BD115" t="s">
        <v>122</v>
      </c>
      <c r="BE115">
        <v>15042020</v>
      </c>
      <c r="BF115">
        <v>28186170</v>
      </c>
      <c r="BG115">
        <v>3546930</v>
      </c>
      <c r="BH115">
        <v>12.58</v>
      </c>
      <c r="BI115" t="s">
        <v>122</v>
      </c>
      <c r="BJ115">
        <v>13042020</v>
      </c>
      <c r="BK115">
        <v>22328195</v>
      </c>
      <c r="BL115">
        <v>2194017</v>
      </c>
      <c r="BM115">
        <v>9.83</v>
      </c>
      <c r="BN115" t="s">
        <v>122</v>
      </c>
      <c r="BO115">
        <v>9042020</v>
      </c>
      <c r="BP115">
        <v>27822714</v>
      </c>
      <c r="BQ115">
        <v>4121069</v>
      </c>
      <c r="BR115">
        <v>14.81</v>
      </c>
      <c r="BS115" t="s">
        <v>122</v>
      </c>
      <c r="BT115">
        <v>8042020</v>
      </c>
      <c r="BU115">
        <v>42660145</v>
      </c>
      <c r="BV115">
        <v>4000108</v>
      </c>
      <c r="BW115">
        <v>9.3800000000000008</v>
      </c>
      <c r="BY115" t="str">
        <f t="shared" si="62"/>
        <v>RBLBANK</v>
      </c>
      <c r="BZ115">
        <f t="shared" si="63"/>
        <v>40809290</v>
      </c>
      <c r="CA115">
        <f t="shared" si="64"/>
        <v>39556386</v>
      </c>
      <c r="CB115">
        <f t="shared" si="65"/>
        <v>58733770</v>
      </c>
      <c r="CC115">
        <f t="shared" si="66"/>
        <v>52209263</v>
      </c>
      <c r="CD115">
        <f t="shared" si="67"/>
        <v>44503659</v>
      </c>
      <c r="CE115">
        <f t="shared" si="68"/>
        <v>59384184</v>
      </c>
      <c r="CF115">
        <f t="shared" si="69"/>
        <v>40495673</v>
      </c>
      <c r="CG115">
        <f t="shared" si="70"/>
        <v>23424141</v>
      </c>
      <c r="CH115">
        <f t="shared" si="71"/>
        <v>26700414</v>
      </c>
      <c r="CI115">
        <f t="shared" si="72"/>
        <v>35282039</v>
      </c>
      <c r="CJ115">
        <f t="shared" si="73"/>
        <v>22608799</v>
      </c>
      <c r="CK115">
        <f t="shared" si="74"/>
        <v>28186170</v>
      </c>
      <c r="CL115">
        <f t="shared" si="75"/>
        <v>22328195</v>
      </c>
      <c r="CM115">
        <f t="shared" si="76"/>
        <v>27822714</v>
      </c>
      <c r="CN115">
        <f t="shared" si="77"/>
        <v>42660145</v>
      </c>
      <c r="CP115">
        <f t="shared" si="78"/>
        <v>150499419</v>
      </c>
      <c r="CQ115">
        <f t="shared" si="79"/>
        <v>254387262</v>
      </c>
      <c r="CR115">
        <f t="shared" si="80"/>
        <v>345007490</v>
      </c>
      <c r="CS115">
        <f t="shared" si="81"/>
        <v>481235407</v>
      </c>
      <c r="CU115">
        <f t="shared" si="82"/>
        <v>7536898</v>
      </c>
      <c r="CV115">
        <f t="shared" si="83"/>
        <v>5161955</v>
      </c>
      <c r="CW115">
        <f t="shared" si="84"/>
        <v>7214394</v>
      </c>
      <c r="CX115">
        <f t="shared" si="85"/>
        <v>10682653</v>
      </c>
      <c r="CY115">
        <f t="shared" si="86"/>
        <v>5805344</v>
      </c>
      <c r="CZ115">
        <f t="shared" si="87"/>
        <v>10656954</v>
      </c>
      <c r="DA115">
        <f t="shared" si="88"/>
        <v>7092283</v>
      </c>
      <c r="DB115">
        <f t="shared" si="89"/>
        <v>6139244</v>
      </c>
      <c r="DC115">
        <f t="shared" si="90"/>
        <v>7011902</v>
      </c>
      <c r="DD115">
        <f t="shared" si="91"/>
        <v>6591014</v>
      </c>
      <c r="DE115">
        <f t="shared" si="92"/>
        <v>2361100</v>
      </c>
      <c r="DF115">
        <f t="shared" si="93"/>
        <v>3546930</v>
      </c>
      <c r="DG115">
        <f t="shared" si="94"/>
        <v>2194017</v>
      </c>
      <c r="DH115">
        <f t="shared" si="95"/>
        <v>4121069</v>
      </c>
      <c r="DI115">
        <f t="shared" si="96"/>
        <v>4000108</v>
      </c>
      <c r="DK115">
        <f t="shared" si="97"/>
        <v>2305900200</v>
      </c>
      <c r="DL115">
        <f t="shared" si="98"/>
        <v>3952130000</v>
      </c>
      <c r="DM115">
        <f t="shared" si="99"/>
        <v>5976472900</v>
      </c>
      <c r="DN115">
        <f t="shared" si="100"/>
        <v>7857885900</v>
      </c>
      <c r="DP115" t="str">
        <f t="shared" si="60"/>
        <v>RBLBANK</v>
      </c>
      <c r="DQ115">
        <f t="shared" si="101"/>
        <v>18.47</v>
      </c>
      <c r="DR115" s="12">
        <f t="shared" si="102"/>
        <v>15.321655162004314</v>
      </c>
      <c r="DS115" s="12">
        <f t="shared" si="102"/>
        <v>15.535880094499385</v>
      </c>
      <c r="DT115" s="12">
        <f t="shared" si="102"/>
        <v>17.322733776011646</v>
      </c>
      <c r="DU115" s="12">
        <f t="shared" si="102"/>
        <v>16.328569730531072</v>
      </c>
      <c r="DV115" s="12">
        <f t="shared" si="103"/>
        <v>18.47</v>
      </c>
      <c r="DX115" t="str">
        <f t="shared" si="61"/>
        <v>RBLBANK</v>
      </c>
      <c r="DY115" s="12">
        <f t="shared" si="104"/>
        <v>18.47</v>
      </c>
      <c r="DZ115">
        <f t="shared" si="105"/>
        <v>13.05</v>
      </c>
      <c r="EA115">
        <f t="shared" si="106"/>
        <v>12.28</v>
      </c>
      <c r="EB115">
        <f t="shared" si="107"/>
        <v>20.46</v>
      </c>
      <c r="EC115">
        <f t="shared" si="108"/>
        <v>13.04</v>
      </c>
      <c r="ED115">
        <f t="shared" si="109"/>
        <v>17.95</v>
      </c>
      <c r="EE115">
        <f t="shared" si="110"/>
        <v>17.510000000000002</v>
      </c>
      <c r="EF115">
        <f t="shared" si="111"/>
        <v>26.21</v>
      </c>
      <c r="EG115">
        <f t="shared" si="112"/>
        <v>26.26</v>
      </c>
      <c r="EH115">
        <f t="shared" si="113"/>
        <v>18.68</v>
      </c>
      <c r="EI115">
        <f t="shared" si="114"/>
        <v>10.44</v>
      </c>
      <c r="EJ115">
        <f t="shared" si="115"/>
        <v>12.58</v>
      </c>
      <c r="EK115">
        <f t="shared" si="116"/>
        <v>9.83</v>
      </c>
      <c r="EL115">
        <f t="shared" si="117"/>
        <v>14.81</v>
      </c>
      <c r="EM115">
        <f t="shared" si="118"/>
        <v>9.3800000000000008</v>
      </c>
    </row>
    <row r="116" spans="1:143" x14ac:dyDescent="0.25">
      <c r="A116" t="s">
        <v>123</v>
      </c>
      <c r="B116">
        <v>30042020</v>
      </c>
      <c r="C116">
        <v>8638236</v>
      </c>
      <c r="D116">
        <v>3624096</v>
      </c>
      <c r="E116">
        <v>41.95</v>
      </c>
      <c r="F116" t="s">
        <v>123</v>
      </c>
      <c r="G116">
        <v>29042020</v>
      </c>
      <c r="H116">
        <v>9965088</v>
      </c>
      <c r="I116">
        <v>3218954</v>
      </c>
      <c r="J116">
        <v>32.299999999999997</v>
      </c>
      <c r="K116" t="s">
        <v>123</v>
      </c>
      <c r="L116">
        <v>28042020</v>
      </c>
      <c r="M116">
        <v>4255540</v>
      </c>
      <c r="N116">
        <v>1604303</v>
      </c>
      <c r="O116">
        <v>37.700000000000003</v>
      </c>
      <c r="P116" t="s">
        <v>123</v>
      </c>
      <c r="Q116">
        <v>27042020</v>
      </c>
      <c r="R116">
        <v>5469961</v>
      </c>
      <c r="S116">
        <v>1767945</v>
      </c>
      <c r="T116">
        <v>32.32</v>
      </c>
      <c r="U116" t="s">
        <v>123</v>
      </c>
      <c r="V116">
        <v>24042020</v>
      </c>
      <c r="W116">
        <v>6035521</v>
      </c>
      <c r="X116">
        <v>1989698</v>
      </c>
      <c r="Y116">
        <v>32.97</v>
      </c>
      <c r="Z116" t="s">
        <v>123</v>
      </c>
      <c r="AA116">
        <v>23042020</v>
      </c>
      <c r="AB116">
        <v>4163394</v>
      </c>
      <c r="AC116">
        <v>1462201</v>
      </c>
      <c r="AD116">
        <v>35.119999999999997</v>
      </c>
      <c r="AE116" t="s">
        <v>123</v>
      </c>
      <c r="AF116">
        <v>22042020</v>
      </c>
      <c r="AG116">
        <v>5305129</v>
      </c>
      <c r="AH116">
        <v>1327075</v>
      </c>
      <c r="AI116">
        <v>25.01</v>
      </c>
      <c r="AJ116" t="s">
        <v>123</v>
      </c>
      <c r="AK116">
        <v>21042020</v>
      </c>
      <c r="AL116">
        <v>4756372</v>
      </c>
      <c r="AM116">
        <v>1663624</v>
      </c>
      <c r="AN116">
        <v>34.979999999999997</v>
      </c>
      <c r="AO116" t="s">
        <v>123</v>
      </c>
      <c r="AP116">
        <v>20042020</v>
      </c>
      <c r="AQ116">
        <v>6325077</v>
      </c>
      <c r="AR116">
        <v>1911602</v>
      </c>
      <c r="AS116">
        <v>30.22</v>
      </c>
      <c r="AT116" t="s">
        <v>123</v>
      </c>
      <c r="AU116">
        <v>17042020</v>
      </c>
      <c r="AV116">
        <v>9916819</v>
      </c>
      <c r="AW116">
        <v>2768266</v>
      </c>
      <c r="AX116">
        <v>27.91</v>
      </c>
      <c r="AY116" t="s">
        <v>123</v>
      </c>
      <c r="AZ116">
        <v>16042020</v>
      </c>
      <c r="BA116">
        <v>4769706</v>
      </c>
      <c r="BB116">
        <v>1473813</v>
      </c>
      <c r="BC116">
        <v>30.9</v>
      </c>
      <c r="BD116" t="s">
        <v>123</v>
      </c>
      <c r="BE116">
        <v>15042020</v>
      </c>
      <c r="BF116">
        <v>7956615</v>
      </c>
      <c r="BG116">
        <v>2831228</v>
      </c>
      <c r="BH116">
        <v>35.58</v>
      </c>
      <c r="BI116" t="s">
        <v>123</v>
      </c>
      <c r="BJ116">
        <v>13042020</v>
      </c>
      <c r="BK116">
        <v>5007470</v>
      </c>
      <c r="BL116">
        <v>993754</v>
      </c>
      <c r="BM116">
        <v>19.850000000000001</v>
      </c>
      <c r="BN116" t="s">
        <v>123</v>
      </c>
      <c r="BO116">
        <v>9042020</v>
      </c>
      <c r="BP116">
        <v>6519764</v>
      </c>
      <c r="BQ116">
        <v>1614563</v>
      </c>
      <c r="BR116">
        <v>24.76</v>
      </c>
      <c r="BS116" t="s">
        <v>123</v>
      </c>
      <c r="BT116">
        <v>8042020</v>
      </c>
      <c r="BU116">
        <v>8505137</v>
      </c>
      <c r="BV116">
        <v>2057808</v>
      </c>
      <c r="BW116">
        <v>24.19</v>
      </c>
      <c r="BY116" t="str">
        <f t="shared" si="62"/>
        <v>RECLTD</v>
      </c>
      <c r="BZ116">
        <f t="shared" si="63"/>
        <v>8638236</v>
      </c>
      <c r="CA116">
        <f t="shared" si="64"/>
        <v>9965088</v>
      </c>
      <c r="CB116">
        <f t="shared" si="65"/>
        <v>4255540</v>
      </c>
      <c r="CC116">
        <f t="shared" si="66"/>
        <v>5469961</v>
      </c>
      <c r="CD116">
        <f t="shared" si="67"/>
        <v>6035521</v>
      </c>
      <c r="CE116">
        <f t="shared" si="68"/>
        <v>4163394</v>
      </c>
      <c r="CF116">
        <f t="shared" si="69"/>
        <v>5305129</v>
      </c>
      <c r="CG116">
        <f t="shared" si="70"/>
        <v>4756372</v>
      </c>
      <c r="CH116">
        <f t="shared" si="71"/>
        <v>6325077</v>
      </c>
      <c r="CI116">
        <f t="shared" si="72"/>
        <v>9916819</v>
      </c>
      <c r="CJ116">
        <f t="shared" si="73"/>
        <v>4769706</v>
      </c>
      <c r="CK116">
        <f t="shared" si="74"/>
        <v>7956615</v>
      </c>
      <c r="CL116">
        <f t="shared" si="75"/>
        <v>5007470</v>
      </c>
      <c r="CM116">
        <f t="shared" si="76"/>
        <v>6519764</v>
      </c>
      <c r="CN116">
        <f t="shared" si="77"/>
        <v>8505137</v>
      </c>
      <c r="CP116">
        <f t="shared" si="78"/>
        <v>19690589</v>
      </c>
      <c r="CQ116">
        <f t="shared" si="79"/>
        <v>29889504</v>
      </c>
      <c r="CR116">
        <f t="shared" si="80"/>
        <v>46276082</v>
      </c>
      <c r="CS116">
        <f t="shared" si="81"/>
        <v>80446456</v>
      </c>
      <c r="CU116">
        <f t="shared" si="82"/>
        <v>3624096</v>
      </c>
      <c r="CV116">
        <f t="shared" si="83"/>
        <v>3218954</v>
      </c>
      <c r="CW116">
        <f t="shared" si="84"/>
        <v>1604303</v>
      </c>
      <c r="CX116">
        <f t="shared" si="85"/>
        <v>1767945</v>
      </c>
      <c r="CY116">
        <f t="shared" si="86"/>
        <v>1989698</v>
      </c>
      <c r="CZ116">
        <f t="shared" si="87"/>
        <v>1462201</v>
      </c>
      <c r="DA116">
        <f t="shared" si="88"/>
        <v>1327075</v>
      </c>
      <c r="DB116">
        <f t="shared" si="89"/>
        <v>1663624</v>
      </c>
      <c r="DC116">
        <f t="shared" si="90"/>
        <v>1911602</v>
      </c>
      <c r="DD116">
        <f t="shared" si="91"/>
        <v>2768266</v>
      </c>
      <c r="DE116">
        <f t="shared" si="92"/>
        <v>1473813</v>
      </c>
      <c r="DF116">
        <f t="shared" si="93"/>
        <v>2831228</v>
      </c>
      <c r="DG116">
        <f t="shared" si="94"/>
        <v>993754</v>
      </c>
      <c r="DH116">
        <f t="shared" si="95"/>
        <v>1614563</v>
      </c>
      <c r="DI116">
        <f t="shared" si="96"/>
        <v>2057808</v>
      </c>
      <c r="DK116">
        <f t="shared" si="97"/>
        <v>659120200</v>
      </c>
      <c r="DL116">
        <f t="shared" si="98"/>
        <v>1004310100</v>
      </c>
      <c r="DM116">
        <f t="shared" si="99"/>
        <v>1494540200</v>
      </c>
      <c r="DN116">
        <f t="shared" si="100"/>
        <v>2462702600</v>
      </c>
      <c r="DP116" t="str">
        <f t="shared" si="60"/>
        <v>RECLTD</v>
      </c>
      <c r="DQ116">
        <f t="shared" si="101"/>
        <v>41.95</v>
      </c>
      <c r="DR116" s="12">
        <f t="shared" si="102"/>
        <v>33.4738691666359</v>
      </c>
      <c r="DS116" s="12">
        <f t="shared" si="102"/>
        <v>33.600761658674564</v>
      </c>
      <c r="DT116" s="12">
        <f t="shared" si="102"/>
        <v>32.296169757845966</v>
      </c>
      <c r="DU116" s="12">
        <f t="shared" si="102"/>
        <v>30.612940860937368</v>
      </c>
      <c r="DV116" s="12">
        <f t="shared" si="103"/>
        <v>41.95</v>
      </c>
      <c r="DX116" t="str">
        <f t="shared" si="61"/>
        <v>RECLTD</v>
      </c>
      <c r="DY116" s="12">
        <f t="shared" si="104"/>
        <v>41.95</v>
      </c>
      <c r="DZ116">
        <f t="shared" si="105"/>
        <v>32.299999999999997</v>
      </c>
      <c r="EA116">
        <f t="shared" si="106"/>
        <v>37.700000000000003</v>
      </c>
      <c r="EB116">
        <f t="shared" si="107"/>
        <v>32.32</v>
      </c>
      <c r="EC116">
        <f t="shared" si="108"/>
        <v>32.97</v>
      </c>
      <c r="ED116">
        <f t="shared" si="109"/>
        <v>35.119999999999997</v>
      </c>
      <c r="EE116">
        <f t="shared" si="110"/>
        <v>25.01</v>
      </c>
      <c r="EF116">
        <f t="shared" si="111"/>
        <v>34.979999999999997</v>
      </c>
      <c r="EG116">
        <f t="shared" si="112"/>
        <v>30.22</v>
      </c>
      <c r="EH116">
        <f t="shared" si="113"/>
        <v>27.91</v>
      </c>
      <c r="EI116">
        <f t="shared" si="114"/>
        <v>30.9</v>
      </c>
      <c r="EJ116">
        <f t="shared" si="115"/>
        <v>35.58</v>
      </c>
      <c r="EK116">
        <f t="shared" si="116"/>
        <v>19.850000000000001</v>
      </c>
      <c r="EL116">
        <f t="shared" si="117"/>
        <v>24.76</v>
      </c>
      <c r="EM116">
        <f t="shared" si="118"/>
        <v>24.19</v>
      </c>
    </row>
    <row r="117" spans="1:143" x14ac:dyDescent="0.25">
      <c r="A117" t="s">
        <v>124</v>
      </c>
      <c r="B117">
        <v>30042020</v>
      </c>
      <c r="C117">
        <v>32617901</v>
      </c>
      <c r="D117">
        <v>9287707</v>
      </c>
      <c r="E117">
        <v>28.47</v>
      </c>
      <c r="F117" t="s">
        <v>124</v>
      </c>
      <c r="G117">
        <v>29042020</v>
      </c>
      <c r="H117">
        <v>17141540</v>
      </c>
      <c r="I117">
        <v>4350009</v>
      </c>
      <c r="J117">
        <v>25.38</v>
      </c>
      <c r="K117" t="s">
        <v>124</v>
      </c>
      <c r="L117">
        <v>28042020</v>
      </c>
      <c r="M117">
        <v>35866381</v>
      </c>
      <c r="N117">
        <v>7100366</v>
      </c>
      <c r="O117">
        <v>19.8</v>
      </c>
      <c r="P117" t="s">
        <v>124</v>
      </c>
      <c r="Q117">
        <v>27042020</v>
      </c>
      <c r="R117">
        <v>26736512</v>
      </c>
      <c r="S117">
        <v>4031654</v>
      </c>
      <c r="T117">
        <v>15.08</v>
      </c>
      <c r="U117" t="s">
        <v>124</v>
      </c>
      <c r="V117">
        <v>24042020</v>
      </c>
      <c r="W117">
        <v>61711388</v>
      </c>
      <c r="X117">
        <v>9965286</v>
      </c>
      <c r="Y117">
        <v>16.149999999999999</v>
      </c>
      <c r="Z117" t="s">
        <v>124</v>
      </c>
      <c r="AA117">
        <v>23042020</v>
      </c>
      <c r="AB117">
        <v>29928331</v>
      </c>
      <c r="AC117">
        <v>9233839</v>
      </c>
      <c r="AD117">
        <v>30.85</v>
      </c>
      <c r="AE117" t="s">
        <v>124</v>
      </c>
      <c r="AF117">
        <v>22042020</v>
      </c>
      <c r="AG117">
        <v>65230894</v>
      </c>
      <c r="AH117">
        <v>15175508</v>
      </c>
      <c r="AI117">
        <v>23.26</v>
      </c>
      <c r="AJ117" t="s">
        <v>124</v>
      </c>
      <c r="AK117">
        <v>21042020</v>
      </c>
      <c r="AL117">
        <v>28057706</v>
      </c>
      <c r="AM117">
        <v>8180117</v>
      </c>
      <c r="AN117">
        <v>29.15</v>
      </c>
      <c r="AO117" t="s">
        <v>124</v>
      </c>
      <c r="AP117">
        <v>20042020</v>
      </c>
      <c r="AQ117">
        <v>16472339</v>
      </c>
      <c r="AR117">
        <v>3828855</v>
      </c>
      <c r="AS117">
        <v>23.24</v>
      </c>
      <c r="AT117" t="s">
        <v>124</v>
      </c>
      <c r="AU117">
        <v>17042020</v>
      </c>
      <c r="AV117">
        <v>15209707</v>
      </c>
      <c r="AW117">
        <v>5515033</v>
      </c>
      <c r="AX117">
        <v>36.26</v>
      </c>
      <c r="AY117" t="s">
        <v>124</v>
      </c>
      <c r="AZ117">
        <v>16042020</v>
      </c>
      <c r="BA117">
        <v>17123533</v>
      </c>
      <c r="BB117">
        <v>6815679</v>
      </c>
      <c r="BC117">
        <v>39.799999999999997</v>
      </c>
      <c r="BD117" t="s">
        <v>124</v>
      </c>
      <c r="BE117">
        <v>15042020</v>
      </c>
      <c r="BF117">
        <v>16147959</v>
      </c>
      <c r="BG117">
        <v>5315163</v>
      </c>
      <c r="BH117">
        <v>32.92</v>
      </c>
      <c r="BI117" t="s">
        <v>124</v>
      </c>
      <c r="BJ117">
        <v>13042020</v>
      </c>
      <c r="BK117">
        <v>10822871</v>
      </c>
      <c r="BL117">
        <v>2785395</v>
      </c>
      <c r="BM117">
        <v>25.74</v>
      </c>
      <c r="BN117" t="s">
        <v>124</v>
      </c>
      <c r="BO117">
        <v>9042020</v>
      </c>
      <c r="BP117">
        <v>15101711</v>
      </c>
      <c r="BQ117">
        <v>4543136</v>
      </c>
      <c r="BR117">
        <v>30.08</v>
      </c>
      <c r="BS117" t="s">
        <v>124</v>
      </c>
      <c r="BT117">
        <v>8042020</v>
      </c>
      <c r="BU117">
        <v>22803774</v>
      </c>
      <c r="BV117">
        <v>7545325</v>
      </c>
      <c r="BW117">
        <v>33.090000000000003</v>
      </c>
      <c r="BY117" t="str">
        <f t="shared" si="62"/>
        <v>RELIANCE</v>
      </c>
      <c r="BZ117">
        <f t="shared" si="63"/>
        <v>32617901</v>
      </c>
      <c r="CA117">
        <f t="shared" si="64"/>
        <v>17141540</v>
      </c>
      <c r="CB117">
        <f t="shared" si="65"/>
        <v>35866381</v>
      </c>
      <c r="CC117">
        <f t="shared" si="66"/>
        <v>26736512</v>
      </c>
      <c r="CD117">
        <f t="shared" si="67"/>
        <v>61711388</v>
      </c>
      <c r="CE117">
        <f t="shared" si="68"/>
        <v>29928331</v>
      </c>
      <c r="CF117">
        <f t="shared" si="69"/>
        <v>65230894</v>
      </c>
      <c r="CG117">
        <f t="shared" si="70"/>
        <v>28057706</v>
      </c>
      <c r="CH117">
        <f t="shared" si="71"/>
        <v>16472339</v>
      </c>
      <c r="CI117">
        <f t="shared" si="72"/>
        <v>15209707</v>
      </c>
      <c r="CJ117">
        <f t="shared" si="73"/>
        <v>17123533</v>
      </c>
      <c r="CK117">
        <f t="shared" si="74"/>
        <v>16147959</v>
      </c>
      <c r="CL117">
        <f t="shared" si="75"/>
        <v>10822871</v>
      </c>
      <c r="CM117">
        <f t="shared" si="76"/>
        <v>15101711</v>
      </c>
      <c r="CN117">
        <f t="shared" si="77"/>
        <v>22803774</v>
      </c>
      <c r="CP117">
        <f t="shared" si="78"/>
        <v>79744433</v>
      </c>
      <c r="CQ117">
        <f t="shared" si="79"/>
        <v>171384152</v>
      </c>
      <c r="CR117">
        <f t="shared" si="80"/>
        <v>281145091</v>
      </c>
      <c r="CS117">
        <f t="shared" si="81"/>
        <v>355550872</v>
      </c>
      <c r="CU117">
        <f t="shared" si="82"/>
        <v>9287707</v>
      </c>
      <c r="CV117">
        <f t="shared" si="83"/>
        <v>4350009</v>
      </c>
      <c r="CW117">
        <f t="shared" si="84"/>
        <v>7100366</v>
      </c>
      <c r="CX117">
        <f t="shared" si="85"/>
        <v>4031654</v>
      </c>
      <c r="CY117">
        <f t="shared" si="86"/>
        <v>9965286</v>
      </c>
      <c r="CZ117">
        <f t="shared" si="87"/>
        <v>9233839</v>
      </c>
      <c r="DA117">
        <f t="shared" si="88"/>
        <v>15175508</v>
      </c>
      <c r="DB117">
        <f t="shared" si="89"/>
        <v>8180117</v>
      </c>
      <c r="DC117">
        <f t="shared" si="90"/>
        <v>3828855</v>
      </c>
      <c r="DD117">
        <f t="shared" si="91"/>
        <v>5515033</v>
      </c>
      <c r="DE117">
        <f t="shared" si="92"/>
        <v>6815679</v>
      </c>
      <c r="DF117">
        <f t="shared" si="93"/>
        <v>5315163</v>
      </c>
      <c r="DG117">
        <f t="shared" si="94"/>
        <v>2785395</v>
      </c>
      <c r="DH117">
        <f t="shared" si="95"/>
        <v>4543136</v>
      </c>
      <c r="DI117">
        <f t="shared" si="96"/>
        <v>7545325</v>
      </c>
      <c r="DK117">
        <f t="shared" si="97"/>
        <v>1548202900</v>
      </c>
      <c r="DL117">
        <f t="shared" si="98"/>
        <v>3468115400</v>
      </c>
      <c r="DM117">
        <f t="shared" si="99"/>
        <v>6186563400</v>
      </c>
      <c r="DN117">
        <f t="shared" si="100"/>
        <v>8684004000</v>
      </c>
      <c r="DP117" t="str">
        <f t="shared" si="60"/>
        <v>RELIANCE</v>
      </c>
      <c r="DQ117">
        <f t="shared" si="101"/>
        <v>28.47</v>
      </c>
      <c r="DR117" s="12">
        <f t="shared" si="102"/>
        <v>19.414557753517414</v>
      </c>
      <c r="DS117" s="12">
        <f t="shared" si="102"/>
        <v>20.235916562460222</v>
      </c>
      <c r="DT117" s="12">
        <f t="shared" si="102"/>
        <v>22.004877901282651</v>
      </c>
      <c r="DU117" s="12">
        <f t="shared" si="102"/>
        <v>24.424082976233006</v>
      </c>
      <c r="DV117" s="12">
        <f t="shared" si="103"/>
        <v>28.47</v>
      </c>
      <c r="DX117" t="str">
        <f t="shared" si="61"/>
        <v>RELIANCE</v>
      </c>
      <c r="DY117" s="12">
        <f t="shared" si="104"/>
        <v>28.47</v>
      </c>
      <c r="DZ117">
        <f t="shared" si="105"/>
        <v>25.38</v>
      </c>
      <c r="EA117">
        <f t="shared" si="106"/>
        <v>19.8</v>
      </c>
      <c r="EB117">
        <f t="shared" si="107"/>
        <v>15.08</v>
      </c>
      <c r="EC117">
        <f t="shared" si="108"/>
        <v>16.149999999999999</v>
      </c>
      <c r="ED117">
        <f t="shared" si="109"/>
        <v>30.85</v>
      </c>
      <c r="EE117">
        <f t="shared" si="110"/>
        <v>23.26</v>
      </c>
      <c r="EF117">
        <f t="shared" si="111"/>
        <v>29.15</v>
      </c>
      <c r="EG117">
        <f t="shared" si="112"/>
        <v>23.24</v>
      </c>
      <c r="EH117">
        <f t="shared" si="113"/>
        <v>36.26</v>
      </c>
      <c r="EI117">
        <f t="shared" si="114"/>
        <v>39.799999999999997</v>
      </c>
      <c r="EJ117">
        <f t="shared" si="115"/>
        <v>32.92</v>
      </c>
      <c r="EK117">
        <f t="shared" si="116"/>
        <v>25.74</v>
      </c>
      <c r="EL117">
        <f t="shared" si="117"/>
        <v>30.08</v>
      </c>
      <c r="EM117">
        <f t="shared" si="118"/>
        <v>33.090000000000003</v>
      </c>
    </row>
    <row r="118" spans="1:143" x14ac:dyDescent="0.25">
      <c r="A118" t="s">
        <v>125</v>
      </c>
      <c r="B118">
        <v>30042020</v>
      </c>
      <c r="C118">
        <v>35723601</v>
      </c>
      <c r="D118">
        <v>6202480</v>
      </c>
      <c r="E118">
        <v>17.36</v>
      </c>
      <c r="F118" t="s">
        <v>125</v>
      </c>
      <c r="G118">
        <v>29042020</v>
      </c>
      <c r="H118">
        <v>47374952</v>
      </c>
      <c r="I118">
        <v>10930663</v>
      </c>
      <c r="J118">
        <v>23.07</v>
      </c>
      <c r="K118" t="s">
        <v>125</v>
      </c>
      <c r="L118">
        <v>28042020</v>
      </c>
      <c r="M118">
        <v>11729167</v>
      </c>
      <c r="N118">
        <v>2972004</v>
      </c>
      <c r="O118">
        <v>25.34</v>
      </c>
      <c r="P118" t="s">
        <v>125</v>
      </c>
      <c r="Q118">
        <v>27042020</v>
      </c>
      <c r="R118">
        <v>12314451</v>
      </c>
      <c r="S118">
        <v>2388610</v>
      </c>
      <c r="T118">
        <v>19.399999999999999</v>
      </c>
      <c r="U118" t="s">
        <v>125</v>
      </c>
      <c r="V118">
        <v>24042020</v>
      </c>
      <c r="W118">
        <v>15594342</v>
      </c>
      <c r="X118">
        <v>3501824</v>
      </c>
      <c r="Y118">
        <v>22.46</v>
      </c>
      <c r="Z118" t="s">
        <v>125</v>
      </c>
      <c r="AA118">
        <v>23042020</v>
      </c>
      <c r="AB118">
        <v>14851116</v>
      </c>
      <c r="AC118">
        <v>2165549</v>
      </c>
      <c r="AD118">
        <v>14.58</v>
      </c>
      <c r="AE118" t="s">
        <v>125</v>
      </c>
      <c r="AF118">
        <v>22042020</v>
      </c>
      <c r="AG118">
        <v>19429716</v>
      </c>
      <c r="AH118">
        <v>2239252</v>
      </c>
      <c r="AI118">
        <v>11.52</v>
      </c>
      <c r="AJ118" t="s">
        <v>125</v>
      </c>
      <c r="AK118">
        <v>21042020</v>
      </c>
      <c r="AL118">
        <v>19026191</v>
      </c>
      <c r="AM118">
        <v>3636147</v>
      </c>
      <c r="AN118">
        <v>19.11</v>
      </c>
      <c r="AO118" t="s">
        <v>125</v>
      </c>
      <c r="AP118">
        <v>20042020</v>
      </c>
      <c r="AQ118">
        <v>18761443</v>
      </c>
      <c r="AR118">
        <v>3527635</v>
      </c>
      <c r="AS118">
        <v>18.8</v>
      </c>
      <c r="AT118" t="s">
        <v>125</v>
      </c>
      <c r="AU118">
        <v>17042020</v>
      </c>
      <c r="AV118">
        <v>33557532</v>
      </c>
      <c r="AW118">
        <v>9097238</v>
      </c>
      <c r="AX118">
        <v>27.11</v>
      </c>
      <c r="AY118" t="s">
        <v>125</v>
      </c>
      <c r="AZ118">
        <v>16042020</v>
      </c>
      <c r="BA118">
        <v>19014842</v>
      </c>
      <c r="BB118">
        <v>2802397</v>
      </c>
      <c r="BC118">
        <v>14.74</v>
      </c>
      <c r="BD118" t="s">
        <v>125</v>
      </c>
      <c r="BE118">
        <v>15042020</v>
      </c>
      <c r="BF118">
        <v>25214418</v>
      </c>
      <c r="BG118">
        <v>4444970</v>
      </c>
      <c r="BH118">
        <v>17.63</v>
      </c>
      <c r="BI118" t="s">
        <v>125</v>
      </c>
      <c r="BJ118">
        <v>13042020</v>
      </c>
      <c r="BK118">
        <v>24780282</v>
      </c>
      <c r="BL118">
        <v>3128686</v>
      </c>
      <c r="BM118">
        <v>12.63</v>
      </c>
      <c r="BN118" t="s">
        <v>125</v>
      </c>
      <c r="BO118">
        <v>9042020</v>
      </c>
      <c r="BP118">
        <v>26855644</v>
      </c>
      <c r="BQ118">
        <v>3549537</v>
      </c>
      <c r="BR118">
        <v>13.22</v>
      </c>
      <c r="BS118" t="s">
        <v>125</v>
      </c>
      <c r="BT118">
        <v>8042020</v>
      </c>
      <c r="BU118">
        <v>53476363</v>
      </c>
      <c r="BV118">
        <v>9591864</v>
      </c>
      <c r="BW118">
        <v>17.940000000000001</v>
      </c>
      <c r="BY118" t="str">
        <f t="shared" si="62"/>
        <v>SAIL</v>
      </c>
      <c r="BZ118">
        <f t="shared" si="63"/>
        <v>35723601</v>
      </c>
      <c r="CA118">
        <f t="shared" si="64"/>
        <v>47374952</v>
      </c>
      <c r="CB118">
        <f t="shared" si="65"/>
        <v>11729167</v>
      </c>
      <c r="CC118">
        <f t="shared" si="66"/>
        <v>12314451</v>
      </c>
      <c r="CD118">
        <f t="shared" si="67"/>
        <v>15594342</v>
      </c>
      <c r="CE118">
        <f t="shared" si="68"/>
        <v>14851116</v>
      </c>
      <c r="CF118">
        <f t="shared" si="69"/>
        <v>19429716</v>
      </c>
      <c r="CG118">
        <f t="shared" si="70"/>
        <v>19026191</v>
      </c>
      <c r="CH118">
        <f t="shared" si="71"/>
        <v>18761443</v>
      </c>
      <c r="CI118">
        <f t="shared" si="72"/>
        <v>33557532</v>
      </c>
      <c r="CJ118">
        <f t="shared" si="73"/>
        <v>19014842</v>
      </c>
      <c r="CK118">
        <f t="shared" si="74"/>
        <v>25214418</v>
      </c>
      <c r="CL118">
        <f t="shared" si="75"/>
        <v>24780282</v>
      </c>
      <c r="CM118">
        <f t="shared" si="76"/>
        <v>26855644</v>
      </c>
      <c r="CN118">
        <f t="shared" si="77"/>
        <v>53476363</v>
      </c>
      <c r="CP118">
        <f t="shared" si="78"/>
        <v>71418570</v>
      </c>
      <c r="CQ118">
        <f t="shared" si="79"/>
        <v>101864028</v>
      </c>
      <c r="CR118">
        <f t="shared" si="80"/>
        <v>159081378</v>
      </c>
      <c r="CS118">
        <f t="shared" si="81"/>
        <v>288504096</v>
      </c>
      <c r="CU118">
        <f t="shared" si="82"/>
        <v>6202480</v>
      </c>
      <c r="CV118">
        <f t="shared" si="83"/>
        <v>10930663</v>
      </c>
      <c r="CW118">
        <f t="shared" si="84"/>
        <v>2972004</v>
      </c>
      <c r="CX118">
        <f t="shared" si="85"/>
        <v>2388610</v>
      </c>
      <c r="CY118">
        <f t="shared" si="86"/>
        <v>3501824</v>
      </c>
      <c r="CZ118">
        <f t="shared" si="87"/>
        <v>2165549</v>
      </c>
      <c r="DA118">
        <f t="shared" si="88"/>
        <v>2239252</v>
      </c>
      <c r="DB118">
        <f t="shared" si="89"/>
        <v>3636147</v>
      </c>
      <c r="DC118">
        <f t="shared" si="90"/>
        <v>3527635</v>
      </c>
      <c r="DD118">
        <f t="shared" si="91"/>
        <v>9097238</v>
      </c>
      <c r="DE118">
        <f t="shared" si="92"/>
        <v>2802397</v>
      </c>
      <c r="DF118">
        <f t="shared" si="93"/>
        <v>4444970</v>
      </c>
      <c r="DG118">
        <f t="shared" si="94"/>
        <v>3128686</v>
      </c>
      <c r="DH118">
        <f t="shared" si="95"/>
        <v>3549537</v>
      </c>
      <c r="DI118">
        <f t="shared" si="96"/>
        <v>9591864</v>
      </c>
      <c r="DK118">
        <f t="shared" si="97"/>
        <v>1629127700</v>
      </c>
      <c r="DL118">
        <f t="shared" si="98"/>
        <v>2195865000</v>
      </c>
      <c r="DM118">
        <f t="shared" si="99"/>
        <v>3136168400</v>
      </c>
      <c r="DN118">
        <f t="shared" si="100"/>
        <v>5438451200</v>
      </c>
      <c r="DP118" t="str">
        <f t="shared" si="60"/>
        <v>SAIL</v>
      </c>
      <c r="DQ118">
        <f t="shared" si="101"/>
        <v>17.36</v>
      </c>
      <c r="DR118" s="12">
        <f t="shared" si="102"/>
        <v>22.810981793670749</v>
      </c>
      <c r="DS118" s="12">
        <f t="shared" si="102"/>
        <v>21.556824750735363</v>
      </c>
      <c r="DT118" s="12">
        <f t="shared" si="102"/>
        <v>19.714239588746835</v>
      </c>
      <c r="DU118" s="12">
        <f t="shared" si="102"/>
        <v>18.850516423863876</v>
      </c>
      <c r="DV118" s="12" t="str">
        <f t="shared" si="103"/>
        <v/>
      </c>
      <c r="DX118" t="str">
        <f t="shared" si="61"/>
        <v>SAIL</v>
      </c>
      <c r="DY118" s="12">
        <f t="shared" si="104"/>
        <v>17.36</v>
      </c>
      <c r="DZ118">
        <f t="shared" si="105"/>
        <v>23.07</v>
      </c>
      <c r="EA118">
        <f t="shared" si="106"/>
        <v>25.34</v>
      </c>
      <c r="EB118">
        <f t="shared" si="107"/>
        <v>19.399999999999999</v>
      </c>
      <c r="EC118">
        <f t="shared" si="108"/>
        <v>22.46</v>
      </c>
      <c r="ED118">
        <f t="shared" si="109"/>
        <v>14.58</v>
      </c>
      <c r="EE118">
        <f t="shared" si="110"/>
        <v>11.52</v>
      </c>
      <c r="EF118">
        <f t="shared" si="111"/>
        <v>19.11</v>
      </c>
      <c r="EG118">
        <f t="shared" si="112"/>
        <v>18.8</v>
      </c>
      <c r="EH118">
        <f t="shared" si="113"/>
        <v>27.11</v>
      </c>
      <c r="EI118">
        <f t="shared" si="114"/>
        <v>14.74</v>
      </c>
      <c r="EJ118">
        <f t="shared" si="115"/>
        <v>17.63</v>
      </c>
      <c r="EK118">
        <f t="shared" si="116"/>
        <v>12.63</v>
      </c>
      <c r="EL118">
        <f t="shared" si="117"/>
        <v>13.22</v>
      </c>
      <c r="EM118">
        <f t="shared" si="118"/>
        <v>17.940000000000001</v>
      </c>
    </row>
    <row r="119" spans="1:143" x14ac:dyDescent="0.25">
      <c r="A119" t="s">
        <v>127</v>
      </c>
      <c r="B119">
        <v>30042020</v>
      </c>
      <c r="C119">
        <v>63069460</v>
      </c>
      <c r="D119">
        <v>16861785</v>
      </c>
      <c r="E119">
        <v>26.74</v>
      </c>
      <c r="F119" t="s">
        <v>127</v>
      </c>
      <c r="G119">
        <v>29042020</v>
      </c>
      <c r="H119">
        <v>57470639</v>
      </c>
      <c r="I119">
        <v>19558253</v>
      </c>
      <c r="J119">
        <v>34.03</v>
      </c>
      <c r="K119" t="s">
        <v>127</v>
      </c>
      <c r="L119">
        <v>28042020</v>
      </c>
      <c r="M119">
        <v>49590249</v>
      </c>
      <c r="N119">
        <v>16604968</v>
      </c>
      <c r="O119">
        <v>33.479999999999997</v>
      </c>
      <c r="P119" t="s">
        <v>127</v>
      </c>
      <c r="Q119">
        <v>27042020</v>
      </c>
      <c r="R119">
        <v>43003001</v>
      </c>
      <c r="S119">
        <v>11778938</v>
      </c>
      <c r="T119">
        <v>27.39</v>
      </c>
      <c r="U119" t="s">
        <v>127</v>
      </c>
      <c r="V119">
        <v>24042020</v>
      </c>
      <c r="W119">
        <v>65146846</v>
      </c>
      <c r="X119">
        <v>21469774</v>
      </c>
      <c r="Y119">
        <v>32.96</v>
      </c>
      <c r="Z119" t="s">
        <v>127</v>
      </c>
      <c r="AA119">
        <v>23042020</v>
      </c>
      <c r="AB119">
        <v>50957437</v>
      </c>
      <c r="AC119">
        <v>9331208</v>
      </c>
      <c r="AD119">
        <v>18.309999999999999</v>
      </c>
      <c r="AE119" t="s">
        <v>127</v>
      </c>
      <c r="AF119">
        <v>22042020</v>
      </c>
      <c r="AG119">
        <v>61503792</v>
      </c>
      <c r="AH119">
        <v>10966102</v>
      </c>
      <c r="AI119">
        <v>17.829999999999998</v>
      </c>
      <c r="AJ119" t="s">
        <v>127</v>
      </c>
      <c r="AK119">
        <v>21042020</v>
      </c>
      <c r="AL119">
        <v>53043573</v>
      </c>
      <c r="AM119">
        <v>13851290</v>
      </c>
      <c r="AN119">
        <v>26.11</v>
      </c>
      <c r="AO119" t="s">
        <v>127</v>
      </c>
      <c r="AP119">
        <v>20042020</v>
      </c>
      <c r="AQ119">
        <v>81961666</v>
      </c>
      <c r="AR119">
        <v>13017282</v>
      </c>
      <c r="AS119">
        <v>15.88</v>
      </c>
      <c r="AT119" t="s">
        <v>127</v>
      </c>
      <c r="AU119">
        <v>17042020</v>
      </c>
      <c r="AV119">
        <v>89858053</v>
      </c>
      <c r="AW119">
        <v>15714285</v>
      </c>
      <c r="AX119">
        <v>17.489999999999998</v>
      </c>
      <c r="AY119" t="s">
        <v>127</v>
      </c>
      <c r="AZ119">
        <v>16042020</v>
      </c>
      <c r="BA119">
        <v>61165997</v>
      </c>
      <c r="BB119">
        <v>10924032</v>
      </c>
      <c r="BC119">
        <v>17.86</v>
      </c>
      <c r="BD119" t="s">
        <v>127</v>
      </c>
      <c r="BE119">
        <v>15042020</v>
      </c>
      <c r="BF119">
        <v>72190294</v>
      </c>
      <c r="BG119">
        <v>14918003</v>
      </c>
      <c r="BH119">
        <v>20.66</v>
      </c>
      <c r="BI119" t="s">
        <v>127</v>
      </c>
      <c r="BJ119">
        <v>13042020</v>
      </c>
      <c r="BK119">
        <v>51847574</v>
      </c>
      <c r="BL119">
        <v>12593076</v>
      </c>
      <c r="BM119">
        <v>24.29</v>
      </c>
      <c r="BN119" t="s">
        <v>127</v>
      </c>
      <c r="BO119">
        <v>9042020</v>
      </c>
      <c r="BP119">
        <v>62417301</v>
      </c>
      <c r="BQ119">
        <v>9350138</v>
      </c>
      <c r="BR119">
        <v>14.98</v>
      </c>
      <c r="BS119" t="s">
        <v>127</v>
      </c>
      <c r="BT119">
        <v>8042020</v>
      </c>
      <c r="BU119">
        <v>80436673</v>
      </c>
      <c r="BV119">
        <v>12076385</v>
      </c>
      <c r="BW119">
        <v>15.01</v>
      </c>
      <c r="BY119" t="str">
        <f t="shared" si="62"/>
        <v>SBIN</v>
      </c>
      <c r="BZ119">
        <f t="shared" si="63"/>
        <v>63069460</v>
      </c>
      <c r="CA119">
        <f t="shared" si="64"/>
        <v>57470639</v>
      </c>
      <c r="CB119">
        <f t="shared" si="65"/>
        <v>49590249</v>
      </c>
      <c r="CC119">
        <f t="shared" si="66"/>
        <v>43003001</v>
      </c>
      <c r="CD119">
        <f t="shared" si="67"/>
        <v>65146846</v>
      </c>
      <c r="CE119">
        <f t="shared" si="68"/>
        <v>50957437</v>
      </c>
      <c r="CF119">
        <f t="shared" si="69"/>
        <v>61503792</v>
      </c>
      <c r="CG119">
        <f t="shared" si="70"/>
        <v>53043573</v>
      </c>
      <c r="CH119">
        <f t="shared" si="71"/>
        <v>81961666</v>
      </c>
      <c r="CI119">
        <f t="shared" si="72"/>
        <v>89858053</v>
      </c>
      <c r="CJ119">
        <f t="shared" si="73"/>
        <v>61165997</v>
      </c>
      <c r="CK119">
        <f t="shared" si="74"/>
        <v>72190294</v>
      </c>
      <c r="CL119">
        <f t="shared" si="75"/>
        <v>51847574</v>
      </c>
      <c r="CM119">
        <f t="shared" si="76"/>
        <v>62417301</v>
      </c>
      <c r="CN119">
        <f t="shared" si="77"/>
        <v>80436673</v>
      </c>
      <c r="CP119">
        <f t="shared" si="78"/>
        <v>150063889</v>
      </c>
      <c r="CQ119">
        <f t="shared" si="79"/>
        <v>266168172</v>
      </c>
      <c r="CR119">
        <f t="shared" si="80"/>
        <v>462677203</v>
      </c>
      <c r="CS119">
        <f t="shared" si="81"/>
        <v>800156422</v>
      </c>
      <c r="CU119">
        <f t="shared" si="82"/>
        <v>16861785</v>
      </c>
      <c r="CV119">
        <f t="shared" si="83"/>
        <v>19558253</v>
      </c>
      <c r="CW119">
        <f t="shared" si="84"/>
        <v>16604968</v>
      </c>
      <c r="CX119">
        <f t="shared" si="85"/>
        <v>11778938</v>
      </c>
      <c r="CY119">
        <f t="shared" si="86"/>
        <v>21469774</v>
      </c>
      <c r="CZ119">
        <f t="shared" si="87"/>
        <v>9331208</v>
      </c>
      <c r="DA119">
        <f t="shared" si="88"/>
        <v>10966102</v>
      </c>
      <c r="DB119">
        <f t="shared" si="89"/>
        <v>13851290</v>
      </c>
      <c r="DC119">
        <f t="shared" si="90"/>
        <v>13017282</v>
      </c>
      <c r="DD119">
        <f t="shared" si="91"/>
        <v>15714285</v>
      </c>
      <c r="DE119">
        <f t="shared" si="92"/>
        <v>10924032</v>
      </c>
      <c r="DF119">
        <f t="shared" si="93"/>
        <v>14918003</v>
      </c>
      <c r="DG119">
        <f t="shared" si="94"/>
        <v>12593076</v>
      </c>
      <c r="DH119">
        <f t="shared" si="95"/>
        <v>9350138</v>
      </c>
      <c r="DI119">
        <f t="shared" si="96"/>
        <v>12076385</v>
      </c>
      <c r="DK119">
        <f t="shared" si="97"/>
        <v>4794215900</v>
      </c>
      <c r="DL119">
        <f t="shared" si="98"/>
        <v>7874314100</v>
      </c>
      <c r="DM119">
        <f t="shared" si="99"/>
        <v>11657781500</v>
      </c>
      <c r="DN119">
        <f t="shared" si="100"/>
        <v>18007734900</v>
      </c>
      <c r="DP119" t="str">
        <f t="shared" si="60"/>
        <v>SBIN</v>
      </c>
      <c r="DQ119">
        <f t="shared" si="101"/>
        <v>26.74</v>
      </c>
      <c r="DR119" s="12">
        <f t="shared" si="102"/>
        <v>31.947831899785029</v>
      </c>
      <c r="DS119" s="12">
        <f t="shared" si="102"/>
        <v>29.583980837498483</v>
      </c>
      <c r="DT119" s="12">
        <f t="shared" si="102"/>
        <v>25.196360279717521</v>
      </c>
      <c r="DU119" s="12">
        <f t="shared" si="102"/>
        <v>22.505268226166908</v>
      </c>
      <c r="DV119" s="12" t="str">
        <f t="shared" si="103"/>
        <v/>
      </c>
      <c r="DX119" t="str">
        <f t="shared" si="61"/>
        <v>SBIN</v>
      </c>
      <c r="DY119" s="12">
        <f t="shared" si="104"/>
        <v>26.74</v>
      </c>
      <c r="DZ119">
        <f t="shared" si="105"/>
        <v>34.03</v>
      </c>
      <c r="EA119">
        <f t="shared" si="106"/>
        <v>33.479999999999997</v>
      </c>
      <c r="EB119">
        <f t="shared" si="107"/>
        <v>27.39</v>
      </c>
      <c r="EC119">
        <f t="shared" si="108"/>
        <v>32.96</v>
      </c>
      <c r="ED119">
        <f t="shared" si="109"/>
        <v>18.309999999999999</v>
      </c>
      <c r="EE119">
        <f t="shared" si="110"/>
        <v>17.829999999999998</v>
      </c>
      <c r="EF119">
        <f t="shared" si="111"/>
        <v>26.11</v>
      </c>
      <c r="EG119">
        <f t="shared" si="112"/>
        <v>15.88</v>
      </c>
      <c r="EH119">
        <f t="shared" si="113"/>
        <v>17.489999999999998</v>
      </c>
      <c r="EI119">
        <f t="shared" si="114"/>
        <v>17.86</v>
      </c>
      <c r="EJ119">
        <f t="shared" si="115"/>
        <v>20.66</v>
      </c>
      <c r="EK119">
        <f t="shared" si="116"/>
        <v>24.29</v>
      </c>
      <c r="EL119">
        <f t="shared" si="117"/>
        <v>14.98</v>
      </c>
      <c r="EM119">
        <f t="shared" si="118"/>
        <v>15.01</v>
      </c>
    </row>
    <row r="120" spans="1:143" x14ac:dyDescent="0.25">
      <c r="A120" t="s">
        <v>128</v>
      </c>
      <c r="B120">
        <v>30042020</v>
      </c>
      <c r="C120">
        <v>53649</v>
      </c>
      <c r="D120">
        <v>15874</v>
      </c>
      <c r="E120">
        <v>29.59</v>
      </c>
      <c r="F120" t="s">
        <v>128</v>
      </c>
      <c r="G120">
        <v>29042020</v>
      </c>
      <c r="H120">
        <v>25467</v>
      </c>
      <c r="I120">
        <v>7875</v>
      </c>
      <c r="J120">
        <v>30.92</v>
      </c>
      <c r="K120" t="s">
        <v>128</v>
      </c>
      <c r="L120">
        <v>28042020</v>
      </c>
      <c r="M120">
        <v>29420</v>
      </c>
      <c r="N120">
        <v>6374</v>
      </c>
      <c r="O120">
        <v>21.67</v>
      </c>
      <c r="P120" t="s">
        <v>128</v>
      </c>
      <c r="Q120">
        <v>27042020</v>
      </c>
      <c r="R120">
        <v>37872</v>
      </c>
      <c r="S120">
        <v>10740</v>
      </c>
      <c r="T120">
        <v>28.36</v>
      </c>
      <c r="U120" t="s">
        <v>128</v>
      </c>
      <c r="V120">
        <v>24042020</v>
      </c>
      <c r="W120">
        <v>34410</v>
      </c>
      <c r="X120">
        <v>11348</v>
      </c>
      <c r="Y120">
        <v>32.979999999999997</v>
      </c>
      <c r="Z120" t="s">
        <v>128</v>
      </c>
      <c r="AA120">
        <v>23042020</v>
      </c>
      <c r="AB120">
        <v>41913</v>
      </c>
      <c r="AC120">
        <v>9555</v>
      </c>
      <c r="AD120">
        <v>22.8</v>
      </c>
      <c r="AE120" t="s">
        <v>128</v>
      </c>
      <c r="AF120">
        <v>22042020</v>
      </c>
      <c r="AG120">
        <v>70880</v>
      </c>
      <c r="AH120">
        <v>25407</v>
      </c>
      <c r="AI120">
        <v>35.85</v>
      </c>
      <c r="AJ120" t="s">
        <v>128</v>
      </c>
      <c r="AK120">
        <v>21042020</v>
      </c>
      <c r="AL120">
        <v>43173</v>
      </c>
      <c r="AM120">
        <v>15931</v>
      </c>
      <c r="AN120">
        <v>36.9</v>
      </c>
      <c r="AO120" t="s">
        <v>128</v>
      </c>
      <c r="AP120">
        <v>20042020</v>
      </c>
      <c r="AQ120">
        <v>48069</v>
      </c>
      <c r="AR120">
        <v>12615</v>
      </c>
      <c r="AS120">
        <v>26.24</v>
      </c>
      <c r="AT120" t="s">
        <v>128</v>
      </c>
      <c r="AU120">
        <v>17042020</v>
      </c>
      <c r="AV120">
        <v>74780</v>
      </c>
      <c r="AW120">
        <v>20858</v>
      </c>
      <c r="AX120">
        <v>27.89</v>
      </c>
      <c r="AY120" t="s">
        <v>128</v>
      </c>
      <c r="AZ120">
        <v>16042020</v>
      </c>
      <c r="BA120">
        <v>112627</v>
      </c>
      <c r="BB120">
        <v>34946</v>
      </c>
      <c r="BC120">
        <v>31.03</v>
      </c>
      <c r="BD120" t="s">
        <v>128</v>
      </c>
      <c r="BE120">
        <v>15042020</v>
      </c>
      <c r="BF120">
        <v>125808</v>
      </c>
      <c r="BG120">
        <v>50460</v>
      </c>
      <c r="BH120">
        <v>40.11</v>
      </c>
      <c r="BI120" t="s">
        <v>128</v>
      </c>
      <c r="BJ120">
        <v>13042020</v>
      </c>
      <c r="BK120">
        <v>86675</v>
      </c>
      <c r="BL120">
        <v>23282</v>
      </c>
      <c r="BM120">
        <v>26.86</v>
      </c>
      <c r="BN120" t="s">
        <v>128</v>
      </c>
      <c r="BO120">
        <v>9042020</v>
      </c>
      <c r="BP120">
        <v>92986</v>
      </c>
      <c r="BQ120">
        <v>56879</v>
      </c>
      <c r="BR120">
        <v>61.17</v>
      </c>
      <c r="BS120" t="s">
        <v>128</v>
      </c>
      <c r="BT120">
        <v>8042020</v>
      </c>
      <c r="BU120">
        <v>122755</v>
      </c>
      <c r="BV120">
        <v>60295</v>
      </c>
      <c r="BW120">
        <v>49.12</v>
      </c>
      <c r="BY120" t="str">
        <f t="shared" si="62"/>
        <v>SHREECEM</v>
      </c>
      <c r="BZ120">
        <f t="shared" si="63"/>
        <v>53649</v>
      </c>
      <c r="CA120">
        <f t="shared" si="64"/>
        <v>25467</v>
      </c>
      <c r="CB120">
        <f t="shared" si="65"/>
        <v>29420</v>
      </c>
      <c r="CC120">
        <f t="shared" si="66"/>
        <v>37872</v>
      </c>
      <c r="CD120">
        <f t="shared" si="67"/>
        <v>34410</v>
      </c>
      <c r="CE120">
        <f t="shared" si="68"/>
        <v>41913</v>
      </c>
      <c r="CF120">
        <f t="shared" si="69"/>
        <v>70880</v>
      </c>
      <c r="CG120">
        <f t="shared" si="70"/>
        <v>43173</v>
      </c>
      <c r="CH120">
        <f t="shared" si="71"/>
        <v>48069</v>
      </c>
      <c r="CI120">
        <f t="shared" si="72"/>
        <v>74780</v>
      </c>
      <c r="CJ120">
        <f t="shared" si="73"/>
        <v>112627</v>
      </c>
      <c r="CK120">
        <f t="shared" si="74"/>
        <v>125808</v>
      </c>
      <c r="CL120">
        <f t="shared" si="75"/>
        <v>86675</v>
      </c>
      <c r="CM120">
        <f t="shared" si="76"/>
        <v>92986</v>
      </c>
      <c r="CN120">
        <f t="shared" si="77"/>
        <v>122755</v>
      </c>
      <c r="CP120">
        <f t="shared" si="78"/>
        <v>92759</v>
      </c>
      <c r="CQ120">
        <f t="shared" si="79"/>
        <v>169082</v>
      </c>
      <c r="CR120">
        <f t="shared" si="80"/>
        <v>331204</v>
      </c>
      <c r="CS120">
        <f t="shared" si="81"/>
        <v>824080</v>
      </c>
      <c r="CU120">
        <f t="shared" si="82"/>
        <v>15874</v>
      </c>
      <c r="CV120">
        <f t="shared" si="83"/>
        <v>7875</v>
      </c>
      <c r="CW120">
        <f t="shared" si="84"/>
        <v>6374</v>
      </c>
      <c r="CX120">
        <f t="shared" si="85"/>
        <v>10740</v>
      </c>
      <c r="CY120">
        <f t="shared" si="86"/>
        <v>11348</v>
      </c>
      <c r="CZ120">
        <f t="shared" si="87"/>
        <v>9555</v>
      </c>
      <c r="DA120">
        <f t="shared" si="88"/>
        <v>25407</v>
      </c>
      <c r="DB120">
        <f t="shared" si="89"/>
        <v>15931</v>
      </c>
      <c r="DC120">
        <f t="shared" si="90"/>
        <v>12615</v>
      </c>
      <c r="DD120">
        <f t="shared" si="91"/>
        <v>20858</v>
      </c>
      <c r="DE120">
        <f t="shared" si="92"/>
        <v>34946</v>
      </c>
      <c r="DF120">
        <f t="shared" si="93"/>
        <v>50460</v>
      </c>
      <c r="DG120">
        <f t="shared" si="94"/>
        <v>23282</v>
      </c>
      <c r="DH120">
        <f t="shared" si="95"/>
        <v>56879</v>
      </c>
      <c r="DI120">
        <f t="shared" si="96"/>
        <v>60295</v>
      </c>
      <c r="DK120">
        <f t="shared" si="97"/>
        <v>2498900</v>
      </c>
      <c r="DL120">
        <f t="shared" si="98"/>
        <v>4589200</v>
      </c>
      <c r="DM120">
        <f t="shared" si="99"/>
        <v>9984500</v>
      </c>
      <c r="DN120">
        <f t="shared" si="100"/>
        <v>28627000</v>
      </c>
      <c r="DP120" t="str">
        <f t="shared" si="60"/>
        <v>SHREECEM</v>
      </c>
      <c r="DQ120">
        <f t="shared" si="101"/>
        <v>29.59</v>
      </c>
      <c r="DR120" s="12">
        <f t="shared" si="102"/>
        <v>26.939703964035836</v>
      </c>
      <c r="DS120" s="12">
        <f t="shared" si="102"/>
        <v>27.141860162524694</v>
      </c>
      <c r="DT120" s="12">
        <f t="shared" si="102"/>
        <v>30.146073115058996</v>
      </c>
      <c r="DU120" s="12">
        <f t="shared" si="102"/>
        <v>34.738132220172801</v>
      </c>
      <c r="DV120" s="12" t="str">
        <f t="shared" si="103"/>
        <v/>
      </c>
      <c r="DX120" t="str">
        <f t="shared" si="61"/>
        <v>SHREECEM</v>
      </c>
      <c r="DY120" s="12">
        <f t="shared" si="104"/>
        <v>29.59</v>
      </c>
      <c r="DZ120">
        <f t="shared" si="105"/>
        <v>30.92</v>
      </c>
      <c r="EA120">
        <f t="shared" si="106"/>
        <v>21.67</v>
      </c>
      <c r="EB120">
        <f t="shared" si="107"/>
        <v>28.36</v>
      </c>
      <c r="EC120">
        <f t="shared" si="108"/>
        <v>32.979999999999997</v>
      </c>
      <c r="ED120">
        <f t="shared" si="109"/>
        <v>22.8</v>
      </c>
      <c r="EE120">
        <f t="shared" si="110"/>
        <v>35.85</v>
      </c>
      <c r="EF120">
        <f t="shared" si="111"/>
        <v>36.9</v>
      </c>
      <c r="EG120">
        <f t="shared" si="112"/>
        <v>26.24</v>
      </c>
      <c r="EH120">
        <f t="shared" si="113"/>
        <v>27.89</v>
      </c>
      <c r="EI120">
        <f t="shared" si="114"/>
        <v>31.03</v>
      </c>
      <c r="EJ120">
        <f t="shared" si="115"/>
        <v>40.11</v>
      </c>
      <c r="EK120">
        <f t="shared" si="116"/>
        <v>26.86</v>
      </c>
      <c r="EL120">
        <f t="shared" si="117"/>
        <v>61.17</v>
      </c>
      <c r="EM120">
        <f t="shared" si="118"/>
        <v>49.12</v>
      </c>
    </row>
    <row r="121" spans="1:143" x14ac:dyDescent="0.25">
      <c r="A121" t="s">
        <v>129</v>
      </c>
      <c r="B121">
        <v>30042020</v>
      </c>
      <c r="C121">
        <v>609933</v>
      </c>
      <c r="D121">
        <v>217191</v>
      </c>
      <c r="E121">
        <v>35.61</v>
      </c>
      <c r="F121" t="s">
        <v>129</v>
      </c>
      <c r="G121">
        <v>29042020</v>
      </c>
      <c r="H121">
        <v>525699</v>
      </c>
      <c r="I121">
        <v>202827</v>
      </c>
      <c r="J121">
        <v>38.58</v>
      </c>
      <c r="K121" t="s">
        <v>129</v>
      </c>
      <c r="L121">
        <v>28042020</v>
      </c>
      <c r="M121">
        <v>529773</v>
      </c>
      <c r="N121">
        <v>192689</v>
      </c>
      <c r="O121">
        <v>36.369999999999997</v>
      </c>
      <c r="P121" t="s">
        <v>129</v>
      </c>
      <c r="Q121">
        <v>27042020</v>
      </c>
      <c r="R121">
        <v>285726</v>
      </c>
      <c r="S121">
        <v>142797</v>
      </c>
      <c r="T121">
        <v>49.98</v>
      </c>
      <c r="U121" t="s">
        <v>129</v>
      </c>
      <c r="V121">
        <v>24042020</v>
      </c>
      <c r="W121">
        <v>773708</v>
      </c>
      <c r="X121">
        <v>146123</v>
      </c>
      <c r="Y121">
        <v>18.89</v>
      </c>
      <c r="Z121" t="s">
        <v>129</v>
      </c>
      <c r="AA121">
        <v>23042020</v>
      </c>
      <c r="AB121">
        <v>1044739</v>
      </c>
      <c r="AC121">
        <v>308092</v>
      </c>
      <c r="AD121">
        <v>29.49</v>
      </c>
      <c r="AE121" t="s">
        <v>129</v>
      </c>
      <c r="AF121">
        <v>22042020</v>
      </c>
      <c r="AG121">
        <v>731281</v>
      </c>
      <c r="AH121">
        <v>223665</v>
      </c>
      <c r="AI121">
        <v>30.59</v>
      </c>
      <c r="AJ121" t="s">
        <v>129</v>
      </c>
      <c r="AK121">
        <v>21042020</v>
      </c>
      <c r="AL121">
        <v>182188</v>
      </c>
      <c r="AM121">
        <v>71454</v>
      </c>
      <c r="AN121">
        <v>39.22</v>
      </c>
      <c r="AO121" t="s">
        <v>129</v>
      </c>
      <c r="AP121">
        <v>20042020</v>
      </c>
      <c r="AQ121">
        <v>254102</v>
      </c>
      <c r="AR121">
        <v>76605</v>
      </c>
      <c r="AS121">
        <v>30.15</v>
      </c>
      <c r="AT121" t="s">
        <v>129</v>
      </c>
      <c r="AU121">
        <v>17042020</v>
      </c>
      <c r="AV121">
        <v>390125</v>
      </c>
      <c r="AW121">
        <v>166668</v>
      </c>
      <c r="AX121">
        <v>42.72</v>
      </c>
      <c r="AY121" t="s">
        <v>129</v>
      </c>
      <c r="AZ121">
        <v>16042020</v>
      </c>
      <c r="BA121">
        <v>709225</v>
      </c>
      <c r="BB121">
        <v>283709</v>
      </c>
      <c r="BC121">
        <v>40</v>
      </c>
      <c r="BD121" t="s">
        <v>129</v>
      </c>
      <c r="BE121">
        <v>15042020</v>
      </c>
      <c r="BF121">
        <v>756827</v>
      </c>
      <c r="BG121">
        <v>312331</v>
      </c>
      <c r="BH121">
        <v>41.27</v>
      </c>
      <c r="BI121" t="s">
        <v>129</v>
      </c>
      <c r="BJ121">
        <v>13042020</v>
      </c>
      <c r="BK121">
        <v>664626</v>
      </c>
      <c r="BL121">
        <v>249423</v>
      </c>
      <c r="BM121">
        <v>37.53</v>
      </c>
      <c r="BN121" t="s">
        <v>129</v>
      </c>
      <c r="BO121">
        <v>9042020</v>
      </c>
      <c r="BP121">
        <v>494729</v>
      </c>
      <c r="BQ121">
        <v>213343</v>
      </c>
      <c r="BR121">
        <v>43.12</v>
      </c>
      <c r="BS121" t="s">
        <v>129</v>
      </c>
      <c r="BT121">
        <v>8042020</v>
      </c>
      <c r="BU121">
        <v>364654</v>
      </c>
      <c r="BV121">
        <v>118434</v>
      </c>
      <c r="BW121">
        <v>32.479999999999997</v>
      </c>
      <c r="BY121" t="str">
        <f t="shared" si="62"/>
        <v>SIEMENS</v>
      </c>
      <c r="BZ121">
        <f t="shared" si="63"/>
        <v>609933</v>
      </c>
      <c r="CA121">
        <f t="shared" si="64"/>
        <v>525699</v>
      </c>
      <c r="CB121">
        <f t="shared" si="65"/>
        <v>529773</v>
      </c>
      <c r="CC121">
        <f t="shared" si="66"/>
        <v>285726</v>
      </c>
      <c r="CD121">
        <f t="shared" si="67"/>
        <v>773708</v>
      </c>
      <c r="CE121">
        <f t="shared" si="68"/>
        <v>1044739</v>
      </c>
      <c r="CF121">
        <f t="shared" si="69"/>
        <v>731281</v>
      </c>
      <c r="CG121">
        <f t="shared" si="70"/>
        <v>182188</v>
      </c>
      <c r="CH121">
        <f t="shared" si="71"/>
        <v>254102</v>
      </c>
      <c r="CI121">
        <f t="shared" si="72"/>
        <v>390125</v>
      </c>
      <c r="CJ121">
        <f t="shared" si="73"/>
        <v>709225</v>
      </c>
      <c r="CK121">
        <f t="shared" si="74"/>
        <v>756827</v>
      </c>
      <c r="CL121">
        <f t="shared" si="75"/>
        <v>664626</v>
      </c>
      <c r="CM121">
        <f t="shared" si="76"/>
        <v>494729</v>
      </c>
      <c r="CN121">
        <f t="shared" si="77"/>
        <v>364654</v>
      </c>
      <c r="CP121">
        <f t="shared" si="78"/>
        <v>1341198</v>
      </c>
      <c r="CQ121">
        <f t="shared" si="79"/>
        <v>3159645</v>
      </c>
      <c r="CR121">
        <f t="shared" si="80"/>
        <v>4327216</v>
      </c>
      <c r="CS121">
        <f t="shared" si="81"/>
        <v>7342748</v>
      </c>
      <c r="CU121">
        <f t="shared" si="82"/>
        <v>217191</v>
      </c>
      <c r="CV121">
        <f t="shared" si="83"/>
        <v>202827</v>
      </c>
      <c r="CW121">
        <f t="shared" si="84"/>
        <v>192689</v>
      </c>
      <c r="CX121">
        <f t="shared" si="85"/>
        <v>142797</v>
      </c>
      <c r="CY121">
        <f t="shared" si="86"/>
        <v>146123</v>
      </c>
      <c r="CZ121">
        <f t="shared" si="87"/>
        <v>308092</v>
      </c>
      <c r="DA121">
        <f t="shared" si="88"/>
        <v>223665</v>
      </c>
      <c r="DB121">
        <f t="shared" si="89"/>
        <v>71454</v>
      </c>
      <c r="DC121">
        <f t="shared" si="90"/>
        <v>76605</v>
      </c>
      <c r="DD121">
        <f t="shared" si="91"/>
        <v>166668</v>
      </c>
      <c r="DE121">
        <f t="shared" si="92"/>
        <v>283709</v>
      </c>
      <c r="DF121">
        <f t="shared" si="93"/>
        <v>312331</v>
      </c>
      <c r="DG121">
        <f t="shared" si="94"/>
        <v>249423</v>
      </c>
      <c r="DH121">
        <f t="shared" si="95"/>
        <v>213343</v>
      </c>
      <c r="DI121">
        <f t="shared" si="96"/>
        <v>118434</v>
      </c>
      <c r="DK121">
        <f t="shared" si="97"/>
        <v>53831300</v>
      </c>
      <c r="DL121">
        <f t="shared" si="98"/>
        <v>99252800</v>
      </c>
      <c r="DM121">
        <f t="shared" si="99"/>
        <v>136425200</v>
      </c>
      <c r="DN121">
        <f t="shared" si="100"/>
        <v>258972600</v>
      </c>
      <c r="DP121" t="str">
        <f t="shared" si="60"/>
        <v>SIEMENS</v>
      </c>
      <c r="DQ121">
        <f t="shared" si="101"/>
        <v>35.61</v>
      </c>
      <c r="DR121" s="12">
        <f t="shared" si="102"/>
        <v>40.136728506902038</v>
      </c>
      <c r="DS121" s="12">
        <f t="shared" si="102"/>
        <v>31.412642876019298</v>
      </c>
      <c r="DT121" s="12">
        <f t="shared" si="102"/>
        <v>31.527245231113955</v>
      </c>
      <c r="DU121" s="12">
        <f t="shared" si="102"/>
        <v>35.269166257646319</v>
      </c>
      <c r="DV121" s="12" t="str">
        <f t="shared" si="103"/>
        <v/>
      </c>
      <c r="DX121" t="str">
        <f t="shared" si="61"/>
        <v>SIEMENS</v>
      </c>
      <c r="DY121" s="12">
        <f t="shared" si="104"/>
        <v>35.61</v>
      </c>
      <c r="DZ121">
        <f t="shared" si="105"/>
        <v>38.58</v>
      </c>
      <c r="EA121">
        <f t="shared" si="106"/>
        <v>36.369999999999997</v>
      </c>
      <c r="EB121">
        <f t="shared" si="107"/>
        <v>49.98</v>
      </c>
      <c r="EC121">
        <f t="shared" si="108"/>
        <v>18.89</v>
      </c>
      <c r="ED121">
        <f t="shared" si="109"/>
        <v>29.49</v>
      </c>
      <c r="EE121">
        <f t="shared" si="110"/>
        <v>30.59</v>
      </c>
      <c r="EF121">
        <f t="shared" si="111"/>
        <v>39.22</v>
      </c>
      <c r="EG121">
        <f t="shared" si="112"/>
        <v>30.15</v>
      </c>
      <c r="EH121">
        <f t="shared" si="113"/>
        <v>42.72</v>
      </c>
      <c r="EI121">
        <f t="shared" si="114"/>
        <v>40</v>
      </c>
      <c r="EJ121">
        <f t="shared" si="115"/>
        <v>41.27</v>
      </c>
      <c r="EK121">
        <f t="shared" si="116"/>
        <v>37.53</v>
      </c>
      <c r="EL121">
        <f t="shared" si="117"/>
        <v>43.12</v>
      </c>
      <c r="EM121">
        <f t="shared" si="118"/>
        <v>32.479999999999997</v>
      </c>
    </row>
    <row r="122" spans="1:143" x14ac:dyDescent="0.25">
      <c r="A122" t="s">
        <v>130</v>
      </c>
      <c r="B122">
        <v>30042020</v>
      </c>
      <c r="C122">
        <v>207392</v>
      </c>
      <c r="D122">
        <v>42555</v>
      </c>
      <c r="E122">
        <v>20.52</v>
      </c>
      <c r="F122" t="s">
        <v>130</v>
      </c>
      <c r="G122">
        <v>29042020</v>
      </c>
      <c r="H122">
        <v>256897</v>
      </c>
      <c r="I122">
        <v>52048</v>
      </c>
      <c r="J122">
        <v>20.260000000000002</v>
      </c>
      <c r="K122" t="s">
        <v>130</v>
      </c>
      <c r="L122">
        <v>28042020</v>
      </c>
      <c r="M122">
        <v>638368</v>
      </c>
      <c r="N122">
        <v>76539</v>
      </c>
      <c r="O122">
        <v>11.99</v>
      </c>
      <c r="P122" t="s">
        <v>130</v>
      </c>
      <c r="Q122">
        <v>27042020</v>
      </c>
      <c r="R122">
        <v>296197</v>
      </c>
      <c r="S122">
        <v>71438</v>
      </c>
      <c r="T122">
        <v>24.12</v>
      </c>
      <c r="U122" t="s">
        <v>130</v>
      </c>
      <c r="V122">
        <v>24042020</v>
      </c>
      <c r="W122">
        <v>273907</v>
      </c>
      <c r="X122">
        <v>63780</v>
      </c>
      <c r="Y122">
        <v>23.29</v>
      </c>
      <c r="Z122" t="s">
        <v>130</v>
      </c>
      <c r="AA122">
        <v>23042020</v>
      </c>
      <c r="AB122">
        <v>515641</v>
      </c>
      <c r="AC122">
        <v>79893</v>
      </c>
      <c r="AD122">
        <v>15.49</v>
      </c>
      <c r="AE122" t="s">
        <v>130</v>
      </c>
      <c r="AF122">
        <v>22042020</v>
      </c>
      <c r="AG122">
        <v>249066</v>
      </c>
      <c r="AH122">
        <v>60671</v>
      </c>
      <c r="AI122">
        <v>24.36</v>
      </c>
      <c r="AJ122" t="s">
        <v>130</v>
      </c>
      <c r="AK122">
        <v>21042020</v>
      </c>
      <c r="AL122">
        <v>208989</v>
      </c>
      <c r="AM122">
        <v>53617</v>
      </c>
      <c r="AN122">
        <v>25.66</v>
      </c>
      <c r="AO122" t="s">
        <v>130</v>
      </c>
      <c r="AP122">
        <v>20042020</v>
      </c>
      <c r="AQ122">
        <v>190389</v>
      </c>
      <c r="AR122">
        <v>56244</v>
      </c>
      <c r="AS122">
        <v>29.54</v>
      </c>
      <c r="AT122" t="s">
        <v>130</v>
      </c>
      <c r="AU122">
        <v>17042020</v>
      </c>
      <c r="AV122">
        <v>322558</v>
      </c>
      <c r="AW122">
        <v>141125</v>
      </c>
      <c r="AX122">
        <v>43.75</v>
      </c>
      <c r="AY122" t="s">
        <v>130</v>
      </c>
      <c r="AZ122">
        <v>16042020</v>
      </c>
      <c r="BA122">
        <v>382068</v>
      </c>
      <c r="BB122">
        <v>139269</v>
      </c>
      <c r="BC122">
        <v>36.450000000000003</v>
      </c>
      <c r="BD122" t="s">
        <v>130</v>
      </c>
      <c r="BE122">
        <v>15042020</v>
      </c>
      <c r="BF122">
        <v>399510</v>
      </c>
      <c r="BG122">
        <v>132315</v>
      </c>
      <c r="BH122">
        <v>33.119999999999997</v>
      </c>
      <c r="BI122" t="s">
        <v>130</v>
      </c>
      <c r="BJ122">
        <v>13042020</v>
      </c>
      <c r="BK122">
        <v>426656</v>
      </c>
      <c r="BL122">
        <v>115197</v>
      </c>
      <c r="BM122">
        <v>27</v>
      </c>
      <c r="BN122" t="s">
        <v>130</v>
      </c>
      <c r="BO122">
        <v>9042020</v>
      </c>
      <c r="BP122">
        <v>442464</v>
      </c>
      <c r="BQ122">
        <v>131640</v>
      </c>
      <c r="BR122">
        <v>29.75</v>
      </c>
      <c r="BS122" t="s">
        <v>130</v>
      </c>
      <c r="BT122">
        <v>8042020</v>
      </c>
      <c r="BU122">
        <v>511257</v>
      </c>
      <c r="BV122">
        <v>188742</v>
      </c>
      <c r="BW122">
        <v>36.92</v>
      </c>
      <c r="BY122" t="str">
        <f t="shared" si="62"/>
        <v>SRF</v>
      </c>
      <c r="BZ122">
        <f t="shared" si="63"/>
        <v>207392</v>
      </c>
      <c r="CA122">
        <f t="shared" si="64"/>
        <v>256897</v>
      </c>
      <c r="CB122">
        <f t="shared" si="65"/>
        <v>638368</v>
      </c>
      <c r="CC122">
        <f t="shared" si="66"/>
        <v>296197</v>
      </c>
      <c r="CD122">
        <f t="shared" si="67"/>
        <v>273907</v>
      </c>
      <c r="CE122">
        <f t="shared" si="68"/>
        <v>515641</v>
      </c>
      <c r="CF122">
        <f t="shared" si="69"/>
        <v>249066</v>
      </c>
      <c r="CG122">
        <f t="shared" si="70"/>
        <v>208989</v>
      </c>
      <c r="CH122">
        <f t="shared" si="71"/>
        <v>190389</v>
      </c>
      <c r="CI122">
        <f t="shared" si="72"/>
        <v>322558</v>
      </c>
      <c r="CJ122">
        <f t="shared" si="73"/>
        <v>382068</v>
      </c>
      <c r="CK122">
        <f t="shared" si="74"/>
        <v>399510</v>
      </c>
      <c r="CL122">
        <f t="shared" si="75"/>
        <v>426656</v>
      </c>
      <c r="CM122">
        <f t="shared" si="76"/>
        <v>442464</v>
      </c>
      <c r="CN122">
        <f t="shared" si="77"/>
        <v>511257</v>
      </c>
      <c r="CP122">
        <f t="shared" si="78"/>
        <v>1191462</v>
      </c>
      <c r="CQ122">
        <f t="shared" si="79"/>
        <v>1981010</v>
      </c>
      <c r="CR122">
        <f t="shared" si="80"/>
        <v>2629454</v>
      </c>
      <c r="CS122">
        <f t="shared" si="81"/>
        <v>4602710</v>
      </c>
      <c r="CU122">
        <f t="shared" si="82"/>
        <v>42555</v>
      </c>
      <c r="CV122">
        <f t="shared" si="83"/>
        <v>52048</v>
      </c>
      <c r="CW122">
        <f t="shared" si="84"/>
        <v>76539</v>
      </c>
      <c r="CX122">
        <f t="shared" si="85"/>
        <v>71438</v>
      </c>
      <c r="CY122">
        <f t="shared" si="86"/>
        <v>63780</v>
      </c>
      <c r="CZ122">
        <f t="shared" si="87"/>
        <v>79893</v>
      </c>
      <c r="DA122">
        <f t="shared" si="88"/>
        <v>60671</v>
      </c>
      <c r="DB122">
        <f t="shared" si="89"/>
        <v>53617</v>
      </c>
      <c r="DC122">
        <f t="shared" si="90"/>
        <v>56244</v>
      </c>
      <c r="DD122">
        <f t="shared" si="91"/>
        <v>141125</v>
      </c>
      <c r="DE122">
        <f t="shared" si="92"/>
        <v>139269</v>
      </c>
      <c r="DF122">
        <f t="shared" si="93"/>
        <v>132315</v>
      </c>
      <c r="DG122">
        <f t="shared" si="94"/>
        <v>115197</v>
      </c>
      <c r="DH122">
        <f t="shared" si="95"/>
        <v>131640</v>
      </c>
      <c r="DI122">
        <f t="shared" si="96"/>
        <v>188742</v>
      </c>
      <c r="DK122">
        <f t="shared" si="97"/>
        <v>20002500</v>
      </c>
      <c r="DL122">
        <f t="shared" si="98"/>
        <v>34369800</v>
      </c>
      <c r="DM122">
        <f t="shared" si="99"/>
        <v>51423000</v>
      </c>
      <c r="DN122">
        <f t="shared" si="100"/>
        <v>117377600</v>
      </c>
      <c r="DP122" t="str">
        <f t="shared" si="60"/>
        <v>SRF</v>
      </c>
      <c r="DQ122">
        <f t="shared" si="101"/>
        <v>20.52</v>
      </c>
      <c r="DR122" s="12">
        <f t="shared" si="102"/>
        <v>16.788198028976165</v>
      </c>
      <c r="DS122" s="12">
        <f t="shared" si="102"/>
        <v>17.349634782257535</v>
      </c>
      <c r="DT122" s="12">
        <f t="shared" si="102"/>
        <v>19.556531508062129</v>
      </c>
      <c r="DU122" s="12">
        <f t="shared" si="102"/>
        <v>25.501845651800785</v>
      </c>
      <c r="DV122" s="12" t="str">
        <f t="shared" si="103"/>
        <v/>
      </c>
      <c r="DX122" t="str">
        <f t="shared" si="61"/>
        <v>SRF</v>
      </c>
      <c r="DY122" s="12">
        <f t="shared" si="104"/>
        <v>20.52</v>
      </c>
      <c r="DZ122">
        <f t="shared" si="105"/>
        <v>20.260000000000002</v>
      </c>
      <c r="EA122">
        <f t="shared" si="106"/>
        <v>11.99</v>
      </c>
      <c r="EB122">
        <f t="shared" si="107"/>
        <v>24.12</v>
      </c>
      <c r="EC122">
        <f t="shared" si="108"/>
        <v>23.29</v>
      </c>
      <c r="ED122">
        <f t="shared" si="109"/>
        <v>15.49</v>
      </c>
      <c r="EE122">
        <f t="shared" si="110"/>
        <v>24.36</v>
      </c>
      <c r="EF122">
        <f t="shared" si="111"/>
        <v>25.66</v>
      </c>
      <c r="EG122">
        <f t="shared" si="112"/>
        <v>29.54</v>
      </c>
      <c r="EH122">
        <f t="shared" si="113"/>
        <v>43.75</v>
      </c>
      <c r="EI122">
        <f t="shared" si="114"/>
        <v>36.450000000000003</v>
      </c>
      <c r="EJ122">
        <f t="shared" si="115"/>
        <v>33.119999999999997</v>
      </c>
      <c r="EK122">
        <f t="shared" si="116"/>
        <v>27</v>
      </c>
      <c r="EL122">
        <f t="shared" si="117"/>
        <v>29.75</v>
      </c>
      <c r="EM122">
        <f t="shared" si="118"/>
        <v>36.92</v>
      </c>
    </row>
    <row r="123" spans="1:143" x14ac:dyDescent="0.25">
      <c r="A123" t="s">
        <v>131</v>
      </c>
      <c r="B123">
        <v>30042020</v>
      </c>
      <c r="C123">
        <v>6777000</v>
      </c>
      <c r="D123">
        <v>1002759</v>
      </c>
      <c r="E123">
        <v>14.8</v>
      </c>
      <c r="F123" t="s">
        <v>131</v>
      </c>
      <c r="G123">
        <v>29042020</v>
      </c>
      <c r="H123">
        <v>4769141</v>
      </c>
      <c r="I123">
        <v>473393</v>
      </c>
      <c r="J123">
        <v>9.93</v>
      </c>
      <c r="K123" t="s">
        <v>131</v>
      </c>
      <c r="L123">
        <v>28042020</v>
      </c>
      <c r="M123">
        <v>4804312</v>
      </c>
      <c r="N123">
        <v>644190</v>
      </c>
      <c r="O123">
        <v>13.41</v>
      </c>
      <c r="P123" t="s">
        <v>131</v>
      </c>
      <c r="Q123">
        <v>27042020</v>
      </c>
      <c r="R123">
        <v>5905615</v>
      </c>
      <c r="S123">
        <v>913344</v>
      </c>
      <c r="T123">
        <v>15.47</v>
      </c>
      <c r="U123" t="s">
        <v>131</v>
      </c>
      <c r="V123">
        <v>24042020</v>
      </c>
      <c r="W123">
        <v>12862840</v>
      </c>
      <c r="X123">
        <v>2055932</v>
      </c>
      <c r="Y123">
        <v>15.98</v>
      </c>
      <c r="Z123" t="s">
        <v>131</v>
      </c>
      <c r="AA123">
        <v>23042020</v>
      </c>
      <c r="AB123">
        <v>4908292</v>
      </c>
      <c r="AC123">
        <v>634179</v>
      </c>
      <c r="AD123">
        <v>12.92</v>
      </c>
      <c r="AE123" t="s">
        <v>131</v>
      </c>
      <c r="AF123">
        <v>22042020</v>
      </c>
      <c r="AG123">
        <v>9173748</v>
      </c>
      <c r="AH123">
        <v>1507541</v>
      </c>
      <c r="AI123">
        <v>16.43</v>
      </c>
      <c r="AJ123" t="s">
        <v>131</v>
      </c>
      <c r="AK123">
        <v>21042020</v>
      </c>
      <c r="AL123">
        <v>7399913</v>
      </c>
      <c r="AM123">
        <v>1368668</v>
      </c>
      <c r="AN123">
        <v>18.5</v>
      </c>
      <c r="AO123" t="s">
        <v>131</v>
      </c>
      <c r="AP123">
        <v>20042020</v>
      </c>
      <c r="AQ123">
        <v>7597909</v>
      </c>
      <c r="AR123">
        <v>1404985</v>
      </c>
      <c r="AS123">
        <v>18.489999999999998</v>
      </c>
      <c r="AT123" t="s">
        <v>131</v>
      </c>
      <c r="AU123">
        <v>17042020</v>
      </c>
      <c r="AV123">
        <v>4459547</v>
      </c>
      <c r="AW123">
        <v>726026</v>
      </c>
      <c r="AX123">
        <v>16.28</v>
      </c>
      <c r="AY123" t="s">
        <v>131</v>
      </c>
      <c r="AZ123">
        <v>16042020</v>
      </c>
      <c r="BA123">
        <v>4413970</v>
      </c>
      <c r="BB123">
        <v>519273</v>
      </c>
      <c r="BC123">
        <v>11.76</v>
      </c>
      <c r="BD123" t="s">
        <v>131</v>
      </c>
      <c r="BE123">
        <v>15042020</v>
      </c>
      <c r="BF123">
        <v>3312255</v>
      </c>
      <c r="BG123">
        <v>579250</v>
      </c>
      <c r="BH123">
        <v>17.489999999999998</v>
      </c>
      <c r="BI123" t="s">
        <v>131</v>
      </c>
      <c r="BJ123">
        <v>13042020</v>
      </c>
      <c r="BK123">
        <v>3088428</v>
      </c>
      <c r="BL123">
        <v>473709</v>
      </c>
      <c r="BM123">
        <v>15.34</v>
      </c>
      <c r="BN123" t="s">
        <v>131</v>
      </c>
      <c r="BO123">
        <v>9042020</v>
      </c>
      <c r="BP123">
        <v>3406781</v>
      </c>
      <c r="BQ123">
        <v>609601</v>
      </c>
      <c r="BR123">
        <v>17.89</v>
      </c>
      <c r="BS123" t="s">
        <v>131</v>
      </c>
      <c r="BT123">
        <v>8042020</v>
      </c>
      <c r="BU123">
        <v>5213667</v>
      </c>
      <c r="BV123">
        <v>1863641</v>
      </c>
      <c r="BW123">
        <v>35.75</v>
      </c>
      <c r="BY123" t="str">
        <f t="shared" si="62"/>
        <v>SRTRANSFIN</v>
      </c>
      <c r="BZ123">
        <f t="shared" si="63"/>
        <v>6777000</v>
      </c>
      <c r="CA123">
        <f t="shared" si="64"/>
        <v>4769141</v>
      </c>
      <c r="CB123">
        <f t="shared" si="65"/>
        <v>4804312</v>
      </c>
      <c r="CC123">
        <f t="shared" si="66"/>
        <v>5905615</v>
      </c>
      <c r="CD123">
        <f t="shared" si="67"/>
        <v>12862840</v>
      </c>
      <c r="CE123">
        <f t="shared" si="68"/>
        <v>4908292</v>
      </c>
      <c r="CF123">
        <f t="shared" si="69"/>
        <v>9173748</v>
      </c>
      <c r="CG123">
        <f t="shared" si="70"/>
        <v>7399913</v>
      </c>
      <c r="CH123">
        <f t="shared" si="71"/>
        <v>7597909</v>
      </c>
      <c r="CI123">
        <f t="shared" si="72"/>
        <v>4459547</v>
      </c>
      <c r="CJ123">
        <f t="shared" si="73"/>
        <v>4413970</v>
      </c>
      <c r="CK123">
        <f t="shared" si="74"/>
        <v>3312255</v>
      </c>
      <c r="CL123">
        <f t="shared" si="75"/>
        <v>3088428</v>
      </c>
      <c r="CM123">
        <f t="shared" si="76"/>
        <v>3406781</v>
      </c>
      <c r="CN123">
        <f t="shared" si="77"/>
        <v>5213667</v>
      </c>
      <c r="CP123">
        <f t="shared" si="78"/>
        <v>15479068</v>
      </c>
      <c r="CQ123">
        <f t="shared" si="79"/>
        <v>33250200</v>
      </c>
      <c r="CR123">
        <f t="shared" si="80"/>
        <v>57421770</v>
      </c>
      <c r="CS123">
        <f t="shared" si="81"/>
        <v>76102751</v>
      </c>
      <c r="CU123">
        <f t="shared" si="82"/>
        <v>1002759</v>
      </c>
      <c r="CV123">
        <f t="shared" si="83"/>
        <v>473393</v>
      </c>
      <c r="CW123">
        <f t="shared" si="84"/>
        <v>644190</v>
      </c>
      <c r="CX123">
        <f t="shared" si="85"/>
        <v>913344</v>
      </c>
      <c r="CY123">
        <f t="shared" si="86"/>
        <v>2055932</v>
      </c>
      <c r="CZ123">
        <f t="shared" si="87"/>
        <v>634179</v>
      </c>
      <c r="DA123">
        <f t="shared" si="88"/>
        <v>1507541</v>
      </c>
      <c r="DB123">
        <f t="shared" si="89"/>
        <v>1368668</v>
      </c>
      <c r="DC123">
        <f t="shared" si="90"/>
        <v>1404985</v>
      </c>
      <c r="DD123">
        <f t="shared" si="91"/>
        <v>726026</v>
      </c>
      <c r="DE123">
        <f t="shared" si="92"/>
        <v>519273</v>
      </c>
      <c r="DF123">
        <f t="shared" si="93"/>
        <v>579250</v>
      </c>
      <c r="DG123">
        <f t="shared" si="94"/>
        <v>473709</v>
      </c>
      <c r="DH123">
        <f t="shared" si="95"/>
        <v>609601</v>
      </c>
      <c r="DI123">
        <f t="shared" si="96"/>
        <v>1863641</v>
      </c>
      <c r="DK123">
        <f t="shared" si="97"/>
        <v>203092700</v>
      </c>
      <c r="DL123">
        <f t="shared" si="98"/>
        <v>472103800</v>
      </c>
      <c r="DM123">
        <f t="shared" si="99"/>
        <v>900223200</v>
      </c>
      <c r="DN123">
        <f t="shared" si="100"/>
        <v>1191009100</v>
      </c>
      <c r="DP123" t="str">
        <f t="shared" si="60"/>
        <v>SRTRANSFIN</v>
      </c>
      <c r="DQ123">
        <f t="shared" si="101"/>
        <v>14.8</v>
      </c>
      <c r="DR123" s="12">
        <f t="shared" si="102"/>
        <v>13.120473403179055</v>
      </c>
      <c r="DS123" s="12">
        <f t="shared" si="102"/>
        <v>14.198525121653404</v>
      </c>
      <c r="DT123" s="12">
        <f t="shared" si="102"/>
        <v>15.677385075381689</v>
      </c>
      <c r="DU123" s="12">
        <f t="shared" si="102"/>
        <v>15.650013755744519</v>
      </c>
      <c r="DV123" s="12" t="str">
        <f t="shared" si="103"/>
        <v/>
      </c>
      <c r="DX123" t="str">
        <f t="shared" si="61"/>
        <v>SRTRANSFIN</v>
      </c>
      <c r="DY123" s="12">
        <f t="shared" si="104"/>
        <v>14.8</v>
      </c>
      <c r="DZ123">
        <f t="shared" si="105"/>
        <v>9.93</v>
      </c>
      <c r="EA123">
        <f t="shared" si="106"/>
        <v>13.41</v>
      </c>
      <c r="EB123">
        <f t="shared" si="107"/>
        <v>15.47</v>
      </c>
      <c r="EC123">
        <f t="shared" si="108"/>
        <v>15.98</v>
      </c>
      <c r="ED123">
        <f t="shared" si="109"/>
        <v>12.92</v>
      </c>
      <c r="EE123">
        <f t="shared" si="110"/>
        <v>16.43</v>
      </c>
      <c r="EF123">
        <f t="shared" si="111"/>
        <v>18.5</v>
      </c>
      <c r="EG123">
        <f t="shared" si="112"/>
        <v>18.489999999999998</v>
      </c>
      <c r="EH123">
        <f t="shared" si="113"/>
        <v>16.28</v>
      </c>
      <c r="EI123">
        <f t="shared" si="114"/>
        <v>11.76</v>
      </c>
      <c r="EJ123">
        <f t="shared" si="115"/>
        <v>17.489999999999998</v>
      </c>
      <c r="EK123">
        <f t="shared" si="116"/>
        <v>15.34</v>
      </c>
      <c r="EL123">
        <f t="shared" si="117"/>
        <v>17.89</v>
      </c>
      <c r="EM123">
        <f t="shared" si="118"/>
        <v>35.75</v>
      </c>
    </row>
    <row r="124" spans="1:143" x14ac:dyDescent="0.25">
      <c r="A124" t="s">
        <v>132</v>
      </c>
      <c r="B124">
        <v>30042020</v>
      </c>
      <c r="C124">
        <v>18471937</v>
      </c>
      <c r="D124">
        <v>5758342</v>
      </c>
      <c r="E124">
        <v>31.17</v>
      </c>
      <c r="F124" t="s">
        <v>132</v>
      </c>
      <c r="G124">
        <v>29042020</v>
      </c>
      <c r="H124">
        <v>10166501</v>
      </c>
      <c r="I124">
        <v>2360471</v>
      </c>
      <c r="J124">
        <v>23.22</v>
      </c>
      <c r="K124" t="s">
        <v>132</v>
      </c>
      <c r="L124">
        <v>28042020</v>
      </c>
      <c r="M124">
        <v>12847952</v>
      </c>
      <c r="N124">
        <v>2713603</v>
      </c>
      <c r="O124">
        <v>21.12</v>
      </c>
      <c r="P124" t="s">
        <v>132</v>
      </c>
      <c r="Q124">
        <v>27042020</v>
      </c>
      <c r="R124">
        <v>19311559</v>
      </c>
      <c r="S124">
        <v>3266393</v>
      </c>
      <c r="T124">
        <v>16.91</v>
      </c>
      <c r="U124" t="s">
        <v>132</v>
      </c>
      <c r="V124">
        <v>24042020</v>
      </c>
      <c r="W124">
        <v>23394286</v>
      </c>
      <c r="X124">
        <v>4027610</v>
      </c>
      <c r="Y124">
        <v>17.22</v>
      </c>
      <c r="Z124" t="s">
        <v>132</v>
      </c>
      <c r="AA124">
        <v>23042020</v>
      </c>
      <c r="AB124">
        <v>13748836</v>
      </c>
      <c r="AC124">
        <v>4250921</v>
      </c>
      <c r="AD124">
        <v>30.92</v>
      </c>
      <c r="AE124" t="s">
        <v>132</v>
      </c>
      <c r="AF124">
        <v>22042020</v>
      </c>
      <c r="AG124">
        <v>13336594</v>
      </c>
      <c r="AH124">
        <v>2637306</v>
      </c>
      <c r="AI124">
        <v>19.77</v>
      </c>
      <c r="AJ124" t="s">
        <v>132</v>
      </c>
      <c r="AK124">
        <v>21042020</v>
      </c>
      <c r="AL124">
        <v>30022318</v>
      </c>
      <c r="AM124">
        <v>4347480</v>
      </c>
      <c r="AN124">
        <v>14.48</v>
      </c>
      <c r="AO124" t="s">
        <v>132</v>
      </c>
      <c r="AP124">
        <v>20042020</v>
      </c>
      <c r="AQ124">
        <v>17894276</v>
      </c>
      <c r="AR124">
        <v>4661279</v>
      </c>
      <c r="AS124">
        <v>26.05</v>
      </c>
      <c r="AT124" t="s">
        <v>132</v>
      </c>
      <c r="AU124">
        <v>17042020</v>
      </c>
      <c r="AV124">
        <v>19774595</v>
      </c>
      <c r="AW124">
        <v>3289940</v>
      </c>
      <c r="AX124">
        <v>16.64</v>
      </c>
      <c r="AY124" t="s">
        <v>132</v>
      </c>
      <c r="AZ124">
        <v>16042020</v>
      </c>
      <c r="BA124">
        <v>16933112</v>
      </c>
      <c r="BB124">
        <v>2563033</v>
      </c>
      <c r="BC124">
        <v>15.14</v>
      </c>
      <c r="BD124" t="s">
        <v>132</v>
      </c>
      <c r="BE124">
        <v>15042020</v>
      </c>
      <c r="BF124">
        <v>32508977</v>
      </c>
      <c r="BG124">
        <v>5824848</v>
      </c>
      <c r="BH124">
        <v>17.920000000000002</v>
      </c>
      <c r="BI124" t="s">
        <v>132</v>
      </c>
      <c r="BJ124">
        <v>13042020</v>
      </c>
      <c r="BK124">
        <v>30510404</v>
      </c>
      <c r="BL124">
        <v>4125152</v>
      </c>
      <c r="BM124">
        <v>13.52</v>
      </c>
      <c r="BN124" t="s">
        <v>132</v>
      </c>
      <c r="BO124">
        <v>9042020</v>
      </c>
      <c r="BP124">
        <v>31863686</v>
      </c>
      <c r="BQ124">
        <v>7169394</v>
      </c>
      <c r="BR124">
        <v>22.5</v>
      </c>
      <c r="BS124" t="s">
        <v>132</v>
      </c>
      <c r="BT124">
        <v>8042020</v>
      </c>
      <c r="BU124">
        <v>27810987</v>
      </c>
      <c r="BV124">
        <v>4933275</v>
      </c>
      <c r="BW124">
        <v>17.739999999999998</v>
      </c>
      <c r="BY124" t="str">
        <f t="shared" si="62"/>
        <v>SUNPHARMA</v>
      </c>
      <c r="BZ124">
        <f t="shared" si="63"/>
        <v>18471937</v>
      </c>
      <c r="CA124">
        <f t="shared" si="64"/>
        <v>10166501</v>
      </c>
      <c r="CB124">
        <f t="shared" si="65"/>
        <v>12847952</v>
      </c>
      <c r="CC124">
        <f t="shared" si="66"/>
        <v>19311559</v>
      </c>
      <c r="CD124">
        <f t="shared" si="67"/>
        <v>23394286</v>
      </c>
      <c r="CE124">
        <f t="shared" si="68"/>
        <v>13748836</v>
      </c>
      <c r="CF124">
        <f t="shared" si="69"/>
        <v>13336594</v>
      </c>
      <c r="CG124">
        <f t="shared" si="70"/>
        <v>30022318</v>
      </c>
      <c r="CH124">
        <f t="shared" si="71"/>
        <v>17894276</v>
      </c>
      <c r="CI124">
        <f t="shared" si="72"/>
        <v>19774595</v>
      </c>
      <c r="CJ124">
        <f t="shared" si="73"/>
        <v>16933112</v>
      </c>
      <c r="CK124">
        <f t="shared" si="74"/>
        <v>32508977</v>
      </c>
      <c r="CL124">
        <f t="shared" si="75"/>
        <v>30510404</v>
      </c>
      <c r="CM124">
        <f t="shared" si="76"/>
        <v>31863686</v>
      </c>
      <c r="CN124">
        <f t="shared" si="77"/>
        <v>27810987</v>
      </c>
      <c r="CP124">
        <f t="shared" si="78"/>
        <v>42326012</v>
      </c>
      <c r="CQ124">
        <f t="shared" si="79"/>
        <v>79469134</v>
      </c>
      <c r="CR124">
        <f t="shared" si="80"/>
        <v>140722322</v>
      </c>
      <c r="CS124">
        <f t="shared" si="81"/>
        <v>272313096</v>
      </c>
      <c r="CU124">
        <f t="shared" si="82"/>
        <v>5758342</v>
      </c>
      <c r="CV124">
        <f t="shared" si="83"/>
        <v>2360471</v>
      </c>
      <c r="CW124">
        <f t="shared" si="84"/>
        <v>2713603</v>
      </c>
      <c r="CX124">
        <f t="shared" si="85"/>
        <v>3266393</v>
      </c>
      <c r="CY124">
        <f t="shared" si="86"/>
        <v>4027610</v>
      </c>
      <c r="CZ124">
        <f t="shared" si="87"/>
        <v>4250921</v>
      </c>
      <c r="DA124">
        <f t="shared" si="88"/>
        <v>2637306</v>
      </c>
      <c r="DB124">
        <f t="shared" si="89"/>
        <v>4347480</v>
      </c>
      <c r="DC124">
        <f t="shared" si="90"/>
        <v>4661279</v>
      </c>
      <c r="DD124">
        <f t="shared" si="91"/>
        <v>3289940</v>
      </c>
      <c r="DE124">
        <f t="shared" si="92"/>
        <v>2563033</v>
      </c>
      <c r="DF124">
        <f t="shared" si="93"/>
        <v>5824848</v>
      </c>
      <c r="DG124">
        <f t="shared" si="94"/>
        <v>4125152</v>
      </c>
      <c r="DH124">
        <f t="shared" si="95"/>
        <v>7169394</v>
      </c>
      <c r="DI124">
        <f t="shared" si="96"/>
        <v>4933275</v>
      </c>
      <c r="DK124">
        <f t="shared" si="97"/>
        <v>834046700</v>
      </c>
      <c r="DL124">
        <f t="shared" si="98"/>
        <v>1661899800</v>
      </c>
      <c r="DM124">
        <f t="shared" si="99"/>
        <v>2826506300</v>
      </c>
      <c r="DN124">
        <f t="shared" si="100"/>
        <v>5123743000</v>
      </c>
      <c r="DP124" t="str">
        <f t="shared" si="60"/>
        <v>SUNPHARMA</v>
      </c>
      <c r="DQ124">
        <f t="shared" si="101"/>
        <v>31.17</v>
      </c>
      <c r="DR124" s="12">
        <f t="shared" si="102"/>
        <v>19.705298481699622</v>
      </c>
      <c r="DS124" s="12">
        <f t="shared" si="102"/>
        <v>20.912519318506728</v>
      </c>
      <c r="DT124" s="12">
        <f t="shared" si="102"/>
        <v>20.085699694466385</v>
      </c>
      <c r="DU124" s="12">
        <f t="shared" si="102"/>
        <v>18.81563198855482</v>
      </c>
      <c r="DV124" s="12">
        <f t="shared" si="103"/>
        <v>31.17</v>
      </c>
      <c r="DX124" t="str">
        <f t="shared" si="61"/>
        <v>SUNPHARMA</v>
      </c>
      <c r="DY124" s="12">
        <f t="shared" si="104"/>
        <v>31.17</v>
      </c>
      <c r="DZ124">
        <f t="shared" si="105"/>
        <v>23.22</v>
      </c>
      <c r="EA124">
        <f t="shared" si="106"/>
        <v>21.12</v>
      </c>
      <c r="EB124">
        <f t="shared" si="107"/>
        <v>16.91</v>
      </c>
      <c r="EC124">
        <f t="shared" si="108"/>
        <v>17.22</v>
      </c>
      <c r="ED124">
        <f t="shared" si="109"/>
        <v>30.92</v>
      </c>
      <c r="EE124">
        <f t="shared" si="110"/>
        <v>19.77</v>
      </c>
      <c r="EF124">
        <f t="shared" si="111"/>
        <v>14.48</v>
      </c>
      <c r="EG124">
        <f t="shared" si="112"/>
        <v>26.05</v>
      </c>
      <c r="EH124">
        <f t="shared" si="113"/>
        <v>16.64</v>
      </c>
      <c r="EI124">
        <f t="shared" si="114"/>
        <v>15.14</v>
      </c>
      <c r="EJ124">
        <f t="shared" si="115"/>
        <v>17.920000000000002</v>
      </c>
      <c r="EK124">
        <f t="shared" si="116"/>
        <v>13.52</v>
      </c>
      <c r="EL124">
        <f t="shared" si="117"/>
        <v>22.5</v>
      </c>
      <c r="EM124">
        <f t="shared" si="118"/>
        <v>17.739999999999998</v>
      </c>
    </row>
    <row r="125" spans="1:143" x14ac:dyDescent="0.25">
      <c r="A125" t="s">
        <v>133</v>
      </c>
      <c r="B125">
        <v>30042020</v>
      </c>
      <c r="C125">
        <v>2417645</v>
      </c>
      <c r="D125">
        <v>723907</v>
      </c>
      <c r="E125">
        <v>29.94</v>
      </c>
      <c r="F125" t="s">
        <v>133</v>
      </c>
      <c r="G125">
        <v>29042020</v>
      </c>
      <c r="H125">
        <v>3300424</v>
      </c>
      <c r="I125">
        <v>357386</v>
      </c>
      <c r="J125">
        <v>10.83</v>
      </c>
      <c r="K125" t="s">
        <v>133</v>
      </c>
      <c r="L125">
        <v>28042020</v>
      </c>
      <c r="M125">
        <v>2006109</v>
      </c>
      <c r="N125">
        <v>577606</v>
      </c>
      <c r="O125">
        <v>28.79</v>
      </c>
      <c r="P125" t="s">
        <v>133</v>
      </c>
      <c r="Q125">
        <v>27042020</v>
      </c>
      <c r="R125">
        <v>1733620</v>
      </c>
      <c r="S125">
        <v>193954</v>
      </c>
      <c r="T125">
        <v>11.19</v>
      </c>
      <c r="U125" t="s">
        <v>133</v>
      </c>
      <c r="V125">
        <v>24042020</v>
      </c>
      <c r="W125">
        <v>3767795</v>
      </c>
      <c r="X125">
        <v>345210</v>
      </c>
      <c r="Y125">
        <v>9.16</v>
      </c>
      <c r="Z125" t="s">
        <v>133</v>
      </c>
      <c r="AA125">
        <v>23042020</v>
      </c>
      <c r="AB125">
        <v>3373022</v>
      </c>
      <c r="AC125">
        <v>186706</v>
      </c>
      <c r="AD125">
        <v>5.54</v>
      </c>
      <c r="AE125" t="s">
        <v>133</v>
      </c>
      <c r="AF125">
        <v>22042020</v>
      </c>
      <c r="AG125">
        <v>2105841</v>
      </c>
      <c r="AH125">
        <v>199201</v>
      </c>
      <c r="AI125">
        <v>9.4600000000000009</v>
      </c>
      <c r="AJ125" t="s">
        <v>133</v>
      </c>
      <c r="AK125">
        <v>21042020</v>
      </c>
      <c r="AL125">
        <v>2811695</v>
      </c>
      <c r="AM125">
        <v>948473</v>
      </c>
      <c r="AN125">
        <v>33.729999999999997</v>
      </c>
      <c r="AO125" t="s">
        <v>133</v>
      </c>
      <c r="AP125">
        <v>20042020</v>
      </c>
      <c r="AQ125">
        <v>1678495</v>
      </c>
      <c r="AR125">
        <v>209502</v>
      </c>
      <c r="AS125">
        <v>12.48</v>
      </c>
      <c r="AT125" t="s">
        <v>133</v>
      </c>
      <c r="AU125">
        <v>17042020</v>
      </c>
      <c r="AV125">
        <v>1601043</v>
      </c>
      <c r="AW125">
        <v>180479</v>
      </c>
      <c r="AX125">
        <v>11.27</v>
      </c>
      <c r="AY125" t="s">
        <v>133</v>
      </c>
      <c r="AZ125">
        <v>16042020</v>
      </c>
      <c r="BA125">
        <v>4515582</v>
      </c>
      <c r="BB125">
        <v>466335</v>
      </c>
      <c r="BC125">
        <v>10.33</v>
      </c>
      <c r="BD125" t="s">
        <v>133</v>
      </c>
      <c r="BE125">
        <v>15042020</v>
      </c>
      <c r="BF125">
        <v>2576147</v>
      </c>
      <c r="BG125">
        <v>645697</v>
      </c>
      <c r="BH125">
        <v>25.06</v>
      </c>
      <c r="BI125" t="s">
        <v>133</v>
      </c>
      <c r="BJ125">
        <v>13042020</v>
      </c>
      <c r="BK125">
        <v>3345289</v>
      </c>
      <c r="BL125">
        <v>532427</v>
      </c>
      <c r="BM125">
        <v>15.92</v>
      </c>
      <c r="BN125" t="s">
        <v>133</v>
      </c>
      <c r="BO125">
        <v>9042020</v>
      </c>
      <c r="BP125">
        <v>3162197</v>
      </c>
      <c r="BQ125">
        <v>598981</v>
      </c>
      <c r="BR125">
        <v>18.940000000000001</v>
      </c>
      <c r="BS125" t="s">
        <v>133</v>
      </c>
      <c r="BT125">
        <v>8042020</v>
      </c>
      <c r="BU125">
        <v>3770538</v>
      </c>
      <c r="BV125">
        <v>522659</v>
      </c>
      <c r="BW125">
        <v>13.86</v>
      </c>
      <c r="BY125" t="str">
        <f t="shared" si="62"/>
        <v>SUNTV</v>
      </c>
      <c r="BZ125">
        <f t="shared" si="63"/>
        <v>2417645</v>
      </c>
      <c r="CA125">
        <f t="shared" si="64"/>
        <v>3300424</v>
      </c>
      <c r="CB125">
        <f t="shared" si="65"/>
        <v>2006109</v>
      </c>
      <c r="CC125">
        <f t="shared" si="66"/>
        <v>1733620</v>
      </c>
      <c r="CD125">
        <f t="shared" si="67"/>
        <v>3767795</v>
      </c>
      <c r="CE125">
        <f t="shared" si="68"/>
        <v>3373022</v>
      </c>
      <c r="CF125">
        <f t="shared" si="69"/>
        <v>2105841</v>
      </c>
      <c r="CG125">
        <f t="shared" si="70"/>
        <v>2811695</v>
      </c>
      <c r="CH125">
        <f t="shared" si="71"/>
        <v>1678495</v>
      </c>
      <c r="CI125">
        <f t="shared" si="72"/>
        <v>1601043</v>
      </c>
      <c r="CJ125">
        <f t="shared" si="73"/>
        <v>4515582</v>
      </c>
      <c r="CK125">
        <f t="shared" si="74"/>
        <v>2576147</v>
      </c>
      <c r="CL125">
        <f t="shared" si="75"/>
        <v>3345289</v>
      </c>
      <c r="CM125">
        <f t="shared" si="76"/>
        <v>3162197</v>
      </c>
      <c r="CN125">
        <f t="shared" si="77"/>
        <v>3770538</v>
      </c>
      <c r="CP125">
        <f t="shared" si="78"/>
        <v>7040153</v>
      </c>
      <c r="CQ125">
        <f t="shared" si="79"/>
        <v>14180970</v>
      </c>
      <c r="CR125">
        <f t="shared" si="80"/>
        <v>20777001</v>
      </c>
      <c r="CS125">
        <f t="shared" si="81"/>
        <v>35977259</v>
      </c>
      <c r="CU125">
        <f t="shared" si="82"/>
        <v>723907</v>
      </c>
      <c r="CV125">
        <f t="shared" si="83"/>
        <v>357386</v>
      </c>
      <c r="CW125">
        <f t="shared" si="84"/>
        <v>577606</v>
      </c>
      <c r="CX125">
        <f t="shared" si="85"/>
        <v>193954</v>
      </c>
      <c r="CY125">
        <f t="shared" si="86"/>
        <v>345210</v>
      </c>
      <c r="CZ125">
        <f t="shared" si="87"/>
        <v>186706</v>
      </c>
      <c r="DA125">
        <f t="shared" si="88"/>
        <v>199201</v>
      </c>
      <c r="DB125">
        <f t="shared" si="89"/>
        <v>948473</v>
      </c>
      <c r="DC125">
        <f t="shared" si="90"/>
        <v>209502</v>
      </c>
      <c r="DD125">
        <f t="shared" si="91"/>
        <v>180479</v>
      </c>
      <c r="DE125">
        <f t="shared" si="92"/>
        <v>466335</v>
      </c>
      <c r="DF125">
        <f t="shared" si="93"/>
        <v>645697</v>
      </c>
      <c r="DG125">
        <f t="shared" si="94"/>
        <v>532427</v>
      </c>
      <c r="DH125">
        <f t="shared" si="95"/>
        <v>598981</v>
      </c>
      <c r="DI125">
        <f t="shared" si="96"/>
        <v>522659</v>
      </c>
      <c r="DK125">
        <f t="shared" si="97"/>
        <v>112894600</v>
      </c>
      <c r="DL125">
        <f t="shared" si="98"/>
        <v>166086200</v>
      </c>
      <c r="DM125">
        <f t="shared" si="99"/>
        <v>301803800</v>
      </c>
      <c r="DN125">
        <f t="shared" si="100"/>
        <v>544195700</v>
      </c>
      <c r="DP125" t="str">
        <f t="shared" si="60"/>
        <v>SUNTV</v>
      </c>
      <c r="DQ125">
        <f t="shared" si="101"/>
        <v>29.94</v>
      </c>
      <c r="DR125" s="12">
        <f t="shared" si="102"/>
        <v>16.035816267061243</v>
      </c>
      <c r="DS125" s="12">
        <f t="shared" si="102"/>
        <v>11.71190687237897</v>
      </c>
      <c r="DT125" s="12">
        <f t="shared" si="102"/>
        <v>14.525859627190661</v>
      </c>
      <c r="DU125" s="12">
        <f t="shared" si="102"/>
        <v>15.126102297009341</v>
      </c>
      <c r="DV125" s="12">
        <f t="shared" si="103"/>
        <v>29.94</v>
      </c>
      <c r="DX125" t="str">
        <f t="shared" si="61"/>
        <v>SUNTV</v>
      </c>
      <c r="DY125" s="12">
        <f t="shared" si="104"/>
        <v>29.94</v>
      </c>
      <c r="DZ125">
        <f t="shared" si="105"/>
        <v>10.83</v>
      </c>
      <c r="EA125">
        <f t="shared" si="106"/>
        <v>28.79</v>
      </c>
      <c r="EB125">
        <f t="shared" si="107"/>
        <v>11.19</v>
      </c>
      <c r="EC125">
        <f t="shared" si="108"/>
        <v>9.16</v>
      </c>
      <c r="ED125">
        <f t="shared" si="109"/>
        <v>5.54</v>
      </c>
      <c r="EE125">
        <f t="shared" si="110"/>
        <v>9.4600000000000009</v>
      </c>
      <c r="EF125">
        <f t="shared" si="111"/>
        <v>33.729999999999997</v>
      </c>
      <c r="EG125">
        <f t="shared" si="112"/>
        <v>12.48</v>
      </c>
      <c r="EH125">
        <f t="shared" si="113"/>
        <v>11.27</v>
      </c>
      <c r="EI125">
        <f t="shared" si="114"/>
        <v>10.33</v>
      </c>
      <c r="EJ125">
        <f t="shared" si="115"/>
        <v>25.06</v>
      </c>
      <c r="EK125">
        <f t="shared" si="116"/>
        <v>15.92</v>
      </c>
      <c r="EL125">
        <f t="shared" si="117"/>
        <v>18.940000000000001</v>
      </c>
      <c r="EM125">
        <f t="shared" si="118"/>
        <v>13.86</v>
      </c>
    </row>
    <row r="126" spans="1:143" x14ac:dyDescent="0.25">
      <c r="A126" t="s">
        <v>134</v>
      </c>
      <c r="B126">
        <v>30042020</v>
      </c>
      <c r="C126">
        <v>1981296</v>
      </c>
      <c r="D126">
        <v>559877</v>
      </c>
      <c r="E126">
        <v>28.26</v>
      </c>
      <c r="F126" t="s">
        <v>134</v>
      </c>
      <c r="G126">
        <v>29042020</v>
      </c>
      <c r="H126">
        <v>1552564</v>
      </c>
      <c r="I126">
        <v>427228</v>
      </c>
      <c r="J126">
        <v>27.52</v>
      </c>
      <c r="K126" t="s">
        <v>134</v>
      </c>
      <c r="L126">
        <v>28042020</v>
      </c>
      <c r="M126">
        <v>4468935</v>
      </c>
      <c r="N126">
        <v>884531</v>
      </c>
      <c r="O126">
        <v>19.79</v>
      </c>
      <c r="P126" t="s">
        <v>134</v>
      </c>
      <c r="Q126">
        <v>27042020</v>
      </c>
      <c r="R126">
        <v>2772497</v>
      </c>
      <c r="S126">
        <v>708280</v>
      </c>
      <c r="T126">
        <v>25.55</v>
      </c>
      <c r="U126" t="s">
        <v>134</v>
      </c>
      <c r="V126">
        <v>24042020</v>
      </c>
      <c r="W126">
        <v>4175820</v>
      </c>
      <c r="X126">
        <v>1087408</v>
      </c>
      <c r="Y126">
        <v>26.04</v>
      </c>
      <c r="Z126" t="s">
        <v>134</v>
      </c>
      <c r="AA126">
        <v>23042020</v>
      </c>
      <c r="AB126">
        <v>2130846</v>
      </c>
      <c r="AC126">
        <v>575115</v>
      </c>
      <c r="AD126">
        <v>26.99</v>
      </c>
      <c r="AE126" t="s">
        <v>134</v>
      </c>
      <c r="AF126">
        <v>22042020</v>
      </c>
      <c r="AG126">
        <v>1944553</v>
      </c>
      <c r="AH126">
        <v>1177778</v>
      </c>
      <c r="AI126">
        <v>60.57</v>
      </c>
      <c r="AJ126" t="s">
        <v>134</v>
      </c>
      <c r="AK126">
        <v>21042020</v>
      </c>
      <c r="AL126">
        <v>1465907</v>
      </c>
      <c r="AM126">
        <v>734437</v>
      </c>
      <c r="AN126">
        <v>50.1</v>
      </c>
      <c r="AO126" t="s">
        <v>134</v>
      </c>
      <c r="AP126">
        <v>20042020</v>
      </c>
      <c r="AQ126">
        <v>2464492</v>
      </c>
      <c r="AR126">
        <v>1048615</v>
      </c>
      <c r="AS126">
        <v>42.55</v>
      </c>
      <c r="AT126" t="s">
        <v>134</v>
      </c>
      <c r="AU126">
        <v>17042020</v>
      </c>
      <c r="AV126">
        <v>2680851</v>
      </c>
      <c r="AW126">
        <v>849691</v>
      </c>
      <c r="AX126">
        <v>31.69</v>
      </c>
      <c r="AY126" t="s">
        <v>134</v>
      </c>
      <c r="AZ126">
        <v>16042020</v>
      </c>
      <c r="BA126">
        <v>6163956</v>
      </c>
      <c r="BB126">
        <v>1215800</v>
      </c>
      <c r="BC126">
        <v>19.72</v>
      </c>
      <c r="BD126" t="s">
        <v>134</v>
      </c>
      <c r="BE126">
        <v>15042020</v>
      </c>
      <c r="BF126">
        <v>3193041</v>
      </c>
      <c r="BG126">
        <v>1224092</v>
      </c>
      <c r="BH126">
        <v>38.340000000000003</v>
      </c>
      <c r="BI126" t="s">
        <v>134</v>
      </c>
      <c r="BJ126">
        <v>13042020</v>
      </c>
      <c r="BK126">
        <v>2327511</v>
      </c>
      <c r="BL126">
        <v>762420</v>
      </c>
      <c r="BM126">
        <v>32.76</v>
      </c>
      <c r="BN126" t="s">
        <v>134</v>
      </c>
      <c r="BO126">
        <v>9042020</v>
      </c>
      <c r="BP126">
        <v>1426461</v>
      </c>
      <c r="BQ126">
        <v>604207</v>
      </c>
      <c r="BR126">
        <v>42.36</v>
      </c>
      <c r="BS126" t="s">
        <v>134</v>
      </c>
      <c r="BT126">
        <v>8042020</v>
      </c>
      <c r="BU126">
        <v>1510243</v>
      </c>
      <c r="BV126">
        <v>399854</v>
      </c>
      <c r="BW126">
        <v>26.48</v>
      </c>
      <c r="BY126" t="str">
        <f t="shared" si="62"/>
        <v>TATACHEM</v>
      </c>
      <c r="BZ126">
        <f t="shared" si="63"/>
        <v>1981296</v>
      </c>
      <c r="CA126">
        <f t="shared" si="64"/>
        <v>1552564</v>
      </c>
      <c r="CB126">
        <f t="shared" si="65"/>
        <v>4468935</v>
      </c>
      <c r="CC126">
        <f t="shared" si="66"/>
        <v>2772497</v>
      </c>
      <c r="CD126">
        <f t="shared" si="67"/>
        <v>4175820</v>
      </c>
      <c r="CE126">
        <f t="shared" si="68"/>
        <v>2130846</v>
      </c>
      <c r="CF126">
        <f t="shared" si="69"/>
        <v>1944553</v>
      </c>
      <c r="CG126">
        <f t="shared" si="70"/>
        <v>1465907</v>
      </c>
      <c r="CH126">
        <f t="shared" si="71"/>
        <v>2464492</v>
      </c>
      <c r="CI126">
        <f t="shared" si="72"/>
        <v>2680851</v>
      </c>
      <c r="CJ126">
        <f t="shared" si="73"/>
        <v>6163956</v>
      </c>
      <c r="CK126">
        <f t="shared" si="74"/>
        <v>3193041</v>
      </c>
      <c r="CL126">
        <f t="shared" si="75"/>
        <v>2327511</v>
      </c>
      <c r="CM126">
        <f t="shared" si="76"/>
        <v>1426461</v>
      </c>
      <c r="CN126">
        <f t="shared" si="77"/>
        <v>1510243</v>
      </c>
      <c r="CP126">
        <f t="shared" si="78"/>
        <v>8793996</v>
      </c>
      <c r="CQ126">
        <f t="shared" si="79"/>
        <v>15100662</v>
      </c>
      <c r="CR126">
        <f t="shared" si="80"/>
        <v>20975614</v>
      </c>
      <c r="CS126">
        <f t="shared" si="81"/>
        <v>36767434</v>
      </c>
      <c r="CU126">
        <f t="shared" si="82"/>
        <v>559877</v>
      </c>
      <c r="CV126">
        <f t="shared" si="83"/>
        <v>427228</v>
      </c>
      <c r="CW126">
        <f t="shared" si="84"/>
        <v>884531</v>
      </c>
      <c r="CX126">
        <f t="shared" si="85"/>
        <v>708280</v>
      </c>
      <c r="CY126">
        <f t="shared" si="86"/>
        <v>1087408</v>
      </c>
      <c r="CZ126">
        <f t="shared" si="87"/>
        <v>575115</v>
      </c>
      <c r="DA126">
        <f t="shared" si="88"/>
        <v>1177778</v>
      </c>
      <c r="DB126">
        <f t="shared" si="89"/>
        <v>734437</v>
      </c>
      <c r="DC126">
        <f t="shared" si="90"/>
        <v>1048615</v>
      </c>
      <c r="DD126">
        <f t="shared" si="91"/>
        <v>849691</v>
      </c>
      <c r="DE126">
        <f t="shared" si="92"/>
        <v>1215800</v>
      </c>
      <c r="DF126">
        <f t="shared" si="93"/>
        <v>1224092</v>
      </c>
      <c r="DG126">
        <f t="shared" si="94"/>
        <v>762420</v>
      </c>
      <c r="DH126">
        <f t="shared" si="95"/>
        <v>604207</v>
      </c>
      <c r="DI126">
        <f t="shared" si="96"/>
        <v>399854</v>
      </c>
      <c r="DK126">
        <f t="shared" si="97"/>
        <v>202003900</v>
      </c>
      <c r="DL126">
        <f t="shared" si="98"/>
        <v>368256200</v>
      </c>
      <c r="DM126">
        <f t="shared" si="99"/>
        <v>664339200</v>
      </c>
      <c r="DN126">
        <f t="shared" si="100"/>
        <v>1129960200</v>
      </c>
      <c r="DP126" t="str">
        <f t="shared" si="60"/>
        <v>TATACHEM</v>
      </c>
      <c r="DQ126">
        <f t="shared" si="101"/>
        <v>28.26</v>
      </c>
      <c r="DR126" s="12">
        <f t="shared" si="102"/>
        <v>22.970660891817555</v>
      </c>
      <c r="DS126" s="12">
        <f t="shared" si="102"/>
        <v>24.386758673229028</v>
      </c>
      <c r="DT126" s="12">
        <f t="shared" si="102"/>
        <v>31.671978708227563</v>
      </c>
      <c r="DU126" s="12">
        <f t="shared" si="102"/>
        <v>30.732636930823077</v>
      </c>
      <c r="DV126" s="12" t="str">
        <f t="shared" si="103"/>
        <v/>
      </c>
      <c r="DX126" t="str">
        <f t="shared" si="61"/>
        <v>TATACHEM</v>
      </c>
      <c r="DY126" s="12">
        <f t="shared" si="104"/>
        <v>28.26</v>
      </c>
      <c r="DZ126">
        <f t="shared" si="105"/>
        <v>27.52</v>
      </c>
      <c r="EA126">
        <f t="shared" si="106"/>
        <v>19.79</v>
      </c>
      <c r="EB126">
        <f t="shared" si="107"/>
        <v>25.55</v>
      </c>
      <c r="EC126">
        <f t="shared" si="108"/>
        <v>26.04</v>
      </c>
      <c r="ED126">
        <f t="shared" si="109"/>
        <v>26.99</v>
      </c>
      <c r="EE126">
        <f t="shared" si="110"/>
        <v>60.57</v>
      </c>
      <c r="EF126">
        <f t="shared" si="111"/>
        <v>50.1</v>
      </c>
      <c r="EG126">
        <f t="shared" si="112"/>
        <v>42.55</v>
      </c>
      <c r="EH126">
        <f t="shared" si="113"/>
        <v>31.69</v>
      </c>
      <c r="EI126">
        <f t="shared" si="114"/>
        <v>19.72</v>
      </c>
      <c r="EJ126">
        <f t="shared" si="115"/>
        <v>38.340000000000003</v>
      </c>
      <c r="EK126">
        <f t="shared" si="116"/>
        <v>32.76</v>
      </c>
      <c r="EL126">
        <f t="shared" si="117"/>
        <v>42.36</v>
      </c>
      <c r="EM126">
        <f t="shared" si="118"/>
        <v>26.48</v>
      </c>
    </row>
    <row r="127" spans="1:143" x14ac:dyDescent="0.25">
      <c r="A127" t="s">
        <v>135</v>
      </c>
      <c r="B127">
        <v>30042020</v>
      </c>
      <c r="C127">
        <v>4760235</v>
      </c>
      <c r="D127">
        <v>2552056</v>
      </c>
      <c r="E127">
        <v>53.61</v>
      </c>
      <c r="F127" t="s">
        <v>135</v>
      </c>
      <c r="G127">
        <v>29042020</v>
      </c>
      <c r="H127">
        <v>3653520</v>
      </c>
      <c r="I127">
        <v>2169806</v>
      </c>
      <c r="J127">
        <v>59.39</v>
      </c>
      <c r="K127" t="s">
        <v>135</v>
      </c>
      <c r="L127">
        <v>28042020</v>
      </c>
      <c r="M127">
        <v>3767231</v>
      </c>
      <c r="N127">
        <v>2011172</v>
      </c>
      <c r="O127">
        <v>53.39</v>
      </c>
      <c r="P127" t="s">
        <v>135</v>
      </c>
      <c r="Q127">
        <v>27042020</v>
      </c>
      <c r="R127">
        <v>7426428</v>
      </c>
      <c r="S127">
        <v>4307308</v>
      </c>
      <c r="T127">
        <v>58</v>
      </c>
      <c r="U127" t="s">
        <v>135</v>
      </c>
      <c r="V127">
        <v>24042020</v>
      </c>
      <c r="W127">
        <v>5438859</v>
      </c>
      <c r="X127">
        <v>3163741</v>
      </c>
      <c r="Y127">
        <v>58.17</v>
      </c>
      <c r="Z127" t="s">
        <v>135</v>
      </c>
      <c r="AA127">
        <v>23042020</v>
      </c>
      <c r="AB127">
        <v>3747888</v>
      </c>
      <c r="AC127">
        <v>1390526</v>
      </c>
      <c r="AD127">
        <v>37.1</v>
      </c>
      <c r="AE127" t="s">
        <v>135</v>
      </c>
      <c r="AF127">
        <v>22042020</v>
      </c>
      <c r="AG127">
        <v>4645157</v>
      </c>
      <c r="AH127">
        <v>2668189</v>
      </c>
      <c r="AI127">
        <v>57.44</v>
      </c>
      <c r="AJ127" t="s">
        <v>135</v>
      </c>
      <c r="AK127">
        <v>21042020</v>
      </c>
      <c r="AL127">
        <v>3462477</v>
      </c>
      <c r="AM127">
        <v>2232224</v>
      </c>
      <c r="AN127">
        <v>64.47</v>
      </c>
      <c r="AO127" t="s">
        <v>135</v>
      </c>
      <c r="AP127">
        <v>20042020</v>
      </c>
      <c r="AQ127">
        <v>3621444</v>
      </c>
      <c r="AR127">
        <v>1688059</v>
      </c>
      <c r="AS127">
        <v>46.61</v>
      </c>
      <c r="AT127" t="s">
        <v>135</v>
      </c>
      <c r="AU127">
        <v>17042020</v>
      </c>
      <c r="AV127">
        <v>4845929</v>
      </c>
      <c r="AW127">
        <v>2713019</v>
      </c>
      <c r="AX127">
        <v>55.99</v>
      </c>
      <c r="AY127" t="s">
        <v>135</v>
      </c>
      <c r="AZ127">
        <v>16042020</v>
      </c>
      <c r="BA127">
        <v>8211111</v>
      </c>
      <c r="BB127">
        <v>4465717</v>
      </c>
      <c r="BC127">
        <v>54.39</v>
      </c>
      <c r="BD127" t="s">
        <v>135</v>
      </c>
      <c r="BE127">
        <v>15042020</v>
      </c>
      <c r="BF127">
        <v>5721837</v>
      </c>
      <c r="BG127">
        <v>2879980</v>
      </c>
      <c r="BH127">
        <v>50.33</v>
      </c>
      <c r="BI127" t="s">
        <v>135</v>
      </c>
      <c r="BJ127">
        <v>13042020</v>
      </c>
      <c r="BK127">
        <v>3699875</v>
      </c>
      <c r="BL127">
        <v>2140826</v>
      </c>
      <c r="BM127">
        <v>57.86</v>
      </c>
      <c r="BN127" t="s">
        <v>135</v>
      </c>
      <c r="BO127">
        <v>9042020</v>
      </c>
      <c r="BP127">
        <v>7699408</v>
      </c>
      <c r="BQ127">
        <v>3749218</v>
      </c>
      <c r="BR127">
        <v>48.69</v>
      </c>
      <c r="BS127" t="s">
        <v>135</v>
      </c>
      <c r="BT127">
        <v>8042020</v>
      </c>
      <c r="BU127">
        <v>5331494</v>
      </c>
      <c r="BV127">
        <v>3106881</v>
      </c>
      <c r="BW127">
        <v>58.27</v>
      </c>
      <c r="BY127" t="str">
        <f t="shared" si="62"/>
        <v>TATACONSUM</v>
      </c>
      <c r="BZ127">
        <f t="shared" si="63"/>
        <v>4760235</v>
      </c>
      <c r="CA127">
        <f t="shared" si="64"/>
        <v>3653520</v>
      </c>
      <c r="CB127">
        <f t="shared" si="65"/>
        <v>3767231</v>
      </c>
      <c r="CC127">
        <f t="shared" si="66"/>
        <v>7426428</v>
      </c>
      <c r="CD127">
        <f t="shared" si="67"/>
        <v>5438859</v>
      </c>
      <c r="CE127">
        <f t="shared" si="68"/>
        <v>3747888</v>
      </c>
      <c r="CF127">
        <f t="shared" si="69"/>
        <v>4645157</v>
      </c>
      <c r="CG127">
        <f t="shared" si="70"/>
        <v>3462477</v>
      </c>
      <c r="CH127">
        <f t="shared" si="71"/>
        <v>3621444</v>
      </c>
      <c r="CI127">
        <f t="shared" si="72"/>
        <v>4845929</v>
      </c>
      <c r="CJ127">
        <f t="shared" si="73"/>
        <v>8211111</v>
      </c>
      <c r="CK127">
        <f t="shared" si="74"/>
        <v>5721837</v>
      </c>
      <c r="CL127">
        <f t="shared" si="75"/>
        <v>3699875</v>
      </c>
      <c r="CM127">
        <f t="shared" si="76"/>
        <v>7699408</v>
      </c>
      <c r="CN127">
        <f t="shared" si="77"/>
        <v>5331494</v>
      </c>
      <c r="CP127">
        <f t="shared" si="78"/>
        <v>14847179</v>
      </c>
      <c r="CQ127">
        <f t="shared" si="79"/>
        <v>24033926</v>
      </c>
      <c r="CR127">
        <f t="shared" si="80"/>
        <v>35763004</v>
      </c>
      <c r="CS127">
        <f t="shared" si="81"/>
        <v>65941164</v>
      </c>
      <c r="CU127">
        <f t="shared" si="82"/>
        <v>2552056</v>
      </c>
      <c r="CV127">
        <f t="shared" si="83"/>
        <v>2169806</v>
      </c>
      <c r="CW127">
        <f t="shared" si="84"/>
        <v>2011172</v>
      </c>
      <c r="CX127">
        <f t="shared" si="85"/>
        <v>4307308</v>
      </c>
      <c r="CY127">
        <f t="shared" si="86"/>
        <v>3163741</v>
      </c>
      <c r="CZ127">
        <f t="shared" si="87"/>
        <v>1390526</v>
      </c>
      <c r="DA127">
        <f t="shared" si="88"/>
        <v>2668189</v>
      </c>
      <c r="DB127">
        <f t="shared" si="89"/>
        <v>2232224</v>
      </c>
      <c r="DC127">
        <f t="shared" si="90"/>
        <v>1688059</v>
      </c>
      <c r="DD127">
        <f t="shared" si="91"/>
        <v>2713019</v>
      </c>
      <c r="DE127">
        <f t="shared" si="92"/>
        <v>4465717</v>
      </c>
      <c r="DF127">
        <f t="shared" si="93"/>
        <v>2879980</v>
      </c>
      <c r="DG127">
        <f t="shared" si="94"/>
        <v>2140826</v>
      </c>
      <c r="DH127">
        <f t="shared" si="95"/>
        <v>3749218</v>
      </c>
      <c r="DI127">
        <f t="shared" si="96"/>
        <v>3106881</v>
      </c>
      <c r="DK127">
        <f t="shared" si="97"/>
        <v>848828600</v>
      </c>
      <c r="DL127">
        <f t="shared" si="98"/>
        <v>1304255300</v>
      </c>
      <c r="DM127">
        <f t="shared" si="99"/>
        <v>1963102500</v>
      </c>
      <c r="DN127">
        <f t="shared" si="100"/>
        <v>3557978500</v>
      </c>
      <c r="DP127" t="str">
        <f t="shared" si="60"/>
        <v>TATACONSUM</v>
      </c>
      <c r="DQ127">
        <f t="shared" si="101"/>
        <v>53.61</v>
      </c>
      <c r="DR127" s="12">
        <f t="shared" si="102"/>
        <v>57.171035655999027</v>
      </c>
      <c r="DS127" s="12">
        <f t="shared" si="102"/>
        <v>54.267259539702337</v>
      </c>
      <c r="DT127" s="12">
        <f t="shared" si="102"/>
        <v>54.891991176132741</v>
      </c>
      <c r="DU127" s="12">
        <f t="shared" si="102"/>
        <v>53.956865244295656</v>
      </c>
      <c r="DV127" s="12" t="str">
        <f t="shared" si="103"/>
        <v/>
      </c>
      <c r="DX127" t="str">
        <f t="shared" si="61"/>
        <v>TATACONSUM</v>
      </c>
      <c r="DY127" s="12">
        <f t="shared" si="104"/>
        <v>53.61</v>
      </c>
      <c r="DZ127">
        <f t="shared" si="105"/>
        <v>59.39</v>
      </c>
      <c r="EA127">
        <f t="shared" si="106"/>
        <v>53.39</v>
      </c>
      <c r="EB127">
        <f t="shared" si="107"/>
        <v>58</v>
      </c>
      <c r="EC127">
        <f t="shared" si="108"/>
        <v>58.17</v>
      </c>
      <c r="ED127">
        <f t="shared" si="109"/>
        <v>37.1</v>
      </c>
      <c r="EE127">
        <f t="shared" si="110"/>
        <v>57.44</v>
      </c>
      <c r="EF127">
        <f t="shared" si="111"/>
        <v>64.47</v>
      </c>
      <c r="EG127">
        <f t="shared" si="112"/>
        <v>46.61</v>
      </c>
      <c r="EH127">
        <f t="shared" si="113"/>
        <v>55.99</v>
      </c>
      <c r="EI127">
        <f t="shared" si="114"/>
        <v>54.39</v>
      </c>
      <c r="EJ127">
        <f t="shared" si="115"/>
        <v>50.33</v>
      </c>
      <c r="EK127">
        <f t="shared" si="116"/>
        <v>57.86</v>
      </c>
      <c r="EL127">
        <f t="shared" si="117"/>
        <v>48.69</v>
      </c>
      <c r="EM127">
        <f t="shared" si="118"/>
        <v>58.27</v>
      </c>
    </row>
    <row r="128" spans="1:143" x14ac:dyDescent="0.25">
      <c r="A128" t="s">
        <v>136</v>
      </c>
      <c r="B128">
        <v>30042020</v>
      </c>
      <c r="C128">
        <v>170645234</v>
      </c>
      <c r="D128">
        <v>31194881</v>
      </c>
      <c r="E128">
        <v>18.28</v>
      </c>
      <c r="F128" t="s">
        <v>136</v>
      </c>
      <c r="G128">
        <v>29042020</v>
      </c>
      <c r="H128">
        <v>40785025</v>
      </c>
      <c r="I128">
        <v>8210629</v>
      </c>
      <c r="J128">
        <v>20.13</v>
      </c>
      <c r="K128" t="s">
        <v>136</v>
      </c>
      <c r="L128">
        <v>28042020</v>
      </c>
      <c r="M128">
        <v>34825466</v>
      </c>
      <c r="N128">
        <v>5734888</v>
      </c>
      <c r="O128">
        <v>16.47</v>
      </c>
      <c r="P128" t="s">
        <v>136</v>
      </c>
      <c r="Q128">
        <v>27042020</v>
      </c>
      <c r="R128">
        <v>27835405</v>
      </c>
      <c r="S128">
        <v>3668934</v>
      </c>
      <c r="T128">
        <v>13.18</v>
      </c>
      <c r="U128" t="s">
        <v>136</v>
      </c>
      <c r="V128">
        <v>24042020</v>
      </c>
      <c r="W128">
        <v>40054235</v>
      </c>
      <c r="X128">
        <v>5108268</v>
      </c>
      <c r="Y128">
        <v>12.75</v>
      </c>
      <c r="Z128" t="s">
        <v>136</v>
      </c>
      <c r="AA128">
        <v>23042020</v>
      </c>
      <c r="AB128">
        <v>50372620</v>
      </c>
      <c r="AC128">
        <v>6412100</v>
      </c>
      <c r="AD128">
        <v>12.73</v>
      </c>
      <c r="AE128" t="s">
        <v>136</v>
      </c>
      <c r="AF128">
        <v>22042020</v>
      </c>
      <c r="AG128">
        <v>56529909</v>
      </c>
      <c r="AH128">
        <v>7635802</v>
      </c>
      <c r="AI128">
        <v>13.51</v>
      </c>
      <c r="AJ128" t="s">
        <v>136</v>
      </c>
      <c r="AK128">
        <v>21042020</v>
      </c>
      <c r="AL128">
        <v>58249560</v>
      </c>
      <c r="AM128">
        <v>13973828</v>
      </c>
      <c r="AN128">
        <v>23.99</v>
      </c>
      <c r="AO128" t="s">
        <v>136</v>
      </c>
      <c r="AP128">
        <v>20042020</v>
      </c>
      <c r="AQ128">
        <v>125427754</v>
      </c>
      <c r="AR128">
        <v>14631225</v>
      </c>
      <c r="AS128">
        <v>11.67</v>
      </c>
      <c r="AT128" t="s">
        <v>136</v>
      </c>
      <c r="AU128">
        <v>17042020</v>
      </c>
      <c r="AV128">
        <v>58336227</v>
      </c>
      <c r="AW128">
        <v>9584419</v>
      </c>
      <c r="AX128">
        <v>16.43</v>
      </c>
      <c r="AY128" t="s">
        <v>136</v>
      </c>
      <c r="AZ128">
        <v>16042020</v>
      </c>
      <c r="BA128">
        <v>47910556</v>
      </c>
      <c r="BB128">
        <v>5852162</v>
      </c>
      <c r="BC128">
        <v>12.21</v>
      </c>
      <c r="BD128" t="s">
        <v>136</v>
      </c>
      <c r="BE128">
        <v>15042020</v>
      </c>
      <c r="BF128">
        <v>81126343</v>
      </c>
      <c r="BG128">
        <v>14858676</v>
      </c>
      <c r="BH128">
        <v>18.32</v>
      </c>
      <c r="BI128" t="s">
        <v>136</v>
      </c>
      <c r="BJ128">
        <v>13042020</v>
      </c>
      <c r="BK128">
        <v>70414018</v>
      </c>
      <c r="BL128">
        <v>9433794</v>
      </c>
      <c r="BM128">
        <v>13.4</v>
      </c>
      <c r="BN128" t="s">
        <v>136</v>
      </c>
      <c r="BO128">
        <v>9042020</v>
      </c>
      <c r="BP128">
        <v>112680750</v>
      </c>
      <c r="BQ128">
        <v>15404378</v>
      </c>
      <c r="BR128">
        <v>13.67</v>
      </c>
      <c r="BS128" t="s">
        <v>136</v>
      </c>
      <c r="BT128">
        <v>8042020</v>
      </c>
      <c r="BU128">
        <v>82182403</v>
      </c>
      <c r="BV128">
        <v>14804513</v>
      </c>
      <c r="BW128">
        <v>18.010000000000002</v>
      </c>
      <c r="BY128" t="str">
        <f t="shared" si="62"/>
        <v>TATAMOTORS</v>
      </c>
      <c r="BZ128">
        <f t="shared" si="63"/>
        <v>170645234</v>
      </c>
      <c r="CA128">
        <f t="shared" si="64"/>
        <v>40785025</v>
      </c>
      <c r="CB128">
        <f t="shared" si="65"/>
        <v>34825466</v>
      </c>
      <c r="CC128">
        <f t="shared" si="66"/>
        <v>27835405</v>
      </c>
      <c r="CD128">
        <f t="shared" si="67"/>
        <v>40054235</v>
      </c>
      <c r="CE128">
        <f t="shared" si="68"/>
        <v>50372620</v>
      </c>
      <c r="CF128">
        <f t="shared" si="69"/>
        <v>56529909</v>
      </c>
      <c r="CG128">
        <f t="shared" si="70"/>
        <v>58249560</v>
      </c>
      <c r="CH128">
        <f t="shared" si="71"/>
        <v>125427754</v>
      </c>
      <c r="CI128">
        <f t="shared" si="72"/>
        <v>58336227</v>
      </c>
      <c r="CJ128">
        <f t="shared" si="73"/>
        <v>47910556</v>
      </c>
      <c r="CK128">
        <f t="shared" si="74"/>
        <v>81126343</v>
      </c>
      <c r="CL128">
        <f t="shared" si="75"/>
        <v>70414018</v>
      </c>
      <c r="CM128">
        <f t="shared" si="76"/>
        <v>112680750</v>
      </c>
      <c r="CN128">
        <f t="shared" si="77"/>
        <v>82182403</v>
      </c>
      <c r="CP128">
        <f t="shared" si="78"/>
        <v>103445896</v>
      </c>
      <c r="CQ128">
        <f t="shared" si="79"/>
        <v>193872751</v>
      </c>
      <c r="CR128">
        <f t="shared" si="80"/>
        <v>434079974</v>
      </c>
      <c r="CS128">
        <f t="shared" si="81"/>
        <v>804547868</v>
      </c>
      <c r="CU128">
        <f t="shared" si="82"/>
        <v>31194881</v>
      </c>
      <c r="CV128">
        <f t="shared" si="83"/>
        <v>8210629</v>
      </c>
      <c r="CW128">
        <f t="shared" si="84"/>
        <v>5734888</v>
      </c>
      <c r="CX128">
        <f t="shared" si="85"/>
        <v>3668934</v>
      </c>
      <c r="CY128">
        <f t="shared" si="86"/>
        <v>5108268</v>
      </c>
      <c r="CZ128">
        <f t="shared" si="87"/>
        <v>6412100</v>
      </c>
      <c r="DA128">
        <f t="shared" si="88"/>
        <v>7635802</v>
      </c>
      <c r="DB128">
        <f t="shared" si="89"/>
        <v>13973828</v>
      </c>
      <c r="DC128">
        <f t="shared" si="90"/>
        <v>14631225</v>
      </c>
      <c r="DD128">
        <f t="shared" si="91"/>
        <v>9584419</v>
      </c>
      <c r="DE128">
        <f t="shared" si="92"/>
        <v>5852162</v>
      </c>
      <c r="DF128">
        <f t="shared" si="93"/>
        <v>14858676</v>
      </c>
      <c r="DG128">
        <f t="shared" si="94"/>
        <v>9433794</v>
      </c>
      <c r="DH128">
        <f t="shared" si="95"/>
        <v>15404378</v>
      </c>
      <c r="DI128">
        <f t="shared" si="96"/>
        <v>14804513</v>
      </c>
      <c r="DK128">
        <f t="shared" si="97"/>
        <v>1761445100</v>
      </c>
      <c r="DL128">
        <f t="shared" si="98"/>
        <v>2913481900</v>
      </c>
      <c r="DM128">
        <f t="shared" si="99"/>
        <v>6537567400</v>
      </c>
      <c r="DN128">
        <f t="shared" si="100"/>
        <v>12050910300</v>
      </c>
      <c r="DP128" t="str">
        <f t="shared" si="60"/>
        <v>TATAMOTORS</v>
      </c>
      <c r="DQ128">
        <f t="shared" si="101"/>
        <v>18.28</v>
      </c>
      <c r="DR128" s="12">
        <f t="shared" si="102"/>
        <v>17.027694361118009</v>
      </c>
      <c r="DS128" s="12">
        <f t="shared" si="102"/>
        <v>15.02780501629133</v>
      </c>
      <c r="DT128" s="12">
        <f t="shared" si="102"/>
        <v>15.060744083070739</v>
      </c>
      <c r="DU128" s="12">
        <f t="shared" si="102"/>
        <v>14.978487644193223</v>
      </c>
      <c r="DV128" s="12">
        <f t="shared" si="103"/>
        <v>18.28</v>
      </c>
      <c r="DX128" t="str">
        <f t="shared" si="61"/>
        <v>TATAMOTORS</v>
      </c>
      <c r="DY128" s="12">
        <f t="shared" si="104"/>
        <v>18.28</v>
      </c>
      <c r="DZ128">
        <f t="shared" si="105"/>
        <v>20.13</v>
      </c>
      <c r="EA128">
        <f t="shared" si="106"/>
        <v>16.47</v>
      </c>
      <c r="EB128">
        <f t="shared" si="107"/>
        <v>13.18</v>
      </c>
      <c r="EC128">
        <f t="shared" si="108"/>
        <v>12.75</v>
      </c>
      <c r="ED128">
        <f t="shared" si="109"/>
        <v>12.73</v>
      </c>
      <c r="EE128">
        <f t="shared" si="110"/>
        <v>13.51</v>
      </c>
      <c r="EF128">
        <f t="shared" si="111"/>
        <v>23.99</v>
      </c>
      <c r="EG128">
        <f t="shared" si="112"/>
        <v>11.67</v>
      </c>
      <c r="EH128">
        <f t="shared" si="113"/>
        <v>16.43</v>
      </c>
      <c r="EI128">
        <f t="shared" si="114"/>
        <v>12.21</v>
      </c>
      <c r="EJ128">
        <f t="shared" si="115"/>
        <v>18.32</v>
      </c>
      <c r="EK128">
        <f t="shared" si="116"/>
        <v>13.4</v>
      </c>
      <c r="EL128">
        <f t="shared" si="117"/>
        <v>13.67</v>
      </c>
      <c r="EM128">
        <f t="shared" si="118"/>
        <v>18.010000000000002</v>
      </c>
    </row>
    <row r="129" spans="1:143" x14ac:dyDescent="0.25">
      <c r="A129" t="s">
        <v>137</v>
      </c>
      <c r="B129">
        <v>30042020</v>
      </c>
      <c r="C129">
        <v>32596006</v>
      </c>
      <c r="D129">
        <v>13739833</v>
      </c>
      <c r="E129">
        <v>42.15</v>
      </c>
      <c r="F129" t="s">
        <v>137</v>
      </c>
      <c r="G129">
        <v>29042020</v>
      </c>
      <c r="H129">
        <v>14336257</v>
      </c>
      <c r="I129">
        <v>6004524</v>
      </c>
      <c r="J129">
        <v>41.88</v>
      </c>
      <c r="K129" t="s">
        <v>137</v>
      </c>
      <c r="L129">
        <v>28042020</v>
      </c>
      <c r="M129">
        <v>10619659</v>
      </c>
      <c r="N129">
        <v>4052313</v>
      </c>
      <c r="O129">
        <v>38.159999999999997</v>
      </c>
      <c r="P129" t="s">
        <v>137</v>
      </c>
      <c r="Q129">
        <v>27042020</v>
      </c>
      <c r="R129">
        <v>10333718</v>
      </c>
      <c r="S129">
        <v>4195481</v>
      </c>
      <c r="T129">
        <v>40.6</v>
      </c>
      <c r="U129" t="s">
        <v>137</v>
      </c>
      <c r="V129">
        <v>24042020</v>
      </c>
      <c r="W129">
        <v>13996811</v>
      </c>
      <c r="X129">
        <v>6406252</v>
      </c>
      <c r="Y129">
        <v>45.77</v>
      </c>
      <c r="Z129" t="s">
        <v>137</v>
      </c>
      <c r="AA129">
        <v>23042020</v>
      </c>
      <c r="AB129">
        <v>8034445</v>
      </c>
      <c r="AC129">
        <v>2527598</v>
      </c>
      <c r="AD129">
        <v>31.46</v>
      </c>
      <c r="AE129" t="s">
        <v>137</v>
      </c>
      <c r="AF129">
        <v>22042020</v>
      </c>
      <c r="AG129">
        <v>11600504</v>
      </c>
      <c r="AH129">
        <v>2758327</v>
      </c>
      <c r="AI129">
        <v>23.78</v>
      </c>
      <c r="AJ129" t="s">
        <v>137</v>
      </c>
      <c r="AK129">
        <v>21042020</v>
      </c>
      <c r="AL129">
        <v>11655142</v>
      </c>
      <c r="AM129">
        <v>4067286</v>
      </c>
      <c r="AN129">
        <v>34.9</v>
      </c>
      <c r="AO129" t="s">
        <v>137</v>
      </c>
      <c r="AP129">
        <v>20042020</v>
      </c>
      <c r="AQ129">
        <v>24635627</v>
      </c>
      <c r="AR129">
        <v>9930788</v>
      </c>
      <c r="AS129">
        <v>40.31</v>
      </c>
      <c r="AT129" t="s">
        <v>137</v>
      </c>
      <c r="AU129">
        <v>17042020</v>
      </c>
      <c r="AV129">
        <v>11838672</v>
      </c>
      <c r="AW129">
        <v>4790867</v>
      </c>
      <c r="AX129">
        <v>40.47</v>
      </c>
      <c r="AY129" t="s">
        <v>137</v>
      </c>
      <c r="AZ129">
        <v>16042020</v>
      </c>
      <c r="BA129">
        <v>9452841</v>
      </c>
      <c r="BB129">
        <v>3599700</v>
      </c>
      <c r="BC129">
        <v>38.08</v>
      </c>
      <c r="BD129" t="s">
        <v>137</v>
      </c>
      <c r="BE129">
        <v>15042020</v>
      </c>
      <c r="BF129">
        <v>8243453</v>
      </c>
      <c r="BG129">
        <v>2847608</v>
      </c>
      <c r="BH129">
        <v>34.54</v>
      </c>
      <c r="BI129" t="s">
        <v>137</v>
      </c>
      <c r="BJ129">
        <v>13042020</v>
      </c>
      <c r="BK129">
        <v>4971865</v>
      </c>
      <c r="BL129">
        <v>1146848</v>
      </c>
      <c r="BM129">
        <v>23.07</v>
      </c>
      <c r="BN129" t="s">
        <v>137</v>
      </c>
      <c r="BO129">
        <v>9042020</v>
      </c>
      <c r="BP129">
        <v>6744006</v>
      </c>
      <c r="BQ129">
        <v>1829876</v>
      </c>
      <c r="BR129">
        <v>27.13</v>
      </c>
      <c r="BS129" t="s">
        <v>137</v>
      </c>
      <c r="BT129">
        <v>8042020</v>
      </c>
      <c r="BU129">
        <v>13337228</v>
      </c>
      <c r="BV129">
        <v>3835455</v>
      </c>
      <c r="BW129">
        <v>28.76</v>
      </c>
      <c r="BY129" t="str">
        <f t="shared" si="62"/>
        <v>TATAPOWER</v>
      </c>
      <c r="BZ129">
        <f t="shared" si="63"/>
        <v>32596006</v>
      </c>
      <c r="CA129">
        <f t="shared" si="64"/>
        <v>14336257</v>
      </c>
      <c r="CB129">
        <f t="shared" si="65"/>
        <v>10619659</v>
      </c>
      <c r="CC129">
        <f t="shared" si="66"/>
        <v>10333718</v>
      </c>
      <c r="CD129">
        <f t="shared" si="67"/>
        <v>13996811</v>
      </c>
      <c r="CE129">
        <f t="shared" si="68"/>
        <v>8034445</v>
      </c>
      <c r="CF129">
        <f t="shared" si="69"/>
        <v>11600504</v>
      </c>
      <c r="CG129">
        <f t="shared" si="70"/>
        <v>11655142</v>
      </c>
      <c r="CH129">
        <f t="shared" si="71"/>
        <v>24635627</v>
      </c>
      <c r="CI129">
        <f t="shared" si="72"/>
        <v>11838672</v>
      </c>
      <c r="CJ129">
        <f t="shared" si="73"/>
        <v>9452841</v>
      </c>
      <c r="CK129">
        <f t="shared" si="74"/>
        <v>8243453</v>
      </c>
      <c r="CL129">
        <f t="shared" si="75"/>
        <v>4971865</v>
      </c>
      <c r="CM129">
        <f t="shared" si="76"/>
        <v>6744006</v>
      </c>
      <c r="CN129">
        <f t="shared" si="77"/>
        <v>13337228</v>
      </c>
      <c r="CP129">
        <f t="shared" si="78"/>
        <v>35289634</v>
      </c>
      <c r="CQ129">
        <f t="shared" si="79"/>
        <v>57320890</v>
      </c>
      <c r="CR129">
        <f t="shared" si="80"/>
        <v>105212163</v>
      </c>
      <c r="CS129">
        <f t="shared" si="81"/>
        <v>146463000</v>
      </c>
      <c r="CU129">
        <f t="shared" si="82"/>
        <v>13739833</v>
      </c>
      <c r="CV129">
        <f t="shared" si="83"/>
        <v>6004524</v>
      </c>
      <c r="CW129">
        <f t="shared" si="84"/>
        <v>4052313</v>
      </c>
      <c r="CX129">
        <f t="shared" si="85"/>
        <v>4195481</v>
      </c>
      <c r="CY129">
        <f t="shared" si="86"/>
        <v>6406252</v>
      </c>
      <c r="CZ129">
        <f t="shared" si="87"/>
        <v>2527598</v>
      </c>
      <c r="DA129">
        <f t="shared" si="88"/>
        <v>2758327</v>
      </c>
      <c r="DB129">
        <f t="shared" si="89"/>
        <v>4067286</v>
      </c>
      <c r="DC129">
        <f t="shared" si="90"/>
        <v>9930788</v>
      </c>
      <c r="DD129">
        <f t="shared" si="91"/>
        <v>4790867</v>
      </c>
      <c r="DE129">
        <f t="shared" si="92"/>
        <v>3599700</v>
      </c>
      <c r="DF129">
        <f t="shared" si="93"/>
        <v>2847608</v>
      </c>
      <c r="DG129">
        <f t="shared" si="94"/>
        <v>1146848</v>
      </c>
      <c r="DH129">
        <f t="shared" si="95"/>
        <v>1829876</v>
      </c>
      <c r="DI129">
        <f t="shared" si="96"/>
        <v>3835455</v>
      </c>
      <c r="DK129">
        <f t="shared" si="97"/>
        <v>1425231800</v>
      </c>
      <c r="DL129">
        <f t="shared" si="98"/>
        <v>2318616800</v>
      </c>
      <c r="DM129">
        <f t="shared" si="99"/>
        <v>3994256900</v>
      </c>
      <c r="DN129">
        <f t="shared" si="100"/>
        <v>5415746800</v>
      </c>
      <c r="DP129" t="str">
        <f t="shared" si="60"/>
        <v>TATAPOWER</v>
      </c>
      <c r="DQ129">
        <f t="shared" si="101"/>
        <v>42.15</v>
      </c>
      <c r="DR129" s="12">
        <f t="shared" si="102"/>
        <v>40.386698258191061</v>
      </c>
      <c r="DS129" s="12">
        <f t="shared" si="102"/>
        <v>40.449769708739694</v>
      </c>
      <c r="DT129" s="12">
        <f t="shared" si="102"/>
        <v>37.963832185447991</v>
      </c>
      <c r="DU129" s="12">
        <f t="shared" si="102"/>
        <v>36.97689382301332</v>
      </c>
      <c r="DV129" s="12">
        <f t="shared" si="103"/>
        <v>42.15</v>
      </c>
      <c r="DX129" t="str">
        <f t="shared" si="61"/>
        <v>TATAPOWER</v>
      </c>
      <c r="DY129" s="12">
        <f t="shared" si="104"/>
        <v>42.15</v>
      </c>
      <c r="DZ129">
        <f t="shared" si="105"/>
        <v>41.88</v>
      </c>
      <c r="EA129">
        <f t="shared" si="106"/>
        <v>38.159999999999997</v>
      </c>
      <c r="EB129">
        <f t="shared" si="107"/>
        <v>40.6</v>
      </c>
      <c r="EC129">
        <f t="shared" si="108"/>
        <v>45.77</v>
      </c>
      <c r="ED129">
        <f t="shared" si="109"/>
        <v>31.46</v>
      </c>
      <c r="EE129">
        <f t="shared" si="110"/>
        <v>23.78</v>
      </c>
      <c r="EF129">
        <f t="shared" si="111"/>
        <v>34.9</v>
      </c>
      <c r="EG129">
        <f t="shared" si="112"/>
        <v>40.31</v>
      </c>
      <c r="EH129">
        <f t="shared" si="113"/>
        <v>40.47</v>
      </c>
      <c r="EI129">
        <f t="shared" si="114"/>
        <v>38.08</v>
      </c>
      <c r="EJ129">
        <f t="shared" si="115"/>
        <v>34.54</v>
      </c>
      <c r="EK129">
        <f t="shared" si="116"/>
        <v>23.07</v>
      </c>
      <c r="EL129">
        <f t="shared" si="117"/>
        <v>27.13</v>
      </c>
      <c r="EM129">
        <f t="shared" si="118"/>
        <v>28.76</v>
      </c>
    </row>
    <row r="130" spans="1:143" x14ac:dyDescent="0.25">
      <c r="A130" t="s">
        <v>138</v>
      </c>
      <c r="B130">
        <v>30042020</v>
      </c>
      <c r="C130">
        <v>23636082</v>
      </c>
      <c r="D130">
        <v>4821416</v>
      </c>
      <c r="E130">
        <v>20.399999999999999</v>
      </c>
      <c r="F130" t="s">
        <v>138</v>
      </c>
      <c r="G130">
        <v>29042020</v>
      </c>
      <c r="H130">
        <v>19876696</v>
      </c>
      <c r="I130">
        <v>3291156</v>
      </c>
      <c r="J130">
        <v>16.559999999999999</v>
      </c>
      <c r="K130" t="s">
        <v>138</v>
      </c>
      <c r="L130">
        <v>28042020</v>
      </c>
      <c r="M130">
        <v>8548134</v>
      </c>
      <c r="N130">
        <v>1153564</v>
      </c>
      <c r="O130">
        <v>13.49</v>
      </c>
      <c r="P130" t="s">
        <v>138</v>
      </c>
      <c r="Q130">
        <v>27042020</v>
      </c>
      <c r="R130">
        <v>12410812</v>
      </c>
      <c r="S130">
        <v>2121092</v>
      </c>
      <c r="T130">
        <v>17.09</v>
      </c>
      <c r="U130" t="s">
        <v>138</v>
      </c>
      <c r="V130">
        <v>24042020</v>
      </c>
      <c r="W130">
        <v>12383846</v>
      </c>
      <c r="X130">
        <v>1265666</v>
      </c>
      <c r="Y130">
        <v>10.220000000000001</v>
      </c>
      <c r="Z130" t="s">
        <v>138</v>
      </c>
      <c r="AA130">
        <v>23042020</v>
      </c>
      <c r="AB130">
        <v>15468122</v>
      </c>
      <c r="AC130">
        <v>2184467</v>
      </c>
      <c r="AD130">
        <v>14.12</v>
      </c>
      <c r="AE130" t="s">
        <v>138</v>
      </c>
      <c r="AF130">
        <v>22042020</v>
      </c>
      <c r="AG130">
        <v>14789857</v>
      </c>
      <c r="AH130">
        <v>1567965</v>
      </c>
      <c r="AI130">
        <v>10.6</v>
      </c>
      <c r="AJ130" t="s">
        <v>138</v>
      </c>
      <c r="AK130">
        <v>21042020</v>
      </c>
      <c r="AL130">
        <v>16925417</v>
      </c>
      <c r="AM130">
        <v>4798495</v>
      </c>
      <c r="AN130">
        <v>28.35</v>
      </c>
      <c r="AO130" t="s">
        <v>138</v>
      </c>
      <c r="AP130">
        <v>20042020</v>
      </c>
      <c r="AQ130">
        <v>11961355</v>
      </c>
      <c r="AR130">
        <v>2251787</v>
      </c>
      <c r="AS130">
        <v>18.829999999999998</v>
      </c>
      <c r="AT130" t="s">
        <v>138</v>
      </c>
      <c r="AU130">
        <v>17042020</v>
      </c>
      <c r="AV130">
        <v>17492884</v>
      </c>
      <c r="AW130">
        <v>2467218</v>
      </c>
      <c r="AX130">
        <v>14.1</v>
      </c>
      <c r="AY130" t="s">
        <v>138</v>
      </c>
      <c r="AZ130">
        <v>16042020</v>
      </c>
      <c r="BA130">
        <v>17248806</v>
      </c>
      <c r="BB130">
        <v>1959116</v>
      </c>
      <c r="BC130">
        <v>11.36</v>
      </c>
      <c r="BD130" t="s">
        <v>138</v>
      </c>
      <c r="BE130">
        <v>15042020</v>
      </c>
      <c r="BF130">
        <v>20991943</v>
      </c>
      <c r="BG130">
        <v>2753884</v>
      </c>
      <c r="BH130">
        <v>13.12</v>
      </c>
      <c r="BI130" t="s">
        <v>138</v>
      </c>
      <c r="BJ130">
        <v>13042020</v>
      </c>
      <c r="BK130">
        <v>15510598</v>
      </c>
      <c r="BL130">
        <v>1713097</v>
      </c>
      <c r="BM130">
        <v>11.04</v>
      </c>
      <c r="BN130" t="s">
        <v>138</v>
      </c>
      <c r="BO130">
        <v>9042020</v>
      </c>
      <c r="BP130">
        <v>13855788</v>
      </c>
      <c r="BQ130">
        <v>2188735</v>
      </c>
      <c r="BR130">
        <v>15.8</v>
      </c>
      <c r="BS130" t="s">
        <v>138</v>
      </c>
      <c r="BT130">
        <v>8042020</v>
      </c>
      <c r="BU130">
        <v>20435156</v>
      </c>
      <c r="BV130">
        <v>3610220</v>
      </c>
      <c r="BW130">
        <v>17.670000000000002</v>
      </c>
      <c r="BY130" t="str">
        <f t="shared" si="62"/>
        <v>TATASTEEL</v>
      </c>
      <c r="BZ130">
        <f t="shared" si="63"/>
        <v>23636082</v>
      </c>
      <c r="CA130">
        <f t="shared" si="64"/>
        <v>19876696</v>
      </c>
      <c r="CB130">
        <f t="shared" si="65"/>
        <v>8548134</v>
      </c>
      <c r="CC130">
        <f t="shared" si="66"/>
        <v>12410812</v>
      </c>
      <c r="CD130">
        <f t="shared" si="67"/>
        <v>12383846</v>
      </c>
      <c r="CE130">
        <f t="shared" si="68"/>
        <v>15468122</v>
      </c>
      <c r="CF130">
        <f t="shared" si="69"/>
        <v>14789857</v>
      </c>
      <c r="CG130">
        <f t="shared" si="70"/>
        <v>16925417</v>
      </c>
      <c r="CH130">
        <f t="shared" si="71"/>
        <v>11961355</v>
      </c>
      <c r="CI130">
        <f t="shared" si="72"/>
        <v>17492884</v>
      </c>
      <c r="CJ130">
        <f t="shared" si="73"/>
        <v>17248806</v>
      </c>
      <c r="CK130">
        <f t="shared" si="74"/>
        <v>20991943</v>
      </c>
      <c r="CL130">
        <f t="shared" si="75"/>
        <v>15510598</v>
      </c>
      <c r="CM130">
        <f t="shared" si="76"/>
        <v>13855788</v>
      </c>
      <c r="CN130">
        <f t="shared" si="77"/>
        <v>20435156</v>
      </c>
      <c r="CP130">
        <f t="shared" si="78"/>
        <v>40835642</v>
      </c>
      <c r="CQ130">
        <f t="shared" si="79"/>
        <v>68687610</v>
      </c>
      <c r="CR130">
        <f t="shared" si="80"/>
        <v>112364239</v>
      </c>
      <c r="CS130">
        <f t="shared" si="81"/>
        <v>197464258</v>
      </c>
      <c r="CU130">
        <f t="shared" si="82"/>
        <v>4821416</v>
      </c>
      <c r="CV130">
        <f t="shared" si="83"/>
        <v>3291156</v>
      </c>
      <c r="CW130">
        <f t="shared" si="84"/>
        <v>1153564</v>
      </c>
      <c r="CX130">
        <f t="shared" si="85"/>
        <v>2121092</v>
      </c>
      <c r="CY130">
        <f t="shared" si="86"/>
        <v>1265666</v>
      </c>
      <c r="CZ130">
        <f t="shared" si="87"/>
        <v>2184467</v>
      </c>
      <c r="DA130">
        <f t="shared" si="88"/>
        <v>1567965</v>
      </c>
      <c r="DB130">
        <f t="shared" si="89"/>
        <v>4798495</v>
      </c>
      <c r="DC130">
        <f t="shared" si="90"/>
        <v>2251787</v>
      </c>
      <c r="DD130">
        <f t="shared" si="91"/>
        <v>2467218</v>
      </c>
      <c r="DE130">
        <f t="shared" si="92"/>
        <v>1959116</v>
      </c>
      <c r="DF130">
        <f t="shared" si="93"/>
        <v>2753884</v>
      </c>
      <c r="DG130">
        <f t="shared" si="94"/>
        <v>1713097</v>
      </c>
      <c r="DH130">
        <f t="shared" si="95"/>
        <v>2188735</v>
      </c>
      <c r="DI130">
        <f t="shared" si="96"/>
        <v>3610220</v>
      </c>
      <c r="DK130">
        <f t="shared" si="97"/>
        <v>656581200</v>
      </c>
      <c r="DL130">
        <f t="shared" si="98"/>
        <v>1001594500</v>
      </c>
      <c r="DM130">
        <f t="shared" si="99"/>
        <v>1863419200</v>
      </c>
      <c r="DN130">
        <f t="shared" si="100"/>
        <v>2971624200</v>
      </c>
      <c r="DP130" t="str">
        <f t="shared" ref="DP130:DP145" si="119">A130</f>
        <v>TATASTEEL</v>
      </c>
      <c r="DQ130">
        <f t="shared" si="101"/>
        <v>20.399999999999999</v>
      </c>
      <c r="DR130" s="12">
        <f t="shared" si="102"/>
        <v>16.078630525754928</v>
      </c>
      <c r="DS130" s="12">
        <f t="shared" si="102"/>
        <v>14.581880196442997</v>
      </c>
      <c r="DT130" s="12">
        <f t="shared" si="102"/>
        <v>16.583738888669018</v>
      </c>
      <c r="DU130" s="12">
        <f t="shared" ref="DU130:DU145" si="120">DN130/CS130</f>
        <v>15.048921916795697</v>
      </c>
      <c r="DV130" s="12">
        <f t="shared" si="103"/>
        <v>20.399999999999999</v>
      </c>
      <c r="DX130" t="str">
        <f t="shared" ref="DX130:DX145" si="121">DP130</f>
        <v>TATASTEEL</v>
      </c>
      <c r="DY130" s="12">
        <f t="shared" si="104"/>
        <v>20.399999999999999</v>
      </c>
      <c r="DZ130">
        <f t="shared" si="105"/>
        <v>16.559999999999999</v>
      </c>
      <c r="EA130">
        <f t="shared" si="106"/>
        <v>13.49</v>
      </c>
      <c r="EB130">
        <f t="shared" si="107"/>
        <v>17.09</v>
      </c>
      <c r="EC130">
        <f t="shared" si="108"/>
        <v>10.220000000000001</v>
      </c>
      <c r="ED130">
        <f t="shared" si="109"/>
        <v>14.12</v>
      </c>
      <c r="EE130">
        <f t="shared" si="110"/>
        <v>10.6</v>
      </c>
      <c r="EF130">
        <f t="shared" si="111"/>
        <v>28.35</v>
      </c>
      <c r="EG130">
        <f t="shared" si="112"/>
        <v>18.829999999999998</v>
      </c>
      <c r="EH130">
        <f t="shared" si="113"/>
        <v>14.1</v>
      </c>
      <c r="EI130">
        <f t="shared" si="114"/>
        <v>11.36</v>
      </c>
      <c r="EJ130">
        <f t="shared" si="115"/>
        <v>13.12</v>
      </c>
      <c r="EK130">
        <f t="shared" si="116"/>
        <v>11.04</v>
      </c>
      <c r="EL130">
        <f t="shared" si="117"/>
        <v>15.8</v>
      </c>
      <c r="EM130">
        <f t="shared" si="118"/>
        <v>17.670000000000002</v>
      </c>
    </row>
    <row r="131" spans="1:143" x14ac:dyDescent="0.25">
      <c r="A131" t="s">
        <v>139</v>
      </c>
      <c r="B131">
        <v>30042020</v>
      </c>
      <c r="C131">
        <v>5915950</v>
      </c>
      <c r="D131">
        <v>2636626</v>
      </c>
      <c r="E131">
        <v>44.57</v>
      </c>
      <c r="F131" t="s">
        <v>139</v>
      </c>
      <c r="G131">
        <v>29042020</v>
      </c>
      <c r="H131">
        <v>4241579</v>
      </c>
      <c r="I131">
        <v>1705279</v>
      </c>
      <c r="J131">
        <v>40.200000000000003</v>
      </c>
      <c r="K131" t="s">
        <v>139</v>
      </c>
      <c r="L131">
        <v>28042020</v>
      </c>
      <c r="M131">
        <v>2678512</v>
      </c>
      <c r="N131">
        <v>1119539</v>
      </c>
      <c r="O131">
        <v>41.8</v>
      </c>
      <c r="P131" t="s">
        <v>139</v>
      </c>
      <c r="Q131">
        <v>27042020</v>
      </c>
      <c r="R131">
        <v>3374747</v>
      </c>
      <c r="S131">
        <v>1333349</v>
      </c>
      <c r="T131">
        <v>39.51</v>
      </c>
      <c r="U131" t="s">
        <v>139</v>
      </c>
      <c r="V131">
        <v>24042020</v>
      </c>
      <c r="W131">
        <v>2987150</v>
      </c>
      <c r="X131">
        <v>1103567</v>
      </c>
      <c r="Y131">
        <v>36.94</v>
      </c>
      <c r="Z131" t="s">
        <v>139</v>
      </c>
      <c r="AA131">
        <v>23042020</v>
      </c>
      <c r="AB131">
        <v>5934424</v>
      </c>
      <c r="AC131">
        <v>2087199</v>
      </c>
      <c r="AD131">
        <v>35.17</v>
      </c>
      <c r="AE131" t="s">
        <v>139</v>
      </c>
      <c r="AF131">
        <v>22042020</v>
      </c>
      <c r="AG131">
        <v>3829839</v>
      </c>
      <c r="AH131">
        <v>1518445</v>
      </c>
      <c r="AI131">
        <v>39.65</v>
      </c>
      <c r="AJ131" t="s">
        <v>139</v>
      </c>
      <c r="AK131">
        <v>21042020</v>
      </c>
      <c r="AL131">
        <v>5122606</v>
      </c>
      <c r="AM131">
        <v>2457408</v>
      </c>
      <c r="AN131">
        <v>47.97</v>
      </c>
      <c r="AO131" t="s">
        <v>139</v>
      </c>
      <c r="AP131">
        <v>20042020</v>
      </c>
      <c r="AQ131">
        <v>3244293</v>
      </c>
      <c r="AR131">
        <v>1407671</v>
      </c>
      <c r="AS131">
        <v>43.39</v>
      </c>
      <c r="AT131" t="s">
        <v>139</v>
      </c>
      <c r="AU131">
        <v>17042020</v>
      </c>
      <c r="AV131">
        <v>9895825</v>
      </c>
      <c r="AW131">
        <v>3217550</v>
      </c>
      <c r="AX131">
        <v>32.51</v>
      </c>
      <c r="AY131" t="s">
        <v>139</v>
      </c>
      <c r="AZ131">
        <v>16042020</v>
      </c>
      <c r="BA131">
        <v>6245583</v>
      </c>
      <c r="BB131">
        <v>2110034</v>
      </c>
      <c r="BC131">
        <v>33.78</v>
      </c>
      <c r="BD131" t="s">
        <v>139</v>
      </c>
      <c r="BE131">
        <v>15042020</v>
      </c>
      <c r="BF131">
        <v>4761401</v>
      </c>
      <c r="BG131">
        <v>2136320</v>
      </c>
      <c r="BH131">
        <v>44.87</v>
      </c>
      <c r="BI131" t="s">
        <v>139</v>
      </c>
      <c r="BJ131">
        <v>13042020</v>
      </c>
      <c r="BK131">
        <v>2990478</v>
      </c>
      <c r="BL131">
        <v>1242289</v>
      </c>
      <c r="BM131">
        <v>41.54</v>
      </c>
      <c r="BN131" t="s">
        <v>139</v>
      </c>
      <c r="BO131">
        <v>9042020</v>
      </c>
      <c r="BP131">
        <v>5307649</v>
      </c>
      <c r="BQ131">
        <v>2682616</v>
      </c>
      <c r="BR131">
        <v>50.54</v>
      </c>
      <c r="BS131" t="s">
        <v>139</v>
      </c>
      <c r="BT131">
        <v>8042020</v>
      </c>
      <c r="BU131">
        <v>6285616</v>
      </c>
      <c r="BV131">
        <v>2533692</v>
      </c>
      <c r="BW131">
        <v>40.31</v>
      </c>
      <c r="BY131" t="str">
        <f t="shared" ref="BY131:BY145" si="122">A131</f>
        <v>TCS</v>
      </c>
      <c r="BZ131">
        <f t="shared" ref="BZ131:BZ145" si="123">C131</f>
        <v>5915950</v>
      </c>
      <c r="CA131">
        <f t="shared" ref="CA131:CA145" si="124">H131</f>
        <v>4241579</v>
      </c>
      <c r="CB131">
        <f t="shared" ref="CB131:CB145" si="125">M131</f>
        <v>2678512</v>
      </c>
      <c r="CC131">
        <f t="shared" ref="CC131:CC145" si="126">R131</f>
        <v>3374747</v>
      </c>
      <c r="CD131">
        <f t="shared" ref="CD131:CD145" si="127">W131</f>
        <v>2987150</v>
      </c>
      <c r="CE131">
        <f t="shared" ref="CE131:CE145" si="128">AB131</f>
        <v>5934424</v>
      </c>
      <c r="CF131">
        <f t="shared" ref="CF131:CF145" si="129">AG131</f>
        <v>3829839</v>
      </c>
      <c r="CG131">
        <f t="shared" ref="CG131:CG145" si="130">AL131</f>
        <v>5122606</v>
      </c>
      <c r="CH131">
        <f t="shared" ref="CH131:CH145" si="131">AQ131</f>
        <v>3244293</v>
      </c>
      <c r="CI131">
        <f t="shared" ref="CI131:CI145" si="132">AV131</f>
        <v>9895825</v>
      </c>
      <c r="CJ131">
        <f t="shared" ref="CJ131:CJ145" si="133">BA131</f>
        <v>6245583</v>
      </c>
      <c r="CK131">
        <f t="shared" ref="CK131:CK145" si="134">BF131</f>
        <v>4761401</v>
      </c>
      <c r="CL131">
        <f t="shared" ref="CL131:CL145" si="135">BK131</f>
        <v>2990478</v>
      </c>
      <c r="CM131">
        <f t="shared" ref="CM131:CM145" si="136">BP131</f>
        <v>5307649</v>
      </c>
      <c r="CN131">
        <f t="shared" ref="CN131:CN145" si="137">BU131</f>
        <v>6285616</v>
      </c>
      <c r="CP131">
        <f t="shared" ref="CP131:CP145" si="138">SUM(CA131:CC131)</f>
        <v>10294838</v>
      </c>
      <c r="CQ131">
        <f t="shared" ref="CQ131:CQ145" si="139">SUM(CA131:CE131)</f>
        <v>19216412</v>
      </c>
      <c r="CR131">
        <f t="shared" ref="CR131:CR145" si="140">SUM(CA131:CH131)</f>
        <v>31413150</v>
      </c>
      <c r="CS131">
        <f t="shared" ref="CS131:CS145" si="141">SUM(CA131:CM131)</f>
        <v>60614086</v>
      </c>
      <c r="CU131">
        <f t="shared" ref="CU131:CU145" si="142">D131</f>
        <v>2636626</v>
      </c>
      <c r="CV131">
        <f t="shared" ref="CV131:CV145" si="143">I131</f>
        <v>1705279</v>
      </c>
      <c r="CW131">
        <f t="shared" ref="CW131:CW145" si="144">N131</f>
        <v>1119539</v>
      </c>
      <c r="CX131">
        <f t="shared" ref="CX131:CX145" si="145">S131</f>
        <v>1333349</v>
      </c>
      <c r="CY131">
        <f t="shared" ref="CY131:CY145" si="146">X131</f>
        <v>1103567</v>
      </c>
      <c r="CZ131">
        <f t="shared" ref="CZ131:CZ145" si="147">AC131</f>
        <v>2087199</v>
      </c>
      <c r="DA131">
        <f t="shared" ref="DA131:DA145" si="148">AH131</f>
        <v>1518445</v>
      </c>
      <c r="DB131">
        <f t="shared" ref="DB131:DB145" si="149">AM131</f>
        <v>2457408</v>
      </c>
      <c r="DC131">
        <f t="shared" ref="DC131:DC145" si="150">AR131</f>
        <v>1407671</v>
      </c>
      <c r="DD131">
        <f t="shared" ref="DD131:DD145" si="151">AW131</f>
        <v>3217550</v>
      </c>
      <c r="DE131">
        <f t="shared" ref="DE131:DE145" si="152">BB131</f>
        <v>2110034</v>
      </c>
      <c r="DF131">
        <f t="shared" ref="DF131:DF145" si="153">BG131</f>
        <v>2136320</v>
      </c>
      <c r="DG131">
        <f t="shared" ref="DG131:DG145" si="154">BL131</f>
        <v>1242289</v>
      </c>
      <c r="DH131">
        <f t="shared" ref="DH131:DH145" si="155">BQ131</f>
        <v>2682616</v>
      </c>
      <c r="DI131">
        <f t="shared" ref="DI131:DI145" si="156">BV131</f>
        <v>2533692</v>
      </c>
      <c r="DK131">
        <f t="shared" ref="DK131:DK145" si="157">SUM(CV131:CX131)*100</f>
        <v>415816700</v>
      </c>
      <c r="DL131">
        <f t="shared" ref="DL131:DL145" si="158">SUM(CV131:CZ131)*100</f>
        <v>734893300</v>
      </c>
      <c r="DM131">
        <f t="shared" ref="DM131:DM145" si="159">SUM(CV131:DC131)*100</f>
        <v>1273245700</v>
      </c>
      <c r="DN131">
        <f t="shared" ref="DN131:DN145" si="160">SUM(CV131:DH131)*100</f>
        <v>2412126600</v>
      </c>
      <c r="DP131" t="str">
        <f t="shared" si="119"/>
        <v>TCS</v>
      </c>
      <c r="DQ131">
        <f t="shared" ref="DQ131:DQ145" si="161">E131</f>
        <v>44.57</v>
      </c>
      <c r="DR131" s="12">
        <f t="shared" ref="DR131:DT145" si="162">DK131/CP131</f>
        <v>40.390795853222748</v>
      </c>
      <c r="DS131" s="12">
        <f t="shared" si="162"/>
        <v>38.243002908139147</v>
      </c>
      <c r="DT131" s="12">
        <f t="shared" si="162"/>
        <v>40.53225162073845</v>
      </c>
      <c r="DU131" s="12">
        <f t="shared" si="120"/>
        <v>39.794819309821811</v>
      </c>
      <c r="DV131" s="12">
        <f t="shared" ref="DV131:DV145" si="163">IF(DQ131=MAX(DQ131:DU131),DQ131,"")</f>
        <v>44.57</v>
      </c>
      <c r="DX131" t="str">
        <f t="shared" si="121"/>
        <v>TCS</v>
      </c>
      <c r="DY131" s="12">
        <f t="shared" ref="DY131:DY145" si="164">E131</f>
        <v>44.57</v>
      </c>
      <c r="DZ131">
        <f t="shared" ref="DZ131:DZ145" si="165">J131</f>
        <v>40.200000000000003</v>
      </c>
      <c r="EA131">
        <f t="shared" ref="EA131:EA145" si="166">O131</f>
        <v>41.8</v>
      </c>
      <c r="EB131">
        <f t="shared" ref="EB131:EB145" si="167">T131</f>
        <v>39.51</v>
      </c>
      <c r="EC131">
        <f t="shared" ref="EC131:EC145" si="168">Y131</f>
        <v>36.94</v>
      </c>
      <c r="ED131">
        <f t="shared" ref="ED131:ED145" si="169">AD131</f>
        <v>35.17</v>
      </c>
      <c r="EE131">
        <f t="shared" ref="EE131:EE145" si="170">AI131</f>
        <v>39.65</v>
      </c>
      <c r="EF131">
        <f t="shared" ref="EF131:EF145" si="171">AN131</f>
        <v>47.97</v>
      </c>
      <c r="EG131">
        <f t="shared" ref="EG131:EG145" si="172">AS131</f>
        <v>43.39</v>
      </c>
      <c r="EH131">
        <f t="shared" ref="EH131:EH145" si="173">AX131</f>
        <v>32.51</v>
      </c>
      <c r="EI131">
        <f t="shared" ref="EI131:EI145" si="174">BC131</f>
        <v>33.78</v>
      </c>
      <c r="EJ131">
        <f t="shared" ref="EJ131:EJ145" si="175">BH131</f>
        <v>44.87</v>
      </c>
      <c r="EK131">
        <f t="shared" ref="EK131:EK145" si="176">BM131</f>
        <v>41.54</v>
      </c>
      <c r="EL131">
        <f t="shared" ref="EL131:EL145" si="177">BR131</f>
        <v>50.54</v>
      </c>
      <c r="EM131">
        <f t="shared" ref="EM131:EM145" si="178">BW131</f>
        <v>40.31</v>
      </c>
    </row>
    <row r="132" spans="1:143" x14ac:dyDescent="0.25">
      <c r="A132" t="s">
        <v>140</v>
      </c>
      <c r="B132">
        <v>30042020</v>
      </c>
      <c r="C132">
        <v>8932244</v>
      </c>
      <c r="D132">
        <v>3995286</v>
      </c>
      <c r="E132">
        <v>44.73</v>
      </c>
      <c r="F132" t="s">
        <v>140</v>
      </c>
      <c r="G132">
        <v>29042020</v>
      </c>
      <c r="H132">
        <v>6362006</v>
      </c>
      <c r="I132">
        <v>2833324</v>
      </c>
      <c r="J132">
        <v>44.54</v>
      </c>
      <c r="K132" t="s">
        <v>140</v>
      </c>
      <c r="L132">
        <v>28042020</v>
      </c>
      <c r="M132">
        <v>4972775</v>
      </c>
      <c r="N132">
        <v>2171980</v>
      </c>
      <c r="O132">
        <v>43.68</v>
      </c>
      <c r="P132" t="s">
        <v>140</v>
      </c>
      <c r="Q132">
        <v>27042020</v>
      </c>
      <c r="R132">
        <v>4032708</v>
      </c>
      <c r="S132">
        <v>2055422</v>
      </c>
      <c r="T132">
        <v>50.97</v>
      </c>
      <c r="U132" t="s">
        <v>140</v>
      </c>
      <c r="V132">
        <v>24042020</v>
      </c>
      <c r="W132">
        <v>4817932</v>
      </c>
      <c r="X132">
        <v>2100283</v>
      </c>
      <c r="Y132">
        <v>43.59</v>
      </c>
      <c r="Z132" t="s">
        <v>140</v>
      </c>
      <c r="AA132">
        <v>23042020</v>
      </c>
      <c r="AB132">
        <v>6096448</v>
      </c>
      <c r="AC132">
        <v>2428985</v>
      </c>
      <c r="AD132">
        <v>39.840000000000003</v>
      </c>
      <c r="AE132" t="s">
        <v>140</v>
      </c>
      <c r="AF132">
        <v>22042020</v>
      </c>
      <c r="AG132">
        <v>2268503</v>
      </c>
      <c r="AH132">
        <v>1018198</v>
      </c>
      <c r="AI132">
        <v>44.88</v>
      </c>
      <c r="AJ132" t="s">
        <v>140</v>
      </c>
      <c r="AK132">
        <v>21042020</v>
      </c>
      <c r="AL132">
        <v>2950307</v>
      </c>
      <c r="AM132">
        <v>1467362</v>
      </c>
      <c r="AN132">
        <v>49.74</v>
      </c>
      <c r="AO132" t="s">
        <v>140</v>
      </c>
      <c r="AP132">
        <v>20042020</v>
      </c>
      <c r="AQ132">
        <v>4549099</v>
      </c>
      <c r="AR132">
        <v>1887194</v>
      </c>
      <c r="AS132">
        <v>41.49</v>
      </c>
      <c r="AT132" t="s">
        <v>140</v>
      </c>
      <c r="AU132">
        <v>17042020</v>
      </c>
      <c r="AV132">
        <v>10839905</v>
      </c>
      <c r="AW132">
        <v>5804693</v>
      </c>
      <c r="AX132">
        <v>53.55</v>
      </c>
      <c r="AY132" t="s">
        <v>140</v>
      </c>
      <c r="AZ132">
        <v>16042020</v>
      </c>
      <c r="BA132">
        <v>7001494</v>
      </c>
      <c r="BB132">
        <v>3025456</v>
      </c>
      <c r="BC132">
        <v>43.21</v>
      </c>
      <c r="BD132" t="s">
        <v>140</v>
      </c>
      <c r="BE132">
        <v>15042020</v>
      </c>
      <c r="BF132">
        <v>6316300</v>
      </c>
      <c r="BG132">
        <v>4025426</v>
      </c>
      <c r="BH132">
        <v>63.73</v>
      </c>
      <c r="BI132" t="s">
        <v>140</v>
      </c>
      <c r="BJ132">
        <v>13042020</v>
      </c>
      <c r="BK132">
        <v>3822647</v>
      </c>
      <c r="BL132">
        <v>1772504</v>
      </c>
      <c r="BM132">
        <v>46.37</v>
      </c>
      <c r="BN132" t="s">
        <v>140</v>
      </c>
      <c r="BO132">
        <v>9042020</v>
      </c>
      <c r="BP132">
        <v>5917546</v>
      </c>
      <c r="BQ132">
        <v>2369472</v>
      </c>
      <c r="BR132">
        <v>40.04</v>
      </c>
      <c r="BS132" t="s">
        <v>140</v>
      </c>
      <c r="BT132">
        <v>8042020</v>
      </c>
      <c r="BU132">
        <v>4113059</v>
      </c>
      <c r="BV132">
        <v>2261575</v>
      </c>
      <c r="BW132">
        <v>54.99</v>
      </c>
      <c r="BY132" t="str">
        <f t="shared" si="122"/>
        <v>TECHM</v>
      </c>
      <c r="BZ132">
        <f t="shared" si="123"/>
        <v>8932244</v>
      </c>
      <c r="CA132">
        <f t="shared" si="124"/>
        <v>6362006</v>
      </c>
      <c r="CB132">
        <f t="shared" si="125"/>
        <v>4972775</v>
      </c>
      <c r="CC132">
        <f t="shared" si="126"/>
        <v>4032708</v>
      </c>
      <c r="CD132">
        <f t="shared" si="127"/>
        <v>4817932</v>
      </c>
      <c r="CE132">
        <f t="shared" si="128"/>
        <v>6096448</v>
      </c>
      <c r="CF132">
        <f t="shared" si="129"/>
        <v>2268503</v>
      </c>
      <c r="CG132">
        <f t="shared" si="130"/>
        <v>2950307</v>
      </c>
      <c r="CH132">
        <f t="shared" si="131"/>
        <v>4549099</v>
      </c>
      <c r="CI132">
        <f t="shared" si="132"/>
        <v>10839905</v>
      </c>
      <c r="CJ132">
        <f t="shared" si="133"/>
        <v>7001494</v>
      </c>
      <c r="CK132">
        <f t="shared" si="134"/>
        <v>6316300</v>
      </c>
      <c r="CL132">
        <f t="shared" si="135"/>
        <v>3822647</v>
      </c>
      <c r="CM132">
        <f t="shared" si="136"/>
        <v>5917546</v>
      </c>
      <c r="CN132">
        <f t="shared" si="137"/>
        <v>4113059</v>
      </c>
      <c r="CP132">
        <f t="shared" si="138"/>
        <v>15367489</v>
      </c>
      <c r="CQ132">
        <f t="shared" si="139"/>
        <v>26281869</v>
      </c>
      <c r="CR132">
        <f t="shared" si="140"/>
        <v>36049778</v>
      </c>
      <c r="CS132">
        <f t="shared" si="141"/>
        <v>69947670</v>
      </c>
      <c r="CU132">
        <f t="shared" si="142"/>
        <v>3995286</v>
      </c>
      <c r="CV132">
        <f t="shared" si="143"/>
        <v>2833324</v>
      </c>
      <c r="CW132">
        <f t="shared" si="144"/>
        <v>2171980</v>
      </c>
      <c r="CX132">
        <f t="shared" si="145"/>
        <v>2055422</v>
      </c>
      <c r="CY132">
        <f t="shared" si="146"/>
        <v>2100283</v>
      </c>
      <c r="CZ132">
        <f t="shared" si="147"/>
        <v>2428985</v>
      </c>
      <c r="DA132">
        <f t="shared" si="148"/>
        <v>1018198</v>
      </c>
      <c r="DB132">
        <f t="shared" si="149"/>
        <v>1467362</v>
      </c>
      <c r="DC132">
        <f t="shared" si="150"/>
        <v>1887194</v>
      </c>
      <c r="DD132">
        <f t="shared" si="151"/>
        <v>5804693</v>
      </c>
      <c r="DE132">
        <f t="shared" si="152"/>
        <v>3025456</v>
      </c>
      <c r="DF132">
        <f t="shared" si="153"/>
        <v>4025426</v>
      </c>
      <c r="DG132">
        <f t="shared" si="154"/>
        <v>1772504</v>
      </c>
      <c r="DH132">
        <f t="shared" si="155"/>
        <v>2369472</v>
      </c>
      <c r="DI132">
        <f t="shared" si="156"/>
        <v>2261575</v>
      </c>
      <c r="DK132">
        <f t="shared" si="157"/>
        <v>706072600</v>
      </c>
      <c r="DL132">
        <f t="shared" si="158"/>
        <v>1158999400</v>
      </c>
      <c r="DM132">
        <f t="shared" si="159"/>
        <v>1596274800</v>
      </c>
      <c r="DN132">
        <f t="shared" si="160"/>
        <v>3296029900</v>
      </c>
      <c r="DP132" t="str">
        <f t="shared" si="119"/>
        <v>TECHM</v>
      </c>
      <c r="DQ132">
        <f t="shared" si="161"/>
        <v>44.73</v>
      </c>
      <c r="DR132" s="12">
        <f t="shared" si="162"/>
        <v>45.9458666279182</v>
      </c>
      <c r="DS132" s="12">
        <f t="shared" si="162"/>
        <v>44.098819608301071</v>
      </c>
      <c r="DT132" s="12">
        <f t="shared" si="162"/>
        <v>44.279740086055455</v>
      </c>
      <c r="DU132" s="12">
        <f t="shared" si="120"/>
        <v>47.12136801697612</v>
      </c>
      <c r="DV132" s="12" t="str">
        <f t="shared" si="163"/>
        <v/>
      </c>
      <c r="DX132" t="str">
        <f t="shared" si="121"/>
        <v>TECHM</v>
      </c>
      <c r="DY132" s="12">
        <f t="shared" si="164"/>
        <v>44.73</v>
      </c>
      <c r="DZ132">
        <f t="shared" si="165"/>
        <v>44.54</v>
      </c>
      <c r="EA132">
        <f t="shared" si="166"/>
        <v>43.68</v>
      </c>
      <c r="EB132">
        <f t="shared" si="167"/>
        <v>50.97</v>
      </c>
      <c r="EC132">
        <f t="shared" si="168"/>
        <v>43.59</v>
      </c>
      <c r="ED132">
        <f t="shared" si="169"/>
        <v>39.840000000000003</v>
      </c>
      <c r="EE132">
        <f t="shared" si="170"/>
        <v>44.88</v>
      </c>
      <c r="EF132">
        <f t="shared" si="171"/>
        <v>49.74</v>
      </c>
      <c r="EG132">
        <f t="shared" si="172"/>
        <v>41.49</v>
      </c>
      <c r="EH132">
        <f t="shared" si="173"/>
        <v>53.55</v>
      </c>
      <c r="EI132">
        <f t="shared" si="174"/>
        <v>43.21</v>
      </c>
      <c r="EJ132">
        <f t="shared" si="175"/>
        <v>63.73</v>
      </c>
      <c r="EK132">
        <f t="shared" si="176"/>
        <v>46.37</v>
      </c>
      <c r="EL132">
        <f t="shared" si="177"/>
        <v>40.04</v>
      </c>
      <c r="EM132">
        <f t="shared" si="178"/>
        <v>54.99</v>
      </c>
    </row>
    <row r="133" spans="1:143" x14ac:dyDescent="0.25">
      <c r="A133" t="s">
        <v>141</v>
      </c>
      <c r="B133">
        <v>30042020</v>
      </c>
      <c r="C133">
        <v>4336428</v>
      </c>
      <c r="D133">
        <v>1052331</v>
      </c>
      <c r="E133">
        <v>24.27</v>
      </c>
      <c r="F133" t="s">
        <v>141</v>
      </c>
      <c r="G133">
        <v>29042020</v>
      </c>
      <c r="H133">
        <v>2514936</v>
      </c>
      <c r="I133">
        <v>828317</v>
      </c>
      <c r="J133">
        <v>32.94</v>
      </c>
      <c r="K133" t="s">
        <v>141</v>
      </c>
      <c r="L133">
        <v>28042020</v>
      </c>
      <c r="M133">
        <v>2548183</v>
      </c>
      <c r="N133">
        <v>827843</v>
      </c>
      <c r="O133">
        <v>32.49</v>
      </c>
      <c r="P133" t="s">
        <v>141</v>
      </c>
      <c r="Q133">
        <v>27042020</v>
      </c>
      <c r="R133">
        <v>3816089</v>
      </c>
      <c r="S133">
        <v>1065837</v>
      </c>
      <c r="T133">
        <v>27.93</v>
      </c>
      <c r="U133" t="s">
        <v>141</v>
      </c>
      <c r="V133">
        <v>24042020</v>
      </c>
      <c r="W133">
        <v>4693092</v>
      </c>
      <c r="X133">
        <v>721190</v>
      </c>
      <c r="Y133">
        <v>15.37</v>
      </c>
      <c r="Z133" t="s">
        <v>141</v>
      </c>
      <c r="AA133">
        <v>23042020</v>
      </c>
      <c r="AB133">
        <v>7009198</v>
      </c>
      <c r="AC133">
        <v>1626288</v>
      </c>
      <c r="AD133">
        <v>23.2</v>
      </c>
      <c r="AE133" t="s">
        <v>141</v>
      </c>
      <c r="AF133">
        <v>22042020</v>
      </c>
      <c r="AG133">
        <v>2779272</v>
      </c>
      <c r="AH133">
        <v>633995</v>
      </c>
      <c r="AI133">
        <v>22.81</v>
      </c>
      <c r="AJ133" t="s">
        <v>141</v>
      </c>
      <c r="AK133">
        <v>21042020</v>
      </c>
      <c r="AL133">
        <v>3717573</v>
      </c>
      <c r="AM133">
        <v>1042999</v>
      </c>
      <c r="AN133">
        <v>28.06</v>
      </c>
      <c r="AO133" t="s">
        <v>141</v>
      </c>
      <c r="AP133">
        <v>20042020</v>
      </c>
      <c r="AQ133">
        <v>2557331</v>
      </c>
      <c r="AR133">
        <v>398241</v>
      </c>
      <c r="AS133">
        <v>15.57</v>
      </c>
      <c r="AT133" t="s">
        <v>141</v>
      </c>
      <c r="AU133">
        <v>17042020</v>
      </c>
      <c r="AV133">
        <v>5761685</v>
      </c>
      <c r="AW133">
        <v>1022020</v>
      </c>
      <c r="AX133">
        <v>17.739999999999998</v>
      </c>
      <c r="AY133" t="s">
        <v>141</v>
      </c>
      <c r="AZ133">
        <v>16042020</v>
      </c>
      <c r="BA133">
        <v>6251881</v>
      </c>
      <c r="BB133">
        <v>1232026</v>
      </c>
      <c r="BC133">
        <v>19.71</v>
      </c>
      <c r="BD133" t="s">
        <v>141</v>
      </c>
      <c r="BE133">
        <v>15042020</v>
      </c>
      <c r="BF133">
        <v>5502744</v>
      </c>
      <c r="BG133">
        <v>2055495</v>
      </c>
      <c r="BH133">
        <v>37.35</v>
      </c>
      <c r="BI133" t="s">
        <v>141</v>
      </c>
      <c r="BJ133">
        <v>13042020</v>
      </c>
      <c r="BK133">
        <v>4399276</v>
      </c>
      <c r="BL133">
        <v>730310</v>
      </c>
      <c r="BM133">
        <v>16.600000000000001</v>
      </c>
      <c r="BN133" t="s">
        <v>141</v>
      </c>
      <c r="BO133">
        <v>9042020</v>
      </c>
      <c r="BP133">
        <v>8532888</v>
      </c>
      <c r="BQ133">
        <v>1933159</v>
      </c>
      <c r="BR133">
        <v>22.66</v>
      </c>
      <c r="BS133" t="s">
        <v>141</v>
      </c>
      <c r="BT133">
        <v>8042020</v>
      </c>
      <c r="BU133">
        <v>5506041</v>
      </c>
      <c r="BV133">
        <v>1338700</v>
      </c>
      <c r="BW133">
        <v>24.31</v>
      </c>
      <c r="BY133" t="str">
        <f t="shared" si="122"/>
        <v>TITAN</v>
      </c>
      <c r="BZ133">
        <f t="shared" si="123"/>
        <v>4336428</v>
      </c>
      <c r="CA133">
        <f t="shared" si="124"/>
        <v>2514936</v>
      </c>
      <c r="CB133">
        <f t="shared" si="125"/>
        <v>2548183</v>
      </c>
      <c r="CC133">
        <f t="shared" si="126"/>
        <v>3816089</v>
      </c>
      <c r="CD133">
        <f t="shared" si="127"/>
        <v>4693092</v>
      </c>
      <c r="CE133">
        <f t="shared" si="128"/>
        <v>7009198</v>
      </c>
      <c r="CF133">
        <f t="shared" si="129"/>
        <v>2779272</v>
      </c>
      <c r="CG133">
        <f t="shared" si="130"/>
        <v>3717573</v>
      </c>
      <c r="CH133">
        <f t="shared" si="131"/>
        <v>2557331</v>
      </c>
      <c r="CI133">
        <f t="shared" si="132"/>
        <v>5761685</v>
      </c>
      <c r="CJ133">
        <f t="shared" si="133"/>
        <v>6251881</v>
      </c>
      <c r="CK133">
        <f t="shared" si="134"/>
        <v>5502744</v>
      </c>
      <c r="CL133">
        <f t="shared" si="135"/>
        <v>4399276</v>
      </c>
      <c r="CM133">
        <f t="shared" si="136"/>
        <v>8532888</v>
      </c>
      <c r="CN133">
        <f t="shared" si="137"/>
        <v>5506041</v>
      </c>
      <c r="CP133">
        <f t="shared" si="138"/>
        <v>8879208</v>
      </c>
      <c r="CQ133">
        <f t="shared" si="139"/>
        <v>20581498</v>
      </c>
      <c r="CR133">
        <f t="shared" si="140"/>
        <v>29635674</v>
      </c>
      <c r="CS133">
        <f t="shared" si="141"/>
        <v>60084148</v>
      </c>
      <c r="CU133">
        <f t="shared" si="142"/>
        <v>1052331</v>
      </c>
      <c r="CV133">
        <f t="shared" si="143"/>
        <v>828317</v>
      </c>
      <c r="CW133">
        <f t="shared" si="144"/>
        <v>827843</v>
      </c>
      <c r="CX133">
        <f t="shared" si="145"/>
        <v>1065837</v>
      </c>
      <c r="CY133">
        <f t="shared" si="146"/>
        <v>721190</v>
      </c>
      <c r="CZ133">
        <f t="shared" si="147"/>
        <v>1626288</v>
      </c>
      <c r="DA133">
        <f t="shared" si="148"/>
        <v>633995</v>
      </c>
      <c r="DB133">
        <f t="shared" si="149"/>
        <v>1042999</v>
      </c>
      <c r="DC133">
        <f t="shared" si="150"/>
        <v>398241</v>
      </c>
      <c r="DD133">
        <f t="shared" si="151"/>
        <v>1022020</v>
      </c>
      <c r="DE133">
        <f t="shared" si="152"/>
        <v>1232026</v>
      </c>
      <c r="DF133">
        <f t="shared" si="153"/>
        <v>2055495</v>
      </c>
      <c r="DG133">
        <f t="shared" si="154"/>
        <v>730310</v>
      </c>
      <c r="DH133">
        <f t="shared" si="155"/>
        <v>1933159</v>
      </c>
      <c r="DI133">
        <f t="shared" si="156"/>
        <v>1338700</v>
      </c>
      <c r="DK133">
        <f t="shared" si="157"/>
        <v>272199700</v>
      </c>
      <c r="DL133">
        <f t="shared" si="158"/>
        <v>506947500</v>
      </c>
      <c r="DM133">
        <f t="shared" si="159"/>
        <v>714471000</v>
      </c>
      <c r="DN133">
        <f t="shared" si="160"/>
        <v>1411772000</v>
      </c>
      <c r="DP133" t="str">
        <f t="shared" si="119"/>
        <v>TITAN</v>
      </c>
      <c r="DQ133">
        <f t="shared" si="161"/>
        <v>24.27</v>
      </c>
      <c r="DR133" s="12">
        <f t="shared" si="162"/>
        <v>30.655853540090511</v>
      </c>
      <c r="DS133" s="12">
        <f t="shared" si="162"/>
        <v>24.631224607654893</v>
      </c>
      <c r="DT133" s="12">
        <f t="shared" si="162"/>
        <v>24.108478180722329</v>
      </c>
      <c r="DU133" s="12">
        <f t="shared" si="120"/>
        <v>23.496580162874242</v>
      </c>
      <c r="DV133" s="12" t="str">
        <f t="shared" si="163"/>
        <v/>
      </c>
      <c r="DX133" t="str">
        <f t="shared" si="121"/>
        <v>TITAN</v>
      </c>
      <c r="DY133" s="12">
        <f t="shared" si="164"/>
        <v>24.27</v>
      </c>
      <c r="DZ133">
        <f t="shared" si="165"/>
        <v>32.94</v>
      </c>
      <c r="EA133">
        <f t="shared" si="166"/>
        <v>32.49</v>
      </c>
      <c r="EB133">
        <f t="shared" si="167"/>
        <v>27.93</v>
      </c>
      <c r="EC133">
        <f t="shared" si="168"/>
        <v>15.37</v>
      </c>
      <c r="ED133">
        <f t="shared" si="169"/>
        <v>23.2</v>
      </c>
      <c r="EE133">
        <f t="shared" si="170"/>
        <v>22.81</v>
      </c>
      <c r="EF133">
        <f t="shared" si="171"/>
        <v>28.06</v>
      </c>
      <c r="EG133">
        <f t="shared" si="172"/>
        <v>15.57</v>
      </c>
      <c r="EH133">
        <f t="shared" si="173"/>
        <v>17.739999999999998</v>
      </c>
      <c r="EI133">
        <f t="shared" si="174"/>
        <v>19.71</v>
      </c>
      <c r="EJ133">
        <f t="shared" si="175"/>
        <v>37.35</v>
      </c>
      <c r="EK133">
        <f t="shared" si="176"/>
        <v>16.600000000000001</v>
      </c>
      <c r="EL133">
        <f t="shared" si="177"/>
        <v>22.66</v>
      </c>
      <c r="EM133">
        <f t="shared" si="178"/>
        <v>24.31</v>
      </c>
    </row>
    <row r="134" spans="1:143" x14ac:dyDescent="0.25">
      <c r="A134" t="s">
        <v>142</v>
      </c>
      <c r="B134">
        <v>30042020</v>
      </c>
      <c r="C134">
        <v>711473</v>
      </c>
      <c r="D134">
        <v>288957</v>
      </c>
      <c r="E134">
        <v>40.61</v>
      </c>
      <c r="F134" t="s">
        <v>142</v>
      </c>
      <c r="G134">
        <v>29042020</v>
      </c>
      <c r="H134">
        <v>431182</v>
      </c>
      <c r="I134">
        <v>182845</v>
      </c>
      <c r="J134">
        <v>42.41</v>
      </c>
      <c r="K134" t="s">
        <v>142</v>
      </c>
      <c r="L134">
        <v>28042020</v>
      </c>
      <c r="M134">
        <v>693564</v>
      </c>
      <c r="N134">
        <v>142767</v>
      </c>
      <c r="O134">
        <v>20.58</v>
      </c>
      <c r="P134" t="s">
        <v>142</v>
      </c>
      <c r="Q134">
        <v>27042020</v>
      </c>
      <c r="R134">
        <v>886661</v>
      </c>
      <c r="S134">
        <v>121270</v>
      </c>
      <c r="T134">
        <v>13.68</v>
      </c>
      <c r="U134" t="s">
        <v>142</v>
      </c>
      <c r="V134">
        <v>24042020</v>
      </c>
      <c r="W134">
        <v>676697</v>
      </c>
      <c r="X134">
        <v>122576</v>
      </c>
      <c r="Y134">
        <v>18.11</v>
      </c>
      <c r="Z134" t="s">
        <v>142</v>
      </c>
      <c r="AA134">
        <v>23042020</v>
      </c>
      <c r="AB134">
        <v>855019</v>
      </c>
      <c r="AC134">
        <v>119228</v>
      </c>
      <c r="AD134">
        <v>13.94</v>
      </c>
      <c r="AE134" t="s">
        <v>142</v>
      </c>
      <c r="AF134">
        <v>22042020</v>
      </c>
      <c r="AG134">
        <v>841982</v>
      </c>
      <c r="AH134">
        <v>228530</v>
      </c>
      <c r="AI134">
        <v>27.14</v>
      </c>
      <c r="AJ134" t="s">
        <v>142</v>
      </c>
      <c r="AK134">
        <v>21042020</v>
      </c>
      <c r="AL134">
        <v>1093085</v>
      </c>
      <c r="AM134">
        <v>309678</v>
      </c>
      <c r="AN134">
        <v>28.33</v>
      </c>
      <c r="AO134" t="s">
        <v>142</v>
      </c>
      <c r="AP134">
        <v>20042020</v>
      </c>
      <c r="AQ134">
        <v>811360</v>
      </c>
      <c r="AR134">
        <v>192240</v>
      </c>
      <c r="AS134">
        <v>23.69</v>
      </c>
      <c r="AT134" t="s">
        <v>142</v>
      </c>
      <c r="AU134">
        <v>17042020</v>
      </c>
      <c r="AV134">
        <v>1219315</v>
      </c>
      <c r="AW134">
        <v>574718</v>
      </c>
      <c r="AX134">
        <v>47.13</v>
      </c>
      <c r="AY134" t="s">
        <v>142</v>
      </c>
      <c r="AZ134">
        <v>16042020</v>
      </c>
      <c r="BA134">
        <v>986137</v>
      </c>
      <c r="BB134">
        <v>425106</v>
      </c>
      <c r="BC134">
        <v>43.11</v>
      </c>
      <c r="BD134" t="s">
        <v>142</v>
      </c>
      <c r="BE134">
        <v>15042020</v>
      </c>
      <c r="BF134">
        <v>1034987</v>
      </c>
      <c r="BG134">
        <v>452219</v>
      </c>
      <c r="BH134">
        <v>43.69</v>
      </c>
      <c r="BI134" t="s">
        <v>142</v>
      </c>
      <c r="BJ134">
        <v>13042020</v>
      </c>
      <c r="BK134">
        <v>1226493</v>
      </c>
      <c r="BL134">
        <v>492531</v>
      </c>
      <c r="BM134">
        <v>40.159999999999997</v>
      </c>
      <c r="BN134" t="s">
        <v>142</v>
      </c>
      <c r="BO134">
        <v>9042020</v>
      </c>
      <c r="BP134">
        <v>1337620</v>
      </c>
      <c r="BQ134">
        <v>479430</v>
      </c>
      <c r="BR134">
        <v>35.840000000000003</v>
      </c>
      <c r="BS134" t="s">
        <v>142</v>
      </c>
      <c r="BT134">
        <v>8042020</v>
      </c>
      <c r="BU134">
        <v>2038810</v>
      </c>
      <c r="BV134">
        <v>548975</v>
      </c>
      <c r="BW134">
        <v>26.93</v>
      </c>
      <c r="BY134" t="str">
        <f t="shared" si="122"/>
        <v>TORNTPHARM</v>
      </c>
      <c r="BZ134">
        <f t="shared" si="123"/>
        <v>711473</v>
      </c>
      <c r="CA134">
        <f t="shared" si="124"/>
        <v>431182</v>
      </c>
      <c r="CB134">
        <f t="shared" si="125"/>
        <v>693564</v>
      </c>
      <c r="CC134">
        <f t="shared" si="126"/>
        <v>886661</v>
      </c>
      <c r="CD134">
        <f t="shared" si="127"/>
        <v>676697</v>
      </c>
      <c r="CE134">
        <f t="shared" si="128"/>
        <v>855019</v>
      </c>
      <c r="CF134">
        <f t="shared" si="129"/>
        <v>841982</v>
      </c>
      <c r="CG134">
        <f t="shared" si="130"/>
        <v>1093085</v>
      </c>
      <c r="CH134">
        <f t="shared" si="131"/>
        <v>811360</v>
      </c>
      <c r="CI134">
        <f t="shared" si="132"/>
        <v>1219315</v>
      </c>
      <c r="CJ134">
        <f t="shared" si="133"/>
        <v>986137</v>
      </c>
      <c r="CK134">
        <f t="shared" si="134"/>
        <v>1034987</v>
      </c>
      <c r="CL134">
        <f t="shared" si="135"/>
        <v>1226493</v>
      </c>
      <c r="CM134">
        <f t="shared" si="136"/>
        <v>1337620</v>
      </c>
      <c r="CN134">
        <f t="shared" si="137"/>
        <v>2038810</v>
      </c>
      <c r="CP134">
        <f t="shared" si="138"/>
        <v>2011407</v>
      </c>
      <c r="CQ134">
        <f t="shared" si="139"/>
        <v>3543123</v>
      </c>
      <c r="CR134">
        <f t="shared" si="140"/>
        <v>6289550</v>
      </c>
      <c r="CS134">
        <f t="shared" si="141"/>
        <v>12094102</v>
      </c>
      <c r="CU134">
        <f t="shared" si="142"/>
        <v>288957</v>
      </c>
      <c r="CV134">
        <f t="shared" si="143"/>
        <v>182845</v>
      </c>
      <c r="CW134">
        <f t="shared" si="144"/>
        <v>142767</v>
      </c>
      <c r="CX134">
        <f t="shared" si="145"/>
        <v>121270</v>
      </c>
      <c r="CY134">
        <f t="shared" si="146"/>
        <v>122576</v>
      </c>
      <c r="CZ134">
        <f t="shared" si="147"/>
        <v>119228</v>
      </c>
      <c r="DA134">
        <f t="shared" si="148"/>
        <v>228530</v>
      </c>
      <c r="DB134">
        <f t="shared" si="149"/>
        <v>309678</v>
      </c>
      <c r="DC134">
        <f t="shared" si="150"/>
        <v>192240</v>
      </c>
      <c r="DD134">
        <f t="shared" si="151"/>
        <v>574718</v>
      </c>
      <c r="DE134">
        <f t="shared" si="152"/>
        <v>425106</v>
      </c>
      <c r="DF134">
        <f t="shared" si="153"/>
        <v>452219</v>
      </c>
      <c r="DG134">
        <f t="shared" si="154"/>
        <v>492531</v>
      </c>
      <c r="DH134">
        <f t="shared" si="155"/>
        <v>479430</v>
      </c>
      <c r="DI134">
        <f t="shared" si="156"/>
        <v>548975</v>
      </c>
      <c r="DK134">
        <f t="shared" si="157"/>
        <v>44688200</v>
      </c>
      <c r="DL134">
        <f t="shared" si="158"/>
        <v>68868600</v>
      </c>
      <c r="DM134">
        <f t="shared" si="159"/>
        <v>141913400</v>
      </c>
      <c r="DN134">
        <f t="shared" si="160"/>
        <v>384313800</v>
      </c>
      <c r="DP134" t="str">
        <f t="shared" si="119"/>
        <v>TORNTPHARM</v>
      </c>
      <c r="DQ134">
        <f t="shared" si="161"/>
        <v>40.61</v>
      </c>
      <c r="DR134" s="12">
        <f t="shared" si="162"/>
        <v>22.217383155174463</v>
      </c>
      <c r="DS134" s="12">
        <f t="shared" si="162"/>
        <v>19.437259163737753</v>
      </c>
      <c r="DT134" s="12">
        <f t="shared" si="162"/>
        <v>22.563363038691161</v>
      </c>
      <c r="DU134" s="12">
        <f t="shared" si="120"/>
        <v>31.776960372915656</v>
      </c>
      <c r="DV134" s="12">
        <f t="shared" si="163"/>
        <v>40.61</v>
      </c>
      <c r="DX134" t="str">
        <f t="shared" si="121"/>
        <v>TORNTPHARM</v>
      </c>
      <c r="DY134" s="12">
        <f t="shared" si="164"/>
        <v>40.61</v>
      </c>
      <c r="DZ134">
        <f t="shared" si="165"/>
        <v>42.41</v>
      </c>
      <c r="EA134">
        <f t="shared" si="166"/>
        <v>20.58</v>
      </c>
      <c r="EB134">
        <f t="shared" si="167"/>
        <v>13.68</v>
      </c>
      <c r="EC134">
        <f t="shared" si="168"/>
        <v>18.11</v>
      </c>
      <c r="ED134">
        <f t="shared" si="169"/>
        <v>13.94</v>
      </c>
      <c r="EE134">
        <f t="shared" si="170"/>
        <v>27.14</v>
      </c>
      <c r="EF134">
        <f t="shared" si="171"/>
        <v>28.33</v>
      </c>
      <c r="EG134">
        <f t="shared" si="172"/>
        <v>23.69</v>
      </c>
      <c r="EH134">
        <f t="shared" si="173"/>
        <v>47.13</v>
      </c>
      <c r="EI134">
        <f t="shared" si="174"/>
        <v>43.11</v>
      </c>
      <c r="EJ134">
        <f t="shared" si="175"/>
        <v>43.69</v>
      </c>
      <c r="EK134">
        <f t="shared" si="176"/>
        <v>40.159999999999997</v>
      </c>
      <c r="EL134">
        <f t="shared" si="177"/>
        <v>35.840000000000003</v>
      </c>
      <c r="EM134">
        <f t="shared" si="178"/>
        <v>26.93</v>
      </c>
    </row>
    <row r="135" spans="1:143" x14ac:dyDescent="0.25">
      <c r="A135" t="s">
        <v>143</v>
      </c>
      <c r="B135">
        <v>30042020</v>
      </c>
      <c r="C135">
        <v>1555954</v>
      </c>
      <c r="D135">
        <v>358961</v>
      </c>
      <c r="E135">
        <v>23.07</v>
      </c>
      <c r="F135" t="s">
        <v>143</v>
      </c>
      <c r="G135">
        <v>29042020</v>
      </c>
      <c r="H135">
        <v>1340202</v>
      </c>
      <c r="I135">
        <v>236629</v>
      </c>
      <c r="J135">
        <v>17.66</v>
      </c>
      <c r="K135" t="s">
        <v>143</v>
      </c>
      <c r="L135">
        <v>28042020</v>
      </c>
      <c r="M135">
        <v>811500</v>
      </c>
      <c r="N135">
        <v>134390</v>
      </c>
      <c r="O135">
        <v>16.559999999999999</v>
      </c>
      <c r="P135" t="s">
        <v>143</v>
      </c>
      <c r="Q135">
        <v>27042020</v>
      </c>
      <c r="R135">
        <v>853443</v>
      </c>
      <c r="S135">
        <v>112700</v>
      </c>
      <c r="T135">
        <v>13.21</v>
      </c>
      <c r="U135" t="s">
        <v>143</v>
      </c>
      <c r="V135">
        <v>24042020</v>
      </c>
      <c r="W135">
        <v>1349985</v>
      </c>
      <c r="X135">
        <v>434318</v>
      </c>
      <c r="Y135">
        <v>32.17</v>
      </c>
      <c r="Z135" t="s">
        <v>143</v>
      </c>
      <c r="AA135">
        <v>23042020</v>
      </c>
      <c r="AB135">
        <v>902962</v>
      </c>
      <c r="AC135">
        <v>342377</v>
      </c>
      <c r="AD135">
        <v>37.92</v>
      </c>
      <c r="AE135" t="s">
        <v>143</v>
      </c>
      <c r="AF135">
        <v>22042020</v>
      </c>
      <c r="AG135">
        <v>908876</v>
      </c>
      <c r="AH135">
        <v>389990</v>
      </c>
      <c r="AI135">
        <v>42.91</v>
      </c>
      <c r="AJ135" t="s">
        <v>143</v>
      </c>
      <c r="AK135">
        <v>21042020</v>
      </c>
      <c r="AL135">
        <v>374093</v>
      </c>
      <c r="AM135">
        <v>113539</v>
      </c>
      <c r="AN135">
        <v>30.35</v>
      </c>
      <c r="AO135" t="s">
        <v>143</v>
      </c>
      <c r="AP135">
        <v>20042020</v>
      </c>
      <c r="AQ135">
        <v>3464720</v>
      </c>
      <c r="AR135">
        <v>1653795</v>
      </c>
      <c r="AS135">
        <v>47.73</v>
      </c>
      <c r="AT135" t="s">
        <v>143</v>
      </c>
      <c r="AU135">
        <v>17042020</v>
      </c>
      <c r="AV135">
        <v>2515170</v>
      </c>
      <c r="AW135">
        <v>448645</v>
      </c>
      <c r="AX135">
        <v>17.84</v>
      </c>
      <c r="AY135" t="s">
        <v>143</v>
      </c>
      <c r="AZ135">
        <v>16042020</v>
      </c>
      <c r="BA135">
        <v>893203</v>
      </c>
      <c r="BB135">
        <v>289632</v>
      </c>
      <c r="BC135">
        <v>32.43</v>
      </c>
      <c r="BD135" t="s">
        <v>143</v>
      </c>
      <c r="BE135">
        <v>15042020</v>
      </c>
      <c r="BF135">
        <v>2472284</v>
      </c>
      <c r="BG135">
        <v>432686</v>
      </c>
      <c r="BH135">
        <v>17.5</v>
      </c>
      <c r="BI135" t="s">
        <v>143</v>
      </c>
      <c r="BJ135">
        <v>13042020</v>
      </c>
      <c r="BK135">
        <v>1112160</v>
      </c>
      <c r="BL135">
        <v>139312</v>
      </c>
      <c r="BM135">
        <v>12.53</v>
      </c>
      <c r="BN135" t="s">
        <v>143</v>
      </c>
      <c r="BO135">
        <v>9042020</v>
      </c>
      <c r="BP135">
        <v>876433</v>
      </c>
      <c r="BQ135">
        <v>255500</v>
      </c>
      <c r="BR135">
        <v>29.15</v>
      </c>
      <c r="BS135" t="s">
        <v>143</v>
      </c>
      <c r="BT135">
        <v>8042020</v>
      </c>
      <c r="BU135">
        <v>760201</v>
      </c>
      <c r="BV135">
        <v>117681</v>
      </c>
      <c r="BW135">
        <v>15.48</v>
      </c>
      <c r="BY135" t="str">
        <f t="shared" si="122"/>
        <v>TORNTPOWER</v>
      </c>
      <c r="BZ135">
        <f t="shared" si="123"/>
        <v>1555954</v>
      </c>
      <c r="CA135">
        <f t="shared" si="124"/>
        <v>1340202</v>
      </c>
      <c r="CB135">
        <f t="shared" si="125"/>
        <v>811500</v>
      </c>
      <c r="CC135">
        <f t="shared" si="126"/>
        <v>853443</v>
      </c>
      <c r="CD135">
        <f t="shared" si="127"/>
        <v>1349985</v>
      </c>
      <c r="CE135">
        <f t="shared" si="128"/>
        <v>902962</v>
      </c>
      <c r="CF135">
        <f t="shared" si="129"/>
        <v>908876</v>
      </c>
      <c r="CG135">
        <f t="shared" si="130"/>
        <v>374093</v>
      </c>
      <c r="CH135">
        <f t="shared" si="131"/>
        <v>3464720</v>
      </c>
      <c r="CI135">
        <f t="shared" si="132"/>
        <v>2515170</v>
      </c>
      <c r="CJ135">
        <f t="shared" si="133"/>
        <v>893203</v>
      </c>
      <c r="CK135">
        <f t="shared" si="134"/>
        <v>2472284</v>
      </c>
      <c r="CL135">
        <f t="shared" si="135"/>
        <v>1112160</v>
      </c>
      <c r="CM135">
        <f t="shared" si="136"/>
        <v>876433</v>
      </c>
      <c r="CN135">
        <f t="shared" si="137"/>
        <v>760201</v>
      </c>
      <c r="CP135">
        <f t="shared" si="138"/>
        <v>3005145</v>
      </c>
      <c r="CQ135">
        <f t="shared" si="139"/>
        <v>5258092</v>
      </c>
      <c r="CR135">
        <f t="shared" si="140"/>
        <v>10005781</v>
      </c>
      <c r="CS135">
        <f t="shared" si="141"/>
        <v>17875031</v>
      </c>
      <c r="CU135">
        <f t="shared" si="142"/>
        <v>358961</v>
      </c>
      <c r="CV135">
        <f t="shared" si="143"/>
        <v>236629</v>
      </c>
      <c r="CW135">
        <f t="shared" si="144"/>
        <v>134390</v>
      </c>
      <c r="CX135">
        <f t="shared" si="145"/>
        <v>112700</v>
      </c>
      <c r="CY135">
        <f t="shared" si="146"/>
        <v>434318</v>
      </c>
      <c r="CZ135">
        <f t="shared" si="147"/>
        <v>342377</v>
      </c>
      <c r="DA135">
        <f t="shared" si="148"/>
        <v>389990</v>
      </c>
      <c r="DB135">
        <f t="shared" si="149"/>
        <v>113539</v>
      </c>
      <c r="DC135">
        <f t="shared" si="150"/>
        <v>1653795</v>
      </c>
      <c r="DD135">
        <f t="shared" si="151"/>
        <v>448645</v>
      </c>
      <c r="DE135">
        <f t="shared" si="152"/>
        <v>289632</v>
      </c>
      <c r="DF135">
        <f t="shared" si="153"/>
        <v>432686</v>
      </c>
      <c r="DG135">
        <f t="shared" si="154"/>
        <v>139312</v>
      </c>
      <c r="DH135">
        <f t="shared" si="155"/>
        <v>255500</v>
      </c>
      <c r="DI135">
        <f t="shared" si="156"/>
        <v>117681</v>
      </c>
      <c r="DK135">
        <f t="shared" si="157"/>
        <v>48371900</v>
      </c>
      <c r="DL135">
        <f t="shared" si="158"/>
        <v>126041400</v>
      </c>
      <c r="DM135">
        <f t="shared" si="159"/>
        <v>341773800</v>
      </c>
      <c r="DN135">
        <f t="shared" si="160"/>
        <v>498351300</v>
      </c>
      <c r="DP135" t="str">
        <f t="shared" si="119"/>
        <v>TORNTPOWER</v>
      </c>
      <c r="DQ135">
        <f t="shared" si="161"/>
        <v>23.07</v>
      </c>
      <c r="DR135" s="12">
        <f t="shared" si="162"/>
        <v>16.096361406853912</v>
      </c>
      <c r="DS135" s="12">
        <f t="shared" si="162"/>
        <v>23.970938507732463</v>
      </c>
      <c r="DT135" s="12">
        <f t="shared" si="162"/>
        <v>34.157633472089785</v>
      </c>
      <c r="DU135" s="12">
        <f t="shared" si="120"/>
        <v>27.879744656107171</v>
      </c>
      <c r="DV135" s="12" t="str">
        <f t="shared" si="163"/>
        <v/>
      </c>
      <c r="DX135" t="str">
        <f t="shared" si="121"/>
        <v>TORNTPOWER</v>
      </c>
      <c r="DY135" s="12">
        <f t="shared" si="164"/>
        <v>23.07</v>
      </c>
      <c r="DZ135">
        <f t="shared" si="165"/>
        <v>17.66</v>
      </c>
      <c r="EA135">
        <f t="shared" si="166"/>
        <v>16.559999999999999</v>
      </c>
      <c r="EB135">
        <f t="shared" si="167"/>
        <v>13.21</v>
      </c>
      <c r="EC135">
        <f t="shared" si="168"/>
        <v>32.17</v>
      </c>
      <c r="ED135">
        <f t="shared" si="169"/>
        <v>37.92</v>
      </c>
      <c r="EE135">
        <f t="shared" si="170"/>
        <v>42.91</v>
      </c>
      <c r="EF135">
        <f t="shared" si="171"/>
        <v>30.35</v>
      </c>
      <c r="EG135">
        <f t="shared" si="172"/>
        <v>47.73</v>
      </c>
      <c r="EH135">
        <f t="shared" si="173"/>
        <v>17.84</v>
      </c>
      <c r="EI135">
        <f t="shared" si="174"/>
        <v>32.43</v>
      </c>
      <c r="EJ135">
        <f t="shared" si="175"/>
        <v>17.5</v>
      </c>
      <c r="EK135">
        <f t="shared" si="176"/>
        <v>12.53</v>
      </c>
      <c r="EL135">
        <f t="shared" si="177"/>
        <v>29.15</v>
      </c>
      <c r="EM135">
        <f t="shared" si="178"/>
        <v>15.48</v>
      </c>
    </row>
    <row r="136" spans="1:143" x14ac:dyDescent="0.25">
      <c r="A136" t="s">
        <v>144</v>
      </c>
      <c r="B136">
        <v>30042020</v>
      </c>
      <c r="C136">
        <v>8220150</v>
      </c>
      <c r="D136">
        <v>1713228</v>
      </c>
      <c r="E136">
        <v>20.84</v>
      </c>
      <c r="F136" t="s">
        <v>144</v>
      </c>
      <c r="G136">
        <v>29042020</v>
      </c>
      <c r="H136">
        <v>4271122</v>
      </c>
      <c r="I136">
        <v>1311005</v>
      </c>
      <c r="J136">
        <v>30.69</v>
      </c>
      <c r="K136" t="s">
        <v>144</v>
      </c>
      <c r="L136">
        <v>28042020</v>
      </c>
      <c r="M136">
        <v>3994864</v>
      </c>
      <c r="N136">
        <v>1283940</v>
      </c>
      <c r="O136">
        <v>32.14</v>
      </c>
      <c r="P136" t="s">
        <v>144</v>
      </c>
      <c r="Q136">
        <v>27042020</v>
      </c>
      <c r="R136">
        <v>2658365</v>
      </c>
      <c r="S136">
        <v>579964</v>
      </c>
      <c r="T136">
        <v>21.82</v>
      </c>
      <c r="U136" t="s">
        <v>144</v>
      </c>
      <c r="V136">
        <v>24042020</v>
      </c>
      <c r="W136">
        <v>4163580</v>
      </c>
      <c r="X136">
        <v>801314</v>
      </c>
      <c r="Y136">
        <v>19.25</v>
      </c>
      <c r="Z136" t="s">
        <v>144</v>
      </c>
      <c r="AA136">
        <v>23042020</v>
      </c>
      <c r="AB136">
        <v>2771147</v>
      </c>
      <c r="AC136">
        <v>679968</v>
      </c>
      <c r="AD136">
        <v>24.54</v>
      </c>
      <c r="AE136" t="s">
        <v>144</v>
      </c>
      <c r="AF136">
        <v>22042020</v>
      </c>
      <c r="AG136">
        <v>6813699</v>
      </c>
      <c r="AH136">
        <v>1327956</v>
      </c>
      <c r="AI136">
        <v>19.489999999999998</v>
      </c>
      <c r="AJ136" t="s">
        <v>144</v>
      </c>
      <c r="AK136">
        <v>21042020</v>
      </c>
      <c r="AL136">
        <v>3939566</v>
      </c>
      <c r="AM136">
        <v>642306</v>
      </c>
      <c r="AN136">
        <v>16.3</v>
      </c>
      <c r="AO136" t="s">
        <v>144</v>
      </c>
      <c r="AP136">
        <v>20042020</v>
      </c>
      <c r="AQ136">
        <v>7127739</v>
      </c>
      <c r="AR136">
        <v>1310251</v>
      </c>
      <c r="AS136">
        <v>18.38</v>
      </c>
      <c r="AT136" t="s">
        <v>144</v>
      </c>
      <c r="AU136">
        <v>17042020</v>
      </c>
      <c r="AV136">
        <v>9091683</v>
      </c>
      <c r="AW136">
        <v>1772092</v>
      </c>
      <c r="AX136">
        <v>19.489999999999998</v>
      </c>
      <c r="AY136" t="s">
        <v>144</v>
      </c>
      <c r="AZ136">
        <v>16042020</v>
      </c>
      <c r="BA136">
        <v>6728570</v>
      </c>
      <c r="BB136">
        <v>1018377</v>
      </c>
      <c r="BC136">
        <v>15.14</v>
      </c>
      <c r="BD136" t="s">
        <v>144</v>
      </c>
      <c r="BE136">
        <v>15042020</v>
      </c>
      <c r="BF136">
        <v>5152327</v>
      </c>
      <c r="BG136">
        <v>1087339</v>
      </c>
      <c r="BH136">
        <v>21.1</v>
      </c>
      <c r="BI136" t="s">
        <v>144</v>
      </c>
      <c r="BJ136">
        <v>13042020</v>
      </c>
      <c r="BK136">
        <v>2420220</v>
      </c>
      <c r="BL136">
        <v>453833</v>
      </c>
      <c r="BM136">
        <v>18.75</v>
      </c>
      <c r="BN136" t="s">
        <v>144</v>
      </c>
      <c r="BO136">
        <v>9042020</v>
      </c>
      <c r="BP136">
        <v>5331004</v>
      </c>
      <c r="BQ136">
        <v>1111558</v>
      </c>
      <c r="BR136">
        <v>20.85</v>
      </c>
      <c r="BS136" t="s">
        <v>144</v>
      </c>
      <c r="BT136">
        <v>8042020</v>
      </c>
      <c r="BU136">
        <v>6025235</v>
      </c>
      <c r="BV136">
        <v>1837518</v>
      </c>
      <c r="BW136">
        <v>30.5</v>
      </c>
      <c r="BY136" t="str">
        <f t="shared" si="122"/>
        <v>TVSMOTOR</v>
      </c>
      <c r="BZ136">
        <f t="shared" si="123"/>
        <v>8220150</v>
      </c>
      <c r="CA136">
        <f t="shared" si="124"/>
        <v>4271122</v>
      </c>
      <c r="CB136">
        <f t="shared" si="125"/>
        <v>3994864</v>
      </c>
      <c r="CC136">
        <f t="shared" si="126"/>
        <v>2658365</v>
      </c>
      <c r="CD136">
        <f t="shared" si="127"/>
        <v>4163580</v>
      </c>
      <c r="CE136">
        <f t="shared" si="128"/>
        <v>2771147</v>
      </c>
      <c r="CF136">
        <f t="shared" si="129"/>
        <v>6813699</v>
      </c>
      <c r="CG136">
        <f t="shared" si="130"/>
        <v>3939566</v>
      </c>
      <c r="CH136">
        <f t="shared" si="131"/>
        <v>7127739</v>
      </c>
      <c r="CI136">
        <f t="shared" si="132"/>
        <v>9091683</v>
      </c>
      <c r="CJ136">
        <f t="shared" si="133"/>
        <v>6728570</v>
      </c>
      <c r="CK136">
        <f t="shared" si="134"/>
        <v>5152327</v>
      </c>
      <c r="CL136">
        <f t="shared" si="135"/>
        <v>2420220</v>
      </c>
      <c r="CM136">
        <f t="shared" si="136"/>
        <v>5331004</v>
      </c>
      <c r="CN136">
        <f t="shared" si="137"/>
        <v>6025235</v>
      </c>
      <c r="CP136">
        <f t="shared" si="138"/>
        <v>10924351</v>
      </c>
      <c r="CQ136">
        <f t="shared" si="139"/>
        <v>17859078</v>
      </c>
      <c r="CR136">
        <f t="shared" si="140"/>
        <v>35740082</v>
      </c>
      <c r="CS136">
        <f t="shared" si="141"/>
        <v>64463886</v>
      </c>
      <c r="CU136">
        <f t="shared" si="142"/>
        <v>1713228</v>
      </c>
      <c r="CV136">
        <f t="shared" si="143"/>
        <v>1311005</v>
      </c>
      <c r="CW136">
        <f t="shared" si="144"/>
        <v>1283940</v>
      </c>
      <c r="CX136">
        <f t="shared" si="145"/>
        <v>579964</v>
      </c>
      <c r="CY136">
        <f t="shared" si="146"/>
        <v>801314</v>
      </c>
      <c r="CZ136">
        <f t="shared" si="147"/>
        <v>679968</v>
      </c>
      <c r="DA136">
        <f t="shared" si="148"/>
        <v>1327956</v>
      </c>
      <c r="DB136">
        <f t="shared" si="149"/>
        <v>642306</v>
      </c>
      <c r="DC136">
        <f t="shared" si="150"/>
        <v>1310251</v>
      </c>
      <c r="DD136">
        <f t="shared" si="151"/>
        <v>1772092</v>
      </c>
      <c r="DE136">
        <f t="shared" si="152"/>
        <v>1018377</v>
      </c>
      <c r="DF136">
        <f t="shared" si="153"/>
        <v>1087339</v>
      </c>
      <c r="DG136">
        <f t="shared" si="154"/>
        <v>453833</v>
      </c>
      <c r="DH136">
        <f t="shared" si="155"/>
        <v>1111558</v>
      </c>
      <c r="DI136">
        <f t="shared" si="156"/>
        <v>1837518</v>
      </c>
      <c r="DK136">
        <f t="shared" si="157"/>
        <v>317490900</v>
      </c>
      <c r="DL136">
        <f t="shared" si="158"/>
        <v>465619100</v>
      </c>
      <c r="DM136">
        <f t="shared" si="159"/>
        <v>793670400</v>
      </c>
      <c r="DN136">
        <f t="shared" si="160"/>
        <v>1337990300</v>
      </c>
      <c r="DP136" t="str">
        <f t="shared" si="119"/>
        <v>TVSMOTOR</v>
      </c>
      <c r="DQ136">
        <f t="shared" si="161"/>
        <v>20.84</v>
      </c>
      <c r="DR136" s="12">
        <f t="shared" si="162"/>
        <v>29.062678414488879</v>
      </c>
      <c r="DS136" s="12">
        <f t="shared" si="162"/>
        <v>26.071844246382707</v>
      </c>
      <c r="DT136" s="12">
        <f t="shared" si="162"/>
        <v>22.206731366760714</v>
      </c>
      <c r="DU136" s="12">
        <f t="shared" si="120"/>
        <v>20.755656896017719</v>
      </c>
      <c r="DV136" s="12" t="str">
        <f t="shared" si="163"/>
        <v/>
      </c>
      <c r="DX136" t="str">
        <f t="shared" si="121"/>
        <v>TVSMOTOR</v>
      </c>
      <c r="DY136" s="12">
        <f t="shared" si="164"/>
        <v>20.84</v>
      </c>
      <c r="DZ136">
        <f t="shared" si="165"/>
        <v>30.69</v>
      </c>
      <c r="EA136">
        <f t="shared" si="166"/>
        <v>32.14</v>
      </c>
      <c r="EB136">
        <f t="shared" si="167"/>
        <v>21.82</v>
      </c>
      <c r="EC136">
        <f t="shared" si="168"/>
        <v>19.25</v>
      </c>
      <c r="ED136">
        <f t="shared" si="169"/>
        <v>24.54</v>
      </c>
      <c r="EE136">
        <f t="shared" si="170"/>
        <v>19.489999999999998</v>
      </c>
      <c r="EF136">
        <f t="shared" si="171"/>
        <v>16.3</v>
      </c>
      <c r="EG136">
        <f t="shared" si="172"/>
        <v>18.38</v>
      </c>
      <c r="EH136">
        <f t="shared" si="173"/>
        <v>19.489999999999998</v>
      </c>
      <c r="EI136">
        <f t="shared" si="174"/>
        <v>15.14</v>
      </c>
      <c r="EJ136">
        <f t="shared" si="175"/>
        <v>21.1</v>
      </c>
      <c r="EK136">
        <f t="shared" si="176"/>
        <v>18.75</v>
      </c>
      <c r="EL136">
        <f t="shared" si="177"/>
        <v>20.85</v>
      </c>
      <c r="EM136">
        <f t="shared" si="178"/>
        <v>30.5</v>
      </c>
    </row>
    <row r="137" spans="1:143" x14ac:dyDescent="0.25">
      <c r="A137" t="s">
        <v>145</v>
      </c>
      <c r="B137">
        <v>30042020</v>
      </c>
      <c r="C137">
        <v>499712</v>
      </c>
      <c r="D137">
        <v>146306</v>
      </c>
      <c r="E137">
        <v>29.28</v>
      </c>
      <c r="F137" t="s">
        <v>145</v>
      </c>
      <c r="G137">
        <v>29042020</v>
      </c>
      <c r="H137">
        <v>899761</v>
      </c>
      <c r="I137">
        <v>161738</v>
      </c>
      <c r="J137">
        <v>17.98</v>
      </c>
      <c r="K137" t="s">
        <v>145</v>
      </c>
      <c r="L137">
        <v>28042020</v>
      </c>
      <c r="M137">
        <v>782294</v>
      </c>
      <c r="N137">
        <v>397830</v>
      </c>
      <c r="O137">
        <v>50.85</v>
      </c>
      <c r="P137" t="s">
        <v>145</v>
      </c>
      <c r="Q137">
        <v>27042020</v>
      </c>
      <c r="R137">
        <v>612422</v>
      </c>
      <c r="S137">
        <v>338402</v>
      </c>
      <c r="T137">
        <v>55.26</v>
      </c>
      <c r="U137" t="s">
        <v>145</v>
      </c>
      <c r="V137">
        <v>24042020</v>
      </c>
      <c r="W137">
        <v>1049450</v>
      </c>
      <c r="X137">
        <v>295434</v>
      </c>
      <c r="Y137">
        <v>28.15</v>
      </c>
      <c r="Z137" t="s">
        <v>145</v>
      </c>
      <c r="AA137">
        <v>23042020</v>
      </c>
      <c r="AB137">
        <v>907351</v>
      </c>
      <c r="AC137">
        <v>144703</v>
      </c>
      <c r="AD137">
        <v>15.95</v>
      </c>
      <c r="AE137" t="s">
        <v>145</v>
      </c>
      <c r="AF137">
        <v>22042020</v>
      </c>
      <c r="AG137">
        <v>1169907</v>
      </c>
      <c r="AH137">
        <v>251245</v>
      </c>
      <c r="AI137">
        <v>21.48</v>
      </c>
      <c r="AJ137" t="s">
        <v>145</v>
      </c>
      <c r="AK137">
        <v>21042020</v>
      </c>
      <c r="AL137">
        <v>690198</v>
      </c>
      <c r="AM137">
        <v>394181</v>
      </c>
      <c r="AN137">
        <v>57.11</v>
      </c>
      <c r="AO137" t="s">
        <v>145</v>
      </c>
      <c r="AP137">
        <v>20042020</v>
      </c>
      <c r="AQ137">
        <v>316624</v>
      </c>
      <c r="AR137">
        <v>168576</v>
      </c>
      <c r="AS137">
        <v>53.24</v>
      </c>
      <c r="AT137" t="s">
        <v>145</v>
      </c>
      <c r="AU137">
        <v>17042020</v>
      </c>
      <c r="AV137">
        <v>472370</v>
      </c>
      <c r="AW137">
        <v>228475</v>
      </c>
      <c r="AX137">
        <v>48.37</v>
      </c>
      <c r="AY137" t="s">
        <v>145</v>
      </c>
      <c r="AZ137">
        <v>16042020</v>
      </c>
      <c r="BA137">
        <v>403453</v>
      </c>
      <c r="BB137">
        <v>183217</v>
      </c>
      <c r="BC137">
        <v>45.41</v>
      </c>
      <c r="BD137" t="s">
        <v>145</v>
      </c>
      <c r="BE137">
        <v>15042020</v>
      </c>
      <c r="BF137">
        <v>738500</v>
      </c>
      <c r="BG137">
        <v>272058</v>
      </c>
      <c r="BH137">
        <v>36.840000000000003</v>
      </c>
      <c r="BI137" t="s">
        <v>145</v>
      </c>
      <c r="BJ137">
        <v>13042020</v>
      </c>
      <c r="BK137">
        <v>808372</v>
      </c>
      <c r="BL137">
        <v>336595</v>
      </c>
      <c r="BM137">
        <v>41.64</v>
      </c>
      <c r="BN137" t="s">
        <v>145</v>
      </c>
      <c r="BO137">
        <v>9042020</v>
      </c>
      <c r="BP137">
        <v>1118001</v>
      </c>
      <c r="BQ137">
        <v>356521</v>
      </c>
      <c r="BR137">
        <v>31.89</v>
      </c>
      <c r="BS137" t="s">
        <v>145</v>
      </c>
      <c r="BT137">
        <v>8042020</v>
      </c>
      <c r="BU137">
        <v>504423</v>
      </c>
      <c r="BV137">
        <v>165093</v>
      </c>
      <c r="BW137">
        <v>32.729999999999997</v>
      </c>
      <c r="BY137" t="str">
        <f t="shared" si="122"/>
        <v>UBL</v>
      </c>
      <c r="BZ137">
        <f t="shared" si="123"/>
        <v>499712</v>
      </c>
      <c r="CA137">
        <f t="shared" si="124"/>
        <v>899761</v>
      </c>
      <c r="CB137">
        <f t="shared" si="125"/>
        <v>782294</v>
      </c>
      <c r="CC137">
        <f t="shared" si="126"/>
        <v>612422</v>
      </c>
      <c r="CD137">
        <f t="shared" si="127"/>
        <v>1049450</v>
      </c>
      <c r="CE137">
        <f t="shared" si="128"/>
        <v>907351</v>
      </c>
      <c r="CF137">
        <f t="shared" si="129"/>
        <v>1169907</v>
      </c>
      <c r="CG137">
        <f t="shared" si="130"/>
        <v>690198</v>
      </c>
      <c r="CH137">
        <f t="shared" si="131"/>
        <v>316624</v>
      </c>
      <c r="CI137">
        <f t="shared" si="132"/>
        <v>472370</v>
      </c>
      <c r="CJ137">
        <f t="shared" si="133"/>
        <v>403453</v>
      </c>
      <c r="CK137">
        <f t="shared" si="134"/>
        <v>738500</v>
      </c>
      <c r="CL137">
        <f t="shared" si="135"/>
        <v>808372</v>
      </c>
      <c r="CM137">
        <f t="shared" si="136"/>
        <v>1118001</v>
      </c>
      <c r="CN137">
        <f t="shared" si="137"/>
        <v>504423</v>
      </c>
      <c r="CP137">
        <f t="shared" si="138"/>
        <v>2294477</v>
      </c>
      <c r="CQ137">
        <f t="shared" si="139"/>
        <v>4251278</v>
      </c>
      <c r="CR137">
        <f t="shared" si="140"/>
        <v>6428007</v>
      </c>
      <c r="CS137">
        <f t="shared" si="141"/>
        <v>9968703</v>
      </c>
      <c r="CU137">
        <f t="shared" si="142"/>
        <v>146306</v>
      </c>
      <c r="CV137">
        <f t="shared" si="143"/>
        <v>161738</v>
      </c>
      <c r="CW137">
        <f t="shared" si="144"/>
        <v>397830</v>
      </c>
      <c r="CX137">
        <f t="shared" si="145"/>
        <v>338402</v>
      </c>
      <c r="CY137">
        <f t="shared" si="146"/>
        <v>295434</v>
      </c>
      <c r="CZ137">
        <f t="shared" si="147"/>
        <v>144703</v>
      </c>
      <c r="DA137">
        <f t="shared" si="148"/>
        <v>251245</v>
      </c>
      <c r="DB137">
        <f t="shared" si="149"/>
        <v>394181</v>
      </c>
      <c r="DC137">
        <f t="shared" si="150"/>
        <v>168576</v>
      </c>
      <c r="DD137">
        <f t="shared" si="151"/>
        <v>228475</v>
      </c>
      <c r="DE137">
        <f t="shared" si="152"/>
        <v>183217</v>
      </c>
      <c r="DF137">
        <f t="shared" si="153"/>
        <v>272058</v>
      </c>
      <c r="DG137">
        <f t="shared" si="154"/>
        <v>336595</v>
      </c>
      <c r="DH137">
        <f t="shared" si="155"/>
        <v>356521</v>
      </c>
      <c r="DI137">
        <f t="shared" si="156"/>
        <v>165093</v>
      </c>
      <c r="DK137">
        <f t="shared" si="157"/>
        <v>89797000</v>
      </c>
      <c r="DL137">
        <f t="shared" si="158"/>
        <v>133810700</v>
      </c>
      <c r="DM137">
        <f t="shared" si="159"/>
        <v>215210900</v>
      </c>
      <c r="DN137">
        <f t="shared" si="160"/>
        <v>352897500</v>
      </c>
      <c r="DP137" t="str">
        <f t="shared" si="119"/>
        <v>UBL</v>
      </c>
      <c r="DQ137">
        <f t="shared" si="161"/>
        <v>29.28</v>
      </c>
      <c r="DR137" s="12">
        <f t="shared" si="162"/>
        <v>39.136151724336308</v>
      </c>
      <c r="DS137" s="12">
        <f t="shared" si="162"/>
        <v>31.475405748577252</v>
      </c>
      <c r="DT137" s="12">
        <f t="shared" si="162"/>
        <v>33.4801906718521</v>
      </c>
      <c r="DU137" s="12">
        <f t="shared" si="120"/>
        <v>35.40054307967646</v>
      </c>
      <c r="DV137" s="12" t="str">
        <f t="shared" si="163"/>
        <v/>
      </c>
      <c r="DX137" t="str">
        <f t="shared" si="121"/>
        <v>UBL</v>
      </c>
      <c r="DY137" s="12">
        <f t="shared" si="164"/>
        <v>29.28</v>
      </c>
      <c r="DZ137">
        <f t="shared" si="165"/>
        <v>17.98</v>
      </c>
      <c r="EA137">
        <f t="shared" si="166"/>
        <v>50.85</v>
      </c>
      <c r="EB137">
        <f t="shared" si="167"/>
        <v>55.26</v>
      </c>
      <c r="EC137">
        <f t="shared" si="168"/>
        <v>28.15</v>
      </c>
      <c r="ED137">
        <f t="shared" si="169"/>
        <v>15.95</v>
      </c>
      <c r="EE137">
        <f t="shared" si="170"/>
        <v>21.48</v>
      </c>
      <c r="EF137">
        <f t="shared" si="171"/>
        <v>57.11</v>
      </c>
      <c r="EG137">
        <f t="shared" si="172"/>
        <v>53.24</v>
      </c>
      <c r="EH137">
        <f t="shared" si="173"/>
        <v>48.37</v>
      </c>
      <c r="EI137">
        <f t="shared" si="174"/>
        <v>45.41</v>
      </c>
      <c r="EJ137">
        <f t="shared" si="175"/>
        <v>36.840000000000003</v>
      </c>
      <c r="EK137">
        <f t="shared" si="176"/>
        <v>41.64</v>
      </c>
      <c r="EL137">
        <f t="shared" si="177"/>
        <v>31.89</v>
      </c>
      <c r="EM137">
        <f t="shared" si="178"/>
        <v>32.729999999999997</v>
      </c>
    </row>
    <row r="138" spans="1:143" x14ac:dyDescent="0.25">
      <c r="A138" t="s">
        <v>146</v>
      </c>
      <c r="B138">
        <v>30042020</v>
      </c>
      <c r="C138">
        <v>4523168</v>
      </c>
      <c r="D138">
        <v>800148</v>
      </c>
      <c r="E138">
        <v>17.690000000000001</v>
      </c>
      <c r="F138" t="s">
        <v>146</v>
      </c>
      <c r="G138">
        <v>29042020</v>
      </c>
      <c r="H138">
        <v>6242740</v>
      </c>
      <c r="I138">
        <v>690399</v>
      </c>
      <c r="J138">
        <v>11.06</v>
      </c>
      <c r="K138" t="s">
        <v>146</v>
      </c>
      <c r="L138">
        <v>28042020</v>
      </c>
      <c r="M138">
        <v>7439373</v>
      </c>
      <c r="N138">
        <v>1293300</v>
      </c>
      <c r="O138">
        <v>17.38</v>
      </c>
      <c r="P138" t="s">
        <v>146</v>
      </c>
      <c r="Q138">
        <v>27042020</v>
      </c>
      <c r="R138">
        <v>5033475</v>
      </c>
      <c r="S138">
        <v>565415</v>
      </c>
      <c r="T138">
        <v>11.23</v>
      </c>
      <c r="U138" t="s">
        <v>146</v>
      </c>
      <c r="V138">
        <v>24042020</v>
      </c>
      <c r="W138">
        <v>6126896</v>
      </c>
      <c r="X138">
        <v>717997</v>
      </c>
      <c r="Y138">
        <v>11.72</v>
      </c>
      <c r="Z138" t="s">
        <v>146</v>
      </c>
      <c r="AA138">
        <v>23042020</v>
      </c>
      <c r="AB138">
        <v>8886528</v>
      </c>
      <c r="AC138">
        <v>674913</v>
      </c>
      <c r="AD138">
        <v>7.59</v>
      </c>
      <c r="AE138" t="s">
        <v>146</v>
      </c>
      <c r="AF138">
        <v>22042020</v>
      </c>
      <c r="AG138">
        <v>6106489</v>
      </c>
      <c r="AH138">
        <v>473797</v>
      </c>
      <c r="AI138">
        <v>7.76</v>
      </c>
      <c r="AJ138" t="s">
        <v>146</v>
      </c>
      <c r="AK138">
        <v>21042020</v>
      </c>
      <c r="AL138">
        <v>6587600</v>
      </c>
      <c r="AM138">
        <v>815954</v>
      </c>
      <c r="AN138">
        <v>12.39</v>
      </c>
      <c r="AO138" t="s">
        <v>146</v>
      </c>
      <c r="AP138">
        <v>20042020</v>
      </c>
      <c r="AQ138">
        <v>8138766</v>
      </c>
      <c r="AR138">
        <v>1189170</v>
      </c>
      <c r="AS138">
        <v>14.61</v>
      </c>
      <c r="AT138" t="s">
        <v>146</v>
      </c>
      <c r="AU138">
        <v>17042020</v>
      </c>
      <c r="AV138">
        <v>10563756</v>
      </c>
      <c r="AW138">
        <v>792425</v>
      </c>
      <c r="AX138">
        <v>7.5</v>
      </c>
      <c r="AY138" t="s">
        <v>146</v>
      </c>
      <c r="AZ138">
        <v>16042020</v>
      </c>
      <c r="BA138">
        <v>4404744</v>
      </c>
      <c r="BB138">
        <v>491639</v>
      </c>
      <c r="BC138">
        <v>11.16</v>
      </c>
      <c r="BD138" t="s">
        <v>146</v>
      </c>
      <c r="BE138">
        <v>15042020</v>
      </c>
      <c r="BF138">
        <v>6708089</v>
      </c>
      <c r="BG138">
        <v>824427</v>
      </c>
      <c r="BH138">
        <v>12.29</v>
      </c>
      <c r="BI138" t="s">
        <v>146</v>
      </c>
      <c r="BJ138">
        <v>13042020</v>
      </c>
      <c r="BK138">
        <v>3356955</v>
      </c>
      <c r="BL138">
        <v>482085</v>
      </c>
      <c r="BM138">
        <v>14.36</v>
      </c>
      <c r="BN138" t="s">
        <v>146</v>
      </c>
      <c r="BO138">
        <v>9042020</v>
      </c>
      <c r="BP138">
        <v>3561510</v>
      </c>
      <c r="BQ138">
        <v>531063</v>
      </c>
      <c r="BR138">
        <v>14.91</v>
      </c>
      <c r="BS138" t="s">
        <v>146</v>
      </c>
      <c r="BT138">
        <v>8042020</v>
      </c>
      <c r="BU138">
        <v>3791134</v>
      </c>
      <c r="BV138">
        <v>409750</v>
      </c>
      <c r="BW138">
        <v>10.81</v>
      </c>
      <c r="BY138" t="str">
        <f t="shared" si="122"/>
        <v>UJJIVAN</v>
      </c>
      <c r="BZ138">
        <f t="shared" si="123"/>
        <v>4523168</v>
      </c>
      <c r="CA138">
        <f t="shared" si="124"/>
        <v>6242740</v>
      </c>
      <c r="CB138">
        <f t="shared" si="125"/>
        <v>7439373</v>
      </c>
      <c r="CC138">
        <f t="shared" si="126"/>
        <v>5033475</v>
      </c>
      <c r="CD138">
        <f t="shared" si="127"/>
        <v>6126896</v>
      </c>
      <c r="CE138">
        <f t="shared" si="128"/>
        <v>8886528</v>
      </c>
      <c r="CF138">
        <f t="shared" si="129"/>
        <v>6106489</v>
      </c>
      <c r="CG138">
        <f t="shared" si="130"/>
        <v>6587600</v>
      </c>
      <c r="CH138">
        <f t="shared" si="131"/>
        <v>8138766</v>
      </c>
      <c r="CI138">
        <f t="shared" si="132"/>
        <v>10563756</v>
      </c>
      <c r="CJ138">
        <f t="shared" si="133"/>
        <v>4404744</v>
      </c>
      <c r="CK138">
        <f t="shared" si="134"/>
        <v>6708089</v>
      </c>
      <c r="CL138">
        <f t="shared" si="135"/>
        <v>3356955</v>
      </c>
      <c r="CM138">
        <f t="shared" si="136"/>
        <v>3561510</v>
      </c>
      <c r="CN138">
        <f t="shared" si="137"/>
        <v>3791134</v>
      </c>
      <c r="CP138">
        <f t="shared" si="138"/>
        <v>18715588</v>
      </c>
      <c r="CQ138">
        <f t="shared" si="139"/>
        <v>33729012</v>
      </c>
      <c r="CR138">
        <f t="shared" si="140"/>
        <v>54561867</v>
      </c>
      <c r="CS138">
        <f t="shared" si="141"/>
        <v>83156921</v>
      </c>
      <c r="CU138">
        <f t="shared" si="142"/>
        <v>800148</v>
      </c>
      <c r="CV138">
        <f t="shared" si="143"/>
        <v>690399</v>
      </c>
      <c r="CW138">
        <f t="shared" si="144"/>
        <v>1293300</v>
      </c>
      <c r="CX138">
        <f t="shared" si="145"/>
        <v>565415</v>
      </c>
      <c r="CY138">
        <f t="shared" si="146"/>
        <v>717997</v>
      </c>
      <c r="CZ138">
        <f t="shared" si="147"/>
        <v>674913</v>
      </c>
      <c r="DA138">
        <f t="shared" si="148"/>
        <v>473797</v>
      </c>
      <c r="DB138">
        <f t="shared" si="149"/>
        <v>815954</v>
      </c>
      <c r="DC138">
        <f t="shared" si="150"/>
        <v>1189170</v>
      </c>
      <c r="DD138">
        <f t="shared" si="151"/>
        <v>792425</v>
      </c>
      <c r="DE138">
        <f t="shared" si="152"/>
        <v>491639</v>
      </c>
      <c r="DF138">
        <f t="shared" si="153"/>
        <v>824427</v>
      </c>
      <c r="DG138">
        <f t="shared" si="154"/>
        <v>482085</v>
      </c>
      <c r="DH138">
        <f t="shared" si="155"/>
        <v>531063</v>
      </c>
      <c r="DI138">
        <f t="shared" si="156"/>
        <v>409750</v>
      </c>
      <c r="DK138">
        <f t="shared" si="157"/>
        <v>254911400</v>
      </c>
      <c r="DL138">
        <f t="shared" si="158"/>
        <v>394202400</v>
      </c>
      <c r="DM138">
        <f t="shared" si="159"/>
        <v>642094500</v>
      </c>
      <c r="DN138">
        <f t="shared" si="160"/>
        <v>954258400</v>
      </c>
      <c r="DP138" t="str">
        <f t="shared" si="119"/>
        <v>UJJIVAN</v>
      </c>
      <c r="DQ138">
        <f t="shared" si="161"/>
        <v>17.690000000000001</v>
      </c>
      <c r="DR138" s="12">
        <f t="shared" si="162"/>
        <v>13.620272042748537</v>
      </c>
      <c r="DS138" s="12">
        <f t="shared" si="162"/>
        <v>11.687339077705566</v>
      </c>
      <c r="DT138" s="12">
        <f t="shared" si="162"/>
        <v>11.768191510015594</v>
      </c>
      <c r="DU138" s="12">
        <f t="shared" si="120"/>
        <v>11.475393611555194</v>
      </c>
      <c r="DV138" s="12">
        <f t="shared" si="163"/>
        <v>17.690000000000001</v>
      </c>
      <c r="DX138" t="str">
        <f t="shared" si="121"/>
        <v>UJJIVAN</v>
      </c>
      <c r="DY138" s="12">
        <f t="shared" si="164"/>
        <v>17.690000000000001</v>
      </c>
      <c r="DZ138">
        <f t="shared" si="165"/>
        <v>11.06</v>
      </c>
      <c r="EA138">
        <f t="shared" si="166"/>
        <v>17.38</v>
      </c>
      <c r="EB138">
        <f t="shared" si="167"/>
        <v>11.23</v>
      </c>
      <c r="EC138">
        <f t="shared" si="168"/>
        <v>11.72</v>
      </c>
      <c r="ED138">
        <f t="shared" si="169"/>
        <v>7.59</v>
      </c>
      <c r="EE138">
        <f t="shared" si="170"/>
        <v>7.76</v>
      </c>
      <c r="EF138">
        <f t="shared" si="171"/>
        <v>12.39</v>
      </c>
      <c r="EG138">
        <f t="shared" si="172"/>
        <v>14.61</v>
      </c>
      <c r="EH138">
        <f t="shared" si="173"/>
        <v>7.5</v>
      </c>
      <c r="EI138">
        <f t="shared" si="174"/>
        <v>11.16</v>
      </c>
      <c r="EJ138">
        <f t="shared" si="175"/>
        <v>12.29</v>
      </c>
      <c r="EK138">
        <f t="shared" si="176"/>
        <v>14.36</v>
      </c>
      <c r="EL138">
        <f t="shared" si="177"/>
        <v>14.91</v>
      </c>
      <c r="EM138">
        <f t="shared" si="178"/>
        <v>10.81</v>
      </c>
    </row>
    <row r="139" spans="1:143" x14ac:dyDescent="0.25">
      <c r="A139" t="s">
        <v>147</v>
      </c>
      <c r="B139">
        <v>30042020</v>
      </c>
      <c r="C139">
        <v>854108</v>
      </c>
      <c r="D139">
        <v>407077</v>
      </c>
      <c r="E139">
        <v>47.66</v>
      </c>
      <c r="F139" t="s">
        <v>147</v>
      </c>
      <c r="G139">
        <v>29042020</v>
      </c>
      <c r="H139">
        <v>393834</v>
      </c>
      <c r="I139">
        <v>166108</v>
      </c>
      <c r="J139">
        <v>42.18</v>
      </c>
      <c r="K139" t="s">
        <v>147</v>
      </c>
      <c r="L139">
        <v>28042020</v>
      </c>
      <c r="M139">
        <v>767800</v>
      </c>
      <c r="N139">
        <v>440234</v>
      </c>
      <c r="O139">
        <v>57.34</v>
      </c>
      <c r="P139" t="s">
        <v>147</v>
      </c>
      <c r="Q139">
        <v>27042020</v>
      </c>
      <c r="R139">
        <v>444246</v>
      </c>
      <c r="S139">
        <v>221673</v>
      </c>
      <c r="T139">
        <v>49.9</v>
      </c>
      <c r="U139" t="s">
        <v>147</v>
      </c>
      <c r="V139">
        <v>24042020</v>
      </c>
      <c r="W139">
        <v>624104</v>
      </c>
      <c r="X139">
        <v>256451</v>
      </c>
      <c r="Y139">
        <v>41.09</v>
      </c>
      <c r="Z139" t="s">
        <v>147</v>
      </c>
      <c r="AA139">
        <v>23042020</v>
      </c>
      <c r="AB139">
        <v>977203</v>
      </c>
      <c r="AC139">
        <v>666397</v>
      </c>
      <c r="AD139">
        <v>68.19</v>
      </c>
      <c r="AE139" t="s">
        <v>147</v>
      </c>
      <c r="AF139">
        <v>22042020</v>
      </c>
      <c r="AG139">
        <v>944453</v>
      </c>
      <c r="AH139">
        <v>590900</v>
      </c>
      <c r="AI139">
        <v>62.57</v>
      </c>
      <c r="AJ139" t="s">
        <v>147</v>
      </c>
      <c r="AK139">
        <v>21042020</v>
      </c>
      <c r="AL139">
        <v>533462</v>
      </c>
      <c r="AM139">
        <v>285140</v>
      </c>
      <c r="AN139">
        <v>53.45</v>
      </c>
      <c r="AO139" t="s">
        <v>147</v>
      </c>
      <c r="AP139">
        <v>20042020</v>
      </c>
      <c r="AQ139">
        <v>391192</v>
      </c>
      <c r="AR139">
        <v>140229</v>
      </c>
      <c r="AS139">
        <v>35.85</v>
      </c>
      <c r="AT139" t="s">
        <v>147</v>
      </c>
      <c r="AU139">
        <v>17042020</v>
      </c>
      <c r="AV139">
        <v>775287</v>
      </c>
      <c r="AW139">
        <v>363563</v>
      </c>
      <c r="AX139">
        <v>46.89</v>
      </c>
      <c r="AY139" t="s">
        <v>147</v>
      </c>
      <c r="AZ139">
        <v>16042020</v>
      </c>
      <c r="BA139">
        <v>617281</v>
      </c>
      <c r="BB139">
        <v>268035</v>
      </c>
      <c r="BC139">
        <v>43.42</v>
      </c>
      <c r="BD139" t="s">
        <v>147</v>
      </c>
      <c r="BE139">
        <v>15042020</v>
      </c>
      <c r="BF139">
        <v>1239945</v>
      </c>
      <c r="BG139">
        <v>563575</v>
      </c>
      <c r="BH139">
        <v>45.45</v>
      </c>
      <c r="BI139" t="s">
        <v>147</v>
      </c>
      <c r="BJ139">
        <v>13042020</v>
      </c>
      <c r="BK139">
        <v>1107263</v>
      </c>
      <c r="BL139">
        <v>197188</v>
      </c>
      <c r="BM139">
        <v>17.809999999999999</v>
      </c>
      <c r="BN139" t="s">
        <v>147</v>
      </c>
      <c r="BO139">
        <v>9042020</v>
      </c>
      <c r="BP139">
        <v>501496</v>
      </c>
      <c r="BQ139">
        <v>136993</v>
      </c>
      <c r="BR139">
        <v>27.32</v>
      </c>
      <c r="BS139" t="s">
        <v>147</v>
      </c>
      <c r="BT139">
        <v>8042020</v>
      </c>
      <c r="BU139">
        <v>647503</v>
      </c>
      <c r="BV139">
        <v>242605</v>
      </c>
      <c r="BW139">
        <v>37.47</v>
      </c>
      <c r="BY139" t="str">
        <f t="shared" si="122"/>
        <v>ULTRACEMCO</v>
      </c>
      <c r="BZ139">
        <f t="shared" si="123"/>
        <v>854108</v>
      </c>
      <c r="CA139">
        <f t="shared" si="124"/>
        <v>393834</v>
      </c>
      <c r="CB139">
        <f t="shared" si="125"/>
        <v>767800</v>
      </c>
      <c r="CC139">
        <f t="shared" si="126"/>
        <v>444246</v>
      </c>
      <c r="CD139">
        <f t="shared" si="127"/>
        <v>624104</v>
      </c>
      <c r="CE139">
        <f t="shared" si="128"/>
        <v>977203</v>
      </c>
      <c r="CF139">
        <f t="shared" si="129"/>
        <v>944453</v>
      </c>
      <c r="CG139">
        <f t="shared" si="130"/>
        <v>533462</v>
      </c>
      <c r="CH139">
        <f t="shared" si="131"/>
        <v>391192</v>
      </c>
      <c r="CI139">
        <f t="shared" si="132"/>
        <v>775287</v>
      </c>
      <c r="CJ139">
        <f t="shared" si="133"/>
        <v>617281</v>
      </c>
      <c r="CK139">
        <f t="shared" si="134"/>
        <v>1239945</v>
      </c>
      <c r="CL139">
        <f t="shared" si="135"/>
        <v>1107263</v>
      </c>
      <c r="CM139">
        <f t="shared" si="136"/>
        <v>501496</v>
      </c>
      <c r="CN139">
        <f t="shared" si="137"/>
        <v>647503</v>
      </c>
      <c r="CP139">
        <f t="shared" si="138"/>
        <v>1605880</v>
      </c>
      <c r="CQ139">
        <f t="shared" si="139"/>
        <v>3207187</v>
      </c>
      <c r="CR139">
        <f t="shared" si="140"/>
        <v>5076294</v>
      </c>
      <c r="CS139">
        <f t="shared" si="141"/>
        <v>9317566</v>
      </c>
      <c r="CU139">
        <f t="shared" si="142"/>
        <v>407077</v>
      </c>
      <c r="CV139">
        <f t="shared" si="143"/>
        <v>166108</v>
      </c>
      <c r="CW139">
        <f t="shared" si="144"/>
        <v>440234</v>
      </c>
      <c r="CX139">
        <f t="shared" si="145"/>
        <v>221673</v>
      </c>
      <c r="CY139">
        <f t="shared" si="146"/>
        <v>256451</v>
      </c>
      <c r="CZ139">
        <f t="shared" si="147"/>
        <v>666397</v>
      </c>
      <c r="DA139">
        <f t="shared" si="148"/>
        <v>590900</v>
      </c>
      <c r="DB139">
        <f t="shared" si="149"/>
        <v>285140</v>
      </c>
      <c r="DC139">
        <f t="shared" si="150"/>
        <v>140229</v>
      </c>
      <c r="DD139">
        <f t="shared" si="151"/>
        <v>363563</v>
      </c>
      <c r="DE139">
        <f t="shared" si="152"/>
        <v>268035</v>
      </c>
      <c r="DF139">
        <f t="shared" si="153"/>
        <v>563575</v>
      </c>
      <c r="DG139">
        <f t="shared" si="154"/>
        <v>197188</v>
      </c>
      <c r="DH139">
        <f t="shared" si="155"/>
        <v>136993</v>
      </c>
      <c r="DI139">
        <f t="shared" si="156"/>
        <v>242605</v>
      </c>
      <c r="DK139">
        <f t="shared" si="157"/>
        <v>82801500</v>
      </c>
      <c r="DL139">
        <f t="shared" si="158"/>
        <v>175086300</v>
      </c>
      <c r="DM139">
        <f t="shared" si="159"/>
        <v>276713200</v>
      </c>
      <c r="DN139">
        <f t="shared" si="160"/>
        <v>429648600</v>
      </c>
      <c r="DP139" t="str">
        <f t="shared" si="119"/>
        <v>ULTRACEMCO</v>
      </c>
      <c r="DQ139">
        <f t="shared" si="161"/>
        <v>47.66</v>
      </c>
      <c r="DR139" s="12">
        <f t="shared" si="162"/>
        <v>51.561449174284505</v>
      </c>
      <c r="DS139" s="12">
        <f t="shared" si="162"/>
        <v>54.591858847020767</v>
      </c>
      <c r="DT139" s="12">
        <f t="shared" si="162"/>
        <v>54.510869543804986</v>
      </c>
      <c r="DU139" s="12">
        <f t="shared" si="120"/>
        <v>46.111677663458458</v>
      </c>
      <c r="DV139" s="12" t="str">
        <f t="shared" si="163"/>
        <v/>
      </c>
      <c r="DX139" t="str">
        <f t="shared" si="121"/>
        <v>ULTRACEMCO</v>
      </c>
      <c r="DY139" s="12">
        <f t="shared" si="164"/>
        <v>47.66</v>
      </c>
      <c r="DZ139">
        <f t="shared" si="165"/>
        <v>42.18</v>
      </c>
      <c r="EA139">
        <f t="shared" si="166"/>
        <v>57.34</v>
      </c>
      <c r="EB139">
        <f t="shared" si="167"/>
        <v>49.9</v>
      </c>
      <c r="EC139">
        <f t="shared" si="168"/>
        <v>41.09</v>
      </c>
      <c r="ED139">
        <f t="shared" si="169"/>
        <v>68.19</v>
      </c>
      <c r="EE139">
        <f t="shared" si="170"/>
        <v>62.57</v>
      </c>
      <c r="EF139">
        <f t="shared" si="171"/>
        <v>53.45</v>
      </c>
      <c r="EG139">
        <f t="shared" si="172"/>
        <v>35.85</v>
      </c>
      <c r="EH139">
        <f t="shared" si="173"/>
        <v>46.89</v>
      </c>
      <c r="EI139">
        <f t="shared" si="174"/>
        <v>43.42</v>
      </c>
      <c r="EJ139">
        <f t="shared" si="175"/>
        <v>45.45</v>
      </c>
      <c r="EK139">
        <f t="shared" si="176"/>
        <v>17.809999999999999</v>
      </c>
      <c r="EL139">
        <f t="shared" si="177"/>
        <v>27.32</v>
      </c>
      <c r="EM139">
        <f t="shared" si="178"/>
        <v>37.47</v>
      </c>
    </row>
    <row r="140" spans="1:143" x14ac:dyDescent="0.25">
      <c r="A140" t="s">
        <v>148</v>
      </c>
      <c r="B140">
        <v>30042020</v>
      </c>
      <c r="C140">
        <v>18224218</v>
      </c>
      <c r="D140">
        <v>3430284</v>
      </c>
      <c r="E140">
        <v>18.82</v>
      </c>
      <c r="F140" t="s">
        <v>148</v>
      </c>
      <c r="G140">
        <v>29042020</v>
      </c>
      <c r="H140">
        <v>2824041</v>
      </c>
      <c r="I140">
        <v>728290</v>
      </c>
      <c r="J140">
        <v>25.79</v>
      </c>
      <c r="K140" t="s">
        <v>148</v>
      </c>
      <c r="L140">
        <v>28042020</v>
      </c>
      <c r="M140">
        <v>7805874</v>
      </c>
      <c r="N140">
        <v>1942681</v>
      </c>
      <c r="O140">
        <v>24.89</v>
      </c>
      <c r="P140" t="s">
        <v>148</v>
      </c>
      <c r="Q140">
        <v>27042020</v>
      </c>
      <c r="R140">
        <v>4557197</v>
      </c>
      <c r="S140">
        <v>1428877</v>
      </c>
      <c r="T140">
        <v>31.35</v>
      </c>
      <c r="U140" t="s">
        <v>148</v>
      </c>
      <c r="V140">
        <v>24042020</v>
      </c>
      <c r="W140">
        <v>2736141</v>
      </c>
      <c r="X140">
        <v>842764</v>
      </c>
      <c r="Y140">
        <v>30.8</v>
      </c>
      <c r="Z140" t="s">
        <v>148</v>
      </c>
      <c r="AA140">
        <v>23042020</v>
      </c>
      <c r="AB140">
        <v>5688683</v>
      </c>
      <c r="AC140">
        <v>1851918</v>
      </c>
      <c r="AD140">
        <v>32.549999999999997</v>
      </c>
      <c r="AE140" t="s">
        <v>148</v>
      </c>
      <c r="AF140">
        <v>22042020</v>
      </c>
      <c r="AG140">
        <v>4105568</v>
      </c>
      <c r="AH140">
        <v>1642545</v>
      </c>
      <c r="AI140">
        <v>40.01</v>
      </c>
      <c r="AJ140" t="s">
        <v>148</v>
      </c>
      <c r="AK140">
        <v>21042020</v>
      </c>
      <c r="AL140">
        <v>2817261</v>
      </c>
      <c r="AM140">
        <v>1124258</v>
      </c>
      <c r="AN140">
        <v>39.909999999999997</v>
      </c>
      <c r="AO140" t="s">
        <v>148</v>
      </c>
      <c r="AP140">
        <v>20042020</v>
      </c>
      <c r="AQ140">
        <v>4741110</v>
      </c>
      <c r="AR140">
        <v>1226752</v>
      </c>
      <c r="AS140">
        <v>25.87</v>
      </c>
      <c r="AT140" t="s">
        <v>148</v>
      </c>
      <c r="AU140">
        <v>17042020</v>
      </c>
      <c r="AV140">
        <v>5328293</v>
      </c>
      <c r="AW140">
        <v>1813732</v>
      </c>
      <c r="AX140">
        <v>34.04</v>
      </c>
      <c r="AY140" t="s">
        <v>148</v>
      </c>
      <c r="AZ140">
        <v>16042020</v>
      </c>
      <c r="BA140">
        <v>10132741</v>
      </c>
      <c r="BB140">
        <v>2881451</v>
      </c>
      <c r="BC140">
        <v>28.44</v>
      </c>
      <c r="BD140" t="s">
        <v>148</v>
      </c>
      <c r="BE140">
        <v>15042020</v>
      </c>
      <c r="BF140">
        <v>22250838</v>
      </c>
      <c r="BG140">
        <v>3230464</v>
      </c>
      <c r="BH140">
        <v>14.52</v>
      </c>
      <c r="BI140" t="s">
        <v>148</v>
      </c>
      <c r="BJ140">
        <v>13042020</v>
      </c>
      <c r="BK140">
        <v>4850281</v>
      </c>
      <c r="BL140">
        <v>1219459</v>
      </c>
      <c r="BM140">
        <v>25.14</v>
      </c>
      <c r="BN140" t="s">
        <v>148</v>
      </c>
      <c r="BO140">
        <v>9042020</v>
      </c>
      <c r="BP140">
        <v>4691012</v>
      </c>
      <c r="BQ140">
        <v>1296925</v>
      </c>
      <c r="BR140">
        <v>27.65</v>
      </c>
      <c r="BS140" t="s">
        <v>148</v>
      </c>
      <c r="BT140">
        <v>8042020</v>
      </c>
      <c r="BU140">
        <v>4632236</v>
      </c>
      <c r="BV140">
        <v>1494226</v>
      </c>
      <c r="BW140">
        <v>32.26</v>
      </c>
      <c r="BY140" t="str">
        <f t="shared" si="122"/>
        <v>UPL</v>
      </c>
      <c r="BZ140">
        <f t="shared" si="123"/>
        <v>18224218</v>
      </c>
      <c r="CA140">
        <f t="shared" si="124"/>
        <v>2824041</v>
      </c>
      <c r="CB140">
        <f t="shared" si="125"/>
        <v>7805874</v>
      </c>
      <c r="CC140">
        <f t="shared" si="126"/>
        <v>4557197</v>
      </c>
      <c r="CD140">
        <f t="shared" si="127"/>
        <v>2736141</v>
      </c>
      <c r="CE140">
        <f t="shared" si="128"/>
        <v>5688683</v>
      </c>
      <c r="CF140">
        <f t="shared" si="129"/>
        <v>4105568</v>
      </c>
      <c r="CG140">
        <f t="shared" si="130"/>
        <v>2817261</v>
      </c>
      <c r="CH140">
        <f t="shared" si="131"/>
        <v>4741110</v>
      </c>
      <c r="CI140">
        <f t="shared" si="132"/>
        <v>5328293</v>
      </c>
      <c r="CJ140">
        <f t="shared" si="133"/>
        <v>10132741</v>
      </c>
      <c r="CK140">
        <f t="shared" si="134"/>
        <v>22250838</v>
      </c>
      <c r="CL140">
        <f t="shared" si="135"/>
        <v>4850281</v>
      </c>
      <c r="CM140">
        <f t="shared" si="136"/>
        <v>4691012</v>
      </c>
      <c r="CN140">
        <f t="shared" si="137"/>
        <v>4632236</v>
      </c>
      <c r="CP140">
        <f t="shared" si="138"/>
        <v>15187112</v>
      </c>
      <c r="CQ140">
        <f t="shared" si="139"/>
        <v>23611936</v>
      </c>
      <c r="CR140">
        <f t="shared" si="140"/>
        <v>35275875</v>
      </c>
      <c r="CS140">
        <f t="shared" si="141"/>
        <v>82529040</v>
      </c>
      <c r="CU140">
        <f t="shared" si="142"/>
        <v>3430284</v>
      </c>
      <c r="CV140">
        <f t="shared" si="143"/>
        <v>728290</v>
      </c>
      <c r="CW140">
        <f t="shared" si="144"/>
        <v>1942681</v>
      </c>
      <c r="CX140">
        <f t="shared" si="145"/>
        <v>1428877</v>
      </c>
      <c r="CY140">
        <f t="shared" si="146"/>
        <v>842764</v>
      </c>
      <c r="CZ140">
        <f t="shared" si="147"/>
        <v>1851918</v>
      </c>
      <c r="DA140">
        <f t="shared" si="148"/>
        <v>1642545</v>
      </c>
      <c r="DB140">
        <f t="shared" si="149"/>
        <v>1124258</v>
      </c>
      <c r="DC140">
        <f t="shared" si="150"/>
        <v>1226752</v>
      </c>
      <c r="DD140">
        <f t="shared" si="151"/>
        <v>1813732</v>
      </c>
      <c r="DE140">
        <f t="shared" si="152"/>
        <v>2881451</v>
      </c>
      <c r="DF140">
        <f t="shared" si="153"/>
        <v>3230464</v>
      </c>
      <c r="DG140">
        <f t="shared" si="154"/>
        <v>1219459</v>
      </c>
      <c r="DH140">
        <f t="shared" si="155"/>
        <v>1296925</v>
      </c>
      <c r="DI140">
        <f t="shared" si="156"/>
        <v>1494226</v>
      </c>
      <c r="DK140">
        <f t="shared" si="157"/>
        <v>409984800</v>
      </c>
      <c r="DL140">
        <f t="shared" si="158"/>
        <v>679453000</v>
      </c>
      <c r="DM140">
        <f t="shared" si="159"/>
        <v>1078808500</v>
      </c>
      <c r="DN140">
        <f t="shared" si="160"/>
        <v>2123011600</v>
      </c>
      <c r="DP140" t="str">
        <f t="shared" si="119"/>
        <v>UPL</v>
      </c>
      <c r="DQ140">
        <f t="shared" si="161"/>
        <v>18.82</v>
      </c>
      <c r="DR140" s="12">
        <f t="shared" si="162"/>
        <v>26.995573615312772</v>
      </c>
      <c r="DS140" s="12">
        <f t="shared" si="162"/>
        <v>28.775827615321337</v>
      </c>
      <c r="DT140" s="12">
        <f t="shared" si="162"/>
        <v>30.582047929356818</v>
      </c>
      <c r="DU140" s="12">
        <f t="shared" si="120"/>
        <v>25.724418943925677</v>
      </c>
      <c r="DV140" s="12" t="str">
        <f t="shared" si="163"/>
        <v/>
      </c>
      <c r="DX140" t="str">
        <f t="shared" si="121"/>
        <v>UPL</v>
      </c>
      <c r="DY140" s="12">
        <f t="shared" si="164"/>
        <v>18.82</v>
      </c>
      <c r="DZ140">
        <f t="shared" si="165"/>
        <v>25.79</v>
      </c>
      <c r="EA140">
        <f t="shared" si="166"/>
        <v>24.89</v>
      </c>
      <c r="EB140">
        <f t="shared" si="167"/>
        <v>31.35</v>
      </c>
      <c r="EC140">
        <f t="shared" si="168"/>
        <v>30.8</v>
      </c>
      <c r="ED140">
        <f t="shared" si="169"/>
        <v>32.549999999999997</v>
      </c>
      <c r="EE140">
        <f t="shared" si="170"/>
        <v>40.01</v>
      </c>
      <c r="EF140">
        <f t="shared" si="171"/>
        <v>39.909999999999997</v>
      </c>
      <c r="EG140">
        <f t="shared" si="172"/>
        <v>25.87</v>
      </c>
      <c r="EH140">
        <f t="shared" si="173"/>
        <v>34.04</v>
      </c>
      <c r="EI140">
        <f t="shared" si="174"/>
        <v>28.44</v>
      </c>
      <c r="EJ140">
        <f t="shared" si="175"/>
        <v>14.52</v>
      </c>
      <c r="EK140">
        <f t="shared" si="176"/>
        <v>25.14</v>
      </c>
      <c r="EL140">
        <f t="shared" si="177"/>
        <v>27.65</v>
      </c>
      <c r="EM140">
        <f t="shared" si="178"/>
        <v>32.26</v>
      </c>
    </row>
    <row r="141" spans="1:143" x14ac:dyDescent="0.25">
      <c r="A141" t="s">
        <v>149</v>
      </c>
      <c r="B141">
        <v>30042020</v>
      </c>
      <c r="C141">
        <v>63687038</v>
      </c>
      <c r="D141">
        <v>16629345</v>
      </c>
      <c r="E141">
        <v>26.11</v>
      </c>
      <c r="F141" t="s">
        <v>149</v>
      </c>
      <c r="G141">
        <v>29042020</v>
      </c>
      <c r="H141">
        <v>27243902</v>
      </c>
      <c r="I141">
        <v>6858011</v>
      </c>
      <c r="J141">
        <v>25.17</v>
      </c>
      <c r="K141" t="s">
        <v>149</v>
      </c>
      <c r="L141">
        <v>28042020</v>
      </c>
      <c r="M141">
        <v>33514515</v>
      </c>
      <c r="N141">
        <v>11232964</v>
      </c>
      <c r="O141">
        <v>33.520000000000003</v>
      </c>
      <c r="P141" t="s">
        <v>149</v>
      </c>
      <c r="Q141">
        <v>27042020</v>
      </c>
      <c r="R141">
        <v>16789673</v>
      </c>
      <c r="S141">
        <v>2687168</v>
      </c>
      <c r="T141">
        <v>16</v>
      </c>
      <c r="U141" t="s">
        <v>149</v>
      </c>
      <c r="V141">
        <v>24042020</v>
      </c>
      <c r="W141">
        <v>33734788</v>
      </c>
      <c r="X141">
        <v>5151653</v>
      </c>
      <c r="Y141">
        <v>15.27</v>
      </c>
      <c r="Z141" t="s">
        <v>149</v>
      </c>
      <c r="AA141">
        <v>23042020</v>
      </c>
      <c r="AB141">
        <v>24258405</v>
      </c>
      <c r="AC141">
        <v>3795770</v>
      </c>
      <c r="AD141">
        <v>15.65</v>
      </c>
      <c r="AE141" t="s">
        <v>149</v>
      </c>
      <c r="AF141">
        <v>22042020</v>
      </c>
      <c r="AG141">
        <v>37108747</v>
      </c>
      <c r="AH141">
        <v>6231630</v>
      </c>
      <c r="AI141">
        <v>16.79</v>
      </c>
      <c r="AJ141" t="s">
        <v>149</v>
      </c>
      <c r="AK141">
        <v>21042020</v>
      </c>
      <c r="AL141">
        <v>44069545</v>
      </c>
      <c r="AM141">
        <v>6443429</v>
      </c>
      <c r="AN141">
        <v>14.62</v>
      </c>
      <c r="AO141" t="s">
        <v>149</v>
      </c>
      <c r="AP141">
        <v>20042020</v>
      </c>
      <c r="AQ141">
        <v>33264777</v>
      </c>
      <c r="AR141">
        <v>8821244</v>
      </c>
      <c r="AS141">
        <v>26.52</v>
      </c>
      <c r="AT141" t="s">
        <v>149</v>
      </c>
      <c r="AU141">
        <v>17042020</v>
      </c>
      <c r="AV141">
        <v>30176554</v>
      </c>
      <c r="AW141">
        <v>6274761</v>
      </c>
      <c r="AX141">
        <v>20.79</v>
      </c>
      <c r="AY141" t="s">
        <v>149</v>
      </c>
      <c r="AZ141">
        <v>16042020</v>
      </c>
      <c r="BA141">
        <v>54489625</v>
      </c>
      <c r="BB141">
        <v>13933776</v>
      </c>
      <c r="BC141">
        <v>25.57</v>
      </c>
      <c r="BD141" t="s">
        <v>149</v>
      </c>
      <c r="BE141">
        <v>15042020</v>
      </c>
      <c r="BF141">
        <v>43610924</v>
      </c>
      <c r="BG141">
        <v>9523658</v>
      </c>
      <c r="BH141">
        <v>21.84</v>
      </c>
      <c r="BI141" t="s">
        <v>149</v>
      </c>
      <c r="BJ141">
        <v>13042020</v>
      </c>
      <c r="BK141">
        <v>37471015</v>
      </c>
      <c r="BL141">
        <v>6712039</v>
      </c>
      <c r="BM141">
        <v>17.91</v>
      </c>
      <c r="BN141" t="s">
        <v>149</v>
      </c>
      <c r="BO141">
        <v>9042020</v>
      </c>
      <c r="BP141">
        <v>41602363</v>
      </c>
      <c r="BQ141">
        <v>11243694</v>
      </c>
      <c r="BR141">
        <v>27.03</v>
      </c>
      <c r="BS141" t="s">
        <v>149</v>
      </c>
      <c r="BT141">
        <v>8042020</v>
      </c>
      <c r="BU141">
        <v>49394737</v>
      </c>
      <c r="BV141">
        <v>10835149</v>
      </c>
      <c r="BW141">
        <v>21.94</v>
      </c>
      <c r="BY141" t="str">
        <f t="shared" si="122"/>
        <v>VEDL</v>
      </c>
      <c r="BZ141">
        <f t="shared" si="123"/>
        <v>63687038</v>
      </c>
      <c r="CA141">
        <f t="shared" si="124"/>
        <v>27243902</v>
      </c>
      <c r="CB141">
        <f t="shared" si="125"/>
        <v>33514515</v>
      </c>
      <c r="CC141">
        <f t="shared" si="126"/>
        <v>16789673</v>
      </c>
      <c r="CD141">
        <f t="shared" si="127"/>
        <v>33734788</v>
      </c>
      <c r="CE141">
        <f t="shared" si="128"/>
        <v>24258405</v>
      </c>
      <c r="CF141">
        <f t="shared" si="129"/>
        <v>37108747</v>
      </c>
      <c r="CG141">
        <f t="shared" si="130"/>
        <v>44069545</v>
      </c>
      <c r="CH141">
        <f t="shared" si="131"/>
        <v>33264777</v>
      </c>
      <c r="CI141">
        <f t="shared" si="132"/>
        <v>30176554</v>
      </c>
      <c r="CJ141">
        <f t="shared" si="133"/>
        <v>54489625</v>
      </c>
      <c r="CK141">
        <f t="shared" si="134"/>
        <v>43610924</v>
      </c>
      <c r="CL141">
        <f t="shared" si="135"/>
        <v>37471015</v>
      </c>
      <c r="CM141">
        <f t="shared" si="136"/>
        <v>41602363</v>
      </c>
      <c r="CN141">
        <f t="shared" si="137"/>
        <v>49394737</v>
      </c>
      <c r="CP141">
        <f t="shared" si="138"/>
        <v>77548090</v>
      </c>
      <c r="CQ141">
        <f t="shared" si="139"/>
        <v>135541283</v>
      </c>
      <c r="CR141">
        <f t="shared" si="140"/>
        <v>249984352</v>
      </c>
      <c r="CS141">
        <f t="shared" si="141"/>
        <v>457334833</v>
      </c>
      <c r="CU141">
        <f t="shared" si="142"/>
        <v>16629345</v>
      </c>
      <c r="CV141">
        <f t="shared" si="143"/>
        <v>6858011</v>
      </c>
      <c r="CW141">
        <f t="shared" si="144"/>
        <v>11232964</v>
      </c>
      <c r="CX141">
        <f t="shared" si="145"/>
        <v>2687168</v>
      </c>
      <c r="CY141">
        <f t="shared" si="146"/>
        <v>5151653</v>
      </c>
      <c r="CZ141">
        <f t="shared" si="147"/>
        <v>3795770</v>
      </c>
      <c r="DA141">
        <f t="shared" si="148"/>
        <v>6231630</v>
      </c>
      <c r="DB141">
        <f t="shared" si="149"/>
        <v>6443429</v>
      </c>
      <c r="DC141">
        <f t="shared" si="150"/>
        <v>8821244</v>
      </c>
      <c r="DD141">
        <f t="shared" si="151"/>
        <v>6274761</v>
      </c>
      <c r="DE141">
        <f t="shared" si="152"/>
        <v>13933776</v>
      </c>
      <c r="DF141">
        <f t="shared" si="153"/>
        <v>9523658</v>
      </c>
      <c r="DG141">
        <f t="shared" si="154"/>
        <v>6712039</v>
      </c>
      <c r="DH141">
        <f t="shared" si="155"/>
        <v>11243694</v>
      </c>
      <c r="DI141">
        <f t="shared" si="156"/>
        <v>10835149</v>
      </c>
      <c r="DK141">
        <f t="shared" si="157"/>
        <v>2077814300</v>
      </c>
      <c r="DL141">
        <f t="shared" si="158"/>
        <v>2972556600</v>
      </c>
      <c r="DM141">
        <f t="shared" si="159"/>
        <v>5122186900</v>
      </c>
      <c r="DN141">
        <f t="shared" si="160"/>
        <v>9890979700</v>
      </c>
      <c r="DP141" t="str">
        <f t="shared" si="119"/>
        <v>VEDL</v>
      </c>
      <c r="DQ141">
        <f t="shared" si="161"/>
        <v>26.11</v>
      </c>
      <c r="DR141" s="12">
        <f t="shared" si="162"/>
        <v>26.793881061416212</v>
      </c>
      <c r="DS141" s="12">
        <f t="shared" si="162"/>
        <v>21.931005330678477</v>
      </c>
      <c r="DT141" s="12">
        <f t="shared" si="162"/>
        <v>20.490030111964767</v>
      </c>
      <c r="DU141" s="12">
        <f t="shared" si="120"/>
        <v>21.627435712949509</v>
      </c>
      <c r="DV141" s="12" t="str">
        <f t="shared" si="163"/>
        <v/>
      </c>
      <c r="DX141" t="str">
        <f t="shared" si="121"/>
        <v>VEDL</v>
      </c>
      <c r="DY141" s="12">
        <f t="shared" si="164"/>
        <v>26.11</v>
      </c>
      <c r="DZ141">
        <f t="shared" si="165"/>
        <v>25.17</v>
      </c>
      <c r="EA141">
        <f t="shared" si="166"/>
        <v>33.520000000000003</v>
      </c>
      <c r="EB141">
        <f t="shared" si="167"/>
        <v>16</v>
      </c>
      <c r="EC141">
        <f t="shared" si="168"/>
        <v>15.27</v>
      </c>
      <c r="ED141">
        <f t="shared" si="169"/>
        <v>15.65</v>
      </c>
      <c r="EE141">
        <f t="shared" si="170"/>
        <v>16.79</v>
      </c>
      <c r="EF141">
        <f t="shared" si="171"/>
        <v>14.62</v>
      </c>
      <c r="EG141">
        <f t="shared" si="172"/>
        <v>26.52</v>
      </c>
      <c r="EH141">
        <f t="shared" si="173"/>
        <v>20.79</v>
      </c>
      <c r="EI141">
        <f t="shared" si="174"/>
        <v>25.57</v>
      </c>
      <c r="EJ141">
        <f t="shared" si="175"/>
        <v>21.84</v>
      </c>
      <c r="EK141">
        <f t="shared" si="176"/>
        <v>17.91</v>
      </c>
      <c r="EL141">
        <f t="shared" si="177"/>
        <v>27.03</v>
      </c>
      <c r="EM141">
        <f t="shared" si="178"/>
        <v>21.94</v>
      </c>
    </row>
    <row r="142" spans="1:143" x14ac:dyDescent="0.25">
      <c r="A142" t="s">
        <v>150</v>
      </c>
      <c r="B142">
        <v>30042020</v>
      </c>
      <c r="C142">
        <v>2950356</v>
      </c>
      <c r="D142">
        <v>875727</v>
      </c>
      <c r="E142">
        <v>29.68</v>
      </c>
      <c r="F142" t="s">
        <v>150</v>
      </c>
      <c r="G142">
        <v>29042020</v>
      </c>
      <c r="H142">
        <v>2104533</v>
      </c>
      <c r="I142">
        <v>936004</v>
      </c>
      <c r="J142">
        <v>44.48</v>
      </c>
      <c r="K142" t="s">
        <v>150</v>
      </c>
      <c r="L142">
        <v>28042020</v>
      </c>
      <c r="M142">
        <v>1946332</v>
      </c>
      <c r="N142">
        <v>720582</v>
      </c>
      <c r="O142">
        <v>37.020000000000003</v>
      </c>
      <c r="P142" t="s">
        <v>150</v>
      </c>
      <c r="Q142">
        <v>27042020</v>
      </c>
      <c r="R142">
        <v>1763246</v>
      </c>
      <c r="S142">
        <v>379884</v>
      </c>
      <c r="T142">
        <v>21.54</v>
      </c>
      <c r="U142" t="s">
        <v>150</v>
      </c>
      <c r="V142">
        <v>24042020</v>
      </c>
      <c r="W142">
        <v>1697960</v>
      </c>
      <c r="X142">
        <v>294627</v>
      </c>
      <c r="Y142">
        <v>17.350000000000001</v>
      </c>
      <c r="Z142" t="s">
        <v>150</v>
      </c>
      <c r="AA142">
        <v>23042020</v>
      </c>
      <c r="AB142">
        <v>2472830</v>
      </c>
      <c r="AC142">
        <v>345948</v>
      </c>
      <c r="AD142">
        <v>13.99</v>
      </c>
      <c r="AE142" t="s">
        <v>150</v>
      </c>
      <c r="AF142">
        <v>22042020</v>
      </c>
      <c r="AG142">
        <v>2662295</v>
      </c>
      <c r="AH142">
        <v>518909</v>
      </c>
      <c r="AI142">
        <v>19.489999999999998</v>
      </c>
      <c r="AJ142" t="s">
        <v>150</v>
      </c>
      <c r="AK142">
        <v>21042020</v>
      </c>
      <c r="AL142">
        <v>2136475</v>
      </c>
      <c r="AM142">
        <v>582924</v>
      </c>
      <c r="AN142">
        <v>27.28</v>
      </c>
      <c r="AO142" t="s">
        <v>150</v>
      </c>
      <c r="AP142">
        <v>20042020</v>
      </c>
      <c r="AQ142">
        <v>1976278</v>
      </c>
      <c r="AR142">
        <v>324659</v>
      </c>
      <c r="AS142">
        <v>16.43</v>
      </c>
      <c r="AT142" t="s">
        <v>150</v>
      </c>
      <c r="AU142">
        <v>17042020</v>
      </c>
      <c r="AV142">
        <v>3034515</v>
      </c>
      <c r="AW142">
        <v>646574</v>
      </c>
      <c r="AX142">
        <v>21.31</v>
      </c>
      <c r="AY142" t="s">
        <v>150</v>
      </c>
      <c r="AZ142">
        <v>16042020</v>
      </c>
      <c r="BA142">
        <v>3313118</v>
      </c>
      <c r="BB142">
        <v>809027</v>
      </c>
      <c r="BC142">
        <v>24.42</v>
      </c>
      <c r="BD142" t="s">
        <v>150</v>
      </c>
      <c r="BE142">
        <v>15042020</v>
      </c>
      <c r="BF142">
        <v>4126644</v>
      </c>
      <c r="BG142">
        <v>1083248</v>
      </c>
      <c r="BH142">
        <v>26.25</v>
      </c>
      <c r="BI142" t="s">
        <v>150</v>
      </c>
      <c r="BJ142">
        <v>13042020</v>
      </c>
      <c r="BK142">
        <v>1902965</v>
      </c>
      <c r="BL142">
        <v>412627</v>
      </c>
      <c r="BM142">
        <v>21.68</v>
      </c>
      <c r="BN142" t="s">
        <v>150</v>
      </c>
      <c r="BO142">
        <v>9042020</v>
      </c>
      <c r="BP142">
        <v>2806295</v>
      </c>
      <c r="BQ142">
        <v>538571</v>
      </c>
      <c r="BR142">
        <v>19.190000000000001</v>
      </c>
      <c r="BS142" t="s">
        <v>150</v>
      </c>
      <c r="BT142">
        <v>8042020</v>
      </c>
      <c r="BU142">
        <v>2355745</v>
      </c>
      <c r="BV142">
        <v>426030</v>
      </c>
      <c r="BW142">
        <v>18.079999999999998</v>
      </c>
      <c r="BY142" t="str">
        <f t="shared" si="122"/>
        <v>VOLTAS</v>
      </c>
      <c r="BZ142">
        <f t="shared" si="123"/>
        <v>2950356</v>
      </c>
      <c r="CA142">
        <f t="shared" si="124"/>
        <v>2104533</v>
      </c>
      <c r="CB142">
        <f t="shared" si="125"/>
        <v>1946332</v>
      </c>
      <c r="CC142">
        <f t="shared" si="126"/>
        <v>1763246</v>
      </c>
      <c r="CD142">
        <f t="shared" si="127"/>
        <v>1697960</v>
      </c>
      <c r="CE142">
        <f t="shared" si="128"/>
        <v>2472830</v>
      </c>
      <c r="CF142">
        <f t="shared" si="129"/>
        <v>2662295</v>
      </c>
      <c r="CG142">
        <f t="shared" si="130"/>
        <v>2136475</v>
      </c>
      <c r="CH142">
        <f t="shared" si="131"/>
        <v>1976278</v>
      </c>
      <c r="CI142">
        <f t="shared" si="132"/>
        <v>3034515</v>
      </c>
      <c r="CJ142">
        <f t="shared" si="133"/>
        <v>3313118</v>
      </c>
      <c r="CK142">
        <f t="shared" si="134"/>
        <v>4126644</v>
      </c>
      <c r="CL142">
        <f t="shared" si="135"/>
        <v>1902965</v>
      </c>
      <c r="CM142">
        <f t="shared" si="136"/>
        <v>2806295</v>
      </c>
      <c r="CN142">
        <f t="shared" si="137"/>
        <v>2355745</v>
      </c>
      <c r="CP142">
        <f t="shared" si="138"/>
        <v>5814111</v>
      </c>
      <c r="CQ142">
        <f t="shared" si="139"/>
        <v>9984901</v>
      </c>
      <c r="CR142">
        <f t="shared" si="140"/>
        <v>16759949</v>
      </c>
      <c r="CS142">
        <f t="shared" si="141"/>
        <v>31943486</v>
      </c>
      <c r="CU142">
        <f t="shared" si="142"/>
        <v>875727</v>
      </c>
      <c r="CV142">
        <f t="shared" si="143"/>
        <v>936004</v>
      </c>
      <c r="CW142">
        <f t="shared" si="144"/>
        <v>720582</v>
      </c>
      <c r="CX142">
        <f t="shared" si="145"/>
        <v>379884</v>
      </c>
      <c r="CY142">
        <f t="shared" si="146"/>
        <v>294627</v>
      </c>
      <c r="CZ142">
        <f t="shared" si="147"/>
        <v>345948</v>
      </c>
      <c r="DA142">
        <f t="shared" si="148"/>
        <v>518909</v>
      </c>
      <c r="DB142">
        <f t="shared" si="149"/>
        <v>582924</v>
      </c>
      <c r="DC142">
        <f t="shared" si="150"/>
        <v>324659</v>
      </c>
      <c r="DD142">
        <f t="shared" si="151"/>
        <v>646574</v>
      </c>
      <c r="DE142">
        <f t="shared" si="152"/>
        <v>809027</v>
      </c>
      <c r="DF142">
        <f t="shared" si="153"/>
        <v>1083248</v>
      </c>
      <c r="DG142">
        <f t="shared" si="154"/>
        <v>412627</v>
      </c>
      <c r="DH142">
        <f t="shared" si="155"/>
        <v>538571</v>
      </c>
      <c r="DI142">
        <f t="shared" si="156"/>
        <v>426030</v>
      </c>
      <c r="DK142">
        <f t="shared" si="157"/>
        <v>203647000</v>
      </c>
      <c r="DL142">
        <f t="shared" si="158"/>
        <v>267704500</v>
      </c>
      <c r="DM142">
        <f t="shared" si="159"/>
        <v>410353700</v>
      </c>
      <c r="DN142">
        <f t="shared" si="160"/>
        <v>759358400</v>
      </c>
      <c r="DP142" t="str">
        <f t="shared" si="119"/>
        <v>VOLTAS</v>
      </c>
      <c r="DQ142">
        <f t="shared" si="161"/>
        <v>29.68</v>
      </c>
      <c r="DR142" s="12">
        <f t="shared" si="162"/>
        <v>35.026335066530379</v>
      </c>
      <c r="DS142" s="12">
        <f t="shared" si="162"/>
        <v>26.810931825964023</v>
      </c>
      <c r="DT142" s="12">
        <f t="shared" si="162"/>
        <v>24.484185482903317</v>
      </c>
      <c r="DU142" s="12">
        <f t="shared" si="120"/>
        <v>23.77193271892742</v>
      </c>
      <c r="DV142" s="12" t="str">
        <f t="shared" si="163"/>
        <v/>
      </c>
      <c r="DX142" t="str">
        <f t="shared" si="121"/>
        <v>VOLTAS</v>
      </c>
      <c r="DY142" s="12">
        <f t="shared" si="164"/>
        <v>29.68</v>
      </c>
      <c r="DZ142">
        <f t="shared" si="165"/>
        <v>44.48</v>
      </c>
      <c r="EA142">
        <f t="shared" si="166"/>
        <v>37.020000000000003</v>
      </c>
      <c r="EB142">
        <f t="shared" si="167"/>
        <v>21.54</v>
      </c>
      <c r="EC142">
        <f t="shared" si="168"/>
        <v>17.350000000000001</v>
      </c>
      <c r="ED142">
        <f t="shared" si="169"/>
        <v>13.99</v>
      </c>
      <c r="EE142">
        <f t="shared" si="170"/>
        <v>19.489999999999998</v>
      </c>
      <c r="EF142">
        <f t="shared" si="171"/>
        <v>27.28</v>
      </c>
      <c r="EG142">
        <f t="shared" si="172"/>
        <v>16.43</v>
      </c>
      <c r="EH142">
        <f t="shared" si="173"/>
        <v>21.31</v>
      </c>
      <c r="EI142">
        <f t="shared" si="174"/>
        <v>24.42</v>
      </c>
      <c r="EJ142">
        <f t="shared" si="175"/>
        <v>26.25</v>
      </c>
      <c r="EK142">
        <f t="shared" si="176"/>
        <v>21.68</v>
      </c>
      <c r="EL142">
        <f t="shared" si="177"/>
        <v>19.190000000000001</v>
      </c>
      <c r="EM142">
        <f t="shared" si="178"/>
        <v>18.079999999999998</v>
      </c>
    </row>
    <row r="143" spans="1:143" x14ac:dyDescent="0.25">
      <c r="A143" t="s">
        <v>151</v>
      </c>
      <c r="B143">
        <v>30042020</v>
      </c>
      <c r="C143">
        <v>8833932</v>
      </c>
      <c r="D143">
        <v>3957684</v>
      </c>
      <c r="E143">
        <v>44.8</v>
      </c>
      <c r="F143" t="s">
        <v>151</v>
      </c>
      <c r="G143">
        <v>29042020</v>
      </c>
      <c r="H143">
        <v>5030900</v>
      </c>
      <c r="I143">
        <v>2529720</v>
      </c>
      <c r="J143">
        <v>50.28</v>
      </c>
      <c r="K143" t="s">
        <v>151</v>
      </c>
      <c r="L143">
        <v>28042020</v>
      </c>
      <c r="M143">
        <v>6664917</v>
      </c>
      <c r="N143">
        <v>3419558</v>
      </c>
      <c r="O143">
        <v>51.31</v>
      </c>
      <c r="P143" t="s">
        <v>151</v>
      </c>
      <c r="Q143">
        <v>27042020</v>
      </c>
      <c r="R143">
        <v>9141635</v>
      </c>
      <c r="S143">
        <v>3526120</v>
      </c>
      <c r="T143">
        <v>38.57</v>
      </c>
      <c r="U143" t="s">
        <v>151</v>
      </c>
      <c r="V143">
        <v>24042020</v>
      </c>
      <c r="W143">
        <v>4641140</v>
      </c>
      <c r="X143">
        <v>2393295</v>
      </c>
      <c r="Y143">
        <v>51.57</v>
      </c>
      <c r="Z143" t="s">
        <v>151</v>
      </c>
      <c r="AA143">
        <v>23042020</v>
      </c>
      <c r="AB143">
        <v>5555420</v>
      </c>
      <c r="AC143">
        <v>2444423</v>
      </c>
      <c r="AD143">
        <v>44</v>
      </c>
      <c r="AE143" t="s">
        <v>151</v>
      </c>
      <c r="AF143">
        <v>22042020</v>
      </c>
      <c r="AG143">
        <v>5311640</v>
      </c>
      <c r="AH143">
        <v>2169513</v>
      </c>
      <c r="AI143">
        <v>40.840000000000003</v>
      </c>
      <c r="AJ143" t="s">
        <v>151</v>
      </c>
      <c r="AK143">
        <v>21042020</v>
      </c>
      <c r="AL143">
        <v>9043319</v>
      </c>
      <c r="AM143">
        <v>3454927</v>
      </c>
      <c r="AN143">
        <v>38.200000000000003</v>
      </c>
      <c r="AO143" t="s">
        <v>151</v>
      </c>
      <c r="AP143">
        <v>20042020</v>
      </c>
      <c r="AQ143">
        <v>8101663</v>
      </c>
      <c r="AR143">
        <v>3735374</v>
      </c>
      <c r="AS143">
        <v>46.11</v>
      </c>
      <c r="AT143" t="s">
        <v>151</v>
      </c>
      <c r="AU143">
        <v>17042020</v>
      </c>
      <c r="AV143">
        <v>6606453</v>
      </c>
      <c r="AW143">
        <v>2210202</v>
      </c>
      <c r="AX143">
        <v>33.46</v>
      </c>
      <c r="AY143" t="s">
        <v>151</v>
      </c>
      <c r="AZ143">
        <v>16042020</v>
      </c>
      <c r="BA143">
        <v>21690456</v>
      </c>
      <c r="BB143">
        <v>4103600</v>
      </c>
      <c r="BC143">
        <v>18.920000000000002</v>
      </c>
      <c r="BD143" t="s">
        <v>151</v>
      </c>
      <c r="BE143">
        <v>15042020</v>
      </c>
      <c r="BF143">
        <v>11326600</v>
      </c>
      <c r="BG143">
        <v>3315828</v>
      </c>
      <c r="BH143">
        <v>29.27</v>
      </c>
      <c r="BI143" t="s">
        <v>151</v>
      </c>
      <c r="BJ143">
        <v>13042020</v>
      </c>
      <c r="BK143">
        <v>6193223</v>
      </c>
      <c r="BL143">
        <v>1817362</v>
      </c>
      <c r="BM143">
        <v>29.34</v>
      </c>
      <c r="BN143" t="s">
        <v>151</v>
      </c>
      <c r="BO143">
        <v>9042020</v>
      </c>
      <c r="BP143">
        <v>3465831</v>
      </c>
      <c r="BQ143">
        <v>858786</v>
      </c>
      <c r="BR143">
        <v>24.78</v>
      </c>
      <c r="BS143" t="s">
        <v>151</v>
      </c>
      <c r="BT143">
        <v>8042020</v>
      </c>
      <c r="BU143">
        <v>5137654</v>
      </c>
      <c r="BV143">
        <v>1739056</v>
      </c>
      <c r="BW143">
        <v>33.85</v>
      </c>
      <c r="BY143" t="str">
        <f t="shared" si="122"/>
        <v>WIPRO</v>
      </c>
      <c r="BZ143">
        <f t="shared" si="123"/>
        <v>8833932</v>
      </c>
      <c r="CA143">
        <f t="shared" si="124"/>
        <v>5030900</v>
      </c>
      <c r="CB143">
        <f t="shared" si="125"/>
        <v>6664917</v>
      </c>
      <c r="CC143">
        <f t="shared" si="126"/>
        <v>9141635</v>
      </c>
      <c r="CD143">
        <f t="shared" si="127"/>
        <v>4641140</v>
      </c>
      <c r="CE143">
        <f t="shared" si="128"/>
        <v>5555420</v>
      </c>
      <c r="CF143">
        <f t="shared" si="129"/>
        <v>5311640</v>
      </c>
      <c r="CG143">
        <f t="shared" si="130"/>
        <v>9043319</v>
      </c>
      <c r="CH143">
        <f t="shared" si="131"/>
        <v>8101663</v>
      </c>
      <c r="CI143">
        <f t="shared" si="132"/>
        <v>6606453</v>
      </c>
      <c r="CJ143">
        <f t="shared" si="133"/>
        <v>21690456</v>
      </c>
      <c r="CK143">
        <f t="shared" si="134"/>
        <v>11326600</v>
      </c>
      <c r="CL143">
        <f t="shared" si="135"/>
        <v>6193223</v>
      </c>
      <c r="CM143">
        <f t="shared" si="136"/>
        <v>3465831</v>
      </c>
      <c r="CN143">
        <f t="shared" si="137"/>
        <v>5137654</v>
      </c>
      <c r="CP143">
        <f t="shared" si="138"/>
        <v>20837452</v>
      </c>
      <c r="CQ143">
        <f t="shared" si="139"/>
        <v>31034012</v>
      </c>
      <c r="CR143">
        <f t="shared" si="140"/>
        <v>53490634</v>
      </c>
      <c r="CS143">
        <f t="shared" si="141"/>
        <v>102773197</v>
      </c>
      <c r="CU143">
        <f t="shared" si="142"/>
        <v>3957684</v>
      </c>
      <c r="CV143">
        <f t="shared" si="143"/>
        <v>2529720</v>
      </c>
      <c r="CW143">
        <f t="shared" si="144"/>
        <v>3419558</v>
      </c>
      <c r="CX143">
        <f t="shared" si="145"/>
        <v>3526120</v>
      </c>
      <c r="CY143">
        <f t="shared" si="146"/>
        <v>2393295</v>
      </c>
      <c r="CZ143">
        <f t="shared" si="147"/>
        <v>2444423</v>
      </c>
      <c r="DA143">
        <f t="shared" si="148"/>
        <v>2169513</v>
      </c>
      <c r="DB143">
        <f t="shared" si="149"/>
        <v>3454927</v>
      </c>
      <c r="DC143">
        <f t="shared" si="150"/>
        <v>3735374</v>
      </c>
      <c r="DD143">
        <f t="shared" si="151"/>
        <v>2210202</v>
      </c>
      <c r="DE143">
        <f t="shared" si="152"/>
        <v>4103600</v>
      </c>
      <c r="DF143">
        <f t="shared" si="153"/>
        <v>3315828</v>
      </c>
      <c r="DG143">
        <f t="shared" si="154"/>
        <v>1817362</v>
      </c>
      <c r="DH143">
        <f t="shared" si="155"/>
        <v>858786</v>
      </c>
      <c r="DI143">
        <f t="shared" si="156"/>
        <v>1739056</v>
      </c>
      <c r="DK143">
        <f t="shared" si="157"/>
        <v>947539800</v>
      </c>
      <c r="DL143">
        <f t="shared" si="158"/>
        <v>1431311600</v>
      </c>
      <c r="DM143">
        <f t="shared" si="159"/>
        <v>2367293000</v>
      </c>
      <c r="DN143">
        <f t="shared" si="160"/>
        <v>3597870800</v>
      </c>
      <c r="DP143" t="str">
        <f t="shared" si="119"/>
        <v>WIPRO</v>
      </c>
      <c r="DQ143">
        <f t="shared" si="161"/>
        <v>44.8</v>
      </c>
      <c r="DR143" s="12">
        <f t="shared" si="162"/>
        <v>45.472920585491927</v>
      </c>
      <c r="DS143" s="12">
        <f t="shared" si="162"/>
        <v>46.120740044825659</v>
      </c>
      <c r="DT143" s="12">
        <f t="shared" si="162"/>
        <v>44.256215022614988</v>
      </c>
      <c r="DU143" s="12">
        <f t="shared" si="120"/>
        <v>35.007870777825467</v>
      </c>
      <c r="DV143" s="12" t="str">
        <f t="shared" si="163"/>
        <v/>
      </c>
      <c r="DX143" t="str">
        <f t="shared" si="121"/>
        <v>WIPRO</v>
      </c>
      <c r="DY143" s="12">
        <f t="shared" si="164"/>
        <v>44.8</v>
      </c>
      <c r="DZ143">
        <f t="shared" si="165"/>
        <v>50.28</v>
      </c>
      <c r="EA143">
        <f t="shared" si="166"/>
        <v>51.31</v>
      </c>
      <c r="EB143">
        <f t="shared" si="167"/>
        <v>38.57</v>
      </c>
      <c r="EC143">
        <f t="shared" si="168"/>
        <v>51.57</v>
      </c>
      <c r="ED143">
        <f t="shared" si="169"/>
        <v>44</v>
      </c>
      <c r="EE143">
        <f t="shared" si="170"/>
        <v>40.840000000000003</v>
      </c>
      <c r="EF143">
        <f t="shared" si="171"/>
        <v>38.200000000000003</v>
      </c>
      <c r="EG143">
        <f t="shared" si="172"/>
        <v>46.11</v>
      </c>
      <c r="EH143">
        <f t="shared" si="173"/>
        <v>33.46</v>
      </c>
      <c r="EI143">
        <f t="shared" si="174"/>
        <v>18.920000000000002</v>
      </c>
      <c r="EJ143">
        <f t="shared" si="175"/>
        <v>29.27</v>
      </c>
      <c r="EK143">
        <f t="shared" si="176"/>
        <v>29.34</v>
      </c>
      <c r="EL143">
        <f t="shared" si="177"/>
        <v>24.78</v>
      </c>
      <c r="EM143">
        <f t="shared" si="178"/>
        <v>33.85</v>
      </c>
    </row>
    <row r="144" spans="1:143" x14ac:dyDescent="0.25">
      <c r="A144" t="s">
        <v>152</v>
      </c>
      <c r="B144">
        <v>30042020</v>
      </c>
      <c r="C144">
        <v>32094929</v>
      </c>
      <c r="D144">
        <v>13373113</v>
      </c>
      <c r="E144">
        <v>41.67</v>
      </c>
      <c r="F144" t="s">
        <v>152</v>
      </c>
      <c r="G144">
        <v>29042020</v>
      </c>
      <c r="H144">
        <v>42492004</v>
      </c>
      <c r="I144">
        <v>9296385</v>
      </c>
      <c r="J144">
        <v>21.88</v>
      </c>
      <c r="K144" t="s">
        <v>152</v>
      </c>
      <c r="L144">
        <v>28042020</v>
      </c>
      <c r="M144">
        <v>18704468</v>
      </c>
      <c r="N144">
        <v>5243295</v>
      </c>
      <c r="O144">
        <v>28.03</v>
      </c>
      <c r="P144" t="s">
        <v>152</v>
      </c>
      <c r="Q144">
        <v>27042020</v>
      </c>
      <c r="R144">
        <v>32510645</v>
      </c>
      <c r="S144">
        <v>7166725</v>
      </c>
      <c r="T144">
        <v>22.04</v>
      </c>
      <c r="U144" t="s">
        <v>152</v>
      </c>
      <c r="V144">
        <v>24042020</v>
      </c>
      <c r="W144">
        <v>34135568</v>
      </c>
      <c r="X144">
        <v>10831230</v>
      </c>
      <c r="Y144">
        <v>31.73</v>
      </c>
      <c r="Z144" t="s">
        <v>152</v>
      </c>
      <c r="AA144">
        <v>23042020</v>
      </c>
      <c r="AB144">
        <v>33488476</v>
      </c>
      <c r="AC144">
        <v>11645113</v>
      </c>
      <c r="AD144">
        <v>34.770000000000003</v>
      </c>
      <c r="AE144" t="s">
        <v>152</v>
      </c>
      <c r="AF144">
        <v>22042020</v>
      </c>
      <c r="AG144">
        <v>35026262</v>
      </c>
      <c r="AH144">
        <v>9570333</v>
      </c>
      <c r="AI144">
        <v>27.32</v>
      </c>
      <c r="AJ144" t="s">
        <v>152</v>
      </c>
      <c r="AK144">
        <v>21042020</v>
      </c>
      <c r="AL144">
        <v>76224557</v>
      </c>
      <c r="AM144">
        <v>18191318</v>
      </c>
      <c r="AN144">
        <v>23.87</v>
      </c>
      <c r="AO144" t="s">
        <v>152</v>
      </c>
      <c r="AP144">
        <v>20042020</v>
      </c>
      <c r="AQ144">
        <v>114977373</v>
      </c>
      <c r="AR144">
        <v>24442623</v>
      </c>
      <c r="AS144">
        <v>21.26</v>
      </c>
      <c r="AT144" t="s">
        <v>152</v>
      </c>
      <c r="AU144">
        <v>17042020</v>
      </c>
      <c r="AV144">
        <v>26605391</v>
      </c>
      <c r="AW144">
        <v>8780847</v>
      </c>
      <c r="AX144">
        <v>33</v>
      </c>
      <c r="AY144" t="s">
        <v>152</v>
      </c>
      <c r="AZ144">
        <v>16042020</v>
      </c>
      <c r="BA144">
        <v>18765964</v>
      </c>
      <c r="BB144">
        <v>4814471</v>
      </c>
      <c r="BC144">
        <v>25.66</v>
      </c>
      <c r="BD144" t="s">
        <v>152</v>
      </c>
      <c r="BE144">
        <v>15042020</v>
      </c>
      <c r="BF144">
        <v>39619400</v>
      </c>
      <c r="BG144">
        <v>9290623</v>
      </c>
      <c r="BH144">
        <v>23.45</v>
      </c>
      <c r="BI144" t="s">
        <v>152</v>
      </c>
      <c r="BJ144">
        <v>13042020</v>
      </c>
      <c r="BK144">
        <v>26107072</v>
      </c>
      <c r="BL144">
        <v>8738253</v>
      </c>
      <c r="BM144">
        <v>33.47</v>
      </c>
      <c r="BN144" t="s">
        <v>152</v>
      </c>
      <c r="BO144">
        <v>9042020</v>
      </c>
      <c r="BP144">
        <v>26334529</v>
      </c>
      <c r="BQ144">
        <v>8334873</v>
      </c>
      <c r="BR144">
        <v>31.65</v>
      </c>
      <c r="BS144" t="s">
        <v>152</v>
      </c>
      <c r="BT144">
        <v>8042020</v>
      </c>
      <c r="BU144">
        <v>37250348</v>
      </c>
      <c r="BV144">
        <v>9785933</v>
      </c>
      <c r="BW144">
        <v>26.27</v>
      </c>
      <c r="BY144" t="str">
        <f t="shared" si="122"/>
        <v>YESBANK</v>
      </c>
      <c r="BZ144">
        <f t="shared" si="123"/>
        <v>32094929</v>
      </c>
      <c r="CA144">
        <f t="shared" si="124"/>
        <v>42492004</v>
      </c>
      <c r="CB144">
        <f t="shared" si="125"/>
        <v>18704468</v>
      </c>
      <c r="CC144">
        <f t="shared" si="126"/>
        <v>32510645</v>
      </c>
      <c r="CD144">
        <f t="shared" si="127"/>
        <v>34135568</v>
      </c>
      <c r="CE144">
        <f t="shared" si="128"/>
        <v>33488476</v>
      </c>
      <c r="CF144">
        <f t="shared" si="129"/>
        <v>35026262</v>
      </c>
      <c r="CG144">
        <f t="shared" si="130"/>
        <v>76224557</v>
      </c>
      <c r="CH144">
        <f t="shared" si="131"/>
        <v>114977373</v>
      </c>
      <c r="CI144">
        <f t="shared" si="132"/>
        <v>26605391</v>
      </c>
      <c r="CJ144">
        <f t="shared" si="133"/>
        <v>18765964</v>
      </c>
      <c r="CK144">
        <f t="shared" si="134"/>
        <v>39619400</v>
      </c>
      <c r="CL144">
        <f t="shared" si="135"/>
        <v>26107072</v>
      </c>
      <c r="CM144">
        <f t="shared" si="136"/>
        <v>26334529</v>
      </c>
      <c r="CN144">
        <f t="shared" si="137"/>
        <v>37250348</v>
      </c>
      <c r="CP144">
        <f t="shared" si="138"/>
        <v>93707117</v>
      </c>
      <c r="CQ144">
        <f t="shared" si="139"/>
        <v>161331161</v>
      </c>
      <c r="CR144">
        <f t="shared" si="140"/>
        <v>387559353</v>
      </c>
      <c r="CS144">
        <f t="shared" si="141"/>
        <v>524991709</v>
      </c>
      <c r="CU144">
        <f t="shared" si="142"/>
        <v>13373113</v>
      </c>
      <c r="CV144">
        <f t="shared" si="143"/>
        <v>9296385</v>
      </c>
      <c r="CW144">
        <f t="shared" si="144"/>
        <v>5243295</v>
      </c>
      <c r="CX144">
        <f t="shared" si="145"/>
        <v>7166725</v>
      </c>
      <c r="CY144">
        <f t="shared" si="146"/>
        <v>10831230</v>
      </c>
      <c r="CZ144">
        <f t="shared" si="147"/>
        <v>11645113</v>
      </c>
      <c r="DA144">
        <f t="shared" si="148"/>
        <v>9570333</v>
      </c>
      <c r="DB144">
        <f t="shared" si="149"/>
        <v>18191318</v>
      </c>
      <c r="DC144">
        <f t="shared" si="150"/>
        <v>24442623</v>
      </c>
      <c r="DD144">
        <f t="shared" si="151"/>
        <v>8780847</v>
      </c>
      <c r="DE144">
        <f t="shared" si="152"/>
        <v>4814471</v>
      </c>
      <c r="DF144">
        <f t="shared" si="153"/>
        <v>9290623</v>
      </c>
      <c r="DG144">
        <f t="shared" si="154"/>
        <v>8738253</v>
      </c>
      <c r="DH144">
        <f t="shared" si="155"/>
        <v>8334873</v>
      </c>
      <c r="DI144">
        <f t="shared" si="156"/>
        <v>9785933</v>
      </c>
      <c r="DK144">
        <f t="shared" si="157"/>
        <v>2170640500</v>
      </c>
      <c r="DL144">
        <f t="shared" si="158"/>
        <v>4418274800</v>
      </c>
      <c r="DM144">
        <f t="shared" si="159"/>
        <v>9638702200</v>
      </c>
      <c r="DN144">
        <f t="shared" si="160"/>
        <v>13634608900</v>
      </c>
      <c r="DP144" t="str">
        <f t="shared" si="119"/>
        <v>YESBANK</v>
      </c>
      <c r="DQ144">
        <f t="shared" si="161"/>
        <v>41.67</v>
      </c>
      <c r="DR144" s="12">
        <f t="shared" si="162"/>
        <v>23.164094355821447</v>
      </c>
      <c r="DS144" s="12">
        <f t="shared" si="162"/>
        <v>27.386369580517677</v>
      </c>
      <c r="DT144" s="12">
        <f t="shared" si="162"/>
        <v>24.870260839763557</v>
      </c>
      <c r="DU144" s="12">
        <f t="shared" si="120"/>
        <v>25.971093764454096</v>
      </c>
      <c r="DV144" s="12">
        <f t="shared" si="163"/>
        <v>41.67</v>
      </c>
      <c r="DX144" t="str">
        <f t="shared" si="121"/>
        <v>YESBANK</v>
      </c>
      <c r="DY144" s="12">
        <f t="shared" si="164"/>
        <v>41.67</v>
      </c>
      <c r="DZ144">
        <f t="shared" si="165"/>
        <v>21.88</v>
      </c>
      <c r="EA144">
        <f t="shared" si="166"/>
        <v>28.03</v>
      </c>
      <c r="EB144">
        <f t="shared" si="167"/>
        <v>22.04</v>
      </c>
      <c r="EC144">
        <f t="shared" si="168"/>
        <v>31.73</v>
      </c>
      <c r="ED144">
        <f t="shared" si="169"/>
        <v>34.770000000000003</v>
      </c>
      <c r="EE144">
        <f t="shared" si="170"/>
        <v>27.32</v>
      </c>
      <c r="EF144">
        <f t="shared" si="171"/>
        <v>23.87</v>
      </c>
      <c r="EG144">
        <f t="shared" si="172"/>
        <v>21.26</v>
      </c>
      <c r="EH144">
        <f t="shared" si="173"/>
        <v>33</v>
      </c>
      <c r="EI144">
        <f t="shared" si="174"/>
        <v>25.66</v>
      </c>
      <c r="EJ144">
        <f t="shared" si="175"/>
        <v>23.45</v>
      </c>
      <c r="EK144">
        <f t="shared" si="176"/>
        <v>33.47</v>
      </c>
      <c r="EL144">
        <f t="shared" si="177"/>
        <v>31.65</v>
      </c>
      <c r="EM144">
        <f t="shared" si="178"/>
        <v>26.27</v>
      </c>
    </row>
    <row r="145" spans="1:143" x14ac:dyDescent="0.25">
      <c r="A145" t="s">
        <v>153</v>
      </c>
      <c r="B145">
        <v>30042020</v>
      </c>
      <c r="C145">
        <v>14614588</v>
      </c>
      <c r="D145">
        <v>2879964</v>
      </c>
      <c r="E145">
        <v>19.71</v>
      </c>
      <c r="F145" t="s">
        <v>153</v>
      </c>
      <c r="G145">
        <v>29042020</v>
      </c>
      <c r="H145">
        <v>26089905</v>
      </c>
      <c r="I145">
        <v>2533976</v>
      </c>
      <c r="J145">
        <v>9.7100000000000009</v>
      </c>
      <c r="K145" t="s">
        <v>153</v>
      </c>
      <c r="L145">
        <v>28042020</v>
      </c>
      <c r="M145">
        <v>15030199</v>
      </c>
      <c r="N145">
        <v>1617823</v>
      </c>
      <c r="O145">
        <v>10.76</v>
      </c>
      <c r="P145" t="s">
        <v>153</v>
      </c>
      <c r="Q145">
        <v>27042020</v>
      </c>
      <c r="R145">
        <v>16271369</v>
      </c>
      <c r="S145">
        <v>2022913</v>
      </c>
      <c r="T145">
        <v>12.43</v>
      </c>
      <c r="U145" t="s">
        <v>153</v>
      </c>
      <c r="V145">
        <v>24042020</v>
      </c>
      <c r="W145">
        <v>25867426</v>
      </c>
      <c r="X145">
        <v>2650739</v>
      </c>
      <c r="Y145">
        <v>10.25</v>
      </c>
      <c r="Z145" t="s">
        <v>153</v>
      </c>
      <c r="AA145">
        <v>23042020</v>
      </c>
      <c r="AB145">
        <v>69208270</v>
      </c>
      <c r="AC145">
        <v>4868662</v>
      </c>
      <c r="AD145">
        <v>7.03</v>
      </c>
      <c r="AE145" t="s">
        <v>153</v>
      </c>
      <c r="AF145">
        <v>22042020</v>
      </c>
      <c r="AG145">
        <v>48546692</v>
      </c>
      <c r="AH145">
        <v>6816586</v>
      </c>
      <c r="AI145">
        <v>14.04</v>
      </c>
      <c r="AJ145" t="s">
        <v>153</v>
      </c>
      <c r="AK145">
        <v>21042020</v>
      </c>
      <c r="AL145">
        <v>14998851</v>
      </c>
      <c r="AM145">
        <v>4789679</v>
      </c>
      <c r="AN145">
        <v>31.93</v>
      </c>
      <c r="AO145" t="s">
        <v>153</v>
      </c>
      <c r="AP145">
        <v>20042020</v>
      </c>
      <c r="AQ145">
        <v>23316257</v>
      </c>
      <c r="AR145">
        <v>2826023</v>
      </c>
      <c r="AS145">
        <v>12.12</v>
      </c>
      <c r="AT145" t="s">
        <v>153</v>
      </c>
      <c r="AU145">
        <v>17042020</v>
      </c>
      <c r="AV145">
        <v>15287491</v>
      </c>
      <c r="AW145">
        <v>2882714</v>
      </c>
      <c r="AX145">
        <v>18.86</v>
      </c>
      <c r="AY145" t="s">
        <v>153</v>
      </c>
      <c r="AZ145">
        <v>16042020</v>
      </c>
      <c r="BA145">
        <v>18112295</v>
      </c>
      <c r="BB145">
        <v>3005866</v>
      </c>
      <c r="BC145">
        <v>16.600000000000001</v>
      </c>
      <c r="BD145" t="s">
        <v>153</v>
      </c>
      <c r="BE145">
        <v>15042020</v>
      </c>
      <c r="BF145">
        <v>26563975</v>
      </c>
      <c r="BG145">
        <v>7908120</v>
      </c>
      <c r="BH145">
        <v>29.77</v>
      </c>
      <c r="BI145" t="s">
        <v>153</v>
      </c>
      <c r="BJ145">
        <v>13042020</v>
      </c>
      <c r="BK145">
        <v>27106893</v>
      </c>
      <c r="BL145">
        <v>5030561</v>
      </c>
      <c r="BM145">
        <v>18.559999999999999</v>
      </c>
      <c r="BN145" t="s">
        <v>153</v>
      </c>
      <c r="BO145">
        <v>9042020</v>
      </c>
      <c r="BP145">
        <v>8715706</v>
      </c>
      <c r="BQ145">
        <v>2206817</v>
      </c>
      <c r="BR145">
        <v>25.32</v>
      </c>
      <c r="BS145" t="s">
        <v>153</v>
      </c>
      <c r="BT145">
        <v>8042020</v>
      </c>
      <c r="BU145">
        <v>10046602</v>
      </c>
      <c r="BV145">
        <v>1349954</v>
      </c>
      <c r="BW145">
        <v>13.44</v>
      </c>
      <c r="BY145" t="str">
        <f t="shared" si="122"/>
        <v>ZEEL</v>
      </c>
      <c r="BZ145">
        <f t="shared" si="123"/>
        <v>14614588</v>
      </c>
      <c r="CA145">
        <f t="shared" si="124"/>
        <v>26089905</v>
      </c>
      <c r="CB145">
        <f t="shared" si="125"/>
        <v>15030199</v>
      </c>
      <c r="CC145">
        <f t="shared" si="126"/>
        <v>16271369</v>
      </c>
      <c r="CD145">
        <f t="shared" si="127"/>
        <v>25867426</v>
      </c>
      <c r="CE145">
        <f t="shared" si="128"/>
        <v>69208270</v>
      </c>
      <c r="CF145">
        <f t="shared" si="129"/>
        <v>48546692</v>
      </c>
      <c r="CG145">
        <f t="shared" si="130"/>
        <v>14998851</v>
      </c>
      <c r="CH145">
        <f t="shared" si="131"/>
        <v>23316257</v>
      </c>
      <c r="CI145">
        <f t="shared" si="132"/>
        <v>15287491</v>
      </c>
      <c r="CJ145">
        <f t="shared" si="133"/>
        <v>18112295</v>
      </c>
      <c r="CK145">
        <f t="shared" si="134"/>
        <v>26563975</v>
      </c>
      <c r="CL145">
        <f t="shared" si="135"/>
        <v>27106893</v>
      </c>
      <c r="CM145">
        <f t="shared" si="136"/>
        <v>8715706</v>
      </c>
      <c r="CN145">
        <f t="shared" si="137"/>
        <v>10046602</v>
      </c>
      <c r="CP145">
        <f t="shared" si="138"/>
        <v>57391473</v>
      </c>
      <c r="CQ145">
        <f t="shared" si="139"/>
        <v>152467169</v>
      </c>
      <c r="CR145">
        <f t="shared" si="140"/>
        <v>239328969</v>
      </c>
      <c r="CS145">
        <f t="shared" si="141"/>
        <v>335115329</v>
      </c>
      <c r="CU145">
        <f t="shared" si="142"/>
        <v>2879964</v>
      </c>
      <c r="CV145">
        <f t="shared" si="143"/>
        <v>2533976</v>
      </c>
      <c r="CW145">
        <f t="shared" si="144"/>
        <v>1617823</v>
      </c>
      <c r="CX145">
        <f t="shared" si="145"/>
        <v>2022913</v>
      </c>
      <c r="CY145">
        <f t="shared" si="146"/>
        <v>2650739</v>
      </c>
      <c r="CZ145">
        <f t="shared" si="147"/>
        <v>4868662</v>
      </c>
      <c r="DA145">
        <f t="shared" si="148"/>
        <v>6816586</v>
      </c>
      <c r="DB145">
        <f t="shared" si="149"/>
        <v>4789679</v>
      </c>
      <c r="DC145">
        <f t="shared" si="150"/>
        <v>2826023</v>
      </c>
      <c r="DD145">
        <f t="shared" si="151"/>
        <v>2882714</v>
      </c>
      <c r="DE145">
        <f t="shared" si="152"/>
        <v>3005866</v>
      </c>
      <c r="DF145">
        <f t="shared" si="153"/>
        <v>7908120</v>
      </c>
      <c r="DG145">
        <f t="shared" si="154"/>
        <v>5030561</v>
      </c>
      <c r="DH145">
        <f t="shared" si="155"/>
        <v>2206817</v>
      </c>
      <c r="DI145">
        <f t="shared" si="156"/>
        <v>1349954</v>
      </c>
      <c r="DK145">
        <f t="shared" si="157"/>
        <v>617471200</v>
      </c>
      <c r="DL145">
        <f t="shared" si="158"/>
        <v>1369411300</v>
      </c>
      <c r="DM145">
        <f t="shared" si="159"/>
        <v>2812640100</v>
      </c>
      <c r="DN145">
        <f t="shared" si="160"/>
        <v>4916047900</v>
      </c>
      <c r="DP145" t="str">
        <f t="shared" si="119"/>
        <v>ZEEL</v>
      </c>
      <c r="DQ145">
        <f t="shared" si="161"/>
        <v>19.71</v>
      </c>
      <c r="DR145" s="12">
        <f t="shared" si="162"/>
        <v>10.758936262186545</v>
      </c>
      <c r="DS145" s="12">
        <f t="shared" si="162"/>
        <v>8.9816798526638877</v>
      </c>
      <c r="DT145" s="12">
        <f t="shared" si="162"/>
        <v>11.752192439353214</v>
      </c>
      <c r="DU145" s="12">
        <f t="shared" si="120"/>
        <v>14.669719569885745</v>
      </c>
      <c r="DV145" s="12">
        <f t="shared" si="163"/>
        <v>19.71</v>
      </c>
      <c r="DX145" t="str">
        <f t="shared" si="121"/>
        <v>ZEEL</v>
      </c>
      <c r="DY145" s="12">
        <f t="shared" si="164"/>
        <v>19.71</v>
      </c>
      <c r="DZ145">
        <f t="shared" si="165"/>
        <v>9.7100000000000009</v>
      </c>
      <c r="EA145">
        <f t="shared" si="166"/>
        <v>10.76</v>
      </c>
      <c r="EB145">
        <f t="shared" si="167"/>
        <v>12.43</v>
      </c>
      <c r="EC145">
        <f t="shared" si="168"/>
        <v>10.25</v>
      </c>
      <c r="ED145">
        <f t="shared" si="169"/>
        <v>7.03</v>
      </c>
      <c r="EE145">
        <f t="shared" si="170"/>
        <v>14.04</v>
      </c>
      <c r="EF145">
        <f t="shared" si="171"/>
        <v>31.93</v>
      </c>
      <c r="EG145">
        <f t="shared" si="172"/>
        <v>12.12</v>
      </c>
      <c r="EH145">
        <f t="shared" si="173"/>
        <v>18.86</v>
      </c>
      <c r="EI145">
        <f t="shared" si="174"/>
        <v>16.600000000000001</v>
      </c>
      <c r="EJ145">
        <f t="shared" si="175"/>
        <v>29.77</v>
      </c>
      <c r="EK145">
        <f t="shared" si="176"/>
        <v>18.559999999999999</v>
      </c>
      <c r="EL145">
        <f t="shared" si="177"/>
        <v>25.32</v>
      </c>
      <c r="EM145">
        <f t="shared" si="178"/>
        <v>13.44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875B6-CB5C-4362-A75F-6E71FAF788CA}">
  <dimension ref="A1:IL146"/>
  <sheetViews>
    <sheetView workbookViewId="0"/>
  </sheetViews>
  <sheetFormatPr defaultRowHeight="15" x14ac:dyDescent="0.25"/>
  <cols>
    <col min="162" max="163" width="10.7109375"/>
    <col min="242" max="242" width="10.42578125" bestFit="1" customWidth="1"/>
  </cols>
  <sheetData>
    <row r="1" spans="1:246" x14ac:dyDescent="0.25">
      <c r="A1" t="s">
        <v>2</v>
      </c>
      <c r="B1" s="8" t="s">
        <v>162</v>
      </c>
      <c r="C1" t="s">
        <v>254</v>
      </c>
      <c r="D1" s="8" t="s">
        <v>253</v>
      </c>
      <c r="E1" s="8" t="s">
        <v>252</v>
      </c>
      <c r="F1" s="12" t="s">
        <v>251</v>
      </c>
      <c r="G1" t="s">
        <v>250</v>
      </c>
      <c r="H1" t="s">
        <v>2</v>
      </c>
      <c r="I1" s="8" t="s">
        <v>162</v>
      </c>
      <c r="J1" t="s">
        <v>254</v>
      </c>
      <c r="K1" s="8" t="s">
        <v>253</v>
      </c>
      <c r="L1" s="8" t="s">
        <v>252</v>
      </c>
      <c r="M1" s="12" t="s">
        <v>251</v>
      </c>
      <c r="N1" t="s">
        <v>250</v>
      </c>
      <c r="O1" t="s">
        <v>2</v>
      </c>
      <c r="P1" s="8" t="s">
        <v>162</v>
      </c>
      <c r="Q1" t="s">
        <v>254</v>
      </c>
      <c r="R1" s="8" t="s">
        <v>253</v>
      </c>
      <c r="S1" s="8" t="s">
        <v>252</v>
      </c>
      <c r="T1" s="12" t="s">
        <v>251</v>
      </c>
      <c r="U1" t="s">
        <v>250</v>
      </c>
      <c r="V1" t="s">
        <v>2</v>
      </c>
      <c r="W1" s="8" t="s">
        <v>162</v>
      </c>
      <c r="X1" t="s">
        <v>254</v>
      </c>
      <c r="Y1" s="8" t="s">
        <v>253</v>
      </c>
      <c r="Z1" s="8" t="s">
        <v>252</v>
      </c>
      <c r="AA1" s="12" t="s">
        <v>251</v>
      </c>
      <c r="AB1" t="s">
        <v>250</v>
      </c>
      <c r="AC1" t="s">
        <v>2</v>
      </c>
      <c r="AD1" s="8" t="s">
        <v>162</v>
      </c>
      <c r="AE1" t="s">
        <v>254</v>
      </c>
      <c r="AF1" s="8" t="s">
        <v>253</v>
      </c>
      <c r="AG1" s="8" t="s">
        <v>252</v>
      </c>
      <c r="AH1" s="12" t="s">
        <v>251</v>
      </c>
      <c r="AI1" t="s">
        <v>250</v>
      </c>
      <c r="AJ1" t="s">
        <v>2</v>
      </c>
      <c r="AK1" s="8" t="s">
        <v>162</v>
      </c>
      <c r="AL1" t="s">
        <v>254</v>
      </c>
      <c r="AM1" s="8" t="s">
        <v>253</v>
      </c>
      <c r="AN1" s="8" t="s">
        <v>252</v>
      </c>
      <c r="AO1" s="12" t="s">
        <v>251</v>
      </c>
      <c r="AP1" t="s">
        <v>250</v>
      </c>
      <c r="AQ1" t="s">
        <v>2</v>
      </c>
      <c r="AR1" s="8" t="s">
        <v>162</v>
      </c>
      <c r="AS1" t="s">
        <v>254</v>
      </c>
      <c r="AT1" s="8" t="s">
        <v>253</v>
      </c>
      <c r="AU1" s="8" t="s">
        <v>252</v>
      </c>
      <c r="AV1" s="12" t="s">
        <v>251</v>
      </c>
      <c r="AW1" t="s">
        <v>250</v>
      </c>
      <c r="AX1" t="s">
        <v>2</v>
      </c>
      <c r="AY1" s="8" t="s">
        <v>162</v>
      </c>
      <c r="AZ1" t="s">
        <v>254</v>
      </c>
      <c r="BA1" s="8" t="s">
        <v>253</v>
      </c>
      <c r="BB1" s="8" t="s">
        <v>252</v>
      </c>
      <c r="BC1" s="12" t="s">
        <v>251</v>
      </c>
      <c r="BD1" t="s">
        <v>250</v>
      </c>
      <c r="BE1" t="s">
        <v>2</v>
      </c>
      <c r="BF1" s="8" t="s">
        <v>162</v>
      </c>
      <c r="BG1" t="s">
        <v>254</v>
      </c>
      <c r="BH1" s="8" t="s">
        <v>253</v>
      </c>
      <c r="BI1" s="8" t="s">
        <v>252</v>
      </c>
      <c r="BJ1" s="12" t="s">
        <v>251</v>
      </c>
      <c r="BK1" t="s">
        <v>250</v>
      </c>
      <c r="BL1" t="s">
        <v>2</v>
      </c>
      <c r="BM1" s="8" t="s">
        <v>162</v>
      </c>
      <c r="BN1" t="s">
        <v>254</v>
      </c>
      <c r="BO1" s="8" t="s">
        <v>253</v>
      </c>
      <c r="BP1" s="8" t="s">
        <v>252</v>
      </c>
      <c r="BQ1" s="12" t="s">
        <v>251</v>
      </c>
      <c r="BR1" t="s">
        <v>250</v>
      </c>
      <c r="BS1" t="s">
        <v>2</v>
      </c>
      <c r="BT1" s="10" t="s">
        <v>162</v>
      </c>
      <c r="BU1" s="12" t="s">
        <v>254</v>
      </c>
      <c r="BV1" s="12" t="s">
        <v>253</v>
      </c>
      <c r="BW1" s="8" t="s">
        <v>252</v>
      </c>
      <c r="BX1" s="12" t="s">
        <v>251</v>
      </c>
      <c r="BY1" t="s">
        <v>250</v>
      </c>
      <c r="BZ1" t="s">
        <v>2</v>
      </c>
      <c r="CA1" s="8" t="s">
        <v>162</v>
      </c>
      <c r="CB1" s="12" t="s">
        <v>254</v>
      </c>
      <c r="CC1" s="12" t="s">
        <v>253</v>
      </c>
      <c r="CD1" s="8" t="s">
        <v>252</v>
      </c>
      <c r="CE1" s="12" t="s">
        <v>251</v>
      </c>
      <c r="CF1" t="s">
        <v>250</v>
      </c>
      <c r="CG1" t="s">
        <v>2</v>
      </c>
      <c r="CH1" s="10" t="s">
        <v>162</v>
      </c>
      <c r="CI1" t="s">
        <v>254</v>
      </c>
      <c r="CJ1" s="8" t="s">
        <v>253</v>
      </c>
      <c r="CK1" s="8" t="s">
        <v>252</v>
      </c>
      <c r="CL1" s="12" t="s">
        <v>251</v>
      </c>
      <c r="CM1" t="s">
        <v>250</v>
      </c>
      <c r="CN1" t="s">
        <v>2</v>
      </c>
      <c r="CO1" s="8" t="s">
        <v>162</v>
      </c>
      <c r="CP1" t="s">
        <v>254</v>
      </c>
      <c r="CQ1" s="8" t="s">
        <v>253</v>
      </c>
      <c r="CR1" s="8" t="s">
        <v>252</v>
      </c>
      <c r="CS1" s="12" t="s">
        <v>251</v>
      </c>
      <c r="CT1" t="s">
        <v>250</v>
      </c>
      <c r="CU1" t="s">
        <v>2</v>
      </c>
      <c r="CV1" s="8" t="s">
        <v>162</v>
      </c>
      <c r="CW1" t="s">
        <v>254</v>
      </c>
      <c r="CX1" s="8" t="s">
        <v>253</v>
      </c>
      <c r="CY1" s="8" t="s">
        <v>252</v>
      </c>
      <c r="CZ1" s="12" t="s">
        <v>251</v>
      </c>
      <c r="DA1" t="s">
        <v>250</v>
      </c>
      <c r="DC1" s="14" t="s">
        <v>255</v>
      </c>
      <c r="DD1" t="str">
        <f>A1</f>
        <v>SYMBOL</v>
      </c>
      <c r="DE1" s="12" t="s">
        <v>256</v>
      </c>
      <c r="DF1" s="12" t="s">
        <v>257</v>
      </c>
      <c r="DG1" s="12" t="s">
        <v>258</v>
      </c>
      <c r="DH1" s="12" t="s">
        <v>259</v>
      </c>
      <c r="DI1" s="12" t="s">
        <v>260</v>
      </c>
      <c r="DJ1" s="12" t="s">
        <v>261</v>
      </c>
      <c r="DK1" s="12" t="s">
        <v>262</v>
      </c>
      <c r="DL1" s="12" t="s">
        <v>263</v>
      </c>
      <c r="DM1" s="12" t="s">
        <v>264</v>
      </c>
      <c r="DN1" s="12" t="s">
        <v>265</v>
      </c>
      <c r="DO1" s="12" t="s">
        <v>266</v>
      </c>
      <c r="DP1" s="12" t="s">
        <v>267</v>
      </c>
      <c r="DQ1" s="12" t="s">
        <v>268</v>
      </c>
      <c r="DS1" s="14" t="s">
        <v>269</v>
      </c>
      <c r="DT1" t="str">
        <f>DD1</f>
        <v>SYMBOL</v>
      </c>
      <c r="DU1" s="12" t="s">
        <v>270</v>
      </c>
      <c r="DV1" s="12" t="s">
        <v>271</v>
      </c>
      <c r="DW1" s="12" t="s">
        <v>272</v>
      </c>
      <c r="DX1" s="12" t="s">
        <v>273</v>
      </c>
      <c r="DY1" s="12" t="s">
        <v>274</v>
      </c>
      <c r="DZ1" s="12" t="s">
        <v>275</v>
      </c>
      <c r="EA1" s="12" t="s">
        <v>276</v>
      </c>
      <c r="EB1" s="12" t="s">
        <v>277</v>
      </c>
      <c r="EC1" s="12" t="s">
        <v>278</v>
      </c>
      <c r="ED1" s="12" t="s">
        <v>279</v>
      </c>
      <c r="EE1" s="12" t="s">
        <v>280</v>
      </c>
      <c r="EF1" s="12" t="s">
        <v>281</v>
      </c>
      <c r="EG1" s="12" t="s">
        <v>282</v>
      </c>
      <c r="EH1" s="15" t="s">
        <v>283</v>
      </c>
      <c r="EI1" t="str">
        <f>DT1</f>
        <v>SYMBOL</v>
      </c>
      <c r="EJ1" s="10">
        <f>CASHBC!$B$2</f>
        <v>43951</v>
      </c>
      <c r="EK1" s="10">
        <f>CASHBC!$I$2</f>
        <v>43950</v>
      </c>
      <c r="EL1" s="7">
        <f>CASHBC!$P$2</f>
        <v>43949</v>
      </c>
      <c r="EM1" s="7">
        <f>CASHBC!$W$2</f>
        <v>43948</v>
      </c>
      <c r="EN1" s="10">
        <f>CASHBC!$AD$2</f>
        <v>43945</v>
      </c>
      <c r="EO1" s="10">
        <f>CASHBC!$AK$2</f>
        <v>43944</v>
      </c>
      <c r="EP1" s="10">
        <f>CASHBC!$AR$2</f>
        <v>43943</v>
      </c>
      <c r="EQ1" s="10">
        <f>CASHBC!$AY$2</f>
        <v>43942</v>
      </c>
      <c r="ER1" s="10">
        <f>CASHBC!$BF$2</f>
        <v>43941</v>
      </c>
      <c r="ES1" s="10">
        <f>CASHBC!$BM$2</f>
        <v>43938</v>
      </c>
      <c r="ET1" s="10">
        <f>CASHBC!$BT$2</f>
        <v>43937</v>
      </c>
      <c r="EU1" s="10">
        <f>CASHBC!$CA$2</f>
        <v>43936</v>
      </c>
      <c r="EV1" s="10">
        <f>CASHBC!$CH$2</f>
        <v>43934</v>
      </c>
      <c r="EW1" s="10">
        <f>CASHBC!$CO$2</f>
        <v>43930</v>
      </c>
      <c r="EY1" s="15" t="s">
        <v>283</v>
      </c>
      <c r="EZ1" s="10" t="str">
        <f>EI1</f>
        <v>SYMBOL</v>
      </c>
      <c r="FA1" s="10" t="s">
        <v>230</v>
      </c>
      <c r="FB1" s="10" t="s">
        <v>231</v>
      </c>
      <c r="FC1" s="10" t="s">
        <v>232</v>
      </c>
      <c r="FD1" s="10" t="s">
        <v>233</v>
      </c>
      <c r="FF1" s="16" t="s">
        <v>253</v>
      </c>
      <c r="FG1" s="10" t="str">
        <f>EZ1</f>
        <v>SYMBOL</v>
      </c>
      <c r="FH1" s="10">
        <f>$B$2</f>
        <v>43951</v>
      </c>
      <c r="FI1" s="10">
        <f>$I$2</f>
        <v>43950</v>
      </c>
      <c r="FJ1" s="7">
        <f>$P$2</f>
        <v>43949</v>
      </c>
      <c r="FK1" s="7">
        <f>$W$2</f>
        <v>43948</v>
      </c>
      <c r="FL1" s="10">
        <f>$AD$2</f>
        <v>43945</v>
      </c>
      <c r="FM1" s="10">
        <f>$AK$2</f>
        <v>43944</v>
      </c>
      <c r="FN1" s="10">
        <f>$AR$2</f>
        <v>43943</v>
      </c>
      <c r="FO1" s="10">
        <f>$AY$2</f>
        <v>43942</v>
      </c>
      <c r="FP1" s="10">
        <f>$BF$2</f>
        <v>43941</v>
      </c>
      <c r="FQ1" s="10">
        <f>$BM$2</f>
        <v>43938</v>
      </c>
      <c r="FR1" s="10">
        <f>$BT$2</f>
        <v>43937</v>
      </c>
      <c r="FS1" s="10">
        <f>$CA$2</f>
        <v>43936</v>
      </c>
      <c r="FT1" s="10">
        <f>$CH$2</f>
        <v>43934</v>
      </c>
      <c r="FU1" s="10">
        <f>$CO$2</f>
        <v>43930</v>
      </c>
      <c r="FW1" s="16" t="s">
        <v>253</v>
      </c>
      <c r="FX1" s="10" t="str">
        <f>A1</f>
        <v>SYMBOL</v>
      </c>
      <c r="FY1" s="10" t="s">
        <v>230</v>
      </c>
      <c r="FZ1" s="10" t="s">
        <v>231</v>
      </c>
      <c r="GA1" s="10" t="s">
        <v>232</v>
      </c>
      <c r="GB1" s="10" t="s">
        <v>233</v>
      </c>
      <c r="GD1" s="15" t="s">
        <v>284</v>
      </c>
      <c r="GE1" s="10" t="str">
        <f>FX1</f>
        <v>SYMBOL</v>
      </c>
      <c r="GF1" s="10">
        <f>$B$2</f>
        <v>43951</v>
      </c>
      <c r="GG1" s="10">
        <f>$I$2</f>
        <v>43950</v>
      </c>
      <c r="GH1" s="7">
        <f>$P$2</f>
        <v>43949</v>
      </c>
      <c r="GI1" s="7">
        <f>$W$2</f>
        <v>43948</v>
      </c>
      <c r="GJ1" s="10">
        <f>$AD$2</f>
        <v>43945</v>
      </c>
      <c r="GK1" s="10">
        <f>$AK$2</f>
        <v>43944</v>
      </c>
      <c r="GL1" s="10">
        <f>$AR$2</f>
        <v>43943</v>
      </c>
      <c r="GM1" s="10">
        <f>$AY$2</f>
        <v>43942</v>
      </c>
      <c r="GN1" s="10">
        <f>$BF$2</f>
        <v>43941</v>
      </c>
      <c r="GO1" s="10">
        <f>$BM$2</f>
        <v>43938</v>
      </c>
      <c r="GP1" s="10">
        <f>$BT$2</f>
        <v>43937</v>
      </c>
      <c r="GQ1" s="10">
        <f>$CA$2</f>
        <v>43936</v>
      </c>
      <c r="GR1" s="10">
        <f>$CH$2</f>
        <v>43934</v>
      </c>
      <c r="GS1" s="10">
        <f>$CO$2</f>
        <v>43930</v>
      </c>
      <c r="GU1" s="15" t="s">
        <v>285</v>
      </c>
      <c r="GV1" s="10" t="str">
        <f t="shared" ref="GV1:GV32" si="0">A1</f>
        <v>SYMBOL</v>
      </c>
      <c r="GW1" s="10" t="s">
        <v>230</v>
      </c>
      <c r="GX1" s="10" t="s">
        <v>231</v>
      </c>
      <c r="GY1" s="10" t="s">
        <v>232</v>
      </c>
      <c r="GZ1" s="10" t="s">
        <v>233</v>
      </c>
      <c r="HB1" s="15" t="s">
        <v>286</v>
      </c>
      <c r="HC1" s="10" t="str">
        <f>GE1</f>
        <v>SYMBOL</v>
      </c>
      <c r="HD1" s="10">
        <f>$B$2</f>
        <v>43951</v>
      </c>
      <c r="HE1" s="10">
        <f>$I$2</f>
        <v>43950</v>
      </c>
      <c r="HF1" s="7">
        <f>$P$2</f>
        <v>43949</v>
      </c>
      <c r="HG1" s="7">
        <f>$W$2</f>
        <v>43948</v>
      </c>
      <c r="HH1" s="10">
        <f>$AD$2</f>
        <v>43945</v>
      </c>
      <c r="HI1" s="10">
        <f>$AK$2</f>
        <v>43944</v>
      </c>
      <c r="HJ1" s="10">
        <f>$AR$2</f>
        <v>43943</v>
      </c>
      <c r="HK1" s="10">
        <f>$AY$2</f>
        <v>43942</v>
      </c>
      <c r="HL1" s="10">
        <f>$BF$2</f>
        <v>43941</v>
      </c>
      <c r="HM1" s="10">
        <f>$BM$2</f>
        <v>43938</v>
      </c>
      <c r="HN1" s="10">
        <f>$BT$2</f>
        <v>43937</v>
      </c>
      <c r="HO1" s="10">
        <f>$CA$2</f>
        <v>43936</v>
      </c>
      <c r="HP1" s="10">
        <f>$CH$2</f>
        <v>43934</v>
      </c>
      <c r="HQ1" s="10">
        <f>$CO$2</f>
        <v>43930</v>
      </c>
      <c r="HS1" s="15" t="s">
        <v>287</v>
      </c>
      <c r="HT1" s="10" t="str">
        <f>GV1</f>
        <v>SYMBOL</v>
      </c>
      <c r="HU1" s="10">
        <f>$B$2</f>
        <v>43951</v>
      </c>
      <c r="HV1" s="10">
        <f>$I$2</f>
        <v>43950</v>
      </c>
      <c r="HW1" s="7">
        <f>$P$2</f>
        <v>43949</v>
      </c>
      <c r="HX1" s="7">
        <f>$W$2</f>
        <v>43948</v>
      </c>
      <c r="HY1" s="10">
        <f>$AD$2</f>
        <v>43945</v>
      </c>
      <c r="HZ1" s="10">
        <f>$AK$2</f>
        <v>43944</v>
      </c>
      <c r="IA1" s="10">
        <f>$AR$2</f>
        <v>43943</v>
      </c>
      <c r="IB1" s="10">
        <f>$AY$2</f>
        <v>43942</v>
      </c>
      <c r="IC1" s="10">
        <f>$BF$2</f>
        <v>43941</v>
      </c>
      <c r="ID1" s="10">
        <f>$BM$2</f>
        <v>43938</v>
      </c>
      <c r="IE1" s="10">
        <f>$BT$2</f>
        <v>43937</v>
      </c>
      <c r="IF1" s="10">
        <f>$CA$2</f>
        <v>43936</v>
      </c>
      <c r="IG1" s="10">
        <f>$CH$2</f>
        <v>43934</v>
      </c>
      <c r="IH1" s="10">
        <f>$CO$2</f>
        <v>43930</v>
      </c>
      <c r="II1" t="s">
        <v>288</v>
      </c>
      <c r="IJ1" t="s">
        <v>289</v>
      </c>
      <c r="IK1" t="s">
        <v>290</v>
      </c>
      <c r="IL1" t="s">
        <v>291</v>
      </c>
    </row>
    <row r="2" spans="1:246" x14ac:dyDescent="0.25">
      <c r="A2" t="s">
        <v>10</v>
      </c>
      <c r="B2" s="10">
        <v>43951</v>
      </c>
      <c r="C2" s="12">
        <v>19.100829999999998</v>
      </c>
      <c r="D2" s="12">
        <v>223.73250676500001</v>
      </c>
      <c r="E2" s="8">
        <v>70667</v>
      </c>
      <c r="F2" s="12">
        <v>4.268401354482255</v>
      </c>
      <c r="G2" s="13">
        <v>55.799999999999955</v>
      </c>
      <c r="H2" s="10" t="s">
        <v>10</v>
      </c>
      <c r="I2" s="10">
        <v>43950</v>
      </c>
      <c r="J2" s="12">
        <v>19.98171</v>
      </c>
      <c r="K2" s="12">
        <v>224.28922113000002</v>
      </c>
      <c r="L2" s="8">
        <v>70688</v>
      </c>
      <c r="M2" s="12">
        <v>3.5508211273865151E-2</v>
      </c>
      <c r="N2" s="12">
        <v>33</v>
      </c>
      <c r="O2" s="12" t="s">
        <v>10</v>
      </c>
      <c r="P2" s="10">
        <v>43949</v>
      </c>
      <c r="Q2" s="12">
        <v>10.94422</v>
      </c>
      <c r="R2" s="12">
        <v>124.44902485499999</v>
      </c>
      <c r="S2">
        <v>35480</v>
      </c>
      <c r="T2" s="12">
        <v>-0.51849898936638461</v>
      </c>
      <c r="U2" s="12">
        <v>36</v>
      </c>
      <c r="V2" s="12" t="s">
        <v>10</v>
      </c>
      <c r="W2" s="7">
        <v>43948</v>
      </c>
      <c r="X2" s="12">
        <v>14.694800000000001</v>
      </c>
      <c r="Y2" s="12">
        <v>169.32095298499999</v>
      </c>
      <c r="Z2" s="8">
        <v>48996</v>
      </c>
      <c r="AA2" s="12">
        <v>-1.4352412242780488</v>
      </c>
      <c r="AB2" s="12">
        <v>46.5</v>
      </c>
      <c r="AC2" s="8" t="s">
        <v>10</v>
      </c>
      <c r="AD2" s="10">
        <v>43945</v>
      </c>
      <c r="AE2" s="12">
        <v>13.323560000000001</v>
      </c>
      <c r="AF2" s="12">
        <v>155.80209972</v>
      </c>
      <c r="AG2" s="8">
        <v>57455</v>
      </c>
      <c r="AH2" s="12">
        <v>-2.8938636650006337</v>
      </c>
      <c r="AI2">
        <v>41.299999999999955</v>
      </c>
      <c r="AJ2" s="12" t="s">
        <v>10</v>
      </c>
      <c r="AK2" s="7">
        <v>43944</v>
      </c>
      <c r="AL2" s="12">
        <v>20.722390000000001</v>
      </c>
      <c r="AM2" s="12">
        <v>249.681524725</v>
      </c>
      <c r="AN2" s="8">
        <v>68783</v>
      </c>
      <c r="AO2" s="12">
        <v>-2.7286405595543051</v>
      </c>
      <c r="AP2" s="12">
        <v>60.400000000000091</v>
      </c>
      <c r="AQ2" t="s">
        <v>10</v>
      </c>
      <c r="AR2" s="10">
        <v>43943</v>
      </c>
      <c r="AS2" s="12">
        <v>49.106520000000003</v>
      </c>
      <c r="AT2" s="12">
        <v>577.74718786999995</v>
      </c>
      <c r="AU2">
        <v>173833</v>
      </c>
      <c r="AV2" s="12">
        <v>8.5243017374092886</v>
      </c>
      <c r="AW2" s="12">
        <v>124</v>
      </c>
      <c r="AX2" s="10" t="s">
        <v>10</v>
      </c>
      <c r="AY2" s="10">
        <v>43942</v>
      </c>
      <c r="AZ2" s="12">
        <v>13.79968</v>
      </c>
      <c r="BA2" s="12">
        <v>158.186933745</v>
      </c>
      <c r="BB2" s="8">
        <v>55890</v>
      </c>
      <c r="BC2" s="12">
        <v>-3.3985538068906891</v>
      </c>
      <c r="BD2" s="12">
        <v>34.549999999999955</v>
      </c>
      <c r="BE2" s="12" t="s">
        <v>10</v>
      </c>
      <c r="BF2" s="10">
        <v>43941</v>
      </c>
      <c r="BG2" s="12">
        <v>19.514579999999999</v>
      </c>
      <c r="BH2" s="12">
        <v>232.059281075</v>
      </c>
      <c r="BI2">
        <v>92018</v>
      </c>
      <c r="BJ2" s="12">
        <v>0.69918144611187294</v>
      </c>
      <c r="BK2" s="12">
        <v>40.650000000000091</v>
      </c>
      <c r="BL2" s="12" t="s">
        <v>10</v>
      </c>
      <c r="BM2" s="7">
        <v>43938</v>
      </c>
      <c r="BN2" s="12">
        <v>16.144089999999998</v>
      </c>
      <c r="BO2" s="12">
        <v>188.33124229500001</v>
      </c>
      <c r="BP2" s="8">
        <v>50979</v>
      </c>
      <c r="BQ2" s="12">
        <v>2.311811572118939</v>
      </c>
      <c r="BR2" s="12">
        <v>57.049999999999955</v>
      </c>
      <c r="BS2" t="s">
        <v>10</v>
      </c>
      <c r="BT2" s="10">
        <v>43937</v>
      </c>
      <c r="BU2" s="12">
        <v>15.488429999999999</v>
      </c>
      <c r="BV2" s="12">
        <v>177.73592400999999</v>
      </c>
      <c r="BW2" s="8">
        <v>55691</v>
      </c>
      <c r="BX2" s="12">
        <v>1.0589217452436359</v>
      </c>
      <c r="BY2">
        <v>48.150000000000091</v>
      </c>
      <c r="BZ2" s="12" t="s">
        <v>10</v>
      </c>
      <c r="CA2" s="7">
        <v>43936</v>
      </c>
      <c r="CB2" s="12">
        <v>29.314879999999999</v>
      </c>
      <c r="CC2" s="12">
        <v>332.15047838499999</v>
      </c>
      <c r="CD2" s="8">
        <v>96878</v>
      </c>
      <c r="CE2" s="12">
        <v>6.5354884047786364</v>
      </c>
      <c r="CF2" s="12">
        <v>85.75</v>
      </c>
      <c r="CG2" s="12" t="s">
        <v>10</v>
      </c>
      <c r="CH2" s="10">
        <v>43934</v>
      </c>
      <c r="CI2" s="12">
        <v>35.720869999999998</v>
      </c>
      <c r="CJ2" s="12">
        <v>379.35065187499998</v>
      </c>
      <c r="CK2" s="8">
        <v>112238</v>
      </c>
      <c r="CL2" s="12">
        <v>6.5382691345672743</v>
      </c>
      <c r="CM2" s="12">
        <v>120.64999999999986</v>
      </c>
      <c r="CN2" s="12" t="s">
        <v>10</v>
      </c>
      <c r="CO2" s="10">
        <v>43930</v>
      </c>
      <c r="CP2" s="12">
        <v>26.588850000000001</v>
      </c>
      <c r="CQ2" s="12">
        <v>262.19211673500001</v>
      </c>
      <c r="CR2" s="8">
        <v>86550</v>
      </c>
      <c r="CS2" s="12">
        <v>5.4024371110297675</v>
      </c>
      <c r="CT2" s="12">
        <v>63.200000000000045</v>
      </c>
      <c r="CU2" s="12" t="s">
        <v>10</v>
      </c>
      <c r="CV2" s="10">
        <v>43929</v>
      </c>
      <c r="CW2" s="12">
        <v>21.536269999999998</v>
      </c>
      <c r="CX2" s="12">
        <v>210.132038865</v>
      </c>
      <c r="CY2" s="8">
        <v>79728</v>
      </c>
      <c r="CZ2" s="12">
        <v>-5.1438190009406446</v>
      </c>
      <c r="DA2" s="12">
        <v>88.650000000000091</v>
      </c>
      <c r="DD2" t="str">
        <f t="shared" ref="DD2:DD65" si="1">A2</f>
        <v>ACC</v>
      </c>
      <c r="DE2" s="12">
        <v>-4.4084315106164649</v>
      </c>
      <c r="DF2" s="12">
        <v>82.577744233942667</v>
      </c>
      <c r="DG2" s="12">
        <v>-25.523178267142129</v>
      </c>
      <c r="DH2" s="12">
        <v>10.291843921594531</v>
      </c>
      <c r="DI2" s="12">
        <v>-35.704520569297266</v>
      </c>
      <c r="DJ2" s="12">
        <v>-57.801143310501338</v>
      </c>
      <c r="DK2" s="12">
        <v>255.85259948056765</v>
      </c>
      <c r="DL2" s="12">
        <v>-29.285283106272331</v>
      </c>
      <c r="DM2" s="12">
        <v>20.87754713954147</v>
      </c>
      <c r="DN2" s="12">
        <v>4.2332244133201318</v>
      </c>
      <c r="DO2" s="12">
        <v>-47.165296259101183</v>
      </c>
      <c r="DP2" s="12">
        <v>-17.933465786247645</v>
      </c>
      <c r="DQ2" s="12">
        <v>34.34529887528042</v>
      </c>
      <c r="DT2" t="str">
        <f t="shared" ref="DT2:DT65" si="2">DD2</f>
        <v>ACC</v>
      </c>
      <c r="DU2" s="13">
        <v>-0.24821271490230384</v>
      </c>
      <c r="DV2" s="13">
        <v>80.225776289792066</v>
      </c>
      <c r="DW2" s="13">
        <v>-26.501107712271839</v>
      </c>
      <c r="DX2" s="13">
        <v>8.6769390716141945</v>
      </c>
      <c r="DY2" s="13">
        <v>-37.599668260757014</v>
      </c>
      <c r="DZ2" s="13">
        <v>-56.783601899386248</v>
      </c>
      <c r="EA2" s="13">
        <v>265.23066361557909</v>
      </c>
      <c r="EB2" s="13">
        <v>-31.833394892801099</v>
      </c>
      <c r="EC2" s="13">
        <v>23.218685464573564</v>
      </c>
      <c r="ED2" s="13">
        <v>5.9612699818658452</v>
      </c>
      <c r="EE2" s="13">
        <v>-46.489336738517672</v>
      </c>
      <c r="EF2" s="13">
        <v>-12.442359926549685</v>
      </c>
      <c r="EG2" s="13">
        <v>44.684232538697252</v>
      </c>
      <c r="EI2" t="str">
        <f t="shared" ref="EI2:EI65" si="3">DT2</f>
        <v>ACC</v>
      </c>
      <c r="EJ2" s="12">
        <f>C2</f>
        <v>19.100829999999998</v>
      </c>
      <c r="EK2" s="12">
        <f>J2</f>
        <v>19.98171</v>
      </c>
      <c r="EL2" s="12">
        <f>Q2</f>
        <v>10.94422</v>
      </c>
      <c r="EM2" s="12">
        <f>X2</f>
        <v>14.694800000000001</v>
      </c>
      <c r="EN2" s="12">
        <f>AE2</f>
        <v>13.323560000000001</v>
      </c>
      <c r="EO2" s="12">
        <f>AL2</f>
        <v>20.722390000000001</v>
      </c>
      <c r="EP2" s="12">
        <f>AS2</f>
        <v>49.106520000000003</v>
      </c>
      <c r="EQ2" s="12">
        <f>AZ2</f>
        <v>13.79968</v>
      </c>
      <c r="ER2" s="12">
        <f>BG2</f>
        <v>19.514579999999999</v>
      </c>
      <c r="ES2" s="12">
        <f>BN2</f>
        <v>16.144089999999998</v>
      </c>
      <c r="ET2" s="12">
        <f>BU2</f>
        <v>15.488429999999999</v>
      </c>
      <c r="EU2" s="12">
        <f>CB2</f>
        <v>29.314879999999999</v>
      </c>
      <c r="EV2" s="12">
        <f>CI2</f>
        <v>35.720869999999998</v>
      </c>
      <c r="EW2" s="12">
        <f>CP2</f>
        <v>26.588850000000001</v>
      </c>
      <c r="EZ2" s="10" t="str">
        <f t="shared" ref="EZ2:EZ65" si="4">EI2</f>
        <v>ACC</v>
      </c>
      <c r="FA2" s="12">
        <f>AVERAGE(EK2:EM2)</f>
        <v>15.206910000000001</v>
      </c>
      <c r="FB2" s="12">
        <f>AVERAGE(EK2:EO2)</f>
        <v>15.933336000000001</v>
      </c>
      <c r="FC2" s="12">
        <f>AVERAGE(EK2:ER2)</f>
        <v>20.260932499999999</v>
      </c>
      <c r="FD2" s="12">
        <f>AVERAGE(EK2:EW2)</f>
        <v>21.949583076923073</v>
      </c>
      <c r="FF2" s="12"/>
      <c r="FG2" s="10" t="str">
        <f t="shared" ref="FG2:FG65" si="5">EZ2</f>
        <v>ACC</v>
      </c>
      <c r="FH2" s="12">
        <f t="shared" ref="FH2:FH33" si="6">D2</f>
        <v>223.73250676500001</v>
      </c>
      <c r="FI2" s="12">
        <f t="shared" ref="FI2:FI33" si="7">K2</f>
        <v>224.28922113000002</v>
      </c>
      <c r="FJ2" s="12">
        <f t="shared" ref="FJ2:FJ33" si="8">R2</f>
        <v>124.44902485499999</v>
      </c>
      <c r="FK2" s="12">
        <f t="shared" ref="FK2:FK33" si="9">Y2</f>
        <v>169.32095298499999</v>
      </c>
      <c r="FL2" s="12">
        <f t="shared" ref="FL2:FL33" si="10">AF2</f>
        <v>155.80209972</v>
      </c>
      <c r="FM2" s="12">
        <f t="shared" ref="FM2:FM33" si="11">AM2</f>
        <v>249.681524725</v>
      </c>
      <c r="FN2" s="12">
        <f t="shared" ref="FN2:FN33" si="12">AT2</f>
        <v>577.74718786999995</v>
      </c>
      <c r="FO2" s="12">
        <f t="shared" ref="FO2:FO33" si="13">BA2</f>
        <v>158.186933745</v>
      </c>
      <c r="FP2" s="12">
        <f t="shared" ref="FP2:FP33" si="14">BH2</f>
        <v>232.059281075</v>
      </c>
      <c r="FQ2" s="12">
        <f t="shared" ref="FQ2:FQ33" si="15">BO2</f>
        <v>188.33124229500001</v>
      </c>
      <c r="FR2" s="12">
        <f t="shared" ref="FR2:FR33" si="16">BV2</f>
        <v>177.73592400999999</v>
      </c>
      <c r="FS2" s="12">
        <f t="shared" ref="FS2:FS33" si="17">CC2</f>
        <v>332.15047838499999</v>
      </c>
      <c r="FT2" s="12">
        <f t="shared" ref="FT2:FT33" si="18">CJ2</f>
        <v>379.35065187499998</v>
      </c>
      <c r="FU2" s="12">
        <f t="shared" ref="FU2:FU33" si="19">CQ2</f>
        <v>262.19211673500001</v>
      </c>
      <c r="FX2" s="10" t="str">
        <f t="shared" ref="FX2:FX65" si="20">A2</f>
        <v>ACC</v>
      </c>
      <c r="FY2" s="12">
        <f>AVERAGE(FI2:FK2)</f>
        <v>172.68639965666668</v>
      </c>
      <c r="FZ2" s="12">
        <f>AVERAGE(FI2:FM2)</f>
        <v>184.70856468300002</v>
      </c>
      <c r="GA2" s="12">
        <f>AVERAGE(FI2:FP2)</f>
        <v>236.442028263125</v>
      </c>
      <c r="GB2" s="12">
        <f>AVERAGE(FI2:FU2)</f>
        <v>248.56127995423077</v>
      </c>
      <c r="GE2" s="10" t="str">
        <f t="shared" ref="GE2:GE65" si="21">FX2</f>
        <v>ACC</v>
      </c>
      <c r="GF2" s="8">
        <f t="shared" ref="GF2:GF33" si="22">E2</f>
        <v>70667</v>
      </c>
      <c r="GG2" s="8">
        <f t="shared" ref="GG2:GG33" si="23">L2</f>
        <v>70688</v>
      </c>
      <c r="GH2">
        <f t="shared" ref="GH2:GH33" si="24">S2</f>
        <v>35480</v>
      </c>
      <c r="GI2" s="8">
        <f t="shared" ref="GI2:GI33" si="25">Z2</f>
        <v>48996</v>
      </c>
      <c r="GJ2" s="8">
        <f t="shared" ref="GJ2:GJ33" si="26">AG2</f>
        <v>57455</v>
      </c>
      <c r="GK2" s="8">
        <f t="shared" ref="GK2:GK33" si="27">AN2</f>
        <v>68783</v>
      </c>
      <c r="GL2">
        <f t="shared" ref="GL2:GL33" si="28">AU2</f>
        <v>173833</v>
      </c>
      <c r="GM2" s="8">
        <f t="shared" ref="GM2:GM33" si="29">BB2</f>
        <v>55890</v>
      </c>
      <c r="GN2" s="8">
        <f t="shared" ref="GN2:GN33" si="30">BI2</f>
        <v>92018</v>
      </c>
      <c r="GO2" s="8">
        <f t="shared" ref="GO2:GO33" si="31">BP2</f>
        <v>50979</v>
      </c>
      <c r="GP2" s="8">
        <f t="shared" ref="GP2:GP33" si="32">BW2</f>
        <v>55691</v>
      </c>
      <c r="GQ2" s="8">
        <f t="shared" ref="GQ2:GQ33" si="33">CD2</f>
        <v>96878</v>
      </c>
      <c r="GR2" s="8">
        <f t="shared" ref="GR2:GR33" si="34">CK2</f>
        <v>112238</v>
      </c>
      <c r="GS2" s="8">
        <f t="shared" ref="GS2:GS33" si="35">CR2</f>
        <v>86550</v>
      </c>
      <c r="GV2" s="10" t="str">
        <f t="shared" si="0"/>
        <v>ACC</v>
      </c>
      <c r="GW2" s="8">
        <f>AVERAGE(GG2:GI2)</f>
        <v>51721.333333333336</v>
      </c>
      <c r="GX2" s="8">
        <f>AVERAGE(GG2:GK2)</f>
        <v>56280.4</v>
      </c>
      <c r="GY2" s="8">
        <f>AVERAGE(GG2:GN2)</f>
        <v>75392.875</v>
      </c>
      <c r="GZ2" s="8">
        <f>AVERAGE(GG2:GS2)</f>
        <v>77344.538461538468</v>
      </c>
      <c r="HC2" s="10" t="str">
        <f t="shared" ref="HC2:HC65" si="36">GE2</f>
        <v>ACC</v>
      </c>
      <c r="HD2" s="12">
        <f t="shared" ref="HD2:HD33" si="37">F2</f>
        <v>4.268401354482255</v>
      </c>
      <c r="HE2" s="12">
        <f t="shared" ref="HE2:HE33" si="38">M2</f>
        <v>3.5508211273865151E-2</v>
      </c>
      <c r="HF2" s="12">
        <f t="shared" ref="HF2:HF33" si="39">T2</f>
        <v>-0.51849898936638461</v>
      </c>
      <c r="HG2" s="12">
        <f t="shared" ref="HG2:HG33" si="40">AA2</f>
        <v>-1.4352412242780488</v>
      </c>
      <c r="HH2" s="12">
        <f t="shared" ref="HH2:HH33" si="41">AH2</f>
        <v>-2.8938636650006337</v>
      </c>
      <c r="HI2" s="12">
        <f t="shared" ref="HI2:HI33" si="42">AO2</f>
        <v>-2.7286405595543051</v>
      </c>
      <c r="HJ2" s="12">
        <f t="shared" ref="HJ2:HJ33" si="43">AV2</f>
        <v>8.5243017374092886</v>
      </c>
      <c r="HK2" s="12">
        <f t="shared" ref="HK2:HK33" si="44">BC2</f>
        <v>-3.3985538068906891</v>
      </c>
      <c r="HL2" s="12">
        <f t="shared" ref="HL2:HL33" si="45">BJ2</f>
        <v>0.69918144611187294</v>
      </c>
      <c r="HM2" s="12">
        <f t="shared" ref="HM2:HM33" si="46">BQ2</f>
        <v>2.311811572118939</v>
      </c>
      <c r="HN2" s="12">
        <f t="shared" ref="HN2:HN33" si="47">BX2</f>
        <v>1.0589217452436359</v>
      </c>
      <c r="HO2" s="12">
        <f t="shared" ref="HO2:HO33" si="48">CE2</f>
        <v>6.5354884047786364</v>
      </c>
      <c r="HP2" s="12">
        <f t="shared" ref="HP2:HP33" si="49">CL2</f>
        <v>6.5382691345672743</v>
      </c>
      <c r="HQ2" s="12">
        <f t="shared" ref="HQ2:HQ33" si="50">CS2</f>
        <v>5.4024371110297675</v>
      </c>
      <c r="HT2" s="10" t="str">
        <f t="shared" ref="HT2:HT65" si="51">GV2</f>
        <v>ACC</v>
      </c>
      <c r="HU2" s="13">
        <f t="shared" ref="HU2:HU33" si="52">G2</f>
        <v>55.799999999999955</v>
      </c>
      <c r="HV2" s="12">
        <f t="shared" ref="HV2:HV33" si="53">N2</f>
        <v>33</v>
      </c>
      <c r="HW2" s="12">
        <f t="shared" ref="HW2:HW33" si="54">U2</f>
        <v>36</v>
      </c>
      <c r="HX2" s="12">
        <f t="shared" ref="HX2:HX33" si="55">AB2</f>
        <v>46.5</v>
      </c>
      <c r="HY2">
        <f t="shared" ref="HY2:HY33" si="56">AI2</f>
        <v>41.299999999999955</v>
      </c>
      <c r="HZ2" s="12">
        <f t="shared" ref="HZ2:HZ33" si="57">AP2</f>
        <v>60.400000000000091</v>
      </c>
      <c r="IA2" s="12">
        <f t="shared" ref="IA2:IA33" si="58">AW2</f>
        <v>124</v>
      </c>
      <c r="IB2" s="12">
        <f t="shared" ref="IB2:IB33" si="59">BD2</f>
        <v>34.549999999999955</v>
      </c>
      <c r="IC2" s="12">
        <f t="shared" ref="IC2:IC33" si="60">BK2</f>
        <v>40.650000000000091</v>
      </c>
      <c r="ID2" s="12">
        <f t="shared" ref="ID2:ID33" si="61">BR2</f>
        <v>57.049999999999955</v>
      </c>
      <c r="IE2">
        <f t="shared" ref="IE2:IE33" si="62">BY2</f>
        <v>48.150000000000091</v>
      </c>
      <c r="IF2" s="12">
        <f t="shared" ref="IF2:IF33" si="63">CF2</f>
        <v>85.75</v>
      </c>
      <c r="IG2" s="12">
        <f t="shared" ref="IG2:IG33" si="64">CM2</f>
        <v>120.64999999999986</v>
      </c>
      <c r="IH2" s="12">
        <f t="shared" ref="IH2:IH33" si="65">CT2</f>
        <v>63.200000000000045</v>
      </c>
      <c r="II2" s="13" t="str">
        <f>IF(MIN(HU2:HX2)=HU2,"NR4","")</f>
        <v/>
      </c>
      <c r="IJ2" t="str">
        <f>IF(MIN(HU2:IB2)=HU2,"NR7","")</f>
        <v/>
      </c>
      <c r="IK2" t="str">
        <f>IF(MIN(HU2:IH2)=HU2,"NR14","")</f>
        <v/>
      </c>
      <c r="IL2" t="str">
        <f>IF(AND(II2="NR4",IJ2="NR7",IK2="NR14"),"ALL",IF(AND(II2="NR4",IJ2="NR7"),"NR4/7",IF(II2="NR4","Only NR4",IF(IJ2="NR7","Only NR7",IF(IK2="NR14","Only NR14","")))))</f>
        <v/>
      </c>
    </row>
    <row r="3" spans="1:246" x14ac:dyDescent="0.25">
      <c r="A3" t="s">
        <v>11</v>
      </c>
      <c r="B3" s="10">
        <v>43951</v>
      </c>
      <c r="C3" s="12">
        <v>49.003219999999999</v>
      </c>
      <c r="D3" s="12">
        <v>70.311977249999998</v>
      </c>
      <c r="E3" s="8">
        <v>42301</v>
      </c>
      <c r="F3" s="12">
        <v>1.3620071684587853</v>
      </c>
      <c r="G3" s="13">
        <v>7.1499999999999773</v>
      </c>
      <c r="H3" s="10" t="s">
        <v>11</v>
      </c>
      <c r="I3" s="10">
        <v>43950</v>
      </c>
      <c r="J3" s="12">
        <v>47.743650000000002</v>
      </c>
      <c r="K3" s="12">
        <v>65.672973040000002</v>
      </c>
      <c r="L3" s="8">
        <v>34981</v>
      </c>
      <c r="M3" s="12">
        <v>0.50251256281406209</v>
      </c>
      <c r="N3" s="12">
        <v>5.0499999999999829</v>
      </c>
      <c r="O3" s="12" t="s">
        <v>11</v>
      </c>
      <c r="P3" s="10">
        <v>43949</v>
      </c>
      <c r="Q3" s="12">
        <v>57.212090000000003</v>
      </c>
      <c r="R3" s="12">
        <v>80.032983579999993</v>
      </c>
      <c r="S3">
        <v>42803</v>
      </c>
      <c r="T3" s="12">
        <v>3.1946508172362642</v>
      </c>
      <c r="U3" s="12">
        <v>6.8499999999999943</v>
      </c>
      <c r="V3" s="12" t="s">
        <v>11</v>
      </c>
      <c r="W3" s="7">
        <v>43948</v>
      </c>
      <c r="X3" s="12">
        <v>29.969329999999999</v>
      </c>
      <c r="Y3" s="12">
        <v>40.728072114999996</v>
      </c>
      <c r="Z3" s="8">
        <v>20929</v>
      </c>
      <c r="AA3" s="12">
        <v>-0.25993316004455574</v>
      </c>
      <c r="AB3" s="12">
        <v>4.25</v>
      </c>
      <c r="AC3" s="8" t="s">
        <v>11</v>
      </c>
      <c r="AD3" s="10">
        <v>43945</v>
      </c>
      <c r="AE3" s="12">
        <v>18.231670000000001</v>
      </c>
      <c r="AF3" s="12">
        <v>25.060048780000002</v>
      </c>
      <c r="AG3" s="8">
        <v>13960</v>
      </c>
      <c r="AH3" s="12">
        <v>-4.3416370106761528</v>
      </c>
      <c r="AI3">
        <v>6.4500000000000171</v>
      </c>
      <c r="AJ3" s="12" t="s">
        <v>11</v>
      </c>
      <c r="AK3" s="7">
        <v>43944</v>
      </c>
      <c r="AL3" s="12">
        <v>33.71275</v>
      </c>
      <c r="AM3" s="12">
        <v>47.484893730000003</v>
      </c>
      <c r="AN3" s="8">
        <v>24817</v>
      </c>
      <c r="AO3" s="12">
        <v>1.4534883720930232</v>
      </c>
      <c r="AP3" s="12">
        <v>5</v>
      </c>
      <c r="AQ3" t="s">
        <v>11</v>
      </c>
      <c r="AR3" s="10">
        <v>43943</v>
      </c>
      <c r="AS3" s="12">
        <v>60.121630000000003</v>
      </c>
      <c r="AT3" s="12">
        <v>81.118692100000004</v>
      </c>
      <c r="AU3">
        <v>27169</v>
      </c>
      <c r="AV3" s="12">
        <v>1.3240161824200158</v>
      </c>
      <c r="AW3" s="12">
        <v>6.7000000000000171</v>
      </c>
      <c r="AX3" s="10" t="s">
        <v>11</v>
      </c>
      <c r="AY3" s="10">
        <v>43942</v>
      </c>
      <c r="AZ3" s="12">
        <v>35.761780000000002</v>
      </c>
      <c r="BA3" s="12">
        <v>48.955695110000001</v>
      </c>
      <c r="BB3" s="8">
        <v>29177</v>
      </c>
      <c r="BC3" s="12">
        <v>-7.6005453306066659</v>
      </c>
      <c r="BD3" s="12">
        <v>8.8499999999999943</v>
      </c>
      <c r="BE3" s="12" t="s">
        <v>11</v>
      </c>
      <c r="BF3" s="10">
        <v>43941</v>
      </c>
      <c r="BG3" s="12">
        <v>68.352680000000007</v>
      </c>
      <c r="BH3" s="12">
        <v>102.77295588999999</v>
      </c>
      <c r="BI3">
        <v>47481</v>
      </c>
      <c r="BJ3" s="12">
        <v>2.0847810979847115</v>
      </c>
      <c r="BK3" s="12">
        <v>12.849999999999994</v>
      </c>
      <c r="BL3" s="12" t="s">
        <v>11</v>
      </c>
      <c r="BM3" s="7">
        <v>43938</v>
      </c>
      <c r="BN3" s="12">
        <v>23.840330000000002</v>
      </c>
      <c r="BO3" s="12">
        <v>34.459485380000004</v>
      </c>
      <c r="BP3" s="8">
        <v>26603</v>
      </c>
      <c r="BQ3" s="12">
        <v>0.45359385903696947</v>
      </c>
      <c r="BR3" s="12">
        <v>7</v>
      </c>
      <c r="BS3" t="s">
        <v>11</v>
      </c>
      <c r="BT3" s="10">
        <v>43937</v>
      </c>
      <c r="BU3" s="12">
        <v>26.856950000000001</v>
      </c>
      <c r="BV3" s="12">
        <v>38.232152794999998</v>
      </c>
      <c r="BW3" s="8">
        <v>20157</v>
      </c>
      <c r="BX3" s="12">
        <v>-1.4113597246127445</v>
      </c>
      <c r="BY3">
        <v>4.2999999999999829</v>
      </c>
      <c r="BZ3" s="12" t="s">
        <v>11</v>
      </c>
      <c r="CA3" s="7">
        <v>43936</v>
      </c>
      <c r="CB3" s="12">
        <v>34.135179999999998</v>
      </c>
      <c r="CC3" s="12">
        <v>50.212523375000004</v>
      </c>
      <c r="CD3" s="8">
        <v>29711</v>
      </c>
      <c r="CE3" s="12">
        <v>-0.68493150684931503</v>
      </c>
      <c r="CF3" s="12">
        <v>7.75</v>
      </c>
      <c r="CG3" s="12" t="s">
        <v>11</v>
      </c>
      <c r="CH3" s="10">
        <v>43934</v>
      </c>
      <c r="CI3" s="12">
        <v>22.0456</v>
      </c>
      <c r="CJ3" s="12">
        <v>31.377592930000002</v>
      </c>
      <c r="CK3" s="8">
        <v>16097</v>
      </c>
      <c r="CL3" s="12">
        <v>4.598104598104606</v>
      </c>
      <c r="CM3" s="12">
        <v>12.449999999999989</v>
      </c>
      <c r="CN3" s="12" t="s">
        <v>11</v>
      </c>
      <c r="CO3" s="10">
        <v>43930</v>
      </c>
      <c r="CP3" s="12">
        <v>23.595279999999999</v>
      </c>
      <c r="CQ3" s="12">
        <v>33.718528855000002</v>
      </c>
      <c r="CR3" s="8">
        <v>16405</v>
      </c>
      <c r="CS3" s="12">
        <v>3.1498913830557527</v>
      </c>
      <c r="CT3" s="12">
        <v>6.25</v>
      </c>
      <c r="CU3" s="12" t="s">
        <v>11</v>
      </c>
      <c r="CV3" s="10">
        <v>43929</v>
      </c>
      <c r="CW3" s="12">
        <v>32.372900000000001</v>
      </c>
      <c r="CX3" s="12">
        <v>45.649227310000001</v>
      </c>
      <c r="CY3" s="8">
        <v>23696</v>
      </c>
      <c r="CZ3" s="12">
        <v>-0.47050307636627264</v>
      </c>
      <c r="DA3" s="12">
        <v>12.25</v>
      </c>
      <c r="DD3" t="str">
        <f t="shared" si="1"/>
        <v>ADANIENT</v>
      </c>
      <c r="DE3" s="12">
        <v>2.638193770271013</v>
      </c>
      <c r="DF3" s="12">
        <v>-16.549718774475817</v>
      </c>
      <c r="DG3" s="12">
        <v>90.90213227990084</v>
      </c>
      <c r="DH3" s="12">
        <v>64.380608029873272</v>
      </c>
      <c r="DI3" s="12">
        <v>-45.920549347057118</v>
      </c>
      <c r="DJ3" s="12">
        <v>-43.925755173304523</v>
      </c>
      <c r="DK3" s="12">
        <v>68.116995294976931</v>
      </c>
      <c r="DL3" s="12">
        <v>-47.68050060363398</v>
      </c>
      <c r="DM3" s="12">
        <v>186.71029302027279</v>
      </c>
      <c r="DN3" s="12">
        <v>-11.23217640126671</v>
      </c>
      <c r="DO3" s="12">
        <v>-21.321785911191906</v>
      </c>
      <c r="DP3" s="12">
        <v>54.838970134630024</v>
      </c>
      <c r="DQ3" s="12">
        <v>-6.5677542288118591</v>
      </c>
      <c r="DT3" t="str">
        <f t="shared" si="2"/>
        <v>ADANIENT</v>
      </c>
      <c r="DU3" s="13">
        <v>7.0637950366195206</v>
      </c>
      <c r="DV3" s="13">
        <v>-17.942615528816191</v>
      </c>
      <c r="DW3" s="13">
        <v>96.50570091807549</v>
      </c>
      <c r="DX3" s="13">
        <v>62.521918742250712</v>
      </c>
      <c r="DY3" s="13">
        <v>-47.225218776961128</v>
      </c>
      <c r="DZ3" s="13">
        <v>-41.462451500743562</v>
      </c>
      <c r="EA3" s="13">
        <v>65.698172434753531</v>
      </c>
      <c r="EB3" s="13">
        <v>-52.365196966409833</v>
      </c>
      <c r="EC3" s="13">
        <v>198.24286334133288</v>
      </c>
      <c r="ED3" s="13">
        <v>-9.867787030536725</v>
      </c>
      <c r="EE3" s="13">
        <v>-23.85932786234925</v>
      </c>
      <c r="EF3" s="13">
        <v>60.026690023733444</v>
      </c>
      <c r="EG3" s="13">
        <v>-6.9425802503624681</v>
      </c>
      <c r="EI3" t="str">
        <f t="shared" si="3"/>
        <v>ADANIENT</v>
      </c>
      <c r="EJ3" s="12">
        <f t="shared" ref="EJ3:EJ66" si="66">C3</f>
        <v>49.003219999999999</v>
      </c>
      <c r="EK3" s="12">
        <f t="shared" ref="EK3:EK66" si="67">J3</f>
        <v>47.743650000000002</v>
      </c>
      <c r="EL3" s="12">
        <f t="shared" ref="EL3:EL66" si="68">Q3</f>
        <v>57.212090000000003</v>
      </c>
      <c r="EM3" s="12">
        <f t="shared" ref="EM3:EM66" si="69">X3</f>
        <v>29.969329999999999</v>
      </c>
      <c r="EN3" s="12">
        <f t="shared" ref="EN3:EN66" si="70">AE3</f>
        <v>18.231670000000001</v>
      </c>
      <c r="EO3" s="12">
        <f t="shared" ref="EO3:EO66" si="71">AL3</f>
        <v>33.71275</v>
      </c>
      <c r="EP3" s="12">
        <f t="shared" ref="EP3:EP66" si="72">AS3</f>
        <v>60.121630000000003</v>
      </c>
      <c r="EQ3" s="12">
        <f t="shared" ref="EQ3:EQ66" si="73">AZ3</f>
        <v>35.761780000000002</v>
      </c>
      <c r="ER3" s="12">
        <f t="shared" ref="ER3:ER66" si="74">BG3</f>
        <v>68.352680000000007</v>
      </c>
      <c r="ES3" s="12">
        <f t="shared" ref="ES3:ES66" si="75">BN3</f>
        <v>23.840330000000002</v>
      </c>
      <c r="ET3" s="12">
        <f t="shared" ref="ET3:ET66" si="76">BU3</f>
        <v>26.856950000000001</v>
      </c>
      <c r="EU3" s="12">
        <f t="shared" ref="EU3:EU66" si="77">CB3</f>
        <v>34.135179999999998</v>
      </c>
      <c r="EV3" s="12">
        <f t="shared" ref="EV3:EV66" si="78">CI3</f>
        <v>22.0456</v>
      </c>
      <c r="EW3" s="12">
        <f t="shared" ref="EW3:EW66" si="79">CP3</f>
        <v>23.595279999999999</v>
      </c>
      <c r="EZ3" s="10" t="str">
        <f t="shared" si="4"/>
        <v>ADANIENT</v>
      </c>
      <c r="FA3" s="12">
        <f t="shared" ref="FA3:FA66" si="80">AVERAGE(EK3:EM3)</f>
        <v>44.975023333333333</v>
      </c>
      <c r="FB3" s="12">
        <f t="shared" ref="FB3:FB66" si="81">AVERAGE(EK3:EO3)</f>
        <v>37.373898000000004</v>
      </c>
      <c r="FC3" s="12">
        <f t="shared" ref="FC3:FC66" si="82">AVERAGE(EK3:ER3)</f>
        <v>43.888197500000004</v>
      </c>
      <c r="FD3" s="12">
        <f t="shared" ref="FD3:FD66" si="83">AVERAGE(EK3:EW3)</f>
        <v>37.044532307692307</v>
      </c>
      <c r="FF3" s="12"/>
      <c r="FG3" s="10" t="str">
        <f t="shared" si="5"/>
        <v>ADANIENT</v>
      </c>
      <c r="FH3" s="12">
        <f t="shared" si="6"/>
        <v>70.311977249999998</v>
      </c>
      <c r="FI3" s="12">
        <f t="shared" si="7"/>
        <v>65.672973040000002</v>
      </c>
      <c r="FJ3" s="12">
        <f t="shared" si="8"/>
        <v>80.032983579999993</v>
      </c>
      <c r="FK3" s="12">
        <f t="shared" si="9"/>
        <v>40.728072114999996</v>
      </c>
      <c r="FL3" s="12">
        <f t="shared" si="10"/>
        <v>25.060048780000002</v>
      </c>
      <c r="FM3" s="12">
        <f t="shared" si="11"/>
        <v>47.484893730000003</v>
      </c>
      <c r="FN3" s="12">
        <f t="shared" si="12"/>
        <v>81.118692100000004</v>
      </c>
      <c r="FO3" s="12">
        <f t="shared" si="13"/>
        <v>48.955695110000001</v>
      </c>
      <c r="FP3" s="12">
        <f t="shared" si="14"/>
        <v>102.77295588999999</v>
      </c>
      <c r="FQ3" s="12">
        <f t="shared" si="15"/>
        <v>34.459485380000004</v>
      </c>
      <c r="FR3" s="12">
        <f t="shared" si="16"/>
        <v>38.232152794999998</v>
      </c>
      <c r="FS3" s="12">
        <f t="shared" si="17"/>
        <v>50.212523375000004</v>
      </c>
      <c r="FT3" s="12">
        <f t="shared" si="18"/>
        <v>31.377592930000002</v>
      </c>
      <c r="FU3" s="12">
        <f t="shared" si="19"/>
        <v>33.718528855000002</v>
      </c>
      <c r="FX3" s="10" t="str">
        <f t="shared" si="20"/>
        <v>ADANIENT</v>
      </c>
      <c r="FY3" s="12">
        <f t="shared" ref="FY3:FY66" si="84">AVERAGE(FI3:FK3)</f>
        <v>62.144676244999999</v>
      </c>
      <c r="FZ3" s="12">
        <f t="shared" ref="FZ3:FZ66" si="85">AVERAGE(FI3:FM3)</f>
        <v>51.795794249000004</v>
      </c>
      <c r="GA3" s="12">
        <f t="shared" ref="GA3:GA66" si="86">AVERAGE(FI3:FP3)</f>
        <v>61.478289293125002</v>
      </c>
      <c r="GB3" s="12">
        <f t="shared" ref="GB3:GB66" si="87">AVERAGE(FI3:FU3)</f>
        <v>52.29435366769232</v>
      </c>
      <c r="GE3" s="10" t="str">
        <f t="shared" si="21"/>
        <v>ADANIENT</v>
      </c>
      <c r="GF3" s="8">
        <f t="shared" si="22"/>
        <v>42301</v>
      </c>
      <c r="GG3" s="8">
        <f t="shared" si="23"/>
        <v>34981</v>
      </c>
      <c r="GH3">
        <f t="shared" si="24"/>
        <v>42803</v>
      </c>
      <c r="GI3" s="8">
        <f t="shared" si="25"/>
        <v>20929</v>
      </c>
      <c r="GJ3" s="8">
        <f t="shared" si="26"/>
        <v>13960</v>
      </c>
      <c r="GK3" s="8">
        <f t="shared" si="27"/>
        <v>24817</v>
      </c>
      <c r="GL3">
        <f t="shared" si="28"/>
        <v>27169</v>
      </c>
      <c r="GM3" s="8">
        <f t="shared" si="29"/>
        <v>29177</v>
      </c>
      <c r="GN3" s="8">
        <f t="shared" si="30"/>
        <v>47481</v>
      </c>
      <c r="GO3" s="8">
        <f t="shared" si="31"/>
        <v>26603</v>
      </c>
      <c r="GP3" s="8">
        <f t="shared" si="32"/>
        <v>20157</v>
      </c>
      <c r="GQ3" s="8">
        <f t="shared" si="33"/>
        <v>29711</v>
      </c>
      <c r="GR3" s="8">
        <f t="shared" si="34"/>
        <v>16097</v>
      </c>
      <c r="GS3" s="8">
        <f t="shared" si="35"/>
        <v>16405</v>
      </c>
      <c r="GV3" s="10" t="str">
        <f t="shared" si="0"/>
        <v>ADANIENT</v>
      </c>
      <c r="GW3" s="8">
        <f t="shared" ref="GW3:GW66" si="88">AVERAGE(GG3:GI3)</f>
        <v>32904.333333333336</v>
      </c>
      <c r="GX3" s="8">
        <f t="shared" ref="GX3:GX66" si="89">AVERAGE(GG3:GK3)</f>
        <v>27498</v>
      </c>
      <c r="GY3" s="8">
        <f t="shared" ref="GY3:GY66" si="90">AVERAGE(GG3:GN3)</f>
        <v>30164.625</v>
      </c>
      <c r="GZ3" s="8">
        <f t="shared" ref="GZ3:GZ66" si="91">AVERAGE(GG3:GS3)</f>
        <v>26945.384615384617</v>
      </c>
      <c r="HC3" s="10" t="str">
        <f t="shared" si="36"/>
        <v>ADANIENT</v>
      </c>
      <c r="HD3" s="12">
        <f t="shared" si="37"/>
        <v>1.3620071684587853</v>
      </c>
      <c r="HE3" s="12">
        <f t="shared" si="38"/>
        <v>0.50251256281406209</v>
      </c>
      <c r="HF3" s="12">
        <f t="shared" si="39"/>
        <v>3.1946508172362642</v>
      </c>
      <c r="HG3" s="12">
        <f t="shared" si="40"/>
        <v>-0.25993316004455574</v>
      </c>
      <c r="HH3" s="12">
        <f t="shared" si="41"/>
        <v>-4.3416370106761528</v>
      </c>
      <c r="HI3" s="12">
        <f t="shared" si="42"/>
        <v>1.4534883720930232</v>
      </c>
      <c r="HJ3" s="12">
        <f t="shared" si="43"/>
        <v>1.3240161824200158</v>
      </c>
      <c r="HK3" s="12">
        <f t="shared" si="44"/>
        <v>-7.6005453306066659</v>
      </c>
      <c r="HL3" s="12">
        <f t="shared" si="45"/>
        <v>2.0847810979847115</v>
      </c>
      <c r="HM3" s="12">
        <f t="shared" si="46"/>
        <v>0.45359385903696947</v>
      </c>
      <c r="HN3" s="12">
        <f t="shared" si="47"/>
        <v>-1.4113597246127445</v>
      </c>
      <c r="HO3" s="12">
        <f t="shared" si="48"/>
        <v>-0.68493150684931503</v>
      </c>
      <c r="HP3" s="12">
        <f t="shared" si="49"/>
        <v>4.598104598104606</v>
      </c>
      <c r="HQ3" s="12">
        <f t="shared" si="50"/>
        <v>3.1498913830557527</v>
      </c>
      <c r="HT3" s="10" t="str">
        <f t="shared" si="51"/>
        <v>ADANIENT</v>
      </c>
      <c r="HU3" s="13">
        <f t="shared" si="52"/>
        <v>7.1499999999999773</v>
      </c>
      <c r="HV3" s="12">
        <f t="shared" si="53"/>
        <v>5.0499999999999829</v>
      </c>
      <c r="HW3" s="12">
        <f t="shared" si="54"/>
        <v>6.8499999999999943</v>
      </c>
      <c r="HX3" s="12">
        <f t="shared" si="55"/>
        <v>4.25</v>
      </c>
      <c r="HY3">
        <f t="shared" si="56"/>
        <v>6.4500000000000171</v>
      </c>
      <c r="HZ3" s="12">
        <f t="shared" si="57"/>
        <v>5</v>
      </c>
      <c r="IA3" s="12">
        <f t="shared" si="58"/>
        <v>6.7000000000000171</v>
      </c>
      <c r="IB3" s="12">
        <f t="shared" si="59"/>
        <v>8.8499999999999943</v>
      </c>
      <c r="IC3" s="12">
        <f t="shared" si="60"/>
        <v>12.849999999999994</v>
      </c>
      <c r="ID3" s="12">
        <f t="shared" si="61"/>
        <v>7</v>
      </c>
      <c r="IE3">
        <f t="shared" si="62"/>
        <v>4.2999999999999829</v>
      </c>
      <c r="IF3" s="12">
        <f t="shared" si="63"/>
        <v>7.75</v>
      </c>
      <c r="IG3" s="12">
        <f t="shared" si="64"/>
        <v>12.449999999999989</v>
      </c>
      <c r="IH3" s="12">
        <f t="shared" si="65"/>
        <v>6.25</v>
      </c>
      <c r="II3" s="13" t="str">
        <f t="shared" ref="II3:II66" si="92">IF(MIN(HU3:HX3)=HU3,"NR4","")</f>
        <v/>
      </c>
      <c r="IJ3" t="str">
        <f t="shared" ref="IJ3:IJ66" si="93">IF(MIN(HU3:IB3)=HU3,"NR7","")</f>
        <v/>
      </c>
      <c r="IK3" t="str">
        <f t="shared" ref="IK3:IK66" si="94">IF(MIN(HU3:IH3)=HU3,"NR14","")</f>
        <v/>
      </c>
      <c r="IL3" t="str">
        <f t="shared" ref="IL3:IL66" si="95">IF(AND(II3="NR4",IJ3="NR7",IK3="NR14"),"ALL",IF(AND(II3="NR4",IJ3="NR7"),"NR4/7",IF(II3="NR4","Only NR4",IF(IJ3="NR7","Only NR7",IF(IK3="NR14","Only NR14","")))))</f>
        <v/>
      </c>
    </row>
    <row r="4" spans="1:246" x14ac:dyDescent="0.25">
      <c r="A4" t="s">
        <v>12</v>
      </c>
      <c r="B4" s="10">
        <v>43951</v>
      </c>
      <c r="C4" s="12">
        <v>46.75412</v>
      </c>
      <c r="D4" s="12">
        <v>135.63233330999998</v>
      </c>
      <c r="E4" s="8">
        <v>65200</v>
      </c>
      <c r="F4" s="12">
        <v>1.042934121328003</v>
      </c>
      <c r="G4" s="13">
        <v>10.899999999999977</v>
      </c>
      <c r="H4" s="10" t="s">
        <v>12</v>
      </c>
      <c r="I4" s="10">
        <v>43950</v>
      </c>
      <c r="J4" s="12">
        <v>40.583219999999997</v>
      </c>
      <c r="K4" s="12">
        <v>114.89168992499999</v>
      </c>
      <c r="L4" s="8">
        <v>52514</v>
      </c>
      <c r="M4" s="12">
        <v>6.5762960249129838</v>
      </c>
      <c r="N4" s="12">
        <v>20.5</v>
      </c>
      <c r="O4" s="12" t="s">
        <v>12</v>
      </c>
      <c r="P4" s="10">
        <v>43949</v>
      </c>
      <c r="Q4" s="12">
        <v>18.082909999999998</v>
      </c>
      <c r="R4" s="12">
        <v>49.284436915000001</v>
      </c>
      <c r="S4">
        <v>23592</v>
      </c>
      <c r="T4" s="12">
        <v>1.0326387608334913</v>
      </c>
      <c r="U4" s="12">
        <v>4.6999999999999886</v>
      </c>
      <c r="V4" s="12" t="s">
        <v>12</v>
      </c>
      <c r="W4" s="7">
        <v>43948</v>
      </c>
      <c r="X4" s="12">
        <v>18.455770000000001</v>
      </c>
      <c r="Y4" s="12">
        <v>50.327122869999997</v>
      </c>
      <c r="Z4" s="8">
        <v>27930</v>
      </c>
      <c r="AA4" s="12">
        <v>0.12931830777758094</v>
      </c>
      <c r="AB4" s="12">
        <v>7.6000000000000227</v>
      </c>
      <c r="AC4" s="8" t="s">
        <v>12</v>
      </c>
      <c r="AD4" s="10">
        <v>43945</v>
      </c>
      <c r="AE4" s="12">
        <v>25.157550000000001</v>
      </c>
      <c r="AF4" s="12">
        <v>68.454939175000007</v>
      </c>
      <c r="AG4" s="8">
        <v>18327</v>
      </c>
      <c r="AH4" s="12">
        <v>-2.5396253602305516</v>
      </c>
      <c r="AI4">
        <v>7.3999999999999773</v>
      </c>
      <c r="AJ4" s="12" t="s">
        <v>12</v>
      </c>
      <c r="AK4" s="7">
        <v>43944</v>
      </c>
      <c r="AL4" s="12">
        <v>35.941180000000003</v>
      </c>
      <c r="AM4" s="12">
        <v>98.879195164999999</v>
      </c>
      <c r="AN4" s="8">
        <v>41781</v>
      </c>
      <c r="AO4" s="12">
        <v>2.243471864656132</v>
      </c>
      <c r="AP4" s="12">
        <v>11.199999999999989</v>
      </c>
      <c r="AQ4" t="s">
        <v>12</v>
      </c>
      <c r="AR4" s="10">
        <v>43943</v>
      </c>
      <c r="AS4" s="12">
        <v>32.290990000000001</v>
      </c>
      <c r="AT4" s="12">
        <v>86.617450384999998</v>
      </c>
      <c r="AU4">
        <v>38557</v>
      </c>
      <c r="AV4" s="12">
        <v>2.9411764705882399</v>
      </c>
      <c r="AW4" s="12">
        <v>15.350000000000023</v>
      </c>
      <c r="AX4" s="10" t="s">
        <v>12</v>
      </c>
      <c r="AY4" s="10">
        <v>43942</v>
      </c>
      <c r="AZ4" s="12">
        <v>25.620450000000002</v>
      </c>
      <c r="BA4" s="12">
        <v>67.618030899999994</v>
      </c>
      <c r="BB4" s="8">
        <v>28728</v>
      </c>
      <c r="BC4" s="12">
        <v>-1.9963031423290121</v>
      </c>
      <c r="BD4" s="12">
        <v>8.7000000000000455</v>
      </c>
      <c r="BE4" s="12" t="s">
        <v>12</v>
      </c>
      <c r="BF4" s="10">
        <v>43941</v>
      </c>
      <c r="BG4" s="12">
        <v>22.34365</v>
      </c>
      <c r="BH4" s="12">
        <v>60.326695010000002</v>
      </c>
      <c r="BI4">
        <v>44339</v>
      </c>
      <c r="BJ4" s="12">
        <v>1.4357635651687575</v>
      </c>
      <c r="BK4" s="12">
        <v>6.9499999999999886</v>
      </c>
      <c r="BL4" s="12" t="s">
        <v>12</v>
      </c>
      <c r="BM4" s="7">
        <v>43938</v>
      </c>
      <c r="BN4" s="12">
        <v>34.702710000000003</v>
      </c>
      <c r="BO4" s="12">
        <v>92.709543844999999</v>
      </c>
      <c r="BP4" s="8">
        <v>49815</v>
      </c>
      <c r="BQ4" s="12">
        <v>0.35500747384155029</v>
      </c>
      <c r="BR4" s="12">
        <v>12.299999999999955</v>
      </c>
      <c r="BS4" t="s">
        <v>12</v>
      </c>
      <c r="BT4" s="10">
        <v>43937</v>
      </c>
      <c r="BU4" s="12">
        <v>32.672939999999997</v>
      </c>
      <c r="BV4" s="12">
        <v>87.118436215000003</v>
      </c>
      <c r="BW4" s="8">
        <v>63906</v>
      </c>
      <c r="BX4" s="12">
        <v>-0.20453700260318133</v>
      </c>
      <c r="BY4">
        <v>11</v>
      </c>
      <c r="BZ4" s="12" t="s">
        <v>12</v>
      </c>
      <c r="CA4" s="7">
        <v>43936</v>
      </c>
      <c r="CB4" s="12">
        <v>76.06729</v>
      </c>
      <c r="CC4" s="12">
        <v>207.664395195</v>
      </c>
      <c r="CD4" s="8">
        <v>101002</v>
      </c>
      <c r="CE4" s="12">
        <v>1.6168917633631348</v>
      </c>
      <c r="CF4" s="12">
        <v>14.399999999999977</v>
      </c>
      <c r="CG4" s="12" t="s">
        <v>12</v>
      </c>
      <c r="CH4" s="10">
        <v>43934</v>
      </c>
      <c r="CI4" s="12">
        <v>69.793539999999993</v>
      </c>
      <c r="CJ4" s="12">
        <v>177.03693084</v>
      </c>
      <c r="CK4" s="8">
        <v>37483</v>
      </c>
      <c r="CL4" s="12">
        <v>4.406510520047636</v>
      </c>
      <c r="CM4" s="12">
        <v>18</v>
      </c>
      <c r="CN4" s="12" t="s">
        <v>12</v>
      </c>
      <c r="CO4" s="10">
        <v>43930</v>
      </c>
      <c r="CP4" s="12">
        <v>52.90672</v>
      </c>
      <c r="CQ4" s="12">
        <v>132.91357339999999</v>
      </c>
      <c r="CR4" s="8">
        <v>46427</v>
      </c>
      <c r="CS4" s="12">
        <v>0.13952561291608306</v>
      </c>
      <c r="CT4" s="12">
        <v>7.1500000000000057</v>
      </c>
      <c r="CU4" s="12" t="s">
        <v>12</v>
      </c>
      <c r="CV4" s="10">
        <v>43929</v>
      </c>
      <c r="CW4" s="12">
        <v>68.978830000000002</v>
      </c>
      <c r="CX4" s="12">
        <v>172.48305248</v>
      </c>
      <c r="CY4" s="8">
        <v>81499</v>
      </c>
      <c r="CZ4" s="12">
        <v>0.64490124949616856</v>
      </c>
      <c r="DA4" s="12">
        <v>13.099999999999994</v>
      </c>
      <c r="DD4" t="str">
        <f t="shared" si="1"/>
        <v>ADANIPORTS</v>
      </c>
      <c r="DE4" s="12">
        <v>15.205545543207274</v>
      </c>
      <c r="DF4" s="12">
        <v>124.42859030985612</v>
      </c>
      <c r="DG4" s="12">
        <v>-2.0202895896513819</v>
      </c>
      <c r="DH4" s="12">
        <v>-26.639239512591644</v>
      </c>
      <c r="DI4" s="12">
        <v>-30.003550245150549</v>
      </c>
      <c r="DJ4" s="12">
        <v>11.304051068115291</v>
      </c>
      <c r="DK4" s="12">
        <v>26.035998587066185</v>
      </c>
      <c r="DL4" s="12">
        <v>14.665464237042746</v>
      </c>
      <c r="DM4" s="12">
        <v>-35.614106218217543</v>
      </c>
      <c r="DN4" s="12">
        <v>6.2123886004749078</v>
      </c>
      <c r="DO4" s="12">
        <v>-57.047319550887124</v>
      </c>
      <c r="DP4" s="12">
        <v>8.9890124501494082</v>
      </c>
      <c r="DQ4" s="12">
        <v>31.918100384979436</v>
      </c>
      <c r="DT4" t="str">
        <f t="shared" si="2"/>
        <v>ADANIPORTS</v>
      </c>
      <c r="DU4" s="13">
        <v>18.052344254435845</v>
      </c>
      <c r="DV4" s="13">
        <v>133.11961567736213</v>
      </c>
      <c r="DW4" s="13">
        <v>-2.0718171346559155</v>
      </c>
      <c r="DX4" s="13">
        <v>-26.481385453659644</v>
      </c>
      <c r="DY4" s="13">
        <v>-30.76911774942236</v>
      </c>
      <c r="DZ4" s="13">
        <v>14.15620608260646</v>
      </c>
      <c r="EA4" s="13">
        <v>28.098155524667913</v>
      </c>
      <c r="EB4" s="13">
        <v>12.086416948237177</v>
      </c>
      <c r="EC4" s="13">
        <v>-34.929358393932461</v>
      </c>
      <c r="ED4" s="13">
        <v>6.4178236810882083</v>
      </c>
      <c r="EE4" s="13">
        <v>-58.048448250748777</v>
      </c>
      <c r="EF4" s="13">
        <v>17.300042544614644</v>
      </c>
      <c r="EG4" s="13">
        <v>33.197028949941696</v>
      </c>
      <c r="EI4" t="str">
        <f t="shared" si="3"/>
        <v>ADANIPORTS</v>
      </c>
      <c r="EJ4" s="12">
        <f t="shared" si="66"/>
        <v>46.75412</v>
      </c>
      <c r="EK4" s="12">
        <f t="shared" si="67"/>
        <v>40.583219999999997</v>
      </c>
      <c r="EL4" s="12">
        <f t="shared" si="68"/>
        <v>18.082909999999998</v>
      </c>
      <c r="EM4" s="12">
        <f t="shared" si="69"/>
        <v>18.455770000000001</v>
      </c>
      <c r="EN4" s="12">
        <f t="shared" si="70"/>
        <v>25.157550000000001</v>
      </c>
      <c r="EO4" s="12">
        <f t="shared" si="71"/>
        <v>35.941180000000003</v>
      </c>
      <c r="EP4" s="12">
        <f t="shared" si="72"/>
        <v>32.290990000000001</v>
      </c>
      <c r="EQ4" s="12">
        <f t="shared" si="73"/>
        <v>25.620450000000002</v>
      </c>
      <c r="ER4" s="12">
        <f t="shared" si="74"/>
        <v>22.34365</v>
      </c>
      <c r="ES4" s="12">
        <f t="shared" si="75"/>
        <v>34.702710000000003</v>
      </c>
      <c r="ET4" s="12">
        <f t="shared" si="76"/>
        <v>32.672939999999997</v>
      </c>
      <c r="EU4" s="12">
        <f t="shared" si="77"/>
        <v>76.06729</v>
      </c>
      <c r="EV4" s="12">
        <f t="shared" si="78"/>
        <v>69.793539999999993</v>
      </c>
      <c r="EW4" s="12">
        <f t="shared" si="79"/>
        <v>52.90672</v>
      </c>
      <c r="EZ4" s="10" t="str">
        <f t="shared" si="4"/>
        <v>ADANIPORTS</v>
      </c>
      <c r="FA4" s="12">
        <f t="shared" si="80"/>
        <v>25.7073</v>
      </c>
      <c r="FB4" s="12">
        <f t="shared" si="81"/>
        <v>27.644126</v>
      </c>
      <c r="FC4" s="12">
        <f t="shared" si="82"/>
        <v>27.309464999999999</v>
      </c>
      <c r="FD4" s="12">
        <f t="shared" si="83"/>
        <v>37.278378461538459</v>
      </c>
      <c r="FF4" s="12"/>
      <c r="FG4" s="10" t="str">
        <f t="shared" si="5"/>
        <v>ADANIPORTS</v>
      </c>
      <c r="FH4" s="12">
        <f t="shared" si="6"/>
        <v>135.63233330999998</v>
      </c>
      <c r="FI4" s="12">
        <f t="shared" si="7"/>
        <v>114.89168992499999</v>
      </c>
      <c r="FJ4" s="12">
        <f t="shared" si="8"/>
        <v>49.284436915000001</v>
      </c>
      <c r="FK4" s="12">
        <f t="shared" si="9"/>
        <v>50.327122869999997</v>
      </c>
      <c r="FL4" s="12">
        <f t="shared" si="10"/>
        <v>68.454939175000007</v>
      </c>
      <c r="FM4" s="12">
        <f t="shared" si="11"/>
        <v>98.879195164999999</v>
      </c>
      <c r="FN4" s="12">
        <f t="shared" si="12"/>
        <v>86.617450384999998</v>
      </c>
      <c r="FO4" s="12">
        <f t="shared" si="13"/>
        <v>67.618030899999994</v>
      </c>
      <c r="FP4" s="12">
        <f t="shared" si="14"/>
        <v>60.326695010000002</v>
      </c>
      <c r="FQ4" s="12">
        <f t="shared" si="15"/>
        <v>92.709543844999999</v>
      </c>
      <c r="FR4" s="12">
        <f t="shared" si="16"/>
        <v>87.118436215000003</v>
      </c>
      <c r="FS4" s="12">
        <f t="shared" si="17"/>
        <v>207.664395195</v>
      </c>
      <c r="FT4" s="12">
        <f t="shared" si="18"/>
        <v>177.03693084</v>
      </c>
      <c r="FU4" s="12">
        <f t="shared" si="19"/>
        <v>132.91357339999999</v>
      </c>
      <c r="FX4" s="10" t="str">
        <f t="shared" si="20"/>
        <v>ADANIPORTS</v>
      </c>
      <c r="FY4" s="12">
        <f t="shared" si="84"/>
        <v>71.501083236666659</v>
      </c>
      <c r="FZ4" s="12">
        <f t="shared" si="85"/>
        <v>76.367476809999999</v>
      </c>
      <c r="GA4" s="12">
        <f t="shared" si="86"/>
        <v>74.549945043124993</v>
      </c>
      <c r="GB4" s="12">
        <f t="shared" si="87"/>
        <v>99.526341526153828</v>
      </c>
      <c r="GE4" s="10" t="str">
        <f t="shared" si="21"/>
        <v>ADANIPORTS</v>
      </c>
      <c r="GF4" s="8">
        <f t="shared" si="22"/>
        <v>65200</v>
      </c>
      <c r="GG4" s="8">
        <f t="shared" si="23"/>
        <v>52514</v>
      </c>
      <c r="GH4">
        <f t="shared" si="24"/>
        <v>23592</v>
      </c>
      <c r="GI4" s="8">
        <f t="shared" si="25"/>
        <v>27930</v>
      </c>
      <c r="GJ4" s="8">
        <f t="shared" si="26"/>
        <v>18327</v>
      </c>
      <c r="GK4" s="8">
        <f t="shared" si="27"/>
        <v>41781</v>
      </c>
      <c r="GL4">
        <f t="shared" si="28"/>
        <v>38557</v>
      </c>
      <c r="GM4" s="8">
        <f t="shared" si="29"/>
        <v>28728</v>
      </c>
      <c r="GN4" s="8">
        <f t="shared" si="30"/>
        <v>44339</v>
      </c>
      <c r="GO4" s="8">
        <f t="shared" si="31"/>
        <v>49815</v>
      </c>
      <c r="GP4" s="8">
        <f t="shared" si="32"/>
        <v>63906</v>
      </c>
      <c r="GQ4" s="8">
        <f t="shared" si="33"/>
        <v>101002</v>
      </c>
      <c r="GR4" s="8">
        <f t="shared" si="34"/>
        <v>37483</v>
      </c>
      <c r="GS4" s="8">
        <f t="shared" si="35"/>
        <v>46427</v>
      </c>
      <c r="GV4" s="10" t="str">
        <f t="shared" si="0"/>
        <v>ADANIPORTS</v>
      </c>
      <c r="GW4" s="8">
        <f t="shared" si="88"/>
        <v>34678.666666666664</v>
      </c>
      <c r="GX4" s="8">
        <f t="shared" si="89"/>
        <v>32828.800000000003</v>
      </c>
      <c r="GY4" s="8">
        <f t="shared" si="90"/>
        <v>34471</v>
      </c>
      <c r="GZ4" s="8">
        <f t="shared" si="91"/>
        <v>44184.692307692305</v>
      </c>
      <c r="HC4" s="10" t="str">
        <f t="shared" si="36"/>
        <v>ADANIPORTS</v>
      </c>
      <c r="HD4" s="12">
        <f t="shared" si="37"/>
        <v>1.042934121328003</v>
      </c>
      <c r="HE4" s="12">
        <f t="shared" si="38"/>
        <v>6.5762960249129838</v>
      </c>
      <c r="HF4" s="12">
        <f t="shared" si="39"/>
        <v>1.0326387608334913</v>
      </c>
      <c r="HG4" s="12">
        <f t="shared" si="40"/>
        <v>0.12931830777758094</v>
      </c>
      <c r="HH4" s="12">
        <f t="shared" si="41"/>
        <v>-2.5396253602305516</v>
      </c>
      <c r="HI4" s="12">
        <f t="shared" si="42"/>
        <v>2.243471864656132</v>
      </c>
      <c r="HJ4" s="12">
        <f t="shared" si="43"/>
        <v>2.9411764705882399</v>
      </c>
      <c r="HK4" s="12">
        <f t="shared" si="44"/>
        <v>-1.9963031423290121</v>
      </c>
      <c r="HL4" s="12">
        <f t="shared" si="45"/>
        <v>1.4357635651687575</v>
      </c>
      <c r="HM4" s="12">
        <f t="shared" si="46"/>
        <v>0.35500747384155029</v>
      </c>
      <c r="HN4" s="12">
        <f t="shared" si="47"/>
        <v>-0.20453700260318133</v>
      </c>
      <c r="HO4" s="12">
        <f t="shared" si="48"/>
        <v>1.6168917633631348</v>
      </c>
      <c r="HP4" s="12">
        <f t="shared" si="49"/>
        <v>4.406510520047636</v>
      </c>
      <c r="HQ4" s="12">
        <f t="shared" si="50"/>
        <v>0.13952561291608306</v>
      </c>
      <c r="HT4" s="10" t="str">
        <f t="shared" si="51"/>
        <v>ADANIPORTS</v>
      </c>
      <c r="HU4" s="13">
        <f t="shared" si="52"/>
        <v>10.899999999999977</v>
      </c>
      <c r="HV4" s="12">
        <f t="shared" si="53"/>
        <v>20.5</v>
      </c>
      <c r="HW4" s="12">
        <f t="shared" si="54"/>
        <v>4.6999999999999886</v>
      </c>
      <c r="HX4" s="12">
        <f t="shared" si="55"/>
        <v>7.6000000000000227</v>
      </c>
      <c r="HY4">
        <f t="shared" si="56"/>
        <v>7.3999999999999773</v>
      </c>
      <c r="HZ4" s="12">
        <f t="shared" si="57"/>
        <v>11.199999999999989</v>
      </c>
      <c r="IA4" s="12">
        <f t="shared" si="58"/>
        <v>15.350000000000023</v>
      </c>
      <c r="IB4" s="12">
        <f t="shared" si="59"/>
        <v>8.7000000000000455</v>
      </c>
      <c r="IC4" s="12">
        <f t="shared" si="60"/>
        <v>6.9499999999999886</v>
      </c>
      <c r="ID4" s="12">
        <f t="shared" si="61"/>
        <v>12.299999999999955</v>
      </c>
      <c r="IE4">
        <f t="shared" si="62"/>
        <v>11</v>
      </c>
      <c r="IF4" s="12">
        <f t="shared" si="63"/>
        <v>14.399999999999977</v>
      </c>
      <c r="IG4" s="12">
        <f t="shared" si="64"/>
        <v>18</v>
      </c>
      <c r="IH4" s="12">
        <f t="shared" si="65"/>
        <v>7.1500000000000057</v>
      </c>
      <c r="II4" s="13" t="str">
        <f t="shared" si="92"/>
        <v/>
      </c>
      <c r="IJ4" t="str">
        <f t="shared" si="93"/>
        <v/>
      </c>
      <c r="IK4" t="str">
        <f t="shared" si="94"/>
        <v/>
      </c>
      <c r="IL4" t="str">
        <f t="shared" si="95"/>
        <v/>
      </c>
    </row>
    <row r="5" spans="1:246" x14ac:dyDescent="0.25">
      <c r="A5" t="s">
        <v>13</v>
      </c>
      <c r="B5" s="10">
        <v>43951</v>
      </c>
      <c r="C5" s="12">
        <v>129.12035</v>
      </c>
      <c r="D5" s="12">
        <v>41.435551324999999</v>
      </c>
      <c r="E5" s="8">
        <v>26684</v>
      </c>
      <c r="F5" s="12">
        <v>0.8</v>
      </c>
      <c r="G5" s="13">
        <v>1.25</v>
      </c>
      <c r="H5" s="10" t="s">
        <v>13</v>
      </c>
      <c r="I5" s="10">
        <v>43950</v>
      </c>
      <c r="J5" s="12">
        <v>86.413229999999999</v>
      </c>
      <c r="K5" s="12">
        <v>26.873521189999998</v>
      </c>
      <c r="L5" s="8">
        <v>18323</v>
      </c>
      <c r="M5" s="12">
        <v>3.9800995024875716</v>
      </c>
      <c r="N5" s="12">
        <v>1.3000000000000007</v>
      </c>
      <c r="O5" s="12" t="s">
        <v>13</v>
      </c>
      <c r="P5" s="10">
        <v>43949</v>
      </c>
      <c r="Q5" s="12">
        <v>176.21342000000001</v>
      </c>
      <c r="R5" s="12">
        <v>52.590554339999997</v>
      </c>
      <c r="S5">
        <v>35732</v>
      </c>
      <c r="T5" s="12">
        <v>-2.4311183144246353</v>
      </c>
      <c r="U5" s="12">
        <v>1.6999999999999993</v>
      </c>
      <c r="V5" s="12" t="s">
        <v>13</v>
      </c>
      <c r="W5" s="7">
        <v>43948</v>
      </c>
      <c r="X5" s="12">
        <v>85.579269999999994</v>
      </c>
      <c r="Y5" s="12">
        <v>26.535592364999999</v>
      </c>
      <c r="Z5" s="8">
        <v>20350</v>
      </c>
      <c r="AA5" s="12">
        <v>0.81566068515497558</v>
      </c>
      <c r="AB5" s="12">
        <v>1.5</v>
      </c>
      <c r="AC5" s="8" t="s">
        <v>13</v>
      </c>
      <c r="AD5" s="10">
        <v>43945</v>
      </c>
      <c r="AE5" s="12">
        <v>92.288579999999996</v>
      </c>
      <c r="AF5" s="12">
        <v>28.969154074999999</v>
      </c>
      <c r="AG5" s="8">
        <v>20820</v>
      </c>
      <c r="AH5" s="12">
        <v>-4.7765793528505522</v>
      </c>
      <c r="AI5">
        <v>1.9000000000000021</v>
      </c>
      <c r="AJ5" s="12" t="s">
        <v>13</v>
      </c>
      <c r="AK5" s="7">
        <v>43944</v>
      </c>
      <c r="AL5" s="12">
        <v>81.750380000000007</v>
      </c>
      <c r="AM5" s="12">
        <v>26.855028439999998</v>
      </c>
      <c r="AN5" s="8">
        <v>20492</v>
      </c>
      <c r="AO5" s="12">
        <v>0.3086419753086464</v>
      </c>
      <c r="AP5" s="12">
        <v>1.4500000000000028</v>
      </c>
      <c r="AQ5" t="s">
        <v>13</v>
      </c>
      <c r="AR5" s="10">
        <v>43943</v>
      </c>
      <c r="AS5" s="12">
        <v>167.28395</v>
      </c>
      <c r="AT5" s="12">
        <v>52.709309864999994</v>
      </c>
      <c r="AU5">
        <v>35345</v>
      </c>
      <c r="AV5" s="12">
        <v>2.5078369905956248</v>
      </c>
      <c r="AW5" s="12">
        <v>3.3999999999999986</v>
      </c>
      <c r="AX5" s="10" t="s">
        <v>13</v>
      </c>
      <c r="AY5" s="10">
        <v>43942</v>
      </c>
      <c r="AZ5" s="12">
        <v>141.29082</v>
      </c>
      <c r="BA5" s="12">
        <v>45.870997280000005</v>
      </c>
      <c r="BB5" s="8">
        <v>30587</v>
      </c>
      <c r="BC5" s="12">
        <v>-8.6330935251798557</v>
      </c>
      <c r="BD5" s="12">
        <v>2.9500000000000028</v>
      </c>
      <c r="BE5" s="12" t="s">
        <v>13</v>
      </c>
      <c r="BF5" s="10">
        <v>43941</v>
      </c>
      <c r="BG5" s="12">
        <v>334.51999000000001</v>
      </c>
      <c r="BH5" s="12">
        <v>114.31589604000001</v>
      </c>
      <c r="BI5">
        <v>61764</v>
      </c>
      <c r="BJ5" s="12">
        <v>13.430420711974106</v>
      </c>
      <c r="BK5" s="12">
        <v>4.6499999999999986</v>
      </c>
      <c r="BL5" s="12" t="s">
        <v>13</v>
      </c>
      <c r="BM5" s="7">
        <v>43938</v>
      </c>
      <c r="BN5" s="12">
        <v>122.47414999999999</v>
      </c>
      <c r="BO5" s="12">
        <v>37.749879794999998</v>
      </c>
      <c r="BP5" s="8">
        <v>18299</v>
      </c>
      <c r="BQ5" s="12">
        <v>3.6850921273031751</v>
      </c>
      <c r="BR5" s="12">
        <v>1.1000000000000014</v>
      </c>
      <c r="BS5" t="s">
        <v>13</v>
      </c>
      <c r="BT5" s="10">
        <v>43937</v>
      </c>
      <c r="BU5" s="12">
        <v>54.500880000000002</v>
      </c>
      <c r="BV5" s="12">
        <v>16.2335362</v>
      </c>
      <c r="BW5" s="8">
        <v>11576</v>
      </c>
      <c r="BX5" s="12">
        <v>2.047781569965863</v>
      </c>
      <c r="BY5">
        <v>1.0999999999999979</v>
      </c>
      <c r="BZ5" s="12" t="s">
        <v>13</v>
      </c>
      <c r="CA5" s="7">
        <v>43936</v>
      </c>
      <c r="CB5" s="12">
        <v>161.72033999999999</v>
      </c>
      <c r="CC5" s="12">
        <v>48.257255964999999</v>
      </c>
      <c r="CD5" s="8">
        <v>23431</v>
      </c>
      <c r="CE5" s="12">
        <v>0.50590219224284028</v>
      </c>
      <c r="CF5" s="12">
        <v>2.0999999999999979</v>
      </c>
      <c r="CG5" s="12" t="s">
        <v>13</v>
      </c>
      <c r="CH5" s="10">
        <v>43934</v>
      </c>
      <c r="CI5" s="12">
        <v>91.373239999999996</v>
      </c>
      <c r="CJ5" s="12">
        <v>27.045840325</v>
      </c>
      <c r="CK5" s="8">
        <v>19890</v>
      </c>
      <c r="CL5" s="12">
        <v>-1.9736842105263088</v>
      </c>
      <c r="CM5" s="12">
        <v>2.4499999999999993</v>
      </c>
      <c r="CN5" s="12" t="s">
        <v>13</v>
      </c>
      <c r="CO5" s="10">
        <v>43930</v>
      </c>
      <c r="CP5" s="12">
        <v>86.938839999999999</v>
      </c>
      <c r="CQ5" s="12">
        <v>26.130498730000003</v>
      </c>
      <c r="CR5" s="8">
        <v>19263</v>
      </c>
      <c r="CS5" s="12">
        <v>5.526770293609677</v>
      </c>
      <c r="CT5" s="12">
        <v>1.5500000000000007</v>
      </c>
      <c r="CU5" s="12" t="s">
        <v>13</v>
      </c>
      <c r="CV5" s="10">
        <v>43929</v>
      </c>
      <c r="CW5" s="12">
        <v>123.08064</v>
      </c>
      <c r="CX5" s="12">
        <v>36.198799694999998</v>
      </c>
      <c r="CY5" s="8">
        <v>23153</v>
      </c>
      <c r="CZ5" s="12">
        <v>0.17361111111111358</v>
      </c>
      <c r="DA5" s="12">
        <v>3.6499999999999986</v>
      </c>
      <c r="DD5" t="str">
        <f t="shared" si="1"/>
        <v>ADANIPOWER</v>
      </c>
      <c r="DE5" s="12">
        <v>49.421969297988291</v>
      </c>
      <c r="DF5" s="12">
        <v>-50.961039176244363</v>
      </c>
      <c r="DG5" s="12">
        <v>105.90666407881257</v>
      </c>
      <c r="DH5" s="12">
        <v>-7.2699244045146241</v>
      </c>
      <c r="DI5" s="12">
        <v>12.890704605899064</v>
      </c>
      <c r="DJ5" s="12">
        <v>-51.130768970962251</v>
      </c>
      <c r="DK5" s="12">
        <v>18.396899388084808</v>
      </c>
      <c r="DL5" s="12">
        <v>-57.763116039791825</v>
      </c>
      <c r="DM5" s="12">
        <v>173.13517995430055</v>
      </c>
      <c r="DN5" s="12">
        <v>124.71958250949339</v>
      </c>
      <c r="DO5" s="12">
        <v>-66.299304094958003</v>
      </c>
      <c r="DP5" s="12">
        <v>76.988733244000102</v>
      </c>
      <c r="DQ5" s="12">
        <v>5.1005971554255805</v>
      </c>
      <c r="DT5" t="str">
        <f t="shared" si="2"/>
        <v>ADANIPOWER</v>
      </c>
      <c r="DU5" s="13">
        <v>54.187279858281947</v>
      </c>
      <c r="DV5" s="13">
        <v>-48.900479321321413</v>
      </c>
      <c r="DW5" s="13">
        <v>98.188733142306077</v>
      </c>
      <c r="DX5" s="13">
        <v>-8.4005273460854379</v>
      </c>
      <c r="DY5" s="13">
        <v>7.872364163469121</v>
      </c>
      <c r="DZ5" s="13">
        <v>-49.050692356280955</v>
      </c>
      <c r="EA5" s="13">
        <v>14.907704193258361</v>
      </c>
      <c r="EB5" s="13">
        <v>-59.873474408187818</v>
      </c>
      <c r="EC5" s="13">
        <v>202.82452993437408</v>
      </c>
      <c r="ED5" s="13">
        <v>132.54255468380327</v>
      </c>
      <c r="EE5" s="13">
        <v>-66.360424198645163</v>
      </c>
      <c r="EF5" s="13">
        <v>78.427645009769165</v>
      </c>
      <c r="EG5" s="13">
        <v>3.5029625896466667</v>
      </c>
      <c r="EI5" t="str">
        <f t="shared" si="3"/>
        <v>ADANIPOWER</v>
      </c>
      <c r="EJ5" s="12">
        <f t="shared" si="66"/>
        <v>129.12035</v>
      </c>
      <c r="EK5" s="12">
        <f t="shared" si="67"/>
        <v>86.413229999999999</v>
      </c>
      <c r="EL5" s="12">
        <f t="shared" si="68"/>
        <v>176.21342000000001</v>
      </c>
      <c r="EM5" s="12">
        <f t="shared" si="69"/>
        <v>85.579269999999994</v>
      </c>
      <c r="EN5" s="12">
        <f t="shared" si="70"/>
        <v>92.288579999999996</v>
      </c>
      <c r="EO5" s="12">
        <f t="shared" si="71"/>
        <v>81.750380000000007</v>
      </c>
      <c r="EP5" s="12">
        <f t="shared" si="72"/>
        <v>167.28395</v>
      </c>
      <c r="EQ5" s="12">
        <f t="shared" si="73"/>
        <v>141.29082</v>
      </c>
      <c r="ER5" s="12">
        <f t="shared" si="74"/>
        <v>334.51999000000001</v>
      </c>
      <c r="ES5" s="12">
        <f t="shared" si="75"/>
        <v>122.47414999999999</v>
      </c>
      <c r="ET5" s="12">
        <f t="shared" si="76"/>
        <v>54.500880000000002</v>
      </c>
      <c r="EU5" s="12">
        <f t="shared" si="77"/>
        <v>161.72033999999999</v>
      </c>
      <c r="EV5" s="12">
        <f t="shared" si="78"/>
        <v>91.373239999999996</v>
      </c>
      <c r="EW5" s="12">
        <f t="shared" si="79"/>
        <v>86.938839999999999</v>
      </c>
      <c r="EZ5" s="10" t="str">
        <f t="shared" si="4"/>
        <v>ADANIPOWER</v>
      </c>
      <c r="FA5" s="12">
        <f t="shared" si="80"/>
        <v>116.06864000000002</v>
      </c>
      <c r="FB5" s="12">
        <f t="shared" si="81"/>
        <v>104.44897599999999</v>
      </c>
      <c r="FC5" s="12">
        <f t="shared" si="82"/>
        <v>145.66745499999999</v>
      </c>
      <c r="FD5" s="12">
        <f t="shared" si="83"/>
        <v>129.41131461538461</v>
      </c>
      <c r="FF5" s="12"/>
      <c r="FG5" s="10" t="str">
        <f t="shared" si="5"/>
        <v>ADANIPOWER</v>
      </c>
      <c r="FH5" s="12">
        <f t="shared" si="6"/>
        <v>41.435551324999999</v>
      </c>
      <c r="FI5" s="12">
        <f t="shared" si="7"/>
        <v>26.873521189999998</v>
      </c>
      <c r="FJ5" s="12">
        <f t="shared" si="8"/>
        <v>52.590554339999997</v>
      </c>
      <c r="FK5" s="12">
        <f t="shared" si="9"/>
        <v>26.535592364999999</v>
      </c>
      <c r="FL5" s="12">
        <f t="shared" si="10"/>
        <v>28.969154074999999</v>
      </c>
      <c r="FM5" s="12">
        <f t="shared" si="11"/>
        <v>26.855028439999998</v>
      </c>
      <c r="FN5" s="12">
        <f t="shared" si="12"/>
        <v>52.709309864999994</v>
      </c>
      <c r="FO5" s="12">
        <f t="shared" si="13"/>
        <v>45.870997280000005</v>
      </c>
      <c r="FP5" s="12">
        <f t="shared" si="14"/>
        <v>114.31589604000001</v>
      </c>
      <c r="FQ5" s="12">
        <f t="shared" si="15"/>
        <v>37.749879794999998</v>
      </c>
      <c r="FR5" s="12">
        <f t="shared" si="16"/>
        <v>16.2335362</v>
      </c>
      <c r="FS5" s="12">
        <f t="shared" si="17"/>
        <v>48.257255964999999</v>
      </c>
      <c r="FT5" s="12">
        <f t="shared" si="18"/>
        <v>27.045840325</v>
      </c>
      <c r="FU5" s="12">
        <f t="shared" si="19"/>
        <v>26.130498730000003</v>
      </c>
      <c r="FX5" s="10" t="str">
        <f t="shared" si="20"/>
        <v>ADANIPOWER</v>
      </c>
      <c r="FY5" s="12">
        <f t="shared" si="84"/>
        <v>35.333222631666665</v>
      </c>
      <c r="FZ5" s="12">
        <f t="shared" si="85"/>
        <v>32.364770081999993</v>
      </c>
      <c r="GA5" s="12">
        <f t="shared" si="86"/>
        <v>46.840006699374996</v>
      </c>
      <c r="GB5" s="12">
        <f t="shared" si="87"/>
        <v>40.779774200769225</v>
      </c>
      <c r="GE5" s="10" t="str">
        <f t="shared" si="21"/>
        <v>ADANIPOWER</v>
      </c>
      <c r="GF5" s="8">
        <f t="shared" si="22"/>
        <v>26684</v>
      </c>
      <c r="GG5" s="8">
        <f t="shared" si="23"/>
        <v>18323</v>
      </c>
      <c r="GH5">
        <f t="shared" si="24"/>
        <v>35732</v>
      </c>
      <c r="GI5" s="8">
        <f t="shared" si="25"/>
        <v>20350</v>
      </c>
      <c r="GJ5" s="8">
        <f t="shared" si="26"/>
        <v>20820</v>
      </c>
      <c r="GK5" s="8">
        <f t="shared" si="27"/>
        <v>20492</v>
      </c>
      <c r="GL5">
        <f t="shared" si="28"/>
        <v>35345</v>
      </c>
      <c r="GM5" s="8">
        <f t="shared" si="29"/>
        <v>30587</v>
      </c>
      <c r="GN5" s="8">
        <f t="shared" si="30"/>
        <v>61764</v>
      </c>
      <c r="GO5" s="8">
        <f t="shared" si="31"/>
        <v>18299</v>
      </c>
      <c r="GP5" s="8">
        <f t="shared" si="32"/>
        <v>11576</v>
      </c>
      <c r="GQ5" s="8">
        <f t="shared" si="33"/>
        <v>23431</v>
      </c>
      <c r="GR5" s="8">
        <f t="shared" si="34"/>
        <v>19890</v>
      </c>
      <c r="GS5" s="8">
        <f t="shared" si="35"/>
        <v>19263</v>
      </c>
      <c r="GV5" s="10" t="str">
        <f t="shared" si="0"/>
        <v>ADANIPOWER</v>
      </c>
      <c r="GW5" s="8">
        <f t="shared" si="88"/>
        <v>24801.666666666668</v>
      </c>
      <c r="GX5" s="8">
        <f t="shared" si="89"/>
        <v>23143.4</v>
      </c>
      <c r="GY5" s="8">
        <f t="shared" si="90"/>
        <v>30426.625</v>
      </c>
      <c r="GZ5" s="8">
        <f t="shared" si="91"/>
        <v>25836.307692307691</v>
      </c>
      <c r="HC5" s="10" t="str">
        <f t="shared" si="36"/>
        <v>ADANIPOWER</v>
      </c>
      <c r="HD5" s="12">
        <f t="shared" si="37"/>
        <v>0.8</v>
      </c>
      <c r="HE5" s="12">
        <f t="shared" si="38"/>
        <v>3.9800995024875716</v>
      </c>
      <c r="HF5" s="12">
        <f t="shared" si="39"/>
        <v>-2.4311183144246353</v>
      </c>
      <c r="HG5" s="12">
        <f t="shared" si="40"/>
        <v>0.81566068515497558</v>
      </c>
      <c r="HH5" s="12">
        <f t="shared" si="41"/>
        <v>-4.7765793528505522</v>
      </c>
      <c r="HI5" s="12">
        <f t="shared" si="42"/>
        <v>0.3086419753086464</v>
      </c>
      <c r="HJ5" s="12">
        <f t="shared" si="43"/>
        <v>2.5078369905956248</v>
      </c>
      <c r="HK5" s="12">
        <f t="shared" si="44"/>
        <v>-8.6330935251798557</v>
      </c>
      <c r="HL5" s="12">
        <f t="shared" si="45"/>
        <v>13.430420711974106</v>
      </c>
      <c r="HM5" s="12">
        <f t="shared" si="46"/>
        <v>3.6850921273031751</v>
      </c>
      <c r="HN5" s="12">
        <f t="shared" si="47"/>
        <v>2.047781569965863</v>
      </c>
      <c r="HO5" s="12">
        <f t="shared" si="48"/>
        <v>0.50590219224284028</v>
      </c>
      <c r="HP5" s="12">
        <f t="shared" si="49"/>
        <v>-1.9736842105263088</v>
      </c>
      <c r="HQ5" s="12">
        <f t="shared" si="50"/>
        <v>5.526770293609677</v>
      </c>
      <c r="HT5" s="10" t="str">
        <f t="shared" si="51"/>
        <v>ADANIPOWER</v>
      </c>
      <c r="HU5" s="13">
        <f t="shared" si="52"/>
        <v>1.25</v>
      </c>
      <c r="HV5" s="12">
        <f t="shared" si="53"/>
        <v>1.3000000000000007</v>
      </c>
      <c r="HW5" s="12">
        <f t="shared" si="54"/>
        <v>1.6999999999999993</v>
      </c>
      <c r="HX5" s="12">
        <f t="shared" si="55"/>
        <v>1.5</v>
      </c>
      <c r="HY5">
        <f t="shared" si="56"/>
        <v>1.9000000000000021</v>
      </c>
      <c r="HZ5" s="12">
        <f t="shared" si="57"/>
        <v>1.4500000000000028</v>
      </c>
      <c r="IA5" s="12">
        <f t="shared" si="58"/>
        <v>3.3999999999999986</v>
      </c>
      <c r="IB5" s="12">
        <f t="shared" si="59"/>
        <v>2.9500000000000028</v>
      </c>
      <c r="IC5" s="12">
        <f t="shared" si="60"/>
        <v>4.6499999999999986</v>
      </c>
      <c r="ID5" s="12">
        <f t="shared" si="61"/>
        <v>1.1000000000000014</v>
      </c>
      <c r="IE5">
        <f t="shared" si="62"/>
        <v>1.0999999999999979</v>
      </c>
      <c r="IF5" s="12">
        <f t="shared" si="63"/>
        <v>2.0999999999999979</v>
      </c>
      <c r="IG5" s="12">
        <f t="shared" si="64"/>
        <v>2.4499999999999993</v>
      </c>
      <c r="IH5" s="12">
        <f t="shared" si="65"/>
        <v>1.5500000000000007</v>
      </c>
      <c r="II5" s="13" t="str">
        <f t="shared" si="92"/>
        <v>NR4</v>
      </c>
      <c r="IJ5" t="str">
        <f t="shared" si="93"/>
        <v>NR7</v>
      </c>
      <c r="IK5" t="str">
        <f t="shared" si="94"/>
        <v/>
      </c>
      <c r="IL5" t="str">
        <f t="shared" si="95"/>
        <v>NR4/7</v>
      </c>
    </row>
    <row r="6" spans="1:246" x14ac:dyDescent="0.25">
      <c r="A6" t="s">
        <v>14</v>
      </c>
      <c r="B6" s="10">
        <v>43951</v>
      </c>
      <c r="C6" s="12">
        <v>13.18693</v>
      </c>
      <c r="D6" s="12">
        <v>74.482624185000006</v>
      </c>
      <c r="E6" s="8">
        <v>29488</v>
      </c>
      <c r="F6" s="12">
        <v>5.8774527952610134</v>
      </c>
      <c r="G6" s="13">
        <v>28.25</v>
      </c>
      <c r="H6" s="10" t="s">
        <v>14</v>
      </c>
      <c r="I6" s="10">
        <v>43950</v>
      </c>
      <c r="J6" s="12">
        <v>10.82273</v>
      </c>
      <c r="K6" s="12">
        <v>58.845287995000007</v>
      </c>
      <c r="L6" s="8">
        <v>32421</v>
      </c>
      <c r="M6" s="12">
        <v>-1.3106039776372429</v>
      </c>
      <c r="N6" s="12">
        <v>20.399999999999977</v>
      </c>
      <c r="O6" s="12" t="s">
        <v>14</v>
      </c>
      <c r="P6" s="10">
        <v>43949</v>
      </c>
      <c r="Q6" s="12">
        <v>8.9683700000000002</v>
      </c>
      <c r="R6" s="12">
        <v>49.333254529999998</v>
      </c>
      <c r="S6">
        <v>23154</v>
      </c>
      <c r="T6" s="12">
        <v>0.61848056863288525</v>
      </c>
      <c r="U6" s="12">
        <v>13</v>
      </c>
      <c r="V6" s="12" t="s">
        <v>14</v>
      </c>
      <c r="W6" s="7">
        <v>43948</v>
      </c>
      <c r="X6" s="12">
        <v>6.2057000000000002</v>
      </c>
      <c r="Y6" s="12">
        <v>33.535168710000001</v>
      </c>
      <c r="Z6" s="8">
        <v>13520</v>
      </c>
      <c r="AA6" s="12">
        <v>1.6538244690847499</v>
      </c>
      <c r="AB6" s="12">
        <v>14.549999999999955</v>
      </c>
      <c r="AC6" s="8" t="s">
        <v>14</v>
      </c>
      <c r="AD6" s="10">
        <v>43945</v>
      </c>
      <c r="AE6" s="12">
        <v>9.9574099999999994</v>
      </c>
      <c r="AF6" s="12">
        <v>53.554140635000003</v>
      </c>
      <c r="AG6" s="8">
        <v>20512</v>
      </c>
      <c r="AH6" s="12">
        <v>-4.4546024917092444</v>
      </c>
      <c r="AI6">
        <v>25.75</v>
      </c>
      <c r="AJ6" s="12" t="s">
        <v>14</v>
      </c>
      <c r="AK6" s="7">
        <v>43944</v>
      </c>
      <c r="AL6" s="12">
        <v>12.653</v>
      </c>
      <c r="AM6" s="12">
        <v>71.082691539999999</v>
      </c>
      <c r="AN6" s="8">
        <v>31576</v>
      </c>
      <c r="AO6" s="12">
        <v>-0.17026615288109068</v>
      </c>
      <c r="AP6" s="12">
        <v>20.299999999999955</v>
      </c>
      <c r="AQ6" t="s">
        <v>14</v>
      </c>
      <c r="AR6" s="10">
        <v>43943</v>
      </c>
      <c r="AS6" s="12">
        <v>23.86515</v>
      </c>
      <c r="AT6" s="12">
        <v>129.50117197500001</v>
      </c>
      <c r="AU6">
        <v>52488</v>
      </c>
      <c r="AV6" s="12">
        <v>9.9950908198330826</v>
      </c>
      <c r="AW6" s="12">
        <v>56.649999999999977</v>
      </c>
      <c r="AX6" s="10" t="s">
        <v>14</v>
      </c>
      <c r="AY6" s="10">
        <v>43942</v>
      </c>
      <c r="AZ6" s="12">
        <v>8.4349000000000007</v>
      </c>
      <c r="BA6" s="12">
        <v>42.992312675000001</v>
      </c>
      <c r="BB6" s="8">
        <v>31041</v>
      </c>
      <c r="BC6" s="12">
        <v>-5.8877985558229975</v>
      </c>
      <c r="BD6" s="12">
        <v>34.450000000000045</v>
      </c>
      <c r="BE6" s="12" t="s">
        <v>14</v>
      </c>
      <c r="BF6" s="10">
        <v>43941</v>
      </c>
      <c r="BG6" s="12">
        <v>8.9418399999999991</v>
      </c>
      <c r="BH6" s="12">
        <v>48.946215225000003</v>
      </c>
      <c r="BI6">
        <v>26762</v>
      </c>
      <c r="BJ6" s="12">
        <v>-0.40650406504065878</v>
      </c>
      <c r="BK6" s="12">
        <v>18.299999999999955</v>
      </c>
      <c r="BL6" s="12" t="s">
        <v>14</v>
      </c>
      <c r="BM6" s="7">
        <v>43938</v>
      </c>
      <c r="BN6" s="12">
        <v>12.441459999999999</v>
      </c>
      <c r="BO6" s="12">
        <v>66.767327199999997</v>
      </c>
      <c r="BP6" s="8">
        <v>33439</v>
      </c>
      <c r="BQ6" s="12">
        <v>4.2349334099837161</v>
      </c>
      <c r="BR6" s="12">
        <v>20.399999999999977</v>
      </c>
      <c r="BS6" t="s">
        <v>14</v>
      </c>
      <c r="BT6" s="10">
        <v>43937</v>
      </c>
      <c r="BU6" s="12">
        <v>8.2682000000000002</v>
      </c>
      <c r="BV6" s="12">
        <v>42.679163545000002</v>
      </c>
      <c r="BW6" s="8">
        <v>18538</v>
      </c>
      <c r="BX6" s="12">
        <v>3.1592331768388173</v>
      </c>
      <c r="BY6">
        <v>34.649999999999977</v>
      </c>
      <c r="BZ6" s="12" t="s">
        <v>14</v>
      </c>
      <c r="CA6" s="7">
        <v>43936</v>
      </c>
      <c r="CB6" s="12">
        <v>9.48123</v>
      </c>
      <c r="CC6" s="12">
        <v>48.807313325000003</v>
      </c>
      <c r="CD6" s="8">
        <v>33999</v>
      </c>
      <c r="CE6" s="12">
        <v>2.4346257889990937</v>
      </c>
      <c r="CF6" s="12">
        <v>29.549999999999955</v>
      </c>
      <c r="CG6" s="12" t="s">
        <v>14</v>
      </c>
      <c r="CH6" s="10">
        <v>43934</v>
      </c>
      <c r="CI6" s="12">
        <v>13.243069999999999</v>
      </c>
      <c r="CJ6" s="12">
        <v>67.052343364999999</v>
      </c>
      <c r="CK6" s="8">
        <v>22294</v>
      </c>
      <c r="CL6" s="12">
        <v>-3.9080459770114899</v>
      </c>
      <c r="CM6" s="12">
        <v>44.449999999999989</v>
      </c>
      <c r="CN6" s="12" t="s">
        <v>14</v>
      </c>
      <c r="CO6" s="10">
        <v>43930</v>
      </c>
      <c r="CP6" s="12">
        <v>19.181139999999999</v>
      </c>
      <c r="CQ6" s="12">
        <v>99.198030535000001</v>
      </c>
      <c r="CR6" s="8">
        <v>45844</v>
      </c>
      <c r="CS6" s="12">
        <v>3.5753411014839136</v>
      </c>
      <c r="CT6" s="12">
        <v>27.850000000000023</v>
      </c>
      <c r="CU6" s="12" t="s">
        <v>14</v>
      </c>
      <c r="CV6" s="10">
        <v>43929</v>
      </c>
      <c r="CW6" s="12">
        <v>7.5531199999999998</v>
      </c>
      <c r="CX6" s="12">
        <v>37.888168989999997</v>
      </c>
      <c r="CY6" s="8">
        <v>18162</v>
      </c>
      <c r="CZ6" s="12">
        <v>0.75833167032527526</v>
      </c>
      <c r="DA6" s="12">
        <v>25.199999999999989</v>
      </c>
      <c r="DD6" t="str">
        <f t="shared" si="1"/>
        <v>AMARAJABAT</v>
      </c>
      <c r="DE6" s="12">
        <v>21.844765599807076</v>
      </c>
      <c r="DF6" s="12">
        <v>20.676666997458845</v>
      </c>
      <c r="DG6" s="12">
        <v>44.518265465620317</v>
      </c>
      <c r="DH6" s="12">
        <v>-37.67756876537171</v>
      </c>
      <c r="DI6" s="12">
        <v>-21.30395953528808</v>
      </c>
      <c r="DJ6" s="12">
        <v>-46.981267664355762</v>
      </c>
      <c r="DK6" s="12">
        <v>182.93340762783197</v>
      </c>
      <c r="DL6" s="12">
        <v>-5.6693029622538367</v>
      </c>
      <c r="DM6" s="12">
        <v>-28.128692291740681</v>
      </c>
      <c r="DN6" s="12">
        <v>50.473621828209268</v>
      </c>
      <c r="DO6" s="12">
        <v>-12.794015122510475</v>
      </c>
      <c r="DP6" s="12">
        <v>-28.406102210439116</v>
      </c>
      <c r="DQ6" s="12">
        <v>-30.957857562167838</v>
      </c>
      <c r="DT6" t="str">
        <f t="shared" si="2"/>
        <v>AMARAJABAT</v>
      </c>
      <c r="DU6" s="13">
        <v>26.573642041362223</v>
      </c>
      <c r="DV6" s="13">
        <v>19.28117971461959</v>
      </c>
      <c r="DW6" s="13">
        <v>47.109009519576674</v>
      </c>
      <c r="DX6" s="13">
        <v>-37.380810685470536</v>
      </c>
      <c r="DY6" s="13">
        <v>-24.659379836702222</v>
      </c>
      <c r="DZ6" s="13">
        <v>-45.110387453696248</v>
      </c>
      <c r="EA6" s="13">
        <v>201.21936671321441</v>
      </c>
      <c r="EB6" s="13">
        <v>-12.164173517054611</v>
      </c>
      <c r="EC6" s="13">
        <v>-26.69136645475902</v>
      </c>
      <c r="ED6" s="13">
        <v>56.440102509511334</v>
      </c>
      <c r="EE6" s="13">
        <v>-12.555802322479098</v>
      </c>
      <c r="EF6" s="13">
        <v>-27.210130361414841</v>
      </c>
      <c r="EG6" s="13">
        <v>-32.405569945925542</v>
      </c>
      <c r="EI6" t="str">
        <f t="shared" si="3"/>
        <v>AMARAJABAT</v>
      </c>
      <c r="EJ6" s="12">
        <f t="shared" si="66"/>
        <v>13.18693</v>
      </c>
      <c r="EK6" s="12">
        <f t="shared" si="67"/>
        <v>10.82273</v>
      </c>
      <c r="EL6" s="12">
        <f t="shared" si="68"/>
        <v>8.9683700000000002</v>
      </c>
      <c r="EM6" s="12">
        <f t="shared" si="69"/>
        <v>6.2057000000000002</v>
      </c>
      <c r="EN6" s="12">
        <f t="shared" si="70"/>
        <v>9.9574099999999994</v>
      </c>
      <c r="EO6" s="12">
        <f t="shared" si="71"/>
        <v>12.653</v>
      </c>
      <c r="EP6" s="12">
        <f t="shared" si="72"/>
        <v>23.86515</v>
      </c>
      <c r="EQ6" s="12">
        <f t="shared" si="73"/>
        <v>8.4349000000000007</v>
      </c>
      <c r="ER6" s="12">
        <f t="shared" si="74"/>
        <v>8.9418399999999991</v>
      </c>
      <c r="ES6" s="12">
        <f t="shared" si="75"/>
        <v>12.441459999999999</v>
      </c>
      <c r="ET6" s="12">
        <f t="shared" si="76"/>
        <v>8.2682000000000002</v>
      </c>
      <c r="EU6" s="12">
        <f t="shared" si="77"/>
        <v>9.48123</v>
      </c>
      <c r="EV6" s="12">
        <f t="shared" si="78"/>
        <v>13.243069999999999</v>
      </c>
      <c r="EW6" s="12">
        <f t="shared" si="79"/>
        <v>19.181139999999999</v>
      </c>
      <c r="EZ6" s="10" t="str">
        <f t="shared" si="4"/>
        <v>AMARAJABAT</v>
      </c>
      <c r="FA6" s="12">
        <f t="shared" si="80"/>
        <v>8.6655999999999995</v>
      </c>
      <c r="FB6" s="12">
        <f t="shared" si="81"/>
        <v>9.7214419999999997</v>
      </c>
      <c r="FC6" s="12">
        <f t="shared" si="82"/>
        <v>11.231137500000001</v>
      </c>
      <c r="FD6" s="12">
        <f t="shared" si="83"/>
        <v>11.728015384615386</v>
      </c>
      <c r="FF6" s="12"/>
      <c r="FG6" s="10" t="str">
        <f t="shared" si="5"/>
        <v>AMARAJABAT</v>
      </c>
      <c r="FH6" s="12">
        <f t="shared" si="6"/>
        <v>74.482624185000006</v>
      </c>
      <c r="FI6" s="12">
        <f t="shared" si="7"/>
        <v>58.845287995000007</v>
      </c>
      <c r="FJ6" s="12">
        <f t="shared" si="8"/>
        <v>49.333254529999998</v>
      </c>
      <c r="FK6" s="12">
        <f t="shared" si="9"/>
        <v>33.535168710000001</v>
      </c>
      <c r="FL6" s="12">
        <f t="shared" si="10"/>
        <v>53.554140635000003</v>
      </c>
      <c r="FM6" s="12">
        <f t="shared" si="11"/>
        <v>71.082691539999999</v>
      </c>
      <c r="FN6" s="12">
        <f t="shared" si="12"/>
        <v>129.50117197500001</v>
      </c>
      <c r="FO6" s="12">
        <f t="shared" si="13"/>
        <v>42.992312675000001</v>
      </c>
      <c r="FP6" s="12">
        <f t="shared" si="14"/>
        <v>48.946215225000003</v>
      </c>
      <c r="FQ6" s="12">
        <f t="shared" si="15"/>
        <v>66.767327199999997</v>
      </c>
      <c r="FR6" s="12">
        <f t="shared" si="16"/>
        <v>42.679163545000002</v>
      </c>
      <c r="FS6" s="12">
        <f t="shared" si="17"/>
        <v>48.807313325000003</v>
      </c>
      <c r="FT6" s="12">
        <f t="shared" si="18"/>
        <v>67.052343364999999</v>
      </c>
      <c r="FU6" s="12">
        <f t="shared" si="19"/>
        <v>99.198030535000001</v>
      </c>
      <c r="FX6" s="10" t="str">
        <f t="shared" si="20"/>
        <v>AMARAJABAT</v>
      </c>
      <c r="FY6" s="12">
        <f t="shared" si="84"/>
        <v>47.237903745000004</v>
      </c>
      <c r="FZ6" s="12">
        <f t="shared" si="85"/>
        <v>53.270108682</v>
      </c>
      <c r="GA6" s="12">
        <f t="shared" si="86"/>
        <v>60.973780410625004</v>
      </c>
      <c r="GB6" s="12">
        <f t="shared" si="87"/>
        <v>62.484186250384624</v>
      </c>
      <c r="GE6" s="10" t="str">
        <f t="shared" si="21"/>
        <v>AMARAJABAT</v>
      </c>
      <c r="GF6" s="8">
        <f t="shared" si="22"/>
        <v>29488</v>
      </c>
      <c r="GG6" s="8">
        <f t="shared" si="23"/>
        <v>32421</v>
      </c>
      <c r="GH6">
        <f t="shared" si="24"/>
        <v>23154</v>
      </c>
      <c r="GI6" s="8">
        <f t="shared" si="25"/>
        <v>13520</v>
      </c>
      <c r="GJ6" s="8">
        <f t="shared" si="26"/>
        <v>20512</v>
      </c>
      <c r="GK6" s="8">
        <f t="shared" si="27"/>
        <v>31576</v>
      </c>
      <c r="GL6">
        <f t="shared" si="28"/>
        <v>52488</v>
      </c>
      <c r="GM6" s="8">
        <f t="shared" si="29"/>
        <v>31041</v>
      </c>
      <c r="GN6" s="8">
        <f t="shared" si="30"/>
        <v>26762</v>
      </c>
      <c r="GO6" s="8">
        <f t="shared" si="31"/>
        <v>33439</v>
      </c>
      <c r="GP6" s="8">
        <f t="shared" si="32"/>
        <v>18538</v>
      </c>
      <c r="GQ6" s="8">
        <f t="shared" si="33"/>
        <v>33999</v>
      </c>
      <c r="GR6" s="8">
        <f t="shared" si="34"/>
        <v>22294</v>
      </c>
      <c r="GS6" s="8">
        <f t="shared" si="35"/>
        <v>45844</v>
      </c>
      <c r="GV6" s="10" t="str">
        <f t="shared" si="0"/>
        <v>AMARAJABAT</v>
      </c>
      <c r="GW6" s="8">
        <f t="shared" si="88"/>
        <v>23031.666666666668</v>
      </c>
      <c r="GX6" s="8">
        <f t="shared" si="89"/>
        <v>24236.6</v>
      </c>
      <c r="GY6" s="8">
        <f t="shared" si="90"/>
        <v>28934.25</v>
      </c>
      <c r="GZ6" s="8">
        <f t="shared" si="91"/>
        <v>29660.615384615383</v>
      </c>
      <c r="HC6" s="10" t="str">
        <f t="shared" si="36"/>
        <v>AMARAJABAT</v>
      </c>
      <c r="HD6" s="12">
        <f t="shared" si="37"/>
        <v>5.8774527952610134</v>
      </c>
      <c r="HE6" s="12">
        <f t="shared" si="38"/>
        <v>-1.3106039776372429</v>
      </c>
      <c r="HF6" s="12">
        <f t="shared" si="39"/>
        <v>0.61848056863288525</v>
      </c>
      <c r="HG6" s="12">
        <f t="shared" si="40"/>
        <v>1.6538244690847499</v>
      </c>
      <c r="HH6" s="12">
        <f t="shared" si="41"/>
        <v>-4.4546024917092444</v>
      </c>
      <c r="HI6" s="12">
        <f t="shared" si="42"/>
        <v>-0.17026615288109068</v>
      </c>
      <c r="HJ6" s="12">
        <f t="shared" si="43"/>
        <v>9.9950908198330826</v>
      </c>
      <c r="HK6" s="12">
        <f t="shared" si="44"/>
        <v>-5.8877985558229975</v>
      </c>
      <c r="HL6" s="12">
        <f t="shared" si="45"/>
        <v>-0.40650406504065878</v>
      </c>
      <c r="HM6" s="12">
        <f t="shared" si="46"/>
        <v>4.2349334099837161</v>
      </c>
      <c r="HN6" s="12">
        <f t="shared" si="47"/>
        <v>3.1592331768388173</v>
      </c>
      <c r="HO6" s="12">
        <f t="shared" si="48"/>
        <v>2.4346257889990937</v>
      </c>
      <c r="HP6" s="12">
        <f t="shared" si="49"/>
        <v>-3.9080459770114899</v>
      </c>
      <c r="HQ6" s="12">
        <f t="shared" si="50"/>
        <v>3.5753411014839136</v>
      </c>
      <c r="HT6" s="10" t="str">
        <f t="shared" si="51"/>
        <v>AMARAJABAT</v>
      </c>
      <c r="HU6" s="13">
        <f t="shared" si="52"/>
        <v>28.25</v>
      </c>
      <c r="HV6" s="12">
        <f t="shared" si="53"/>
        <v>20.399999999999977</v>
      </c>
      <c r="HW6" s="12">
        <f t="shared" si="54"/>
        <v>13</v>
      </c>
      <c r="HX6" s="12">
        <f t="shared" si="55"/>
        <v>14.549999999999955</v>
      </c>
      <c r="HY6">
        <f t="shared" si="56"/>
        <v>25.75</v>
      </c>
      <c r="HZ6" s="12">
        <f t="shared" si="57"/>
        <v>20.299999999999955</v>
      </c>
      <c r="IA6" s="12">
        <f t="shared" si="58"/>
        <v>56.649999999999977</v>
      </c>
      <c r="IB6" s="12">
        <f t="shared" si="59"/>
        <v>34.450000000000045</v>
      </c>
      <c r="IC6" s="12">
        <f t="shared" si="60"/>
        <v>18.299999999999955</v>
      </c>
      <c r="ID6" s="12">
        <f t="shared" si="61"/>
        <v>20.399999999999977</v>
      </c>
      <c r="IE6">
        <f t="shared" si="62"/>
        <v>34.649999999999977</v>
      </c>
      <c r="IF6" s="12">
        <f t="shared" si="63"/>
        <v>29.549999999999955</v>
      </c>
      <c r="IG6" s="12">
        <f t="shared" si="64"/>
        <v>44.449999999999989</v>
      </c>
      <c r="IH6" s="12">
        <f t="shared" si="65"/>
        <v>27.850000000000023</v>
      </c>
      <c r="II6" s="13" t="str">
        <f t="shared" si="92"/>
        <v/>
      </c>
      <c r="IJ6" t="str">
        <f t="shared" si="93"/>
        <v/>
      </c>
      <c r="IK6" t="str">
        <f t="shared" si="94"/>
        <v/>
      </c>
      <c r="IL6" t="str">
        <f t="shared" si="95"/>
        <v/>
      </c>
    </row>
    <row r="7" spans="1:246" x14ac:dyDescent="0.25">
      <c r="A7" t="s">
        <v>15</v>
      </c>
      <c r="B7" s="10">
        <v>43951</v>
      </c>
      <c r="C7" s="12">
        <v>46.91798</v>
      </c>
      <c r="D7" s="12">
        <v>81.0905439</v>
      </c>
      <c r="E7" s="8">
        <v>42385</v>
      </c>
      <c r="F7" s="12">
        <v>1.4749262536873156</v>
      </c>
      <c r="G7" s="13">
        <v>4.2999999999999829</v>
      </c>
      <c r="H7" s="10" t="s">
        <v>15</v>
      </c>
      <c r="I7" s="10">
        <v>43950</v>
      </c>
      <c r="J7" s="12">
        <v>39.004739999999998</v>
      </c>
      <c r="K7" s="12">
        <v>66.054679020000009</v>
      </c>
      <c r="L7" s="8">
        <v>39779</v>
      </c>
      <c r="M7" s="12">
        <v>0.80500894454384186</v>
      </c>
      <c r="N7" s="12">
        <v>5.0999999999999943</v>
      </c>
      <c r="O7" s="12" t="s">
        <v>15</v>
      </c>
      <c r="P7" s="10">
        <v>43949</v>
      </c>
      <c r="Q7" s="12">
        <v>133.25718000000001</v>
      </c>
      <c r="R7" s="12">
        <v>229.96457179999999</v>
      </c>
      <c r="S7">
        <v>85543</v>
      </c>
      <c r="T7" s="12">
        <v>-2.8438769587928063</v>
      </c>
      <c r="U7" s="12">
        <v>12.150000000000006</v>
      </c>
      <c r="V7" s="12" t="s">
        <v>15</v>
      </c>
      <c r="W7" s="7">
        <v>43948</v>
      </c>
      <c r="X7" s="12">
        <v>41.40719</v>
      </c>
      <c r="Y7" s="12">
        <v>71.202141889999993</v>
      </c>
      <c r="Z7" s="8">
        <v>44562</v>
      </c>
      <c r="AA7" s="12">
        <v>2.7091396248883668</v>
      </c>
      <c r="AB7" s="12">
        <v>5.4000000000000057</v>
      </c>
      <c r="AC7" s="8" t="s">
        <v>15</v>
      </c>
      <c r="AD7" s="10">
        <v>43945</v>
      </c>
      <c r="AE7" s="12">
        <v>27.290600000000001</v>
      </c>
      <c r="AF7" s="12">
        <v>46.088466349999997</v>
      </c>
      <c r="AG7" s="8">
        <v>34544</v>
      </c>
      <c r="AH7" s="12">
        <v>-2.0414114902303879</v>
      </c>
      <c r="AI7">
        <v>5.4000000000000057</v>
      </c>
      <c r="AJ7" s="12" t="s">
        <v>15</v>
      </c>
      <c r="AK7" s="7">
        <v>43944</v>
      </c>
      <c r="AL7" s="12">
        <v>46.296300000000002</v>
      </c>
      <c r="AM7" s="12">
        <v>80.694968739999993</v>
      </c>
      <c r="AN7" s="8">
        <v>38673</v>
      </c>
      <c r="AO7" s="12">
        <v>-2.4079320113314444</v>
      </c>
      <c r="AP7" s="12">
        <v>9.0999999999999943</v>
      </c>
      <c r="AQ7" t="s">
        <v>15</v>
      </c>
      <c r="AR7" s="10">
        <v>43943</v>
      </c>
      <c r="AS7" s="12">
        <v>53.33081</v>
      </c>
      <c r="AT7" s="12">
        <v>91.762405000000001</v>
      </c>
      <c r="AU7">
        <v>41565</v>
      </c>
      <c r="AV7" s="12">
        <v>5.8191584601611455</v>
      </c>
      <c r="AW7" s="12">
        <v>11.349999999999994</v>
      </c>
      <c r="AX7" s="10" t="s">
        <v>15</v>
      </c>
      <c r="AY7" s="10">
        <v>43942</v>
      </c>
      <c r="AZ7" s="12">
        <v>23.69603</v>
      </c>
      <c r="BA7" s="12">
        <v>39.69369485</v>
      </c>
      <c r="BB7" s="8">
        <v>24669</v>
      </c>
      <c r="BC7" s="12">
        <v>-1.9377568995889671</v>
      </c>
      <c r="BD7" s="12">
        <v>5.3499999999999943</v>
      </c>
      <c r="BE7" s="12" t="s">
        <v>15</v>
      </c>
      <c r="BF7" s="10">
        <v>43941</v>
      </c>
      <c r="BG7" s="12">
        <v>26.82037</v>
      </c>
      <c r="BH7" s="12">
        <v>46.146462</v>
      </c>
      <c r="BI7">
        <v>39190</v>
      </c>
      <c r="BJ7" s="12">
        <v>-1.2720439433362178</v>
      </c>
      <c r="BK7" s="12">
        <v>5.9500000000000171</v>
      </c>
      <c r="BL7" s="12" t="s">
        <v>15</v>
      </c>
      <c r="BM7" s="7">
        <v>43938</v>
      </c>
      <c r="BN7" s="12">
        <v>37.066029999999998</v>
      </c>
      <c r="BO7" s="12">
        <v>64.011693989999998</v>
      </c>
      <c r="BP7" s="8">
        <v>53998</v>
      </c>
      <c r="BQ7" s="12">
        <v>1.6205067766647023</v>
      </c>
      <c r="BR7" s="12">
        <v>6.0999999999999943</v>
      </c>
      <c r="BS7" t="s">
        <v>15</v>
      </c>
      <c r="BT7" s="10">
        <v>43937</v>
      </c>
      <c r="BU7" s="12">
        <v>67.924959999999999</v>
      </c>
      <c r="BV7" s="12">
        <v>115.76372234999999</v>
      </c>
      <c r="BW7" s="8">
        <v>54768</v>
      </c>
      <c r="BX7" s="12">
        <v>1.1865915158706615</v>
      </c>
      <c r="BY7">
        <v>10.800000000000011</v>
      </c>
      <c r="BZ7" s="12" t="s">
        <v>15</v>
      </c>
      <c r="CA7" s="7">
        <v>43936</v>
      </c>
      <c r="CB7" s="12">
        <v>99.090620000000001</v>
      </c>
      <c r="CC7" s="12">
        <v>169.05433852499999</v>
      </c>
      <c r="CD7" s="8">
        <v>112182</v>
      </c>
      <c r="CE7" s="12">
        <v>2.3939393939393874</v>
      </c>
      <c r="CF7" s="12">
        <v>6.8499999999999943</v>
      </c>
      <c r="CG7" s="12" t="s">
        <v>15</v>
      </c>
      <c r="CH7" s="10">
        <v>43934</v>
      </c>
      <c r="CI7" s="12">
        <v>125.51506000000001</v>
      </c>
      <c r="CJ7" s="12">
        <v>206.94115983</v>
      </c>
      <c r="CK7" s="8">
        <v>96135</v>
      </c>
      <c r="CL7" s="12">
        <v>4.3765743073047787</v>
      </c>
      <c r="CM7" s="12">
        <v>15.099999999999994</v>
      </c>
      <c r="CN7" s="12" t="s">
        <v>15</v>
      </c>
      <c r="CO7" s="10">
        <v>43930</v>
      </c>
      <c r="CP7" s="12">
        <v>88.284319999999994</v>
      </c>
      <c r="CQ7" s="12">
        <v>138.27143848</v>
      </c>
      <c r="CR7" s="8">
        <v>128653</v>
      </c>
      <c r="CS7" s="12">
        <v>6.0454241816967347</v>
      </c>
      <c r="CT7" s="12">
        <v>9.8499999999999943</v>
      </c>
      <c r="CU7" s="12" t="s">
        <v>15</v>
      </c>
      <c r="CV7" s="10">
        <v>43929</v>
      </c>
      <c r="CW7" s="12">
        <v>104.21438000000001</v>
      </c>
      <c r="CX7" s="12">
        <v>159.761849775</v>
      </c>
      <c r="CY7" s="8">
        <v>84074</v>
      </c>
      <c r="CZ7" s="12">
        <v>-5.9433962264150875</v>
      </c>
      <c r="DA7" s="12">
        <v>11.300000000000011</v>
      </c>
      <c r="DD7" t="str">
        <f t="shared" si="1"/>
        <v>AMBUJACEM</v>
      </c>
      <c r="DE7" s="12">
        <v>20.287893215029769</v>
      </c>
      <c r="DF7" s="12">
        <v>-70.729727283738114</v>
      </c>
      <c r="DG7" s="12">
        <v>221.82135518010278</v>
      </c>
      <c r="DH7" s="12">
        <v>51.726931617479998</v>
      </c>
      <c r="DI7" s="12">
        <v>-41.052308715815307</v>
      </c>
      <c r="DJ7" s="12">
        <v>-13.190330317503143</v>
      </c>
      <c r="DK7" s="12">
        <v>125.06221506302954</v>
      </c>
      <c r="DL7" s="12">
        <v>-11.64913086583071</v>
      </c>
      <c r="DM7" s="12">
        <v>-27.641643844781861</v>
      </c>
      <c r="DN7" s="12">
        <v>-45.430913761303657</v>
      </c>
      <c r="DO7" s="12">
        <v>-31.45167524433695</v>
      </c>
      <c r="DP7" s="12">
        <v>-21.052804340769946</v>
      </c>
      <c r="DQ7" s="12">
        <v>42.171407108306454</v>
      </c>
      <c r="DT7" t="str">
        <f t="shared" si="2"/>
        <v>AMBUJACEM</v>
      </c>
      <c r="DU7" s="13">
        <v>22.762755194749243</v>
      </c>
      <c r="DV7" s="13">
        <v>-71.276149842138409</v>
      </c>
      <c r="DW7" s="13">
        <v>222.97423321235428</v>
      </c>
      <c r="DX7" s="13">
        <v>54.490152371928517</v>
      </c>
      <c r="DY7" s="13">
        <v>-42.885576300924654</v>
      </c>
      <c r="DZ7" s="13">
        <v>-12.06097013259407</v>
      </c>
      <c r="EA7" s="13">
        <v>131.17627458659217</v>
      </c>
      <c r="EB7" s="13">
        <v>-13.983232669061389</v>
      </c>
      <c r="EC7" s="13">
        <v>-27.909325431679612</v>
      </c>
      <c r="ED7" s="13">
        <v>-44.704875853536343</v>
      </c>
      <c r="EE7" s="13">
        <v>-31.522773470329664</v>
      </c>
      <c r="EF7" s="13">
        <v>-18.308016315422044</v>
      </c>
      <c r="EG7" s="13">
        <v>49.662983263121689</v>
      </c>
      <c r="EI7" t="str">
        <f t="shared" si="3"/>
        <v>AMBUJACEM</v>
      </c>
      <c r="EJ7" s="12">
        <f t="shared" si="66"/>
        <v>46.91798</v>
      </c>
      <c r="EK7" s="12">
        <f t="shared" si="67"/>
        <v>39.004739999999998</v>
      </c>
      <c r="EL7" s="12">
        <f t="shared" si="68"/>
        <v>133.25718000000001</v>
      </c>
      <c r="EM7" s="12">
        <f t="shared" si="69"/>
        <v>41.40719</v>
      </c>
      <c r="EN7" s="12">
        <f t="shared" si="70"/>
        <v>27.290600000000001</v>
      </c>
      <c r="EO7" s="12">
        <f t="shared" si="71"/>
        <v>46.296300000000002</v>
      </c>
      <c r="EP7" s="12">
        <f t="shared" si="72"/>
        <v>53.33081</v>
      </c>
      <c r="EQ7" s="12">
        <f t="shared" si="73"/>
        <v>23.69603</v>
      </c>
      <c r="ER7" s="12">
        <f t="shared" si="74"/>
        <v>26.82037</v>
      </c>
      <c r="ES7" s="12">
        <f t="shared" si="75"/>
        <v>37.066029999999998</v>
      </c>
      <c r="ET7" s="12">
        <f t="shared" si="76"/>
        <v>67.924959999999999</v>
      </c>
      <c r="EU7" s="12">
        <f t="shared" si="77"/>
        <v>99.090620000000001</v>
      </c>
      <c r="EV7" s="12">
        <f t="shared" si="78"/>
        <v>125.51506000000001</v>
      </c>
      <c r="EW7" s="12">
        <f t="shared" si="79"/>
        <v>88.284319999999994</v>
      </c>
      <c r="EZ7" s="10" t="str">
        <f t="shared" si="4"/>
        <v>AMBUJACEM</v>
      </c>
      <c r="FA7" s="12">
        <f t="shared" si="80"/>
        <v>71.223036666666658</v>
      </c>
      <c r="FB7" s="12">
        <f t="shared" si="81"/>
        <v>57.451202000000002</v>
      </c>
      <c r="FC7" s="12">
        <f t="shared" si="82"/>
        <v>48.887902500000003</v>
      </c>
      <c r="FD7" s="12">
        <f t="shared" si="83"/>
        <v>62.229554615384622</v>
      </c>
      <c r="FF7" s="12"/>
      <c r="FG7" s="10" t="str">
        <f t="shared" si="5"/>
        <v>AMBUJACEM</v>
      </c>
      <c r="FH7" s="12">
        <f t="shared" si="6"/>
        <v>81.0905439</v>
      </c>
      <c r="FI7" s="12">
        <f t="shared" si="7"/>
        <v>66.054679020000009</v>
      </c>
      <c r="FJ7" s="12">
        <f t="shared" si="8"/>
        <v>229.96457179999999</v>
      </c>
      <c r="FK7" s="12">
        <f t="shared" si="9"/>
        <v>71.202141889999993</v>
      </c>
      <c r="FL7" s="12">
        <f t="shared" si="10"/>
        <v>46.088466349999997</v>
      </c>
      <c r="FM7" s="12">
        <f t="shared" si="11"/>
        <v>80.694968739999993</v>
      </c>
      <c r="FN7" s="12">
        <f t="shared" si="12"/>
        <v>91.762405000000001</v>
      </c>
      <c r="FO7" s="12">
        <f t="shared" si="13"/>
        <v>39.69369485</v>
      </c>
      <c r="FP7" s="12">
        <f t="shared" si="14"/>
        <v>46.146462</v>
      </c>
      <c r="FQ7" s="12">
        <f t="shared" si="15"/>
        <v>64.011693989999998</v>
      </c>
      <c r="FR7" s="12">
        <f t="shared" si="16"/>
        <v>115.76372234999999</v>
      </c>
      <c r="FS7" s="12">
        <f t="shared" si="17"/>
        <v>169.05433852499999</v>
      </c>
      <c r="FT7" s="12">
        <f t="shared" si="18"/>
        <v>206.94115983</v>
      </c>
      <c r="FU7" s="12">
        <f t="shared" si="19"/>
        <v>138.27143848</v>
      </c>
      <c r="FX7" s="10" t="str">
        <f t="shared" si="20"/>
        <v>AMBUJACEM</v>
      </c>
      <c r="FY7" s="12">
        <f t="shared" si="84"/>
        <v>122.40713090333334</v>
      </c>
      <c r="FZ7" s="12">
        <f t="shared" si="85"/>
        <v>98.800965559999995</v>
      </c>
      <c r="GA7" s="12">
        <f t="shared" si="86"/>
        <v>83.950923706250009</v>
      </c>
      <c r="GB7" s="12">
        <f t="shared" si="87"/>
        <v>105.04998021730769</v>
      </c>
      <c r="GE7" s="10" t="str">
        <f t="shared" si="21"/>
        <v>AMBUJACEM</v>
      </c>
      <c r="GF7" s="8">
        <f t="shared" si="22"/>
        <v>42385</v>
      </c>
      <c r="GG7" s="8">
        <f t="shared" si="23"/>
        <v>39779</v>
      </c>
      <c r="GH7">
        <f t="shared" si="24"/>
        <v>85543</v>
      </c>
      <c r="GI7" s="8">
        <f t="shared" si="25"/>
        <v>44562</v>
      </c>
      <c r="GJ7" s="8">
        <f t="shared" si="26"/>
        <v>34544</v>
      </c>
      <c r="GK7" s="8">
        <f t="shared" si="27"/>
        <v>38673</v>
      </c>
      <c r="GL7">
        <f t="shared" si="28"/>
        <v>41565</v>
      </c>
      <c r="GM7" s="8">
        <f t="shared" si="29"/>
        <v>24669</v>
      </c>
      <c r="GN7" s="8">
        <f t="shared" si="30"/>
        <v>39190</v>
      </c>
      <c r="GO7" s="8">
        <f t="shared" si="31"/>
        <v>53998</v>
      </c>
      <c r="GP7" s="8">
        <f t="shared" si="32"/>
        <v>54768</v>
      </c>
      <c r="GQ7" s="8">
        <f t="shared" si="33"/>
        <v>112182</v>
      </c>
      <c r="GR7" s="8">
        <f t="shared" si="34"/>
        <v>96135</v>
      </c>
      <c r="GS7" s="8">
        <f t="shared" si="35"/>
        <v>128653</v>
      </c>
      <c r="GV7" s="10" t="str">
        <f t="shared" si="0"/>
        <v>AMBUJACEM</v>
      </c>
      <c r="GW7" s="8">
        <f t="shared" si="88"/>
        <v>56628</v>
      </c>
      <c r="GX7" s="8">
        <f t="shared" si="89"/>
        <v>48620.2</v>
      </c>
      <c r="GY7" s="8">
        <f t="shared" si="90"/>
        <v>43565.625</v>
      </c>
      <c r="GZ7" s="8">
        <f t="shared" si="91"/>
        <v>61097</v>
      </c>
      <c r="HC7" s="10" t="str">
        <f t="shared" si="36"/>
        <v>AMBUJACEM</v>
      </c>
      <c r="HD7" s="12">
        <f t="shared" si="37"/>
        <v>1.4749262536873156</v>
      </c>
      <c r="HE7" s="12">
        <f t="shared" si="38"/>
        <v>0.80500894454384186</v>
      </c>
      <c r="HF7" s="12">
        <f t="shared" si="39"/>
        <v>-2.8438769587928063</v>
      </c>
      <c r="HG7" s="12">
        <f t="shared" si="40"/>
        <v>2.7091396248883668</v>
      </c>
      <c r="HH7" s="12">
        <f t="shared" si="41"/>
        <v>-2.0414114902303879</v>
      </c>
      <c r="HI7" s="12">
        <f t="shared" si="42"/>
        <v>-2.4079320113314444</v>
      </c>
      <c r="HJ7" s="12">
        <f t="shared" si="43"/>
        <v>5.8191584601611455</v>
      </c>
      <c r="HK7" s="12">
        <f t="shared" si="44"/>
        <v>-1.9377568995889671</v>
      </c>
      <c r="HL7" s="12">
        <f t="shared" si="45"/>
        <v>-1.2720439433362178</v>
      </c>
      <c r="HM7" s="12">
        <f t="shared" si="46"/>
        <v>1.6205067766647023</v>
      </c>
      <c r="HN7" s="12">
        <f t="shared" si="47"/>
        <v>1.1865915158706615</v>
      </c>
      <c r="HO7" s="12">
        <f t="shared" si="48"/>
        <v>2.3939393939393874</v>
      </c>
      <c r="HP7" s="12">
        <f t="shared" si="49"/>
        <v>4.3765743073047787</v>
      </c>
      <c r="HQ7" s="12">
        <f t="shared" si="50"/>
        <v>6.0454241816967347</v>
      </c>
      <c r="HT7" s="10" t="str">
        <f t="shared" si="51"/>
        <v>AMBUJACEM</v>
      </c>
      <c r="HU7" s="13">
        <f t="shared" si="52"/>
        <v>4.2999999999999829</v>
      </c>
      <c r="HV7" s="12">
        <f t="shared" si="53"/>
        <v>5.0999999999999943</v>
      </c>
      <c r="HW7" s="12">
        <f t="shared" si="54"/>
        <v>12.150000000000006</v>
      </c>
      <c r="HX7" s="12">
        <f t="shared" si="55"/>
        <v>5.4000000000000057</v>
      </c>
      <c r="HY7">
        <f t="shared" si="56"/>
        <v>5.4000000000000057</v>
      </c>
      <c r="HZ7" s="12">
        <f t="shared" si="57"/>
        <v>9.0999999999999943</v>
      </c>
      <c r="IA7" s="12">
        <f t="shared" si="58"/>
        <v>11.349999999999994</v>
      </c>
      <c r="IB7" s="12">
        <f t="shared" si="59"/>
        <v>5.3499999999999943</v>
      </c>
      <c r="IC7" s="12">
        <f t="shared" si="60"/>
        <v>5.9500000000000171</v>
      </c>
      <c r="ID7" s="12">
        <f t="shared" si="61"/>
        <v>6.0999999999999943</v>
      </c>
      <c r="IE7">
        <f t="shared" si="62"/>
        <v>10.800000000000011</v>
      </c>
      <c r="IF7" s="12">
        <f t="shared" si="63"/>
        <v>6.8499999999999943</v>
      </c>
      <c r="IG7" s="12">
        <f t="shared" si="64"/>
        <v>15.099999999999994</v>
      </c>
      <c r="IH7" s="12">
        <f t="shared" si="65"/>
        <v>9.8499999999999943</v>
      </c>
      <c r="II7" s="13" t="str">
        <f t="shared" si="92"/>
        <v>NR4</v>
      </c>
      <c r="IJ7" t="str">
        <f t="shared" si="93"/>
        <v>NR7</v>
      </c>
      <c r="IK7" t="str">
        <f t="shared" si="94"/>
        <v>NR14</v>
      </c>
      <c r="IL7" t="str">
        <f t="shared" si="95"/>
        <v>ALL</v>
      </c>
    </row>
    <row r="8" spans="1:246" x14ac:dyDescent="0.25">
      <c r="A8" t="s">
        <v>16</v>
      </c>
      <c r="B8" s="10">
        <v>43951</v>
      </c>
      <c r="C8" s="12">
        <v>7.3140099999999997</v>
      </c>
      <c r="D8" s="12">
        <v>103.40446523</v>
      </c>
      <c r="E8" s="8">
        <v>64951</v>
      </c>
      <c r="F8" s="12">
        <v>-1.5550618851158331</v>
      </c>
      <c r="G8" s="13">
        <v>54.650000000000091</v>
      </c>
      <c r="H8" s="10" t="s">
        <v>16</v>
      </c>
      <c r="I8" s="10">
        <v>43950</v>
      </c>
      <c r="J8" s="12">
        <v>10.10961</v>
      </c>
      <c r="K8" s="12">
        <v>141.90007456500001</v>
      </c>
      <c r="L8" s="8">
        <v>85616</v>
      </c>
      <c r="M8" s="12">
        <v>-0.20680710855620915</v>
      </c>
      <c r="N8" s="12">
        <v>53.799999999999955</v>
      </c>
      <c r="O8" s="12" t="s">
        <v>16</v>
      </c>
      <c r="P8" s="10">
        <v>43949</v>
      </c>
      <c r="Q8" s="12">
        <v>12.14114</v>
      </c>
      <c r="R8" s="12">
        <v>174.854917755</v>
      </c>
      <c r="S8">
        <v>80624</v>
      </c>
      <c r="T8" s="12">
        <v>-1.0571569525695323E-2</v>
      </c>
      <c r="U8" s="12">
        <v>41.150000000000091</v>
      </c>
      <c r="V8" s="12" t="s">
        <v>16</v>
      </c>
      <c r="W8" s="7">
        <v>43948</v>
      </c>
      <c r="X8" s="12">
        <v>11.79829</v>
      </c>
      <c r="Y8" s="12">
        <v>165.69815636999999</v>
      </c>
      <c r="Z8" s="8">
        <v>99190</v>
      </c>
      <c r="AA8" s="12">
        <v>4.4759102611254074</v>
      </c>
      <c r="AB8" s="12">
        <v>53.25</v>
      </c>
      <c r="AC8" s="8" t="s">
        <v>16</v>
      </c>
      <c r="AD8" s="10">
        <v>43945</v>
      </c>
      <c r="AE8" s="12">
        <v>7.5605399999999996</v>
      </c>
      <c r="AF8" s="12">
        <v>102.70148260000001</v>
      </c>
      <c r="AG8" s="8">
        <v>67556</v>
      </c>
      <c r="AH8" s="12">
        <v>-1.7195910552364406</v>
      </c>
      <c r="AI8">
        <v>36.400000000000091</v>
      </c>
      <c r="AJ8" s="12" t="s">
        <v>16</v>
      </c>
      <c r="AK8" s="7">
        <v>43944</v>
      </c>
      <c r="AL8" s="12">
        <v>13.01177</v>
      </c>
      <c r="AM8" s="12">
        <v>181.28706062000001</v>
      </c>
      <c r="AN8" s="8">
        <v>80919</v>
      </c>
      <c r="AO8" s="12">
        <v>1.7577690424979637</v>
      </c>
      <c r="AP8" s="12">
        <v>55.100000000000136</v>
      </c>
      <c r="AQ8" t="s">
        <v>16</v>
      </c>
      <c r="AR8" s="10">
        <v>43943</v>
      </c>
      <c r="AS8" s="12">
        <v>12.72573</v>
      </c>
      <c r="AT8" s="12">
        <v>170.62223693499999</v>
      </c>
      <c r="AU8">
        <v>88971</v>
      </c>
      <c r="AV8" s="12">
        <v>0.24423639122228874</v>
      </c>
      <c r="AW8" s="12">
        <v>56.949999999999818</v>
      </c>
      <c r="AX8" s="10" t="s">
        <v>16</v>
      </c>
      <c r="AY8" s="10">
        <v>43942</v>
      </c>
      <c r="AZ8" s="12">
        <v>16.695119999999999</v>
      </c>
      <c r="BA8" s="12">
        <v>228.91204170500001</v>
      </c>
      <c r="BB8" s="8">
        <v>150556</v>
      </c>
      <c r="BC8" s="12">
        <v>-6.9540645783796888</v>
      </c>
      <c r="BD8" s="12">
        <v>102.95000000000005</v>
      </c>
      <c r="BE8" s="12" t="s">
        <v>16</v>
      </c>
      <c r="BF8" s="10">
        <v>43941</v>
      </c>
      <c r="BG8" s="12">
        <v>18.602609999999999</v>
      </c>
      <c r="BH8" s="12">
        <v>266.45710786000001</v>
      </c>
      <c r="BI8">
        <v>139692</v>
      </c>
      <c r="BJ8" s="12">
        <v>5.5381704388327009</v>
      </c>
      <c r="BK8" s="12">
        <v>92</v>
      </c>
      <c r="BL8" s="12" t="s">
        <v>16</v>
      </c>
      <c r="BM8" s="7">
        <v>43938</v>
      </c>
      <c r="BN8" s="12">
        <v>17.180479999999999</v>
      </c>
      <c r="BO8" s="12">
        <v>239.592796435</v>
      </c>
      <c r="BP8" s="8">
        <v>150295</v>
      </c>
      <c r="BQ8" s="12">
        <v>-3.0524430081843441</v>
      </c>
      <c r="BR8" s="12">
        <v>112</v>
      </c>
      <c r="BS8" t="s">
        <v>16</v>
      </c>
      <c r="BT8" s="10">
        <v>43937</v>
      </c>
      <c r="BU8" s="12">
        <v>12.81809</v>
      </c>
      <c r="BV8" s="12">
        <v>179.49577310000001</v>
      </c>
      <c r="BW8" s="8">
        <v>123275</v>
      </c>
      <c r="BX8" s="12">
        <v>5.619051119032747</v>
      </c>
      <c r="BY8">
        <v>105.95000000000005</v>
      </c>
      <c r="BZ8" s="12" t="s">
        <v>16</v>
      </c>
      <c r="CA8" s="7">
        <v>43936</v>
      </c>
      <c r="CB8" s="12">
        <v>22.741299999999999</v>
      </c>
      <c r="CC8" s="12">
        <v>310.57734061500003</v>
      </c>
      <c r="CD8" s="8">
        <v>143349</v>
      </c>
      <c r="CE8" s="12">
        <v>6.7609817101766447</v>
      </c>
      <c r="CF8" s="12">
        <v>123.35000000000014</v>
      </c>
      <c r="CG8" s="12" t="s">
        <v>16</v>
      </c>
      <c r="CH8" s="10">
        <v>43934</v>
      </c>
      <c r="CI8" s="12">
        <v>10.2781</v>
      </c>
      <c r="CJ8" s="12">
        <v>129.35857652000001</v>
      </c>
      <c r="CK8" s="8">
        <v>102648</v>
      </c>
      <c r="CL8" s="12">
        <v>0.48443176934797405</v>
      </c>
      <c r="CM8" s="12">
        <v>70.200000000000045</v>
      </c>
      <c r="CN8" s="12" t="s">
        <v>16</v>
      </c>
      <c r="CO8" s="10">
        <v>43930</v>
      </c>
      <c r="CP8" s="12">
        <v>11.567780000000001</v>
      </c>
      <c r="CQ8" s="12">
        <v>148.40145577499999</v>
      </c>
      <c r="CR8" s="8">
        <v>87367</v>
      </c>
      <c r="CS8" s="12">
        <v>1.3489457652596981</v>
      </c>
      <c r="CT8" s="12">
        <v>43.349999999999909</v>
      </c>
      <c r="CU8" s="12" t="s">
        <v>16</v>
      </c>
      <c r="CV8" s="10">
        <v>43929</v>
      </c>
      <c r="CW8" s="12">
        <v>20.7027</v>
      </c>
      <c r="CX8" s="12">
        <v>265.41410271999996</v>
      </c>
      <c r="CY8" s="8">
        <v>156926</v>
      </c>
      <c r="CZ8" s="12">
        <v>2.8590073004608634</v>
      </c>
      <c r="DA8" s="12">
        <v>127.40000000000009</v>
      </c>
      <c r="DD8" t="str">
        <f t="shared" si="1"/>
        <v>APOLLOHOSP</v>
      </c>
      <c r="DE8" s="12">
        <v>-27.65289660036342</v>
      </c>
      <c r="DF8" s="12">
        <v>-16.732613247190955</v>
      </c>
      <c r="DG8" s="12">
        <v>2.9059295881013294</v>
      </c>
      <c r="DH8" s="12">
        <v>56.050890544855271</v>
      </c>
      <c r="DI8" s="12">
        <v>-41.894607728233751</v>
      </c>
      <c r="DJ8" s="12">
        <v>2.2477295997950595</v>
      </c>
      <c r="DK8" s="12">
        <v>-23.775750039532504</v>
      </c>
      <c r="DL8" s="12">
        <v>-10.253883729218638</v>
      </c>
      <c r="DM8" s="12">
        <v>8.277591778576614</v>
      </c>
      <c r="DN8" s="12">
        <v>34.033073570243303</v>
      </c>
      <c r="DO8" s="12">
        <v>-43.635192359275855</v>
      </c>
      <c r="DP8" s="12">
        <v>121.25976591004172</v>
      </c>
      <c r="DQ8" s="12">
        <v>-11.148898059956194</v>
      </c>
      <c r="DT8" t="str">
        <f t="shared" si="2"/>
        <v>APOLLOHOSP</v>
      </c>
      <c r="DU8" s="13">
        <v>-27.128674493660231</v>
      </c>
      <c r="DV8" s="13">
        <v>-18.846963879034302</v>
      </c>
      <c r="DW8" s="13">
        <v>5.5261697447937701</v>
      </c>
      <c r="DX8" s="13">
        <v>61.339595276689785</v>
      </c>
      <c r="DY8" s="13">
        <v>-43.348696675448359</v>
      </c>
      <c r="DZ8" s="13">
        <v>6.2505473357865258</v>
      </c>
      <c r="EA8" s="13">
        <v>-25.463843813475901</v>
      </c>
      <c r="EB8" s="13">
        <v>-14.09047274307528</v>
      </c>
      <c r="EC8" s="13">
        <v>11.212487113437957</v>
      </c>
      <c r="ED8" s="13">
        <v>33.48102425872667</v>
      </c>
      <c r="EE8" s="13">
        <v>-42.205773046879244</v>
      </c>
      <c r="EF8" s="13">
        <v>140.09025838884517</v>
      </c>
      <c r="EG8" s="13">
        <v>-12.832002998590514</v>
      </c>
      <c r="EI8" t="str">
        <f t="shared" si="3"/>
        <v>APOLLOHOSP</v>
      </c>
      <c r="EJ8" s="12">
        <f t="shared" si="66"/>
        <v>7.3140099999999997</v>
      </c>
      <c r="EK8" s="12">
        <f t="shared" si="67"/>
        <v>10.10961</v>
      </c>
      <c r="EL8" s="12">
        <f t="shared" si="68"/>
        <v>12.14114</v>
      </c>
      <c r="EM8" s="12">
        <f t="shared" si="69"/>
        <v>11.79829</v>
      </c>
      <c r="EN8" s="12">
        <f t="shared" si="70"/>
        <v>7.5605399999999996</v>
      </c>
      <c r="EO8" s="12">
        <f t="shared" si="71"/>
        <v>13.01177</v>
      </c>
      <c r="EP8" s="12">
        <f t="shared" si="72"/>
        <v>12.72573</v>
      </c>
      <c r="EQ8" s="12">
        <f t="shared" si="73"/>
        <v>16.695119999999999</v>
      </c>
      <c r="ER8" s="12">
        <f t="shared" si="74"/>
        <v>18.602609999999999</v>
      </c>
      <c r="ES8" s="12">
        <f t="shared" si="75"/>
        <v>17.180479999999999</v>
      </c>
      <c r="ET8" s="12">
        <f t="shared" si="76"/>
        <v>12.81809</v>
      </c>
      <c r="EU8" s="12">
        <f t="shared" si="77"/>
        <v>22.741299999999999</v>
      </c>
      <c r="EV8" s="12">
        <f t="shared" si="78"/>
        <v>10.2781</v>
      </c>
      <c r="EW8" s="12">
        <f t="shared" si="79"/>
        <v>11.567780000000001</v>
      </c>
      <c r="EZ8" s="10" t="str">
        <f t="shared" si="4"/>
        <v>APOLLOHOSP</v>
      </c>
      <c r="FA8" s="12">
        <f t="shared" si="80"/>
        <v>11.349679999999999</v>
      </c>
      <c r="FB8" s="12">
        <f t="shared" si="81"/>
        <v>10.924269999999998</v>
      </c>
      <c r="FC8" s="12">
        <f t="shared" si="82"/>
        <v>12.830601249999999</v>
      </c>
      <c r="FD8" s="12">
        <f t="shared" si="83"/>
        <v>13.63312</v>
      </c>
      <c r="FF8" s="12"/>
      <c r="FG8" s="10" t="str">
        <f t="shared" si="5"/>
        <v>APOLLOHOSP</v>
      </c>
      <c r="FH8" s="12">
        <f t="shared" si="6"/>
        <v>103.40446523</v>
      </c>
      <c r="FI8" s="12">
        <f t="shared" si="7"/>
        <v>141.90007456500001</v>
      </c>
      <c r="FJ8" s="12">
        <f t="shared" si="8"/>
        <v>174.854917755</v>
      </c>
      <c r="FK8" s="12">
        <f t="shared" si="9"/>
        <v>165.69815636999999</v>
      </c>
      <c r="FL8" s="12">
        <f t="shared" si="10"/>
        <v>102.70148260000001</v>
      </c>
      <c r="FM8" s="12">
        <f t="shared" si="11"/>
        <v>181.28706062000001</v>
      </c>
      <c r="FN8" s="12">
        <f t="shared" si="12"/>
        <v>170.62223693499999</v>
      </c>
      <c r="FO8" s="12">
        <f t="shared" si="13"/>
        <v>228.91204170500001</v>
      </c>
      <c r="FP8" s="12">
        <f t="shared" si="14"/>
        <v>266.45710786000001</v>
      </c>
      <c r="FQ8" s="12">
        <f t="shared" si="15"/>
        <v>239.592796435</v>
      </c>
      <c r="FR8" s="12">
        <f t="shared" si="16"/>
        <v>179.49577310000001</v>
      </c>
      <c r="FS8" s="12">
        <f t="shared" si="17"/>
        <v>310.57734061500003</v>
      </c>
      <c r="FT8" s="12">
        <f t="shared" si="18"/>
        <v>129.35857652000001</v>
      </c>
      <c r="FU8" s="12">
        <f t="shared" si="19"/>
        <v>148.40145577499999</v>
      </c>
      <c r="FX8" s="10" t="str">
        <f t="shared" si="20"/>
        <v>APOLLOHOSP</v>
      </c>
      <c r="FY8" s="12">
        <f t="shared" si="84"/>
        <v>160.81771623</v>
      </c>
      <c r="FZ8" s="12">
        <f t="shared" si="85"/>
        <v>153.28833838200001</v>
      </c>
      <c r="GA8" s="12">
        <f t="shared" si="86"/>
        <v>179.05413480125</v>
      </c>
      <c r="GB8" s="12">
        <f t="shared" si="87"/>
        <v>187.68146314269234</v>
      </c>
      <c r="GE8" s="10" t="str">
        <f t="shared" si="21"/>
        <v>APOLLOHOSP</v>
      </c>
      <c r="GF8" s="8">
        <f t="shared" si="22"/>
        <v>64951</v>
      </c>
      <c r="GG8" s="8">
        <f t="shared" si="23"/>
        <v>85616</v>
      </c>
      <c r="GH8">
        <f t="shared" si="24"/>
        <v>80624</v>
      </c>
      <c r="GI8" s="8">
        <f t="shared" si="25"/>
        <v>99190</v>
      </c>
      <c r="GJ8" s="8">
        <f t="shared" si="26"/>
        <v>67556</v>
      </c>
      <c r="GK8" s="8">
        <f t="shared" si="27"/>
        <v>80919</v>
      </c>
      <c r="GL8">
        <f t="shared" si="28"/>
        <v>88971</v>
      </c>
      <c r="GM8" s="8">
        <f t="shared" si="29"/>
        <v>150556</v>
      </c>
      <c r="GN8" s="8">
        <f t="shared" si="30"/>
        <v>139692</v>
      </c>
      <c r="GO8" s="8">
        <f t="shared" si="31"/>
        <v>150295</v>
      </c>
      <c r="GP8" s="8">
        <f t="shared" si="32"/>
        <v>123275</v>
      </c>
      <c r="GQ8" s="8">
        <f t="shared" si="33"/>
        <v>143349</v>
      </c>
      <c r="GR8" s="8">
        <f t="shared" si="34"/>
        <v>102648</v>
      </c>
      <c r="GS8" s="8">
        <f t="shared" si="35"/>
        <v>87367</v>
      </c>
      <c r="GV8" s="10" t="str">
        <f t="shared" si="0"/>
        <v>APOLLOHOSP</v>
      </c>
      <c r="GW8" s="8">
        <f t="shared" si="88"/>
        <v>88476.666666666672</v>
      </c>
      <c r="GX8" s="8">
        <f t="shared" si="89"/>
        <v>82781</v>
      </c>
      <c r="GY8" s="8">
        <f t="shared" si="90"/>
        <v>99140.5</v>
      </c>
      <c r="GZ8" s="8">
        <f t="shared" si="91"/>
        <v>107696.76923076923</v>
      </c>
      <c r="HC8" s="10" t="str">
        <f t="shared" si="36"/>
        <v>APOLLOHOSP</v>
      </c>
      <c r="HD8" s="12">
        <f t="shared" si="37"/>
        <v>-1.5550618851158331</v>
      </c>
      <c r="HE8" s="12">
        <f t="shared" si="38"/>
        <v>-0.20680710855620915</v>
      </c>
      <c r="HF8" s="12">
        <f t="shared" si="39"/>
        <v>-1.0571569525695323E-2</v>
      </c>
      <c r="HG8" s="12">
        <f t="shared" si="40"/>
        <v>4.4759102611254074</v>
      </c>
      <c r="HH8" s="12">
        <f t="shared" si="41"/>
        <v>-1.7195910552364406</v>
      </c>
      <c r="HI8" s="12">
        <f t="shared" si="42"/>
        <v>1.7577690424979637</v>
      </c>
      <c r="HJ8" s="12">
        <f t="shared" si="43"/>
        <v>0.24423639122228874</v>
      </c>
      <c r="HK8" s="12">
        <f t="shared" si="44"/>
        <v>-6.9540645783796888</v>
      </c>
      <c r="HL8" s="12">
        <f t="shared" si="45"/>
        <v>5.5381704388327009</v>
      </c>
      <c r="HM8" s="12">
        <f t="shared" si="46"/>
        <v>-3.0524430081843441</v>
      </c>
      <c r="HN8" s="12">
        <f t="shared" si="47"/>
        <v>5.619051119032747</v>
      </c>
      <c r="HO8" s="12">
        <f t="shared" si="48"/>
        <v>6.7609817101766447</v>
      </c>
      <c r="HP8" s="12">
        <f t="shared" si="49"/>
        <v>0.48443176934797405</v>
      </c>
      <c r="HQ8" s="12">
        <f t="shared" si="50"/>
        <v>1.3489457652596981</v>
      </c>
      <c r="HT8" s="10" t="str">
        <f t="shared" si="51"/>
        <v>APOLLOHOSP</v>
      </c>
      <c r="HU8" s="13">
        <f t="shared" si="52"/>
        <v>54.650000000000091</v>
      </c>
      <c r="HV8" s="12">
        <f t="shared" si="53"/>
        <v>53.799999999999955</v>
      </c>
      <c r="HW8" s="12">
        <f t="shared" si="54"/>
        <v>41.150000000000091</v>
      </c>
      <c r="HX8" s="12">
        <f t="shared" si="55"/>
        <v>53.25</v>
      </c>
      <c r="HY8">
        <f t="shared" si="56"/>
        <v>36.400000000000091</v>
      </c>
      <c r="HZ8" s="12">
        <f t="shared" si="57"/>
        <v>55.100000000000136</v>
      </c>
      <c r="IA8" s="12">
        <f t="shared" si="58"/>
        <v>56.949999999999818</v>
      </c>
      <c r="IB8" s="12">
        <f t="shared" si="59"/>
        <v>102.95000000000005</v>
      </c>
      <c r="IC8" s="12">
        <f t="shared" si="60"/>
        <v>92</v>
      </c>
      <c r="ID8" s="12">
        <f t="shared" si="61"/>
        <v>112</v>
      </c>
      <c r="IE8">
        <f t="shared" si="62"/>
        <v>105.95000000000005</v>
      </c>
      <c r="IF8" s="12">
        <f t="shared" si="63"/>
        <v>123.35000000000014</v>
      </c>
      <c r="IG8" s="12">
        <f t="shared" si="64"/>
        <v>70.200000000000045</v>
      </c>
      <c r="IH8" s="12">
        <f t="shared" si="65"/>
        <v>43.349999999999909</v>
      </c>
      <c r="II8" s="13" t="str">
        <f t="shared" si="92"/>
        <v/>
      </c>
      <c r="IJ8" t="str">
        <f t="shared" si="93"/>
        <v/>
      </c>
      <c r="IK8" t="str">
        <f t="shared" si="94"/>
        <v/>
      </c>
      <c r="IL8" t="str">
        <f t="shared" si="95"/>
        <v/>
      </c>
    </row>
    <row r="9" spans="1:246" x14ac:dyDescent="0.25">
      <c r="A9" t="s">
        <v>17</v>
      </c>
      <c r="B9" s="10">
        <v>43951</v>
      </c>
      <c r="C9" s="12">
        <v>178.48226</v>
      </c>
      <c r="D9" s="12">
        <v>177.11027297499999</v>
      </c>
      <c r="E9" s="8">
        <v>104966</v>
      </c>
      <c r="F9" s="12">
        <v>0.67956089911133444</v>
      </c>
      <c r="G9" s="13">
        <v>7.5499999999999972</v>
      </c>
      <c r="H9" s="10" t="s">
        <v>17</v>
      </c>
      <c r="I9" s="10">
        <v>43950</v>
      </c>
      <c r="J9" s="12">
        <v>107.76503</v>
      </c>
      <c r="K9" s="12">
        <v>101.25112999</v>
      </c>
      <c r="L9" s="8">
        <v>54503</v>
      </c>
      <c r="M9" s="12">
        <v>5.9217877094972033</v>
      </c>
      <c r="N9" s="12">
        <v>7.5</v>
      </c>
      <c r="O9" s="12" t="s">
        <v>17</v>
      </c>
      <c r="P9" s="10">
        <v>43949</v>
      </c>
      <c r="Q9" s="12">
        <v>36.976669999999999</v>
      </c>
      <c r="R9" s="12">
        <v>33.366782475000001</v>
      </c>
      <c r="S9">
        <v>23551</v>
      </c>
      <c r="T9" s="12">
        <v>0</v>
      </c>
      <c r="U9" s="12">
        <v>3.2000000000000028</v>
      </c>
      <c r="V9" s="12" t="s">
        <v>17</v>
      </c>
      <c r="W9" s="7">
        <v>43948</v>
      </c>
      <c r="X9" s="12">
        <v>34.898670000000003</v>
      </c>
      <c r="Y9" s="12">
        <v>31.587437850000001</v>
      </c>
      <c r="Z9" s="8">
        <v>23649</v>
      </c>
      <c r="AA9" s="12">
        <v>-0.44469149527515917</v>
      </c>
      <c r="AB9" s="12">
        <v>3.2999999999999972</v>
      </c>
      <c r="AC9" s="8" t="s">
        <v>17</v>
      </c>
      <c r="AD9" s="10">
        <v>43945</v>
      </c>
      <c r="AE9" s="12">
        <v>26.440919999999998</v>
      </c>
      <c r="AF9" s="12">
        <v>24.207789594999998</v>
      </c>
      <c r="AG9" s="8">
        <v>22342</v>
      </c>
      <c r="AH9" s="12">
        <v>-3.7533512064343162</v>
      </c>
      <c r="AI9">
        <v>3.9500000000000028</v>
      </c>
      <c r="AJ9" s="12" t="s">
        <v>17</v>
      </c>
      <c r="AK9" s="7">
        <v>43944</v>
      </c>
      <c r="AL9" s="12">
        <v>39.739780000000003</v>
      </c>
      <c r="AM9" s="12">
        <v>37.669047569999996</v>
      </c>
      <c r="AN9" s="8">
        <v>21706</v>
      </c>
      <c r="AO9" s="12">
        <v>-0.84790673025966856</v>
      </c>
      <c r="AP9" s="12">
        <v>3.4000000000000057</v>
      </c>
      <c r="AQ9" t="s">
        <v>17</v>
      </c>
      <c r="AR9" s="10">
        <v>43943</v>
      </c>
      <c r="AS9" s="12">
        <v>62.391440000000003</v>
      </c>
      <c r="AT9" s="12">
        <v>58.539286254999993</v>
      </c>
      <c r="AU9">
        <v>39960</v>
      </c>
      <c r="AV9" s="12">
        <v>2.4469820554649262</v>
      </c>
      <c r="AW9" s="12">
        <v>5.3999999999999915</v>
      </c>
      <c r="AX9" s="10" t="s">
        <v>17</v>
      </c>
      <c r="AY9" s="10">
        <v>43942</v>
      </c>
      <c r="AZ9" s="12">
        <v>33.264150000000001</v>
      </c>
      <c r="BA9" s="12">
        <v>30.727504875000001</v>
      </c>
      <c r="BB9" s="8">
        <v>23558</v>
      </c>
      <c r="BC9" s="12">
        <v>-5.8551617873651658</v>
      </c>
      <c r="BD9" s="12">
        <v>4.25</v>
      </c>
      <c r="BE9" s="12" t="s">
        <v>17</v>
      </c>
      <c r="BF9" s="10">
        <v>43941</v>
      </c>
      <c r="BG9" s="12">
        <v>73.704790000000003</v>
      </c>
      <c r="BH9" s="12">
        <v>73.407628950000003</v>
      </c>
      <c r="BI9">
        <v>45452</v>
      </c>
      <c r="BJ9" s="12">
        <v>-1.1201629327902327</v>
      </c>
      <c r="BK9" s="12">
        <v>6.1000000000000085</v>
      </c>
      <c r="BL9" s="12" t="s">
        <v>17</v>
      </c>
      <c r="BM9" s="7">
        <v>43938</v>
      </c>
      <c r="BN9" s="12">
        <v>81.333070000000006</v>
      </c>
      <c r="BO9" s="12">
        <v>78.873579190000001</v>
      </c>
      <c r="BP9" s="8">
        <v>52238</v>
      </c>
      <c r="BQ9" s="12">
        <v>5.0000000000000027</v>
      </c>
      <c r="BR9" s="12">
        <v>4.5</v>
      </c>
      <c r="BS9" t="s">
        <v>17</v>
      </c>
      <c r="BT9" s="10">
        <v>43937</v>
      </c>
      <c r="BU9" s="12">
        <v>159.86544000000001</v>
      </c>
      <c r="BV9" s="12">
        <v>150.01587698</v>
      </c>
      <c r="BW9" s="8">
        <v>83614</v>
      </c>
      <c r="BX9" s="12">
        <v>6.863301191151443</v>
      </c>
      <c r="BY9">
        <v>7.2999999999999972</v>
      </c>
      <c r="BZ9" s="12" t="s">
        <v>17</v>
      </c>
      <c r="CA9" s="7">
        <v>43936</v>
      </c>
      <c r="CB9" s="12">
        <v>60.590589999999999</v>
      </c>
      <c r="CC9" s="12">
        <v>53.440956185000005</v>
      </c>
      <c r="CD9" s="8">
        <v>42441</v>
      </c>
      <c r="CE9" s="12">
        <v>2.4475524475524577</v>
      </c>
      <c r="CF9" s="12">
        <v>3.9000000000000057</v>
      </c>
      <c r="CG9" s="12" t="s">
        <v>17</v>
      </c>
      <c r="CH9" s="10">
        <v>43934</v>
      </c>
      <c r="CI9" s="12">
        <v>93.601089999999999</v>
      </c>
      <c r="CJ9" s="12">
        <v>81.974710364999993</v>
      </c>
      <c r="CK9" s="8">
        <v>48081</v>
      </c>
      <c r="CL9" s="12">
        <v>-4.5100222717149192</v>
      </c>
      <c r="CM9" s="12">
        <v>7.6500000000000057</v>
      </c>
      <c r="CN9" s="12" t="s">
        <v>17</v>
      </c>
      <c r="CO9" s="10">
        <v>43930</v>
      </c>
      <c r="CP9" s="12">
        <v>81.401160000000004</v>
      </c>
      <c r="CQ9" s="12">
        <v>72.54398132</v>
      </c>
      <c r="CR9" s="8">
        <v>50154</v>
      </c>
      <c r="CS9" s="12">
        <v>7.3141486810551477</v>
      </c>
      <c r="CT9" s="12">
        <v>6.2999999999999972</v>
      </c>
      <c r="CU9" s="12" t="s">
        <v>17</v>
      </c>
      <c r="CV9" s="10">
        <v>43929</v>
      </c>
      <c r="CW9" s="12">
        <v>29.50752</v>
      </c>
      <c r="CX9" s="12">
        <v>24.887203705000001</v>
      </c>
      <c r="CY9" s="8">
        <v>19408</v>
      </c>
      <c r="CZ9" s="12">
        <v>-0.41916167664669979</v>
      </c>
      <c r="DA9" s="12">
        <v>5.1500000000000057</v>
      </c>
      <c r="DD9" t="str">
        <f t="shared" si="1"/>
        <v>APOLLOTYRE</v>
      </c>
      <c r="DE9" s="12">
        <v>65.62168636708958</v>
      </c>
      <c r="DF9" s="12">
        <v>191.44060295315938</v>
      </c>
      <c r="DG9" s="12">
        <v>5.9543816426241909</v>
      </c>
      <c r="DH9" s="12">
        <v>31.987351423475452</v>
      </c>
      <c r="DI9" s="12">
        <v>-33.464855618224369</v>
      </c>
      <c r="DJ9" s="12">
        <v>-36.305717579206373</v>
      </c>
      <c r="DK9" s="12">
        <v>87.563608268962241</v>
      </c>
      <c r="DL9" s="12">
        <v>-54.868401361702546</v>
      </c>
      <c r="DM9" s="12">
        <v>-9.3790631535241484</v>
      </c>
      <c r="DN9" s="12">
        <v>-49.124044571484617</v>
      </c>
      <c r="DO9" s="12">
        <v>163.84532647726326</v>
      </c>
      <c r="DP9" s="12">
        <v>-35.26721750783031</v>
      </c>
      <c r="DQ9" s="12">
        <v>14.987415412753325</v>
      </c>
      <c r="DT9" t="str">
        <f t="shared" si="2"/>
        <v>APOLLOTYRE</v>
      </c>
      <c r="DU9" s="13">
        <v>74.921774198956754</v>
      </c>
      <c r="DV9" s="13">
        <v>203.44888682587907</v>
      </c>
      <c r="DW9" s="13">
        <v>5.6330767739049152</v>
      </c>
      <c r="DX9" s="13">
        <v>30.484601768532528</v>
      </c>
      <c r="DY9" s="13">
        <v>-35.735594190389563</v>
      </c>
      <c r="DZ9" s="13">
        <v>-35.651679444959775</v>
      </c>
      <c r="EA9" s="13">
        <v>90.511030730086219</v>
      </c>
      <c r="EB9" s="13">
        <v>-58.141264995863892</v>
      </c>
      <c r="EC9" s="13">
        <v>-6.9300142026431573</v>
      </c>
      <c r="ED9" s="13">
        <v>-47.423178947575416</v>
      </c>
      <c r="EE9" s="13">
        <v>180.71330995777913</v>
      </c>
      <c r="EF9" s="13">
        <v>-34.807996335639132</v>
      </c>
      <c r="EG9" s="13">
        <v>13.000015815784829</v>
      </c>
      <c r="EI9" t="str">
        <f t="shared" si="3"/>
        <v>APOLLOTYRE</v>
      </c>
      <c r="EJ9" s="12">
        <f t="shared" si="66"/>
        <v>178.48226</v>
      </c>
      <c r="EK9" s="12">
        <f t="shared" si="67"/>
        <v>107.76503</v>
      </c>
      <c r="EL9" s="12">
        <f t="shared" si="68"/>
        <v>36.976669999999999</v>
      </c>
      <c r="EM9" s="12">
        <f t="shared" si="69"/>
        <v>34.898670000000003</v>
      </c>
      <c r="EN9" s="12">
        <f t="shared" si="70"/>
        <v>26.440919999999998</v>
      </c>
      <c r="EO9" s="12">
        <f t="shared" si="71"/>
        <v>39.739780000000003</v>
      </c>
      <c r="EP9" s="12">
        <f t="shared" si="72"/>
        <v>62.391440000000003</v>
      </c>
      <c r="EQ9" s="12">
        <f t="shared" si="73"/>
        <v>33.264150000000001</v>
      </c>
      <c r="ER9" s="12">
        <f t="shared" si="74"/>
        <v>73.704790000000003</v>
      </c>
      <c r="ES9" s="12">
        <f t="shared" si="75"/>
        <v>81.333070000000006</v>
      </c>
      <c r="ET9" s="12">
        <f t="shared" si="76"/>
        <v>159.86544000000001</v>
      </c>
      <c r="EU9" s="12">
        <f t="shared" si="77"/>
        <v>60.590589999999999</v>
      </c>
      <c r="EV9" s="12">
        <f t="shared" si="78"/>
        <v>93.601089999999999</v>
      </c>
      <c r="EW9" s="12">
        <f t="shared" si="79"/>
        <v>81.401160000000004</v>
      </c>
      <c r="EZ9" s="10" t="str">
        <f t="shared" si="4"/>
        <v>APOLLOTYRE</v>
      </c>
      <c r="FA9" s="12">
        <f t="shared" si="80"/>
        <v>59.88012333333333</v>
      </c>
      <c r="FB9" s="12">
        <f t="shared" si="81"/>
        <v>49.164214000000001</v>
      </c>
      <c r="FC9" s="12">
        <f t="shared" si="82"/>
        <v>51.897681250000005</v>
      </c>
      <c r="FD9" s="12">
        <f t="shared" si="83"/>
        <v>68.613292307692319</v>
      </c>
      <c r="FF9" s="12"/>
      <c r="FG9" s="10" t="str">
        <f t="shared" si="5"/>
        <v>APOLLOTYRE</v>
      </c>
      <c r="FH9" s="12">
        <f t="shared" si="6"/>
        <v>177.11027297499999</v>
      </c>
      <c r="FI9" s="12">
        <f t="shared" si="7"/>
        <v>101.25112999</v>
      </c>
      <c r="FJ9" s="12">
        <f t="shared" si="8"/>
        <v>33.366782475000001</v>
      </c>
      <c r="FK9" s="12">
        <f t="shared" si="9"/>
        <v>31.587437850000001</v>
      </c>
      <c r="FL9" s="12">
        <f t="shared" si="10"/>
        <v>24.207789594999998</v>
      </c>
      <c r="FM9" s="12">
        <f t="shared" si="11"/>
        <v>37.669047569999996</v>
      </c>
      <c r="FN9" s="12">
        <f t="shared" si="12"/>
        <v>58.539286254999993</v>
      </c>
      <c r="FO9" s="12">
        <f t="shared" si="13"/>
        <v>30.727504875000001</v>
      </c>
      <c r="FP9" s="12">
        <f t="shared" si="14"/>
        <v>73.407628950000003</v>
      </c>
      <c r="FQ9" s="12">
        <f t="shared" si="15"/>
        <v>78.873579190000001</v>
      </c>
      <c r="FR9" s="12">
        <f t="shared" si="16"/>
        <v>150.01587698</v>
      </c>
      <c r="FS9" s="12">
        <f t="shared" si="17"/>
        <v>53.440956185000005</v>
      </c>
      <c r="FT9" s="12">
        <f t="shared" si="18"/>
        <v>81.974710364999993</v>
      </c>
      <c r="FU9" s="12">
        <f t="shared" si="19"/>
        <v>72.54398132</v>
      </c>
      <c r="FX9" s="10" t="str">
        <f t="shared" si="20"/>
        <v>APOLLOTYRE</v>
      </c>
      <c r="FY9" s="12">
        <f t="shared" si="84"/>
        <v>55.401783438333325</v>
      </c>
      <c r="FZ9" s="12">
        <f t="shared" si="85"/>
        <v>45.616437495999996</v>
      </c>
      <c r="GA9" s="12">
        <f t="shared" si="86"/>
        <v>48.844575945000003</v>
      </c>
      <c r="GB9" s="12">
        <f t="shared" si="87"/>
        <v>63.66197781538461</v>
      </c>
      <c r="GE9" s="10" t="str">
        <f t="shared" si="21"/>
        <v>APOLLOTYRE</v>
      </c>
      <c r="GF9" s="8">
        <f t="shared" si="22"/>
        <v>104966</v>
      </c>
      <c r="GG9" s="8">
        <f t="shared" si="23"/>
        <v>54503</v>
      </c>
      <c r="GH9">
        <f t="shared" si="24"/>
        <v>23551</v>
      </c>
      <c r="GI9" s="8">
        <f t="shared" si="25"/>
        <v>23649</v>
      </c>
      <c r="GJ9" s="8">
        <f t="shared" si="26"/>
        <v>22342</v>
      </c>
      <c r="GK9" s="8">
        <f t="shared" si="27"/>
        <v>21706</v>
      </c>
      <c r="GL9">
        <f t="shared" si="28"/>
        <v>39960</v>
      </c>
      <c r="GM9" s="8">
        <f t="shared" si="29"/>
        <v>23558</v>
      </c>
      <c r="GN9" s="8">
        <f t="shared" si="30"/>
        <v>45452</v>
      </c>
      <c r="GO9" s="8">
        <f t="shared" si="31"/>
        <v>52238</v>
      </c>
      <c r="GP9" s="8">
        <f t="shared" si="32"/>
        <v>83614</v>
      </c>
      <c r="GQ9" s="8">
        <f t="shared" si="33"/>
        <v>42441</v>
      </c>
      <c r="GR9" s="8">
        <f t="shared" si="34"/>
        <v>48081</v>
      </c>
      <c r="GS9" s="8">
        <f t="shared" si="35"/>
        <v>50154</v>
      </c>
      <c r="GV9" s="10" t="str">
        <f t="shared" si="0"/>
        <v>APOLLOTYRE</v>
      </c>
      <c r="GW9" s="8">
        <f t="shared" si="88"/>
        <v>33901</v>
      </c>
      <c r="GX9" s="8">
        <f t="shared" si="89"/>
        <v>29150.2</v>
      </c>
      <c r="GY9" s="8">
        <f t="shared" si="90"/>
        <v>31840.125</v>
      </c>
      <c r="GZ9" s="8">
        <f t="shared" si="91"/>
        <v>40865.307692307695</v>
      </c>
      <c r="HC9" s="10" t="str">
        <f t="shared" si="36"/>
        <v>APOLLOTYRE</v>
      </c>
      <c r="HD9" s="12">
        <f t="shared" si="37"/>
        <v>0.67956089911133444</v>
      </c>
      <c r="HE9" s="12">
        <f t="shared" si="38"/>
        <v>5.9217877094972033</v>
      </c>
      <c r="HF9" s="12">
        <f t="shared" si="39"/>
        <v>0</v>
      </c>
      <c r="HG9" s="12">
        <f t="shared" si="40"/>
        <v>-0.44469149527515917</v>
      </c>
      <c r="HH9" s="12">
        <f t="shared" si="41"/>
        <v>-3.7533512064343162</v>
      </c>
      <c r="HI9" s="12">
        <f t="shared" si="42"/>
        <v>-0.84790673025966856</v>
      </c>
      <c r="HJ9" s="12">
        <f t="shared" si="43"/>
        <v>2.4469820554649262</v>
      </c>
      <c r="HK9" s="12">
        <f t="shared" si="44"/>
        <v>-5.8551617873651658</v>
      </c>
      <c r="HL9" s="12">
        <f t="shared" si="45"/>
        <v>-1.1201629327902327</v>
      </c>
      <c r="HM9" s="12">
        <f t="shared" si="46"/>
        <v>5.0000000000000027</v>
      </c>
      <c r="HN9" s="12">
        <f t="shared" si="47"/>
        <v>6.863301191151443</v>
      </c>
      <c r="HO9" s="12">
        <f t="shared" si="48"/>
        <v>2.4475524475524577</v>
      </c>
      <c r="HP9" s="12">
        <f t="shared" si="49"/>
        <v>-4.5100222717149192</v>
      </c>
      <c r="HQ9" s="12">
        <f t="shared" si="50"/>
        <v>7.3141486810551477</v>
      </c>
      <c r="HT9" s="10" t="str">
        <f t="shared" si="51"/>
        <v>APOLLOTYRE</v>
      </c>
      <c r="HU9" s="13">
        <f t="shared" si="52"/>
        <v>7.5499999999999972</v>
      </c>
      <c r="HV9" s="12">
        <f t="shared" si="53"/>
        <v>7.5</v>
      </c>
      <c r="HW9" s="12">
        <f t="shared" si="54"/>
        <v>3.2000000000000028</v>
      </c>
      <c r="HX9" s="12">
        <f t="shared" si="55"/>
        <v>3.2999999999999972</v>
      </c>
      <c r="HY9">
        <f t="shared" si="56"/>
        <v>3.9500000000000028</v>
      </c>
      <c r="HZ9" s="12">
        <f t="shared" si="57"/>
        <v>3.4000000000000057</v>
      </c>
      <c r="IA9" s="12">
        <f t="shared" si="58"/>
        <v>5.3999999999999915</v>
      </c>
      <c r="IB9" s="12">
        <f t="shared" si="59"/>
        <v>4.25</v>
      </c>
      <c r="IC9" s="12">
        <f t="shared" si="60"/>
        <v>6.1000000000000085</v>
      </c>
      <c r="ID9" s="12">
        <f t="shared" si="61"/>
        <v>4.5</v>
      </c>
      <c r="IE9">
        <f t="shared" si="62"/>
        <v>7.2999999999999972</v>
      </c>
      <c r="IF9" s="12">
        <f t="shared" si="63"/>
        <v>3.9000000000000057</v>
      </c>
      <c r="IG9" s="12">
        <f t="shared" si="64"/>
        <v>7.6500000000000057</v>
      </c>
      <c r="IH9" s="12">
        <f t="shared" si="65"/>
        <v>6.2999999999999972</v>
      </c>
      <c r="II9" s="13" t="str">
        <f t="shared" si="92"/>
        <v/>
      </c>
      <c r="IJ9" t="str">
        <f t="shared" si="93"/>
        <v/>
      </c>
      <c r="IK9" t="str">
        <f t="shared" si="94"/>
        <v/>
      </c>
      <c r="IL9" t="str">
        <f t="shared" si="95"/>
        <v/>
      </c>
    </row>
    <row r="10" spans="1:246" x14ac:dyDescent="0.25">
      <c r="A10" t="s">
        <v>18</v>
      </c>
      <c r="B10" s="10">
        <v>43951</v>
      </c>
      <c r="C10" s="12">
        <v>563.60008000000005</v>
      </c>
      <c r="D10" s="12">
        <v>293.01241111500002</v>
      </c>
      <c r="E10" s="8">
        <v>200831</v>
      </c>
      <c r="F10" s="12">
        <v>9.0719499478623433</v>
      </c>
      <c r="G10" s="13">
        <v>4.1000000000000014</v>
      </c>
      <c r="H10" s="10" t="s">
        <v>18</v>
      </c>
      <c r="I10" s="10">
        <v>43950</v>
      </c>
      <c r="J10" s="12">
        <v>421.44760000000002</v>
      </c>
      <c r="K10" s="12">
        <v>199.21812127000001</v>
      </c>
      <c r="L10" s="8">
        <v>98701</v>
      </c>
      <c r="M10" s="12">
        <v>7.182940516273856</v>
      </c>
      <c r="N10" s="12">
        <v>4.2000000000000028</v>
      </c>
      <c r="O10" s="12" t="s">
        <v>18</v>
      </c>
      <c r="P10" s="10">
        <v>43949</v>
      </c>
      <c r="Q10" s="12">
        <v>185.34577999999999</v>
      </c>
      <c r="R10" s="12">
        <v>82.228779320000001</v>
      </c>
      <c r="S10">
        <v>49035</v>
      </c>
      <c r="T10" s="12">
        <v>1.0158013544018123</v>
      </c>
      <c r="U10" s="12">
        <v>1.75</v>
      </c>
      <c r="V10" s="12" t="s">
        <v>18</v>
      </c>
      <c r="W10" s="7">
        <v>43948</v>
      </c>
      <c r="X10" s="12">
        <v>202.28019</v>
      </c>
      <c r="Y10" s="12">
        <v>90.555327539999993</v>
      </c>
      <c r="Z10" s="8">
        <v>51916</v>
      </c>
      <c r="AA10" s="12">
        <v>-0.88987764182426177</v>
      </c>
      <c r="AB10" s="12">
        <v>2.3000000000000043</v>
      </c>
      <c r="AC10" s="8" t="s">
        <v>18</v>
      </c>
      <c r="AD10" s="10">
        <v>43945</v>
      </c>
      <c r="AE10" s="12">
        <v>150.44215</v>
      </c>
      <c r="AF10" s="12">
        <v>68.509024284999995</v>
      </c>
      <c r="AG10" s="8">
        <v>42990</v>
      </c>
      <c r="AH10" s="12">
        <v>-3.7473233404710919</v>
      </c>
      <c r="AI10">
        <v>1.6999999999999957</v>
      </c>
      <c r="AJ10" s="12" t="s">
        <v>18</v>
      </c>
      <c r="AK10" s="7">
        <v>43944</v>
      </c>
      <c r="AL10" s="12">
        <v>187.61524</v>
      </c>
      <c r="AM10" s="12">
        <v>87.390581085000008</v>
      </c>
      <c r="AN10" s="8">
        <v>52989</v>
      </c>
      <c r="AO10" s="12">
        <v>3.7819799777530494</v>
      </c>
      <c r="AP10" s="12">
        <v>1.5500000000000043</v>
      </c>
      <c r="AQ10" t="s">
        <v>18</v>
      </c>
      <c r="AR10" s="10">
        <v>43943</v>
      </c>
      <c r="AS10" s="12">
        <v>247.53677999999999</v>
      </c>
      <c r="AT10" s="12">
        <v>110.16277432999999</v>
      </c>
      <c r="AU10">
        <v>63138</v>
      </c>
      <c r="AV10" s="12">
        <v>2.4943310657596403</v>
      </c>
      <c r="AW10" s="12">
        <v>1.8500000000000014</v>
      </c>
      <c r="AX10" s="10" t="s">
        <v>18</v>
      </c>
      <c r="AY10" s="10">
        <v>43942</v>
      </c>
      <c r="AZ10" s="12">
        <v>237.38147000000001</v>
      </c>
      <c r="BA10" s="12">
        <v>106.48137119500001</v>
      </c>
      <c r="BB10" s="8">
        <v>81945</v>
      </c>
      <c r="BC10" s="12">
        <v>-7.6200417536534424</v>
      </c>
      <c r="BD10" s="12">
        <v>2.25</v>
      </c>
      <c r="BE10" s="12" t="s">
        <v>18</v>
      </c>
      <c r="BF10" s="10">
        <v>43941</v>
      </c>
      <c r="BG10" s="12">
        <v>380.50519000000003</v>
      </c>
      <c r="BH10" s="12">
        <v>185.04294914499999</v>
      </c>
      <c r="BI10">
        <v>85047</v>
      </c>
      <c r="BJ10" s="12">
        <v>-2.556237218813906</v>
      </c>
      <c r="BK10" s="12">
        <v>2.4499999999999957</v>
      </c>
      <c r="BL10" s="12" t="s">
        <v>18</v>
      </c>
      <c r="BM10" s="7">
        <v>43938</v>
      </c>
      <c r="BN10" s="12">
        <v>275.85070999999999</v>
      </c>
      <c r="BO10" s="12">
        <v>133.82179990999998</v>
      </c>
      <c r="BP10" s="8">
        <v>67855</v>
      </c>
      <c r="BQ10" s="12">
        <v>4.1533546325878499</v>
      </c>
      <c r="BR10" s="12">
        <v>1.7999999999999972</v>
      </c>
      <c r="BS10" t="s">
        <v>18</v>
      </c>
      <c r="BT10" s="10">
        <v>43937</v>
      </c>
      <c r="BU10" s="12">
        <v>298.31697000000003</v>
      </c>
      <c r="BV10" s="12">
        <v>140.00207704000002</v>
      </c>
      <c r="BW10" s="8">
        <v>75189</v>
      </c>
      <c r="BX10" s="12">
        <v>0.85653104925053225</v>
      </c>
      <c r="BY10">
        <v>2.3000000000000043</v>
      </c>
      <c r="BZ10" s="12" t="s">
        <v>18</v>
      </c>
      <c r="CA10" s="7">
        <v>43936</v>
      </c>
      <c r="CB10" s="12">
        <v>603.09613999999999</v>
      </c>
      <c r="CC10" s="12">
        <v>293.45938481999997</v>
      </c>
      <c r="CD10" s="8">
        <v>149971</v>
      </c>
      <c r="CE10" s="12">
        <v>1.1943539630836142</v>
      </c>
      <c r="CF10" s="12">
        <v>5</v>
      </c>
      <c r="CG10" s="12" t="s">
        <v>18</v>
      </c>
      <c r="CH10" s="10">
        <v>43934</v>
      </c>
      <c r="CI10" s="12">
        <v>418.48831000000001</v>
      </c>
      <c r="CJ10" s="12">
        <v>191.37449452499999</v>
      </c>
      <c r="CK10" s="8">
        <v>91030</v>
      </c>
      <c r="CL10" s="12">
        <v>1.095290251916758</v>
      </c>
      <c r="CM10" s="12">
        <v>2.6000000000000014</v>
      </c>
      <c r="CN10" s="12" t="s">
        <v>18</v>
      </c>
      <c r="CO10" s="10">
        <v>43930</v>
      </c>
      <c r="CP10" s="12">
        <v>395.46931000000001</v>
      </c>
      <c r="CQ10" s="12">
        <v>178.76261429000002</v>
      </c>
      <c r="CR10" s="8">
        <v>92360</v>
      </c>
      <c r="CS10" s="12">
        <v>4.218928164196126</v>
      </c>
      <c r="CT10" s="12">
        <v>1.9500000000000028</v>
      </c>
      <c r="CU10" s="12" t="s">
        <v>18</v>
      </c>
      <c r="CV10" s="10">
        <v>43929</v>
      </c>
      <c r="CW10" s="12">
        <v>768.17768000000001</v>
      </c>
      <c r="CX10" s="12">
        <v>335.54178059000003</v>
      </c>
      <c r="CY10" s="8">
        <v>169889</v>
      </c>
      <c r="CZ10" s="12">
        <v>9.4102885821831865</v>
      </c>
      <c r="DA10" s="12">
        <v>9.0499999999999972</v>
      </c>
      <c r="DD10" t="str">
        <f t="shared" si="1"/>
        <v>ASHOKLEY</v>
      </c>
      <c r="DE10" s="12">
        <v>33.729573973134507</v>
      </c>
      <c r="DF10" s="12">
        <v>127.38451342134687</v>
      </c>
      <c r="DG10" s="12">
        <v>-8.3717589942940105</v>
      </c>
      <c r="DH10" s="12">
        <v>34.457125213911134</v>
      </c>
      <c r="DI10" s="12">
        <v>-19.813470376926738</v>
      </c>
      <c r="DJ10" s="12">
        <v>-24.207125906703638</v>
      </c>
      <c r="DK10" s="12">
        <v>4.2780550647023912</v>
      </c>
      <c r="DL10" s="12">
        <v>-37.61413083485143</v>
      </c>
      <c r="DM10" s="12">
        <v>37.938811177973783</v>
      </c>
      <c r="DN10" s="12">
        <v>-7.5310030133384744</v>
      </c>
      <c r="DO10" s="12">
        <v>-50.535752061022961</v>
      </c>
      <c r="DP10" s="12">
        <v>44.113019548861466</v>
      </c>
      <c r="DQ10" s="12">
        <v>5.8206792329852357</v>
      </c>
      <c r="DT10" t="str">
        <f t="shared" si="2"/>
        <v>ASHOKLEY</v>
      </c>
      <c r="DU10" s="13">
        <v>47.081203881990611</v>
      </c>
      <c r="DV10" s="13">
        <v>142.27298874853346</v>
      </c>
      <c r="DW10" s="13">
        <v>-9.1949843771720641</v>
      </c>
      <c r="DX10" s="13">
        <v>32.180144856955764</v>
      </c>
      <c r="DY10" s="13">
        <v>-21.605940326263493</v>
      </c>
      <c r="DZ10" s="13">
        <v>-20.671405003639748</v>
      </c>
      <c r="EA10" s="13">
        <v>3.4573213076475184</v>
      </c>
      <c r="EB10" s="13">
        <v>-42.455861362455366</v>
      </c>
      <c r="EC10" s="13">
        <v>38.275639148067128</v>
      </c>
      <c r="ED10" s="13">
        <v>-4.41441817197774</v>
      </c>
      <c r="EE10" s="13">
        <v>-52.292520095796732</v>
      </c>
      <c r="EF10" s="13">
        <v>53.342996697851099</v>
      </c>
      <c r="EG10" s="13">
        <v>7.0550994597450805</v>
      </c>
      <c r="EI10" t="str">
        <f t="shared" si="3"/>
        <v>ASHOKLEY</v>
      </c>
      <c r="EJ10" s="12">
        <f t="shared" si="66"/>
        <v>563.60008000000005</v>
      </c>
      <c r="EK10" s="12">
        <f t="shared" si="67"/>
        <v>421.44760000000002</v>
      </c>
      <c r="EL10" s="12">
        <f t="shared" si="68"/>
        <v>185.34577999999999</v>
      </c>
      <c r="EM10" s="12">
        <f t="shared" si="69"/>
        <v>202.28019</v>
      </c>
      <c r="EN10" s="12">
        <f t="shared" si="70"/>
        <v>150.44215</v>
      </c>
      <c r="EO10" s="12">
        <f t="shared" si="71"/>
        <v>187.61524</v>
      </c>
      <c r="EP10" s="12">
        <f t="shared" si="72"/>
        <v>247.53677999999999</v>
      </c>
      <c r="EQ10" s="12">
        <f t="shared" si="73"/>
        <v>237.38147000000001</v>
      </c>
      <c r="ER10" s="12">
        <f t="shared" si="74"/>
        <v>380.50519000000003</v>
      </c>
      <c r="ES10" s="12">
        <f t="shared" si="75"/>
        <v>275.85070999999999</v>
      </c>
      <c r="ET10" s="12">
        <f t="shared" si="76"/>
        <v>298.31697000000003</v>
      </c>
      <c r="EU10" s="12">
        <f t="shared" si="77"/>
        <v>603.09613999999999</v>
      </c>
      <c r="EV10" s="12">
        <f t="shared" si="78"/>
        <v>418.48831000000001</v>
      </c>
      <c r="EW10" s="12">
        <f t="shared" si="79"/>
        <v>395.46931000000001</v>
      </c>
      <c r="EZ10" s="10" t="str">
        <f t="shared" si="4"/>
        <v>ASHOKLEY</v>
      </c>
      <c r="FA10" s="12">
        <f t="shared" si="80"/>
        <v>269.69119000000001</v>
      </c>
      <c r="FB10" s="12">
        <f t="shared" si="81"/>
        <v>229.42619199999999</v>
      </c>
      <c r="FC10" s="12">
        <f t="shared" si="82"/>
        <v>251.5693</v>
      </c>
      <c r="FD10" s="12">
        <f t="shared" si="83"/>
        <v>307.98275692307692</v>
      </c>
      <c r="FF10" s="12"/>
      <c r="FG10" s="10" t="str">
        <f t="shared" si="5"/>
        <v>ASHOKLEY</v>
      </c>
      <c r="FH10" s="12">
        <f t="shared" si="6"/>
        <v>293.01241111500002</v>
      </c>
      <c r="FI10" s="12">
        <f t="shared" si="7"/>
        <v>199.21812127000001</v>
      </c>
      <c r="FJ10" s="12">
        <f t="shared" si="8"/>
        <v>82.228779320000001</v>
      </c>
      <c r="FK10" s="12">
        <f t="shared" si="9"/>
        <v>90.555327539999993</v>
      </c>
      <c r="FL10" s="12">
        <f t="shared" si="10"/>
        <v>68.509024284999995</v>
      </c>
      <c r="FM10" s="12">
        <f t="shared" si="11"/>
        <v>87.390581085000008</v>
      </c>
      <c r="FN10" s="12">
        <f t="shared" si="12"/>
        <v>110.16277432999999</v>
      </c>
      <c r="FO10" s="12">
        <f t="shared" si="13"/>
        <v>106.48137119500001</v>
      </c>
      <c r="FP10" s="12">
        <f t="shared" si="14"/>
        <v>185.04294914499999</v>
      </c>
      <c r="FQ10" s="12">
        <f t="shared" si="15"/>
        <v>133.82179990999998</v>
      </c>
      <c r="FR10" s="12">
        <f t="shared" si="16"/>
        <v>140.00207704000002</v>
      </c>
      <c r="FS10" s="12">
        <f t="shared" si="17"/>
        <v>293.45938481999997</v>
      </c>
      <c r="FT10" s="12">
        <f t="shared" si="18"/>
        <v>191.37449452499999</v>
      </c>
      <c r="FU10" s="12">
        <f t="shared" si="19"/>
        <v>178.76261429000002</v>
      </c>
      <c r="FX10" s="10" t="str">
        <f t="shared" si="20"/>
        <v>ASHOKLEY</v>
      </c>
      <c r="FY10" s="12">
        <f t="shared" si="84"/>
        <v>124.00074271000001</v>
      </c>
      <c r="FZ10" s="12">
        <f t="shared" si="85"/>
        <v>105.58036670000001</v>
      </c>
      <c r="GA10" s="12">
        <f t="shared" si="86"/>
        <v>116.19861602125002</v>
      </c>
      <c r="GB10" s="12">
        <f t="shared" si="87"/>
        <v>143.61609990423079</v>
      </c>
      <c r="GE10" s="10" t="str">
        <f t="shared" si="21"/>
        <v>ASHOKLEY</v>
      </c>
      <c r="GF10" s="8">
        <f t="shared" si="22"/>
        <v>200831</v>
      </c>
      <c r="GG10" s="8">
        <f t="shared" si="23"/>
        <v>98701</v>
      </c>
      <c r="GH10">
        <f t="shared" si="24"/>
        <v>49035</v>
      </c>
      <c r="GI10" s="8">
        <f t="shared" si="25"/>
        <v>51916</v>
      </c>
      <c r="GJ10" s="8">
        <f t="shared" si="26"/>
        <v>42990</v>
      </c>
      <c r="GK10" s="8">
        <f t="shared" si="27"/>
        <v>52989</v>
      </c>
      <c r="GL10">
        <f t="shared" si="28"/>
        <v>63138</v>
      </c>
      <c r="GM10" s="8">
        <f t="shared" si="29"/>
        <v>81945</v>
      </c>
      <c r="GN10" s="8">
        <f t="shared" si="30"/>
        <v>85047</v>
      </c>
      <c r="GO10" s="8">
        <f t="shared" si="31"/>
        <v>67855</v>
      </c>
      <c r="GP10" s="8">
        <f t="shared" si="32"/>
        <v>75189</v>
      </c>
      <c r="GQ10" s="8">
        <f t="shared" si="33"/>
        <v>149971</v>
      </c>
      <c r="GR10" s="8">
        <f t="shared" si="34"/>
        <v>91030</v>
      </c>
      <c r="GS10" s="8">
        <f t="shared" si="35"/>
        <v>92360</v>
      </c>
      <c r="GV10" s="10" t="str">
        <f t="shared" si="0"/>
        <v>ASHOKLEY</v>
      </c>
      <c r="GW10" s="8">
        <f t="shared" si="88"/>
        <v>66550.666666666672</v>
      </c>
      <c r="GX10" s="8">
        <f t="shared" si="89"/>
        <v>59126.2</v>
      </c>
      <c r="GY10" s="8">
        <f t="shared" si="90"/>
        <v>65720.125</v>
      </c>
      <c r="GZ10" s="8">
        <f t="shared" si="91"/>
        <v>77089.692307692312</v>
      </c>
      <c r="HC10" s="10" t="str">
        <f t="shared" si="36"/>
        <v>ASHOKLEY</v>
      </c>
      <c r="HD10" s="12">
        <f t="shared" si="37"/>
        <v>9.0719499478623433</v>
      </c>
      <c r="HE10" s="12">
        <f t="shared" si="38"/>
        <v>7.182940516273856</v>
      </c>
      <c r="HF10" s="12">
        <f t="shared" si="39"/>
        <v>1.0158013544018123</v>
      </c>
      <c r="HG10" s="12">
        <f t="shared" si="40"/>
        <v>-0.88987764182426177</v>
      </c>
      <c r="HH10" s="12">
        <f t="shared" si="41"/>
        <v>-3.7473233404710919</v>
      </c>
      <c r="HI10" s="12">
        <f t="shared" si="42"/>
        <v>3.7819799777530494</v>
      </c>
      <c r="HJ10" s="12">
        <f t="shared" si="43"/>
        <v>2.4943310657596403</v>
      </c>
      <c r="HK10" s="12">
        <f t="shared" si="44"/>
        <v>-7.6200417536534424</v>
      </c>
      <c r="HL10" s="12">
        <f t="shared" si="45"/>
        <v>-2.556237218813906</v>
      </c>
      <c r="HM10" s="12">
        <f t="shared" si="46"/>
        <v>4.1533546325878499</v>
      </c>
      <c r="HN10" s="12">
        <f t="shared" si="47"/>
        <v>0.85653104925053225</v>
      </c>
      <c r="HO10" s="12">
        <f t="shared" si="48"/>
        <v>1.1943539630836142</v>
      </c>
      <c r="HP10" s="12">
        <f t="shared" si="49"/>
        <v>1.095290251916758</v>
      </c>
      <c r="HQ10" s="12">
        <f t="shared" si="50"/>
        <v>4.218928164196126</v>
      </c>
      <c r="HT10" s="10" t="str">
        <f t="shared" si="51"/>
        <v>ASHOKLEY</v>
      </c>
      <c r="HU10" s="13">
        <f t="shared" si="52"/>
        <v>4.1000000000000014</v>
      </c>
      <c r="HV10" s="12">
        <f t="shared" si="53"/>
        <v>4.2000000000000028</v>
      </c>
      <c r="HW10" s="12">
        <f t="shared" si="54"/>
        <v>1.75</v>
      </c>
      <c r="HX10" s="12">
        <f t="shared" si="55"/>
        <v>2.3000000000000043</v>
      </c>
      <c r="HY10">
        <f t="shared" si="56"/>
        <v>1.6999999999999957</v>
      </c>
      <c r="HZ10" s="12">
        <f t="shared" si="57"/>
        <v>1.5500000000000043</v>
      </c>
      <c r="IA10" s="12">
        <f t="shared" si="58"/>
        <v>1.8500000000000014</v>
      </c>
      <c r="IB10" s="12">
        <f t="shared" si="59"/>
        <v>2.25</v>
      </c>
      <c r="IC10" s="12">
        <f t="shared" si="60"/>
        <v>2.4499999999999957</v>
      </c>
      <c r="ID10" s="12">
        <f t="shared" si="61"/>
        <v>1.7999999999999972</v>
      </c>
      <c r="IE10">
        <f t="shared" si="62"/>
        <v>2.3000000000000043</v>
      </c>
      <c r="IF10" s="12">
        <f t="shared" si="63"/>
        <v>5</v>
      </c>
      <c r="IG10" s="12">
        <f t="shared" si="64"/>
        <v>2.6000000000000014</v>
      </c>
      <c r="IH10" s="12">
        <f t="shared" si="65"/>
        <v>1.9500000000000028</v>
      </c>
      <c r="II10" s="13" t="str">
        <f t="shared" si="92"/>
        <v/>
      </c>
      <c r="IJ10" t="str">
        <f t="shared" si="93"/>
        <v/>
      </c>
      <c r="IK10" t="str">
        <f t="shared" si="94"/>
        <v/>
      </c>
      <c r="IL10" t="str">
        <f t="shared" si="95"/>
        <v/>
      </c>
    </row>
    <row r="11" spans="1:246" x14ac:dyDescent="0.25">
      <c r="A11" t="s">
        <v>19</v>
      </c>
      <c r="B11" s="10">
        <v>43951</v>
      </c>
      <c r="C11" s="12">
        <v>29.263549999999999</v>
      </c>
      <c r="D11" s="12">
        <v>515.07514024499994</v>
      </c>
      <c r="E11" s="8">
        <v>127879</v>
      </c>
      <c r="F11" s="12">
        <v>-0.31117397454031115</v>
      </c>
      <c r="G11" s="13">
        <v>56</v>
      </c>
      <c r="H11" s="10" t="s">
        <v>19</v>
      </c>
      <c r="I11" s="10">
        <v>43950</v>
      </c>
      <c r="J11" s="12">
        <v>29.311699999999998</v>
      </c>
      <c r="K11" s="12">
        <v>524.79153137000003</v>
      </c>
      <c r="L11" s="8">
        <v>162764</v>
      </c>
      <c r="M11" s="12">
        <v>-2.7077395308046528</v>
      </c>
      <c r="N11" s="12">
        <v>91.099999999999909</v>
      </c>
      <c r="O11" s="12" t="s">
        <v>19</v>
      </c>
      <c r="P11" s="10">
        <v>43949</v>
      </c>
      <c r="Q11" s="12">
        <v>19.3492</v>
      </c>
      <c r="R11" s="12">
        <v>352.696621585</v>
      </c>
      <c r="S11">
        <v>103002</v>
      </c>
      <c r="T11" s="12">
        <v>-1.3908769276473925</v>
      </c>
      <c r="U11" s="12">
        <v>57.700000000000045</v>
      </c>
      <c r="V11" s="12" t="s">
        <v>19</v>
      </c>
      <c r="W11" s="7">
        <v>43948</v>
      </c>
      <c r="X11" s="12">
        <v>17.708919999999999</v>
      </c>
      <c r="Y11" s="12">
        <v>325.98840403000003</v>
      </c>
      <c r="Z11" s="8">
        <v>95470</v>
      </c>
      <c r="AA11" s="12">
        <v>1.5567289540641869</v>
      </c>
      <c r="AB11" s="12">
        <v>41.700000000000045</v>
      </c>
      <c r="AC11" s="8" t="s">
        <v>19</v>
      </c>
      <c r="AD11" s="10">
        <v>43945</v>
      </c>
      <c r="AE11" s="12">
        <v>27.449339999999999</v>
      </c>
      <c r="AF11" s="12">
        <v>502.30851634999999</v>
      </c>
      <c r="AG11" s="8">
        <v>89557</v>
      </c>
      <c r="AH11" s="12">
        <v>0.45837564845057555</v>
      </c>
      <c r="AI11">
        <v>28.799999999999955</v>
      </c>
      <c r="AJ11" s="12" t="s">
        <v>19</v>
      </c>
      <c r="AK11" s="7">
        <v>43944</v>
      </c>
      <c r="AL11" s="12">
        <v>25.735659999999999</v>
      </c>
      <c r="AM11" s="12">
        <v>470.80894698500003</v>
      </c>
      <c r="AN11" s="8">
        <v>82305</v>
      </c>
      <c r="AO11" s="12">
        <v>0.66188637617209045</v>
      </c>
      <c r="AP11" s="12">
        <v>44.350000000000136</v>
      </c>
      <c r="AQ11" t="s">
        <v>19</v>
      </c>
      <c r="AR11" s="10">
        <v>43943</v>
      </c>
      <c r="AS11" s="12">
        <v>37.278060000000004</v>
      </c>
      <c r="AT11" s="12">
        <v>668.18268914499993</v>
      </c>
      <c r="AU11">
        <v>158539</v>
      </c>
      <c r="AV11" s="12">
        <v>5.2665121668597967</v>
      </c>
      <c r="AW11" s="12">
        <v>109.75</v>
      </c>
      <c r="AX11" s="10" t="s">
        <v>19</v>
      </c>
      <c r="AY11" s="10">
        <v>43942</v>
      </c>
      <c r="AZ11" s="12">
        <v>15.949299999999999</v>
      </c>
      <c r="BA11" s="12">
        <v>276.65842366499999</v>
      </c>
      <c r="BB11" s="8">
        <v>91790</v>
      </c>
      <c r="BC11" s="12">
        <v>-0.43052385217718198</v>
      </c>
      <c r="BD11" s="12">
        <v>53.950000000000045</v>
      </c>
      <c r="BE11" s="12" t="s">
        <v>19</v>
      </c>
      <c r="BF11" s="10">
        <v>43941</v>
      </c>
      <c r="BG11" s="12">
        <v>14.310549999999999</v>
      </c>
      <c r="BH11" s="12">
        <v>247.361392615</v>
      </c>
      <c r="BI11">
        <v>93708</v>
      </c>
      <c r="BJ11" s="12">
        <v>-1.4946619217081851</v>
      </c>
      <c r="BK11" s="12">
        <v>53</v>
      </c>
      <c r="BL11" s="12" t="s">
        <v>19</v>
      </c>
      <c r="BM11" s="7">
        <v>43938</v>
      </c>
      <c r="BN11" s="12">
        <v>13.987819999999999</v>
      </c>
      <c r="BO11" s="12">
        <v>244.881583425</v>
      </c>
      <c r="BP11" s="8">
        <v>86311</v>
      </c>
      <c r="BQ11" s="12">
        <v>0.85479892146176872</v>
      </c>
      <c r="BR11" s="12">
        <v>56.600000000000136</v>
      </c>
      <c r="BS11" t="s">
        <v>19</v>
      </c>
      <c r="BT11" s="10">
        <v>43937</v>
      </c>
      <c r="BU11" s="12">
        <v>18.212959999999999</v>
      </c>
      <c r="BV11" s="12">
        <v>315.77101013000004</v>
      </c>
      <c r="BW11" s="8">
        <v>99763</v>
      </c>
      <c r="BX11" s="12">
        <v>0.9777674310324731</v>
      </c>
      <c r="BY11">
        <v>67.549999999999955</v>
      </c>
      <c r="BZ11" s="12" t="s">
        <v>19</v>
      </c>
      <c r="CA11" s="7">
        <v>43936</v>
      </c>
      <c r="CB11" s="12">
        <v>25.082799999999999</v>
      </c>
      <c r="CC11" s="12">
        <v>430.87534784499996</v>
      </c>
      <c r="CD11" s="8">
        <v>138621</v>
      </c>
      <c r="CE11" s="12">
        <v>2.2250646994080432</v>
      </c>
      <c r="CF11" s="12">
        <v>52.950000000000045</v>
      </c>
      <c r="CG11" s="12" t="s">
        <v>19</v>
      </c>
      <c r="CH11" s="10">
        <v>43934</v>
      </c>
      <c r="CI11" s="12">
        <v>25.862159999999999</v>
      </c>
      <c r="CJ11" s="12">
        <v>427.13420737500002</v>
      </c>
      <c r="CK11" s="8">
        <v>118296</v>
      </c>
      <c r="CL11" s="12">
        <v>0.79631816392648991</v>
      </c>
      <c r="CM11" s="12">
        <v>100.80000000000018</v>
      </c>
      <c r="CN11" s="12" t="s">
        <v>19</v>
      </c>
      <c r="CO11" s="10">
        <v>43930</v>
      </c>
      <c r="CP11" s="12">
        <v>14.89546</v>
      </c>
      <c r="CQ11" s="12">
        <v>246.277194415</v>
      </c>
      <c r="CR11" s="8">
        <v>69005</v>
      </c>
      <c r="CS11" s="12">
        <v>2.1815469716274531</v>
      </c>
      <c r="CT11" s="12">
        <v>59.950000000000045</v>
      </c>
      <c r="CU11" s="12" t="s">
        <v>19</v>
      </c>
      <c r="CV11" s="10">
        <v>43929</v>
      </c>
      <c r="CW11" s="12">
        <v>23.82216</v>
      </c>
      <c r="CX11" s="12">
        <v>391.16589541500002</v>
      </c>
      <c r="CY11" s="8">
        <v>101146</v>
      </c>
      <c r="CZ11" s="12">
        <v>-0.97302623475797234</v>
      </c>
      <c r="DA11" s="12">
        <v>87.799999999999955</v>
      </c>
      <c r="DD11" t="str">
        <f t="shared" si="1"/>
        <v>ASIANPAINT</v>
      </c>
      <c r="DE11" s="12">
        <v>-0.16426887556845798</v>
      </c>
      <c r="DF11" s="12">
        <v>51.487916813098209</v>
      </c>
      <c r="DG11" s="12">
        <v>9.2624507875127389</v>
      </c>
      <c r="DH11" s="12">
        <v>-35.485079058367162</v>
      </c>
      <c r="DI11" s="12">
        <v>6.6587761883705339</v>
      </c>
      <c r="DJ11" s="12">
        <v>-30.962984661755478</v>
      </c>
      <c r="DK11" s="12">
        <v>133.72850219131877</v>
      </c>
      <c r="DL11" s="12">
        <v>11.451341842207324</v>
      </c>
      <c r="DM11" s="12">
        <v>2.3072215684788624</v>
      </c>
      <c r="DN11" s="12">
        <v>-23.198535548312847</v>
      </c>
      <c r="DO11" s="12">
        <v>-27.388648795190328</v>
      </c>
      <c r="DP11" s="12">
        <v>-3.0135147257615005</v>
      </c>
      <c r="DQ11" s="12">
        <v>73.624446643473917</v>
      </c>
      <c r="DT11" t="str">
        <f t="shared" si="2"/>
        <v>ASIANPAINT</v>
      </c>
      <c r="DU11" s="13">
        <v>-1.8514763566467738</v>
      </c>
      <c r="DV11" s="13">
        <v>48.794034094121628</v>
      </c>
      <c r="DW11" s="13">
        <v>8.1929962001170065</v>
      </c>
      <c r="DX11" s="13">
        <v>-35.101955587219855</v>
      </c>
      <c r="DY11" s="13">
        <v>6.6905205533410426</v>
      </c>
      <c r="DZ11" s="13">
        <v>-29.538888894676006</v>
      </c>
      <c r="EA11" s="13">
        <v>141.51901116666835</v>
      </c>
      <c r="EB11" s="13">
        <v>11.843817153632653</v>
      </c>
      <c r="EC11" s="13">
        <v>1.012656466573155</v>
      </c>
      <c r="ED11" s="13">
        <v>-22.449631039852424</v>
      </c>
      <c r="EE11" s="13">
        <v>-26.714068997144562</v>
      </c>
      <c r="EF11" s="13">
        <v>0.87587002057070917</v>
      </c>
      <c r="EG11" s="13">
        <v>73.436362384102495</v>
      </c>
      <c r="EI11" t="str">
        <f t="shared" si="3"/>
        <v>ASIANPAINT</v>
      </c>
      <c r="EJ11" s="12">
        <f t="shared" si="66"/>
        <v>29.263549999999999</v>
      </c>
      <c r="EK11" s="12">
        <f t="shared" si="67"/>
        <v>29.311699999999998</v>
      </c>
      <c r="EL11" s="12">
        <f t="shared" si="68"/>
        <v>19.3492</v>
      </c>
      <c r="EM11" s="12">
        <f t="shared" si="69"/>
        <v>17.708919999999999</v>
      </c>
      <c r="EN11" s="12">
        <f t="shared" si="70"/>
        <v>27.449339999999999</v>
      </c>
      <c r="EO11" s="12">
        <f t="shared" si="71"/>
        <v>25.735659999999999</v>
      </c>
      <c r="EP11" s="12">
        <f t="shared" si="72"/>
        <v>37.278060000000004</v>
      </c>
      <c r="EQ11" s="12">
        <f t="shared" si="73"/>
        <v>15.949299999999999</v>
      </c>
      <c r="ER11" s="12">
        <f t="shared" si="74"/>
        <v>14.310549999999999</v>
      </c>
      <c r="ES11" s="12">
        <f t="shared" si="75"/>
        <v>13.987819999999999</v>
      </c>
      <c r="ET11" s="12">
        <f t="shared" si="76"/>
        <v>18.212959999999999</v>
      </c>
      <c r="EU11" s="12">
        <f t="shared" si="77"/>
        <v>25.082799999999999</v>
      </c>
      <c r="EV11" s="12">
        <f t="shared" si="78"/>
        <v>25.862159999999999</v>
      </c>
      <c r="EW11" s="12">
        <f t="shared" si="79"/>
        <v>14.89546</v>
      </c>
      <c r="EZ11" s="10" t="str">
        <f t="shared" si="4"/>
        <v>ASIANPAINT</v>
      </c>
      <c r="FA11" s="12">
        <f t="shared" si="80"/>
        <v>22.123273333333334</v>
      </c>
      <c r="FB11" s="12">
        <f t="shared" si="81"/>
        <v>23.910964</v>
      </c>
      <c r="FC11" s="12">
        <f t="shared" si="82"/>
        <v>23.386591250000002</v>
      </c>
      <c r="FD11" s="12">
        <f t="shared" si="83"/>
        <v>21.933379230769233</v>
      </c>
      <c r="FF11" s="12"/>
      <c r="FG11" s="10" t="str">
        <f t="shared" si="5"/>
        <v>ASIANPAINT</v>
      </c>
      <c r="FH11" s="12">
        <f t="shared" si="6"/>
        <v>515.07514024499994</v>
      </c>
      <c r="FI11" s="12">
        <f t="shared" si="7"/>
        <v>524.79153137000003</v>
      </c>
      <c r="FJ11" s="12">
        <f t="shared" si="8"/>
        <v>352.696621585</v>
      </c>
      <c r="FK11" s="12">
        <f t="shared" si="9"/>
        <v>325.98840403000003</v>
      </c>
      <c r="FL11" s="12">
        <f t="shared" si="10"/>
        <v>502.30851634999999</v>
      </c>
      <c r="FM11" s="12">
        <f t="shared" si="11"/>
        <v>470.80894698500003</v>
      </c>
      <c r="FN11" s="12">
        <f t="shared" si="12"/>
        <v>668.18268914499993</v>
      </c>
      <c r="FO11" s="12">
        <f t="shared" si="13"/>
        <v>276.65842366499999</v>
      </c>
      <c r="FP11" s="12">
        <f t="shared" si="14"/>
        <v>247.361392615</v>
      </c>
      <c r="FQ11" s="12">
        <f t="shared" si="15"/>
        <v>244.881583425</v>
      </c>
      <c r="FR11" s="12">
        <f t="shared" si="16"/>
        <v>315.77101013000004</v>
      </c>
      <c r="FS11" s="12">
        <f t="shared" si="17"/>
        <v>430.87534784499996</v>
      </c>
      <c r="FT11" s="12">
        <f t="shared" si="18"/>
        <v>427.13420737500002</v>
      </c>
      <c r="FU11" s="12">
        <f t="shared" si="19"/>
        <v>246.277194415</v>
      </c>
      <c r="FX11" s="10" t="str">
        <f t="shared" si="20"/>
        <v>ASIANPAINT</v>
      </c>
      <c r="FY11" s="12">
        <f t="shared" si="84"/>
        <v>401.15885232833335</v>
      </c>
      <c r="FZ11" s="12">
        <f t="shared" si="85"/>
        <v>435.31880406400006</v>
      </c>
      <c r="GA11" s="12">
        <f t="shared" si="86"/>
        <v>421.09956571812506</v>
      </c>
      <c r="GB11" s="12">
        <f t="shared" si="87"/>
        <v>387.21045145653846</v>
      </c>
      <c r="GE11" s="10" t="str">
        <f t="shared" si="21"/>
        <v>ASIANPAINT</v>
      </c>
      <c r="GF11" s="8">
        <f t="shared" si="22"/>
        <v>127879</v>
      </c>
      <c r="GG11" s="8">
        <f t="shared" si="23"/>
        <v>162764</v>
      </c>
      <c r="GH11">
        <f t="shared" si="24"/>
        <v>103002</v>
      </c>
      <c r="GI11" s="8">
        <f t="shared" si="25"/>
        <v>95470</v>
      </c>
      <c r="GJ11" s="8">
        <f t="shared" si="26"/>
        <v>89557</v>
      </c>
      <c r="GK11" s="8">
        <f t="shared" si="27"/>
        <v>82305</v>
      </c>
      <c r="GL11">
        <f t="shared" si="28"/>
        <v>158539</v>
      </c>
      <c r="GM11" s="8">
        <f t="shared" si="29"/>
        <v>91790</v>
      </c>
      <c r="GN11" s="8">
        <f t="shared" si="30"/>
        <v>93708</v>
      </c>
      <c r="GO11" s="8">
        <f t="shared" si="31"/>
        <v>86311</v>
      </c>
      <c r="GP11" s="8">
        <f t="shared" si="32"/>
        <v>99763</v>
      </c>
      <c r="GQ11" s="8">
        <f t="shared" si="33"/>
        <v>138621</v>
      </c>
      <c r="GR11" s="8">
        <f t="shared" si="34"/>
        <v>118296</v>
      </c>
      <c r="GS11" s="8">
        <f t="shared" si="35"/>
        <v>69005</v>
      </c>
      <c r="GV11" s="10" t="str">
        <f t="shared" si="0"/>
        <v>ASIANPAINT</v>
      </c>
      <c r="GW11" s="8">
        <f t="shared" si="88"/>
        <v>120412</v>
      </c>
      <c r="GX11" s="8">
        <f t="shared" si="89"/>
        <v>106619.6</v>
      </c>
      <c r="GY11" s="8">
        <f t="shared" si="90"/>
        <v>109641.875</v>
      </c>
      <c r="GZ11" s="8">
        <f t="shared" si="91"/>
        <v>106856.23076923077</v>
      </c>
      <c r="HC11" s="10" t="str">
        <f t="shared" si="36"/>
        <v>ASIANPAINT</v>
      </c>
      <c r="HD11" s="12">
        <f t="shared" si="37"/>
        <v>-0.31117397454031115</v>
      </c>
      <c r="HE11" s="12">
        <f t="shared" si="38"/>
        <v>-2.7077395308046528</v>
      </c>
      <c r="HF11" s="12">
        <f t="shared" si="39"/>
        <v>-1.3908769276473925</v>
      </c>
      <c r="HG11" s="12">
        <f t="shared" si="40"/>
        <v>1.5567289540641869</v>
      </c>
      <c r="HH11" s="12">
        <f t="shared" si="41"/>
        <v>0.45837564845057555</v>
      </c>
      <c r="HI11" s="12">
        <f t="shared" si="42"/>
        <v>0.66188637617209045</v>
      </c>
      <c r="HJ11" s="12">
        <f t="shared" si="43"/>
        <v>5.2665121668597967</v>
      </c>
      <c r="HK11" s="12">
        <f t="shared" si="44"/>
        <v>-0.43052385217718198</v>
      </c>
      <c r="HL11" s="12">
        <f t="shared" si="45"/>
        <v>-1.4946619217081851</v>
      </c>
      <c r="HM11" s="12">
        <f t="shared" si="46"/>
        <v>0.85479892146176872</v>
      </c>
      <c r="HN11" s="12">
        <f t="shared" si="47"/>
        <v>0.9777674310324731</v>
      </c>
      <c r="HO11" s="12">
        <f t="shared" si="48"/>
        <v>2.2250646994080432</v>
      </c>
      <c r="HP11" s="12">
        <f t="shared" si="49"/>
        <v>0.79631816392648991</v>
      </c>
      <c r="HQ11" s="12">
        <f t="shared" si="50"/>
        <v>2.1815469716274531</v>
      </c>
      <c r="HT11" s="10" t="str">
        <f t="shared" si="51"/>
        <v>ASIANPAINT</v>
      </c>
      <c r="HU11" s="13">
        <f t="shared" si="52"/>
        <v>56</v>
      </c>
      <c r="HV11" s="12">
        <f t="shared" si="53"/>
        <v>91.099999999999909</v>
      </c>
      <c r="HW11" s="12">
        <f t="shared" si="54"/>
        <v>57.700000000000045</v>
      </c>
      <c r="HX11" s="12">
        <f t="shared" si="55"/>
        <v>41.700000000000045</v>
      </c>
      <c r="HY11">
        <f t="shared" si="56"/>
        <v>28.799999999999955</v>
      </c>
      <c r="HZ11" s="12">
        <f t="shared" si="57"/>
        <v>44.350000000000136</v>
      </c>
      <c r="IA11" s="12">
        <f t="shared" si="58"/>
        <v>109.75</v>
      </c>
      <c r="IB11" s="12">
        <f t="shared" si="59"/>
        <v>53.950000000000045</v>
      </c>
      <c r="IC11" s="12">
        <f t="shared" si="60"/>
        <v>53</v>
      </c>
      <c r="ID11" s="12">
        <f t="shared" si="61"/>
        <v>56.600000000000136</v>
      </c>
      <c r="IE11">
        <f t="shared" si="62"/>
        <v>67.549999999999955</v>
      </c>
      <c r="IF11" s="12">
        <f t="shared" si="63"/>
        <v>52.950000000000045</v>
      </c>
      <c r="IG11" s="12">
        <f t="shared" si="64"/>
        <v>100.80000000000018</v>
      </c>
      <c r="IH11" s="12">
        <f t="shared" si="65"/>
        <v>59.950000000000045</v>
      </c>
      <c r="II11" s="13" t="str">
        <f t="shared" si="92"/>
        <v/>
      </c>
      <c r="IJ11" t="str">
        <f t="shared" si="93"/>
        <v/>
      </c>
      <c r="IK11" t="str">
        <f t="shared" si="94"/>
        <v/>
      </c>
      <c r="IL11" t="str">
        <f t="shared" si="95"/>
        <v/>
      </c>
    </row>
    <row r="12" spans="1:246" x14ac:dyDescent="0.25">
      <c r="A12" t="s">
        <v>20</v>
      </c>
      <c r="B12" s="10">
        <v>43951</v>
      </c>
      <c r="C12" s="12">
        <v>63.915480000000002</v>
      </c>
      <c r="D12" s="12">
        <v>398.16797274499999</v>
      </c>
      <c r="E12" s="8">
        <v>101468</v>
      </c>
      <c r="F12" s="12">
        <v>7.1959702566551806E-2</v>
      </c>
      <c r="G12" s="13">
        <v>31.950000000000045</v>
      </c>
      <c r="H12" s="10" t="s">
        <v>20</v>
      </c>
      <c r="I12" s="10">
        <v>43950</v>
      </c>
      <c r="J12" s="12">
        <v>59.357610000000001</v>
      </c>
      <c r="K12" s="12">
        <v>369.88928585500003</v>
      </c>
      <c r="L12" s="8">
        <v>97514</v>
      </c>
      <c r="M12" s="12">
        <v>0.6532784902008153</v>
      </c>
      <c r="N12" s="12">
        <v>19.050000000000068</v>
      </c>
      <c r="O12" s="12" t="s">
        <v>20</v>
      </c>
      <c r="P12" s="10">
        <v>43949</v>
      </c>
      <c r="Q12" s="12">
        <v>57.782690000000002</v>
      </c>
      <c r="R12" s="12">
        <v>360.36097188499997</v>
      </c>
      <c r="S12">
        <v>97558</v>
      </c>
      <c r="T12" s="12">
        <v>-2.2720100978226534</v>
      </c>
      <c r="U12" s="12">
        <v>26.800000000000068</v>
      </c>
      <c r="V12" s="12" t="s">
        <v>20</v>
      </c>
      <c r="W12" s="7">
        <v>43948</v>
      </c>
      <c r="X12" s="12">
        <v>73.95523</v>
      </c>
      <c r="Y12" s="12">
        <v>468.30434676499993</v>
      </c>
      <c r="Z12" s="8">
        <v>119999</v>
      </c>
      <c r="AA12" s="12">
        <v>1.0489230522860045</v>
      </c>
      <c r="AB12" s="12">
        <v>20.950000000000045</v>
      </c>
      <c r="AC12" s="8" t="s">
        <v>20</v>
      </c>
      <c r="AD12" s="10">
        <v>43945</v>
      </c>
      <c r="AE12" s="12">
        <v>124.38408</v>
      </c>
      <c r="AF12" s="12">
        <v>791.06445032500005</v>
      </c>
      <c r="AG12" s="8">
        <v>222905</v>
      </c>
      <c r="AH12" s="12">
        <v>-0.24640330657339712</v>
      </c>
      <c r="AI12">
        <v>36</v>
      </c>
      <c r="AJ12" s="12" t="s">
        <v>20</v>
      </c>
      <c r="AK12" s="7">
        <v>43944</v>
      </c>
      <c r="AL12" s="12">
        <v>144.03671</v>
      </c>
      <c r="AM12" s="12">
        <v>924.60054869999999</v>
      </c>
      <c r="AN12" s="8">
        <v>227112</v>
      </c>
      <c r="AO12" s="12">
        <v>-2.05527442584664</v>
      </c>
      <c r="AP12" s="12">
        <v>40.75</v>
      </c>
      <c r="AQ12" t="s">
        <v>20</v>
      </c>
      <c r="AR12" s="10">
        <v>43943</v>
      </c>
      <c r="AS12" s="12">
        <v>311.34208999999998</v>
      </c>
      <c r="AT12" s="12">
        <v>2048.360064685</v>
      </c>
      <c r="AU12">
        <v>472514</v>
      </c>
      <c r="AV12" s="12">
        <v>-0.3879577901924271</v>
      </c>
      <c r="AW12" s="12">
        <v>52.799999999999955</v>
      </c>
      <c r="AX12" s="10" t="s">
        <v>20</v>
      </c>
      <c r="AY12" s="10">
        <v>43942</v>
      </c>
      <c r="AZ12" s="12">
        <v>371.6318</v>
      </c>
      <c r="BA12" s="12">
        <v>2310.53882346</v>
      </c>
      <c r="BB12" s="8">
        <v>521791</v>
      </c>
      <c r="BC12" s="12">
        <v>19.99260560125704</v>
      </c>
      <c r="BD12" s="12">
        <v>123.60000000000002</v>
      </c>
      <c r="BE12" s="12" t="s">
        <v>20</v>
      </c>
      <c r="BF12" s="10">
        <v>43941</v>
      </c>
      <c r="BG12" s="12">
        <v>78.93459</v>
      </c>
      <c r="BH12" s="12">
        <v>425.52218743000003</v>
      </c>
      <c r="BI12">
        <v>92085</v>
      </c>
      <c r="BJ12" s="12">
        <v>-5.5279159756784262E-2</v>
      </c>
      <c r="BK12" s="12">
        <v>26.75</v>
      </c>
      <c r="BL12" s="12" t="s">
        <v>20</v>
      </c>
      <c r="BM12" s="7">
        <v>43938</v>
      </c>
      <c r="BN12" s="12">
        <v>81.102320000000006</v>
      </c>
      <c r="BO12" s="12">
        <v>442.02023078500002</v>
      </c>
      <c r="BP12" s="8">
        <v>122244</v>
      </c>
      <c r="BQ12" s="12">
        <v>-0.15606352703571519</v>
      </c>
      <c r="BR12" s="12">
        <v>36.549999999999955</v>
      </c>
      <c r="BS12" t="s">
        <v>20</v>
      </c>
      <c r="BT12" s="10">
        <v>43937</v>
      </c>
      <c r="BU12" s="12">
        <v>99.063850000000002</v>
      </c>
      <c r="BV12" s="12">
        <v>528.77315361000001</v>
      </c>
      <c r="BW12" s="8">
        <v>166039</v>
      </c>
      <c r="BX12" s="12">
        <v>6.5669321935107732</v>
      </c>
      <c r="BY12">
        <v>38</v>
      </c>
      <c r="BZ12" s="12" t="s">
        <v>20</v>
      </c>
      <c r="CA12" s="7">
        <v>43936</v>
      </c>
      <c r="CB12" s="12">
        <v>126.44934000000001</v>
      </c>
      <c r="CC12" s="12">
        <v>660.13642307999999</v>
      </c>
      <c r="CD12" s="8">
        <v>216438</v>
      </c>
      <c r="CE12" s="12">
        <v>3.2293322734499323</v>
      </c>
      <c r="CF12" s="12">
        <v>40.75</v>
      </c>
      <c r="CG12" s="12" t="s">
        <v>20</v>
      </c>
      <c r="CH12" s="10">
        <v>43934</v>
      </c>
      <c r="CI12" s="12">
        <v>138.48179999999999</v>
      </c>
      <c r="CJ12" s="12">
        <v>683.13707894499998</v>
      </c>
      <c r="CK12" s="8">
        <v>205368</v>
      </c>
      <c r="CL12" s="12">
        <v>10.223815732290312</v>
      </c>
      <c r="CM12" s="12">
        <v>65.549999999999955</v>
      </c>
      <c r="CN12" s="12" t="s">
        <v>20</v>
      </c>
      <c r="CO12" s="10">
        <v>43930</v>
      </c>
      <c r="CP12" s="12">
        <v>107.26721999999999</v>
      </c>
      <c r="CQ12" s="12">
        <v>495.44513510500002</v>
      </c>
      <c r="CR12" s="8">
        <v>161809</v>
      </c>
      <c r="CS12" s="12">
        <v>5.4205180874129866</v>
      </c>
      <c r="CT12" s="12">
        <v>29.949999999999989</v>
      </c>
      <c r="CU12" s="12" t="s">
        <v>20</v>
      </c>
      <c r="CV12" s="10">
        <v>43929</v>
      </c>
      <c r="CW12" s="12">
        <v>131.86213000000001</v>
      </c>
      <c r="CX12" s="12">
        <v>592.55760148999991</v>
      </c>
      <c r="CY12" s="8">
        <v>205238</v>
      </c>
      <c r="CZ12" s="12">
        <v>-1.5256899259591679</v>
      </c>
      <c r="DA12" s="12">
        <v>50</v>
      </c>
      <c r="DD12" t="str">
        <f t="shared" si="1"/>
        <v>AUROPHARMA</v>
      </c>
      <c r="DE12" s="12">
        <v>7.6786615903167279</v>
      </c>
      <c r="DF12" s="12">
        <v>2.7255913492431705</v>
      </c>
      <c r="DG12" s="12">
        <v>-21.868013932212772</v>
      </c>
      <c r="DH12" s="12">
        <v>-40.542849213500631</v>
      </c>
      <c r="DI12" s="12">
        <v>-13.644181403476935</v>
      </c>
      <c r="DJ12" s="12">
        <v>-53.736833333392219</v>
      </c>
      <c r="DK12" s="12">
        <v>-16.222968540367109</v>
      </c>
      <c r="DL12" s="12">
        <v>370.80981861057364</v>
      </c>
      <c r="DM12" s="12">
        <v>-2.6728335268337644</v>
      </c>
      <c r="DN12" s="12">
        <v>-18.131265845209928</v>
      </c>
      <c r="DO12" s="12">
        <v>-21.65728188063299</v>
      </c>
      <c r="DP12" s="12">
        <v>-8.6888385332946179</v>
      </c>
      <c r="DQ12" s="12">
        <v>29.099831243878604</v>
      </c>
      <c r="DT12" t="str">
        <f t="shared" si="2"/>
        <v>AUROPHARMA</v>
      </c>
      <c r="DU12" s="13">
        <v>7.6451759949287812</v>
      </c>
      <c r="DV12" s="13">
        <v>2.6441026396834046</v>
      </c>
      <c r="DW12" s="13">
        <v>-23.049834071723254</v>
      </c>
      <c r="DX12" s="13">
        <v>-40.800734178788808</v>
      </c>
      <c r="DY12" s="13">
        <v>-14.442571828748466</v>
      </c>
      <c r="DZ12" s="13">
        <v>-54.861424773862375</v>
      </c>
      <c r="EA12" s="13">
        <v>-11.347083031584422</v>
      </c>
      <c r="EB12" s="13">
        <v>442.98903599241629</v>
      </c>
      <c r="EC12" s="13">
        <v>-3.7324181578070554</v>
      </c>
      <c r="ED12" s="13">
        <v>-16.406453737813088</v>
      </c>
      <c r="EE12" s="13">
        <v>-19.899412436159494</v>
      </c>
      <c r="EF12" s="13">
        <v>-3.3669166224326412</v>
      </c>
      <c r="EG12" s="13">
        <v>37.883497190909395</v>
      </c>
      <c r="EI12" t="str">
        <f t="shared" si="3"/>
        <v>AUROPHARMA</v>
      </c>
      <c r="EJ12" s="12">
        <f t="shared" si="66"/>
        <v>63.915480000000002</v>
      </c>
      <c r="EK12" s="12">
        <f t="shared" si="67"/>
        <v>59.357610000000001</v>
      </c>
      <c r="EL12" s="12">
        <f t="shared" si="68"/>
        <v>57.782690000000002</v>
      </c>
      <c r="EM12" s="12">
        <f t="shared" si="69"/>
        <v>73.95523</v>
      </c>
      <c r="EN12" s="12">
        <f t="shared" si="70"/>
        <v>124.38408</v>
      </c>
      <c r="EO12" s="12">
        <f t="shared" si="71"/>
        <v>144.03671</v>
      </c>
      <c r="EP12" s="12">
        <f t="shared" si="72"/>
        <v>311.34208999999998</v>
      </c>
      <c r="EQ12" s="12">
        <f t="shared" si="73"/>
        <v>371.6318</v>
      </c>
      <c r="ER12" s="12">
        <f t="shared" si="74"/>
        <v>78.93459</v>
      </c>
      <c r="ES12" s="12">
        <f t="shared" si="75"/>
        <v>81.102320000000006</v>
      </c>
      <c r="ET12" s="12">
        <f t="shared" si="76"/>
        <v>99.063850000000002</v>
      </c>
      <c r="EU12" s="12">
        <f t="shared" si="77"/>
        <v>126.44934000000001</v>
      </c>
      <c r="EV12" s="12">
        <f t="shared" si="78"/>
        <v>138.48179999999999</v>
      </c>
      <c r="EW12" s="12">
        <f t="shared" si="79"/>
        <v>107.26721999999999</v>
      </c>
      <c r="EZ12" s="10" t="str">
        <f t="shared" si="4"/>
        <v>AUROPHARMA</v>
      </c>
      <c r="FA12" s="12">
        <f t="shared" si="80"/>
        <v>63.698509999999999</v>
      </c>
      <c r="FB12" s="12">
        <f t="shared" si="81"/>
        <v>91.903263999999993</v>
      </c>
      <c r="FC12" s="12">
        <f t="shared" si="82"/>
        <v>152.6781</v>
      </c>
      <c r="FD12" s="12">
        <f t="shared" si="83"/>
        <v>136.44533307692308</v>
      </c>
      <c r="FF12" s="12"/>
      <c r="FG12" s="10" t="str">
        <f t="shared" si="5"/>
        <v>AUROPHARMA</v>
      </c>
      <c r="FH12" s="12">
        <f t="shared" si="6"/>
        <v>398.16797274499999</v>
      </c>
      <c r="FI12" s="12">
        <f t="shared" si="7"/>
        <v>369.88928585500003</v>
      </c>
      <c r="FJ12" s="12">
        <f t="shared" si="8"/>
        <v>360.36097188499997</v>
      </c>
      <c r="FK12" s="12">
        <f t="shared" si="9"/>
        <v>468.30434676499993</v>
      </c>
      <c r="FL12" s="12">
        <f t="shared" si="10"/>
        <v>791.06445032500005</v>
      </c>
      <c r="FM12" s="12">
        <f t="shared" si="11"/>
        <v>924.60054869999999</v>
      </c>
      <c r="FN12" s="12">
        <f t="shared" si="12"/>
        <v>2048.360064685</v>
      </c>
      <c r="FO12" s="12">
        <f t="shared" si="13"/>
        <v>2310.53882346</v>
      </c>
      <c r="FP12" s="12">
        <f t="shared" si="14"/>
        <v>425.52218743000003</v>
      </c>
      <c r="FQ12" s="12">
        <f t="shared" si="15"/>
        <v>442.02023078500002</v>
      </c>
      <c r="FR12" s="12">
        <f t="shared" si="16"/>
        <v>528.77315361000001</v>
      </c>
      <c r="FS12" s="12">
        <f t="shared" si="17"/>
        <v>660.13642307999999</v>
      </c>
      <c r="FT12" s="12">
        <f t="shared" si="18"/>
        <v>683.13707894499998</v>
      </c>
      <c r="FU12" s="12">
        <f t="shared" si="19"/>
        <v>495.44513510500002</v>
      </c>
      <c r="FX12" s="10" t="str">
        <f t="shared" si="20"/>
        <v>AUROPHARMA</v>
      </c>
      <c r="FY12" s="12">
        <f t="shared" si="84"/>
        <v>399.51820150166668</v>
      </c>
      <c r="FZ12" s="12">
        <f t="shared" si="85"/>
        <v>582.84392070600006</v>
      </c>
      <c r="GA12" s="12">
        <f t="shared" si="86"/>
        <v>962.33008488812516</v>
      </c>
      <c r="GB12" s="12">
        <f t="shared" si="87"/>
        <v>808.31943850999983</v>
      </c>
      <c r="GE12" s="10" t="str">
        <f t="shared" si="21"/>
        <v>AUROPHARMA</v>
      </c>
      <c r="GF12" s="8">
        <f t="shared" si="22"/>
        <v>101468</v>
      </c>
      <c r="GG12" s="8">
        <f t="shared" si="23"/>
        <v>97514</v>
      </c>
      <c r="GH12">
        <f t="shared" si="24"/>
        <v>97558</v>
      </c>
      <c r="GI12" s="8">
        <f t="shared" si="25"/>
        <v>119999</v>
      </c>
      <c r="GJ12" s="8">
        <f t="shared" si="26"/>
        <v>222905</v>
      </c>
      <c r="GK12" s="8">
        <f t="shared" si="27"/>
        <v>227112</v>
      </c>
      <c r="GL12">
        <f t="shared" si="28"/>
        <v>472514</v>
      </c>
      <c r="GM12" s="8">
        <f t="shared" si="29"/>
        <v>521791</v>
      </c>
      <c r="GN12" s="8">
        <f t="shared" si="30"/>
        <v>92085</v>
      </c>
      <c r="GO12" s="8">
        <f t="shared" si="31"/>
        <v>122244</v>
      </c>
      <c r="GP12" s="8">
        <f t="shared" si="32"/>
        <v>166039</v>
      </c>
      <c r="GQ12" s="8">
        <f t="shared" si="33"/>
        <v>216438</v>
      </c>
      <c r="GR12" s="8">
        <f t="shared" si="34"/>
        <v>205368</v>
      </c>
      <c r="GS12" s="8">
        <f t="shared" si="35"/>
        <v>161809</v>
      </c>
      <c r="GV12" s="10" t="str">
        <f t="shared" si="0"/>
        <v>AUROPHARMA</v>
      </c>
      <c r="GW12" s="8">
        <f t="shared" si="88"/>
        <v>105023.66666666667</v>
      </c>
      <c r="GX12" s="8">
        <f t="shared" si="89"/>
        <v>153017.60000000001</v>
      </c>
      <c r="GY12" s="8">
        <f t="shared" si="90"/>
        <v>231434.75</v>
      </c>
      <c r="GZ12" s="8">
        <f t="shared" si="91"/>
        <v>209490.46153846153</v>
      </c>
      <c r="HC12" s="10" t="s">
        <v>13</v>
      </c>
      <c r="HD12" s="12">
        <f t="shared" si="37"/>
        <v>7.1959702566551806E-2</v>
      </c>
      <c r="HE12" s="12">
        <f t="shared" si="38"/>
        <v>0.6532784902008153</v>
      </c>
      <c r="HF12" s="12">
        <f t="shared" si="39"/>
        <v>-2.2720100978226534</v>
      </c>
      <c r="HG12" s="12">
        <f t="shared" si="40"/>
        <v>1.0489230522860045</v>
      </c>
      <c r="HH12" s="12">
        <f t="shared" si="41"/>
        <v>-0.24640330657339712</v>
      </c>
      <c r="HI12" s="12">
        <f t="shared" si="42"/>
        <v>-2.05527442584664</v>
      </c>
      <c r="HJ12" s="12">
        <f t="shared" si="43"/>
        <v>-0.3879577901924271</v>
      </c>
      <c r="HK12" s="12">
        <f t="shared" si="44"/>
        <v>19.99260560125704</v>
      </c>
      <c r="HL12" s="12">
        <f t="shared" si="45"/>
        <v>-5.5279159756784262E-2</v>
      </c>
      <c r="HM12" s="12">
        <f t="shared" si="46"/>
        <v>-0.15606352703571519</v>
      </c>
      <c r="HN12" s="12">
        <f t="shared" si="47"/>
        <v>6.5669321935107732</v>
      </c>
      <c r="HO12" s="12">
        <f t="shared" si="48"/>
        <v>3.2293322734499323</v>
      </c>
      <c r="HP12" s="12">
        <f t="shared" si="49"/>
        <v>10.223815732290312</v>
      </c>
      <c r="HQ12" s="12">
        <f t="shared" si="50"/>
        <v>5.4205180874129866</v>
      </c>
      <c r="HT12" s="10" t="str">
        <f t="shared" si="51"/>
        <v>AUROPHARMA</v>
      </c>
      <c r="HU12" s="13">
        <f t="shared" si="52"/>
        <v>31.950000000000045</v>
      </c>
      <c r="HV12" s="12">
        <f t="shared" si="53"/>
        <v>19.050000000000068</v>
      </c>
      <c r="HW12" s="12">
        <f t="shared" si="54"/>
        <v>26.800000000000068</v>
      </c>
      <c r="HX12" s="12">
        <f t="shared" si="55"/>
        <v>20.950000000000045</v>
      </c>
      <c r="HY12">
        <f t="shared" si="56"/>
        <v>36</v>
      </c>
      <c r="HZ12" s="12">
        <f t="shared" si="57"/>
        <v>40.75</v>
      </c>
      <c r="IA12" s="12">
        <f t="shared" si="58"/>
        <v>52.799999999999955</v>
      </c>
      <c r="IB12" s="12">
        <f t="shared" si="59"/>
        <v>123.60000000000002</v>
      </c>
      <c r="IC12" s="12">
        <f t="shared" si="60"/>
        <v>26.75</v>
      </c>
      <c r="ID12" s="12">
        <f t="shared" si="61"/>
        <v>36.549999999999955</v>
      </c>
      <c r="IE12">
        <f t="shared" si="62"/>
        <v>38</v>
      </c>
      <c r="IF12" s="12">
        <f t="shared" si="63"/>
        <v>40.75</v>
      </c>
      <c r="IG12" s="12">
        <f t="shared" si="64"/>
        <v>65.549999999999955</v>
      </c>
      <c r="IH12" s="12">
        <f t="shared" si="65"/>
        <v>29.949999999999989</v>
      </c>
      <c r="II12" s="13" t="str">
        <f t="shared" si="92"/>
        <v/>
      </c>
      <c r="IJ12" t="str">
        <f t="shared" si="93"/>
        <v/>
      </c>
      <c r="IK12" t="str">
        <f t="shared" si="94"/>
        <v/>
      </c>
      <c r="IL12" t="str">
        <f t="shared" si="95"/>
        <v/>
      </c>
    </row>
    <row r="13" spans="1:246" x14ac:dyDescent="0.25">
      <c r="A13" t="s">
        <v>21</v>
      </c>
      <c r="B13" s="10">
        <v>43951</v>
      </c>
      <c r="C13" s="12">
        <v>403.83418</v>
      </c>
      <c r="D13" s="12">
        <v>1828.25080005</v>
      </c>
      <c r="E13" s="8">
        <v>419141</v>
      </c>
      <c r="F13" s="12">
        <v>1.1273058528808899</v>
      </c>
      <c r="G13" s="13">
        <v>21.5</v>
      </c>
      <c r="H13" s="10" t="s">
        <v>21</v>
      </c>
      <c r="I13" s="10">
        <v>43950</v>
      </c>
      <c r="J13" s="12">
        <v>615.00039000000004</v>
      </c>
      <c r="K13" s="12">
        <v>2699.6643970949999</v>
      </c>
      <c r="L13" s="8">
        <v>676631</v>
      </c>
      <c r="M13" s="12">
        <v>-3.6447469535624033</v>
      </c>
      <c r="N13" s="12">
        <v>22.900000000000034</v>
      </c>
      <c r="O13" s="12" t="s">
        <v>21</v>
      </c>
      <c r="P13" s="10">
        <v>43949</v>
      </c>
      <c r="Q13" s="12">
        <v>439.38650999999999</v>
      </c>
      <c r="R13" s="12">
        <v>1961.0096247650001</v>
      </c>
      <c r="S13">
        <v>471905</v>
      </c>
      <c r="T13" s="12">
        <v>7.0676339808097328</v>
      </c>
      <c r="U13" s="12">
        <v>23.149999999999977</v>
      </c>
      <c r="V13" s="12" t="s">
        <v>21</v>
      </c>
      <c r="W13" s="7">
        <v>43948</v>
      </c>
      <c r="X13" s="12">
        <v>359.87020999999999</v>
      </c>
      <c r="Y13" s="12">
        <v>1519.3308500999999</v>
      </c>
      <c r="Z13" s="8">
        <v>381495</v>
      </c>
      <c r="AA13" s="12">
        <v>5.483351899987631</v>
      </c>
      <c r="AB13" s="12">
        <v>20.399999999999977</v>
      </c>
      <c r="AC13" s="8" t="s">
        <v>21</v>
      </c>
      <c r="AD13" s="10">
        <v>43945</v>
      </c>
      <c r="AE13" s="12">
        <v>357.73432000000003</v>
      </c>
      <c r="AF13" s="12">
        <v>1468.14617183</v>
      </c>
      <c r="AG13" s="8">
        <v>351689</v>
      </c>
      <c r="AH13" s="12">
        <v>-5.5923729798860622</v>
      </c>
      <c r="AI13">
        <v>18.399999999999977</v>
      </c>
      <c r="AJ13" s="12" t="s">
        <v>21</v>
      </c>
      <c r="AK13" s="7">
        <v>43944</v>
      </c>
      <c r="AL13" s="12">
        <v>294.18033000000003</v>
      </c>
      <c r="AM13" s="12">
        <v>1273.804717405</v>
      </c>
      <c r="AN13" s="8">
        <v>338254</v>
      </c>
      <c r="AO13" s="12">
        <v>-0.52186014148208282</v>
      </c>
      <c r="AP13" s="12">
        <v>13.800000000000011</v>
      </c>
      <c r="AQ13" t="s">
        <v>21</v>
      </c>
      <c r="AR13" s="10">
        <v>43943</v>
      </c>
      <c r="AS13" s="12">
        <v>366.19626</v>
      </c>
      <c r="AT13" s="12">
        <v>1554.4912530200002</v>
      </c>
      <c r="AU13">
        <v>407478</v>
      </c>
      <c r="AV13" s="12">
        <v>3.0547961488173123</v>
      </c>
      <c r="AW13" s="12">
        <v>22.550000000000011</v>
      </c>
      <c r="AX13" s="10" t="s">
        <v>21</v>
      </c>
      <c r="AY13" s="10">
        <v>43942</v>
      </c>
      <c r="AZ13" s="12">
        <v>335.72228000000001</v>
      </c>
      <c r="BA13" s="12">
        <v>1416.4915158599999</v>
      </c>
      <c r="BB13" s="8">
        <v>389708</v>
      </c>
      <c r="BC13" s="12">
        <v>-7.9613992762364321</v>
      </c>
      <c r="BD13" s="12">
        <v>27</v>
      </c>
      <c r="BE13" s="12" t="s">
        <v>21</v>
      </c>
      <c r="BF13" s="10">
        <v>43941</v>
      </c>
      <c r="BG13" s="12">
        <v>421.6386</v>
      </c>
      <c r="BH13" s="12">
        <v>1963.3635484349998</v>
      </c>
      <c r="BI13">
        <v>508117</v>
      </c>
      <c r="BJ13" s="12">
        <v>-5.3884711779448651</v>
      </c>
      <c r="BK13" s="12">
        <v>32.199999999999989</v>
      </c>
      <c r="BL13" s="12" t="s">
        <v>21</v>
      </c>
      <c r="BM13" s="7">
        <v>43938</v>
      </c>
      <c r="BN13" s="12">
        <v>478.31855000000002</v>
      </c>
      <c r="BO13" s="12">
        <v>2141.0639336900003</v>
      </c>
      <c r="BP13" s="8">
        <v>501888</v>
      </c>
      <c r="BQ13" s="12">
        <v>13.927345876227657</v>
      </c>
      <c r="BR13" s="12">
        <v>53.5</v>
      </c>
      <c r="BS13" t="s">
        <v>21</v>
      </c>
      <c r="BT13" s="10">
        <v>43937</v>
      </c>
      <c r="BU13" s="12">
        <v>423.44580999999999</v>
      </c>
      <c r="BV13" s="12">
        <v>1758.8972545299998</v>
      </c>
      <c r="BW13" s="8">
        <v>490756</v>
      </c>
      <c r="BX13" s="12">
        <v>2.084831056793671</v>
      </c>
      <c r="BY13">
        <v>26.300000000000011</v>
      </c>
      <c r="BZ13" s="12" t="s">
        <v>21</v>
      </c>
      <c r="CA13" s="7">
        <v>43936</v>
      </c>
      <c r="CB13" s="12">
        <v>483.15084000000002</v>
      </c>
      <c r="CC13" s="12">
        <v>2098.62403034</v>
      </c>
      <c r="CD13" s="8">
        <v>482534</v>
      </c>
      <c r="CE13" s="12">
        <v>-0.22675736961450974</v>
      </c>
      <c r="CF13" s="12">
        <v>39.199999999999989</v>
      </c>
      <c r="CG13" s="12" t="s">
        <v>21</v>
      </c>
      <c r="CH13" s="10">
        <v>43934</v>
      </c>
      <c r="CI13" s="12">
        <v>334.32492999999999</v>
      </c>
      <c r="CJ13" s="12">
        <v>1384.6137202</v>
      </c>
      <c r="CK13" s="8">
        <v>423296</v>
      </c>
      <c r="CL13" s="12">
        <v>-3.5701535166006729E-2</v>
      </c>
      <c r="CM13" s="12">
        <v>25.899999999999977</v>
      </c>
      <c r="CN13" s="12" t="s">
        <v>21</v>
      </c>
      <c r="CO13" s="10">
        <v>43930</v>
      </c>
      <c r="CP13" s="12">
        <v>440.90829000000002</v>
      </c>
      <c r="CQ13" s="12">
        <v>1804.3123262099998</v>
      </c>
      <c r="CR13" s="8">
        <v>470749</v>
      </c>
      <c r="CS13" s="12">
        <v>7.3208125718666102</v>
      </c>
      <c r="CT13" s="12">
        <v>24.350000000000023</v>
      </c>
      <c r="CU13" s="12" t="s">
        <v>21</v>
      </c>
      <c r="CV13" s="10">
        <v>43929</v>
      </c>
      <c r="CW13" s="12">
        <v>649.30772000000002</v>
      </c>
      <c r="CX13" s="12">
        <v>2575.9745934500002</v>
      </c>
      <c r="CY13" s="8">
        <v>769506</v>
      </c>
      <c r="CZ13" s="12">
        <v>0.65577986370064412</v>
      </c>
      <c r="DA13" s="12">
        <v>54.199999999999989</v>
      </c>
      <c r="DD13" t="str">
        <f t="shared" si="1"/>
        <v>AXISBANK</v>
      </c>
      <c r="DE13" s="12">
        <v>-34.335947331675683</v>
      </c>
      <c r="DF13" s="12">
        <v>39.967972617092876</v>
      </c>
      <c r="DG13" s="12">
        <v>22.09582727061515</v>
      </c>
      <c r="DH13" s="12">
        <v>0.59706041064216619</v>
      </c>
      <c r="DI13" s="12">
        <v>21.603752365088447</v>
      </c>
      <c r="DJ13" s="12">
        <v>-19.665938150214853</v>
      </c>
      <c r="DK13" s="12">
        <v>9.0771395928801564</v>
      </c>
      <c r="DL13" s="12">
        <v>-20.376768161169302</v>
      </c>
      <c r="DM13" s="12">
        <v>-11.849833128989044</v>
      </c>
      <c r="DN13" s="12">
        <v>12.958621553015254</v>
      </c>
      <c r="DO13" s="12">
        <v>-12.357430652505959</v>
      </c>
      <c r="DP13" s="12">
        <v>44.515349184399746</v>
      </c>
      <c r="DQ13" s="12">
        <v>-24.173589478210996</v>
      </c>
      <c r="DT13" t="str">
        <f t="shared" si="2"/>
        <v>AXISBANK</v>
      </c>
      <c r="DU13" s="13">
        <v>-32.278589812226031</v>
      </c>
      <c r="DV13" s="13">
        <v>37.667065117975504</v>
      </c>
      <c r="DW13" s="13">
        <v>29.070611883904657</v>
      </c>
      <c r="DX13" s="13">
        <v>3.4863475621231768</v>
      </c>
      <c r="DY13" s="13">
        <v>15.25676987763973</v>
      </c>
      <c r="DZ13" s="13">
        <v>-18.056488582338055</v>
      </c>
      <c r="EA13" s="13">
        <v>9.7423624225674175</v>
      </c>
      <c r="EB13" s="13">
        <v>-27.853834457246208</v>
      </c>
      <c r="EC13" s="13">
        <v>-8.2996300324738179</v>
      </c>
      <c r="ED13" s="13">
        <v>21.727629523312913</v>
      </c>
      <c r="EE13" s="13">
        <v>-16.188072322557019</v>
      </c>
      <c r="EF13" s="13">
        <v>51.567473276002573</v>
      </c>
      <c r="EG13" s="13">
        <v>-23.260862319307353</v>
      </c>
      <c r="EI13" t="str">
        <f t="shared" si="3"/>
        <v>AXISBANK</v>
      </c>
      <c r="EJ13" s="12">
        <f t="shared" si="66"/>
        <v>403.83418</v>
      </c>
      <c r="EK13" s="12">
        <f t="shared" si="67"/>
        <v>615.00039000000004</v>
      </c>
      <c r="EL13" s="12">
        <f t="shared" si="68"/>
        <v>439.38650999999999</v>
      </c>
      <c r="EM13" s="12">
        <f t="shared" si="69"/>
        <v>359.87020999999999</v>
      </c>
      <c r="EN13" s="12">
        <f t="shared" si="70"/>
        <v>357.73432000000003</v>
      </c>
      <c r="EO13" s="12">
        <f t="shared" si="71"/>
        <v>294.18033000000003</v>
      </c>
      <c r="EP13" s="12">
        <f t="shared" si="72"/>
        <v>366.19626</v>
      </c>
      <c r="EQ13" s="12">
        <f t="shared" si="73"/>
        <v>335.72228000000001</v>
      </c>
      <c r="ER13" s="12">
        <f t="shared" si="74"/>
        <v>421.6386</v>
      </c>
      <c r="ES13" s="12">
        <f t="shared" si="75"/>
        <v>478.31855000000002</v>
      </c>
      <c r="ET13" s="12">
        <f t="shared" si="76"/>
        <v>423.44580999999999</v>
      </c>
      <c r="EU13" s="12">
        <f t="shared" si="77"/>
        <v>483.15084000000002</v>
      </c>
      <c r="EV13" s="12">
        <f t="shared" si="78"/>
        <v>334.32492999999999</v>
      </c>
      <c r="EW13" s="12">
        <f t="shared" si="79"/>
        <v>440.90829000000002</v>
      </c>
      <c r="EZ13" s="10" t="str">
        <f t="shared" si="4"/>
        <v>AXISBANK</v>
      </c>
      <c r="FA13" s="12">
        <f t="shared" si="80"/>
        <v>471.41903666666667</v>
      </c>
      <c r="FB13" s="12">
        <f t="shared" si="81"/>
        <v>413.23435200000006</v>
      </c>
      <c r="FC13" s="12">
        <f t="shared" si="82"/>
        <v>398.71611250000001</v>
      </c>
      <c r="FD13" s="12">
        <f t="shared" si="83"/>
        <v>411.52902461538463</v>
      </c>
      <c r="FF13" s="12"/>
      <c r="FG13" s="10" t="str">
        <f t="shared" si="5"/>
        <v>AXISBANK</v>
      </c>
      <c r="FH13" s="12">
        <f t="shared" si="6"/>
        <v>1828.25080005</v>
      </c>
      <c r="FI13" s="12">
        <f t="shared" si="7"/>
        <v>2699.6643970949999</v>
      </c>
      <c r="FJ13" s="12">
        <f t="shared" si="8"/>
        <v>1961.0096247650001</v>
      </c>
      <c r="FK13" s="12">
        <f t="shared" si="9"/>
        <v>1519.3308500999999</v>
      </c>
      <c r="FL13" s="12">
        <f t="shared" si="10"/>
        <v>1468.14617183</v>
      </c>
      <c r="FM13" s="12">
        <f t="shared" si="11"/>
        <v>1273.804717405</v>
      </c>
      <c r="FN13" s="12">
        <f t="shared" si="12"/>
        <v>1554.4912530200002</v>
      </c>
      <c r="FO13" s="12">
        <f t="shared" si="13"/>
        <v>1416.4915158599999</v>
      </c>
      <c r="FP13" s="12">
        <f t="shared" si="14"/>
        <v>1963.3635484349998</v>
      </c>
      <c r="FQ13" s="12">
        <f t="shared" si="15"/>
        <v>2141.0639336900003</v>
      </c>
      <c r="FR13" s="12">
        <f t="shared" si="16"/>
        <v>1758.8972545299998</v>
      </c>
      <c r="FS13" s="12">
        <f t="shared" si="17"/>
        <v>2098.62403034</v>
      </c>
      <c r="FT13" s="12">
        <f t="shared" si="18"/>
        <v>1384.6137202</v>
      </c>
      <c r="FU13" s="12">
        <f t="shared" si="19"/>
        <v>1804.3123262099998</v>
      </c>
      <c r="FX13" s="10" t="str">
        <f t="shared" si="20"/>
        <v>AXISBANK</v>
      </c>
      <c r="FY13" s="12">
        <f t="shared" si="84"/>
        <v>2060.0016239866668</v>
      </c>
      <c r="FZ13" s="12">
        <f t="shared" si="85"/>
        <v>1784.3911522390001</v>
      </c>
      <c r="GA13" s="12">
        <f t="shared" si="86"/>
        <v>1732.03775981375</v>
      </c>
      <c r="GB13" s="12">
        <f t="shared" si="87"/>
        <v>1772.6010264215381</v>
      </c>
      <c r="GE13" s="10" t="str">
        <f t="shared" si="21"/>
        <v>AXISBANK</v>
      </c>
      <c r="GF13" s="8">
        <f t="shared" si="22"/>
        <v>419141</v>
      </c>
      <c r="GG13" s="8">
        <f t="shared" si="23"/>
        <v>676631</v>
      </c>
      <c r="GH13">
        <f t="shared" si="24"/>
        <v>471905</v>
      </c>
      <c r="GI13" s="8">
        <f t="shared" si="25"/>
        <v>381495</v>
      </c>
      <c r="GJ13" s="8">
        <f t="shared" si="26"/>
        <v>351689</v>
      </c>
      <c r="GK13" s="8">
        <f t="shared" si="27"/>
        <v>338254</v>
      </c>
      <c r="GL13">
        <f t="shared" si="28"/>
        <v>407478</v>
      </c>
      <c r="GM13" s="8">
        <f t="shared" si="29"/>
        <v>389708</v>
      </c>
      <c r="GN13" s="8">
        <f t="shared" si="30"/>
        <v>508117</v>
      </c>
      <c r="GO13" s="8">
        <f t="shared" si="31"/>
        <v>501888</v>
      </c>
      <c r="GP13" s="8">
        <f t="shared" si="32"/>
        <v>490756</v>
      </c>
      <c r="GQ13" s="8">
        <f t="shared" si="33"/>
        <v>482534</v>
      </c>
      <c r="GR13" s="8">
        <f t="shared" si="34"/>
        <v>423296</v>
      </c>
      <c r="GS13" s="8">
        <f t="shared" si="35"/>
        <v>470749</v>
      </c>
      <c r="GV13" s="10" t="str">
        <f t="shared" si="0"/>
        <v>AXISBANK</v>
      </c>
      <c r="GW13" s="8">
        <f t="shared" si="88"/>
        <v>510010.33333333331</v>
      </c>
      <c r="GX13" s="8">
        <f t="shared" si="89"/>
        <v>443994.8</v>
      </c>
      <c r="GY13" s="8">
        <f t="shared" si="90"/>
        <v>440659.625</v>
      </c>
      <c r="GZ13" s="8">
        <f t="shared" si="91"/>
        <v>453423.07692307694</v>
      </c>
      <c r="HC13" s="10" t="str">
        <f t="shared" si="36"/>
        <v>AXISBANK</v>
      </c>
      <c r="HD13" s="12">
        <f t="shared" si="37"/>
        <v>1.1273058528808899</v>
      </c>
      <c r="HE13" s="12">
        <f t="shared" si="38"/>
        <v>-3.6447469535624033</v>
      </c>
      <c r="HF13" s="12">
        <f t="shared" si="39"/>
        <v>7.0676339808097328</v>
      </c>
      <c r="HG13" s="12">
        <f t="shared" si="40"/>
        <v>5.483351899987631</v>
      </c>
      <c r="HH13" s="12">
        <f t="shared" si="41"/>
        <v>-5.5923729798860622</v>
      </c>
      <c r="HI13" s="12">
        <f t="shared" si="42"/>
        <v>-0.52186014148208282</v>
      </c>
      <c r="HJ13" s="12">
        <f t="shared" si="43"/>
        <v>3.0547961488173123</v>
      </c>
      <c r="HK13" s="12">
        <f t="shared" si="44"/>
        <v>-7.9613992762364321</v>
      </c>
      <c r="HL13" s="12">
        <f t="shared" si="45"/>
        <v>-5.3884711779448651</v>
      </c>
      <c r="HM13" s="12">
        <f t="shared" si="46"/>
        <v>13.927345876227657</v>
      </c>
      <c r="HN13" s="12">
        <f t="shared" si="47"/>
        <v>2.084831056793671</v>
      </c>
      <c r="HO13" s="12">
        <f t="shared" si="48"/>
        <v>-0.22675736961450974</v>
      </c>
      <c r="HP13" s="12">
        <f t="shared" si="49"/>
        <v>-3.5701535166006729E-2</v>
      </c>
      <c r="HQ13" s="12">
        <f t="shared" si="50"/>
        <v>7.3208125718666102</v>
      </c>
      <c r="HT13" s="10" t="str">
        <f t="shared" si="51"/>
        <v>AXISBANK</v>
      </c>
      <c r="HU13" s="13">
        <f t="shared" si="52"/>
        <v>21.5</v>
      </c>
      <c r="HV13" s="12">
        <f t="shared" si="53"/>
        <v>22.900000000000034</v>
      </c>
      <c r="HW13" s="12">
        <f t="shared" si="54"/>
        <v>23.149999999999977</v>
      </c>
      <c r="HX13" s="12">
        <f t="shared" si="55"/>
        <v>20.399999999999977</v>
      </c>
      <c r="HY13">
        <f t="shared" si="56"/>
        <v>18.399999999999977</v>
      </c>
      <c r="HZ13" s="12">
        <f t="shared" si="57"/>
        <v>13.800000000000011</v>
      </c>
      <c r="IA13" s="12">
        <f t="shared" si="58"/>
        <v>22.550000000000011</v>
      </c>
      <c r="IB13" s="12">
        <f t="shared" si="59"/>
        <v>27</v>
      </c>
      <c r="IC13" s="12">
        <f t="shared" si="60"/>
        <v>32.199999999999989</v>
      </c>
      <c r="ID13" s="12">
        <f t="shared" si="61"/>
        <v>53.5</v>
      </c>
      <c r="IE13">
        <f t="shared" si="62"/>
        <v>26.300000000000011</v>
      </c>
      <c r="IF13" s="12">
        <f t="shared" si="63"/>
        <v>39.199999999999989</v>
      </c>
      <c r="IG13" s="12">
        <f t="shared" si="64"/>
        <v>25.899999999999977</v>
      </c>
      <c r="IH13" s="12">
        <f t="shared" si="65"/>
        <v>24.350000000000023</v>
      </c>
      <c r="II13" s="13" t="str">
        <f t="shared" si="92"/>
        <v/>
      </c>
      <c r="IJ13" t="str">
        <f t="shared" si="93"/>
        <v/>
      </c>
      <c r="IK13" t="str">
        <f t="shared" si="94"/>
        <v/>
      </c>
      <c r="IL13" t="str">
        <f t="shared" si="95"/>
        <v/>
      </c>
    </row>
    <row r="14" spans="1:246" x14ac:dyDescent="0.25">
      <c r="A14" t="s">
        <v>22</v>
      </c>
      <c r="B14" s="10">
        <v>43951</v>
      </c>
      <c r="C14" s="12">
        <v>11.18713</v>
      </c>
      <c r="D14" s="12">
        <v>290.95703236500003</v>
      </c>
      <c r="E14" s="8">
        <v>69201</v>
      </c>
      <c r="F14" s="12">
        <v>4.9876958165776397</v>
      </c>
      <c r="G14" s="13">
        <v>143.84999999999991</v>
      </c>
      <c r="H14" s="10" t="s">
        <v>22</v>
      </c>
      <c r="I14" s="10">
        <v>43950</v>
      </c>
      <c r="J14" s="12">
        <v>5.2527100000000004</v>
      </c>
      <c r="K14" s="12">
        <v>130.921170155</v>
      </c>
      <c r="L14" s="8">
        <v>35997</v>
      </c>
      <c r="M14" s="12">
        <v>1.4733936761781137</v>
      </c>
      <c r="N14" s="12">
        <v>70</v>
      </c>
      <c r="O14" s="12" t="s">
        <v>22</v>
      </c>
      <c r="P14" s="10">
        <v>43949</v>
      </c>
      <c r="Q14" s="12">
        <v>6.4690799999999999</v>
      </c>
      <c r="R14" s="12">
        <v>159.74900421500001</v>
      </c>
      <c r="S14">
        <v>40098</v>
      </c>
      <c r="T14" s="12">
        <v>-1.6342412451361796</v>
      </c>
      <c r="U14" s="12">
        <v>115.05000000000018</v>
      </c>
      <c r="V14" s="12" t="s">
        <v>22</v>
      </c>
      <c r="W14" s="7">
        <v>43948</v>
      </c>
      <c r="X14" s="12">
        <v>11.286569999999999</v>
      </c>
      <c r="Y14" s="12">
        <v>282.67459450000001</v>
      </c>
      <c r="Z14" s="8">
        <v>63563</v>
      </c>
      <c r="AA14" s="12">
        <v>2.193959964831214</v>
      </c>
      <c r="AB14" s="12">
        <v>98.599999999999909</v>
      </c>
      <c r="AC14" s="8" t="s">
        <v>22</v>
      </c>
      <c r="AD14" s="10">
        <v>43945</v>
      </c>
      <c r="AE14" s="12">
        <v>6.6928700000000001</v>
      </c>
      <c r="AF14" s="12">
        <v>163.644221555</v>
      </c>
      <c r="AG14" s="8">
        <v>48857</v>
      </c>
      <c r="AH14" s="12">
        <v>0.79608335218973969</v>
      </c>
      <c r="AI14">
        <v>91</v>
      </c>
      <c r="AJ14" s="12" t="s">
        <v>22</v>
      </c>
      <c r="AK14" s="7">
        <v>43944</v>
      </c>
      <c r="AL14" s="12">
        <v>11.792120000000001</v>
      </c>
      <c r="AM14" s="12">
        <v>284.57553838000001</v>
      </c>
      <c r="AN14" s="8">
        <v>42715</v>
      </c>
      <c r="AO14" s="12">
        <v>1.9036012942807996</v>
      </c>
      <c r="AP14" s="12">
        <v>78.949999999999818</v>
      </c>
      <c r="AQ14" t="s">
        <v>22</v>
      </c>
      <c r="AR14" s="10">
        <v>43943</v>
      </c>
      <c r="AS14" s="12">
        <v>7.1253399999999996</v>
      </c>
      <c r="AT14" s="12">
        <v>169.04310765</v>
      </c>
      <c r="AU14">
        <v>47759</v>
      </c>
      <c r="AV14" s="12">
        <v>2.1026579145593418</v>
      </c>
      <c r="AW14" s="12">
        <v>116</v>
      </c>
      <c r="AX14" s="10" t="s">
        <v>22</v>
      </c>
      <c r="AY14" s="10">
        <v>43942</v>
      </c>
      <c r="AZ14" s="12">
        <v>7.0262700000000002</v>
      </c>
      <c r="BA14" s="12">
        <v>163.042962585</v>
      </c>
      <c r="BB14" s="8">
        <v>40959</v>
      </c>
      <c r="BC14" s="12">
        <v>-2.2410965815919006</v>
      </c>
      <c r="BD14" s="12">
        <v>59.449999999999818</v>
      </c>
      <c r="BE14" s="12" t="s">
        <v>22</v>
      </c>
      <c r="BF14" s="10">
        <v>43941</v>
      </c>
      <c r="BG14" s="12">
        <v>4.2766900000000003</v>
      </c>
      <c r="BH14" s="12">
        <v>101.68124807000001</v>
      </c>
      <c r="BI14">
        <v>32400</v>
      </c>
      <c r="BJ14" s="12">
        <v>-9.036840888553016E-2</v>
      </c>
      <c r="BK14" s="12">
        <v>63.300000000000182</v>
      </c>
      <c r="BL14" s="12" t="s">
        <v>22</v>
      </c>
      <c r="BM14" s="7">
        <v>43938</v>
      </c>
      <c r="BN14" s="12">
        <v>6.9055400000000002</v>
      </c>
      <c r="BO14" s="12">
        <v>164.43681685000001</v>
      </c>
      <c r="BP14" s="8">
        <v>44460</v>
      </c>
      <c r="BQ14" s="12">
        <v>2.2862162799168608</v>
      </c>
      <c r="BR14" s="12">
        <v>78</v>
      </c>
      <c r="BS14" t="s">
        <v>22</v>
      </c>
      <c r="BT14" s="10">
        <v>43937</v>
      </c>
      <c r="BU14" s="12">
        <v>9.4458099999999998</v>
      </c>
      <c r="BV14" s="12">
        <v>219.115292315</v>
      </c>
      <c r="BW14" s="8">
        <v>59083</v>
      </c>
      <c r="BX14" s="12">
        <v>-0.2184013874911637</v>
      </c>
      <c r="BY14">
        <v>100.5</v>
      </c>
      <c r="BZ14" s="12" t="s">
        <v>22</v>
      </c>
      <c r="CA14" s="7">
        <v>43936</v>
      </c>
      <c r="CB14" s="12">
        <v>9.8674999999999997</v>
      </c>
      <c r="CC14" s="12">
        <v>239.0994149</v>
      </c>
      <c r="CD14" s="8">
        <v>66243</v>
      </c>
      <c r="CE14" s="12">
        <v>-1.912368876561505</v>
      </c>
      <c r="CF14" s="12">
        <v>163.54999999999973</v>
      </c>
      <c r="CG14" s="12" t="s">
        <v>22</v>
      </c>
      <c r="CH14" s="10">
        <v>43934</v>
      </c>
      <c r="CI14" s="12">
        <v>6.5447800000000003</v>
      </c>
      <c r="CJ14" s="12">
        <v>154.85809230999999</v>
      </c>
      <c r="CK14" s="8">
        <v>35598</v>
      </c>
      <c r="CL14" s="12">
        <v>-1.4737576715449676</v>
      </c>
      <c r="CM14" s="12">
        <v>108.40000000000009</v>
      </c>
      <c r="CN14" s="12" t="s">
        <v>22</v>
      </c>
      <c r="CO14" s="10">
        <v>43930</v>
      </c>
      <c r="CP14" s="12">
        <v>17.889279999999999</v>
      </c>
      <c r="CQ14" s="12">
        <v>435.75382700500001</v>
      </c>
      <c r="CR14" s="8">
        <v>84039</v>
      </c>
      <c r="CS14" s="12">
        <v>8.6719900075835348</v>
      </c>
      <c r="CT14" s="12">
        <v>235.04999999999973</v>
      </c>
      <c r="CU14" s="12" t="s">
        <v>22</v>
      </c>
      <c r="CV14" s="10">
        <v>43929</v>
      </c>
      <c r="CW14" s="12">
        <v>8.4087499999999995</v>
      </c>
      <c r="CX14" s="12">
        <v>193.32661674000002</v>
      </c>
      <c r="CY14" s="8">
        <v>59866</v>
      </c>
      <c r="CZ14" s="12">
        <v>-0.87936668055525891</v>
      </c>
      <c r="DA14" s="12">
        <v>214.89999999999964</v>
      </c>
      <c r="DD14" t="str">
        <f t="shared" si="1"/>
        <v>BAJAJ-AUTO</v>
      </c>
      <c r="DE14" s="12">
        <v>112.97825313028891</v>
      </c>
      <c r="DF14" s="12">
        <v>-18.802828222869397</v>
      </c>
      <c r="DG14" s="12">
        <v>-42.68338388013364</v>
      </c>
      <c r="DH14" s="12">
        <v>68.635727273949726</v>
      </c>
      <c r="DI14" s="12">
        <v>-43.242860486494372</v>
      </c>
      <c r="DJ14" s="12">
        <v>65.495541265399282</v>
      </c>
      <c r="DK14" s="12">
        <v>1.4099942074528777</v>
      </c>
      <c r="DL14" s="12">
        <v>64.292244703263506</v>
      </c>
      <c r="DM14" s="12">
        <v>-38.068710050191584</v>
      </c>
      <c r="DN14" s="12">
        <v>-26.893088046445985</v>
      </c>
      <c r="DO14" s="12">
        <v>-4.2735241955915875</v>
      </c>
      <c r="DP14" s="12">
        <v>50.769009806288359</v>
      </c>
      <c r="DQ14" s="12">
        <v>-63.415073161133371</v>
      </c>
      <c r="DT14" t="str">
        <f t="shared" si="2"/>
        <v>BAJAJ-AUTO</v>
      </c>
      <c r="DU14" s="13">
        <v>122.23833778794568</v>
      </c>
      <c r="DV14" s="13">
        <v>-18.045705011845801</v>
      </c>
      <c r="DW14" s="13">
        <v>-43.48660710115567</v>
      </c>
      <c r="DX14" s="13">
        <v>72.737290577042771</v>
      </c>
      <c r="DY14" s="13">
        <v>-42.495330945668897</v>
      </c>
      <c r="DZ14" s="13">
        <v>68.344951968824034</v>
      </c>
      <c r="EA14" s="13">
        <v>3.680100612666378</v>
      </c>
      <c r="EB14" s="13">
        <v>60.347129563906407</v>
      </c>
      <c r="EC14" s="13">
        <v>-38.163940401039213</v>
      </c>
      <c r="ED14" s="13">
        <v>-24.954203281436993</v>
      </c>
      <c r="EE14" s="13">
        <v>-8.3580809235179743</v>
      </c>
      <c r="EF14" s="13">
        <v>54.399044527400598</v>
      </c>
      <c r="EG14" s="13">
        <v>-64.462023575475541</v>
      </c>
      <c r="EI14" t="str">
        <f t="shared" si="3"/>
        <v>BAJAJ-AUTO</v>
      </c>
      <c r="EJ14" s="12">
        <f t="shared" si="66"/>
        <v>11.18713</v>
      </c>
      <c r="EK14" s="12">
        <f t="shared" si="67"/>
        <v>5.2527100000000004</v>
      </c>
      <c r="EL14" s="12">
        <f t="shared" si="68"/>
        <v>6.4690799999999999</v>
      </c>
      <c r="EM14" s="12">
        <f t="shared" si="69"/>
        <v>11.286569999999999</v>
      </c>
      <c r="EN14" s="12">
        <f t="shared" si="70"/>
        <v>6.6928700000000001</v>
      </c>
      <c r="EO14" s="12">
        <f t="shared" si="71"/>
        <v>11.792120000000001</v>
      </c>
      <c r="EP14" s="12">
        <f t="shared" si="72"/>
        <v>7.1253399999999996</v>
      </c>
      <c r="EQ14" s="12">
        <f t="shared" si="73"/>
        <v>7.0262700000000002</v>
      </c>
      <c r="ER14" s="12">
        <f t="shared" si="74"/>
        <v>4.2766900000000003</v>
      </c>
      <c r="ES14" s="12">
        <f t="shared" si="75"/>
        <v>6.9055400000000002</v>
      </c>
      <c r="ET14" s="12">
        <f t="shared" si="76"/>
        <v>9.4458099999999998</v>
      </c>
      <c r="EU14" s="12">
        <f t="shared" si="77"/>
        <v>9.8674999999999997</v>
      </c>
      <c r="EV14" s="12">
        <f t="shared" si="78"/>
        <v>6.5447800000000003</v>
      </c>
      <c r="EW14" s="12">
        <f t="shared" si="79"/>
        <v>17.889279999999999</v>
      </c>
      <c r="EZ14" s="10" t="str">
        <f t="shared" si="4"/>
        <v>BAJAJ-AUTO</v>
      </c>
      <c r="FA14" s="12">
        <f t="shared" si="80"/>
        <v>7.6694533333333332</v>
      </c>
      <c r="FB14" s="12">
        <f t="shared" si="81"/>
        <v>8.2986699999999995</v>
      </c>
      <c r="FC14" s="12">
        <f t="shared" si="82"/>
        <v>7.49020625</v>
      </c>
      <c r="FD14" s="12">
        <f t="shared" si="83"/>
        <v>8.5057353846153845</v>
      </c>
      <c r="FF14" s="12"/>
      <c r="FG14" s="10" t="str">
        <f t="shared" si="5"/>
        <v>BAJAJ-AUTO</v>
      </c>
      <c r="FH14" s="12">
        <f t="shared" si="6"/>
        <v>290.95703236500003</v>
      </c>
      <c r="FI14" s="12">
        <f t="shared" si="7"/>
        <v>130.921170155</v>
      </c>
      <c r="FJ14" s="12">
        <f t="shared" si="8"/>
        <v>159.74900421500001</v>
      </c>
      <c r="FK14" s="12">
        <f t="shared" si="9"/>
        <v>282.67459450000001</v>
      </c>
      <c r="FL14" s="12">
        <f t="shared" si="10"/>
        <v>163.644221555</v>
      </c>
      <c r="FM14" s="12">
        <f t="shared" si="11"/>
        <v>284.57553838000001</v>
      </c>
      <c r="FN14" s="12">
        <f t="shared" si="12"/>
        <v>169.04310765</v>
      </c>
      <c r="FO14" s="12">
        <f t="shared" si="13"/>
        <v>163.042962585</v>
      </c>
      <c r="FP14" s="12">
        <f t="shared" si="14"/>
        <v>101.68124807000001</v>
      </c>
      <c r="FQ14" s="12">
        <f t="shared" si="15"/>
        <v>164.43681685000001</v>
      </c>
      <c r="FR14" s="12">
        <f t="shared" si="16"/>
        <v>219.115292315</v>
      </c>
      <c r="FS14" s="12">
        <f t="shared" si="17"/>
        <v>239.0994149</v>
      </c>
      <c r="FT14" s="12">
        <f t="shared" si="18"/>
        <v>154.85809230999999</v>
      </c>
      <c r="FU14" s="12">
        <f t="shared" si="19"/>
        <v>435.75382700500001</v>
      </c>
      <c r="FX14" s="10" t="str">
        <f t="shared" si="20"/>
        <v>BAJAJ-AUTO</v>
      </c>
      <c r="FY14" s="12">
        <f t="shared" si="84"/>
        <v>191.11492295666667</v>
      </c>
      <c r="FZ14" s="12">
        <f t="shared" si="85"/>
        <v>204.31290576100002</v>
      </c>
      <c r="GA14" s="12">
        <f t="shared" si="86"/>
        <v>181.91648088875002</v>
      </c>
      <c r="GB14" s="12">
        <f t="shared" si="87"/>
        <v>205.27656080692307</v>
      </c>
      <c r="GE14" s="10" t="str">
        <f t="shared" si="21"/>
        <v>BAJAJ-AUTO</v>
      </c>
      <c r="GF14" s="8">
        <f t="shared" si="22"/>
        <v>69201</v>
      </c>
      <c r="GG14" s="8">
        <f t="shared" si="23"/>
        <v>35997</v>
      </c>
      <c r="GH14">
        <f t="shared" si="24"/>
        <v>40098</v>
      </c>
      <c r="GI14" s="8">
        <f t="shared" si="25"/>
        <v>63563</v>
      </c>
      <c r="GJ14" s="8">
        <f t="shared" si="26"/>
        <v>48857</v>
      </c>
      <c r="GK14" s="8">
        <f t="shared" si="27"/>
        <v>42715</v>
      </c>
      <c r="GL14">
        <f t="shared" si="28"/>
        <v>47759</v>
      </c>
      <c r="GM14" s="8">
        <f t="shared" si="29"/>
        <v>40959</v>
      </c>
      <c r="GN14" s="8">
        <f t="shared" si="30"/>
        <v>32400</v>
      </c>
      <c r="GO14" s="8">
        <f t="shared" si="31"/>
        <v>44460</v>
      </c>
      <c r="GP14" s="8">
        <f t="shared" si="32"/>
        <v>59083</v>
      </c>
      <c r="GQ14" s="8">
        <f t="shared" si="33"/>
        <v>66243</v>
      </c>
      <c r="GR14" s="8">
        <f t="shared" si="34"/>
        <v>35598</v>
      </c>
      <c r="GS14" s="8">
        <f t="shared" si="35"/>
        <v>84039</v>
      </c>
      <c r="GV14" s="10" t="str">
        <f t="shared" si="0"/>
        <v>BAJAJ-AUTO</v>
      </c>
      <c r="GW14" s="8">
        <f t="shared" si="88"/>
        <v>46552.666666666664</v>
      </c>
      <c r="GX14" s="8">
        <f t="shared" si="89"/>
        <v>46246</v>
      </c>
      <c r="GY14" s="8">
        <f t="shared" si="90"/>
        <v>44043.5</v>
      </c>
      <c r="GZ14" s="8">
        <f t="shared" si="91"/>
        <v>49367</v>
      </c>
      <c r="HC14" s="10" t="str">
        <f t="shared" si="36"/>
        <v>BAJAJ-AUTO</v>
      </c>
      <c r="HD14" s="12">
        <f t="shared" si="37"/>
        <v>4.9876958165776397</v>
      </c>
      <c r="HE14" s="12">
        <f t="shared" si="38"/>
        <v>1.4733936761781137</v>
      </c>
      <c r="HF14" s="12">
        <f t="shared" si="39"/>
        <v>-1.6342412451361796</v>
      </c>
      <c r="HG14" s="12">
        <f t="shared" si="40"/>
        <v>2.193959964831214</v>
      </c>
      <c r="HH14" s="12">
        <f t="shared" si="41"/>
        <v>0.79608335218973969</v>
      </c>
      <c r="HI14" s="12">
        <f t="shared" si="42"/>
        <v>1.9036012942807996</v>
      </c>
      <c r="HJ14" s="12">
        <f t="shared" si="43"/>
        <v>2.1026579145593418</v>
      </c>
      <c r="HK14" s="12">
        <f t="shared" si="44"/>
        <v>-2.2410965815919006</v>
      </c>
      <c r="HL14" s="12">
        <f t="shared" si="45"/>
        <v>-9.036840888553016E-2</v>
      </c>
      <c r="HM14" s="12">
        <f t="shared" si="46"/>
        <v>2.2862162799168608</v>
      </c>
      <c r="HN14" s="12">
        <f t="shared" si="47"/>
        <v>-0.2184013874911637</v>
      </c>
      <c r="HO14" s="12">
        <f t="shared" si="48"/>
        <v>-1.912368876561505</v>
      </c>
      <c r="HP14" s="12">
        <f t="shared" si="49"/>
        <v>-1.4737576715449676</v>
      </c>
      <c r="HQ14" s="12">
        <f t="shared" si="50"/>
        <v>8.6719900075835348</v>
      </c>
      <c r="HT14" s="10" t="str">
        <f t="shared" si="51"/>
        <v>BAJAJ-AUTO</v>
      </c>
      <c r="HU14" s="13">
        <f t="shared" si="52"/>
        <v>143.84999999999991</v>
      </c>
      <c r="HV14" s="12">
        <f t="shared" si="53"/>
        <v>70</v>
      </c>
      <c r="HW14" s="12">
        <f t="shared" si="54"/>
        <v>115.05000000000018</v>
      </c>
      <c r="HX14" s="12">
        <f t="shared" si="55"/>
        <v>98.599999999999909</v>
      </c>
      <c r="HY14">
        <f t="shared" si="56"/>
        <v>91</v>
      </c>
      <c r="HZ14" s="12">
        <f t="shared" si="57"/>
        <v>78.949999999999818</v>
      </c>
      <c r="IA14" s="12">
        <f t="shared" si="58"/>
        <v>116</v>
      </c>
      <c r="IB14" s="12">
        <f t="shared" si="59"/>
        <v>59.449999999999818</v>
      </c>
      <c r="IC14" s="12">
        <f t="shared" si="60"/>
        <v>63.300000000000182</v>
      </c>
      <c r="ID14" s="12">
        <f t="shared" si="61"/>
        <v>78</v>
      </c>
      <c r="IE14">
        <f t="shared" si="62"/>
        <v>100.5</v>
      </c>
      <c r="IF14" s="12">
        <f t="shared" si="63"/>
        <v>163.54999999999973</v>
      </c>
      <c r="IG14" s="12">
        <f t="shared" si="64"/>
        <v>108.40000000000009</v>
      </c>
      <c r="IH14" s="12">
        <f t="shared" si="65"/>
        <v>235.04999999999973</v>
      </c>
      <c r="II14" s="13" t="str">
        <f t="shared" si="92"/>
        <v/>
      </c>
      <c r="IJ14" t="str">
        <f t="shared" si="93"/>
        <v/>
      </c>
      <c r="IK14" t="str">
        <f t="shared" si="94"/>
        <v/>
      </c>
      <c r="IL14" t="str">
        <f t="shared" si="95"/>
        <v/>
      </c>
    </row>
    <row r="15" spans="1:246" x14ac:dyDescent="0.25">
      <c r="A15" t="s">
        <v>23</v>
      </c>
      <c r="B15" s="10">
        <v>43951</v>
      </c>
      <c r="C15" s="12">
        <v>10.64409</v>
      </c>
      <c r="D15" s="12">
        <v>545.46723996000003</v>
      </c>
      <c r="E15" s="8">
        <v>144356</v>
      </c>
      <c r="F15" s="12">
        <v>1.8274934232242781</v>
      </c>
      <c r="G15" s="13">
        <v>124.14999999999964</v>
      </c>
      <c r="H15" s="10" t="s">
        <v>23</v>
      </c>
      <c r="I15" s="10">
        <v>43950</v>
      </c>
      <c r="J15" s="12">
        <v>15.235279999999999</v>
      </c>
      <c r="K15" s="12">
        <v>760.39516706999996</v>
      </c>
      <c r="L15" s="8">
        <v>152300</v>
      </c>
      <c r="M15" s="12">
        <v>2.3283557530132835</v>
      </c>
      <c r="N15" s="12">
        <v>247.60000000000036</v>
      </c>
      <c r="O15" s="12" t="s">
        <v>23</v>
      </c>
      <c r="P15" s="10">
        <v>43949</v>
      </c>
      <c r="Q15" s="12">
        <v>15.204280000000001</v>
      </c>
      <c r="R15" s="12">
        <v>718.47984935500006</v>
      </c>
      <c r="S15">
        <v>146633</v>
      </c>
      <c r="T15" s="12">
        <v>5.3611261505143517</v>
      </c>
      <c r="U15" s="12">
        <v>328.85000000000036</v>
      </c>
      <c r="V15" s="12" t="s">
        <v>23</v>
      </c>
      <c r="W15" s="7">
        <v>43948</v>
      </c>
      <c r="X15" s="12">
        <v>11.33888</v>
      </c>
      <c r="Y15" s="12">
        <v>512.07508008000002</v>
      </c>
      <c r="Z15" s="8">
        <v>121200</v>
      </c>
      <c r="AA15" s="12">
        <v>6.1916260421887142</v>
      </c>
      <c r="AB15" s="12">
        <v>382</v>
      </c>
      <c r="AC15" s="8" t="s">
        <v>23</v>
      </c>
      <c r="AD15" s="10">
        <v>43945</v>
      </c>
      <c r="AE15" s="12">
        <v>10.22043</v>
      </c>
      <c r="AF15" s="12">
        <v>457.87335151999997</v>
      </c>
      <c r="AG15" s="8">
        <v>130334</v>
      </c>
      <c r="AH15" s="12">
        <v>-6.757442489851158</v>
      </c>
      <c r="AI15">
        <v>310</v>
      </c>
      <c r="AJ15" s="12" t="s">
        <v>23</v>
      </c>
      <c r="AK15" s="7">
        <v>43944</v>
      </c>
      <c r="AL15" s="12">
        <v>6.91838</v>
      </c>
      <c r="AM15" s="12">
        <v>330.951924765</v>
      </c>
      <c r="AN15" s="8">
        <v>72982</v>
      </c>
      <c r="AO15" s="12">
        <v>-1.2312202271894506</v>
      </c>
      <c r="AP15" s="12">
        <v>152.94999999999982</v>
      </c>
      <c r="AQ15" t="s">
        <v>23</v>
      </c>
      <c r="AR15" s="10">
        <v>43943</v>
      </c>
      <c r="AS15" s="12">
        <v>7.9215799999999996</v>
      </c>
      <c r="AT15" s="12">
        <v>367.48673026500001</v>
      </c>
      <c r="AU15">
        <v>91090</v>
      </c>
      <c r="AV15" s="12">
        <v>3.3068192946757882</v>
      </c>
      <c r="AW15" s="12">
        <v>330.64999999999964</v>
      </c>
      <c r="AX15" s="10" t="s">
        <v>23</v>
      </c>
      <c r="AY15" s="10">
        <v>43942</v>
      </c>
      <c r="AZ15" s="12">
        <v>6.7094399999999998</v>
      </c>
      <c r="BA15" s="12">
        <v>311.70464234000002</v>
      </c>
      <c r="BB15" s="8">
        <v>70720</v>
      </c>
      <c r="BC15" s="12">
        <v>-5.8835577858569303</v>
      </c>
      <c r="BD15" s="12">
        <v>174</v>
      </c>
      <c r="BE15" s="12" t="s">
        <v>23</v>
      </c>
      <c r="BF15" s="10">
        <v>43941</v>
      </c>
      <c r="BG15" s="12">
        <v>9.0315700000000003</v>
      </c>
      <c r="BH15" s="12">
        <v>449.72805877500002</v>
      </c>
      <c r="BI15">
        <v>84654</v>
      </c>
      <c r="BJ15" s="12">
        <v>-2.6061563693821665</v>
      </c>
      <c r="BK15" s="12">
        <v>369.55000000000018</v>
      </c>
      <c r="BL15" s="12" t="s">
        <v>23</v>
      </c>
      <c r="BM15" s="7">
        <v>43938</v>
      </c>
      <c r="BN15" s="12">
        <v>13.52223</v>
      </c>
      <c r="BO15" s="12">
        <v>672.94843112499996</v>
      </c>
      <c r="BP15" s="8">
        <v>154029</v>
      </c>
      <c r="BQ15" s="12">
        <v>6.6303515192782241</v>
      </c>
      <c r="BR15" s="12">
        <v>280.94999999999982</v>
      </c>
      <c r="BS15" t="s">
        <v>23</v>
      </c>
      <c r="BT15" s="10">
        <v>43937</v>
      </c>
      <c r="BU15" s="12">
        <v>7.4735399999999998</v>
      </c>
      <c r="BV15" s="12">
        <v>348.26002934000002</v>
      </c>
      <c r="BW15" s="8">
        <v>72162</v>
      </c>
      <c r="BX15" s="12">
        <v>3.4985105781565875</v>
      </c>
      <c r="BY15">
        <v>251.19999999999982</v>
      </c>
      <c r="BZ15" s="12" t="s">
        <v>23</v>
      </c>
      <c r="CA15" s="7">
        <v>43936</v>
      </c>
      <c r="CB15" s="12">
        <v>9.8307099999999998</v>
      </c>
      <c r="CC15" s="12">
        <v>450.33806643500003</v>
      </c>
      <c r="CD15" s="8">
        <v>100747</v>
      </c>
      <c r="CE15" s="12">
        <v>2.5515429487465013</v>
      </c>
      <c r="CF15" s="12">
        <v>184.25</v>
      </c>
      <c r="CG15" s="12" t="s">
        <v>23</v>
      </c>
      <c r="CH15" s="10">
        <v>43934</v>
      </c>
      <c r="CI15" s="12">
        <v>8.91709</v>
      </c>
      <c r="CJ15" s="12">
        <v>408.80311005999999</v>
      </c>
      <c r="CK15" s="8">
        <v>110561</v>
      </c>
      <c r="CL15" s="12">
        <v>-6.8513043929256776</v>
      </c>
      <c r="CM15" s="12">
        <v>374.64999999999964</v>
      </c>
      <c r="CN15" s="12" t="s">
        <v>23</v>
      </c>
      <c r="CO15" s="10">
        <v>43930</v>
      </c>
      <c r="CP15" s="12">
        <v>8.64222</v>
      </c>
      <c r="CQ15" s="12">
        <v>412.20312911500002</v>
      </c>
      <c r="CR15" s="8">
        <v>89906</v>
      </c>
      <c r="CS15" s="12">
        <v>4.6761419116849297</v>
      </c>
      <c r="CT15" s="12">
        <v>186</v>
      </c>
      <c r="CU15" s="12" t="s">
        <v>23</v>
      </c>
      <c r="CV15" s="10">
        <v>43929</v>
      </c>
      <c r="CW15" s="12">
        <v>11.130570000000001</v>
      </c>
      <c r="CX15" s="12">
        <v>525.94933415499997</v>
      </c>
      <c r="CY15" s="8">
        <v>158158</v>
      </c>
      <c r="CZ15" s="12">
        <v>-2.5587843128955035</v>
      </c>
      <c r="DA15" s="12">
        <v>412.19999999999982</v>
      </c>
      <c r="DD15" t="str">
        <f t="shared" si="1"/>
        <v>BAJAJFINSV</v>
      </c>
      <c r="DE15" s="12">
        <v>-30.135251862781644</v>
      </c>
      <c r="DF15" s="12">
        <v>0.20388995730148884</v>
      </c>
      <c r="DG15" s="12">
        <v>34.089786645594636</v>
      </c>
      <c r="DH15" s="12">
        <v>10.943277337646256</v>
      </c>
      <c r="DI15" s="12">
        <v>47.728659021331588</v>
      </c>
      <c r="DJ15" s="12">
        <v>-12.664140234650153</v>
      </c>
      <c r="DK15" s="12">
        <v>18.066187342013638</v>
      </c>
      <c r="DL15" s="12">
        <v>-25.711255075252705</v>
      </c>
      <c r="DM15" s="12">
        <v>-33.209463232026074</v>
      </c>
      <c r="DN15" s="12">
        <v>80.934737754798931</v>
      </c>
      <c r="DO15" s="12">
        <v>-23.977617079539527</v>
      </c>
      <c r="DP15" s="12">
        <v>10.245719175201774</v>
      </c>
      <c r="DQ15" s="12">
        <v>3.1805485164691469</v>
      </c>
      <c r="DT15" t="str">
        <f t="shared" si="2"/>
        <v>BAJAJFINSV</v>
      </c>
      <c r="DU15" s="13">
        <v>-28.265293681201715</v>
      </c>
      <c r="DV15" s="13">
        <v>5.8338891136095858</v>
      </c>
      <c r="DW15" s="13">
        <v>40.307520772687084</v>
      </c>
      <c r="DX15" s="13">
        <v>11.837711974297441</v>
      </c>
      <c r="DY15" s="13">
        <v>38.350412025892716</v>
      </c>
      <c r="DZ15" s="13">
        <v>-9.941802653296957</v>
      </c>
      <c r="EA15" s="13">
        <v>17.895815572792852</v>
      </c>
      <c r="EB15" s="13">
        <v>-30.69041696241004</v>
      </c>
      <c r="EC15" s="13">
        <v>-33.170501932344479</v>
      </c>
      <c r="ED15" s="13">
        <v>93.231601226338981</v>
      </c>
      <c r="EE15" s="13">
        <v>-22.666979476791251</v>
      </c>
      <c r="EF15" s="13">
        <v>10.16013708137004</v>
      </c>
      <c r="EG15" s="13">
        <v>-0.824840670739174</v>
      </c>
      <c r="EI15" t="str">
        <f t="shared" si="3"/>
        <v>BAJAJFINSV</v>
      </c>
      <c r="EJ15" s="12">
        <f t="shared" si="66"/>
        <v>10.64409</v>
      </c>
      <c r="EK15" s="12">
        <f t="shared" si="67"/>
        <v>15.235279999999999</v>
      </c>
      <c r="EL15" s="12">
        <f t="shared" si="68"/>
        <v>15.204280000000001</v>
      </c>
      <c r="EM15" s="12">
        <f t="shared" si="69"/>
        <v>11.33888</v>
      </c>
      <c r="EN15" s="12">
        <f t="shared" si="70"/>
        <v>10.22043</v>
      </c>
      <c r="EO15" s="12">
        <f t="shared" si="71"/>
        <v>6.91838</v>
      </c>
      <c r="EP15" s="12">
        <f t="shared" si="72"/>
        <v>7.9215799999999996</v>
      </c>
      <c r="EQ15" s="12">
        <f t="shared" si="73"/>
        <v>6.7094399999999998</v>
      </c>
      <c r="ER15" s="12">
        <f t="shared" si="74"/>
        <v>9.0315700000000003</v>
      </c>
      <c r="ES15" s="12">
        <f t="shared" si="75"/>
        <v>13.52223</v>
      </c>
      <c r="ET15" s="12">
        <f t="shared" si="76"/>
        <v>7.4735399999999998</v>
      </c>
      <c r="EU15" s="12">
        <f t="shared" si="77"/>
        <v>9.8307099999999998</v>
      </c>
      <c r="EV15" s="12">
        <f t="shared" si="78"/>
        <v>8.91709</v>
      </c>
      <c r="EW15" s="12">
        <f t="shared" si="79"/>
        <v>8.64222</v>
      </c>
      <c r="EZ15" s="10" t="str">
        <f t="shared" si="4"/>
        <v>BAJAJFINSV</v>
      </c>
      <c r="FA15" s="12">
        <f t="shared" si="80"/>
        <v>13.926146666666668</v>
      </c>
      <c r="FB15" s="12">
        <f t="shared" si="81"/>
        <v>11.78345</v>
      </c>
      <c r="FC15" s="12">
        <f t="shared" si="82"/>
        <v>10.322480000000001</v>
      </c>
      <c r="FD15" s="12">
        <f t="shared" si="83"/>
        <v>10.074279230769232</v>
      </c>
      <c r="FF15" s="12"/>
      <c r="FG15" s="10" t="str">
        <f t="shared" si="5"/>
        <v>BAJAJFINSV</v>
      </c>
      <c r="FH15" s="12">
        <f t="shared" si="6"/>
        <v>545.46723996000003</v>
      </c>
      <c r="FI15" s="12">
        <f t="shared" si="7"/>
        <v>760.39516706999996</v>
      </c>
      <c r="FJ15" s="12">
        <f t="shared" si="8"/>
        <v>718.47984935500006</v>
      </c>
      <c r="FK15" s="12">
        <f t="shared" si="9"/>
        <v>512.07508008000002</v>
      </c>
      <c r="FL15" s="12">
        <f t="shared" si="10"/>
        <v>457.87335151999997</v>
      </c>
      <c r="FM15" s="12">
        <f t="shared" si="11"/>
        <v>330.951924765</v>
      </c>
      <c r="FN15" s="12">
        <f t="shared" si="12"/>
        <v>367.48673026500001</v>
      </c>
      <c r="FO15" s="12">
        <f t="shared" si="13"/>
        <v>311.70464234000002</v>
      </c>
      <c r="FP15" s="12">
        <f t="shared" si="14"/>
        <v>449.72805877500002</v>
      </c>
      <c r="FQ15" s="12">
        <f t="shared" si="15"/>
        <v>672.94843112499996</v>
      </c>
      <c r="FR15" s="12">
        <f t="shared" si="16"/>
        <v>348.26002934000002</v>
      </c>
      <c r="FS15" s="12">
        <f t="shared" si="17"/>
        <v>450.33806643500003</v>
      </c>
      <c r="FT15" s="12">
        <f t="shared" si="18"/>
        <v>408.80311005999999</v>
      </c>
      <c r="FU15" s="12">
        <f t="shared" si="19"/>
        <v>412.20312911500002</v>
      </c>
      <c r="FX15" s="10" t="str">
        <f t="shared" si="20"/>
        <v>BAJAJFINSV</v>
      </c>
      <c r="FY15" s="12">
        <f t="shared" si="84"/>
        <v>663.65003216833338</v>
      </c>
      <c r="FZ15" s="12">
        <f t="shared" si="85"/>
        <v>555.95507455800009</v>
      </c>
      <c r="GA15" s="12">
        <f t="shared" si="86"/>
        <v>488.58685052125008</v>
      </c>
      <c r="GB15" s="12">
        <f t="shared" si="87"/>
        <v>477.01904386500001</v>
      </c>
      <c r="GE15" s="10" t="str">
        <f t="shared" si="21"/>
        <v>BAJAJFINSV</v>
      </c>
      <c r="GF15" s="8">
        <f t="shared" si="22"/>
        <v>144356</v>
      </c>
      <c r="GG15" s="8">
        <f t="shared" si="23"/>
        <v>152300</v>
      </c>
      <c r="GH15">
        <f t="shared" si="24"/>
        <v>146633</v>
      </c>
      <c r="GI15" s="8">
        <f t="shared" si="25"/>
        <v>121200</v>
      </c>
      <c r="GJ15" s="8">
        <f t="shared" si="26"/>
        <v>130334</v>
      </c>
      <c r="GK15" s="8">
        <f t="shared" si="27"/>
        <v>72982</v>
      </c>
      <c r="GL15">
        <f t="shared" si="28"/>
        <v>91090</v>
      </c>
      <c r="GM15" s="8">
        <f t="shared" si="29"/>
        <v>70720</v>
      </c>
      <c r="GN15" s="8">
        <f t="shared" si="30"/>
        <v>84654</v>
      </c>
      <c r="GO15" s="8">
        <f t="shared" si="31"/>
        <v>154029</v>
      </c>
      <c r="GP15" s="8">
        <f t="shared" si="32"/>
        <v>72162</v>
      </c>
      <c r="GQ15" s="8">
        <f t="shared" si="33"/>
        <v>100747</v>
      </c>
      <c r="GR15" s="8">
        <f t="shared" si="34"/>
        <v>110561</v>
      </c>
      <c r="GS15" s="8">
        <f t="shared" si="35"/>
        <v>89906</v>
      </c>
      <c r="GV15" s="10" t="str">
        <f t="shared" si="0"/>
        <v>BAJAJFINSV</v>
      </c>
      <c r="GW15" s="8">
        <f t="shared" si="88"/>
        <v>140044.33333333334</v>
      </c>
      <c r="GX15" s="8">
        <f t="shared" si="89"/>
        <v>124689.8</v>
      </c>
      <c r="GY15" s="8">
        <f t="shared" si="90"/>
        <v>108739.125</v>
      </c>
      <c r="GZ15" s="8">
        <f t="shared" si="91"/>
        <v>107486</v>
      </c>
      <c r="HC15" s="10" t="str">
        <f t="shared" si="36"/>
        <v>BAJAJFINSV</v>
      </c>
      <c r="HD15" s="12">
        <f t="shared" si="37"/>
        <v>1.8274934232242781</v>
      </c>
      <c r="HE15" s="12">
        <f t="shared" si="38"/>
        <v>2.3283557530132835</v>
      </c>
      <c r="HF15" s="12">
        <f t="shared" si="39"/>
        <v>5.3611261505143517</v>
      </c>
      <c r="HG15" s="12">
        <f t="shared" si="40"/>
        <v>6.1916260421887142</v>
      </c>
      <c r="HH15" s="12">
        <f t="shared" si="41"/>
        <v>-6.757442489851158</v>
      </c>
      <c r="HI15" s="12">
        <f t="shared" si="42"/>
        <v>-1.2312202271894506</v>
      </c>
      <c r="HJ15" s="12">
        <f t="shared" si="43"/>
        <v>3.3068192946757882</v>
      </c>
      <c r="HK15" s="12">
        <f t="shared" si="44"/>
        <v>-5.8835577858569303</v>
      </c>
      <c r="HL15" s="12">
        <f t="shared" si="45"/>
        <v>-2.6061563693821665</v>
      </c>
      <c r="HM15" s="12">
        <f t="shared" si="46"/>
        <v>6.6303515192782241</v>
      </c>
      <c r="HN15" s="12">
        <f t="shared" si="47"/>
        <v>3.4985105781565875</v>
      </c>
      <c r="HO15" s="12">
        <f t="shared" si="48"/>
        <v>2.5515429487465013</v>
      </c>
      <c r="HP15" s="12">
        <f t="shared" si="49"/>
        <v>-6.8513043929256776</v>
      </c>
      <c r="HQ15" s="12">
        <f t="shared" si="50"/>
        <v>4.6761419116849297</v>
      </c>
      <c r="HT15" s="10" t="str">
        <f t="shared" si="51"/>
        <v>BAJAJFINSV</v>
      </c>
      <c r="HU15" s="13">
        <f t="shared" si="52"/>
        <v>124.14999999999964</v>
      </c>
      <c r="HV15" s="12">
        <f t="shared" si="53"/>
        <v>247.60000000000036</v>
      </c>
      <c r="HW15" s="12">
        <f t="shared" si="54"/>
        <v>328.85000000000036</v>
      </c>
      <c r="HX15" s="12">
        <f t="shared" si="55"/>
        <v>382</v>
      </c>
      <c r="HY15">
        <f t="shared" si="56"/>
        <v>310</v>
      </c>
      <c r="HZ15" s="12">
        <f t="shared" si="57"/>
        <v>152.94999999999982</v>
      </c>
      <c r="IA15" s="12">
        <f t="shared" si="58"/>
        <v>330.64999999999964</v>
      </c>
      <c r="IB15" s="12">
        <f t="shared" si="59"/>
        <v>174</v>
      </c>
      <c r="IC15" s="12">
        <f t="shared" si="60"/>
        <v>369.55000000000018</v>
      </c>
      <c r="ID15" s="12">
        <f t="shared" si="61"/>
        <v>280.94999999999982</v>
      </c>
      <c r="IE15">
        <f t="shared" si="62"/>
        <v>251.19999999999982</v>
      </c>
      <c r="IF15" s="12">
        <f t="shared" si="63"/>
        <v>184.25</v>
      </c>
      <c r="IG15" s="12">
        <f t="shared" si="64"/>
        <v>374.64999999999964</v>
      </c>
      <c r="IH15" s="12">
        <f t="shared" si="65"/>
        <v>186</v>
      </c>
      <c r="II15" s="13" t="str">
        <f t="shared" si="92"/>
        <v>NR4</v>
      </c>
      <c r="IJ15" t="str">
        <f t="shared" si="93"/>
        <v>NR7</v>
      </c>
      <c r="IK15" t="str">
        <f t="shared" si="94"/>
        <v>NR14</v>
      </c>
      <c r="IL15" t="str">
        <f t="shared" si="95"/>
        <v>ALL</v>
      </c>
    </row>
    <row r="16" spans="1:246" x14ac:dyDescent="0.25">
      <c r="A16" t="s">
        <v>24</v>
      </c>
      <c r="B16" s="10">
        <v>43951</v>
      </c>
      <c r="C16" s="12">
        <v>88.842250000000007</v>
      </c>
      <c r="D16" s="12">
        <v>2085.3050868150003</v>
      </c>
      <c r="E16" s="8">
        <v>434027</v>
      </c>
      <c r="F16" s="12">
        <v>0.93840492934747921</v>
      </c>
      <c r="G16" s="13">
        <v>127.79999999999973</v>
      </c>
      <c r="H16" s="10" t="s">
        <v>24</v>
      </c>
      <c r="I16" s="10">
        <v>43950</v>
      </c>
      <c r="J16" s="12">
        <v>150.60597999999999</v>
      </c>
      <c r="K16" s="12">
        <v>3491.8647243800001</v>
      </c>
      <c r="L16" s="8">
        <v>634326</v>
      </c>
      <c r="M16" s="12">
        <v>2.6435079215475108</v>
      </c>
      <c r="N16" s="12">
        <v>174.94999999999982</v>
      </c>
      <c r="O16" s="12" t="s">
        <v>24</v>
      </c>
      <c r="P16" s="10">
        <v>43949</v>
      </c>
      <c r="Q16" s="12">
        <v>147.56379000000001</v>
      </c>
      <c r="R16" s="12">
        <v>3158.5943362950002</v>
      </c>
      <c r="S16">
        <v>633184</v>
      </c>
      <c r="T16" s="12">
        <v>9.3197328832465072</v>
      </c>
      <c r="U16" s="12">
        <v>209.09999999999991</v>
      </c>
      <c r="V16" s="12" t="s">
        <v>24</v>
      </c>
      <c r="W16" s="7">
        <v>43948</v>
      </c>
      <c r="X16" s="12">
        <v>144.95302000000001</v>
      </c>
      <c r="Y16" s="12">
        <v>2934.2422501650003</v>
      </c>
      <c r="Z16" s="8">
        <v>695740</v>
      </c>
      <c r="AA16" s="12">
        <v>3.6306135357368756</v>
      </c>
      <c r="AB16" s="12">
        <v>169.34999999999991</v>
      </c>
      <c r="AC16" s="8" t="s">
        <v>24</v>
      </c>
      <c r="AD16" s="10">
        <v>43945</v>
      </c>
      <c r="AE16" s="12">
        <v>104.94521</v>
      </c>
      <c r="AF16" s="12">
        <v>2124.0195869049999</v>
      </c>
      <c r="AG16" s="8">
        <v>623489</v>
      </c>
      <c r="AH16" s="12">
        <v>-8.7021565513590531</v>
      </c>
      <c r="AI16">
        <v>143.45000000000005</v>
      </c>
      <c r="AJ16" s="12" t="s">
        <v>24</v>
      </c>
      <c r="AK16" s="7">
        <v>43944</v>
      </c>
      <c r="AL16" s="12">
        <v>71.446269999999998</v>
      </c>
      <c r="AM16" s="12">
        <v>1552.69813851</v>
      </c>
      <c r="AN16" s="8">
        <v>366439</v>
      </c>
      <c r="AO16" s="12">
        <v>0.77970441056674045</v>
      </c>
      <c r="AP16" s="12">
        <v>107.09999999999991</v>
      </c>
      <c r="AQ16" t="s">
        <v>24</v>
      </c>
      <c r="AR16" s="10">
        <v>43943</v>
      </c>
      <c r="AS16" s="12">
        <v>90.62724</v>
      </c>
      <c r="AT16" s="12">
        <v>1901.4054304049998</v>
      </c>
      <c r="AU16">
        <v>501326</v>
      </c>
      <c r="AV16" s="12">
        <v>2.6312656268603405</v>
      </c>
      <c r="AW16" s="12">
        <v>147.65000000000009</v>
      </c>
      <c r="AX16" s="10" t="s">
        <v>24</v>
      </c>
      <c r="AY16" s="10">
        <v>43942</v>
      </c>
      <c r="AZ16" s="12">
        <v>73.840770000000006</v>
      </c>
      <c r="BA16" s="12">
        <v>1572.22034328</v>
      </c>
      <c r="BB16" s="8">
        <v>461313</v>
      </c>
      <c r="BC16" s="12">
        <v>-9.0653092169392391</v>
      </c>
      <c r="BD16" s="12">
        <v>125</v>
      </c>
      <c r="BE16" s="12" t="s">
        <v>24</v>
      </c>
      <c r="BF16" s="10">
        <v>43941</v>
      </c>
      <c r="BG16" s="12">
        <v>54.033250000000002</v>
      </c>
      <c r="BH16" s="12">
        <v>1247.370811175</v>
      </c>
      <c r="BI16">
        <v>271944</v>
      </c>
      <c r="BJ16" s="12">
        <v>-0.35309663583389689</v>
      </c>
      <c r="BK16" s="12">
        <v>80.5</v>
      </c>
      <c r="BL16" s="12" t="s">
        <v>24</v>
      </c>
      <c r="BM16" s="7">
        <v>43938</v>
      </c>
      <c r="BN16" s="12">
        <v>101.91558000000001</v>
      </c>
      <c r="BO16" s="12">
        <v>2347.9714872250001</v>
      </c>
      <c r="BP16" s="8">
        <v>594250</v>
      </c>
      <c r="BQ16" s="12">
        <v>4.2319819819819733</v>
      </c>
      <c r="BR16" s="12">
        <v>140.70000000000027</v>
      </c>
      <c r="BS16" t="s">
        <v>24</v>
      </c>
      <c r="BT16" s="10">
        <v>43937</v>
      </c>
      <c r="BU16" s="12">
        <v>72.467399999999998</v>
      </c>
      <c r="BV16" s="12">
        <v>1593.8345127299999</v>
      </c>
      <c r="BW16" s="8">
        <v>465354</v>
      </c>
      <c r="BX16" s="12">
        <v>3.049325299548681</v>
      </c>
      <c r="BY16">
        <v>128</v>
      </c>
      <c r="BZ16" s="12" t="s">
        <v>24</v>
      </c>
      <c r="CA16" s="7">
        <v>43936</v>
      </c>
      <c r="CB16" s="12">
        <v>93.33672</v>
      </c>
      <c r="CC16" s="12">
        <v>2127.0336702999998</v>
      </c>
      <c r="CD16" s="8">
        <v>552132</v>
      </c>
      <c r="CE16" s="12">
        <v>-4.3850828487736706</v>
      </c>
      <c r="CF16" s="12">
        <v>199.59999999999991</v>
      </c>
      <c r="CG16" s="12" t="s">
        <v>24</v>
      </c>
      <c r="CH16" s="10">
        <v>43934</v>
      </c>
      <c r="CI16" s="12">
        <v>81.832710000000006</v>
      </c>
      <c r="CJ16" s="12">
        <v>1913.75095005</v>
      </c>
      <c r="CK16" s="8">
        <v>502326</v>
      </c>
      <c r="CL16" s="12">
        <v>-10.261183063267822</v>
      </c>
      <c r="CM16" s="12">
        <v>254.05000000000018</v>
      </c>
      <c r="CN16" s="12" t="s">
        <v>24</v>
      </c>
      <c r="CO16" s="10">
        <v>43930</v>
      </c>
      <c r="CP16" s="12">
        <v>71.938069999999996</v>
      </c>
      <c r="CQ16" s="12">
        <v>1781.5616986</v>
      </c>
      <c r="CR16" s="8">
        <v>389795</v>
      </c>
      <c r="CS16" s="12">
        <v>8.9630931458699443</v>
      </c>
      <c r="CT16" s="12">
        <v>199.05000000000018</v>
      </c>
      <c r="CU16" s="12" t="s">
        <v>24</v>
      </c>
      <c r="CV16" s="10">
        <v>43929</v>
      </c>
      <c r="CW16" s="12">
        <v>91.093459999999993</v>
      </c>
      <c r="CX16" s="12">
        <v>2088.8263313099997</v>
      </c>
      <c r="CY16" s="8">
        <v>516967</v>
      </c>
      <c r="CZ16" s="12">
        <v>3.3572236891739009</v>
      </c>
      <c r="DA16" s="12">
        <v>229.84999999999991</v>
      </c>
      <c r="DD16" t="str">
        <f t="shared" si="1"/>
        <v>BAJFINANCE</v>
      </c>
      <c r="DE16" s="12">
        <v>-41.010144484302671</v>
      </c>
      <c r="DF16" s="12">
        <v>2.0616101009603889</v>
      </c>
      <c r="DG16" s="12">
        <v>1.8011145956117383</v>
      </c>
      <c r="DH16" s="12">
        <v>38.122568910005519</v>
      </c>
      <c r="DI16" s="12">
        <v>46.886898364323294</v>
      </c>
      <c r="DJ16" s="12">
        <v>-21.16468514323067</v>
      </c>
      <c r="DK16" s="12">
        <v>22.733335527243273</v>
      </c>
      <c r="DL16" s="12">
        <v>36.65802075573837</v>
      </c>
      <c r="DM16" s="12">
        <v>-46.982345584453327</v>
      </c>
      <c r="DN16" s="12">
        <v>40.636451701040755</v>
      </c>
      <c r="DO16" s="12">
        <v>-22.359174395671928</v>
      </c>
      <c r="DP16" s="12">
        <v>14.05796044149093</v>
      </c>
      <c r="DQ16" s="12">
        <v>13.754386238051715</v>
      </c>
      <c r="DT16" t="str">
        <f t="shared" si="2"/>
        <v>BAJFINANCE</v>
      </c>
      <c r="DU16" s="13">
        <v>-40.281046048103775</v>
      </c>
      <c r="DV16" s="13">
        <v>10.551224772850153</v>
      </c>
      <c r="DW16" s="13">
        <v>7.6459973990690084</v>
      </c>
      <c r="DX16" s="13">
        <v>38.145724655986371</v>
      </c>
      <c r="DY16" s="13">
        <v>36.795397265256675</v>
      </c>
      <c r="DZ16" s="13">
        <v>-18.339449668066059</v>
      </c>
      <c r="EA16" s="13">
        <v>20.937592401218193</v>
      </c>
      <c r="EB16" s="13">
        <v>26.042739592326825</v>
      </c>
      <c r="EC16" s="13">
        <v>-46.874533274284708</v>
      </c>
      <c r="ED16" s="13">
        <v>47.315889351854764</v>
      </c>
      <c r="EE16" s="13">
        <v>-25.067734705619245</v>
      </c>
      <c r="EF16" s="13">
        <v>11.144747974882907</v>
      </c>
      <c r="EG16" s="13">
        <v>7.4198525683324901</v>
      </c>
      <c r="EI16" t="str">
        <f t="shared" si="3"/>
        <v>BAJFINANCE</v>
      </c>
      <c r="EJ16" s="12">
        <f t="shared" si="66"/>
        <v>88.842250000000007</v>
      </c>
      <c r="EK16" s="12">
        <f t="shared" si="67"/>
        <v>150.60597999999999</v>
      </c>
      <c r="EL16" s="12">
        <f t="shared" si="68"/>
        <v>147.56379000000001</v>
      </c>
      <c r="EM16" s="12">
        <f t="shared" si="69"/>
        <v>144.95302000000001</v>
      </c>
      <c r="EN16" s="12">
        <f t="shared" si="70"/>
        <v>104.94521</v>
      </c>
      <c r="EO16" s="12">
        <f t="shared" si="71"/>
        <v>71.446269999999998</v>
      </c>
      <c r="EP16" s="12">
        <f t="shared" si="72"/>
        <v>90.62724</v>
      </c>
      <c r="EQ16" s="12">
        <f t="shared" si="73"/>
        <v>73.840770000000006</v>
      </c>
      <c r="ER16" s="12">
        <f t="shared" si="74"/>
        <v>54.033250000000002</v>
      </c>
      <c r="ES16" s="12">
        <f t="shared" si="75"/>
        <v>101.91558000000001</v>
      </c>
      <c r="ET16" s="12">
        <f t="shared" si="76"/>
        <v>72.467399999999998</v>
      </c>
      <c r="EU16" s="12">
        <f t="shared" si="77"/>
        <v>93.33672</v>
      </c>
      <c r="EV16" s="12">
        <f t="shared" si="78"/>
        <v>81.832710000000006</v>
      </c>
      <c r="EW16" s="12">
        <f t="shared" si="79"/>
        <v>71.938069999999996</v>
      </c>
      <c r="EZ16" s="10" t="str">
        <f t="shared" si="4"/>
        <v>BAJFINANCE</v>
      </c>
      <c r="FA16" s="12">
        <f t="shared" si="80"/>
        <v>147.70759666666666</v>
      </c>
      <c r="FB16" s="12">
        <f t="shared" si="81"/>
        <v>123.902854</v>
      </c>
      <c r="FC16" s="12">
        <f t="shared" si="82"/>
        <v>104.75194125</v>
      </c>
      <c r="FD16" s="12">
        <f t="shared" si="83"/>
        <v>96.885077692307675</v>
      </c>
      <c r="FF16" s="12"/>
      <c r="FG16" s="10" t="str">
        <f t="shared" si="5"/>
        <v>BAJFINANCE</v>
      </c>
      <c r="FH16" s="12">
        <f t="shared" si="6"/>
        <v>2085.3050868150003</v>
      </c>
      <c r="FI16" s="12">
        <f t="shared" si="7"/>
        <v>3491.8647243800001</v>
      </c>
      <c r="FJ16" s="12">
        <f t="shared" si="8"/>
        <v>3158.5943362950002</v>
      </c>
      <c r="FK16" s="12">
        <f t="shared" si="9"/>
        <v>2934.2422501650003</v>
      </c>
      <c r="FL16" s="12">
        <f t="shared" si="10"/>
        <v>2124.0195869049999</v>
      </c>
      <c r="FM16" s="12">
        <f t="shared" si="11"/>
        <v>1552.69813851</v>
      </c>
      <c r="FN16" s="12">
        <f t="shared" si="12"/>
        <v>1901.4054304049998</v>
      </c>
      <c r="FO16" s="12">
        <f t="shared" si="13"/>
        <v>1572.22034328</v>
      </c>
      <c r="FP16" s="12">
        <f t="shared" si="14"/>
        <v>1247.370811175</v>
      </c>
      <c r="FQ16" s="12">
        <f t="shared" si="15"/>
        <v>2347.9714872250001</v>
      </c>
      <c r="FR16" s="12">
        <f t="shared" si="16"/>
        <v>1593.8345127299999</v>
      </c>
      <c r="FS16" s="12">
        <f t="shared" si="17"/>
        <v>2127.0336702999998</v>
      </c>
      <c r="FT16" s="12">
        <f t="shared" si="18"/>
        <v>1913.75095005</v>
      </c>
      <c r="FU16" s="12">
        <f t="shared" si="19"/>
        <v>1781.5616986</v>
      </c>
      <c r="FX16" s="10" t="str">
        <f t="shared" si="20"/>
        <v>BAJFINANCE</v>
      </c>
      <c r="FY16" s="12">
        <f t="shared" si="84"/>
        <v>3194.900436946667</v>
      </c>
      <c r="FZ16" s="12">
        <f t="shared" si="85"/>
        <v>2652.2838072510003</v>
      </c>
      <c r="GA16" s="12">
        <f t="shared" si="86"/>
        <v>2247.801952639375</v>
      </c>
      <c r="GB16" s="12">
        <f t="shared" si="87"/>
        <v>2134.3513800015385</v>
      </c>
      <c r="GE16" s="10" t="str">
        <f t="shared" si="21"/>
        <v>BAJFINANCE</v>
      </c>
      <c r="GF16" s="8">
        <f t="shared" si="22"/>
        <v>434027</v>
      </c>
      <c r="GG16" s="8">
        <f t="shared" si="23"/>
        <v>634326</v>
      </c>
      <c r="GH16">
        <f t="shared" si="24"/>
        <v>633184</v>
      </c>
      <c r="GI16" s="8">
        <f t="shared" si="25"/>
        <v>695740</v>
      </c>
      <c r="GJ16" s="8">
        <f t="shared" si="26"/>
        <v>623489</v>
      </c>
      <c r="GK16" s="8">
        <f t="shared" si="27"/>
        <v>366439</v>
      </c>
      <c r="GL16">
        <f t="shared" si="28"/>
        <v>501326</v>
      </c>
      <c r="GM16" s="8">
        <f t="shared" si="29"/>
        <v>461313</v>
      </c>
      <c r="GN16" s="8">
        <f t="shared" si="30"/>
        <v>271944</v>
      </c>
      <c r="GO16" s="8">
        <f t="shared" si="31"/>
        <v>594250</v>
      </c>
      <c r="GP16" s="8">
        <f t="shared" si="32"/>
        <v>465354</v>
      </c>
      <c r="GQ16" s="8">
        <f t="shared" si="33"/>
        <v>552132</v>
      </c>
      <c r="GR16" s="8">
        <f t="shared" si="34"/>
        <v>502326</v>
      </c>
      <c r="GS16" s="8">
        <f t="shared" si="35"/>
        <v>389795</v>
      </c>
      <c r="GV16" s="10" t="str">
        <f t="shared" si="0"/>
        <v>BAJFINANCE</v>
      </c>
      <c r="GW16" s="8">
        <f t="shared" si="88"/>
        <v>654416.66666666663</v>
      </c>
      <c r="GX16" s="8">
        <f t="shared" si="89"/>
        <v>590635.6</v>
      </c>
      <c r="GY16" s="8">
        <f t="shared" si="90"/>
        <v>523470.125</v>
      </c>
      <c r="GZ16" s="8">
        <f t="shared" si="91"/>
        <v>514739.84615384613</v>
      </c>
      <c r="HC16" s="10" t="str">
        <f t="shared" si="36"/>
        <v>BAJFINANCE</v>
      </c>
      <c r="HD16" s="12">
        <f t="shared" si="37"/>
        <v>0.93840492934747921</v>
      </c>
      <c r="HE16" s="12">
        <f t="shared" si="38"/>
        <v>2.6435079215475108</v>
      </c>
      <c r="HF16" s="12">
        <f t="shared" si="39"/>
        <v>9.3197328832465072</v>
      </c>
      <c r="HG16" s="12">
        <f t="shared" si="40"/>
        <v>3.6306135357368756</v>
      </c>
      <c r="HH16" s="12">
        <f t="shared" si="41"/>
        <v>-8.7021565513590531</v>
      </c>
      <c r="HI16" s="12">
        <f t="shared" si="42"/>
        <v>0.77970441056674045</v>
      </c>
      <c r="HJ16" s="12">
        <f t="shared" si="43"/>
        <v>2.6312656268603405</v>
      </c>
      <c r="HK16" s="12">
        <f t="shared" si="44"/>
        <v>-9.0653092169392391</v>
      </c>
      <c r="HL16" s="12">
        <f t="shared" si="45"/>
        <v>-0.35309663583389689</v>
      </c>
      <c r="HM16" s="12">
        <f t="shared" si="46"/>
        <v>4.2319819819819733</v>
      </c>
      <c r="HN16" s="12">
        <f t="shared" si="47"/>
        <v>3.049325299548681</v>
      </c>
      <c r="HO16" s="12">
        <f t="shared" si="48"/>
        <v>-4.3850828487736706</v>
      </c>
      <c r="HP16" s="12">
        <f t="shared" si="49"/>
        <v>-10.261183063267822</v>
      </c>
      <c r="HQ16" s="12">
        <f t="shared" si="50"/>
        <v>8.9630931458699443</v>
      </c>
      <c r="HT16" s="10" t="str">
        <f t="shared" si="51"/>
        <v>BAJFINANCE</v>
      </c>
      <c r="HU16" s="13">
        <f t="shared" si="52"/>
        <v>127.79999999999973</v>
      </c>
      <c r="HV16" s="12">
        <f t="shared" si="53"/>
        <v>174.94999999999982</v>
      </c>
      <c r="HW16" s="12">
        <f t="shared" si="54"/>
        <v>209.09999999999991</v>
      </c>
      <c r="HX16" s="12">
        <f t="shared" si="55"/>
        <v>169.34999999999991</v>
      </c>
      <c r="HY16">
        <f t="shared" si="56"/>
        <v>143.45000000000005</v>
      </c>
      <c r="HZ16" s="12">
        <f t="shared" si="57"/>
        <v>107.09999999999991</v>
      </c>
      <c r="IA16" s="12">
        <f t="shared" si="58"/>
        <v>147.65000000000009</v>
      </c>
      <c r="IB16" s="12">
        <f t="shared" si="59"/>
        <v>125</v>
      </c>
      <c r="IC16" s="12">
        <f t="shared" si="60"/>
        <v>80.5</v>
      </c>
      <c r="ID16" s="12">
        <f t="shared" si="61"/>
        <v>140.70000000000027</v>
      </c>
      <c r="IE16">
        <f t="shared" si="62"/>
        <v>128</v>
      </c>
      <c r="IF16" s="12">
        <f t="shared" si="63"/>
        <v>199.59999999999991</v>
      </c>
      <c r="IG16" s="12">
        <f t="shared" si="64"/>
        <v>254.05000000000018</v>
      </c>
      <c r="IH16" s="12">
        <f t="shared" si="65"/>
        <v>199.05000000000018</v>
      </c>
      <c r="II16" s="13" t="str">
        <f t="shared" si="92"/>
        <v>NR4</v>
      </c>
      <c r="IJ16" t="str">
        <f t="shared" si="93"/>
        <v/>
      </c>
      <c r="IK16" t="str">
        <f t="shared" si="94"/>
        <v/>
      </c>
      <c r="IL16" t="str">
        <f t="shared" si="95"/>
        <v>Only NR4</v>
      </c>
    </row>
    <row r="17" spans="1:246" x14ac:dyDescent="0.25">
      <c r="A17" t="s">
        <v>25</v>
      </c>
      <c r="B17" s="10">
        <v>43951</v>
      </c>
      <c r="C17" s="12">
        <v>15.65953</v>
      </c>
      <c r="D17" s="12">
        <v>152.64887565999999</v>
      </c>
      <c r="E17" s="8">
        <v>45695</v>
      </c>
      <c r="F17" s="12">
        <v>-3.1552639800062434</v>
      </c>
      <c r="G17" s="13">
        <v>80.899999999999977</v>
      </c>
      <c r="H17" s="10" t="s">
        <v>25</v>
      </c>
      <c r="I17" s="10">
        <v>43950</v>
      </c>
      <c r="J17" s="12">
        <v>10.51601</v>
      </c>
      <c r="K17" s="12">
        <v>100.12987457999999</v>
      </c>
      <c r="L17" s="8">
        <v>57491</v>
      </c>
      <c r="M17" s="12">
        <v>4.9018007725368662</v>
      </c>
      <c r="N17" s="12">
        <v>44.899999999999977</v>
      </c>
      <c r="O17" s="12" t="s">
        <v>25</v>
      </c>
      <c r="P17" s="10">
        <v>43949</v>
      </c>
      <c r="Q17" s="12">
        <v>5.92605</v>
      </c>
      <c r="R17" s="12">
        <v>54.085532154999996</v>
      </c>
      <c r="S17">
        <v>22599</v>
      </c>
      <c r="T17" s="12">
        <v>1.6340951750027553</v>
      </c>
      <c r="U17" s="12">
        <v>28</v>
      </c>
      <c r="V17" s="12" t="s">
        <v>25</v>
      </c>
      <c r="W17" s="7">
        <v>43948</v>
      </c>
      <c r="X17" s="12">
        <v>8.07545</v>
      </c>
      <c r="Y17" s="12">
        <v>73.226955670000009</v>
      </c>
      <c r="Z17" s="8">
        <v>27384</v>
      </c>
      <c r="AA17" s="12">
        <v>3.9354652837798874</v>
      </c>
      <c r="AB17" s="12">
        <v>37</v>
      </c>
      <c r="AC17" s="8" t="s">
        <v>25</v>
      </c>
      <c r="AD17" s="10">
        <v>43945</v>
      </c>
      <c r="AE17" s="12">
        <v>4.8763899999999998</v>
      </c>
      <c r="AF17" s="12">
        <v>42.533131529999999</v>
      </c>
      <c r="AG17" s="8">
        <v>21081</v>
      </c>
      <c r="AH17" s="12">
        <v>-1.728130118032424</v>
      </c>
      <c r="AI17">
        <v>30.799999999999955</v>
      </c>
      <c r="AJ17" s="12" t="s">
        <v>25</v>
      </c>
      <c r="AK17" s="7">
        <v>43944</v>
      </c>
      <c r="AL17" s="12">
        <v>8.76464</v>
      </c>
      <c r="AM17" s="12">
        <v>79.487347229999997</v>
      </c>
      <c r="AN17" s="8">
        <v>29115</v>
      </c>
      <c r="AO17" s="12">
        <v>-0.43294975504159378</v>
      </c>
      <c r="AP17" s="12">
        <v>53.850000000000023</v>
      </c>
      <c r="AQ17" t="s">
        <v>25</v>
      </c>
      <c r="AR17" s="10">
        <v>43943</v>
      </c>
      <c r="AS17" s="12">
        <v>11.10305</v>
      </c>
      <c r="AT17" s="12">
        <v>95.01858627</v>
      </c>
      <c r="AU17">
        <v>46096</v>
      </c>
      <c r="AV17" s="12">
        <v>1.3124568270780541</v>
      </c>
      <c r="AW17" s="12">
        <v>49.050000000000068</v>
      </c>
      <c r="AX17" s="10" t="s">
        <v>25</v>
      </c>
      <c r="AY17" s="10">
        <v>43942</v>
      </c>
      <c r="AZ17" s="12">
        <v>5.1767599999999998</v>
      </c>
      <c r="BA17" s="12">
        <v>45.549776144999996</v>
      </c>
      <c r="BB17" s="8">
        <v>27678</v>
      </c>
      <c r="BC17" s="12">
        <v>-5.4187192118226601</v>
      </c>
      <c r="BD17" s="12">
        <v>47</v>
      </c>
      <c r="BE17" s="12" t="s">
        <v>25</v>
      </c>
      <c r="BF17" s="10">
        <v>43941</v>
      </c>
      <c r="BG17" s="12">
        <v>6.3157300000000003</v>
      </c>
      <c r="BH17" s="12">
        <v>58.894528704999992</v>
      </c>
      <c r="BI17">
        <v>36124</v>
      </c>
      <c r="BJ17" s="12">
        <v>-2.8912834738077362</v>
      </c>
      <c r="BK17" s="12">
        <v>46.899999999999977</v>
      </c>
      <c r="BL17" s="12" t="s">
        <v>25</v>
      </c>
      <c r="BM17" s="7">
        <v>43938</v>
      </c>
      <c r="BN17" s="12">
        <v>11.8482</v>
      </c>
      <c r="BO17" s="12">
        <v>110.60318312000001</v>
      </c>
      <c r="BP17" s="8">
        <v>66269</v>
      </c>
      <c r="BQ17" s="12">
        <v>4.0721478366714567</v>
      </c>
      <c r="BR17" s="12">
        <v>30</v>
      </c>
      <c r="BS17" t="s">
        <v>25</v>
      </c>
      <c r="BT17" s="10">
        <v>43937</v>
      </c>
      <c r="BU17" s="12">
        <v>12.65667</v>
      </c>
      <c r="BV17" s="12">
        <v>114.74622125999998</v>
      </c>
      <c r="BW17" s="8">
        <v>48912</v>
      </c>
      <c r="BX17" s="12">
        <v>3.9961013645224197</v>
      </c>
      <c r="BY17">
        <v>65.700000000000045</v>
      </c>
      <c r="BZ17" s="12" t="s">
        <v>25</v>
      </c>
      <c r="CA17" s="7">
        <v>43936</v>
      </c>
      <c r="CB17" s="12">
        <v>5.56182</v>
      </c>
      <c r="CC17" s="12">
        <v>49.026713014999999</v>
      </c>
      <c r="CD17" s="8">
        <v>33685</v>
      </c>
      <c r="CE17" s="12">
        <v>1.9651551592655598</v>
      </c>
      <c r="CF17" s="12">
        <v>46.149999999999977</v>
      </c>
      <c r="CG17" s="12" t="s">
        <v>25</v>
      </c>
      <c r="CH17" s="10">
        <v>43934</v>
      </c>
      <c r="CI17" s="12">
        <v>4.0635700000000003</v>
      </c>
      <c r="CJ17" s="12">
        <v>34.31767644</v>
      </c>
      <c r="CK17" s="8">
        <v>16892</v>
      </c>
      <c r="CL17" s="12">
        <v>-2.3476323756211879</v>
      </c>
      <c r="CM17" s="12">
        <v>54.75</v>
      </c>
      <c r="CN17" s="12" t="s">
        <v>25</v>
      </c>
      <c r="CO17" s="10">
        <v>43930</v>
      </c>
      <c r="CP17" s="12">
        <v>11.41525</v>
      </c>
      <c r="CQ17" s="12">
        <v>99.997971669999998</v>
      </c>
      <c r="CR17" s="8">
        <v>49966</v>
      </c>
      <c r="CS17" s="12">
        <v>6.8971814695318656</v>
      </c>
      <c r="CT17" s="12">
        <v>106.5</v>
      </c>
      <c r="CU17" s="12" t="s">
        <v>25</v>
      </c>
      <c r="CV17" s="10">
        <v>43929</v>
      </c>
      <c r="CW17" s="12">
        <v>4.4407899999999998</v>
      </c>
      <c r="CX17" s="12">
        <v>37.187025030000001</v>
      </c>
      <c r="CY17" s="8">
        <v>24462</v>
      </c>
      <c r="CZ17" s="12">
        <v>-0.63748406289842763</v>
      </c>
      <c r="DA17" s="12">
        <v>47</v>
      </c>
      <c r="DD17" t="str">
        <f t="shared" si="1"/>
        <v>BALKRISIND</v>
      </c>
      <c r="DE17" s="12">
        <v>48.911326634341357</v>
      </c>
      <c r="DF17" s="12">
        <v>77.453953307852601</v>
      </c>
      <c r="DG17" s="12">
        <v>-26.616473385384097</v>
      </c>
      <c r="DH17" s="12">
        <v>65.603038313178402</v>
      </c>
      <c r="DI17" s="12">
        <v>-44.362917358841898</v>
      </c>
      <c r="DJ17" s="12">
        <v>-21.060969733541683</v>
      </c>
      <c r="DK17" s="12">
        <v>114.47874732458141</v>
      </c>
      <c r="DL17" s="12">
        <v>-18.033861485528995</v>
      </c>
      <c r="DM17" s="12">
        <v>-46.694603399672523</v>
      </c>
      <c r="DN17" s="12">
        <v>-6.3876991341324363</v>
      </c>
      <c r="DO17" s="12">
        <v>127.56345944313192</v>
      </c>
      <c r="DP17" s="12">
        <v>36.870288933130212</v>
      </c>
      <c r="DQ17" s="12">
        <v>-64.402268894680361</v>
      </c>
      <c r="DT17" t="str">
        <f t="shared" si="2"/>
        <v>BALKRISIND</v>
      </c>
      <c r="DU17" s="13">
        <v>52.450880718959944</v>
      </c>
      <c r="DV17" s="13">
        <v>85.132457036836939</v>
      </c>
      <c r="DW17" s="13">
        <v>-26.139859755008182</v>
      </c>
      <c r="DX17" s="13">
        <v>72.164505729728972</v>
      </c>
      <c r="DY17" s="13">
        <v>-46.490689383646696</v>
      </c>
      <c r="DZ17" s="13">
        <v>-16.34547476413427</v>
      </c>
      <c r="EA17" s="13">
        <v>108.60384904532665</v>
      </c>
      <c r="EB17" s="13">
        <v>-22.658730536487106</v>
      </c>
      <c r="EC17" s="13">
        <v>-46.751506562788705</v>
      </c>
      <c r="ED17" s="13">
        <v>-3.6106096518964126</v>
      </c>
      <c r="EE17" s="13">
        <v>134.04836711140052</v>
      </c>
      <c r="EF17" s="13">
        <v>42.861400015577509</v>
      </c>
      <c r="EG17" s="13">
        <v>-65.681627470154467</v>
      </c>
      <c r="EI17" t="str">
        <f t="shared" si="3"/>
        <v>BALKRISIND</v>
      </c>
      <c r="EJ17" s="12">
        <f t="shared" si="66"/>
        <v>15.65953</v>
      </c>
      <c r="EK17" s="12">
        <f t="shared" si="67"/>
        <v>10.51601</v>
      </c>
      <c r="EL17" s="12">
        <f t="shared" si="68"/>
        <v>5.92605</v>
      </c>
      <c r="EM17" s="12">
        <f t="shared" si="69"/>
        <v>8.07545</v>
      </c>
      <c r="EN17" s="12">
        <f t="shared" si="70"/>
        <v>4.8763899999999998</v>
      </c>
      <c r="EO17" s="12">
        <f t="shared" si="71"/>
        <v>8.76464</v>
      </c>
      <c r="EP17" s="12">
        <f t="shared" si="72"/>
        <v>11.10305</v>
      </c>
      <c r="EQ17" s="12">
        <f t="shared" si="73"/>
        <v>5.1767599999999998</v>
      </c>
      <c r="ER17" s="12">
        <f t="shared" si="74"/>
        <v>6.3157300000000003</v>
      </c>
      <c r="ES17" s="12">
        <f t="shared" si="75"/>
        <v>11.8482</v>
      </c>
      <c r="ET17" s="12">
        <f t="shared" si="76"/>
        <v>12.65667</v>
      </c>
      <c r="EU17" s="12">
        <f t="shared" si="77"/>
        <v>5.56182</v>
      </c>
      <c r="EV17" s="12">
        <f t="shared" si="78"/>
        <v>4.0635700000000003</v>
      </c>
      <c r="EW17" s="12">
        <f t="shared" si="79"/>
        <v>11.41525</v>
      </c>
      <c r="EZ17" s="10" t="str">
        <f t="shared" si="4"/>
        <v>BALKRISIND</v>
      </c>
      <c r="FA17" s="12">
        <f t="shared" si="80"/>
        <v>8.1725033333333332</v>
      </c>
      <c r="FB17" s="12">
        <f t="shared" si="81"/>
        <v>7.6317080000000006</v>
      </c>
      <c r="FC17" s="12">
        <f t="shared" si="82"/>
        <v>7.5942600000000002</v>
      </c>
      <c r="FD17" s="12">
        <f t="shared" si="83"/>
        <v>8.1768915384615397</v>
      </c>
      <c r="FF17" s="12"/>
      <c r="FG17" s="10" t="str">
        <f t="shared" si="5"/>
        <v>BALKRISIND</v>
      </c>
      <c r="FH17" s="12">
        <f t="shared" si="6"/>
        <v>152.64887565999999</v>
      </c>
      <c r="FI17" s="12">
        <f t="shared" si="7"/>
        <v>100.12987457999999</v>
      </c>
      <c r="FJ17" s="12">
        <f t="shared" si="8"/>
        <v>54.085532154999996</v>
      </c>
      <c r="FK17" s="12">
        <f t="shared" si="9"/>
        <v>73.226955670000009</v>
      </c>
      <c r="FL17" s="12">
        <f t="shared" si="10"/>
        <v>42.533131529999999</v>
      </c>
      <c r="FM17" s="12">
        <f t="shared" si="11"/>
        <v>79.487347229999997</v>
      </c>
      <c r="FN17" s="12">
        <f t="shared" si="12"/>
        <v>95.01858627</v>
      </c>
      <c r="FO17" s="12">
        <f t="shared" si="13"/>
        <v>45.549776144999996</v>
      </c>
      <c r="FP17" s="12">
        <f t="shared" si="14"/>
        <v>58.894528704999992</v>
      </c>
      <c r="FQ17" s="12">
        <f t="shared" si="15"/>
        <v>110.60318312000001</v>
      </c>
      <c r="FR17" s="12">
        <f t="shared" si="16"/>
        <v>114.74622125999998</v>
      </c>
      <c r="FS17" s="12">
        <f t="shared" si="17"/>
        <v>49.026713014999999</v>
      </c>
      <c r="FT17" s="12">
        <f t="shared" si="18"/>
        <v>34.31767644</v>
      </c>
      <c r="FU17" s="12">
        <f t="shared" si="19"/>
        <v>99.997971669999998</v>
      </c>
      <c r="FX17" s="10" t="str">
        <f t="shared" si="20"/>
        <v>BALKRISIND</v>
      </c>
      <c r="FY17" s="12">
        <f t="shared" si="84"/>
        <v>75.814120801666661</v>
      </c>
      <c r="FZ17" s="12">
        <f t="shared" si="85"/>
        <v>69.892568232999992</v>
      </c>
      <c r="GA17" s="12">
        <f t="shared" si="86"/>
        <v>68.615716535624998</v>
      </c>
      <c r="GB17" s="12">
        <f t="shared" si="87"/>
        <v>73.66288444538462</v>
      </c>
      <c r="GE17" s="10" t="str">
        <f t="shared" si="21"/>
        <v>BALKRISIND</v>
      </c>
      <c r="GF17" s="8">
        <f t="shared" si="22"/>
        <v>45695</v>
      </c>
      <c r="GG17" s="8">
        <f t="shared" si="23"/>
        <v>57491</v>
      </c>
      <c r="GH17">
        <f t="shared" si="24"/>
        <v>22599</v>
      </c>
      <c r="GI17" s="8">
        <f t="shared" si="25"/>
        <v>27384</v>
      </c>
      <c r="GJ17" s="8">
        <f t="shared" si="26"/>
        <v>21081</v>
      </c>
      <c r="GK17" s="8">
        <f t="shared" si="27"/>
        <v>29115</v>
      </c>
      <c r="GL17">
        <f t="shared" si="28"/>
        <v>46096</v>
      </c>
      <c r="GM17" s="8">
        <f t="shared" si="29"/>
        <v>27678</v>
      </c>
      <c r="GN17" s="8">
        <f t="shared" si="30"/>
        <v>36124</v>
      </c>
      <c r="GO17" s="8">
        <f t="shared" si="31"/>
        <v>66269</v>
      </c>
      <c r="GP17" s="8">
        <f t="shared" si="32"/>
        <v>48912</v>
      </c>
      <c r="GQ17" s="8">
        <f t="shared" si="33"/>
        <v>33685</v>
      </c>
      <c r="GR17" s="8">
        <f t="shared" si="34"/>
        <v>16892</v>
      </c>
      <c r="GS17" s="8">
        <f t="shared" si="35"/>
        <v>49966</v>
      </c>
      <c r="GV17" s="10" t="str">
        <f t="shared" si="0"/>
        <v>BALKRISIND</v>
      </c>
      <c r="GW17" s="8">
        <f t="shared" si="88"/>
        <v>35824.666666666664</v>
      </c>
      <c r="GX17" s="8">
        <f t="shared" si="89"/>
        <v>31534</v>
      </c>
      <c r="GY17" s="8">
        <f t="shared" si="90"/>
        <v>33446</v>
      </c>
      <c r="GZ17" s="8">
        <f t="shared" si="91"/>
        <v>37176.307692307695</v>
      </c>
      <c r="HC17" s="10" t="str">
        <f t="shared" si="36"/>
        <v>BALKRISIND</v>
      </c>
      <c r="HD17" s="12">
        <f t="shared" si="37"/>
        <v>-3.1552639800062434</v>
      </c>
      <c r="HE17" s="12">
        <f t="shared" si="38"/>
        <v>4.9018007725368662</v>
      </c>
      <c r="HF17" s="12">
        <f t="shared" si="39"/>
        <v>1.6340951750027553</v>
      </c>
      <c r="HG17" s="12">
        <f t="shared" si="40"/>
        <v>3.9354652837798874</v>
      </c>
      <c r="HH17" s="12">
        <f t="shared" si="41"/>
        <v>-1.728130118032424</v>
      </c>
      <c r="HI17" s="12">
        <f t="shared" si="42"/>
        <v>-0.43294975504159378</v>
      </c>
      <c r="HJ17" s="12">
        <f t="shared" si="43"/>
        <v>1.3124568270780541</v>
      </c>
      <c r="HK17" s="12">
        <f t="shared" si="44"/>
        <v>-5.4187192118226601</v>
      </c>
      <c r="HL17" s="12">
        <f t="shared" si="45"/>
        <v>-2.8912834738077362</v>
      </c>
      <c r="HM17" s="12">
        <f t="shared" si="46"/>
        <v>4.0721478366714567</v>
      </c>
      <c r="HN17" s="12">
        <f t="shared" si="47"/>
        <v>3.9961013645224197</v>
      </c>
      <c r="HO17" s="12">
        <f t="shared" si="48"/>
        <v>1.9651551592655598</v>
      </c>
      <c r="HP17" s="12">
        <f t="shared" si="49"/>
        <v>-2.3476323756211879</v>
      </c>
      <c r="HQ17" s="12">
        <f t="shared" si="50"/>
        <v>6.8971814695318656</v>
      </c>
      <c r="HT17" s="10" t="str">
        <f t="shared" si="51"/>
        <v>BALKRISIND</v>
      </c>
      <c r="HU17" s="13">
        <f t="shared" si="52"/>
        <v>80.899999999999977</v>
      </c>
      <c r="HV17" s="12">
        <f t="shared" si="53"/>
        <v>44.899999999999977</v>
      </c>
      <c r="HW17" s="12">
        <f t="shared" si="54"/>
        <v>28</v>
      </c>
      <c r="HX17" s="12">
        <f t="shared" si="55"/>
        <v>37</v>
      </c>
      <c r="HY17">
        <f t="shared" si="56"/>
        <v>30.799999999999955</v>
      </c>
      <c r="HZ17" s="12">
        <f t="shared" si="57"/>
        <v>53.850000000000023</v>
      </c>
      <c r="IA17" s="12">
        <f t="shared" si="58"/>
        <v>49.050000000000068</v>
      </c>
      <c r="IB17" s="12">
        <f t="shared" si="59"/>
        <v>47</v>
      </c>
      <c r="IC17" s="12">
        <f t="shared" si="60"/>
        <v>46.899999999999977</v>
      </c>
      <c r="ID17" s="12">
        <f t="shared" si="61"/>
        <v>30</v>
      </c>
      <c r="IE17">
        <f t="shared" si="62"/>
        <v>65.700000000000045</v>
      </c>
      <c r="IF17" s="12">
        <f t="shared" si="63"/>
        <v>46.149999999999977</v>
      </c>
      <c r="IG17" s="12">
        <f t="shared" si="64"/>
        <v>54.75</v>
      </c>
      <c r="IH17" s="12">
        <f t="shared" si="65"/>
        <v>106.5</v>
      </c>
      <c r="II17" s="13" t="str">
        <f t="shared" si="92"/>
        <v/>
      </c>
      <c r="IJ17" t="str">
        <f t="shared" si="93"/>
        <v/>
      </c>
      <c r="IK17" t="str">
        <f t="shared" si="94"/>
        <v/>
      </c>
      <c r="IL17" t="str">
        <f t="shared" si="95"/>
        <v/>
      </c>
    </row>
    <row r="18" spans="1:246" x14ac:dyDescent="0.25">
      <c r="A18" t="s">
        <v>26</v>
      </c>
      <c r="B18" s="10">
        <v>43951</v>
      </c>
      <c r="C18" s="12">
        <v>280.33566000000002</v>
      </c>
      <c r="D18" s="12">
        <v>725.46785903</v>
      </c>
      <c r="E18" s="8">
        <v>260436</v>
      </c>
      <c r="F18" s="12">
        <v>12.476007677543187</v>
      </c>
      <c r="G18" s="13">
        <v>21.399999999999977</v>
      </c>
      <c r="H18" s="10" t="s">
        <v>26</v>
      </c>
      <c r="I18" s="10">
        <v>43950</v>
      </c>
      <c r="J18" s="12">
        <v>200.55779000000001</v>
      </c>
      <c r="K18" s="12">
        <v>465.87472788500003</v>
      </c>
      <c r="L18" s="8">
        <v>198020</v>
      </c>
      <c r="M18" s="12">
        <v>5.9701492537313516</v>
      </c>
      <c r="N18" s="12">
        <v>18.25</v>
      </c>
      <c r="O18" s="12" t="s">
        <v>26</v>
      </c>
      <c r="P18" s="10">
        <v>43949</v>
      </c>
      <c r="Q18" s="12">
        <v>128.97638000000001</v>
      </c>
      <c r="R18" s="12">
        <v>281.32625051999997</v>
      </c>
      <c r="S18">
        <v>144836</v>
      </c>
      <c r="T18" s="12">
        <v>7.511399088072956</v>
      </c>
      <c r="U18" s="12">
        <v>11.400000000000006</v>
      </c>
      <c r="V18" s="12" t="s">
        <v>26</v>
      </c>
      <c r="W18" s="7">
        <v>43948</v>
      </c>
      <c r="X18" s="12">
        <v>103.93595999999999</v>
      </c>
      <c r="Y18" s="12">
        <v>214.35915294500001</v>
      </c>
      <c r="Z18" s="8">
        <v>107166</v>
      </c>
      <c r="AA18" s="12">
        <v>5.316200554295798</v>
      </c>
      <c r="AB18" s="12">
        <v>10.050000000000011</v>
      </c>
      <c r="AC18" s="8" t="s">
        <v>26</v>
      </c>
      <c r="AD18" s="10">
        <v>43945</v>
      </c>
      <c r="AE18" s="12">
        <v>93.012730000000005</v>
      </c>
      <c r="AF18" s="12">
        <v>184.90186033000001</v>
      </c>
      <c r="AG18" s="8">
        <v>108519</v>
      </c>
      <c r="AH18" s="12">
        <v>-1.0196468540164194</v>
      </c>
      <c r="AI18">
        <v>9.9000000000000057</v>
      </c>
      <c r="AJ18" s="12" t="s">
        <v>26</v>
      </c>
      <c r="AK18" s="7">
        <v>43944</v>
      </c>
      <c r="AL18" s="12">
        <v>117.88661</v>
      </c>
      <c r="AM18" s="12">
        <v>239.259132435</v>
      </c>
      <c r="AN18" s="8">
        <v>131816</v>
      </c>
      <c r="AO18" s="12">
        <v>0.70404827759618094</v>
      </c>
      <c r="AP18" s="12">
        <v>10.199999999999989</v>
      </c>
      <c r="AQ18" t="s">
        <v>26</v>
      </c>
      <c r="AR18" s="10">
        <v>43943</v>
      </c>
      <c r="AS18" s="12">
        <v>139.40860000000001</v>
      </c>
      <c r="AT18" s="12">
        <v>274.13370888000003</v>
      </c>
      <c r="AU18">
        <v>141277</v>
      </c>
      <c r="AV18" s="12">
        <v>2.2267724596877372</v>
      </c>
      <c r="AW18" s="12">
        <v>10.699999999999989</v>
      </c>
      <c r="AX18" s="10" t="s">
        <v>26</v>
      </c>
      <c r="AY18" s="10">
        <v>43942</v>
      </c>
      <c r="AZ18" s="12">
        <v>151.22338999999999</v>
      </c>
      <c r="BA18" s="12">
        <v>299.41399663499999</v>
      </c>
      <c r="BB18" s="8">
        <v>176923</v>
      </c>
      <c r="BC18" s="12">
        <v>-9.652777777777775</v>
      </c>
      <c r="BD18" s="12">
        <v>23.800000000000011</v>
      </c>
      <c r="BE18" s="12" t="s">
        <v>26</v>
      </c>
      <c r="BF18" s="10">
        <v>43941</v>
      </c>
      <c r="BG18" s="12">
        <v>217.48571000000001</v>
      </c>
      <c r="BH18" s="12">
        <v>477.81545040500004</v>
      </c>
      <c r="BI18">
        <v>233958</v>
      </c>
      <c r="BJ18" s="12">
        <v>-0.36985668053629739</v>
      </c>
      <c r="BK18" s="12">
        <v>16.699999999999989</v>
      </c>
      <c r="BL18" s="12" t="s">
        <v>26</v>
      </c>
      <c r="BM18" s="7">
        <v>43938</v>
      </c>
      <c r="BN18" s="12">
        <v>232.92304999999999</v>
      </c>
      <c r="BO18" s="12">
        <v>484.90996951499994</v>
      </c>
      <c r="BP18" s="8">
        <v>228087</v>
      </c>
      <c r="BQ18" s="12">
        <v>10.998990918264386</v>
      </c>
      <c r="BR18" s="12">
        <v>25.75</v>
      </c>
      <c r="BS18" t="s">
        <v>26</v>
      </c>
      <c r="BT18" s="10">
        <v>43937</v>
      </c>
      <c r="BU18" s="12">
        <v>220.01767000000001</v>
      </c>
      <c r="BV18" s="12">
        <v>431.10281507500002</v>
      </c>
      <c r="BW18" s="8">
        <v>260105</v>
      </c>
      <c r="BX18" s="12">
        <v>6.9593147751605997</v>
      </c>
      <c r="BY18">
        <v>24.75</v>
      </c>
      <c r="BZ18" s="12" t="s">
        <v>26</v>
      </c>
      <c r="CA18" s="7">
        <v>43936</v>
      </c>
      <c r="CB18" s="12">
        <v>241.76595</v>
      </c>
      <c r="CC18" s="12">
        <v>475.30641301000003</v>
      </c>
      <c r="CD18" s="8">
        <v>258587</v>
      </c>
      <c r="CE18" s="12">
        <v>-2.9274611398963759</v>
      </c>
      <c r="CF18" s="12">
        <v>27.300000000000011</v>
      </c>
      <c r="CG18" s="12" t="s">
        <v>26</v>
      </c>
      <c r="CH18" s="10">
        <v>43934</v>
      </c>
      <c r="CI18" s="12">
        <v>221.45671999999999</v>
      </c>
      <c r="CJ18" s="12">
        <v>406.84314433499998</v>
      </c>
      <c r="CK18" s="8">
        <v>245413</v>
      </c>
      <c r="CL18" s="12">
        <v>1.118335500650198</v>
      </c>
      <c r="CM18" s="12">
        <v>22.300000000000011</v>
      </c>
      <c r="CN18" s="12" t="s">
        <v>26</v>
      </c>
      <c r="CO18" s="10">
        <v>43930</v>
      </c>
      <c r="CP18" s="12">
        <v>195.31393</v>
      </c>
      <c r="CQ18" s="12">
        <v>375.87559411500001</v>
      </c>
      <c r="CR18" s="8">
        <v>247938</v>
      </c>
      <c r="CS18" s="12">
        <v>-0.59354838709677715</v>
      </c>
      <c r="CT18" s="12">
        <v>22.75</v>
      </c>
      <c r="CU18" s="12" t="s">
        <v>26</v>
      </c>
      <c r="CV18" s="10">
        <v>43929</v>
      </c>
      <c r="CW18" s="12">
        <v>306.92919000000001</v>
      </c>
      <c r="CX18" s="12">
        <v>583.32857621999995</v>
      </c>
      <c r="CY18" s="8">
        <v>332020</v>
      </c>
      <c r="CZ18" s="12">
        <v>16.741405082212257</v>
      </c>
      <c r="DA18" s="12">
        <v>41.550000000000011</v>
      </c>
      <c r="DD18" t="str">
        <f t="shared" si="1"/>
        <v>BANDHANBNK</v>
      </c>
      <c r="DE18" s="12">
        <v>39.777996157616222</v>
      </c>
      <c r="DF18" s="12">
        <v>55.49962714103156</v>
      </c>
      <c r="DG18" s="12">
        <v>24.092162135222509</v>
      </c>
      <c r="DH18" s="12">
        <v>11.743801090452875</v>
      </c>
      <c r="DI18" s="12">
        <v>-21.099834832810952</v>
      </c>
      <c r="DJ18" s="12">
        <v>-15.438064796576395</v>
      </c>
      <c r="DK18" s="12">
        <v>-7.8128059422553537</v>
      </c>
      <c r="DL18" s="12">
        <v>-30.467436228338869</v>
      </c>
      <c r="DM18" s="12">
        <v>-6.6276566445441869</v>
      </c>
      <c r="DN18" s="12">
        <v>5.865610702994891</v>
      </c>
      <c r="DO18" s="12">
        <v>-8.995592638251992</v>
      </c>
      <c r="DP18" s="12">
        <v>9.170744513871611</v>
      </c>
      <c r="DQ18" s="12">
        <v>13.385010480307264</v>
      </c>
      <c r="DT18" t="str">
        <f t="shared" si="2"/>
        <v>BANDHANBNK</v>
      </c>
      <c r="DU18" s="13">
        <v>55.721659838367508</v>
      </c>
      <c r="DV18" s="13">
        <v>65.599451534964444</v>
      </c>
      <c r="DW18" s="13">
        <v>31.240605616771727</v>
      </c>
      <c r="DX18" s="13">
        <v>15.931312190383954</v>
      </c>
      <c r="DY18" s="13">
        <v>-22.718995739804139</v>
      </c>
      <c r="DZ18" s="13">
        <v>-12.721739543627637</v>
      </c>
      <c r="EA18" s="13">
        <v>-8.4432551714734441</v>
      </c>
      <c r="EB18" s="13">
        <v>-37.336895158744994</v>
      </c>
      <c r="EC18" s="13">
        <v>-1.4630590328129869</v>
      </c>
      <c r="ED18" s="13">
        <v>12.481281160420851</v>
      </c>
      <c r="EE18" s="13">
        <v>-9.3000213599200894</v>
      </c>
      <c r="EF18" s="13">
        <v>16.827927329808094</v>
      </c>
      <c r="EG18" s="13">
        <v>8.2387765273542524</v>
      </c>
      <c r="EI18" t="str">
        <f t="shared" si="3"/>
        <v>BANDHANBNK</v>
      </c>
      <c r="EJ18" s="12">
        <f t="shared" si="66"/>
        <v>280.33566000000002</v>
      </c>
      <c r="EK18" s="12">
        <f t="shared" si="67"/>
        <v>200.55779000000001</v>
      </c>
      <c r="EL18" s="12">
        <f t="shared" si="68"/>
        <v>128.97638000000001</v>
      </c>
      <c r="EM18" s="12">
        <f t="shared" si="69"/>
        <v>103.93595999999999</v>
      </c>
      <c r="EN18" s="12">
        <f t="shared" si="70"/>
        <v>93.012730000000005</v>
      </c>
      <c r="EO18" s="12">
        <f t="shared" si="71"/>
        <v>117.88661</v>
      </c>
      <c r="EP18" s="12">
        <f t="shared" si="72"/>
        <v>139.40860000000001</v>
      </c>
      <c r="EQ18" s="12">
        <f t="shared" si="73"/>
        <v>151.22338999999999</v>
      </c>
      <c r="ER18" s="12">
        <f t="shared" si="74"/>
        <v>217.48571000000001</v>
      </c>
      <c r="ES18" s="12">
        <f t="shared" si="75"/>
        <v>232.92304999999999</v>
      </c>
      <c r="ET18" s="12">
        <f t="shared" si="76"/>
        <v>220.01767000000001</v>
      </c>
      <c r="EU18" s="12">
        <f t="shared" si="77"/>
        <v>241.76595</v>
      </c>
      <c r="EV18" s="12">
        <f t="shared" si="78"/>
        <v>221.45671999999999</v>
      </c>
      <c r="EW18" s="12">
        <f t="shared" si="79"/>
        <v>195.31393</v>
      </c>
      <c r="EZ18" s="10" t="str">
        <f t="shared" si="4"/>
        <v>BANDHANBNK</v>
      </c>
      <c r="FA18" s="12">
        <f t="shared" si="80"/>
        <v>144.49004333333335</v>
      </c>
      <c r="FB18" s="12">
        <f t="shared" si="81"/>
        <v>128.87389400000001</v>
      </c>
      <c r="FC18" s="12">
        <f t="shared" si="82"/>
        <v>144.06089625000001</v>
      </c>
      <c r="FD18" s="12">
        <f t="shared" si="83"/>
        <v>174.15111461538461</v>
      </c>
      <c r="FF18" s="12"/>
      <c r="FG18" s="10" t="str">
        <f t="shared" si="5"/>
        <v>BANDHANBNK</v>
      </c>
      <c r="FH18" s="12">
        <f t="shared" si="6"/>
        <v>725.46785903</v>
      </c>
      <c r="FI18" s="12">
        <f t="shared" si="7"/>
        <v>465.87472788500003</v>
      </c>
      <c r="FJ18" s="12">
        <f t="shared" si="8"/>
        <v>281.32625051999997</v>
      </c>
      <c r="FK18" s="12">
        <f t="shared" si="9"/>
        <v>214.35915294500001</v>
      </c>
      <c r="FL18" s="12">
        <f t="shared" si="10"/>
        <v>184.90186033000001</v>
      </c>
      <c r="FM18" s="12">
        <f t="shared" si="11"/>
        <v>239.259132435</v>
      </c>
      <c r="FN18" s="12">
        <f t="shared" si="12"/>
        <v>274.13370888000003</v>
      </c>
      <c r="FO18" s="12">
        <f t="shared" si="13"/>
        <v>299.41399663499999</v>
      </c>
      <c r="FP18" s="12">
        <f t="shared" si="14"/>
        <v>477.81545040500004</v>
      </c>
      <c r="FQ18" s="12">
        <f t="shared" si="15"/>
        <v>484.90996951499994</v>
      </c>
      <c r="FR18" s="12">
        <f t="shared" si="16"/>
        <v>431.10281507500002</v>
      </c>
      <c r="FS18" s="12">
        <f t="shared" si="17"/>
        <v>475.30641301000003</v>
      </c>
      <c r="FT18" s="12">
        <f t="shared" si="18"/>
        <v>406.84314433499998</v>
      </c>
      <c r="FU18" s="12">
        <f t="shared" si="19"/>
        <v>375.87559411500001</v>
      </c>
      <c r="FX18" s="10" t="str">
        <f t="shared" si="20"/>
        <v>BANDHANBNK</v>
      </c>
      <c r="FY18" s="12">
        <f t="shared" si="84"/>
        <v>320.52004378333334</v>
      </c>
      <c r="FZ18" s="12">
        <f t="shared" si="85"/>
        <v>277.144224823</v>
      </c>
      <c r="GA18" s="12">
        <f t="shared" si="86"/>
        <v>304.63553500437501</v>
      </c>
      <c r="GB18" s="12">
        <f t="shared" si="87"/>
        <v>354.70170892961539</v>
      </c>
      <c r="GE18" s="10" t="str">
        <f t="shared" si="21"/>
        <v>BANDHANBNK</v>
      </c>
      <c r="GF18" s="8">
        <f t="shared" si="22"/>
        <v>260436</v>
      </c>
      <c r="GG18" s="8">
        <f t="shared" si="23"/>
        <v>198020</v>
      </c>
      <c r="GH18">
        <f t="shared" si="24"/>
        <v>144836</v>
      </c>
      <c r="GI18" s="8">
        <f t="shared" si="25"/>
        <v>107166</v>
      </c>
      <c r="GJ18" s="8">
        <f t="shared" si="26"/>
        <v>108519</v>
      </c>
      <c r="GK18" s="8">
        <f t="shared" si="27"/>
        <v>131816</v>
      </c>
      <c r="GL18">
        <f t="shared" si="28"/>
        <v>141277</v>
      </c>
      <c r="GM18" s="8">
        <f t="shared" si="29"/>
        <v>176923</v>
      </c>
      <c r="GN18" s="8">
        <f t="shared" si="30"/>
        <v>233958</v>
      </c>
      <c r="GO18" s="8">
        <f t="shared" si="31"/>
        <v>228087</v>
      </c>
      <c r="GP18" s="8">
        <f t="shared" si="32"/>
        <v>260105</v>
      </c>
      <c r="GQ18" s="8">
        <f t="shared" si="33"/>
        <v>258587</v>
      </c>
      <c r="GR18" s="8">
        <f t="shared" si="34"/>
        <v>245413</v>
      </c>
      <c r="GS18" s="8">
        <f t="shared" si="35"/>
        <v>247938</v>
      </c>
      <c r="GV18" s="10" t="str">
        <f t="shared" si="0"/>
        <v>BANDHANBNK</v>
      </c>
      <c r="GW18" s="8">
        <f t="shared" si="88"/>
        <v>150007.33333333334</v>
      </c>
      <c r="GX18" s="8">
        <f t="shared" si="89"/>
        <v>138071.4</v>
      </c>
      <c r="GY18" s="8">
        <f t="shared" si="90"/>
        <v>155314.375</v>
      </c>
      <c r="GZ18" s="8">
        <f t="shared" si="91"/>
        <v>190972.69230769231</v>
      </c>
      <c r="HC18" s="10" t="str">
        <f t="shared" si="36"/>
        <v>BANDHANBNK</v>
      </c>
      <c r="HD18" s="12">
        <f t="shared" si="37"/>
        <v>12.476007677543187</v>
      </c>
      <c r="HE18" s="12">
        <f t="shared" si="38"/>
        <v>5.9701492537313516</v>
      </c>
      <c r="HF18" s="12">
        <f t="shared" si="39"/>
        <v>7.511399088072956</v>
      </c>
      <c r="HG18" s="12">
        <f t="shared" si="40"/>
        <v>5.316200554295798</v>
      </c>
      <c r="HH18" s="12">
        <f t="shared" si="41"/>
        <v>-1.0196468540164194</v>
      </c>
      <c r="HI18" s="12">
        <f t="shared" si="42"/>
        <v>0.70404827759618094</v>
      </c>
      <c r="HJ18" s="12">
        <f t="shared" si="43"/>
        <v>2.2267724596877372</v>
      </c>
      <c r="HK18" s="12">
        <f t="shared" si="44"/>
        <v>-9.652777777777775</v>
      </c>
      <c r="HL18" s="12">
        <f t="shared" si="45"/>
        <v>-0.36985668053629739</v>
      </c>
      <c r="HM18" s="12">
        <f t="shared" si="46"/>
        <v>10.998990918264386</v>
      </c>
      <c r="HN18" s="12">
        <f t="shared" si="47"/>
        <v>6.9593147751605997</v>
      </c>
      <c r="HO18" s="12">
        <f t="shared" si="48"/>
        <v>-2.9274611398963759</v>
      </c>
      <c r="HP18" s="12">
        <f t="shared" si="49"/>
        <v>1.118335500650198</v>
      </c>
      <c r="HQ18" s="12">
        <f t="shared" si="50"/>
        <v>-0.59354838709677715</v>
      </c>
      <c r="HT18" s="10" t="str">
        <f t="shared" si="51"/>
        <v>BANDHANBNK</v>
      </c>
      <c r="HU18" s="13">
        <f t="shared" si="52"/>
        <v>21.399999999999977</v>
      </c>
      <c r="HV18" s="12">
        <f t="shared" si="53"/>
        <v>18.25</v>
      </c>
      <c r="HW18" s="12">
        <f t="shared" si="54"/>
        <v>11.400000000000006</v>
      </c>
      <c r="HX18" s="12">
        <f t="shared" si="55"/>
        <v>10.050000000000011</v>
      </c>
      <c r="HY18">
        <f t="shared" si="56"/>
        <v>9.9000000000000057</v>
      </c>
      <c r="HZ18" s="12">
        <f t="shared" si="57"/>
        <v>10.199999999999989</v>
      </c>
      <c r="IA18" s="12">
        <f t="shared" si="58"/>
        <v>10.699999999999989</v>
      </c>
      <c r="IB18" s="12">
        <f t="shared" si="59"/>
        <v>23.800000000000011</v>
      </c>
      <c r="IC18" s="12">
        <f t="shared" si="60"/>
        <v>16.699999999999989</v>
      </c>
      <c r="ID18" s="12">
        <f t="shared" si="61"/>
        <v>25.75</v>
      </c>
      <c r="IE18">
        <f t="shared" si="62"/>
        <v>24.75</v>
      </c>
      <c r="IF18" s="12">
        <f t="shared" si="63"/>
        <v>27.300000000000011</v>
      </c>
      <c r="IG18" s="12">
        <f t="shared" si="64"/>
        <v>22.300000000000011</v>
      </c>
      <c r="IH18" s="12">
        <f t="shared" si="65"/>
        <v>22.75</v>
      </c>
      <c r="II18" s="13" t="str">
        <f t="shared" si="92"/>
        <v/>
      </c>
      <c r="IJ18" t="str">
        <f t="shared" si="93"/>
        <v/>
      </c>
      <c r="IK18" t="str">
        <f t="shared" si="94"/>
        <v/>
      </c>
      <c r="IL18" t="str">
        <f t="shared" si="95"/>
        <v/>
      </c>
    </row>
    <row r="19" spans="1:246" x14ac:dyDescent="0.25">
      <c r="A19" t="s">
        <v>27</v>
      </c>
      <c r="B19" s="10">
        <v>43951</v>
      </c>
      <c r="C19" s="12">
        <v>419.12286999999998</v>
      </c>
      <c r="D19" s="12">
        <v>208.67771378499998</v>
      </c>
      <c r="E19" s="8">
        <v>130449</v>
      </c>
      <c r="F19" s="12">
        <v>2.390852390852388</v>
      </c>
      <c r="G19" s="13">
        <v>2.8500000000000014</v>
      </c>
      <c r="H19" s="10" t="s">
        <v>27</v>
      </c>
      <c r="I19" s="10">
        <v>43950</v>
      </c>
      <c r="J19" s="12">
        <v>265.17815000000002</v>
      </c>
      <c r="K19" s="12">
        <v>127.48944144000001</v>
      </c>
      <c r="L19" s="8">
        <v>76515</v>
      </c>
      <c r="M19" s="12">
        <v>1.2684989429175506</v>
      </c>
      <c r="N19" s="12">
        <v>1.4499999999999957</v>
      </c>
      <c r="O19" s="12" t="s">
        <v>27</v>
      </c>
      <c r="P19" s="10">
        <v>43949</v>
      </c>
      <c r="Q19" s="12">
        <v>173.2424</v>
      </c>
      <c r="R19" s="12">
        <v>81.638328845000004</v>
      </c>
      <c r="S19">
        <v>53714</v>
      </c>
      <c r="T19" s="12">
        <v>1.4973262032085621</v>
      </c>
      <c r="U19" s="12">
        <v>0.79999999999999716</v>
      </c>
      <c r="V19" s="12" t="s">
        <v>27</v>
      </c>
      <c r="W19" s="7">
        <v>43948</v>
      </c>
      <c r="X19" s="12">
        <v>170.1566</v>
      </c>
      <c r="Y19" s="12">
        <v>79.975233224999997</v>
      </c>
      <c r="Z19" s="8">
        <v>52575</v>
      </c>
      <c r="AA19" s="12">
        <v>0.53937432578209277</v>
      </c>
      <c r="AB19" s="12">
        <v>1.25</v>
      </c>
      <c r="AC19" s="8" t="s">
        <v>27</v>
      </c>
      <c r="AD19" s="10">
        <v>43945</v>
      </c>
      <c r="AE19" s="12">
        <v>189.88577000000001</v>
      </c>
      <c r="AF19" s="12">
        <v>89.41181684</v>
      </c>
      <c r="AG19" s="8">
        <v>65730</v>
      </c>
      <c r="AH19" s="12">
        <v>-4.2311661506708029</v>
      </c>
      <c r="AI19">
        <v>1.8999999999999986</v>
      </c>
      <c r="AJ19" s="12" t="s">
        <v>27</v>
      </c>
      <c r="AK19" s="7">
        <v>43944</v>
      </c>
      <c r="AL19" s="12">
        <v>167.11767</v>
      </c>
      <c r="AM19" s="12">
        <v>81.181312489999996</v>
      </c>
      <c r="AN19" s="8">
        <v>59246</v>
      </c>
      <c r="AO19" s="12">
        <v>0.10351966873706887</v>
      </c>
      <c r="AP19" s="12">
        <v>1.2000000000000028</v>
      </c>
      <c r="AQ19" t="s">
        <v>27</v>
      </c>
      <c r="AR19" s="10">
        <v>43943</v>
      </c>
      <c r="AS19" s="12">
        <v>262.28381999999999</v>
      </c>
      <c r="AT19" s="12">
        <v>125.50821345</v>
      </c>
      <c r="AU19">
        <v>75211</v>
      </c>
      <c r="AV19" s="12">
        <v>-0.10298661174046789</v>
      </c>
      <c r="AW19" s="12">
        <v>1.75</v>
      </c>
      <c r="AX19" s="10" t="s">
        <v>27</v>
      </c>
      <c r="AY19" s="10">
        <v>43942</v>
      </c>
      <c r="AZ19" s="12">
        <v>234.52461</v>
      </c>
      <c r="BA19" s="12">
        <v>114.81384782000001</v>
      </c>
      <c r="BB19" s="8">
        <v>64444</v>
      </c>
      <c r="BC19" s="12">
        <v>-5.37109375</v>
      </c>
      <c r="BD19" s="12">
        <v>1.6000000000000014</v>
      </c>
      <c r="BE19" s="12" t="s">
        <v>27</v>
      </c>
      <c r="BF19" s="10">
        <v>43941</v>
      </c>
      <c r="BG19" s="12">
        <v>478.15278000000001</v>
      </c>
      <c r="BH19" s="12">
        <v>246.31762453000002</v>
      </c>
      <c r="BI19">
        <v>128289</v>
      </c>
      <c r="BJ19" s="12">
        <v>1.8924302788844536</v>
      </c>
      <c r="BK19" s="12">
        <v>3.5500000000000043</v>
      </c>
      <c r="BL19" s="12" t="s">
        <v>27</v>
      </c>
      <c r="BM19" s="7">
        <v>43938</v>
      </c>
      <c r="BN19" s="12">
        <v>351.13747000000001</v>
      </c>
      <c r="BO19" s="12">
        <v>177.383783435</v>
      </c>
      <c r="BP19" s="8">
        <v>96344</v>
      </c>
      <c r="BQ19" s="12">
        <v>1.2096774193548416</v>
      </c>
      <c r="BR19" s="12">
        <v>3.3000000000000043</v>
      </c>
      <c r="BS19" t="s">
        <v>27</v>
      </c>
      <c r="BT19" s="10">
        <v>43937</v>
      </c>
      <c r="BU19" s="12">
        <v>191.93391</v>
      </c>
      <c r="BV19" s="12">
        <v>94.739466370000002</v>
      </c>
      <c r="BW19" s="8">
        <v>54357</v>
      </c>
      <c r="BX19" s="12">
        <v>1.5321756894790601</v>
      </c>
      <c r="BY19">
        <v>1.9500000000000028</v>
      </c>
      <c r="BZ19" s="12" t="s">
        <v>27</v>
      </c>
      <c r="CA19" s="7">
        <v>43936</v>
      </c>
      <c r="CB19" s="12">
        <v>202.43132</v>
      </c>
      <c r="CC19" s="12">
        <v>101.98307852000001</v>
      </c>
      <c r="CD19" s="8">
        <v>57550</v>
      </c>
      <c r="CE19" s="12">
        <v>-1.6048144433299987</v>
      </c>
      <c r="CF19" s="12">
        <v>3.3999999999999986</v>
      </c>
      <c r="CG19" s="12" t="s">
        <v>27</v>
      </c>
      <c r="CH19" s="10">
        <v>43934</v>
      </c>
      <c r="CI19" s="12">
        <v>141.57205999999999</v>
      </c>
      <c r="CJ19" s="12">
        <v>70.231207310000002</v>
      </c>
      <c r="CK19" s="8">
        <v>50041</v>
      </c>
      <c r="CL19" s="12">
        <v>-2.4557956777996073</v>
      </c>
      <c r="CM19" s="12">
        <v>2.5</v>
      </c>
      <c r="CN19" s="12" t="s">
        <v>27</v>
      </c>
      <c r="CO19" s="10">
        <v>43930</v>
      </c>
      <c r="CP19" s="12">
        <v>260.81927999999999</v>
      </c>
      <c r="CQ19" s="12">
        <v>131.18781894</v>
      </c>
      <c r="CR19" s="8">
        <v>79886</v>
      </c>
      <c r="CS19" s="12">
        <v>4.8603929679420919</v>
      </c>
      <c r="CT19" s="12">
        <v>3.1000000000000014</v>
      </c>
      <c r="CU19" s="12" t="s">
        <v>27</v>
      </c>
      <c r="CV19" s="10">
        <v>43929</v>
      </c>
      <c r="CW19" s="12">
        <v>271.59204</v>
      </c>
      <c r="CX19" s="12">
        <v>134.01037163499998</v>
      </c>
      <c r="CY19" s="8">
        <v>77070</v>
      </c>
      <c r="CZ19" s="12">
        <v>0.62305295950156647</v>
      </c>
      <c r="DA19" s="12">
        <v>4.2000000000000028</v>
      </c>
      <c r="DD19" t="str">
        <f t="shared" si="1"/>
        <v>BANKBARODA</v>
      </c>
      <c r="DE19" s="12">
        <v>58.053320003929421</v>
      </c>
      <c r="DF19" s="12">
        <v>53.067695898925436</v>
      </c>
      <c r="DG19" s="12">
        <v>1.813505911613188</v>
      </c>
      <c r="DH19" s="12">
        <v>-10.390020273767755</v>
      </c>
      <c r="DI19" s="12">
        <v>13.623993201915754</v>
      </c>
      <c r="DJ19" s="12">
        <v>-36.283652571477717</v>
      </c>
      <c r="DK19" s="12">
        <v>11.836374016355894</v>
      </c>
      <c r="DL19" s="12">
        <v>-50.951950964292216</v>
      </c>
      <c r="DM19" s="12">
        <v>36.172530946355572</v>
      </c>
      <c r="DN19" s="12">
        <v>82.947072771038748</v>
      </c>
      <c r="DO19" s="12">
        <v>-5.1856649455232526</v>
      </c>
      <c r="DP19" s="12">
        <v>42.988185663188069</v>
      </c>
      <c r="DQ19" s="12">
        <v>-45.720247368216036</v>
      </c>
      <c r="DT19" t="str">
        <f t="shared" si="2"/>
        <v>BANKBARODA</v>
      </c>
      <c r="DU19" s="13">
        <v>63.682350026774081</v>
      </c>
      <c r="DV19" s="13">
        <v>56.163707958860535</v>
      </c>
      <c r="DW19" s="13">
        <v>2.0795133104783856</v>
      </c>
      <c r="DX19" s="13">
        <v>-10.554067626079574</v>
      </c>
      <c r="DY19" s="13">
        <v>10.138422375240417</v>
      </c>
      <c r="DZ19" s="13">
        <v>-35.31792839809561</v>
      </c>
      <c r="EA19" s="13">
        <v>9.3145259331140426</v>
      </c>
      <c r="EB19" s="13">
        <v>-53.387887675891264</v>
      </c>
      <c r="EC19" s="13">
        <v>38.861410981382036</v>
      </c>
      <c r="ED19" s="13">
        <v>87.233251602069359</v>
      </c>
      <c r="EE19" s="13">
        <v>-7.102758864628167</v>
      </c>
      <c r="EF19" s="13">
        <v>45.21048751140998</v>
      </c>
      <c r="EG19" s="13">
        <v>-46.465146019295503</v>
      </c>
      <c r="EI19" t="str">
        <f t="shared" si="3"/>
        <v>BANKBARODA</v>
      </c>
      <c r="EJ19" s="12">
        <f t="shared" si="66"/>
        <v>419.12286999999998</v>
      </c>
      <c r="EK19" s="12">
        <f t="shared" si="67"/>
        <v>265.17815000000002</v>
      </c>
      <c r="EL19" s="12">
        <f t="shared" si="68"/>
        <v>173.2424</v>
      </c>
      <c r="EM19" s="12">
        <f t="shared" si="69"/>
        <v>170.1566</v>
      </c>
      <c r="EN19" s="12">
        <f t="shared" si="70"/>
        <v>189.88577000000001</v>
      </c>
      <c r="EO19" s="12">
        <f t="shared" si="71"/>
        <v>167.11767</v>
      </c>
      <c r="EP19" s="12">
        <f t="shared" si="72"/>
        <v>262.28381999999999</v>
      </c>
      <c r="EQ19" s="12">
        <f t="shared" si="73"/>
        <v>234.52461</v>
      </c>
      <c r="ER19" s="12">
        <f t="shared" si="74"/>
        <v>478.15278000000001</v>
      </c>
      <c r="ES19" s="12">
        <f t="shared" si="75"/>
        <v>351.13747000000001</v>
      </c>
      <c r="ET19" s="12">
        <f t="shared" si="76"/>
        <v>191.93391</v>
      </c>
      <c r="EU19" s="12">
        <f t="shared" si="77"/>
        <v>202.43132</v>
      </c>
      <c r="EV19" s="12">
        <f t="shared" si="78"/>
        <v>141.57205999999999</v>
      </c>
      <c r="EW19" s="12">
        <f t="shared" si="79"/>
        <v>260.81927999999999</v>
      </c>
      <c r="EZ19" s="10" t="str">
        <f t="shared" si="4"/>
        <v>BANKBARODA</v>
      </c>
      <c r="FA19" s="12">
        <f t="shared" si="80"/>
        <v>202.85905000000002</v>
      </c>
      <c r="FB19" s="12">
        <f t="shared" si="81"/>
        <v>193.116118</v>
      </c>
      <c r="FC19" s="12">
        <f t="shared" si="82"/>
        <v>242.567725</v>
      </c>
      <c r="FD19" s="12">
        <f t="shared" si="83"/>
        <v>237.57198769230774</v>
      </c>
      <c r="FF19" s="12"/>
      <c r="FG19" s="10" t="str">
        <f t="shared" si="5"/>
        <v>BANKBARODA</v>
      </c>
      <c r="FH19" s="12">
        <f t="shared" si="6"/>
        <v>208.67771378499998</v>
      </c>
      <c r="FI19" s="12">
        <f t="shared" si="7"/>
        <v>127.48944144000001</v>
      </c>
      <c r="FJ19" s="12">
        <f t="shared" si="8"/>
        <v>81.638328845000004</v>
      </c>
      <c r="FK19" s="12">
        <f t="shared" si="9"/>
        <v>79.975233224999997</v>
      </c>
      <c r="FL19" s="12">
        <f t="shared" si="10"/>
        <v>89.41181684</v>
      </c>
      <c r="FM19" s="12">
        <f t="shared" si="11"/>
        <v>81.181312489999996</v>
      </c>
      <c r="FN19" s="12">
        <f t="shared" si="12"/>
        <v>125.50821345</v>
      </c>
      <c r="FO19" s="12">
        <f t="shared" si="13"/>
        <v>114.81384782000001</v>
      </c>
      <c r="FP19" s="12">
        <f t="shared" si="14"/>
        <v>246.31762453000002</v>
      </c>
      <c r="FQ19" s="12">
        <f t="shared" si="15"/>
        <v>177.383783435</v>
      </c>
      <c r="FR19" s="12">
        <f t="shared" si="16"/>
        <v>94.739466370000002</v>
      </c>
      <c r="FS19" s="12">
        <f t="shared" si="17"/>
        <v>101.98307852000001</v>
      </c>
      <c r="FT19" s="12">
        <f t="shared" si="18"/>
        <v>70.231207310000002</v>
      </c>
      <c r="FU19" s="12">
        <f t="shared" si="19"/>
        <v>131.18781894</v>
      </c>
      <c r="FX19" s="10" t="str">
        <f t="shared" si="20"/>
        <v>BANKBARODA</v>
      </c>
      <c r="FY19" s="12">
        <f t="shared" si="84"/>
        <v>96.367667836666669</v>
      </c>
      <c r="FZ19" s="12">
        <f t="shared" si="85"/>
        <v>91.939226568000009</v>
      </c>
      <c r="GA19" s="12">
        <f t="shared" si="86"/>
        <v>118.29197732999999</v>
      </c>
      <c r="GB19" s="12">
        <f t="shared" si="87"/>
        <v>117.06624409346152</v>
      </c>
      <c r="GE19" s="10" t="str">
        <f t="shared" si="21"/>
        <v>BANKBARODA</v>
      </c>
      <c r="GF19" s="8">
        <f t="shared" si="22"/>
        <v>130449</v>
      </c>
      <c r="GG19" s="8">
        <f t="shared" si="23"/>
        <v>76515</v>
      </c>
      <c r="GH19">
        <f t="shared" si="24"/>
        <v>53714</v>
      </c>
      <c r="GI19" s="8">
        <f t="shared" si="25"/>
        <v>52575</v>
      </c>
      <c r="GJ19" s="8">
        <f t="shared" si="26"/>
        <v>65730</v>
      </c>
      <c r="GK19" s="8">
        <f t="shared" si="27"/>
        <v>59246</v>
      </c>
      <c r="GL19">
        <f t="shared" si="28"/>
        <v>75211</v>
      </c>
      <c r="GM19" s="8">
        <f t="shared" si="29"/>
        <v>64444</v>
      </c>
      <c r="GN19" s="8">
        <f t="shared" si="30"/>
        <v>128289</v>
      </c>
      <c r="GO19" s="8">
        <f t="shared" si="31"/>
        <v>96344</v>
      </c>
      <c r="GP19" s="8">
        <f t="shared" si="32"/>
        <v>54357</v>
      </c>
      <c r="GQ19" s="8">
        <f t="shared" si="33"/>
        <v>57550</v>
      </c>
      <c r="GR19" s="8">
        <f t="shared" si="34"/>
        <v>50041</v>
      </c>
      <c r="GS19" s="8">
        <f t="shared" si="35"/>
        <v>79886</v>
      </c>
      <c r="GV19" s="10" t="str">
        <f t="shared" si="0"/>
        <v>BANKBARODA</v>
      </c>
      <c r="GW19" s="8">
        <f t="shared" si="88"/>
        <v>60934.666666666664</v>
      </c>
      <c r="GX19" s="8">
        <f t="shared" si="89"/>
        <v>61556</v>
      </c>
      <c r="GY19" s="8">
        <f t="shared" si="90"/>
        <v>71965.5</v>
      </c>
      <c r="GZ19" s="8">
        <f t="shared" si="91"/>
        <v>70300.153846153844</v>
      </c>
      <c r="HC19" s="10" t="str">
        <f t="shared" si="36"/>
        <v>BANKBARODA</v>
      </c>
      <c r="HD19" s="12">
        <f t="shared" si="37"/>
        <v>2.390852390852388</v>
      </c>
      <c r="HE19" s="12">
        <f t="shared" si="38"/>
        <v>1.2684989429175506</v>
      </c>
      <c r="HF19" s="12">
        <f t="shared" si="39"/>
        <v>1.4973262032085621</v>
      </c>
      <c r="HG19" s="12">
        <f t="shared" si="40"/>
        <v>0.53937432578209277</v>
      </c>
      <c r="HH19" s="12">
        <f t="shared" si="41"/>
        <v>-4.2311661506708029</v>
      </c>
      <c r="HI19" s="12">
        <f t="shared" si="42"/>
        <v>0.10351966873706887</v>
      </c>
      <c r="HJ19" s="12">
        <f t="shared" si="43"/>
        <v>-0.10298661174046789</v>
      </c>
      <c r="HK19" s="12">
        <f t="shared" si="44"/>
        <v>-5.37109375</v>
      </c>
      <c r="HL19" s="12">
        <f t="shared" si="45"/>
        <v>1.8924302788844536</v>
      </c>
      <c r="HM19" s="12">
        <f t="shared" si="46"/>
        <v>1.2096774193548416</v>
      </c>
      <c r="HN19" s="12">
        <f t="shared" si="47"/>
        <v>1.5321756894790601</v>
      </c>
      <c r="HO19" s="12">
        <f t="shared" si="48"/>
        <v>-1.6048144433299987</v>
      </c>
      <c r="HP19" s="12">
        <f t="shared" si="49"/>
        <v>-2.4557956777996073</v>
      </c>
      <c r="HQ19" s="12">
        <f t="shared" si="50"/>
        <v>4.8603929679420919</v>
      </c>
      <c r="HT19" s="10" t="str">
        <f t="shared" si="51"/>
        <v>BANKBARODA</v>
      </c>
      <c r="HU19" s="13">
        <f t="shared" si="52"/>
        <v>2.8500000000000014</v>
      </c>
      <c r="HV19" s="12">
        <f t="shared" si="53"/>
        <v>1.4499999999999957</v>
      </c>
      <c r="HW19" s="12">
        <f t="shared" si="54"/>
        <v>0.79999999999999716</v>
      </c>
      <c r="HX19" s="12">
        <f t="shared" si="55"/>
        <v>1.25</v>
      </c>
      <c r="HY19">
        <f t="shared" si="56"/>
        <v>1.8999999999999986</v>
      </c>
      <c r="HZ19" s="12">
        <f t="shared" si="57"/>
        <v>1.2000000000000028</v>
      </c>
      <c r="IA19" s="12">
        <f t="shared" si="58"/>
        <v>1.75</v>
      </c>
      <c r="IB19" s="12">
        <f t="shared" si="59"/>
        <v>1.6000000000000014</v>
      </c>
      <c r="IC19" s="12">
        <f t="shared" si="60"/>
        <v>3.5500000000000043</v>
      </c>
      <c r="ID19" s="12">
        <f t="shared" si="61"/>
        <v>3.3000000000000043</v>
      </c>
      <c r="IE19">
        <f t="shared" si="62"/>
        <v>1.9500000000000028</v>
      </c>
      <c r="IF19" s="12">
        <f t="shared" si="63"/>
        <v>3.3999999999999986</v>
      </c>
      <c r="IG19" s="12">
        <f t="shared" si="64"/>
        <v>2.5</v>
      </c>
      <c r="IH19" s="12">
        <f t="shared" si="65"/>
        <v>3.1000000000000014</v>
      </c>
      <c r="II19" s="13" t="str">
        <f t="shared" si="92"/>
        <v/>
      </c>
      <c r="IJ19" t="str">
        <f t="shared" si="93"/>
        <v/>
      </c>
      <c r="IK19" t="str">
        <f t="shared" si="94"/>
        <v/>
      </c>
      <c r="IL19" t="str">
        <f t="shared" si="95"/>
        <v/>
      </c>
    </row>
    <row r="20" spans="1:246" x14ac:dyDescent="0.25">
      <c r="A20" t="s">
        <v>28</v>
      </c>
      <c r="B20" s="10">
        <v>43951</v>
      </c>
      <c r="C20" s="12">
        <v>15.61853</v>
      </c>
      <c r="D20" s="12">
        <v>211.19532455000001</v>
      </c>
      <c r="E20" s="8">
        <v>68784</v>
      </c>
      <c r="F20" s="12">
        <v>3.2769121548406313</v>
      </c>
      <c r="G20" s="13">
        <v>62</v>
      </c>
      <c r="H20" s="10" t="s">
        <v>28</v>
      </c>
      <c r="I20" s="10">
        <v>43950</v>
      </c>
      <c r="J20" s="12">
        <v>12.70468</v>
      </c>
      <c r="K20" s="12">
        <v>170.39591661</v>
      </c>
      <c r="L20" s="8">
        <v>53802</v>
      </c>
      <c r="M20" s="12">
        <v>0.81558676937018226</v>
      </c>
      <c r="N20" s="12">
        <v>26.150000000000091</v>
      </c>
      <c r="O20" s="12" t="s">
        <v>28</v>
      </c>
      <c r="P20" s="10">
        <v>43949</v>
      </c>
      <c r="Q20" s="12">
        <v>22.719139999999999</v>
      </c>
      <c r="R20" s="12">
        <v>299.34436413999998</v>
      </c>
      <c r="S20">
        <v>74146</v>
      </c>
      <c r="T20" s="12">
        <v>2.9491551697411218</v>
      </c>
      <c r="U20" s="12">
        <v>47.700000000000045</v>
      </c>
      <c r="V20" s="12" t="s">
        <v>28</v>
      </c>
      <c r="W20" s="7">
        <v>43948</v>
      </c>
      <c r="X20" s="12">
        <v>15.723750000000001</v>
      </c>
      <c r="Y20" s="12">
        <v>201.24757217999999</v>
      </c>
      <c r="Z20" s="8">
        <v>65099</v>
      </c>
      <c r="AA20" s="12">
        <v>4.3886894437497554</v>
      </c>
      <c r="AB20" s="12">
        <v>53</v>
      </c>
      <c r="AC20" s="8" t="s">
        <v>28</v>
      </c>
      <c r="AD20" s="10">
        <v>43945</v>
      </c>
      <c r="AE20" s="12">
        <v>30.948270000000001</v>
      </c>
      <c r="AF20" s="12">
        <v>395.52836481500003</v>
      </c>
      <c r="AG20" s="8">
        <v>102948</v>
      </c>
      <c r="AH20" s="12">
        <v>-2.4336457430889258</v>
      </c>
      <c r="AI20">
        <v>83</v>
      </c>
      <c r="AJ20" s="12" t="s">
        <v>28</v>
      </c>
      <c r="AK20" s="7">
        <v>43944</v>
      </c>
      <c r="AL20" s="12">
        <v>22.609169999999999</v>
      </c>
      <c r="AM20" s="12">
        <v>284.36242760499999</v>
      </c>
      <c r="AN20" s="8">
        <v>72885</v>
      </c>
      <c r="AO20" s="12">
        <v>4.3971864588046605</v>
      </c>
      <c r="AP20" s="12">
        <v>69.75</v>
      </c>
      <c r="AQ20" t="s">
        <v>28</v>
      </c>
      <c r="AR20" s="10">
        <v>43943</v>
      </c>
      <c r="AS20" s="12">
        <v>14.32117</v>
      </c>
      <c r="AT20" s="12">
        <v>172.32756595499998</v>
      </c>
      <c r="AU20">
        <v>45879</v>
      </c>
      <c r="AV20" s="12">
        <v>1.1829390203265426</v>
      </c>
      <c r="AW20" s="12">
        <v>53.849999999999909</v>
      </c>
      <c r="AX20" s="10" t="s">
        <v>28</v>
      </c>
      <c r="AY20" s="10">
        <v>43942</v>
      </c>
      <c r="AZ20" s="12">
        <v>18.249890000000001</v>
      </c>
      <c r="BA20" s="12">
        <v>215.77280729499998</v>
      </c>
      <c r="BB20" s="8">
        <v>48208</v>
      </c>
      <c r="BC20" s="12">
        <v>-0.90671966215377342</v>
      </c>
      <c r="BD20" s="12">
        <v>50</v>
      </c>
      <c r="BE20" s="12" t="s">
        <v>28</v>
      </c>
      <c r="BF20" s="10">
        <v>43941</v>
      </c>
      <c r="BG20" s="12">
        <v>7.9059499999999998</v>
      </c>
      <c r="BH20" s="12">
        <v>96.542825879999995</v>
      </c>
      <c r="BI20">
        <v>48187</v>
      </c>
      <c r="BJ20" s="12">
        <v>-2.4776047130982017</v>
      </c>
      <c r="BK20" s="12">
        <v>46.599999999999909</v>
      </c>
      <c r="BL20" s="12" t="s">
        <v>28</v>
      </c>
      <c r="BM20" s="7">
        <v>43938</v>
      </c>
      <c r="BN20" s="12">
        <v>14.57555</v>
      </c>
      <c r="BO20" s="12">
        <v>180.925646215</v>
      </c>
      <c r="BP20" s="8">
        <v>67575</v>
      </c>
      <c r="BQ20" s="12">
        <v>0.44325159611240256</v>
      </c>
      <c r="BR20" s="12">
        <v>85.400000000000091</v>
      </c>
      <c r="BS20" t="s">
        <v>28</v>
      </c>
      <c r="BT20" s="10">
        <v>43937</v>
      </c>
      <c r="BU20" s="12">
        <v>13.51651</v>
      </c>
      <c r="BV20" s="12">
        <v>162.337803595</v>
      </c>
      <c r="BW20" s="8">
        <v>56409</v>
      </c>
      <c r="BX20" s="12">
        <v>3.1775700934579438</v>
      </c>
      <c r="BY20">
        <v>91.299999999999955</v>
      </c>
      <c r="BZ20" s="12" t="s">
        <v>28</v>
      </c>
      <c r="CA20" s="7">
        <v>43936</v>
      </c>
      <c r="CB20" s="12">
        <v>10.882020000000001</v>
      </c>
      <c r="CC20" s="12">
        <v>132.845626135</v>
      </c>
      <c r="CD20" s="8">
        <v>56150</v>
      </c>
      <c r="CE20" s="12">
        <v>1.2711864406779738</v>
      </c>
      <c r="CF20" s="12">
        <v>55.849999999999909</v>
      </c>
      <c r="CG20" s="12" t="s">
        <v>28</v>
      </c>
      <c r="CH20" s="10">
        <v>43934</v>
      </c>
      <c r="CI20" s="12">
        <v>11.93225</v>
      </c>
      <c r="CJ20" s="12">
        <v>141.10064202000001</v>
      </c>
      <c r="CK20" s="8">
        <v>52756</v>
      </c>
      <c r="CL20" s="12">
        <v>-3.5776087568916286</v>
      </c>
      <c r="CM20" s="12">
        <v>88.25</v>
      </c>
      <c r="CN20" s="12" t="s">
        <v>28</v>
      </c>
      <c r="CO20" s="10">
        <v>43930</v>
      </c>
      <c r="CP20" s="12">
        <v>9.8111200000000007</v>
      </c>
      <c r="CQ20" s="12">
        <v>122.157420165</v>
      </c>
      <c r="CR20" s="8">
        <v>48359</v>
      </c>
      <c r="CS20" s="12">
        <v>-0.16531591468085599</v>
      </c>
      <c r="CT20" s="12">
        <v>61</v>
      </c>
      <c r="CU20" s="12" t="s">
        <v>28</v>
      </c>
      <c r="CV20" s="10">
        <v>43929</v>
      </c>
      <c r="CW20" s="12">
        <v>13.46088</v>
      </c>
      <c r="CX20" s="12">
        <v>172.64856330000001</v>
      </c>
      <c r="CY20" s="8">
        <v>66274</v>
      </c>
      <c r="CZ20" s="12">
        <v>-0.59772143774069686</v>
      </c>
      <c r="DA20" s="12">
        <v>111</v>
      </c>
      <c r="DD20" t="str">
        <f t="shared" si="1"/>
        <v>BATAINDIA</v>
      </c>
      <c r="DE20" s="12">
        <v>22.935249057827512</v>
      </c>
      <c r="DF20" s="12">
        <v>-44.079397371555437</v>
      </c>
      <c r="DG20" s="12">
        <v>44.489323475633988</v>
      </c>
      <c r="DH20" s="12">
        <v>-49.193444415471369</v>
      </c>
      <c r="DI20" s="12">
        <v>36.883706920687501</v>
      </c>
      <c r="DJ20" s="12">
        <v>57.872366573401465</v>
      </c>
      <c r="DK20" s="12">
        <v>-21.527362630678869</v>
      </c>
      <c r="DL20" s="12">
        <v>130.83740726920863</v>
      </c>
      <c r="DM20" s="12">
        <v>-45.758822137072016</v>
      </c>
      <c r="DN20" s="12">
        <v>7.8351586319249531</v>
      </c>
      <c r="DO20" s="12">
        <v>24.209567708936387</v>
      </c>
      <c r="DP20" s="12">
        <v>-8.8016090846235961</v>
      </c>
      <c r="DQ20" s="12">
        <v>21.619651986725255</v>
      </c>
      <c r="DT20" t="str">
        <f t="shared" si="2"/>
        <v>BATAINDIA</v>
      </c>
      <c r="DU20" s="13">
        <v>23.943888299495562</v>
      </c>
      <c r="DV20" s="13">
        <v>-43.076958505787083</v>
      </c>
      <c r="DW20" s="13">
        <v>48.744335594896114</v>
      </c>
      <c r="DX20" s="13">
        <v>-49.11930721476088</v>
      </c>
      <c r="DY20" s="13">
        <v>39.093046907173537</v>
      </c>
      <c r="DZ20" s="13">
        <v>65.012733760340907</v>
      </c>
      <c r="EA20" s="13">
        <v>-20.134715715406433</v>
      </c>
      <c r="EB20" s="13">
        <v>123.49957682324266</v>
      </c>
      <c r="EC20" s="13">
        <v>-46.639501972387635</v>
      </c>
      <c r="ED20" s="13">
        <v>11.450101090669499</v>
      </c>
      <c r="EE20" s="13">
        <v>22.200337578317811</v>
      </c>
      <c r="EF20" s="13">
        <v>-5.8504453040191811</v>
      </c>
      <c r="EG20" s="13">
        <v>15.507221607507008</v>
      </c>
      <c r="EI20" t="str">
        <f t="shared" si="3"/>
        <v>BATAINDIA</v>
      </c>
      <c r="EJ20" s="12">
        <f t="shared" si="66"/>
        <v>15.61853</v>
      </c>
      <c r="EK20" s="12">
        <f t="shared" si="67"/>
        <v>12.70468</v>
      </c>
      <c r="EL20" s="12">
        <f t="shared" si="68"/>
        <v>22.719139999999999</v>
      </c>
      <c r="EM20" s="12">
        <f t="shared" si="69"/>
        <v>15.723750000000001</v>
      </c>
      <c r="EN20" s="12">
        <f t="shared" si="70"/>
        <v>30.948270000000001</v>
      </c>
      <c r="EO20" s="12">
        <f t="shared" si="71"/>
        <v>22.609169999999999</v>
      </c>
      <c r="EP20" s="12">
        <f t="shared" si="72"/>
        <v>14.32117</v>
      </c>
      <c r="EQ20" s="12">
        <f t="shared" si="73"/>
        <v>18.249890000000001</v>
      </c>
      <c r="ER20" s="12">
        <f t="shared" si="74"/>
        <v>7.9059499999999998</v>
      </c>
      <c r="ES20" s="12">
        <f t="shared" si="75"/>
        <v>14.57555</v>
      </c>
      <c r="ET20" s="12">
        <f t="shared" si="76"/>
        <v>13.51651</v>
      </c>
      <c r="EU20" s="12">
        <f t="shared" si="77"/>
        <v>10.882020000000001</v>
      </c>
      <c r="EV20" s="12">
        <f t="shared" si="78"/>
        <v>11.93225</v>
      </c>
      <c r="EW20" s="12">
        <f t="shared" si="79"/>
        <v>9.8111200000000007</v>
      </c>
      <c r="EZ20" s="10" t="str">
        <f t="shared" si="4"/>
        <v>BATAINDIA</v>
      </c>
      <c r="FA20" s="12">
        <f t="shared" si="80"/>
        <v>17.049189999999999</v>
      </c>
      <c r="FB20" s="12">
        <f t="shared" si="81"/>
        <v>20.941002000000005</v>
      </c>
      <c r="FC20" s="12">
        <f t="shared" si="82"/>
        <v>18.147752499999999</v>
      </c>
      <c r="FD20" s="12">
        <f t="shared" si="83"/>
        <v>15.838420769230769</v>
      </c>
      <c r="FF20" s="12"/>
      <c r="FG20" s="10" t="str">
        <f t="shared" si="5"/>
        <v>BATAINDIA</v>
      </c>
      <c r="FH20" s="12">
        <f t="shared" si="6"/>
        <v>211.19532455000001</v>
      </c>
      <c r="FI20" s="12">
        <f t="shared" si="7"/>
        <v>170.39591661</v>
      </c>
      <c r="FJ20" s="12">
        <f t="shared" si="8"/>
        <v>299.34436413999998</v>
      </c>
      <c r="FK20" s="12">
        <f t="shared" si="9"/>
        <v>201.24757217999999</v>
      </c>
      <c r="FL20" s="12">
        <f t="shared" si="10"/>
        <v>395.52836481500003</v>
      </c>
      <c r="FM20" s="12">
        <f t="shared" si="11"/>
        <v>284.36242760499999</v>
      </c>
      <c r="FN20" s="12">
        <f t="shared" si="12"/>
        <v>172.32756595499998</v>
      </c>
      <c r="FO20" s="12">
        <f t="shared" si="13"/>
        <v>215.77280729499998</v>
      </c>
      <c r="FP20" s="12">
        <f t="shared" si="14"/>
        <v>96.542825879999995</v>
      </c>
      <c r="FQ20" s="12">
        <f t="shared" si="15"/>
        <v>180.925646215</v>
      </c>
      <c r="FR20" s="12">
        <f t="shared" si="16"/>
        <v>162.337803595</v>
      </c>
      <c r="FS20" s="12">
        <f t="shared" si="17"/>
        <v>132.845626135</v>
      </c>
      <c r="FT20" s="12">
        <f t="shared" si="18"/>
        <v>141.10064202000001</v>
      </c>
      <c r="FU20" s="12">
        <f t="shared" si="19"/>
        <v>122.157420165</v>
      </c>
      <c r="FX20" s="10" t="str">
        <f t="shared" si="20"/>
        <v>BATAINDIA</v>
      </c>
      <c r="FY20" s="12">
        <f t="shared" si="84"/>
        <v>223.66261764333333</v>
      </c>
      <c r="FZ20" s="12">
        <f t="shared" si="85"/>
        <v>270.17572907000005</v>
      </c>
      <c r="GA20" s="12">
        <f t="shared" si="86"/>
        <v>229.44023056</v>
      </c>
      <c r="GB20" s="12">
        <f t="shared" si="87"/>
        <v>198.06838327769233</v>
      </c>
      <c r="GE20" s="10" t="str">
        <f t="shared" si="21"/>
        <v>BATAINDIA</v>
      </c>
      <c r="GF20" s="8">
        <f t="shared" si="22"/>
        <v>68784</v>
      </c>
      <c r="GG20" s="8">
        <f t="shared" si="23"/>
        <v>53802</v>
      </c>
      <c r="GH20">
        <f t="shared" si="24"/>
        <v>74146</v>
      </c>
      <c r="GI20" s="8">
        <f t="shared" si="25"/>
        <v>65099</v>
      </c>
      <c r="GJ20" s="8">
        <f t="shared" si="26"/>
        <v>102948</v>
      </c>
      <c r="GK20" s="8">
        <f t="shared" si="27"/>
        <v>72885</v>
      </c>
      <c r="GL20">
        <f t="shared" si="28"/>
        <v>45879</v>
      </c>
      <c r="GM20" s="8">
        <f t="shared" si="29"/>
        <v>48208</v>
      </c>
      <c r="GN20" s="8">
        <f t="shared" si="30"/>
        <v>48187</v>
      </c>
      <c r="GO20" s="8">
        <f t="shared" si="31"/>
        <v>67575</v>
      </c>
      <c r="GP20" s="8">
        <f t="shared" si="32"/>
        <v>56409</v>
      </c>
      <c r="GQ20" s="8">
        <f t="shared" si="33"/>
        <v>56150</v>
      </c>
      <c r="GR20" s="8">
        <f t="shared" si="34"/>
        <v>52756</v>
      </c>
      <c r="GS20" s="8">
        <f t="shared" si="35"/>
        <v>48359</v>
      </c>
      <c r="GV20" s="10" t="str">
        <f t="shared" si="0"/>
        <v>BATAINDIA</v>
      </c>
      <c r="GW20" s="8">
        <f t="shared" si="88"/>
        <v>64349</v>
      </c>
      <c r="GX20" s="8">
        <f t="shared" si="89"/>
        <v>73776</v>
      </c>
      <c r="GY20" s="8">
        <f t="shared" si="90"/>
        <v>63894.25</v>
      </c>
      <c r="GZ20" s="8">
        <f t="shared" si="91"/>
        <v>60954.076923076922</v>
      </c>
      <c r="HC20" s="10" t="str">
        <f t="shared" si="36"/>
        <v>BATAINDIA</v>
      </c>
      <c r="HD20" s="12">
        <f t="shared" si="37"/>
        <v>3.2769121548406313</v>
      </c>
      <c r="HE20" s="12">
        <f t="shared" si="38"/>
        <v>0.81558676937018226</v>
      </c>
      <c r="HF20" s="12">
        <f t="shared" si="39"/>
        <v>2.9491551697411218</v>
      </c>
      <c r="HG20" s="12">
        <f t="shared" si="40"/>
        <v>4.3886894437497554</v>
      </c>
      <c r="HH20" s="12">
        <f t="shared" si="41"/>
        <v>-2.4336457430889258</v>
      </c>
      <c r="HI20" s="12">
        <f t="shared" si="42"/>
        <v>4.3971864588046605</v>
      </c>
      <c r="HJ20" s="12">
        <f t="shared" si="43"/>
        <v>1.1829390203265426</v>
      </c>
      <c r="HK20" s="12">
        <f t="shared" si="44"/>
        <v>-0.90671966215377342</v>
      </c>
      <c r="HL20" s="12">
        <f t="shared" si="45"/>
        <v>-2.4776047130982017</v>
      </c>
      <c r="HM20" s="12">
        <f t="shared" si="46"/>
        <v>0.44325159611240256</v>
      </c>
      <c r="HN20" s="12">
        <f t="shared" si="47"/>
        <v>3.1775700934579438</v>
      </c>
      <c r="HO20" s="12">
        <f t="shared" si="48"/>
        <v>1.2711864406779738</v>
      </c>
      <c r="HP20" s="12">
        <f t="shared" si="49"/>
        <v>-3.5776087568916286</v>
      </c>
      <c r="HQ20" s="12">
        <f t="shared" si="50"/>
        <v>-0.16531591468085599</v>
      </c>
      <c r="HT20" s="10" t="str">
        <f t="shared" si="51"/>
        <v>BATAINDIA</v>
      </c>
      <c r="HU20" s="13">
        <f t="shared" si="52"/>
        <v>62</v>
      </c>
      <c r="HV20" s="12">
        <f t="shared" si="53"/>
        <v>26.150000000000091</v>
      </c>
      <c r="HW20" s="12">
        <f t="shared" si="54"/>
        <v>47.700000000000045</v>
      </c>
      <c r="HX20" s="12">
        <f t="shared" si="55"/>
        <v>53</v>
      </c>
      <c r="HY20">
        <f t="shared" si="56"/>
        <v>83</v>
      </c>
      <c r="HZ20" s="12">
        <f t="shared" si="57"/>
        <v>69.75</v>
      </c>
      <c r="IA20" s="12">
        <f t="shared" si="58"/>
        <v>53.849999999999909</v>
      </c>
      <c r="IB20" s="12">
        <f t="shared" si="59"/>
        <v>50</v>
      </c>
      <c r="IC20" s="12">
        <f t="shared" si="60"/>
        <v>46.599999999999909</v>
      </c>
      <c r="ID20" s="12">
        <f t="shared" si="61"/>
        <v>85.400000000000091</v>
      </c>
      <c r="IE20">
        <f t="shared" si="62"/>
        <v>91.299999999999955</v>
      </c>
      <c r="IF20" s="12">
        <f t="shared" si="63"/>
        <v>55.849999999999909</v>
      </c>
      <c r="IG20" s="12">
        <f t="shared" si="64"/>
        <v>88.25</v>
      </c>
      <c r="IH20" s="12">
        <f t="shared" si="65"/>
        <v>61</v>
      </c>
      <c r="II20" s="13" t="str">
        <f t="shared" si="92"/>
        <v/>
      </c>
      <c r="IJ20" t="str">
        <f t="shared" si="93"/>
        <v/>
      </c>
      <c r="IK20" t="str">
        <f t="shared" si="94"/>
        <v/>
      </c>
      <c r="IL20" t="str">
        <f t="shared" si="95"/>
        <v/>
      </c>
    </row>
    <row r="21" spans="1:246" x14ac:dyDescent="0.25">
      <c r="A21" t="s">
        <v>29</v>
      </c>
      <c r="B21" s="10">
        <v>43951</v>
      </c>
      <c r="C21" s="12">
        <v>171.10088999999999</v>
      </c>
      <c r="D21" s="12">
        <v>124.7335289</v>
      </c>
      <c r="E21" s="8">
        <v>56343</v>
      </c>
      <c r="F21" s="12">
        <v>-1.5037593984962521</v>
      </c>
      <c r="G21" s="13">
        <v>3.1000000000000085</v>
      </c>
      <c r="H21" s="10" t="s">
        <v>29</v>
      </c>
      <c r="I21" s="10">
        <v>43950</v>
      </c>
      <c r="J21" s="12">
        <v>97.765600000000006</v>
      </c>
      <c r="K21" s="12">
        <v>71.391358264999994</v>
      </c>
      <c r="L21" s="8">
        <v>44031</v>
      </c>
      <c r="M21" s="12">
        <v>-0.40955631399317016</v>
      </c>
      <c r="N21" s="12">
        <v>1.9499999999999886</v>
      </c>
      <c r="O21" s="12" t="s">
        <v>29</v>
      </c>
      <c r="P21" s="10">
        <v>43949</v>
      </c>
      <c r="Q21" s="12">
        <v>47.124079999999999</v>
      </c>
      <c r="R21" s="12">
        <v>34.62927955</v>
      </c>
      <c r="S21">
        <v>18651</v>
      </c>
      <c r="T21" s="12">
        <v>-0.4752206381534399</v>
      </c>
      <c r="U21" s="12">
        <v>1.7999999999999972</v>
      </c>
      <c r="V21" s="12" t="s">
        <v>29</v>
      </c>
      <c r="W21" s="7">
        <v>43948</v>
      </c>
      <c r="X21" s="12">
        <v>72.487039999999993</v>
      </c>
      <c r="Y21" s="12">
        <v>54.127131695000003</v>
      </c>
      <c r="Z21" s="8">
        <v>32058</v>
      </c>
      <c r="AA21" s="12">
        <v>-1.1401743796109918</v>
      </c>
      <c r="AB21" s="12">
        <v>2.6999999999999886</v>
      </c>
      <c r="AC21" s="8" t="s">
        <v>29</v>
      </c>
      <c r="AD21" s="10">
        <v>43945</v>
      </c>
      <c r="AE21" s="12">
        <v>242.92850999999999</v>
      </c>
      <c r="AF21" s="12">
        <v>184.903225615</v>
      </c>
      <c r="AG21" s="8">
        <v>74560</v>
      </c>
      <c r="AH21" s="12">
        <v>-2.6315789473684208</v>
      </c>
      <c r="AI21">
        <v>4.3500000000000085</v>
      </c>
      <c r="AJ21" s="12" t="s">
        <v>29</v>
      </c>
      <c r="AK21" s="7">
        <v>43944</v>
      </c>
      <c r="AL21" s="12">
        <v>130.50062</v>
      </c>
      <c r="AM21" s="12">
        <v>100.83674521</v>
      </c>
      <c r="AN21" s="8">
        <v>53788</v>
      </c>
      <c r="AO21" s="12">
        <v>-0.84856396866839634</v>
      </c>
      <c r="AP21" s="12">
        <v>3.3999999999999915</v>
      </c>
      <c r="AQ21" t="s">
        <v>29</v>
      </c>
      <c r="AR21" s="10">
        <v>43943</v>
      </c>
      <c r="AS21" s="12">
        <v>105.73856000000001</v>
      </c>
      <c r="AT21" s="12">
        <v>80.749475024999995</v>
      </c>
      <c r="AU21">
        <v>45809</v>
      </c>
      <c r="AV21" s="12">
        <v>1.0540184453227894</v>
      </c>
      <c r="AW21" s="12">
        <v>2.7999999999999972</v>
      </c>
      <c r="AX21" s="10" t="s">
        <v>29</v>
      </c>
      <c r="AY21" s="10">
        <v>43942</v>
      </c>
      <c r="AZ21" s="12">
        <v>206.73343</v>
      </c>
      <c r="BA21" s="12">
        <v>155.53345702499999</v>
      </c>
      <c r="BB21" s="8">
        <v>81809</v>
      </c>
      <c r="BC21" s="12">
        <v>0.59721300597213389</v>
      </c>
      <c r="BD21" s="12">
        <v>4.75</v>
      </c>
      <c r="BE21" s="12" t="s">
        <v>29</v>
      </c>
      <c r="BF21" s="10">
        <v>43941</v>
      </c>
      <c r="BG21" s="12">
        <v>348.49648999999999</v>
      </c>
      <c r="BH21" s="12">
        <v>262.46734931500004</v>
      </c>
      <c r="BI21">
        <v>118153</v>
      </c>
      <c r="BJ21" s="12">
        <v>5.820476858345029</v>
      </c>
      <c r="BK21" s="12">
        <v>5.8499999999999943</v>
      </c>
      <c r="BL21" s="12" t="s">
        <v>29</v>
      </c>
      <c r="BM21" s="7">
        <v>43938</v>
      </c>
      <c r="BN21" s="12">
        <v>197.18808000000001</v>
      </c>
      <c r="BO21" s="12">
        <v>140.58187482</v>
      </c>
      <c r="BP21" s="8">
        <v>31662</v>
      </c>
      <c r="BQ21" s="12">
        <v>1.267605633802825</v>
      </c>
      <c r="BR21" s="12">
        <v>2.4499999999999886</v>
      </c>
      <c r="BS21" t="s">
        <v>29</v>
      </c>
      <c r="BT21" s="10">
        <v>43937</v>
      </c>
      <c r="BU21" s="12">
        <v>235.32177999999999</v>
      </c>
      <c r="BV21" s="12">
        <v>167.54465500999999</v>
      </c>
      <c r="BW21" s="8">
        <v>41636</v>
      </c>
      <c r="BX21" s="12">
        <v>1.795977011494253</v>
      </c>
      <c r="BY21">
        <v>2</v>
      </c>
      <c r="BZ21" s="12" t="s">
        <v>29</v>
      </c>
      <c r="CA21" s="7">
        <v>43936</v>
      </c>
      <c r="CB21" s="12">
        <v>114.8631</v>
      </c>
      <c r="CC21" s="12">
        <v>81.933110679999999</v>
      </c>
      <c r="CD21" s="8">
        <v>50693</v>
      </c>
      <c r="CE21" s="12">
        <v>-0.9929078014184437</v>
      </c>
      <c r="CF21" s="12">
        <v>4.3499999999999943</v>
      </c>
      <c r="CG21" s="12" t="s">
        <v>29</v>
      </c>
      <c r="CH21" s="10">
        <v>43934</v>
      </c>
      <c r="CI21" s="12">
        <v>99.95138</v>
      </c>
      <c r="CJ21" s="12">
        <v>71.281035259999996</v>
      </c>
      <c r="CK21" s="8">
        <v>45989</v>
      </c>
      <c r="CL21" s="12">
        <v>0.64148253741979844</v>
      </c>
      <c r="CM21" s="12">
        <v>3.4000000000000057</v>
      </c>
      <c r="CN21" s="12" t="s">
        <v>29</v>
      </c>
      <c r="CO21" s="10">
        <v>43930</v>
      </c>
      <c r="CP21" s="12">
        <v>97.225740000000002</v>
      </c>
      <c r="CQ21" s="12">
        <v>67.503955050000002</v>
      </c>
      <c r="CR21" s="8">
        <v>46350</v>
      </c>
      <c r="CS21" s="12">
        <v>5.6475903614457827</v>
      </c>
      <c r="CT21" s="12">
        <v>4.4000000000000057</v>
      </c>
      <c r="CU21" s="12" t="s">
        <v>29</v>
      </c>
      <c r="CV21" s="10">
        <v>43929</v>
      </c>
      <c r="CW21" s="12">
        <v>166.99885</v>
      </c>
      <c r="CX21" s="12">
        <v>113.870506955</v>
      </c>
      <c r="CY21" s="8">
        <v>69587</v>
      </c>
      <c r="CZ21" s="12">
        <v>-3.6231884057971016</v>
      </c>
      <c r="DA21" s="12">
        <v>6.2000000000000028</v>
      </c>
      <c r="DD21" t="str">
        <f t="shared" si="1"/>
        <v>BEL</v>
      </c>
      <c r="DE21" s="12">
        <v>75.011343458230684</v>
      </c>
      <c r="DF21" s="12">
        <v>107.4642093808516</v>
      </c>
      <c r="DG21" s="12">
        <v>-34.989647804628241</v>
      </c>
      <c r="DH21" s="12">
        <v>-70.16116387491941</v>
      </c>
      <c r="DI21" s="12">
        <v>86.151230545877866</v>
      </c>
      <c r="DJ21" s="12">
        <v>23.418192946830359</v>
      </c>
      <c r="DK21" s="12">
        <v>-48.852703696736413</v>
      </c>
      <c r="DL21" s="12">
        <v>-40.678475699999161</v>
      </c>
      <c r="DM21" s="12">
        <v>76.733040861293418</v>
      </c>
      <c r="DN21" s="12">
        <v>-16.204917368889518</v>
      </c>
      <c r="DO21" s="12">
        <v>104.8715209671339</v>
      </c>
      <c r="DP21" s="12">
        <v>14.918973604966737</v>
      </c>
      <c r="DQ21" s="12">
        <v>2.8034139930434043</v>
      </c>
      <c r="DT21" t="str">
        <f t="shared" si="2"/>
        <v>BEL</v>
      </c>
      <c r="DU21" s="13">
        <v>74.717965775349725</v>
      </c>
      <c r="DV21" s="13">
        <v>106.15894755165355</v>
      </c>
      <c r="DW21" s="13">
        <v>-36.022326575271158</v>
      </c>
      <c r="DX21" s="13">
        <v>-70.726778013217626</v>
      </c>
      <c r="DY21" s="13">
        <v>83.368895168051395</v>
      </c>
      <c r="DZ21" s="13">
        <v>24.87603811514688</v>
      </c>
      <c r="EA21" s="13">
        <v>-48.082247659408381</v>
      </c>
      <c r="EB21" s="13">
        <v>-40.741788481150621</v>
      </c>
      <c r="EC21" s="13">
        <v>86.700703523168471</v>
      </c>
      <c r="ED21" s="13">
        <v>-16.092891885086217</v>
      </c>
      <c r="EE21" s="13">
        <v>104.48955693183257</v>
      </c>
      <c r="EF21" s="13">
        <v>14.943772044199688</v>
      </c>
      <c r="EG21" s="13">
        <v>5.5953465351805249</v>
      </c>
      <c r="EI21" t="str">
        <f t="shared" si="3"/>
        <v>BEL</v>
      </c>
      <c r="EJ21" s="12">
        <f t="shared" si="66"/>
        <v>171.10088999999999</v>
      </c>
      <c r="EK21" s="12">
        <f t="shared" si="67"/>
        <v>97.765600000000006</v>
      </c>
      <c r="EL21" s="12">
        <f t="shared" si="68"/>
        <v>47.124079999999999</v>
      </c>
      <c r="EM21" s="12">
        <f t="shared" si="69"/>
        <v>72.487039999999993</v>
      </c>
      <c r="EN21" s="12">
        <f t="shared" si="70"/>
        <v>242.92850999999999</v>
      </c>
      <c r="EO21" s="12">
        <f t="shared" si="71"/>
        <v>130.50062</v>
      </c>
      <c r="EP21" s="12">
        <f t="shared" si="72"/>
        <v>105.73856000000001</v>
      </c>
      <c r="EQ21" s="12">
        <f t="shared" si="73"/>
        <v>206.73343</v>
      </c>
      <c r="ER21" s="12">
        <f t="shared" si="74"/>
        <v>348.49648999999999</v>
      </c>
      <c r="ES21" s="12">
        <f t="shared" si="75"/>
        <v>197.18808000000001</v>
      </c>
      <c r="ET21" s="12">
        <f t="shared" si="76"/>
        <v>235.32177999999999</v>
      </c>
      <c r="EU21" s="12">
        <f t="shared" si="77"/>
        <v>114.8631</v>
      </c>
      <c r="EV21" s="12">
        <f t="shared" si="78"/>
        <v>99.95138</v>
      </c>
      <c r="EW21" s="12">
        <f t="shared" si="79"/>
        <v>97.225740000000002</v>
      </c>
      <c r="EZ21" s="10" t="str">
        <f t="shared" si="4"/>
        <v>BEL</v>
      </c>
      <c r="FA21" s="12">
        <f t="shared" si="80"/>
        <v>72.458906666666664</v>
      </c>
      <c r="FB21" s="12">
        <f t="shared" si="81"/>
        <v>118.16117</v>
      </c>
      <c r="FC21" s="12">
        <f t="shared" si="82"/>
        <v>156.47179125</v>
      </c>
      <c r="FD21" s="12">
        <f t="shared" si="83"/>
        <v>153.56341615384616</v>
      </c>
      <c r="FF21" s="12"/>
      <c r="FG21" s="10" t="str">
        <f t="shared" si="5"/>
        <v>BEL</v>
      </c>
      <c r="FH21" s="12">
        <f t="shared" si="6"/>
        <v>124.7335289</v>
      </c>
      <c r="FI21" s="12">
        <f t="shared" si="7"/>
        <v>71.391358264999994</v>
      </c>
      <c r="FJ21" s="12">
        <f t="shared" si="8"/>
        <v>34.62927955</v>
      </c>
      <c r="FK21" s="12">
        <f t="shared" si="9"/>
        <v>54.127131695000003</v>
      </c>
      <c r="FL21" s="12">
        <f t="shared" si="10"/>
        <v>184.903225615</v>
      </c>
      <c r="FM21" s="12">
        <f t="shared" si="11"/>
        <v>100.83674521</v>
      </c>
      <c r="FN21" s="12">
        <f t="shared" si="12"/>
        <v>80.749475024999995</v>
      </c>
      <c r="FO21" s="12">
        <f t="shared" si="13"/>
        <v>155.53345702499999</v>
      </c>
      <c r="FP21" s="12">
        <f t="shared" si="14"/>
        <v>262.46734931500004</v>
      </c>
      <c r="FQ21" s="12">
        <f t="shared" si="15"/>
        <v>140.58187482</v>
      </c>
      <c r="FR21" s="12">
        <f t="shared" si="16"/>
        <v>167.54465500999999</v>
      </c>
      <c r="FS21" s="12">
        <f t="shared" si="17"/>
        <v>81.933110679999999</v>
      </c>
      <c r="FT21" s="12">
        <f t="shared" si="18"/>
        <v>71.281035259999996</v>
      </c>
      <c r="FU21" s="12">
        <f t="shared" si="19"/>
        <v>67.503955050000002</v>
      </c>
      <c r="FX21" s="10" t="str">
        <f t="shared" si="20"/>
        <v>BEL</v>
      </c>
      <c r="FY21" s="12">
        <f t="shared" si="84"/>
        <v>53.382589836666661</v>
      </c>
      <c r="FZ21" s="12">
        <f t="shared" si="85"/>
        <v>89.177548067000004</v>
      </c>
      <c r="GA21" s="12">
        <f t="shared" si="86"/>
        <v>118.07975271250001</v>
      </c>
      <c r="GB21" s="12">
        <f t="shared" si="87"/>
        <v>113.34481942461539</v>
      </c>
      <c r="GE21" s="10" t="str">
        <f t="shared" si="21"/>
        <v>BEL</v>
      </c>
      <c r="GF21" s="8">
        <f t="shared" si="22"/>
        <v>56343</v>
      </c>
      <c r="GG21" s="8">
        <f t="shared" si="23"/>
        <v>44031</v>
      </c>
      <c r="GH21">
        <f t="shared" si="24"/>
        <v>18651</v>
      </c>
      <c r="GI21" s="8">
        <f t="shared" si="25"/>
        <v>32058</v>
      </c>
      <c r="GJ21" s="8">
        <f t="shared" si="26"/>
        <v>74560</v>
      </c>
      <c r="GK21" s="8">
        <f t="shared" si="27"/>
        <v>53788</v>
      </c>
      <c r="GL21">
        <f t="shared" si="28"/>
        <v>45809</v>
      </c>
      <c r="GM21" s="8">
        <f t="shared" si="29"/>
        <v>81809</v>
      </c>
      <c r="GN21" s="8">
        <f t="shared" si="30"/>
        <v>118153</v>
      </c>
      <c r="GO21" s="8">
        <f t="shared" si="31"/>
        <v>31662</v>
      </c>
      <c r="GP21" s="8">
        <f t="shared" si="32"/>
        <v>41636</v>
      </c>
      <c r="GQ21" s="8">
        <f t="shared" si="33"/>
        <v>50693</v>
      </c>
      <c r="GR21" s="8">
        <f t="shared" si="34"/>
        <v>45989</v>
      </c>
      <c r="GS21" s="8">
        <f t="shared" si="35"/>
        <v>46350</v>
      </c>
      <c r="GV21" s="10" t="str">
        <f t="shared" si="0"/>
        <v>BEL</v>
      </c>
      <c r="GW21" s="8">
        <f t="shared" si="88"/>
        <v>31580</v>
      </c>
      <c r="GX21" s="8">
        <f t="shared" si="89"/>
        <v>44617.599999999999</v>
      </c>
      <c r="GY21" s="8">
        <f t="shared" si="90"/>
        <v>58607.375</v>
      </c>
      <c r="GZ21" s="8">
        <f t="shared" si="91"/>
        <v>52706.846153846156</v>
      </c>
      <c r="HC21" s="10" t="str">
        <f t="shared" si="36"/>
        <v>BEL</v>
      </c>
      <c r="HD21" s="12">
        <f t="shared" si="37"/>
        <v>-1.5037593984962521</v>
      </c>
      <c r="HE21" s="12">
        <f t="shared" si="38"/>
        <v>-0.40955631399317016</v>
      </c>
      <c r="HF21" s="12">
        <f t="shared" si="39"/>
        <v>-0.4752206381534399</v>
      </c>
      <c r="HG21" s="12">
        <f t="shared" si="40"/>
        <v>-1.1401743796109918</v>
      </c>
      <c r="HH21" s="12">
        <f t="shared" si="41"/>
        <v>-2.6315789473684208</v>
      </c>
      <c r="HI21" s="12">
        <f t="shared" si="42"/>
        <v>-0.84856396866839634</v>
      </c>
      <c r="HJ21" s="12">
        <f t="shared" si="43"/>
        <v>1.0540184453227894</v>
      </c>
      <c r="HK21" s="12">
        <f t="shared" si="44"/>
        <v>0.59721300597213389</v>
      </c>
      <c r="HL21" s="12">
        <f t="shared" si="45"/>
        <v>5.820476858345029</v>
      </c>
      <c r="HM21" s="12">
        <f t="shared" si="46"/>
        <v>1.267605633802825</v>
      </c>
      <c r="HN21" s="12">
        <f t="shared" si="47"/>
        <v>1.795977011494253</v>
      </c>
      <c r="HO21" s="12">
        <f t="shared" si="48"/>
        <v>-0.9929078014184437</v>
      </c>
      <c r="HP21" s="12">
        <f t="shared" si="49"/>
        <v>0.64148253741979844</v>
      </c>
      <c r="HQ21" s="12">
        <f t="shared" si="50"/>
        <v>5.6475903614457827</v>
      </c>
      <c r="HT21" s="10" t="str">
        <f t="shared" si="51"/>
        <v>BEL</v>
      </c>
      <c r="HU21" s="13">
        <f t="shared" si="52"/>
        <v>3.1000000000000085</v>
      </c>
      <c r="HV21" s="12">
        <f t="shared" si="53"/>
        <v>1.9499999999999886</v>
      </c>
      <c r="HW21" s="12">
        <f t="shared" si="54"/>
        <v>1.7999999999999972</v>
      </c>
      <c r="HX21" s="12">
        <f t="shared" si="55"/>
        <v>2.6999999999999886</v>
      </c>
      <c r="HY21">
        <f t="shared" si="56"/>
        <v>4.3500000000000085</v>
      </c>
      <c r="HZ21" s="12">
        <f t="shared" si="57"/>
        <v>3.3999999999999915</v>
      </c>
      <c r="IA21" s="12">
        <f t="shared" si="58"/>
        <v>2.7999999999999972</v>
      </c>
      <c r="IB21" s="12">
        <f t="shared" si="59"/>
        <v>4.75</v>
      </c>
      <c r="IC21" s="12">
        <f t="shared" si="60"/>
        <v>5.8499999999999943</v>
      </c>
      <c r="ID21" s="12">
        <f t="shared" si="61"/>
        <v>2.4499999999999886</v>
      </c>
      <c r="IE21">
        <f t="shared" si="62"/>
        <v>2</v>
      </c>
      <c r="IF21" s="12">
        <f t="shared" si="63"/>
        <v>4.3499999999999943</v>
      </c>
      <c r="IG21" s="12">
        <f t="shared" si="64"/>
        <v>3.4000000000000057</v>
      </c>
      <c r="IH21" s="12">
        <f t="shared" si="65"/>
        <v>4.4000000000000057</v>
      </c>
      <c r="II21" s="13" t="str">
        <f t="shared" si="92"/>
        <v/>
      </c>
      <c r="IJ21" t="str">
        <f t="shared" si="93"/>
        <v/>
      </c>
      <c r="IK21" t="str">
        <f t="shared" si="94"/>
        <v/>
      </c>
      <c r="IL21" t="str">
        <f t="shared" si="95"/>
        <v/>
      </c>
    </row>
    <row r="22" spans="1:246" x14ac:dyDescent="0.25">
      <c r="A22" t="s">
        <v>30</v>
      </c>
      <c r="B22" s="10">
        <v>43951</v>
      </c>
      <c r="C22" s="12">
        <v>22.947310000000002</v>
      </c>
      <c r="D22" s="12">
        <v>116.72403070499999</v>
      </c>
      <c r="E22" s="8">
        <v>40232</v>
      </c>
      <c r="F22" s="12">
        <v>-1.9816336394393428</v>
      </c>
      <c r="G22" s="13">
        <v>14.699999999999989</v>
      </c>
      <c r="H22" s="10" t="s">
        <v>30</v>
      </c>
      <c r="I22" s="10">
        <v>43950</v>
      </c>
      <c r="J22" s="12">
        <v>11.911250000000001</v>
      </c>
      <c r="K22" s="12">
        <v>62.165576285</v>
      </c>
      <c r="L22" s="8">
        <v>21819</v>
      </c>
      <c r="M22" s="12">
        <v>-2.82102085102369</v>
      </c>
      <c r="N22" s="12">
        <v>24.449999999999989</v>
      </c>
      <c r="O22" s="12" t="s">
        <v>30</v>
      </c>
      <c r="P22" s="10">
        <v>43949</v>
      </c>
      <c r="Q22" s="12">
        <v>16.096</v>
      </c>
      <c r="R22" s="12">
        <v>85.867689365000004</v>
      </c>
      <c r="S22">
        <v>29193</v>
      </c>
      <c r="T22" s="12">
        <v>-0.28237951807228912</v>
      </c>
      <c r="U22" s="12">
        <v>23.049999999999955</v>
      </c>
      <c r="V22" s="12" t="s">
        <v>30</v>
      </c>
      <c r="W22" s="7">
        <v>43948</v>
      </c>
      <c r="X22" s="12">
        <v>8.5503900000000002</v>
      </c>
      <c r="Y22" s="12">
        <v>45.163501119999999</v>
      </c>
      <c r="Z22" s="8">
        <v>15902</v>
      </c>
      <c r="AA22" s="12">
        <v>2.751587454300549</v>
      </c>
      <c r="AB22" s="12">
        <v>15.149999999999977</v>
      </c>
      <c r="AC22" s="8" t="s">
        <v>30</v>
      </c>
      <c r="AD22" s="10">
        <v>43945</v>
      </c>
      <c r="AE22" s="12">
        <v>15.02468</v>
      </c>
      <c r="AF22" s="12">
        <v>78.69188102999999</v>
      </c>
      <c r="AG22" s="8">
        <v>36476</v>
      </c>
      <c r="AH22" s="12">
        <v>-0.70725413361367329</v>
      </c>
      <c r="AI22">
        <v>20</v>
      </c>
      <c r="AJ22" s="12" t="s">
        <v>30</v>
      </c>
      <c r="AK22" s="7">
        <v>43944</v>
      </c>
      <c r="AL22" s="12">
        <v>11.865819999999999</v>
      </c>
      <c r="AM22" s="12">
        <v>63.270060989999998</v>
      </c>
      <c r="AN22" s="8">
        <v>24402</v>
      </c>
      <c r="AO22" s="12">
        <v>-1.4604730048054273</v>
      </c>
      <c r="AP22" s="12">
        <v>23.950000000000045</v>
      </c>
      <c r="AQ22" t="s">
        <v>30</v>
      </c>
      <c r="AR22" s="10">
        <v>43943</v>
      </c>
      <c r="AS22" s="12">
        <v>23.624269999999999</v>
      </c>
      <c r="AT22" s="12">
        <v>125.087102165</v>
      </c>
      <c r="AU22">
        <v>36431</v>
      </c>
      <c r="AV22" s="12">
        <v>1.1234885270874946</v>
      </c>
      <c r="AW22" s="12">
        <v>17.299999999999955</v>
      </c>
      <c r="AX22" s="10" t="s">
        <v>30</v>
      </c>
      <c r="AY22" s="10">
        <v>43942</v>
      </c>
      <c r="AZ22" s="12">
        <v>15.932230000000001</v>
      </c>
      <c r="BA22" s="12">
        <v>82.648216640000001</v>
      </c>
      <c r="BB22" s="8">
        <v>30344</v>
      </c>
      <c r="BC22" s="12">
        <v>2.4594147953727963</v>
      </c>
      <c r="BD22" s="12">
        <v>22.699999999999989</v>
      </c>
      <c r="BE22" s="12" t="s">
        <v>30</v>
      </c>
      <c r="BF22" s="10">
        <v>43941</v>
      </c>
      <c r="BG22" s="12">
        <v>7.7865700000000002</v>
      </c>
      <c r="BH22" s="12">
        <v>39.970486725000001</v>
      </c>
      <c r="BI22">
        <v>18708</v>
      </c>
      <c r="BJ22" s="12">
        <v>-0.5235094522540078</v>
      </c>
      <c r="BK22" s="12">
        <v>17.25</v>
      </c>
      <c r="BL22" s="12" t="s">
        <v>30</v>
      </c>
      <c r="BM22" s="7">
        <v>43938</v>
      </c>
      <c r="BN22" s="12">
        <v>9.4885800000000007</v>
      </c>
      <c r="BO22" s="12">
        <v>49.024847999999999</v>
      </c>
      <c r="BP22" s="8">
        <v>18991</v>
      </c>
      <c r="BQ22" s="12">
        <v>-0.65968180054326298</v>
      </c>
      <c r="BR22" s="12">
        <v>23.899999999999977</v>
      </c>
      <c r="BS22" t="s">
        <v>30</v>
      </c>
      <c r="BT22" s="10">
        <v>43937</v>
      </c>
      <c r="BU22" s="12">
        <v>14.76905</v>
      </c>
      <c r="BV22" s="12">
        <v>76.106506800000005</v>
      </c>
      <c r="BW22" s="8">
        <v>34459</v>
      </c>
      <c r="BX22" s="12">
        <v>0.45840241880425686</v>
      </c>
      <c r="BY22">
        <v>14.600000000000023</v>
      </c>
      <c r="BZ22" s="12" t="s">
        <v>30</v>
      </c>
      <c r="CA22" s="7">
        <v>43936</v>
      </c>
      <c r="CB22" s="12">
        <v>24.180759999999999</v>
      </c>
      <c r="CC22" s="12">
        <v>124.429776625</v>
      </c>
      <c r="CD22" s="8">
        <v>61838</v>
      </c>
      <c r="CE22" s="12">
        <v>4.0779062690200902</v>
      </c>
      <c r="CF22" s="12">
        <v>26.250000000000057</v>
      </c>
      <c r="CG22" s="12" t="s">
        <v>30</v>
      </c>
      <c r="CH22" s="10">
        <v>43934</v>
      </c>
      <c r="CI22" s="12">
        <v>13.63753</v>
      </c>
      <c r="CJ22" s="12">
        <v>66.193505295000008</v>
      </c>
      <c r="CK22" s="8">
        <v>26271</v>
      </c>
      <c r="CL22" s="12">
        <v>3.5104364326375661</v>
      </c>
      <c r="CM22" s="12">
        <v>31.800000000000011</v>
      </c>
      <c r="CN22" s="12" t="s">
        <v>30</v>
      </c>
      <c r="CO22" s="10">
        <v>43930</v>
      </c>
      <c r="CP22" s="12">
        <v>8.3248899999999999</v>
      </c>
      <c r="CQ22" s="12">
        <v>39.667302630000002</v>
      </c>
      <c r="CR22" s="8">
        <v>18732</v>
      </c>
      <c r="CS22" s="12">
        <v>2.3300970873786433</v>
      </c>
      <c r="CT22" s="12">
        <v>17.5</v>
      </c>
      <c r="CU22" s="12" t="s">
        <v>30</v>
      </c>
      <c r="CV22" s="10">
        <v>43929</v>
      </c>
      <c r="CW22" s="12">
        <v>17.290620000000001</v>
      </c>
      <c r="CX22" s="12">
        <v>81.790873059999996</v>
      </c>
      <c r="CY22" s="8">
        <v>32950</v>
      </c>
      <c r="CZ22" s="12">
        <v>-3.5893155258764584</v>
      </c>
      <c r="DA22" s="12">
        <v>27.649999999999977</v>
      </c>
      <c r="DD22" t="str">
        <f t="shared" si="1"/>
        <v>BERGEPAINT</v>
      </c>
      <c r="DE22" s="12">
        <v>92.652408437401618</v>
      </c>
      <c r="DF22" s="12">
        <v>-25.998695328031808</v>
      </c>
      <c r="DG22" s="12">
        <v>88.248723157657139</v>
      </c>
      <c r="DH22" s="12">
        <v>-43.091034218366048</v>
      </c>
      <c r="DI22" s="12">
        <v>26.621506141168506</v>
      </c>
      <c r="DJ22" s="12">
        <v>-49.772754883008027</v>
      </c>
      <c r="DK22" s="12">
        <v>48.279744894468621</v>
      </c>
      <c r="DL22" s="12">
        <v>104.61165827829197</v>
      </c>
      <c r="DM22" s="12">
        <v>-17.937457448849042</v>
      </c>
      <c r="DN22" s="12">
        <v>-35.75361990107691</v>
      </c>
      <c r="DO22" s="12">
        <v>-38.922308479965061</v>
      </c>
      <c r="DP22" s="12">
        <v>77.310407383155152</v>
      </c>
      <c r="DQ22" s="12">
        <v>63.81633871438541</v>
      </c>
      <c r="DT22" t="str">
        <f t="shared" si="2"/>
        <v>BERGEPAINT</v>
      </c>
      <c r="DU22" s="13">
        <v>87.763128214037749</v>
      </c>
      <c r="DV22" s="13">
        <v>-27.603063801156708</v>
      </c>
      <c r="DW22" s="13">
        <v>90.126290556722907</v>
      </c>
      <c r="DX22" s="13">
        <v>-42.607165404036849</v>
      </c>
      <c r="DY22" s="13">
        <v>24.37459328897668</v>
      </c>
      <c r="DZ22" s="13">
        <v>-49.419196787737818</v>
      </c>
      <c r="EA22" s="13">
        <v>51.348821850392447</v>
      </c>
      <c r="EB22" s="13">
        <v>106.77310538804802</v>
      </c>
      <c r="EC22" s="13">
        <v>-18.468922687939791</v>
      </c>
      <c r="ED22" s="13">
        <v>-35.583894122440533</v>
      </c>
      <c r="EE22" s="13">
        <v>-38.835776399916035</v>
      </c>
      <c r="EF22" s="13">
        <v>87.978829751442291</v>
      </c>
      <c r="EG22" s="13">
        <v>66.871707694433681</v>
      </c>
      <c r="EI22" t="str">
        <f t="shared" si="3"/>
        <v>BERGEPAINT</v>
      </c>
      <c r="EJ22" s="12">
        <f t="shared" si="66"/>
        <v>22.947310000000002</v>
      </c>
      <c r="EK22" s="12">
        <f t="shared" si="67"/>
        <v>11.911250000000001</v>
      </c>
      <c r="EL22" s="12">
        <f t="shared" si="68"/>
        <v>16.096</v>
      </c>
      <c r="EM22" s="12">
        <f t="shared" si="69"/>
        <v>8.5503900000000002</v>
      </c>
      <c r="EN22" s="12">
        <f t="shared" si="70"/>
        <v>15.02468</v>
      </c>
      <c r="EO22" s="12">
        <f t="shared" si="71"/>
        <v>11.865819999999999</v>
      </c>
      <c r="EP22" s="12">
        <f t="shared" si="72"/>
        <v>23.624269999999999</v>
      </c>
      <c r="EQ22" s="12">
        <f t="shared" si="73"/>
        <v>15.932230000000001</v>
      </c>
      <c r="ER22" s="12">
        <f t="shared" si="74"/>
        <v>7.7865700000000002</v>
      </c>
      <c r="ES22" s="12">
        <f t="shared" si="75"/>
        <v>9.4885800000000007</v>
      </c>
      <c r="ET22" s="12">
        <f t="shared" si="76"/>
        <v>14.76905</v>
      </c>
      <c r="EU22" s="12">
        <f t="shared" si="77"/>
        <v>24.180759999999999</v>
      </c>
      <c r="EV22" s="12">
        <f t="shared" si="78"/>
        <v>13.63753</v>
      </c>
      <c r="EW22" s="12">
        <f t="shared" si="79"/>
        <v>8.3248899999999999</v>
      </c>
      <c r="EZ22" s="10" t="str">
        <f t="shared" si="4"/>
        <v>BERGEPAINT</v>
      </c>
      <c r="FA22" s="12">
        <f t="shared" si="80"/>
        <v>12.185879999999999</v>
      </c>
      <c r="FB22" s="12">
        <f t="shared" si="81"/>
        <v>12.689627999999999</v>
      </c>
      <c r="FC22" s="12">
        <f t="shared" si="82"/>
        <v>13.848901249999999</v>
      </c>
      <c r="FD22" s="12">
        <f t="shared" si="83"/>
        <v>13.937847692307692</v>
      </c>
      <c r="FF22" s="12"/>
      <c r="FG22" s="10" t="str">
        <f t="shared" si="5"/>
        <v>BERGEPAINT</v>
      </c>
      <c r="FH22" s="12">
        <f t="shared" si="6"/>
        <v>116.72403070499999</v>
      </c>
      <c r="FI22" s="12">
        <f t="shared" si="7"/>
        <v>62.165576285</v>
      </c>
      <c r="FJ22" s="12">
        <f t="shared" si="8"/>
        <v>85.867689365000004</v>
      </c>
      <c r="FK22" s="12">
        <f t="shared" si="9"/>
        <v>45.163501119999999</v>
      </c>
      <c r="FL22" s="12">
        <f t="shared" si="10"/>
        <v>78.69188102999999</v>
      </c>
      <c r="FM22" s="12">
        <f t="shared" si="11"/>
        <v>63.270060989999998</v>
      </c>
      <c r="FN22" s="12">
        <f t="shared" si="12"/>
        <v>125.087102165</v>
      </c>
      <c r="FO22" s="12">
        <f t="shared" si="13"/>
        <v>82.648216640000001</v>
      </c>
      <c r="FP22" s="12">
        <f t="shared" si="14"/>
        <v>39.970486725000001</v>
      </c>
      <c r="FQ22" s="12">
        <f t="shared" si="15"/>
        <v>49.024847999999999</v>
      </c>
      <c r="FR22" s="12">
        <f t="shared" si="16"/>
        <v>76.106506800000005</v>
      </c>
      <c r="FS22" s="12">
        <f t="shared" si="17"/>
        <v>124.429776625</v>
      </c>
      <c r="FT22" s="12">
        <f t="shared" si="18"/>
        <v>66.193505295000008</v>
      </c>
      <c r="FU22" s="12">
        <f t="shared" si="19"/>
        <v>39.667302630000002</v>
      </c>
      <c r="FX22" s="10" t="str">
        <f t="shared" si="20"/>
        <v>BERGEPAINT</v>
      </c>
      <c r="FY22" s="12">
        <f t="shared" si="84"/>
        <v>64.398922256666665</v>
      </c>
      <c r="FZ22" s="12">
        <f t="shared" si="85"/>
        <v>67.031741757999995</v>
      </c>
      <c r="GA22" s="12">
        <f t="shared" si="86"/>
        <v>72.858064290000002</v>
      </c>
      <c r="GB22" s="12">
        <f t="shared" si="87"/>
        <v>72.175881051538468</v>
      </c>
      <c r="GE22" s="10" t="str">
        <f t="shared" si="21"/>
        <v>BERGEPAINT</v>
      </c>
      <c r="GF22" s="8">
        <f t="shared" si="22"/>
        <v>40232</v>
      </c>
      <c r="GG22" s="8">
        <f t="shared" si="23"/>
        <v>21819</v>
      </c>
      <c r="GH22">
        <f t="shared" si="24"/>
        <v>29193</v>
      </c>
      <c r="GI22" s="8">
        <f t="shared" si="25"/>
        <v>15902</v>
      </c>
      <c r="GJ22" s="8">
        <f t="shared" si="26"/>
        <v>36476</v>
      </c>
      <c r="GK22" s="8">
        <f t="shared" si="27"/>
        <v>24402</v>
      </c>
      <c r="GL22">
        <f t="shared" si="28"/>
        <v>36431</v>
      </c>
      <c r="GM22" s="8">
        <f t="shared" si="29"/>
        <v>30344</v>
      </c>
      <c r="GN22" s="8">
        <f t="shared" si="30"/>
        <v>18708</v>
      </c>
      <c r="GO22" s="8">
        <f t="shared" si="31"/>
        <v>18991</v>
      </c>
      <c r="GP22" s="8">
        <f t="shared" si="32"/>
        <v>34459</v>
      </c>
      <c r="GQ22" s="8">
        <f t="shared" si="33"/>
        <v>61838</v>
      </c>
      <c r="GR22" s="8">
        <f t="shared" si="34"/>
        <v>26271</v>
      </c>
      <c r="GS22" s="8">
        <f t="shared" si="35"/>
        <v>18732</v>
      </c>
      <c r="GV22" s="10" t="str">
        <f t="shared" si="0"/>
        <v>BERGEPAINT</v>
      </c>
      <c r="GW22" s="8">
        <f t="shared" si="88"/>
        <v>22304.666666666668</v>
      </c>
      <c r="GX22" s="8">
        <f t="shared" si="89"/>
        <v>25558.400000000001</v>
      </c>
      <c r="GY22" s="8">
        <f t="shared" si="90"/>
        <v>26659.375</v>
      </c>
      <c r="GZ22" s="8">
        <f t="shared" si="91"/>
        <v>28735.846153846152</v>
      </c>
      <c r="HC22" s="10" t="str">
        <f t="shared" si="36"/>
        <v>BERGEPAINT</v>
      </c>
      <c r="HD22" s="12">
        <f t="shared" si="37"/>
        <v>-1.9816336394393428</v>
      </c>
      <c r="HE22" s="12">
        <f t="shared" si="38"/>
        <v>-2.82102085102369</v>
      </c>
      <c r="HF22" s="12">
        <f t="shared" si="39"/>
        <v>-0.28237951807228912</v>
      </c>
      <c r="HG22" s="12">
        <f t="shared" si="40"/>
        <v>2.751587454300549</v>
      </c>
      <c r="HH22" s="12">
        <f t="shared" si="41"/>
        <v>-0.70725413361367329</v>
      </c>
      <c r="HI22" s="12">
        <f t="shared" si="42"/>
        <v>-1.4604730048054273</v>
      </c>
      <c r="HJ22" s="12">
        <f t="shared" si="43"/>
        <v>1.1234885270874946</v>
      </c>
      <c r="HK22" s="12">
        <f t="shared" si="44"/>
        <v>2.4594147953727963</v>
      </c>
      <c r="HL22" s="12">
        <f t="shared" si="45"/>
        <v>-0.5235094522540078</v>
      </c>
      <c r="HM22" s="12">
        <f t="shared" si="46"/>
        <v>-0.65968180054326298</v>
      </c>
      <c r="HN22" s="12">
        <f t="shared" si="47"/>
        <v>0.45840241880425686</v>
      </c>
      <c r="HO22" s="12">
        <f t="shared" si="48"/>
        <v>4.0779062690200902</v>
      </c>
      <c r="HP22" s="12">
        <f t="shared" si="49"/>
        <v>3.5104364326375661</v>
      </c>
      <c r="HQ22" s="12">
        <f t="shared" si="50"/>
        <v>2.3300970873786433</v>
      </c>
      <c r="HT22" s="10" t="str">
        <f t="shared" si="51"/>
        <v>BERGEPAINT</v>
      </c>
      <c r="HU22" s="13">
        <f t="shared" si="52"/>
        <v>14.699999999999989</v>
      </c>
      <c r="HV22" s="12">
        <f t="shared" si="53"/>
        <v>24.449999999999989</v>
      </c>
      <c r="HW22" s="12">
        <f t="shared" si="54"/>
        <v>23.049999999999955</v>
      </c>
      <c r="HX22" s="12">
        <f t="shared" si="55"/>
        <v>15.149999999999977</v>
      </c>
      <c r="HY22">
        <f t="shared" si="56"/>
        <v>20</v>
      </c>
      <c r="HZ22" s="12">
        <f t="shared" si="57"/>
        <v>23.950000000000045</v>
      </c>
      <c r="IA22" s="12">
        <f t="shared" si="58"/>
        <v>17.299999999999955</v>
      </c>
      <c r="IB22" s="12">
        <f t="shared" si="59"/>
        <v>22.699999999999989</v>
      </c>
      <c r="IC22" s="12">
        <f t="shared" si="60"/>
        <v>17.25</v>
      </c>
      <c r="ID22" s="12">
        <f t="shared" si="61"/>
        <v>23.899999999999977</v>
      </c>
      <c r="IE22">
        <f t="shared" si="62"/>
        <v>14.600000000000023</v>
      </c>
      <c r="IF22" s="12">
        <f t="shared" si="63"/>
        <v>26.250000000000057</v>
      </c>
      <c r="IG22" s="12">
        <f t="shared" si="64"/>
        <v>31.800000000000011</v>
      </c>
      <c r="IH22" s="12">
        <f t="shared" si="65"/>
        <v>17.5</v>
      </c>
      <c r="II22" s="13" t="str">
        <f t="shared" si="92"/>
        <v>NR4</v>
      </c>
      <c r="IJ22" t="str">
        <f t="shared" si="93"/>
        <v>NR7</v>
      </c>
      <c r="IK22" t="str">
        <f t="shared" si="94"/>
        <v/>
      </c>
      <c r="IL22" t="str">
        <f t="shared" si="95"/>
        <v>NR4/7</v>
      </c>
    </row>
    <row r="23" spans="1:246" x14ac:dyDescent="0.25">
      <c r="A23" t="s">
        <v>31</v>
      </c>
      <c r="B23" s="10">
        <v>43951</v>
      </c>
      <c r="C23" s="12">
        <v>85.087500000000006</v>
      </c>
      <c r="D23" s="12">
        <v>265.27497513499998</v>
      </c>
      <c r="E23" s="8">
        <v>142126</v>
      </c>
      <c r="F23" s="12">
        <v>9.2359510725048786</v>
      </c>
      <c r="G23" s="13">
        <v>37.350000000000023</v>
      </c>
      <c r="H23" s="10" t="s">
        <v>31</v>
      </c>
      <c r="I23" s="10">
        <v>43950</v>
      </c>
      <c r="J23" s="12">
        <v>34.709870000000002</v>
      </c>
      <c r="K23" s="12">
        <v>97.371871135000006</v>
      </c>
      <c r="L23" s="8">
        <v>41139</v>
      </c>
      <c r="M23" s="12">
        <v>6.5979381443299054</v>
      </c>
      <c r="N23" s="12">
        <v>21.849999999999966</v>
      </c>
      <c r="O23" s="12" t="s">
        <v>31</v>
      </c>
      <c r="P23" s="10">
        <v>43949</v>
      </c>
      <c r="Q23" s="12">
        <v>16.153009999999998</v>
      </c>
      <c r="R23" s="12">
        <v>43.338755839999997</v>
      </c>
      <c r="S23">
        <v>30727</v>
      </c>
      <c r="T23" s="12">
        <v>-1.5671091445427732</v>
      </c>
      <c r="U23" s="12">
        <v>14.550000000000011</v>
      </c>
      <c r="V23" s="12" t="s">
        <v>31</v>
      </c>
      <c r="W23" s="7">
        <v>43948</v>
      </c>
      <c r="X23" s="12">
        <v>28.7407</v>
      </c>
      <c r="Y23" s="12">
        <v>78.611824749999997</v>
      </c>
      <c r="Z23" s="8">
        <v>40070</v>
      </c>
      <c r="AA23" s="12">
        <v>2.7160493827160406</v>
      </c>
      <c r="AB23" s="12">
        <v>13.100000000000023</v>
      </c>
      <c r="AC23" s="8" t="s">
        <v>31</v>
      </c>
      <c r="AD23" s="10">
        <v>43945</v>
      </c>
      <c r="AE23" s="12">
        <v>22.413419999999999</v>
      </c>
      <c r="AF23" s="12">
        <v>58.527675335000005</v>
      </c>
      <c r="AG23" s="8">
        <v>33567</v>
      </c>
      <c r="AH23" s="12">
        <v>2.5925925925925837</v>
      </c>
      <c r="AI23">
        <v>13.900000000000006</v>
      </c>
      <c r="AJ23" s="12" t="s">
        <v>31</v>
      </c>
      <c r="AK23" s="7">
        <v>43944</v>
      </c>
      <c r="AL23" s="12">
        <v>30.12848</v>
      </c>
      <c r="AM23" s="12">
        <v>79.241055020000005</v>
      </c>
      <c r="AN23" s="8">
        <v>47141</v>
      </c>
      <c r="AO23" s="12">
        <v>0.15600624024962331</v>
      </c>
      <c r="AP23" s="12">
        <v>17.149999999999977</v>
      </c>
      <c r="AQ23" t="s">
        <v>31</v>
      </c>
      <c r="AR23" s="10">
        <v>43943</v>
      </c>
      <c r="AS23" s="12">
        <v>24.970600000000001</v>
      </c>
      <c r="AT23" s="12">
        <v>64.059418684999997</v>
      </c>
      <c r="AU23">
        <v>33885</v>
      </c>
      <c r="AV23" s="12">
        <v>-0.50134978789047868</v>
      </c>
      <c r="AW23" s="12">
        <v>12.750000000000028</v>
      </c>
      <c r="AX23" s="10" t="s">
        <v>31</v>
      </c>
      <c r="AY23" s="10">
        <v>43942</v>
      </c>
      <c r="AZ23" s="12">
        <v>30.7255</v>
      </c>
      <c r="BA23" s="12">
        <v>81.558941879999992</v>
      </c>
      <c r="BB23" s="8">
        <v>48727</v>
      </c>
      <c r="BC23" s="12">
        <v>-11.176166695367675</v>
      </c>
      <c r="BD23" s="12">
        <v>27.300000000000011</v>
      </c>
      <c r="BE23" s="12" t="s">
        <v>31</v>
      </c>
      <c r="BF23" s="10">
        <v>43941</v>
      </c>
      <c r="BG23" s="12">
        <v>64.008300000000006</v>
      </c>
      <c r="BH23" s="12">
        <v>183.804417855</v>
      </c>
      <c r="BI23">
        <v>92086</v>
      </c>
      <c r="BJ23" s="12">
        <v>2.2903453136011276</v>
      </c>
      <c r="BK23" s="12">
        <v>17.600000000000023</v>
      </c>
      <c r="BL23" s="12" t="s">
        <v>31</v>
      </c>
      <c r="BM23" s="7">
        <v>43938</v>
      </c>
      <c r="BN23" s="12">
        <v>113.41639000000001</v>
      </c>
      <c r="BO23" s="12">
        <v>311.08869521500003</v>
      </c>
      <c r="BP23" s="8">
        <v>153344</v>
      </c>
      <c r="BQ23" s="12">
        <v>19.710631159572241</v>
      </c>
      <c r="BR23" s="12">
        <v>40</v>
      </c>
      <c r="BS23" t="s">
        <v>31</v>
      </c>
      <c r="BT23" s="10">
        <v>43937</v>
      </c>
      <c r="BU23" s="12">
        <v>22.381879999999999</v>
      </c>
      <c r="BV23" s="12">
        <v>53.121702864999996</v>
      </c>
      <c r="BW23" s="8">
        <v>43760</v>
      </c>
      <c r="BX23" s="12">
        <v>0.69532237673829633</v>
      </c>
      <c r="BY23">
        <v>14.75</v>
      </c>
      <c r="BZ23" s="12" t="s">
        <v>31</v>
      </c>
      <c r="CA23" s="7">
        <v>43936</v>
      </c>
      <c r="CB23" s="12">
        <v>18.752179999999999</v>
      </c>
      <c r="CC23" s="12">
        <v>46.163949219999999</v>
      </c>
      <c r="CD23" s="8">
        <v>52080</v>
      </c>
      <c r="CE23" s="12">
        <v>-0.66847712554835781</v>
      </c>
      <c r="CF23" s="12">
        <v>17.949999999999989</v>
      </c>
      <c r="CG23" s="12" t="s">
        <v>31</v>
      </c>
      <c r="CH23" s="10">
        <v>43934</v>
      </c>
      <c r="CI23" s="12">
        <v>10.08742</v>
      </c>
      <c r="CJ23" s="12">
        <v>24.35458547</v>
      </c>
      <c r="CK23" s="8">
        <v>17250</v>
      </c>
      <c r="CL23" s="12">
        <v>-3.0747301975157857</v>
      </c>
      <c r="CM23" s="12">
        <v>14.550000000000011</v>
      </c>
      <c r="CN23" s="12" t="s">
        <v>31</v>
      </c>
      <c r="CO23" s="10">
        <v>43930</v>
      </c>
      <c r="CP23" s="12">
        <v>18.93139</v>
      </c>
      <c r="CQ23" s="12">
        <v>46.260383069999996</v>
      </c>
      <c r="CR23" s="8">
        <v>38274</v>
      </c>
      <c r="CS23" s="12">
        <v>5.8518678471172461</v>
      </c>
      <c r="CT23" s="12">
        <v>14.949999999999989</v>
      </c>
      <c r="CU23" s="12" t="s">
        <v>31</v>
      </c>
      <c r="CV23" s="10">
        <v>43929</v>
      </c>
      <c r="CW23" s="12">
        <v>50.306809999999999</v>
      </c>
      <c r="CX23" s="12">
        <v>119.29929275999999</v>
      </c>
      <c r="CY23" s="8">
        <v>77227</v>
      </c>
      <c r="CZ23" s="12">
        <v>6.0640732265446227</v>
      </c>
      <c r="DA23" s="12">
        <v>46.400000000000006</v>
      </c>
      <c r="DD23" t="str">
        <f t="shared" si="1"/>
        <v>BHARATFORG</v>
      </c>
      <c r="DE23" s="12">
        <v>145.13920680198456</v>
      </c>
      <c r="DF23" s="12">
        <v>114.88174649802114</v>
      </c>
      <c r="DG23" s="12">
        <v>-43.797437083995874</v>
      </c>
      <c r="DH23" s="12">
        <v>28.22987299573203</v>
      </c>
      <c r="DI23" s="12">
        <v>-25.607199566655876</v>
      </c>
      <c r="DJ23" s="12">
        <v>20.655811234011189</v>
      </c>
      <c r="DK23" s="12">
        <v>-18.730045076565066</v>
      </c>
      <c r="DL23" s="12">
        <v>-51.99763155715744</v>
      </c>
      <c r="DM23" s="12">
        <v>-43.563447928469593</v>
      </c>
      <c r="DN23" s="12">
        <v>406.73308050976959</v>
      </c>
      <c r="DO23" s="12">
        <v>19.356149525015223</v>
      </c>
      <c r="DP23" s="12">
        <v>85.896691126174971</v>
      </c>
      <c r="DQ23" s="12">
        <v>-46.71590411480615</v>
      </c>
      <c r="DT23" t="str">
        <f t="shared" si="2"/>
        <v>BHARATFORG</v>
      </c>
      <c r="DU23" s="13">
        <v>172.43491579535618</v>
      </c>
      <c r="DV23" s="13">
        <v>124.67620319900723</v>
      </c>
      <c r="DW23" s="13">
        <v>-44.869927675861518</v>
      </c>
      <c r="DX23" s="13">
        <v>34.315645205524703</v>
      </c>
      <c r="DY23" s="13">
        <v>-26.13970709977556</v>
      </c>
      <c r="DZ23" s="13">
        <v>23.69930393788432</v>
      </c>
      <c r="EA23" s="13">
        <v>-21.456290127877757</v>
      </c>
      <c r="EB23" s="13">
        <v>-55.627322328922268</v>
      </c>
      <c r="EC23" s="13">
        <v>-40.915751461823824</v>
      </c>
      <c r="ED23" s="13">
        <v>485.61506585280301</v>
      </c>
      <c r="EE23" s="13">
        <v>15.071833676624941</v>
      </c>
      <c r="EF23" s="13">
        <v>89.549312086895469</v>
      </c>
      <c r="EG23" s="13">
        <v>-47.353255953053221</v>
      </c>
      <c r="EI23" t="str">
        <f t="shared" si="3"/>
        <v>BHARATFORG</v>
      </c>
      <c r="EJ23" s="12">
        <f t="shared" si="66"/>
        <v>85.087500000000006</v>
      </c>
      <c r="EK23" s="12">
        <f t="shared" si="67"/>
        <v>34.709870000000002</v>
      </c>
      <c r="EL23" s="12">
        <f t="shared" si="68"/>
        <v>16.153009999999998</v>
      </c>
      <c r="EM23" s="12">
        <f t="shared" si="69"/>
        <v>28.7407</v>
      </c>
      <c r="EN23" s="12">
        <f t="shared" si="70"/>
        <v>22.413419999999999</v>
      </c>
      <c r="EO23" s="12">
        <f t="shared" si="71"/>
        <v>30.12848</v>
      </c>
      <c r="EP23" s="12">
        <f t="shared" si="72"/>
        <v>24.970600000000001</v>
      </c>
      <c r="EQ23" s="12">
        <f t="shared" si="73"/>
        <v>30.7255</v>
      </c>
      <c r="ER23" s="12">
        <f t="shared" si="74"/>
        <v>64.008300000000006</v>
      </c>
      <c r="ES23" s="12">
        <f t="shared" si="75"/>
        <v>113.41639000000001</v>
      </c>
      <c r="ET23" s="12">
        <f t="shared" si="76"/>
        <v>22.381879999999999</v>
      </c>
      <c r="EU23" s="12">
        <f t="shared" si="77"/>
        <v>18.752179999999999</v>
      </c>
      <c r="EV23" s="12">
        <f t="shared" si="78"/>
        <v>10.08742</v>
      </c>
      <c r="EW23" s="12">
        <f t="shared" si="79"/>
        <v>18.93139</v>
      </c>
      <c r="EZ23" s="10" t="str">
        <f t="shared" si="4"/>
        <v>BHARATFORG</v>
      </c>
      <c r="FA23" s="12">
        <f t="shared" si="80"/>
        <v>26.534526666666668</v>
      </c>
      <c r="FB23" s="12">
        <f t="shared" si="81"/>
        <v>26.429096000000005</v>
      </c>
      <c r="FC23" s="12">
        <f t="shared" si="82"/>
        <v>31.481235000000005</v>
      </c>
      <c r="FD23" s="12">
        <f t="shared" si="83"/>
        <v>33.493780000000008</v>
      </c>
      <c r="FF23" s="12"/>
      <c r="FG23" s="10" t="str">
        <f t="shared" si="5"/>
        <v>BHARATFORG</v>
      </c>
      <c r="FH23" s="12">
        <f t="shared" si="6"/>
        <v>265.27497513499998</v>
      </c>
      <c r="FI23" s="12">
        <f t="shared" si="7"/>
        <v>97.371871135000006</v>
      </c>
      <c r="FJ23" s="12">
        <f t="shared" si="8"/>
        <v>43.338755839999997</v>
      </c>
      <c r="FK23" s="12">
        <f t="shared" si="9"/>
        <v>78.611824749999997</v>
      </c>
      <c r="FL23" s="12">
        <f t="shared" si="10"/>
        <v>58.527675335000005</v>
      </c>
      <c r="FM23" s="12">
        <f t="shared" si="11"/>
        <v>79.241055020000005</v>
      </c>
      <c r="FN23" s="12">
        <f t="shared" si="12"/>
        <v>64.059418684999997</v>
      </c>
      <c r="FO23" s="12">
        <f t="shared" si="13"/>
        <v>81.558941879999992</v>
      </c>
      <c r="FP23" s="12">
        <f t="shared" si="14"/>
        <v>183.804417855</v>
      </c>
      <c r="FQ23" s="12">
        <f t="shared" si="15"/>
        <v>311.08869521500003</v>
      </c>
      <c r="FR23" s="12">
        <f t="shared" si="16"/>
        <v>53.121702864999996</v>
      </c>
      <c r="FS23" s="12">
        <f t="shared" si="17"/>
        <v>46.163949219999999</v>
      </c>
      <c r="FT23" s="12">
        <f t="shared" si="18"/>
        <v>24.35458547</v>
      </c>
      <c r="FU23" s="12">
        <f t="shared" si="19"/>
        <v>46.260383069999996</v>
      </c>
      <c r="FX23" s="10" t="str">
        <f t="shared" si="20"/>
        <v>BHARATFORG</v>
      </c>
      <c r="FY23" s="12">
        <f t="shared" si="84"/>
        <v>73.107483908333336</v>
      </c>
      <c r="FZ23" s="12">
        <f t="shared" si="85"/>
        <v>71.418236416000013</v>
      </c>
      <c r="GA23" s="12">
        <f t="shared" si="86"/>
        <v>85.814245062500007</v>
      </c>
      <c r="GB23" s="12">
        <f t="shared" si="87"/>
        <v>89.807944333846166</v>
      </c>
      <c r="GE23" s="10" t="str">
        <f t="shared" si="21"/>
        <v>BHARATFORG</v>
      </c>
      <c r="GF23" s="8">
        <f t="shared" si="22"/>
        <v>142126</v>
      </c>
      <c r="GG23" s="8">
        <f t="shared" si="23"/>
        <v>41139</v>
      </c>
      <c r="GH23">
        <f t="shared" si="24"/>
        <v>30727</v>
      </c>
      <c r="GI23" s="8">
        <f t="shared" si="25"/>
        <v>40070</v>
      </c>
      <c r="GJ23" s="8">
        <f t="shared" si="26"/>
        <v>33567</v>
      </c>
      <c r="GK23" s="8">
        <f t="shared" si="27"/>
        <v>47141</v>
      </c>
      <c r="GL23">
        <f t="shared" si="28"/>
        <v>33885</v>
      </c>
      <c r="GM23" s="8">
        <f t="shared" si="29"/>
        <v>48727</v>
      </c>
      <c r="GN23" s="8">
        <f t="shared" si="30"/>
        <v>92086</v>
      </c>
      <c r="GO23" s="8">
        <f t="shared" si="31"/>
        <v>153344</v>
      </c>
      <c r="GP23" s="8">
        <f t="shared" si="32"/>
        <v>43760</v>
      </c>
      <c r="GQ23" s="8">
        <f t="shared" si="33"/>
        <v>52080</v>
      </c>
      <c r="GR23" s="8">
        <f t="shared" si="34"/>
        <v>17250</v>
      </c>
      <c r="GS23" s="8">
        <f t="shared" si="35"/>
        <v>38274</v>
      </c>
      <c r="GV23" s="10" t="str">
        <f t="shared" si="0"/>
        <v>BHARATFORG</v>
      </c>
      <c r="GW23" s="8">
        <f t="shared" si="88"/>
        <v>37312</v>
      </c>
      <c r="GX23" s="8">
        <f t="shared" si="89"/>
        <v>38528.800000000003</v>
      </c>
      <c r="GY23" s="8">
        <f t="shared" si="90"/>
        <v>45917.75</v>
      </c>
      <c r="GZ23" s="8">
        <f t="shared" si="91"/>
        <v>51696.153846153844</v>
      </c>
      <c r="HC23" s="10" t="str">
        <f t="shared" si="36"/>
        <v>BHARATFORG</v>
      </c>
      <c r="HD23" s="12">
        <f t="shared" si="37"/>
        <v>9.2359510725048786</v>
      </c>
      <c r="HE23" s="12">
        <f t="shared" si="38"/>
        <v>6.5979381443299054</v>
      </c>
      <c r="HF23" s="12">
        <f t="shared" si="39"/>
        <v>-1.5671091445427732</v>
      </c>
      <c r="HG23" s="12">
        <f t="shared" si="40"/>
        <v>2.7160493827160406</v>
      </c>
      <c r="HH23" s="12">
        <f t="shared" si="41"/>
        <v>2.5925925925925837</v>
      </c>
      <c r="HI23" s="12">
        <f t="shared" si="42"/>
        <v>0.15600624024962331</v>
      </c>
      <c r="HJ23" s="12">
        <f t="shared" si="43"/>
        <v>-0.50134978789047868</v>
      </c>
      <c r="HK23" s="12">
        <f t="shared" si="44"/>
        <v>-11.176166695367675</v>
      </c>
      <c r="HL23" s="12">
        <f t="shared" si="45"/>
        <v>2.2903453136011276</v>
      </c>
      <c r="HM23" s="12">
        <f t="shared" si="46"/>
        <v>19.710631159572241</v>
      </c>
      <c r="HN23" s="12">
        <f t="shared" si="47"/>
        <v>0.69532237673829633</v>
      </c>
      <c r="HO23" s="12">
        <f t="shared" si="48"/>
        <v>-0.66847712554835781</v>
      </c>
      <c r="HP23" s="12">
        <f t="shared" si="49"/>
        <v>-3.0747301975157857</v>
      </c>
      <c r="HQ23" s="12">
        <f t="shared" si="50"/>
        <v>5.8518678471172461</v>
      </c>
      <c r="HT23" s="10" t="str">
        <f t="shared" si="51"/>
        <v>BHARATFORG</v>
      </c>
      <c r="HU23" s="13">
        <f t="shared" si="52"/>
        <v>37.350000000000023</v>
      </c>
      <c r="HV23" s="12">
        <f t="shared" si="53"/>
        <v>21.849999999999966</v>
      </c>
      <c r="HW23" s="12">
        <f t="shared" si="54"/>
        <v>14.550000000000011</v>
      </c>
      <c r="HX23" s="12">
        <f t="shared" si="55"/>
        <v>13.100000000000023</v>
      </c>
      <c r="HY23">
        <f t="shared" si="56"/>
        <v>13.900000000000006</v>
      </c>
      <c r="HZ23" s="12">
        <f t="shared" si="57"/>
        <v>17.149999999999977</v>
      </c>
      <c r="IA23" s="12">
        <f t="shared" si="58"/>
        <v>12.750000000000028</v>
      </c>
      <c r="IB23" s="12">
        <f t="shared" si="59"/>
        <v>27.300000000000011</v>
      </c>
      <c r="IC23" s="12">
        <f t="shared" si="60"/>
        <v>17.600000000000023</v>
      </c>
      <c r="ID23" s="12">
        <f t="shared" si="61"/>
        <v>40</v>
      </c>
      <c r="IE23">
        <f t="shared" si="62"/>
        <v>14.75</v>
      </c>
      <c r="IF23" s="12">
        <f t="shared" si="63"/>
        <v>17.949999999999989</v>
      </c>
      <c r="IG23" s="12">
        <f t="shared" si="64"/>
        <v>14.550000000000011</v>
      </c>
      <c r="IH23" s="12">
        <f t="shared" si="65"/>
        <v>14.949999999999989</v>
      </c>
      <c r="II23" s="13" t="str">
        <f t="shared" si="92"/>
        <v/>
      </c>
      <c r="IJ23" t="str">
        <f t="shared" si="93"/>
        <v/>
      </c>
      <c r="IK23" t="str">
        <f t="shared" si="94"/>
        <v/>
      </c>
      <c r="IL23" t="str">
        <f t="shared" si="95"/>
        <v/>
      </c>
    </row>
    <row r="24" spans="1:246" x14ac:dyDescent="0.25">
      <c r="A24" t="s">
        <v>32</v>
      </c>
      <c r="B24" s="10">
        <v>43951</v>
      </c>
      <c r="C24" s="12">
        <v>197.99179000000001</v>
      </c>
      <c r="D24" s="12">
        <v>1001.854281925</v>
      </c>
      <c r="E24" s="8">
        <v>248150</v>
      </c>
      <c r="F24" s="12">
        <v>3.7399193548387006</v>
      </c>
      <c r="G24" s="13">
        <v>20.750000000000057</v>
      </c>
      <c r="H24" s="10" t="s">
        <v>32</v>
      </c>
      <c r="I24" s="10">
        <v>43950</v>
      </c>
      <c r="J24" s="12">
        <v>82.179289999999995</v>
      </c>
      <c r="K24" s="12">
        <v>404.71299388</v>
      </c>
      <c r="L24" s="8">
        <v>121453</v>
      </c>
      <c r="M24" s="12">
        <v>1.5134356017708275</v>
      </c>
      <c r="N24" s="12">
        <v>11.349999999999966</v>
      </c>
      <c r="O24" s="12" t="s">
        <v>32</v>
      </c>
      <c r="P24" s="10">
        <v>43949</v>
      </c>
      <c r="Q24" s="12">
        <v>115.12936000000001</v>
      </c>
      <c r="R24" s="12">
        <v>564.40205201000003</v>
      </c>
      <c r="S24">
        <v>147334</v>
      </c>
      <c r="T24" s="12">
        <v>-1.4472219410990859</v>
      </c>
      <c r="U24" s="12">
        <v>13.349999999999966</v>
      </c>
      <c r="V24" s="12" t="s">
        <v>32</v>
      </c>
      <c r="W24" s="7">
        <v>43948</v>
      </c>
      <c r="X24" s="12">
        <v>98.887100000000004</v>
      </c>
      <c r="Y24" s="12">
        <v>492.46867839999999</v>
      </c>
      <c r="Z24" s="8">
        <v>130921</v>
      </c>
      <c r="AA24" s="12">
        <v>-0.48558421851289374</v>
      </c>
      <c r="AB24" s="12">
        <v>11.949999999999989</v>
      </c>
      <c r="AC24" s="8" t="s">
        <v>32</v>
      </c>
      <c r="AD24" s="10">
        <v>43945</v>
      </c>
      <c r="AE24" s="12">
        <v>119.37738</v>
      </c>
      <c r="AF24" s="12">
        <v>586.87954525999999</v>
      </c>
      <c r="AG24" s="8">
        <v>125815</v>
      </c>
      <c r="AH24" s="12">
        <v>-0.20161290322580644</v>
      </c>
      <c r="AI24">
        <v>14.550000000000011</v>
      </c>
      <c r="AJ24" s="12" t="s">
        <v>32</v>
      </c>
      <c r="AK24" s="7">
        <v>43944</v>
      </c>
      <c r="AL24" s="12">
        <v>125.3212</v>
      </c>
      <c r="AM24" s="12">
        <v>627.63731103999999</v>
      </c>
      <c r="AN24" s="8">
        <v>182979</v>
      </c>
      <c r="AO24" s="12">
        <v>-1.2764260071798919</v>
      </c>
      <c r="AP24" s="12">
        <v>16.25</v>
      </c>
      <c r="AQ24" t="s">
        <v>32</v>
      </c>
      <c r="AR24" s="10">
        <v>43943</v>
      </c>
      <c r="AS24" s="12">
        <v>181.07820000000001</v>
      </c>
      <c r="AT24" s="12">
        <v>912.44899710000004</v>
      </c>
      <c r="AU24">
        <v>204900</v>
      </c>
      <c r="AV24" s="12">
        <v>0.16983016983017438</v>
      </c>
      <c r="AW24" s="12">
        <v>24.999999999999943</v>
      </c>
      <c r="AX24" s="10" t="s">
        <v>32</v>
      </c>
      <c r="AY24" s="10">
        <v>43942</v>
      </c>
      <c r="AZ24" s="12">
        <v>154.91009</v>
      </c>
      <c r="BA24" s="12">
        <v>759.39583279999999</v>
      </c>
      <c r="BB24" s="8">
        <v>233080</v>
      </c>
      <c r="BC24" s="12">
        <v>2.1823373444829675</v>
      </c>
      <c r="BD24" s="12">
        <v>24.650000000000034</v>
      </c>
      <c r="BE24" s="12" t="s">
        <v>32</v>
      </c>
      <c r="BF24" s="10">
        <v>43941</v>
      </c>
      <c r="BG24" s="12">
        <v>114.73202000000001</v>
      </c>
      <c r="BH24" s="12">
        <v>564.77057736500001</v>
      </c>
      <c r="BI24">
        <v>155424</v>
      </c>
      <c r="BJ24" s="12">
        <v>-2.3783461040899572</v>
      </c>
      <c r="BK24" s="12">
        <v>20.800000000000011</v>
      </c>
      <c r="BL24" s="12" t="s">
        <v>32</v>
      </c>
      <c r="BM24" s="7">
        <v>43938</v>
      </c>
      <c r="BN24" s="12">
        <v>161.27623</v>
      </c>
      <c r="BO24" s="12">
        <v>812.47905642499995</v>
      </c>
      <c r="BP24" s="8">
        <v>440849</v>
      </c>
      <c r="BQ24" s="12">
        <v>0.30972125087421548</v>
      </c>
      <c r="BR24" s="12">
        <v>14.300000000000011</v>
      </c>
      <c r="BS24" t="s">
        <v>32</v>
      </c>
      <c r="BT24" s="10">
        <v>43937</v>
      </c>
      <c r="BU24" s="12">
        <v>170.82241999999999</v>
      </c>
      <c r="BV24" s="12">
        <v>863.94905847999996</v>
      </c>
      <c r="BW24" s="8">
        <v>184657</v>
      </c>
      <c r="BX24" s="12">
        <v>-2.056807051909892</v>
      </c>
      <c r="BY24">
        <v>15.649999999999977</v>
      </c>
      <c r="BZ24" s="12" t="s">
        <v>32</v>
      </c>
      <c r="CA24" s="7">
        <v>43936</v>
      </c>
      <c r="CB24" s="12">
        <v>257.93155000000002</v>
      </c>
      <c r="CC24" s="12">
        <v>1347.703729225</v>
      </c>
      <c r="CD24" s="8">
        <v>344427</v>
      </c>
      <c r="CE24" s="12">
        <v>-0.33190160093714277</v>
      </c>
      <c r="CF24" s="12">
        <v>30.900000000000034</v>
      </c>
      <c r="CG24" s="12" t="s">
        <v>32</v>
      </c>
      <c r="CH24" s="10">
        <v>43934</v>
      </c>
      <c r="CI24" s="12">
        <v>239.66611</v>
      </c>
      <c r="CJ24" s="12">
        <v>1215.6969985399999</v>
      </c>
      <c r="CK24" s="8">
        <v>283043</v>
      </c>
      <c r="CL24" s="12">
        <v>4.460814405565789</v>
      </c>
      <c r="CM24" s="12">
        <v>29.899999999999977</v>
      </c>
      <c r="CN24" s="12" t="s">
        <v>32</v>
      </c>
      <c r="CO24" s="10">
        <v>43930</v>
      </c>
      <c r="CP24" s="12">
        <v>117.42601000000001</v>
      </c>
      <c r="CQ24" s="12">
        <v>566.03608774500003</v>
      </c>
      <c r="CR24" s="8">
        <v>186264</v>
      </c>
      <c r="CS24" s="12">
        <v>6.2276616484349612</v>
      </c>
      <c r="CT24" s="12">
        <v>21.300000000000011</v>
      </c>
      <c r="CU24" s="12" t="s">
        <v>32</v>
      </c>
      <c r="CV24" s="10">
        <v>43929</v>
      </c>
      <c r="CW24" s="12">
        <v>133.88084000000001</v>
      </c>
      <c r="CX24" s="12">
        <v>627.25849789999995</v>
      </c>
      <c r="CY24" s="8">
        <v>239847</v>
      </c>
      <c r="CZ24" s="12">
        <v>-1.5206295193534618</v>
      </c>
      <c r="DA24" s="12">
        <v>38.100000000000023</v>
      </c>
      <c r="DD24" t="str">
        <f t="shared" si="1"/>
        <v>BHARTIARTL</v>
      </c>
      <c r="DE24" s="12">
        <v>140.92662518744081</v>
      </c>
      <c r="DF24" s="12">
        <v>-28.620040969566762</v>
      </c>
      <c r="DG24" s="12">
        <v>16.425054430759928</v>
      </c>
      <c r="DH24" s="12">
        <v>-17.164290253312643</v>
      </c>
      <c r="DI24" s="12">
        <v>-4.7428687245254615</v>
      </c>
      <c r="DJ24" s="12">
        <v>-30.791669013718938</v>
      </c>
      <c r="DK24" s="12">
        <v>16.892450323926617</v>
      </c>
      <c r="DL24" s="12">
        <v>35.019055709121119</v>
      </c>
      <c r="DM24" s="12">
        <v>-28.859931807681761</v>
      </c>
      <c r="DN24" s="12">
        <v>-5.5883706600105514</v>
      </c>
      <c r="DO24" s="12">
        <v>-33.772188784194881</v>
      </c>
      <c r="DP24" s="12">
        <v>7.6212026806793887</v>
      </c>
      <c r="DQ24" s="12">
        <v>104.0996794492123</v>
      </c>
      <c r="DT24" t="str">
        <f t="shared" si="2"/>
        <v>BHARTIARTL</v>
      </c>
      <c r="DU24" s="13">
        <v>147.54685346773329</v>
      </c>
      <c r="DV24" s="13">
        <v>-28.293493540872294</v>
      </c>
      <c r="DW24" s="13">
        <v>14.60669008305403</v>
      </c>
      <c r="DX24" s="13">
        <v>-16.086924075395061</v>
      </c>
      <c r="DY24" s="13">
        <v>-6.4938404812907091</v>
      </c>
      <c r="DZ24" s="13">
        <v>-31.213984229826057</v>
      </c>
      <c r="EA24" s="13">
        <v>20.154596284216016</v>
      </c>
      <c r="EB24" s="13">
        <v>34.460940997147155</v>
      </c>
      <c r="EC24" s="13">
        <v>-30.487983302602945</v>
      </c>
      <c r="ED24" s="13">
        <v>-5.9575274201414636</v>
      </c>
      <c r="EE24" s="13">
        <v>-35.894734150745741</v>
      </c>
      <c r="EF24" s="13">
        <v>10.85852238210134</v>
      </c>
      <c r="EG24" s="13">
        <v>114.7737617548641</v>
      </c>
      <c r="EI24" t="str">
        <f t="shared" si="3"/>
        <v>BHARTIARTL</v>
      </c>
      <c r="EJ24" s="12">
        <f t="shared" si="66"/>
        <v>197.99179000000001</v>
      </c>
      <c r="EK24" s="12">
        <f t="shared" si="67"/>
        <v>82.179289999999995</v>
      </c>
      <c r="EL24" s="12">
        <f t="shared" si="68"/>
        <v>115.12936000000001</v>
      </c>
      <c r="EM24" s="12">
        <f t="shared" si="69"/>
        <v>98.887100000000004</v>
      </c>
      <c r="EN24" s="12">
        <f t="shared" si="70"/>
        <v>119.37738</v>
      </c>
      <c r="EO24" s="12">
        <f t="shared" si="71"/>
        <v>125.3212</v>
      </c>
      <c r="EP24" s="12">
        <f t="shared" si="72"/>
        <v>181.07820000000001</v>
      </c>
      <c r="EQ24" s="12">
        <f t="shared" si="73"/>
        <v>154.91009</v>
      </c>
      <c r="ER24" s="12">
        <f t="shared" si="74"/>
        <v>114.73202000000001</v>
      </c>
      <c r="ES24" s="12">
        <f t="shared" si="75"/>
        <v>161.27623</v>
      </c>
      <c r="ET24" s="12">
        <f t="shared" si="76"/>
        <v>170.82241999999999</v>
      </c>
      <c r="EU24" s="12">
        <f t="shared" si="77"/>
        <v>257.93155000000002</v>
      </c>
      <c r="EV24" s="12">
        <f t="shared" si="78"/>
        <v>239.66611</v>
      </c>
      <c r="EW24" s="12">
        <f t="shared" si="79"/>
        <v>117.42601000000001</v>
      </c>
      <c r="EZ24" s="10" t="str">
        <f t="shared" si="4"/>
        <v>BHARTIARTL</v>
      </c>
      <c r="FA24" s="12">
        <f t="shared" si="80"/>
        <v>98.731916666666663</v>
      </c>
      <c r="FB24" s="12">
        <f t="shared" si="81"/>
        <v>108.178866</v>
      </c>
      <c r="FC24" s="12">
        <f t="shared" si="82"/>
        <v>123.95183</v>
      </c>
      <c r="FD24" s="12">
        <f t="shared" si="83"/>
        <v>149.13361230769232</v>
      </c>
      <c r="FF24" s="12"/>
      <c r="FG24" s="10" t="str">
        <f t="shared" si="5"/>
        <v>BHARTIARTL</v>
      </c>
      <c r="FH24" s="12">
        <f t="shared" si="6"/>
        <v>1001.854281925</v>
      </c>
      <c r="FI24" s="12">
        <f t="shared" si="7"/>
        <v>404.71299388</v>
      </c>
      <c r="FJ24" s="12">
        <f t="shared" si="8"/>
        <v>564.40205201000003</v>
      </c>
      <c r="FK24" s="12">
        <f t="shared" si="9"/>
        <v>492.46867839999999</v>
      </c>
      <c r="FL24" s="12">
        <f t="shared" si="10"/>
        <v>586.87954525999999</v>
      </c>
      <c r="FM24" s="12">
        <f t="shared" si="11"/>
        <v>627.63731103999999</v>
      </c>
      <c r="FN24" s="12">
        <f t="shared" si="12"/>
        <v>912.44899710000004</v>
      </c>
      <c r="FO24" s="12">
        <f t="shared" si="13"/>
        <v>759.39583279999999</v>
      </c>
      <c r="FP24" s="12">
        <f t="shared" si="14"/>
        <v>564.77057736500001</v>
      </c>
      <c r="FQ24" s="12">
        <f t="shared" si="15"/>
        <v>812.47905642499995</v>
      </c>
      <c r="FR24" s="12">
        <f t="shared" si="16"/>
        <v>863.94905847999996</v>
      </c>
      <c r="FS24" s="12">
        <f t="shared" si="17"/>
        <v>1347.703729225</v>
      </c>
      <c r="FT24" s="12">
        <f t="shared" si="18"/>
        <v>1215.6969985399999</v>
      </c>
      <c r="FU24" s="12">
        <f t="shared" si="19"/>
        <v>566.03608774500003</v>
      </c>
      <c r="FX24" s="10" t="str">
        <f t="shared" si="20"/>
        <v>BHARTIARTL</v>
      </c>
      <c r="FY24" s="12">
        <f t="shared" si="84"/>
        <v>487.19457476333332</v>
      </c>
      <c r="FZ24" s="12">
        <f t="shared" si="85"/>
        <v>535.22011611799996</v>
      </c>
      <c r="GA24" s="12">
        <f t="shared" si="86"/>
        <v>614.0894984818749</v>
      </c>
      <c r="GB24" s="12">
        <f t="shared" si="87"/>
        <v>747.58314755923061</v>
      </c>
      <c r="GE24" s="10" t="str">
        <f t="shared" si="21"/>
        <v>BHARTIARTL</v>
      </c>
      <c r="GF24" s="8">
        <f t="shared" si="22"/>
        <v>248150</v>
      </c>
      <c r="GG24" s="8">
        <f t="shared" si="23"/>
        <v>121453</v>
      </c>
      <c r="GH24">
        <f t="shared" si="24"/>
        <v>147334</v>
      </c>
      <c r="GI24" s="8">
        <f t="shared" si="25"/>
        <v>130921</v>
      </c>
      <c r="GJ24" s="8">
        <f t="shared" si="26"/>
        <v>125815</v>
      </c>
      <c r="GK24" s="8">
        <f t="shared" si="27"/>
        <v>182979</v>
      </c>
      <c r="GL24">
        <f t="shared" si="28"/>
        <v>204900</v>
      </c>
      <c r="GM24" s="8">
        <f t="shared" si="29"/>
        <v>233080</v>
      </c>
      <c r="GN24" s="8">
        <f t="shared" si="30"/>
        <v>155424</v>
      </c>
      <c r="GO24" s="8">
        <f t="shared" si="31"/>
        <v>440849</v>
      </c>
      <c r="GP24" s="8">
        <f t="shared" si="32"/>
        <v>184657</v>
      </c>
      <c r="GQ24" s="8">
        <f t="shared" si="33"/>
        <v>344427</v>
      </c>
      <c r="GR24" s="8">
        <f t="shared" si="34"/>
        <v>283043</v>
      </c>
      <c r="GS24" s="8">
        <f t="shared" si="35"/>
        <v>186264</v>
      </c>
      <c r="GV24" s="10" t="str">
        <f t="shared" si="0"/>
        <v>BHARTIARTL</v>
      </c>
      <c r="GW24" s="8">
        <f t="shared" si="88"/>
        <v>133236</v>
      </c>
      <c r="GX24" s="8">
        <f t="shared" si="89"/>
        <v>141700.4</v>
      </c>
      <c r="GY24" s="8">
        <f t="shared" si="90"/>
        <v>162738.25</v>
      </c>
      <c r="GZ24" s="8">
        <f t="shared" si="91"/>
        <v>210857.38461538462</v>
      </c>
      <c r="HC24" s="10" t="str">
        <f t="shared" si="36"/>
        <v>BHARTIARTL</v>
      </c>
      <c r="HD24" s="12">
        <f t="shared" si="37"/>
        <v>3.7399193548387006</v>
      </c>
      <c r="HE24" s="12">
        <f t="shared" si="38"/>
        <v>1.5134356017708275</v>
      </c>
      <c r="HF24" s="12">
        <f t="shared" si="39"/>
        <v>-1.4472219410990859</v>
      </c>
      <c r="HG24" s="12">
        <f t="shared" si="40"/>
        <v>-0.48558421851289374</v>
      </c>
      <c r="HH24" s="12">
        <f t="shared" si="41"/>
        <v>-0.20161290322580644</v>
      </c>
      <c r="HI24" s="12">
        <f t="shared" si="42"/>
        <v>-1.2764260071798919</v>
      </c>
      <c r="HJ24" s="12">
        <f t="shared" si="43"/>
        <v>0.16983016983017438</v>
      </c>
      <c r="HK24" s="12">
        <f t="shared" si="44"/>
        <v>2.1823373444829675</v>
      </c>
      <c r="HL24" s="12">
        <f t="shared" si="45"/>
        <v>-2.3783461040899572</v>
      </c>
      <c r="HM24" s="12">
        <f t="shared" si="46"/>
        <v>0.30972125087421548</v>
      </c>
      <c r="HN24" s="12">
        <f t="shared" si="47"/>
        <v>-2.056807051909892</v>
      </c>
      <c r="HO24" s="12">
        <f t="shared" si="48"/>
        <v>-0.33190160093714277</v>
      </c>
      <c r="HP24" s="12">
        <f t="shared" si="49"/>
        <v>4.460814405565789</v>
      </c>
      <c r="HQ24" s="12">
        <f t="shared" si="50"/>
        <v>6.2276616484349612</v>
      </c>
      <c r="HT24" s="10" t="str">
        <f t="shared" si="51"/>
        <v>BHARTIARTL</v>
      </c>
      <c r="HU24" s="13">
        <f t="shared" si="52"/>
        <v>20.750000000000057</v>
      </c>
      <c r="HV24" s="12">
        <f t="shared" si="53"/>
        <v>11.349999999999966</v>
      </c>
      <c r="HW24" s="12">
        <f t="shared" si="54"/>
        <v>13.349999999999966</v>
      </c>
      <c r="HX24" s="12">
        <f t="shared" si="55"/>
        <v>11.949999999999989</v>
      </c>
      <c r="HY24">
        <f t="shared" si="56"/>
        <v>14.550000000000011</v>
      </c>
      <c r="HZ24" s="12">
        <f t="shared" si="57"/>
        <v>16.25</v>
      </c>
      <c r="IA24" s="12">
        <f t="shared" si="58"/>
        <v>24.999999999999943</v>
      </c>
      <c r="IB24" s="12">
        <f t="shared" si="59"/>
        <v>24.650000000000034</v>
      </c>
      <c r="IC24" s="12">
        <f t="shared" si="60"/>
        <v>20.800000000000011</v>
      </c>
      <c r="ID24" s="12">
        <f t="shared" si="61"/>
        <v>14.300000000000011</v>
      </c>
      <c r="IE24">
        <f t="shared" si="62"/>
        <v>15.649999999999977</v>
      </c>
      <c r="IF24" s="12">
        <f t="shared" si="63"/>
        <v>30.900000000000034</v>
      </c>
      <c r="IG24" s="12">
        <f t="shared" si="64"/>
        <v>29.899999999999977</v>
      </c>
      <c r="IH24" s="12">
        <f t="shared" si="65"/>
        <v>21.300000000000011</v>
      </c>
      <c r="II24" s="13" t="str">
        <f t="shared" si="92"/>
        <v/>
      </c>
      <c r="IJ24" t="str">
        <f t="shared" si="93"/>
        <v/>
      </c>
      <c r="IK24" t="str">
        <f t="shared" si="94"/>
        <v/>
      </c>
      <c r="IL24" t="str">
        <f t="shared" si="95"/>
        <v/>
      </c>
    </row>
    <row r="25" spans="1:246" x14ac:dyDescent="0.25">
      <c r="A25" t="s">
        <v>33</v>
      </c>
      <c r="B25" s="10">
        <v>43951</v>
      </c>
      <c r="C25" s="12">
        <v>562.61294999999996</v>
      </c>
      <c r="D25" s="12">
        <v>122.83746402</v>
      </c>
      <c r="E25" s="8">
        <v>51754</v>
      </c>
      <c r="F25" s="12">
        <v>7.875894988066837</v>
      </c>
      <c r="G25" s="13">
        <v>1.75</v>
      </c>
      <c r="H25" s="10" t="s">
        <v>33</v>
      </c>
      <c r="I25" s="10">
        <v>43950</v>
      </c>
      <c r="J25" s="12">
        <v>197.32808</v>
      </c>
      <c r="K25" s="12">
        <v>41.505056160000002</v>
      </c>
      <c r="L25" s="8">
        <v>20531</v>
      </c>
      <c r="M25" s="12">
        <v>0</v>
      </c>
      <c r="N25" s="12">
        <v>0.5</v>
      </c>
      <c r="O25" s="12" t="s">
        <v>33</v>
      </c>
      <c r="P25" s="10">
        <v>43949</v>
      </c>
      <c r="Q25" s="12">
        <v>155.89273</v>
      </c>
      <c r="R25" s="12">
        <v>32.558369745</v>
      </c>
      <c r="S25">
        <v>18378</v>
      </c>
      <c r="T25" s="12">
        <v>1.4527845036319649</v>
      </c>
      <c r="U25" s="12">
        <v>0.5</v>
      </c>
      <c r="V25" s="12" t="s">
        <v>33</v>
      </c>
      <c r="W25" s="7">
        <v>43948</v>
      </c>
      <c r="X25" s="12">
        <v>163.54184000000001</v>
      </c>
      <c r="Y25" s="12">
        <v>33.836874825000002</v>
      </c>
      <c r="Z25" s="8">
        <v>28588</v>
      </c>
      <c r="AA25" s="12">
        <v>-0.24213075060531314</v>
      </c>
      <c r="AB25" s="12">
        <v>0.55000000000000071</v>
      </c>
      <c r="AC25" s="8" t="s">
        <v>33</v>
      </c>
      <c r="AD25" s="10">
        <v>43945</v>
      </c>
      <c r="AE25" s="12">
        <v>201.09612999999999</v>
      </c>
      <c r="AF25" s="12">
        <v>42.122096429999999</v>
      </c>
      <c r="AG25" s="8">
        <v>33057</v>
      </c>
      <c r="AH25" s="12">
        <v>-3.2710280373831746</v>
      </c>
      <c r="AI25">
        <v>0.79999999999999716</v>
      </c>
      <c r="AJ25" s="12" t="s">
        <v>33</v>
      </c>
      <c r="AK25" s="7">
        <v>43944</v>
      </c>
      <c r="AL25" s="12">
        <v>193.36945</v>
      </c>
      <c r="AM25" s="12">
        <v>41.569953935000001</v>
      </c>
      <c r="AN25" s="8">
        <v>25252</v>
      </c>
      <c r="AO25" s="12">
        <v>0.23419203747071268</v>
      </c>
      <c r="AP25" s="12">
        <v>0.65000000000000213</v>
      </c>
      <c r="AQ25" t="s">
        <v>33</v>
      </c>
      <c r="AR25" s="10">
        <v>43943</v>
      </c>
      <c r="AS25" s="12">
        <v>243.57522</v>
      </c>
      <c r="AT25" s="12">
        <v>51.822346850000002</v>
      </c>
      <c r="AU25">
        <v>29739</v>
      </c>
      <c r="AV25" s="12">
        <v>-1.3824884792626762</v>
      </c>
      <c r="AW25" s="12">
        <v>0.95000000000000284</v>
      </c>
      <c r="AX25" s="10" t="s">
        <v>33</v>
      </c>
      <c r="AY25" s="10">
        <v>43942</v>
      </c>
      <c r="AZ25" s="12">
        <v>237.11519999999999</v>
      </c>
      <c r="BA25" s="12">
        <v>51.693969335000006</v>
      </c>
      <c r="BB25" s="8">
        <v>39900</v>
      </c>
      <c r="BC25" s="12">
        <v>-4.2128603104212825</v>
      </c>
      <c r="BD25" s="12">
        <v>0.69999999999999929</v>
      </c>
      <c r="BE25" s="12" t="s">
        <v>33</v>
      </c>
      <c r="BF25" s="10">
        <v>43941</v>
      </c>
      <c r="BG25" s="12">
        <v>532.20501000000002</v>
      </c>
      <c r="BH25" s="12">
        <v>119.7920625</v>
      </c>
      <c r="BI25">
        <v>65795</v>
      </c>
      <c r="BJ25" s="12">
        <v>4.1189931350114346</v>
      </c>
      <c r="BK25" s="12">
        <v>1.5499999999999972</v>
      </c>
      <c r="BL25" s="12" t="s">
        <v>33</v>
      </c>
      <c r="BM25" s="7">
        <v>43938</v>
      </c>
      <c r="BN25" s="12">
        <v>297.50187</v>
      </c>
      <c r="BO25" s="12">
        <v>65.066266575</v>
      </c>
      <c r="BP25" s="8">
        <v>48117</v>
      </c>
      <c r="BQ25" s="12">
        <v>0.69124423963134629</v>
      </c>
      <c r="BR25" s="12">
        <v>1.1000000000000014</v>
      </c>
      <c r="BS25" t="s">
        <v>33</v>
      </c>
      <c r="BT25" s="10">
        <v>43937</v>
      </c>
      <c r="BU25" s="12">
        <v>275.40877999999998</v>
      </c>
      <c r="BV25" s="12">
        <v>59.452772829999994</v>
      </c>
      <c r="BW25" s="8">
        <v>44247</v>
      </c>
      <c r="BX25" s="12">
        <v>1.1655011655011656</v>
      </c>
      <c r="BY25">
        <v>0.75</v>
      </c>
      <c r="BZ25" s="12" t="s">
        <v>33</v>
      </c>
      <c r="CA25" s="7">
        <v>43936</v>
      </c>
      <c r="CB25" s="12">
        <v>401.78521000000001</v>
      </c>
      <c r="CC25" s="12">
        <v>89.631557715</v>
      </c>
      <c r="CD25" s="8">
        <v>53833</v>
      </c>
      <c r="CE25" s="12">
        <v>-2.0454545454545423</v>
      </c>
      <c r="CF25" s="12">
        <v>1.8499999999999979</v>
      </c>
      <c r="CG25" s="12" t="s">
        <v>33</v>
      </c>
      <c r="CH25" s="10">
        <v>43934</v>
      </c>
      <c r="CI25" s="12">
        <v>363.62522999999999</v>
      </c>
      <c r="CJ25" s="12">
        <v>81.484632970000007</v>
      </c>
      <c r="CK25" s="8">
        <v>64713</v>
      </c>
      <c r="CL25" s="12">
        <v>-1.5659955257270757</v>
      </c>
      <c r="CM25" s="12">
        <v>1.5</v>
      </c>
      <c r="CN25" s="12" t="s">
        <v>33</v>
      </c>
      <c r="CO25" s="10">
        <v>43930</v>
      </c>
      <c r="CP25" s="12">
        <v>284.88301999999999</v>
      </c>
      <c r="CQ25" s="12">
        <v>62.814852010000003</v>
      </c>
      <c r="CR25" s="8">
        <v>39899</v>
      </c>
      <c r="CS25" s="12">
        <v>5.6470588235294086</v>
      </c>
      <c r="CT25" s="12">
        <v>1.25</v>
      </c>
      <c r="CU25" s="12" t="s">
        <v>33</v>
      </c>
      <c r="CV25" s="10">
        <v>43929</v>
      </c>
      <c r="CW25" s="12">
        <v>284.24498999999997</v>
      </c>
      <c r="CX25" s="12">
        <v>61.706599935</v>
      </c>
      <c r="CY25" s="8">
        <v>39382</v>
      </c>
      <c r="CZ25" s="12">
        <v>0</v>
      </c>
      <c r="DA25" s="12">
        <v>1.6999999999999993</v>
      </c>
      <c r="DD25" t="str">
        <f t="shared" si="1"/>
        <v>BHEL</v>
      </c>
      <c r="DE25" s="12">
        <v>185.11550408841964</v>
      </c>
      <c r="DF25" s="12">
        <v>26.579398538982542</v>
      </c>
      <c r="DG25" s="12">
        <v>-4.677157845356275</v>
      </c>
      <c r="DH25" s="12">
        <v>-18.674794984866182</v>
      </c>
      <c r="DI25" s="12">
        <v>3.995812161641866</v>
      </c>
      <c r="DJ25" s="12">
        <v>-20.612018743121734</v>
      </c>
      <c r="DK25" s="12">
        <v>2.7244225591611229</v>
      </c>
      <c r="DL25" s="12">
        <v>-55.446642638707978</v>
      </c>
      <c r="DM25" s="12">
        <v>78.89131587643466</v>
      </c>
      <c r="DN25" s="12">
        <v>8.0219265340778243</v>
      </c>
      <c r="DO25" s="12">
        <v>-31.453728722368858</v>
      </c>
      <c r="DP25" s="12">
        <v>10.49431580971431</v>
      </c>
      <c r="DQ25" s="12">
        <v>27.640190700028384</v>
      </c>
      <c r="DT25" t="str">
        <f t="shared" si="2"/>
        <v>BHEL</v>
      </c>
      <c r="DU25" s="13">
        <v>195.95783112897729</v>
      </c>
      <c r="DV25" s="13">
        <v>27.478913978406265</v>
      </c>
      <c r="DW25" s="13">
        <v>-3.7784372422461217</v>
      </c>
      <c r="DX25" s="13">
        <v>-19.669537623248818</v>
      </c>
      <c r="DY25" s="13">
        <v>1.3282249382891895</v>
      </c>
      <c r="DZ25" s="13">
        <v>-19.783729487735467</v>
      </c>
      <c r="EA25" s="13">
        <v>0.24834137647285937</v>
      </c>
      <c r="EB25" s="13">
        <v>-56.846916017494898</v>
      </c>
      <c r="EC25" s="13">
        <v>84.107785501906989</v>
      </c>
      <c r="ED25" s="13">
        <v>9.4419376553744616</v>
      </c>
      <c r="EE25" s="13">
        <v>-33.66982082466869</v>
      </c>
      <c r="EF25" s="13">
        <v>9.9981118501195496</v>
      </c>
      <c r="EG25" s="13">
        <v>29.721921428753522</v>
      </c>
      <c r="EI25" t="str">
        <f t="shared" si="3"/>
        <v>BHEL</v>
      </c>
      <c r="EJ25" s="12">
        <f t="shared" si="66"/>
        <v>562.61294999999996</v>
      </c>
      <c r="EK25" s="12">
        <f t="shared" si="67"/>
        <v>197.32808</v>
      </c>
      <c r="EL25" s="12">
        <f t="shared" si="68"/>
        <v>155.89273</v>
      </c>
      <c r="EM25" s="12">
        <f t="shared" si="69"/>
        <v>163.54184000000001</v>
      </c>
      <c r="EN25" s="12">
        <f t="shared" si="70"/>
        <v>201.09612999999999</v>
      </c>
      <c r="EO25" s="12">
        <f t="shared" si="71"/>
        <v>193.36945</v>
      </c>
      <c r="EP25" s="12">
        <f t="shared" si="72"/>
        <v>243.57522</v>
      </c>
      <c r="EQ25" s="12">
        <f t="shared" si="73"/>
        <v>237.11519999999999</v>
      </c>
      <c r="ER25" s="12">
        <f t="shared" si="74"/>
        <v>532.20501000000002</v>
      </c>
      <c r="ES25" s="12">
        <f t="shared" si="75"/>
        <v>297.50187</v>
      </c>
      <c r="ET25" s="12">
        <f t="shared" si="76"/>
        <v>275.40877999999998</v>
      </c>
      <c r="EU25" s="12">
        <f t="shared" si="77"/>
        <v>401.78521000000001</v>
      </c>
      <c r="EV25" s="12">
        <f t="shared" si="78"/>
        <v>363.62522999999999</v>
      </c>
      <c r="EW25" s="12">
        <f t="shared" si="79"/>
        <v>284.88301999999999</v>
      </c>
      <c r="EZ25" s="10" t="str">
        <f t="shared" si="4"/>
        <v>BHEL</v>
      </c>
      <c r="FA25" s="12">
        <f t="shared" si="80"/>
        <v>172.25421666666668</v>
      </c>
      <c r="FB25" s="12">
        <f t="shared" si="81"/>
        <v>182.24564600000002</v>
      </c>
      <c r="FC25" s="12">
        <f t="shared" si="82"/>
        <v>240.51545750000002</v>
      </c>
      <c r="FD25" s="12">
        <f t="shared" si="83"/>
        <v>272.87136692307689</v>
      </c>
      <c r="FF25" s="12"/>
      <c r="FG25" s="10" t="str">
        <f t="shared" si="5"/>
        <v>BHEL</v>
      </c>
      <c r="FH25" s="12">
        <f t="shared" si="6"/>
        <v>122.83746402</v>
      </c>
      <c r="FI25" s="12">
        <f t="shared" si="7"/>
        <v>41.505056160000002</v>
      </c>
      <c r="FJ25" s="12">
        <f t="shared" si="8"/>
        <v>32.558369745</v>
      </c>
      <c r="FK25" s="12">
        <f t="shared" si="9"/>
        <v>33.836874825000002</v>
      </c>
      <c r="FL25" s="12">
        <f t="shared" si="10"/>
        <v>42.122096429999999</v>
      </c>
      <c r="FM25" s="12">
        <f t="shared" si="11"/>
        <v>41.569953935000001</v>
      </c>
      <c r="FN25" s="12">
        <f t="shared" si="12"/>
        <v>51.822346850000002</v>
      </c>
      <c r="FO25" s="12">
        <f t="shared" si="13"/>
        <v>51.693969335000006</v>
      </c>
      <c r="FP25" s="12">
        <f t="shared" si="14"/>
        <v>119.7920625</v>
      </c>
      <c r="FQ25" s="12">
        <f t="shared" si="15"/>
        <v>65.066266575</v>
      </c>
      <c r="FR25" s="12">
        <f t="shared" si="16"/>
        <v>59.452772829999994</v>
      </c>
      <c r="FS25" s="12">
        <f t="shared" si="17"/>
        <v>89.631557715</v>
      </c>
      <c r="FT25" s="12">
        <f t="shared" si="18"/>
        <v>81.484632970000007</v>
      </c>
      <c r="FU25" s="12">
        <f t="shared" si="19"/>
        <v>62.814852010000003</v>
      </c>
      <c r="FX25" s="10" t="str">
        <f t="shared" si="20"/>
        <v>BHEL</v>
      </c>
      <c r="FY25" s="12">
        <f t="shared" si="84"/>
        <v>35.966766909999997</v>
      </c>
      <c r="FZ25" s="12">
        <f t="shared" si="85"/>
        <v>38.318470218999998</v>
      </c>
      <c r="GA25" s="12">
        <f t="shared" si="86"/>
        <v>51.862591222500001</v>
      </c>
      <c r="GB25" s="12">
        <f t="shared" si="87"/>
        <v>59.488523990769224</v>
      </c>
      <c r="GE25" s="10" t="str">
        <f t="shared" si="21"/>
        <v>BHEL</v>
      </c>
      <c r="GF25" s="8">
        <f t="shared" si="22"/>
        <v>51754</v>
      </c>
      <c r="GG25" s="8">
        <f t="shared" si="23"/>
        <v>20531</v>
      </c>
      <c r="GH25">
        <f t="shared" si="24"/>
        <v>18378</v>
      </c>
      <c r="GI25" s="8">
        <f t="shared" si="25"/>
        <v>28588</v>
      </c>
      <c r="GJ25" s="8">
        <f t="shared" si="26"/>
        <v>33057</v>
      </c>
      <c r="GK25" s="8">
        <f t="shared" si="27"/>
        <v>25252</v>
      </c>
      <c r="GL25">
        <f t="shared" si="28"/>
        <v>29739</v>
      </c>
      <c r="GM25" s="8">
        <f t="shared" si="29"/>
        <v>39900</v>
      </c>
      <c r="GN25" s="8">
        <f t="shared" si="30"/>
        <v>65795</v>
      </c>
      <c r="GO25" s="8">
        <f t="shared" si="31"/>
        <v>48117</v>
      </c>
      <c r="GP25" s="8">
        <f t="shared" si="32"/>
        <v>44247</v>
      </c>
      <c r="GQ25" s="8">
        <f t="shared" si="33"/>
        <v>53833</v>
      </c>
      <c r="GR25" s="8">
        <f t="shared" si="34"/>
        <v>64713</v>
      </c>
      <c r="GS25" s="8">
        <f t="shared" si="35"/>
        <v>39899</v>
      </c>
      <c r="GV25" s="10" t="str">
        <f t="shared" si="0"/>
        <v>BHEL</v>
      </c>
      <c r="GW25" s="8">
        <f t="shared" si="88"/>
        <v>22499</v>
      </c>
      <c r="GX25" s="8">
        <f t="shared" si="89"/>
        <v>25161.200000000001</v>
      </c>
      <c r="GY25" s="8">
        <f t="shared" si="90"/>
        <v>32655</v>
      </c>
      <c r="GZ25" s="8">
        <f t="shared" si="91"/>
        <v>39388.384615384617</v>
      </c>
      <c r="HC25" s="10" t="str">
        <f t="shared" si="36"/>
        <v>BHEL</v>
      </c>
      <c r="HD25" s="12">
        <f t="shared" si="37"/>
        <v>7.875894988066837</v>
      </c>
      <c r="HE25" s="12">
        <f t="shared" si="38"/>
        <v>0</v>
      </c>
      <c r="HF25" s="12">
        <f t="shared" si="39"/>
        <v>1.4527845036319649</v>
      </c>
      <c r="HG25" s="12">
        <f t="shared" si="40"/>
        <v>-0.24213075060531314</v>
      </c>
      <c r="HH25" s="12">
        <f t="shared" si="41"/>
        <v>-3.2710280373831746</v>
      </c>
      <c r="HI25" s="12">
        <f t="shared" si="42"/>
        <v>0.23419203747071268</v>
      </c>
      <c r="HJ25" s="12">
        <f t="shared" si="43"/>
        <v>-1.3824884792626762</v>
      </c>
      <c r="HK25" s="12">
        <f t="shared" si="44"/>
        <v>-4.2128603104212825</v>
      </c>
      <c r="HL25" s="12">
        <f t="shared" si="45"/>
        <v>4.1189931350114346</v>
      </c>
      <c r="HM25" s="12">
        <f t="shared" si="46"/>
        <v>0.69124423963134629</v>
      </c>
      <c r="HN25" s="12">
        <f t="shared" si="47"/>
        <v>1.1655011655011656</v>
      </c>
      <c r="HO25" s="12">
        <f t="shared" si="48"/>
        <v>-2.0454545454545423</v>
      </c>
      <c r="HP25" s="12">
        <f t="shared" si="49"/>
        <v>-1.5659955257270757</v>
      </c>
      <c r="HQ25" s="12">
        <f t="shared" si="50"/>
        <v>5.6470588235294086</v>
      </c>
      <c r="HT25" s="10" t="str">
        <f t="shared" si="51"/>
        <v>BHEL</v>
      </c>
      <c r="HU25" s="13">
        <f t="shared" si="52"/>
        <v>1.75</v>
      </c>
      <c r="HV25" s="12">
        <f t="shared" si="53"/>
        <v>0.5</v>
      </c>
      <c r="HW25" s="12">
        <f t="shared" si="54"/>
        <v>0.5</v>
      </c>
      <c r="HX25" s="12">
        <f t="shared" si="55"/>
        <v>0.55000000000000071</v>
      </c>
      <c r="HY25">
        <f t="shared" si="56"/>
        <v>0.79999999999999716</v>
      </c>
      <c r="HZ25" s="12">
        <f t="shared" si="57"/>
        <v>0.65000000000000213</v>
      </c>
      <c r="IA25" s="12">
        <f t="shared" si="58"/>
        <v>0.95000000000000284</v>
      </c>
      <c r="IB25" s="12">
        <f t="shared" si="59"/>
        <v>0.69999999999999929</v>
      </c>
      <c r="IC25" s="12">
        <f t="shared" si="60"/>
        <v>1.5499999999999972</v>
      </c>
      <c r="ID25" s="12">
        <f t="shared" si="61"/>
        <v>1.1000000000000014</v>
      </c>
      <c r="IE25">
        <f t="shared" si="62"/>
        <v>0.75</v>
      </c>
      <c r="IF25" s="12">
        <f t="shared" si="63"/>
        <v>1.8499999999999979</v>
      </c>
      <c r="IG25" s="12">
        <f t="shared" si="64"/>
        <v>1.5</v>
      </c>
      <c r="IH25" s="12">
        <f t="shared" si="65"/>
        <v>1.25</v>
      </c>
      <c r="II25" s="13" t="str">
        <f t="shared" si="92"/>
        <v/>
      </c>
      <c r="IJ25" t="str">
        <f t="shared" si="93"/>
        <v/>
      </c>
      <c r="IK25" t="str">
        <f t="shared" si="94"/>
        <v/>
      </c>
      <c r="IL25" t="str">
        <f t="shared" si="95"/>
        <v/>
      </c>
    </row>
    <row r="26" spans="1:246" x14ac:dyDescent="0.25">
      <c r="A26" t="s">
        <v>34</v>
      </c>
      <c r="B26" s="10">
        <v>43951</v>
      </c>
      <c r="C26" s="12">
        <v>58.697940000000003</v>
      </c>
      <c r="D26" s="12">
        <v>207.42501232999999</v>
      </c>
      <c r="E26" s="8">
        <v>63328</v>
      </c>
      <c r="F26" s="12">
        <v>0.55374130342185024</v>
      </c>
      <c r="G26" s="13">
        <v>12.75</v>
      </c>
      <c r="H26" s="10" t="s">
        <v>34</v>
      </c>
      <c r="I26" s="10">
        <v>43950</v>
      </c>
      <c r="J26" s="12">
        <v>88.30744</v>
      </c>
      <c r="K26" s="12">
        <v>314.96338059499999</v>
      </c>
      <c r="L26" s="8">
        <v>115529</v>
      </c>
      <c r="M26" s="12">
        <v>4.2613636363629907E-2</v>
      </c>
      <c r="N26" s="12">
        <v>15.300000000000011</v>
      </c>
      <c r="O26" s="12" t="s">
        <v>34</v>
      </c>
      <c r="P26" s="10">
        <v>43949</v>
      </c>
      <c r="Q26" s="12">
        <v>63.110439999999997</v>
      </c>
      <c r="R26" s="12">
        <v>225.64974948000003</v>
      </c>
      <c r="S26">
        <v>89445</v>
      </c>
      <c r="T26" s="12">
        <v>-3.0978934324659235</v>
      </c>
      <c r="U26" s="12">
        <v>17.550000000000011</v>
      </c>
      <c r="V26" s="12" t="s">
        <v>34</v>
      </c>
      <c r="W26" s="7">
        <v>43948</v>
      </c>
      <c r="X26" s="12">
        <v>79.671360000000007</v>
      </c>
      <c r="Y26" s="12">
        <v>288.24662194000001</v>
      </c>
      <c r="Z26" s="8">
        <v>119216</v>
      </c>
      <c r="AA26" s="12">
        <v>1.6787912702853947</v>
      </c>
      <c r="AB26" s="12">
        <v>12.449999999999989</v>
      </c>
      <c r="AC26" s="8" t="s">
        <v>34</v>
      </c>
      <c r="AD26" s="10">
        <v>43945</v>
      </c>
      <c r="AE26" s="12">
        <v>117.32992</v>
      </c>
      <c r="AF26" s="12">
        <v>414.25368966999997</v>
      </c>
      <c r="AG26" s="8">
        <v>95487</v>
      </c>
      <c r="AH26" s="12">
        <v>2.674719585849874</v>
      </c>
      <c r="AI26">
        <v>21</v>
      </c>
      <c r="AJ26" s="12" t="s">
        <v>34</v>
      </c>
      <c r="AK26" s="7">
        <v>43944</v>
      </c>
      <c r="AL26" s="12">
        <v>73.83981</v>
      </c>
      <c r="AM26" s="12">
        <v>263.15865121000002</v>
      </c>
      <c r="AN26" s="8">
        <v>80717</v>
      </c>
      <c r="AO26" s="12">
        <v>-3.882418191902385</v>
      </c>
      <c r="AP26" s="12">
        <v>20.949999999999989</v>
      </c>
      <c r="AQ26" t="s">
        <v>34</v>
      </c>
      <c r="AR26" s="10">
        <v>43943</v>
      </c>
      <c r="AS26" s="12">
        <v>50.874789999999997</v>
      </c>
      <c r="AT26" s="12">
        <v>183.31706879500001</v>
      </c>
      <c r="AU26">
        <v>80404</v>
      </c>
      <c r="AV26" s="12">
        <v>1.0084033613445442</v>
      </c>
      <c r="AW26" s="12">
        <v>9.8500000000000227</v>
      </c>
      <c r="AX26" s="10" t="s">
        <v>34</v>
      </c>
      <c r="AY26" s="10">
        <v>43942</v>
      </c>
      <c r="AZ26" s="12">
        <v>102.12965</v>
      </c>
      <c r="BA26" s="12">
        <v>367.38952949999998</v>
      </c>
      <c r="BB26" s="8">
        <v>141985</v>
      </c>
      <c r="BC26" s="12">
        <v>-0.65651627322250761</v>
      </c>
      <c r="BD26" s="12">
        <v>19.199999999999989</v>
      </c>
      <c r="BE26" s="12" t="s">
        <v>34</v>
      </c>
      <c r="BF26" s="10">
        <v>43941</v>
      </c>
      <c r="BG26" s="12">
        <v>91.256410000000002</v>
      </c>
      <c r="BH26" s="12">
        <v>328.19682799000003</v>
      </c>
      <c r="BI26">
        <v>136463</v>
      </c>
      <c r="BJ26" s="12">
        <v>0.49261083743842365</v>
      </c>
      <c r="BK26" s="12">
        <v>16.199999999999989</v>
      </c>
      <c r="BL26" s="12" t="s">
        <v>34</v>
      </c>
      <c r="BM26" s="7">
        <v>43938</v>
      </c>
      <c r="BN26" s="12">
        <v>100.74247</v>
      </c>
      <c r="BO26" s="12">
        <v>355.19948598499997</v>
      </c>
      <c r="BP26" s="8">
        <v>243221</v>
      </c>
      <c r="BQ26" s="12">
        <v>1.4861388968276781</v>
      </c>
      <c r="BR26" s="12">
        <v>17.849999999999966</v>
      </c>
      <c r="BS26" t="s">
        <v>34</v>
      </c>
      <c r="BT26" s="10">
        <v>43937</v>
      </c>
      <c r="BU26" s="12">
        <v>91.964089999999999</v>
      </c>
      <c r="BV26" s="12">
        <v>321.03766380500002</v>
      </c>
      <c r="BW26" s="8">
        <v>170376</v>
      </c>
      <c r="BX26" s="12">
        <v>4.2897432091435315</v>
      </c>
      <c r="BY26">
        <v>14.399999999999977</v>
      </c>
      <c r="BZ26" s="12" t="s">
        <v>34</v>
      </c>
      <c r="CA26" s="7">
        <v>43936</v>
      </c>
      <c r="CB26" s="12">
        <v>84.363650000000007</v>
      </c>
      <c r="CC26" s="12">
        <v>289.38983988000001</v>
      </c>
      <c r="CD26" s="8">
        <v>179313</v>
      </c>
      <c r="CE26" s="12">
        <v>-1.0424313610336253</v>
      </c>
      <c r="CF26" s="12">
        <v>22.850000000000023</v>
      </c>
      <c r="CG26" s="12" t="s">
        <v>34</v>
      </c>
      <c r="CH26" s="10">
        <v>43934</v>
      </c>
      <c r="CI26" s="12">
        <v>131.75876</v>
      </c>
      <c r="CJ26" s="12">
        <v>455.16934605</v>
      </c>
      <c r="CK26" s="8">
        <v>148518</v>
      </c>
      <c r="CL26" s="12">
        <v>2.4569288389513075</v>
      </c>
      <c r="CM26" s="12">
        <v>23.899999999999977</v>
      </c>
      <c r="CN26" s="12" t="s">
        <v>34</v>
      </c>
      <c r="CO26" s="10">
        <v>43930</v>
      </c>
      <c r="CP26" s="12">
        <v>62.974789999999999</v>
      </c>
      <c r="CQ26" s="12">
        <v>210.81958090999998</v>
      </c>
      <c r="CR26" s="8">
        <v>98691</v>
      </c>
      <c r="CS26" s="12">
        <v>1.7104459376909051</v>
      </c>
      <c r="CT26" s="12">
        <v>12.649999999999977</v>
      </c>
      <c r="CU26" s="12" t="s">
        <v>34</v>
      </c>
      <c r="CV26" s="10">
        <v>43929</v>
      </c>
      <c r="CW26" s="12">
        <v>143.03728000000001</v>
      </c>
      <c r="CX26" s="12">
        <v>468.80850541000007</v>
      </c>
      <c r="CY26" s="8">
        <v>173213</v>
      </c>
      <c r="CZ26" s="12">
        <v>2.3876845743009629</v>
      </c>
      <c r="DA26" s="12">
        <v>30</v>
      </c>
      <c r="DD26" t="str">
        <f t="shared" si="1"/>
        <v>BIOCON</v>
      </c>
      <c r="DE26" s="12">
        <v>-33.530017402837174</v>
      </c>
      <c r="DF26" s="12">
        <v>39.925248500881956</v>
      </c>
      <c r="DG26" s="12">
        <v>-20.786541110883519</v>
      </c>
      <c r="DH26" s="12">
        <v>-32.096297346831903</v>
      </c>
      <c r="DI26" s="12">
        <v>58.897916990848167</v>
      </c>
      <c r="DJ26" s="12">
        <v>45.140274780495417</v>
      </c>
      <c r="DK26" s="12">
        <v>-50.186072311028184</v>
      </c>
      <c r="DL26" s="12">
        <v>11.915042461126834</v>
      </c>
      <c r="DM26" s="12">
        <v>-9.4161479264901828</v>
      </c>
      <c r="DN26" s="12">
        <v>9.5454432268073326</v>
      </c>
      <c r="DO26" s="12">
        <v>9.0091407851604224</v>
      </c>
      <c r="DP26" s="12">
        <v>-35.971126322075278</v>
      </c>
      <c r="DQ26" s="12">
        <v>109.22461194392233</v>
      </c>
      <c r="DT26" t="str">
        <f t="shared" si="2"/>
        <v>BIOCON</v>
      </c>
      <c r="DU26" s="13">
        <v>-34.143133738864613</v>
      </c>
      <c r="DV26" s="13">
        <v>39.580647140455206</v>
      </c>
      <c r="DW26" s="13">
        <v>-21.716428813181317</v>
      </c>
      <c r="DX26" s="13">
        <v>-30.417850431309102</v>
      </c>
      <c r="DY26" s="13">
        <v>57.415949567026182</v>
      </c>
      <c r="DZ26" s="13">
        <v>43.553817950408828</v>
      </c>
      <c r="EA26" s="13">
        <v>-50.102805312800832</v>
      </c>
      <c r="EB26" s="13">
        <v>11.941828246796501</v>
      </c>
      <c r="EC26" s="13">
        <v>-7.6021106618775498</v>
      </c>
      <c r="ED26" s="13">
        <v>10.641063660602146</v>
      </c>
      <c r="EE26" s="13">
        <v>10.93605219109395</v>
      </c>
      <c r="EF26" s="13">
        <v>-36.421500614803975</v>
      </c>
      <c r="EG26" s="13">
        <v>115.90468213875933</v>
      </c>
      <c r="EI26" t="str">
        <f t="shared" si="3"/>
        <v>BIOCON</v>
      </c>
      <c r="EJ26" s="12">
        <f t="shared" si="66"/>
        <v>58.697940000000003</v>
      </c>
      <c r="EK26" s="12">
        <f t="shared" si="67"/>
        <v>88.30744</v>
      </c>
      <c r="EL26" s="12">
        <f t="shared" si="68"/>
        <v>63.110439999999997</v>
      </c>
      <c r="EM26" s="12">
        <f t="shared" si="69"/>
        <v>79.671360000000007</v>
      </c>
      <c r="EN26" s="12">
        <f t="shared" si="70"/>
        <v>117.32992</v>
      </c>
      <c r="EO26" s="12">
        <f t="shared" si="71"/>
        <v>73.83981</v>
      </c>
      <c r="EP26" s="12">
        <f t="shared" si="72"/>
        <v>50.874789999999997</v>
      </c>
      <c r="EQ26" s="12">
        <f t="shared" si="73"/>
        <v>102.12965</v>
      </c>
      <c r="ER26" s="12">
        <f t="shared" si="74"/>
        <v>91.256410000000002</v>
      </c>
      <c r="ES26" s="12">
        <f t="shared" si="75"/>
        <v>100.74247</v>
      </c>
      <c r="ET26" s="12">
        <f t="shared" si="76"/>
        <v>91.964089999999999</v>
      </c>
      <c r="EU26" s="12">
        <f t="shared" si="77"/>
        <v>84.363650000000007</v>
      </c>
      <c r="EV26" s="12">
        <f t="shared" si="78"/>
        <v>131.75876</v>
      </c>
      <c r="EW26" s="12">
        <f t="shared" si="79"/>
        <v>62.974789999999999</v>
      </c>
      <c r="EZ26" s="10" t="str">
        <f t="shared" si="4"/>
        <v>BIOCON</v>
      </c>
      <c r="FA26" s="12">
        <f t="shared" si="80"/>
        <v>77.029746666666668</v>
      </c>
      <c r="FB26" s="12">
        <f t="shared" si="81"/>
        <v>84.451794000000007</v>
      </c>
      <c r="FC26" s="12">
        <f t="shared" si="82"/>
        <v>83.314977499999998</v>
      </c>
      <c r="FD26" s="12">
        <f t="shared" si="83"/>
        <v>87.563352307692313</v>
      </c>
      <c r="FF26" s="12"/>
      <c r="FG26" s="10" t="str">
        <f t="shared" si="5"/>
        <v>BIOCON</v>
      </c>
      <c r="FH26" s="12">
        <f t="shared" si="6"/>
        <v>207.42501232999999</v>
      </c>
      <c r="FI26" s="12">
        <f t="shared" si="7"/>
        <v>314.96338059499999</v>
      </c>
      <c r="FJ26" s="12">
        <f t="shared" si="8"/>
        <v>225.64974948000003</v>
      </c>
      <c r="FK26" s="12">
        <f t="shared" si="9"/>
        <v>288.24662194000001</v>
      </c>
      <c r="FL26" s="12">
        <f t="shared" si="10"/>
        <v>414.25368966999997</v>
      </c>
      <c r="FM26" s="12">
        <f t="shared" si="11"/>
        <v>263.15865121000002</v>
      </c>
      <c r="FN26" s="12">
        <f t="shared" si="12"/>
        <v>183.31706879500001</v>
      </c>
      <c r="FO26" s="12">
        <f t="shared" si="13"/>
        <v>367.38952949999998</v>
      </c>
      <c r="FP26" s="12">
        <f t="shared" si="14"/>
        <v>328.19682799000003</v>
      </c>
      <c r="FQ26" s="12">
        <f t="shared" si="15"/>
        <v>355.19948598499997</v>
      </c>
      <c r="FR26" s="12">
        <f t="shared" si="16"/>
        <v>321.03766380500002</v>
      </c>
      <c r="FS26" s="12">
        <f t="shared" si="17"/>
        <v>289.38983988000001</v>
      </c>
      <c r="FT26" s="12">
        <f t="shared" si="18"/>
        <v>455.16934605</v>
      </c>
      <c r="FU26" s="12">
        <f t="shared" si="19"/>
        <v>210.81958090999998</v>
      </c>
      <c r="FX26" s="10" t="str">
        <f t="shared" si="20"/>
        <v>BIOCON</v>
      </c>
      <c r="FY26" s="12">
        <f t="shared" si="84"/>
        <v>276.28658400500007</v>
      </c>
      <c r="FZ26" s="12">
        <f t="shared" si="85"/>
        <v>301.254418579</v>
      </c>
      <c r="GA26" s="12">
        <f t="shared" si="86"/>
        <v>298.14693989750003</v>
      </c>
      <c r="GB26" s="12">
        <f t="shared" si="87"/>
        <v>308.98395660076926</v>
      </c>
      <c r="GE26" s="10" t="str">
        <f t="shared" si="21"/>
        <v>BIOCON</v>
      </c>
      <c r="GF26" s="8">
        <f t="shared" si="22"/>
        <v>63328</v>
      </c>
      <c r="GG26" s="8">
        <f t="shared" si="23"/>
        <v>115529</v>
      </c>
      <c r="GH26">
        <f t="shared" si="24"/>
        <v>89445</v>
      </c>
      <c r="GI26" s="8">
        <f t="shared" si="25"/>
        <v>119216</v>
      </c>
      <c r="GJ26" s="8">
        <f t="shared" si="26"/>
        <v>95487</v>
      </c>
      <c r="GK26" s="8">
        <f t="shared" si="27"/>
        <v>80717</v>
      </c>
      <c r="GL26">
        <f t="shared" si="28"/>
        <v>80404</v>
      </c>
      <c r="GM26" s="8">
        <f t="shared" si="29"/>
        <v>141985</v>
      </c>
      <c r="GN26" s="8">
        <f t="shared" si="30"/>
        <v>136463</v>
      </c>
      <c r="GO26" s="8">
        <f t="shared" si="31"/>
        <v>243221</v>
      </c>
      <c r="GP26" s="8">
        <f t="shared" si="32"/>
        <v>170376</v>
      </c>
      <c r="GQ26" s="8">
        <f t="shared" si="33"/>
        <v>179313</v>
      </c>
      <c r="GR26" s="8">
        <f t="shared" si="34"/>
        <v>148518</v>
      </c>
      <c r="GS26" s="8">
        <f t="shared" si="35"/>
        <v>98691</v>
      </c>
      <c r="GV26" s="10" t="str">
        <f t="shared" si="0"/>
        <v>BIOCON</v>
      </c>
      <c r="GW26" s="8">
        <f t="shared" si="88"/>
        <v>108063.33333333333</v>
      </c>
      <c r="GX26" s="8">
        <f t="shared" si="89"/>
        <v>100078.8</v>
      </c>
      <c r="GY26" s="8">
        <f t="shared" si="90"/>
        <v>107405.75</v>
      </c>
      <c r="GZ26" s="8">
        <f t="shared" si="91"/>
        <v>130720.38461538461</v>
      </c>
      <c r="HC26" s="10" t="str">
        <f t="shared" si="36"/>
        <v>BIOCON</v>
      </c>
      <c r="HD26" s="12">
        <f t="shared" si="37"/>
        <v>0.55374130342185024</v>
      </c>
      <c r="HE26" s="12">
        <f t="shared" si="38"/>
        <v>4.2613636363629907E-2</v>
      </c>
      <c r="HF26" s="12">
        <f t="shared" si="39"/>
        <v>-3.0978934324659235</v>
      </c>
      <c r="HG26" s="12">
        <f t="shared" si="40"/>
        <v>1.6787912702853947</v>
      </c>
      <c r="HH26" s="12">
        <f t="shared" si="41"/>
        <v>2.674719585849874</v>
      </c>
      <c r="HI26" s="12">
        <f t="shared" si="42"/>
        <v>-3.882418191902385</v>
      </c>
      <c r="HJ26" s="12">
        <f t="shared" si="43"/>
        <v>1.0084033613445442</v>
      </c>
      <c r="HK26" s="12">
        <f t="shared" si="44"/>
        <v>-0.65651627322250761</v>
      </c>
      <c r="HL26" s="12">
        <f t="shared" si="45"/>
        <v>0.49261083743842365</v>
      </c>
      <c r="HM26" s="12">
        <f t="shared" si="46"/>
        <v>1.4861388968276781</v>
      </c>
      <c r="HN26" s="12">
        <f t="shared" si="47"/>
        <v>4.2897432091435315</v>
      </c>
      <c r="HO26" s="12">
        <f t="shared" si="48"/>
        <v>-1.0424313610336253</v>
      </c>
      <c r="HP26" s="12">
        <f t="shared" si="49"/>
        <v>2.4569288389513075</v>
      </c>
      <c r="HQ26" s="12">
        <f t="shared" si="50"/>
        <v>1.7104459376909051</v>
      </c>
      <c r="HT26" s="10" t="str">
        <f t="shared" si="51"/>
        <v>BIOCON</v>
      </c>
      <c r="HU26" s="13">
        <f t="shared" si="52"/>
        <v>12.75</v>
      </c>
      <c r="HV26" s="12">
        <f t="shared" si="53"/>
        <v>15.300000000000011</v>
      </c>
      <c r="HW26" s="12">
        <f t="shared" si="54"/>
        <v>17.550000000000011</v>
      </c>
      <c r="HX26" s="12">
        <f t="shared" si="55"/>
        <v>12.449999999999989</v>
      </c>
      <c r="HY26">
        <f t="shared" si="56"/>
        <v>21</v>
      </c>
      <c r="HZ26" s="12">
        <f t="shared" si="57"/>
        <v>20.949999999999989</v>
      </c>
      <c r="IA26" s="12">
        <f t="shared" si="58"/>
        <v>9.8500000000000227</v>
      </c>
      <c r="IB26" s="12">
        <f t="shared" si="59"/>
        <v>19.199999999999989</v>
      </c>
      <c r="IC26" s="12">
        <f t="shared" si="60"/>
        <v>16.199999999999989</v>
      </c>
      <c r="ID26" s="12">
        <f t="shared" si="61"/>
        <v>17.849999999999966</v>
      </c>
      <c r="IE26">
        <f t="shared" si="62"/>
        <v>14.399999999999977</v>
      </c>
      <c r="IF26" s="12">
        <f t="shared" si="63"/>
        <v>22.850000000000023</v>
      </c>
      <c r="IG26" s="12">
        <f t="shared" si="64"/>
        <v>23.899999999999977</v>
      </c>
      <c r="IH26" s="12">
        <f t="shared" si="65"/>
        <v>12.649999999999977</v>
      </c>
      <c r="II26" s="13" t="str">
        <f t="shared" si="92"/>
        <v/>
      </c>
      <c r="IJ26" t="str">
        <f t="shared" si="93"/>
        <v/>
      </c>
      <c r="IK26" t="str">
        <f t="shared" si="94"/>
        <v/>
      </c>
      <c r="IL26" t="str">
        <f t="shared" si="95"/>
        <v/>
      </c>
    </row>
    <row r="27" spans="1:246" x14ac:dyDescent="0.25">
      <c r="A27" t="s">
        <v>35</v>
      </c>
      <c r="B27" s="10">
        <v>43951</v>
      </c>
      <c r="C27" s="12">
        <v>0.71220000000000006</v>
      </c>
      <c r="D27" s="12">
        <v>74.193224400000005</v>
      </c>
      <c r="E27" s="8">
        <v>15901</v>
      </c>
      <c r="F27" s="12">
        <v>5.8464684756584129</v>
      </c>
      <c r="G27" s="13">
        <v>646.55000000000109</v>
      </c>
      <c r="H27" s="10" t="s">
        <v>35</v>
      </c>
      <c r="I27" s="10">
        <v>43950</v>
      </c>
      <c r="J27" s="12">
        <v>0.31297000000000003</v>
      </c>
      <c r="K27" s="12">
        <v>31.46326475</v>
      </c>
      <c r="L27" s="8">
        <v>9508</v>
      </c>
      <c r="M27" s="12">
        <v>0.9977860370062448</v>
      </c>
      <c r="N27" s="12">
        <v>200</v>
      </c>
      <c r="O27" s="12" t="s">
        <v>35</v>
      </c>
      <c r="P27" s="10">
        <v>43949</v>
      </c>
      <c r="Q27" s="12">
        <v>0.42651</v>
      </c>
      <c r="R27" s="12">
        <v>42.976241339999994</v>
      </c>
      <c r="S27">
        <v>11654</v>
      </c>
      <c r="T27" s="12">
        <v>-1.0549002936320475</v>
      </c>
      <c r="U27" s="12">
        <v>489.85000000000036</v>
      </c>
      <c r="V27" s="12" t="s">
        <v>35</v>
      </c>
      <c r="W27" s="7">
        <v>43948</v>
      </c>
      <c r="X27" s="12">
        <v>0.29015000000000002</v>
      </c>
      <c r="Y27" s="12">
        <v>29.941763744999999</v>
      </c>
      <c r="Z27" s="8">
        <v>8638</v>
      </c>
      <c r="AA27" s="12">
        <v>-0.96891539248662883</v>
      </c>
      <c r="AB27" s="12">
        <v>540</v>
      </c>
      <c r="AC27" s="8" t="s">
        <v>35</v>
      </c>
      <c r="AD27" s="10">
        <v>43945</v>
      </c>
      <c r="AE27" s="12">
        <v>0.22577</v>
      </c>
      <c r="AF27" s="12">
        <v>23.382323844999998</v>
      </c>
      <c r="AG27" s="8">
        <v>8225</v>
      </c>
      <c r="AH27" s="12">
        <v>-3.7813005560874871</v>
      </c>
      <c r="AI27">
        <v>400</v>
      </c>
      <c r="AJ27" s="12" t="s">
        <v>35</v>
      </c>
      <c r="AK27" s="7">
        <v>43944</v>
      </c>
      <c r="AL27" s="12">
        <v>0.25489000000000001</v>
      </c>
      <c r="AM27" s="12">
        <v>27.191418280000001</v>
      </c>
      <c r="AN27" s="8">
        <v>8364</v>
      </c>
      <c r="AO27" s="12">
        <v>0.92086690160455187</v>
      </c>
      <c r="AP27" s="12">
        <v>368.25</v>
      </c>
      <c r="AQ27" t="s">
        <v>35</v>
      </c>
      <c r="AR27" s="10">
        <v>43943</v>
      </c>
      <c r="AS27" s="12">
        <v>0.36577999999999999</v>
      </c>
      <c r="AT27" s="12">
        <v>37.284685339999996</v>
      </c>
      <c r="AU27">
        <v>10245</v>
      </c>
      <c r="AV27" s="12">
        <v>4.9281242348990899</v>
      </c>
      <c r="AW27" s="12">
        <v>720</v>
      </c>
      <c r="AX27" s="10" t="s">
        <v>35</v>
      </c>
      <c r="AY27" s="10">
        <v>43942</v>
      </c>
      <c r="AZ27" s="12">
        <v>0.24156</v>
      </c>
      <c r="BA27" s="12">
        <v>24.604526319999998</v>
      </c>
      <c r="BB27" s="8">
        <v>9598</v>
      </c>
      <c r="BC27" s="12">
        <v>-6.2274359767819165</v>
      </c>
      <c r="BD27" s="12">
        <v>542.89999999999964</v>
      </c>
      <c r="BE27" s="12" t="s">
        <v>35</v>
      </c>
      <c r="BF27" s="10">
        <v>43941</v>
      </c>
      <c r="BG27" s="12">
        <v>0.35033999999999998</v>
      </c>
      <c r="BH27" s="12">
        <v>38.099393085000003</v>
      </c>
      <c r="BI27">
        <v>10819</v>
      </c>
      <c r="BJ27" s="12">
        <v>-1.6941419652791747</v>
      </c>
      <c r="BK27" s="12">
        <v>601</v>
      </c>
      <c r="BL27" s="12" t="s">
        <v>35</v>
      </c>
      <c r="BM27" s="7">
        <v>43938</v>
      </c>
      <c r="BN27" s="12">
        <v>0.28345999999999999</v>
      </c>
      <c r="BO27" s="12">
        <v>30.103777685000001</v>
      </c>
      <c r="BP27" s="8">
        <v>10094</v>
      </c>
      <c r="BQ27" s="12">
        <v>3.8895980347294143</v>
      </c>
      <c r="BR27" s="12">
        <v>446.75</v>
      </c>
      <c r="BS27" t="s">
        <v>35</v>
      </c>
      <c r="BT27" s="10">
        <v>43937</v>
      </c>
      <c r="BU27" s="12">
        <v>0.34921000000000002</v>
      </c>
      <c r="BV27" s="12">
        <v>36.151551654999999</v>
      </c>
      <c r="BW27" s="8">
        <v>12992</v>
      </c>
      <c r="BX27" s="12">
        <v>-1.6575688040705285</v>
      </c>
      <c r="BY27">
        <v>556.60000000000036</v>
      </c>
      <c r="BZ27" s="12" t="s">
        <v>35</v>
      </c>
      <c r="CA27" s="7">
        <v>43936</v>
      </c>
      <c r="CB27" s="12">
        <v>0.55034000000000005</v>
      </c>
      <c r="CC27" s="12">
        <v>58.732495495000002</v>
      </c>
      <c r="CD27" s="8">
        <v>19938</v>
      </c>
      <c r="CE27" s="12">
        <v>4.4357774829680983</v>
      </c>
      <c r="CF27" s="12">
        <v>839.79999999999927</v>
      </c>
      <c r="CG27" s="12" t="s">
        <v>35</v>
      </c>
      <c r="CH27" s="10">
        <v>43934</v>
      </c>
      <c r="CI27" s="12">
        <v>0.16241</v>
      </c>
      <c r="CJ27" s="12">
        <v>16.274901724999999</v>
      </c>
      <c r="CK27" s="8">
        <v>5723</v>
      </c>
      <c r="CL27" s="12">
        <v>-1.8676021008074033</v>
      </c>
      <c r="CM27" s="12">
        <v>454.95000000000073</v>
      </c>
      <c r="CN27" s="12" t="s">
        <v>35</v>
      </c>
      <c r="CO27" s="10">
        <v>43930</v>
      </c>
      <c r="CP27" s="12">
        <v>0.23791000000000001</v>
      </c>
      <c r="CQ27" s="12">
        <v>23.937710625000001</v>
      </c>
      <c r="CR27" s="8">
        <v>8797</v>
      </c>
      <c r="CS27" s="12">
        <v>5.4198060192315625</v>
      </c>
      <c r="CT27" s="12">
        <v>600.04999999999927</v>
      </c>
      <c r="CU27" s="12" t="s">
        <v>35</v>
      </c>
      <c r="CV27" s="10">
        <v>43929</v>
      </c>
      <c r="CW27" s="12">
        <v>0.29888999999999999</v>
      </c>
      <c r="CX27" s="12">
        <v>28.507774600000001</v>
      </c>
      <c r="CY27" s="8">
        <v>10840</v>
      </c>
      <c r="CZ27" s="12">
        <v>4.2035684969974589</v>
      </c>
      <c r="DA27" s="12">
        <v>731.70000000000073</v>
      </c>
      <c r="DD27" t="str">
        <f t="shared" si="1"/>
        <v>BOSCHLTD</v>
      </c>
      <c r="DE27" s="12">
        <v>127.561747132313</v>
      </c>
      <c r="DF27" s="12">
        <v>-26.620712292795005</v>
      </c>
      <c r="DG27" s="12">
        <v>46.996381182147154</v>
      </c>
      <c r="DH27" s="12">
        <v>28.515746113301155</v>
      </c>
      <c r="DI27" s="12">
        <v>-11.424536074385031</v>
      </c>
      <c r="DJ27" s="12">
        <v>-30.316036962108367</v>
      </c>
      <c r="DK27" s="12">
        <v>51.424076833912899</v>
      </c>
      <c r="DL27" s="12">
        <v>-31.04983730090769</v>
      </c>
      <c r="DM27" s="12">
        <v>23.59415790587737</v>
      </c>
      <c r="DN27" s="12">
        <v>-18.828212250508297</v>
      </c>
      <c r="DO27" s="12">
        <v>-36.546498528182582</v>
      </c>
      <c r="DP27" s="12">
        <v>238.85844467705195</v>
      </c>
      <c r="DQ27" s="12">
        <v>-31.734689588499855</v>
      </c>
      <c r="DT27" t="str">
        <f t="shared" si="2"/>
        <v>BOSCHLTD</v>
      </c>
      <c r="DU27" s="13">
        <v>135.80904584925506</v>
      </c>
      <c r="DV27" s="13">
        <v>-26.78916589963471</v>
      </c>
      <c r="DW27" s="13">
        <v>43.532764823103093</v>
      </c>
      <c r="DX27" s="13">
        <v>28.052985423870307</v>
      </c>
      <c r="DY27" s="13">
        <v>-14.008443383777781</v>
      </c>
      <c r="DZ27" s="13">
        <v>-27.070811964642417</v>
      </c>
      <c r="EA27" s="13">
        <v>51.535879435698881</v>
      </c>
      <c r="EB27" s="13">
        <v>-35.420162034846243</v>
      </c>
      <c r="EC27" s="13">
        <v>26.560172891470785</v>
      </c>
      <c r="ED27" s="13">
        <v>-16.728947149253415</v>
      </c>
      <c r="EE27" s="13">
        <v>-38.447104366478619</v>
      </c>
      <c r="EF27" s="13">
        <v>260.87772748133142</v>
      </c>
      <c r="EG27" s="13">
        <v>-32.011452640743087</v>
      </c>
      <c r="EI27" t="str">
        <f t="shared" si="3"/>
        <v>BOSCHLTD</v>
      </c>
      <c r="EJ27" s="12">
        <f t="shared" si="66"/>
        <v>0.71220000000000006</v>
      </c>
      <c r="EK27" s="12">
        <f t="shared" si="67"/>
        <v>0.31297000000000003</v>
      </c>
      <c r="EL27" s="12">
        <f t="shared" si="68"/>
        <v>0.42651</v>
      </c>
      <c r="EM27" s="12">
        <f t="shared" si="69"/>
        <v>0.29015000000000002</v>
      </c>
      <c r="EN27" s="12">
        <f t="shared" si="70"/>
        <v>0.22577</v>
      </c>
      <c r="EO27" s="12">
        <f t="shared" si="71"/>
        <v>0.25489000000000001</v>
      </c>
      <c r="EP27" s="12">
        <f t="shared" si="72"/>
        <v>0.36577999999999999</v>
      </c>
      <c r="EQ27" s="12">
        <f t="shared" si="73"/>
        <v>0.24156</v>
      </c>
      <c r="ER27" s="12">
        <f t="shared" si="74"/>
        <v>0.35033999999999998</v>
      </c>
      <c r="ES27" s="12">
        <f t="shared" si="75"/>
        <v>0.28345999999999999</v>
      </c>
      <c r="ET27" s="12">
        <f t="shared" si="76"/>
        <v>0.34921000000000002</v>
      </c>
      <c r="EU27" s="12">
        <f t="shared" si="77"/>
        <v>0.55034000000000005</v>
      </c>
      <c r="EV27" s="12">
        <f t="shared" si="78"/>
        <v>0.16241</v>
      </c>
      <c r="EW27" s="12">
        <f t="shared" si="79"/>
        <v>0.23791000000000001</v>
      </c>
      <c r="EZ27" s="10" t="str">
        <f t="shared" si="4"/>
        <v>BOSCHLTD</v>
      </c>
      <c r="FA27" s="12">
        <f t="shared" si="80"/>
        <v>0.34321000000000002</v>
      </c>
      <c r="FB27" s="12">
        <f t="shared" si="81"/>
        <v>0.30205800000000005</v>
      </c>
      <c r="FC27" s="12">
        <f t="shared" si="82"/>
        <v>0.30849625000000003</v>
      </c>
      <c r="FD27" s="12">
        <f t="shared" si="83"/>
        <v>0.31163846153846159</v>
      </c>
      <c r="FF27" s="12"/>
      <c r="FG27" s="10" t="str">
        <f t="shared" si="5"/>
        <v>BOSCHLTD</v>
      </c>
      <c r="FH27" s="12">
        <f t="shared" si="6"/>
        <v>74.193224400000005</v>
      </c>
      <c r="FI27" s="12">
        <f t="shared" si="7"/>
        <v>31.46326475</v>
      </c>
      <c r="FJ27" s="12">
        <f t="shared" si="8"/>
        <v>42.976241339999994</v>
      </c>
      <c r="FK27" s="12">
        <f t="shared" si="9"/>
        <v>29.941763744999999</v>
      </c>
      <c r="FL27" s="12">
        <f t="shared" si="10"/>
        <v>23.382323844999998</v>
      </c>
      <c r="FM27" s="12">
        <f t="shared" si="11"/>
        <v>27.191418280000001</v>
      </c>
      <c r="FN27" s="12">
        <f t="shared" si="12"/>
        <v>37.284685339999996</v>
      </c>
      <c r="FO27" s="12">
        <f t="shared" si="13"/>
        <v>24.604526319999998</v>
      </c>
      <c r="FP27" s="12">
        <f t="shared" si="14"/>
        <v>38.099393085000003</v>
      </c>
      <c r="FQ27" s="12">
        <f t="shared" si="15"/>
        <v>30.103777685000001</v>
      </c>
      <c r="FR27" s="12">
        <f t="shared" si="16"/>
        <v>36.151551654999999</v>
      </c>
      <c r="FS27" s="12">
        <f t="shared" si="17"/>
        <v>58.732495495000002</v>
      </c>
      <c r="FT27" s="12">
        <f t="shared" si="18"/>
        <v>16.274901724999999</v>
      </c>
      <c r="FU27" s="12">
        <f t="shared" si="19"/>
        <v>23.937710625000001</v>
      </c>
      <c r="FX27" s="10" t="str">
        <f t="shared" si="20"/>
        <v>BOSCHLTD</v>
      </c>
      <c r="FY27" s="12">
        <f t="shared" si="84"/>
        <v>34.793756611666666</v>
      </c>
      <c r="FZ27" s="12">
        <f t="shared" si="85"/>
        <v>30.991002392000002</v>
      </c>
      <c r="GA27" s="12">
        <f t="shared" si="86"/>
        <v>31.867952088124998</v>
      </c>
      <c r="GB27" s="12">
        <f t="shared" si="87"/>
        <v>32.31877337615385</v>
      </c>
      <c r="GE27" s="10" t="str">
        <f t="shared" si="21"/>
        <v>BOSCHLTD</v>
      </c>
      <c r="GF27" s="8">
        <f t="shared" si="22"/>
        <v>15901</v>
      </c>
      <c r="GG27" s="8">
        <f t="shared" si="23"/>
        <v>9508</v>
      </c>
      <c r="GH27">
        <f t="shared" si="24"/>
        <v>11654</v>
      </c>
      <c r="GI27" s="8">
        <f t="shared" si="25"/>
        <v>8638</v>
      </c>
      <c r="GJ27" s="8">
        <f t="shared" si="26"/>
        <v>8225</v>
      </c>
      <c r="GK27" s="8">
        <f t="shared" si="27"/>
        <v>8364</v>
      </c>
      <c r="GL27">
        <f t="shared" si="28"/>
        <v>10245</v>
      </c>
      <c r="GM27" s="8">
        <f t="shared" si="29"/>
        <v>9598</v>
      </c>
      <c r="GN27" s="8">
        <f t="shared" si="30"/>
        <v>10819</v>
      </c>
      <c r="GO27" s="8">
        <f t="shared" si="31"/>
        <v>10094</v>
      </c>
      <c r="GP27" s="8">
        <f t="shared" si="32"/>
        <v>12992</v>
      </c>
      <c r="GQ27" s="8">
        <f t="shared" si="33"/>
        <v>19938</v>
      </c>
      <c r="GR27" s="8">
        <f t="shared" si="34"/>
        <v>5723</v>
      </c>
      <c r="GS27" s="8">
        <f t="shared" si="35"/>
        <v>8797</v>
      </c>
      <c r="GV27" s="10" t="str">
        <f t="shared" si="0"/>
        <v>BOSCHLTD</v>
      </c>
      <c r="GW27" s="8">
        <f t="shared" si="88"/>
        <v>9933.3333333333339</v>
      </c>
      <c r="GX27" s="8">
        <f t="shared" si="89"/>
        <v>9277.7999999999993</v>
      </c>
      <c r="GY27" s="8">
        <f t="shared" si="90"/>
        <v>9631.375</v>
      </c>
      <c r="GZ27" s="8">
        <f t="shared" si="91"/>
        <v>10353.461538461539</v>
      </c>
      <c r="HC27" s="10" t="str">
        <f t="shared" si="36"/>
        <v>BOSCHLTD</v>
      </c>
      <c r="HD27" s="12">
        <f t="shared" si="37"/>
        <v>5.8464684756584129</v>
      </c>
      <c r="HE27" s="12">
        <f t="shared" si="38"/>
        <v>0.9977860370062448</v>
      </c>
      <c r="HF27" s="12">
        <f t="shared" si="39"/>
        <v>-1.0549002936320475</v>
      </c>
      <c r="HG27" s="12">
        <f t="shared" si="40"/>
        <v>-0.96891539248662883</v>
      </c>
      <c r="HH27" s="12">
        <f t="shared" si="41"/>
        <v>-3.7813005560874871</v>
      </c>
      <c r="HI27" s="12">
        <f t="shared" si="42"/>
        <v>0.92086690160455187</v>
      </c>
      <c r="HJ27" s="12">
        <f t="shared" si="43"/>
        <v>4.9281242348990899</v>
      </c>
      <c r="HK27" s="12">
        <f t="shared" si="44"/>
        <v>-6.2274359767819165</v>
      </c>
      <c r="HL27" s="12">
        <f t="shared" si="45"/>
        <v>-1.6941419652791747</v>
      </c>
      <c r="HM27" s="12">
        <f t="shared" si="46"/>
        <v>3.8895980347294143</v>
      </c>
      <c r="HN27" s="12">
        <f t="shared" si="47"/>
        <v>-1.6575688040705285</v>
      </c>
      <c r="HO27" s="12">
        <f t="shared" si="48"/>
        <v>4.4357774829680983</v>
      </c>
      <c r="HP27" s="12">
        <f t="shared" si="49"/>
        <v>-1.8676021008074033</v>
      </c>
      <c r="HQ27" s="12">
        <f t="shared" si="50"/>
        <v>5.4198060192315625</v>
      </c>
      <c r="HT27" s="10" t="str">
        <f t="shared" si="51"/>
        <v>BOSCHLTD</v>
      </c>
      <c r="HU27" s="13">
        <f t="shared" si="52"/>
        <v>646.55000000000109</v>
      </c>
      <c r="HV27" s="12">
        <f t="shared" si="53"/>
        <v>200</v>
      </c>
      <c r="HW27" s="12">
        <f t="shared" si="54"/>
        <v>489.85000000000036</v>
      </c>
      <c r="HX27" s="12">
        <f t="shared" si="55"/>
        <v>540</v>
      </c>
      <c r="HY27">
        <f t="shared" si="56"/>
        <v>400</v>
      </c>
      <c r="HZ27" s="12">
        <f t="shared" si="57"/>
        <v>368.25</v>
      </c>
      <c r="IA27" s="12">
        <f t="shared" si="58"/>
        <v>720</v>
      </c>
      <c r="IB27" s="12">
        <f t="shared" si="59"/>
        <v>542.89999999999964</v>
      </c>
      <c r="IC27" s="12">
        <f t="shared" si="60"/>
        <v>601</v>
      </c>
      <c r="ID27" s="12">
        <f t="shared" si="61"/>
        <v>446.75</v>
      </c>
      <c r="IE27">
        <f t="shared" si="62"/>
        <v>556.60000000000036</v>
      </c>
      <c r="IF27" s="12">
        <f t="shared" si="63"/>
        <v>839.79999999999927</v>
      </c>
      <c r="IG27" s="12">
        <f t="shared" si="64"/>
        <v>454.95000000000073</v>
      </c>
      <c r="IH27" s="12">
        <f t="shared" si="65"/>
        <v>600.04999999999927</v>
      </c>
      <c r="II27" s="13" t="str">
        <f t="shared" si="92"/>
        <v/>
      </c>
      <c r="IJ27" t="str">
        <f t="shared" si="93"/>
        <v/>
      </c>
      <c r="IK27" t="str">
        <f t="shared" si="94"/>
        <v/>
      </c>
      <c r="IL27" t="str">
        <f t="shared" si="95"/>
        <v/>
      </c>
    </row>
    <row r="28" spans="1:246" x14ac:dyDescent="0.25">
      <c r="A28" t="s">
        <v>36</v>
      </c>
      <c r="B28" s="10">
        <v>43951</v>
      </c>
      <c r="C28" s="12">
        <v>80.084289999999996</v>
      </c>
      <c r="D28" s="12">
        <v>291.95196770999996</v>
      </c>
      <c r="E28" s="8">
        <v>121982</v>
      </c>
      <c r="F28" s="12">
        <v>3.0769230769230833</v>
      </c>
      <c r="G28" s="13">
        <v>15.399999999999977</v>
      </c>
      <c r="H28" s="10" t="s">
        <v>36</v>
      </c>
      <c r="I28" s="10">
        <v>43950</v>
      </c>
      <c r="J28" s="12">
        <v>58.2438</v>
      </c>
      <c r="K28" s="12">
        <v>209.82999449000002</v>
      </c>
      <c r="L28" s="8">
        <v>83100</v>
      </c>
      <c r="M28" s="12">
        <v>0.23670286828180614</v>
      </c>
      <c r="N28" s="12">
        <v>9.9499999999999886</v>
      </c>
      <c r="O28" s="12" t="s">
        <v>36</v>
      </c>
      <c r="P28" s="10">
        <v>43949</v>
      </c>
      <c r="Q28" s="12">
        <v>111.00227</v>
      </c>
      <c r="R28" s="12">
        <v>404.60866519000001</v>
      </c>
      <c r="S28">
        <v>126059</v>
      </c>
      <c r="T28" s="12">
        <v>-0.11254924029262163</v>
      </c>
      <c r="U28" s="12">
        <v>20.650000000000034</v>
      </c>
      <c r="V28" s="12" t="s">
        <v>36</v>
      </c>
      <c r="W28" s="7">
        <v>43948</v>
      </c>
      <c r="X28" s="12">
        <v>49.512979999999999</v>
      </c>
      <c r="Y28" s="12">
        <v>177.80427319</v>
      </c>
      <c r="Z28" s="8">
        <v>70933</v>
      </c>
      <c r="AA28" s="12">
        <v>1.4124696818376341</v>
      </c>
      <c r="AB28" s="12">
        <v>13.300000000000011</v>
      </c>
      <c r="AC28" s="8" t="s">
        <v>36</v>
      </c>
      <c r="AD28" s="10">
        <v>43945</v>
      </c>
      <c r="AE28" s="12">
        <v>34.562100000000001</v>
      </c>
      <c r="AF28" s="12">
        <v>121.174665275</v>
      </c>
      <c r="AG28" s="8">
        <v>54033</v>
      </c>
      <c r="AH28" s="12">
        <v>-1.2952273687174338</v>
      </c>
      <c r="AI28">
        <v>9.6499999999999773</v>
      </c>
      <c r="AJ28" s="12" t="s">
        <v>36</v>
      </c>
      <c r="AK28" s="7">
        <v>43944</v>
      </c>
      <c r="AL28" s="12">
        <v>41.711289999999998</v>
      </c>
      <c r="AM28" s="12">
        <v>149.18962456</v>
      </c>
      <c r="AN28" s="8">
        <v>89914</v>
      </c>
      <c r="AO28" s="12">
        <v>0.42052144659377627</v>
      </c>
      <c r="AP28" s="12">
        <v>10.399999999999977</v>
      </c>
      <c r="AQ28" t="s">
        <v>36</v>
      </c>
      <c r="AR28" s="10">
        <v>43943</v>
      </c>
      <c r="AS28" s="12">
        <v>71.261240000000001</v>
      </c>
      <c r="AT28" s="12">
        <v>248.19326638499999</v>
      </c>
      <c r="AU28">
        <v>137790</v>
      </c>
      <c r="AV28" s="12">
        <v>0.35186488388458831</v>
      </c>
      <c r="AW28" s="12">
        <v>22.850000000000023</v>
      </c>
      <c r="AX28" s="10" t="s">
        <v>36</v>
      </c>
      <c r="AY28" s="10">
        <v>43942</v>
      </c>
      <c r="AZ28" s="12">
        <v>51.417029999999997</v>
      </c>
      <c r="BA28" s="12">
        <v>184.67351234</v>
      </c>
      <c r="BB28" s="8">
        <v>86030</v>
      </c>
      <c r="BC28" s="12">
        <v>-3.0401737242128095</v>
      </c>
      <c r="BD28" s="12">
        <v>16.349999999999966</v>
      </c>
      <c r="BE28" s="12" t="s">
        <v>36</v>
      </c>
      <c r="BF28" s="10">
        <v>43941</v>
      </c>
      <c r="BG28" s="12">
        <v>62.10492</v>
      </c>
      <c r="BH28" s="12">
        <v>228.50573233499998</v>
      </c>
      <c r="BI28">
        <v>81956</v>
      </c>
      <c r="BJ28" s="12">
        <v>2.1660649819494457</v>
      </c>
      <c r="BK28" s="12">
        <v>11.699999999999989</v>
      </c>
      <c r="BL28" s="12" t="s">
        <v>36</v>
      </c>
      <c r="BM28" s="7">
        <v>43938</v>
      </c>
      <c r="BN28" s="12">
        <v>44.205190000000002</v>
      </c>
      <c r="BO28" s="12">
        <v>158.971698925</v>
      </c>
      <c r="BP28" s="8">
        <v>80183</v>
      </c>
      <c r="BQ28" s="12">
        <v>1.5756893640967988</v>
      </c>
      <c r="BR28" s="12">
        <v>11.800000000000011</v>
      </c>
      <c r="BS28" t="s">
        <v>36</v>
      </c>
      <c r="BT28" s="10">
        <v>43937</v>
      </c>
      <c r="BU28" s="12">
        <v>59.15878</v>
      </c>
      <c r="BV28" s="12">
        <v>211.12039378</v>
      </c>
      <c r="BW28" s="8">
        <v>99113</v>
      </c>
      <c r="BX28" s="12">
        <v>0.53695068531863133</v>
      </c>
      <c r="BY28">
        <v>15.449999999999989</v>
      </c>
      <c r="BZ28" s="12" t="s">
        <v>36</v>
      </c>
      <c r="CA28" s="7">
        <v>43936</v>
      </c>
      <c r="CB28" s="12">
        <v>62.994819999999997</v>
      </c>
      <c r="CC28" s="12">
        <v>227.03578088000003</v>
      </c>
      <c r="CD28" s="8">
        <v>102749</v>
      </c>
      <c r="CE28" s="12">
        <v>1.2567837760639751</v>
      </c>
      <c r="CF28" s="12">
        <v>19.25</v>
      </c>
      <c r="CG28" s="12" t="s">
        <v>36</v>
      </c>
      <c r="CH28" s="10">
        <v>43934</v>
      </c>
      <c r="CI28" s="12">
        <v>49.544119999999999</v>
      </c>
      <c r="CJ28" s="12">
        <v>171.13028443499999</v>
      </c>
      <c r="CK28" s="8">
        <v>80471</v>
      </c>
      <c r="CL28" s="12">
        <v>0.76833864888374426</v>
      </c>
      <c r="CM28" s="12">
        <v>18.350000000000023</v>
      </c>
      <c r="CN28" s="12" t="s">
        <v>36</v>
      </c>
      <c r="CO28" s="10">
        <v>43930</v>
      </c>
      <c r="CP28" s="12">
        <v>79.270949999999999</v>
      </c>
      <c r="CQ28" s="12">
        <v>275.62423754999998</v>
      </c>
      <c r="CR28" s="8">
        <v>116211</v>
      </c>
      <c r="CS28" s="12">
        <v>1.3730645632486089</v>
      </c>
      <c r="CT28" s="12">
        <v>17.399999999999977</v>
      </c>
      <c r="CU28" s="12" t="s">
        <v>36</v>
      </c>
      <c r="CV28" s="10">
        <v>43929</v>
      </c>
      <c r="CW28" s="12">
        <v>91.782629999999997</v>
      </c>
      <c r="CX28" s="12">
        <v>322.92089784499996</v>
      </c>
      <c r="CY28" s="8">
        <v>131453</v>
      </c>
      <c r="CZ28" s="12">
        <v>-1.737396753061812</v>
      </c>
      <c r="DA28" s="12">
        <v>23.949999999999989</v>
      </c>
      <c r="DD28" t="str">
        <f t="shared" si="1"/>
        <v>BPCL</v>
      </c>
      <c r="DE28" s="12">
        <v>37.498394678918608</v>
      </c>
      <c r="DF28" s="12">
        <v>-47.529181159988887</v>
      </c>
      <c r="DG28" s="12">
        <v>124.18822296698764</v>
      </c>
      <c r="DH28" s="12">
        <v>43.258019622650238</v>
      </c>
      <c r="DI28" s="12">
        <v>-17.139700066816435</v>
      </c>
      <c r="DJ28" s="12">
        <v>-41.467072422539943</v>
      </c>
      <c r="DK28" s="12">
        <v>38.59462516601991</v>
      </c>
      <c r="DL28" s="12">
        <v>-17.209409496059255</v>
      </c>
      <c r="DM28" s="12">
        <v>40.492372049526303</v>
      </c>
      <c r="DN28" s="12">
        <v>-25.277042562405782</v>
      </c>
      <c r="DO28" s="12">
        <v>-6.0894530693158533</v>
      </c>
      <c r="DP28" s="12">
        <v>27.148933112546953</v>
      </c>
      <c r="DQ28" s="12">
        <v>-37.500282259768554</v>
      </c>
      <c r="DT28" t="str">
        <f t="shared" si="2"/>
        <v>BPCL</v>
      </c>
      <c r="DU28" s="13">
        <v>39.137385205390011</v>
      </c>
      <c r="DV28" s="13">
        <v>-48.140014650584398</v>
      </c>
      <c r="DW28" s="13">
        <v>127.55845960892005</v>
      </c>
      <c r="DX28" s="13">
        <v>46.733867831598189</v>
      </c>
      <c r="DY28" s="13">
        <v>-18.778088199915775</v>
      </c>
      <c r="DZ28" s="13">
        <v>-39.889737246708577</v>
      </c>
      <c r="EA28" s="13">
        <v>34.395703661093854</v>
      </c>
      <c r="EB28" s="13">
        <v>-19.182109589592226</v>
      </c>
      <c r="EC28" s="13">
        <v>43.739881928798461</v>
      </c>
      <c r="ED28" s="13">
        <v>-24.700927239337211</v>
      </c>
      <c r="EE28" s="13">
        <v>-7.0100787806711944</v>
      </c>
      <c r="EF28" s="13">
        <v>32.668382822816199</v>
      </c>
      <c r="EG28" s="13">
        <v>-37.911743192049329</v>
      </c>
      <c r="EI28" t="str">
        <f t="shared" si="3"/>
        <v>BPCL</v>
      </c>
      <c r="EJ28" s="12">
        <f t="shared" si="66"/>
        <v>80.084289999999996</v>
      </c>
      <c r="EK28" s="12">
        <f t="shared" si="67"/>
        <v>58.2438</v>
      </c>
      <c r="EL28" s="12">
        <f t="shared" si="68"/>
        <v>111.00227</v>
      </c>
      <c r="EM28" s="12">
        <f t="shared" si="69"/>
        <v>49.512979999999999</v>
      </c>
      <c r="EN28" s="12">
        <f t="shared" si="70"/>
        <v>34.562100000000001</v>
      </c>
      <c r="EO28" s="12">
        <f t="shared" si="71"/>
        <v>41.711289999999998</v>
      </c>
      <c r="EP28" s="12">
        <f t="shared" si="72"/>
        <v>71.261240000000001</v>
      </c>
      <c r="EQ28" s="12">
        <f t="shared" si="73"/>
        <v>51.417029999999997</v>
      </c>
      <c r="ER28" s="12">
        <f t="shared" si="74"/>
        <v>62.10492</v>
      </c>
      <c r="ES28" s="12">
        <f t="shared" si="75"/>
        <v>44.205190000000002</v>
      </c>
      <c r="ET28" s="12">
        <f t="shared" si="76"/>
        <v>59.15878</v>
      </c>
      <c r="EU28" s="12">
        <f t="shared" si="77"/>
        <v>62.994819999999997</v>
      </c>
      <c r="EV28" s="12">
        <f t="shared" si="78"/>
        <v>49.544119999999999</v>
      </c>
      <c r="EW28" s="12">
        <f t="shared" si="79"/>
        <v>79.270949999999999</v>
      </c>
      <c r="EZ28" s="10" t="str">
        <f t="shared" si="4"/>
        <v>BPCL</v>
      </c>
      <c r="FA28" s="12">
        <f t="shared" si="80"/>
        <v>72.919683333333339</v>
      </c>
      <c r="FB28" s="12">
        <f t="shared" si="81"/>
        <v>59.006488000000004</v>
      </c>
      <c r="FC28" s="12">
        <f t="shared" si="82"/>
        <v>59.97695375</v>
      </c>
      <c r="FD28" s="12">
        <f t="shared" si="83"/>
        <v>59.614576153846151</v>
      </c>
      <c r="FF28" s="12"/>
      <c r="FG28" s="10" t="str">
        <f t="shared" si="5"/>
        <v>BPCL</v>
      </c>
      <c r="FH28" s="12">
        <f t="shared" si="6"/>
        <v>291.95196770999996</v>
      </c>
      <c r="FI28" s="12">
        <f t="shared" si="7"/>
        <v>209.82999449000002</v>
      </c>
      <c r="FJ28" s="12">
        <f t="shared" si="8"/>
        <v>404.60866519000001</v>
      </c>
      <c r="FK28" s="12">
        <f t="shared" si="9"/>
        <v>177.80427319</v>
      </c>
      <c r="FL28" s="12">
        <f t="shared" si="10"/>
        <v>121.174665275</v>
      </c>
      <c r="FM28" s="12">
        <f t="shared" si="11"/>
        <v>149.18962456</v>
      </c>
      <c r="FN28" s="12">
        <f t="shared" si="12"/>
        <v>248.19326638499999</v>
      </c>
      <c r="FO28" s="12">
        <f t="shared" si="13"/>
        <v>184.67351234</v>
      </c>
      <c r="FP28" s="12">
        <f t="shared" si="14"/>
        <v>228.50573233499998</v>
      </c>
      <c r="FQ28" s="12">
        <f t="shared" si="15"/>
        <v>158.971698925</v>
      </c>
      <c r="FR28" s="12">
        <f t="shared" si="16"/>
        <v>211.12039378</v>
      </c>
      <c r="FS28" s="12">
        <f t="shared" si="17"/>
        <v>227.03578088000003</v>
      </c>
      <c r="FT28" s="12">
        <f t="shared" si="18"/>
        <v>171.13028443499999</v>
      </c>
      <c r="FU28" s="12">
        <f t="shared" si="19"/>
        <v>275.62423754999998</v>
      </c>
      <c r="FX28" s="10" t="str">
        <f t="shared" si="20"/>
        <v>BPCL</v>
      </c>
      <c r="FY28" s="12">
        <f t="shared" si="84"/>
        <v>264.08097762333335</v>
      </c>
      <c r="FZ28" s="12">
        <f t="shared" si="85"/>
        <v>212.52144454100002</v>
      </c>
      <c r="GA28" s="12">
        <f t="shared" si="86"/>
        <v>215.497466720625</v>
      </c>
      <c r="GB28" s="12">
        <f t="shared" si="87"/>
        <v>212.91247148730767</v>
      </c>
      <c r="GE28" s="10" t="str">
        <f t="shared" si="21"/>
        <v>BPCL</v>
      </c>
      <c r="GF28" s="8">
        <f t="shared" si="22"/>
        <v>121982</v>
      </c>
      <c r="GG28" s="8">
        <f t="shared" si="23"/>
        <v>83100</v>
      </c>
      <c r="GH28">
        <f t="shared" si="24"/>
        <v>126059</v>
      </c>
      <c r="GI28" s="8">
        <f t="shared" si="25"/>
        <v>70933</v>
      </c>
      <c r="GJ28" s="8">
        <f t="shared" si="26"/>
        <v>54033</v>
      </c>
      <c r="GK28" s="8">
        <f t="shared" si="27"/>
        <v>89914</v>
      </c>
      <c r="GL28">
        <f t="shared" si="28"/>
        <v>137790</v>
      </c>
      <c r="GM28" s="8">
        <f t="shared" si="29"/>
        <v>86030</v>
      </c>
      <c r="GN28" s="8">
        <f t="shared" si="30"/>
        <v>81956</v>
      </c>
      <c r="GO28" s="8">
        <f t="shared" si="31"/>
        <v>80183</v>
      </c>
      <c r="GP28" s="8">
        <f t="shared" si="32"/>
        <v>99113</v>
      </c>
      <c r="GQ28" s="8">
        <f t="shared" si="33"/>
        <v>102749</v>
      </c>
      <c r="GR28" s="8">
        <f t="shared" si="34"/>
        <v>80471</v>
      </c>
      <c r="GS28" s="8">
        <f t="shared" si="35"/>
        <v>116211</v>
      </c>
      <c r="GV28" s="10" t="str">
        <f t="shared" si="0"/>
        <v>BPCL</v>
      </c>
      <c r="GW28" s="8">
        <f t="shared" si="88"/>
        <v>93364</v>
      </c>
      <c r="GX28" s="8">
        <f t="shared" si="89"/>
        <v>84807.8</v>
      </c>
      <c r="GY28" s="8">
        <f t="shared" si="90"/>
        <v>91226.875</v>
      </c>
      <c r="GZ28" s="8">
        <f t="shared" si="91"/>
        <v>92964.769230769234</v>
      </c>
      <c r="HC28" s="10" t="str">
        <f t="shared" si="36"/>
        <v>BPCL</v>
      </c>
      <c r="HD28" s="12">
        <f t="shared" si="37"/>
        <v>3.0769230769230833</v>
      </c>
      <c r="HE28" s="12">
        <f t="shared" si="38"/>
        <v>0.23670286828180614</v>
      </c>
      <c r="HF28" s="12">
        <f t="shared" si="39"/>
        <v>-0.11254924029262163</v>
      </c>
      <c r="HG28" s="12">
        <f t="shared" si="40"/>
        <v>1.4124696818376341</v>
      </c>
      <c r="HH28" s="12">
        <f t="shared" si="41"/>
        <v>-1.2952273687174338</v>
      </c>
      <c r="HI28" s="12">
        <f t="shared" si="42"/>
        <v>0.42052144659377627</v>
      </c>
      <c r="HJ28" s="12">
        <f t="shared" si="43"/>
        <v>0.35186488388458831</v>
      </c>
      <c r="HK28" s="12">
        <f t="shared" si="44"/>
        <v>-3.0401737242128095</v>
      </c>
      <c r="HL28" s="12">
        <f t="shared" si="45"/>
        <v>2.1660649819494457</v>
      </c>
      <c r="HM28" s="12">
        <f t="shared" si="46"/>
        <v>1.5756893640967988</v>
      </c>
      <c r="HN28" s="12">
        <f t="shared" si="47"/>
        <v>0.53695068531863133</v>
      </c>
      <c r="HO28" s="12">
        <f t="shared" si="48"/>
        <v>1.2567837760639751</v>
      </c>
      <c r="HP28" s="12">
        <f t="shared" si="49"/>
        <v>0.76833864888374426</v>
      </c>
      <c r="HQ28" s="12">
        <f t="shared" si="50"/>
        <v>1.3730645632486089</v>
      </c>
      <c r="HT28" s="10" t="str">
        <f t="shared" si="51"/>
        <v>BPCL</v>
      </c>
      <c r="HU28" s="13">
        <f t="shared" si="52"/>
        <v>15.399999999999977</v>
      </c>
      <c r="HV28" s="12">
        <f t="shared" si="53"/>
        <v>9.9499999999999886</v>
      </c>
      <c r="HW28" s="12">
        <f t="shared" si="54"/>
        <v>20.650000000000034</v>
      </c>
      <c r="HX28" s="12">
        <f t="shared" si="55"/>
        <v>13.300000000000011</v>
      </c>
      <c r="HY28">
        <f t="shared" si="56"/>
        <v>9.6499999999999773</v>
      </c>
      <c r="HZ28" s="12">
        <f t="shared" si="57"/>
        <v>10.399999999999977</v>
      </c>
      <c r="IA28" s="12">
        <f t="shared" si="58"/>
        <v>22.850000000000023</v>
      </c>
      <c r="IB28" s="12">
        <f t="shared" si="59"/>
        <v>16.349999999999966</v>
      </c>
      <c r="IC28" s="12">
        <f t="shared" si="60"/>
        <v>11.699999999999989</v>
      </c>
      <c r="ID28" s="12">
        <f t="shared" si="61"/>
        <v>11.800000000000011</v>
      </c>
      <c r="IE28">
        <f t="shared" si="62"/>
        <v>15.449999999999989</v>
      </c>
      <c r="IF28" s="12">
        <f t="shared" si="63"/>
        <v>19.25</v>
      </c>
      <c r="IG28" s="12">
        <f t="shared" si="64"/>
        <v>18.350000000000023</v>
      </c>
      <c r="IH28" s="12">
        <f t="shared" si="65"/>
        <v>17.399999999999977</v>
      </c>
      <c r="II28" s="13" t="str">
        <f t="shared" si="92"/>
        <v/>
      </c>
      <c r="IJ28" t="str">
        <f t="shared" si="93"/>
        <v/>
      </c>
      <c r="IK28" t="str">
        <f t="shared" si="94"/>
        <v/>
      </c>
      <c r="IL28" t="str">
        <f t="shared" si="95"/>
        <v/>
      </c>
    </row>
    <row r="29" spans="1:246" x14ac:dyDescent="0.25">
      <c r="A29" t="s">
        <v>37</v>
      </c>
      <c r="B29" s="10">
        <v>43951</v>
      </c>
      <c r="C29" s="12">
        <v>10.215920000000001</v>
      </c>
      <c r="D29" s="12">
        <v>324.21662686999997</v>
      </c>
      <c r="E29" s="8">
        <v>71096</v>
      </c>
      <c r="F29" s="12">
        <v>0.11720729853015134</v>
      </c>
      <c r="G29" s="13">
        <v>55</v>
      </c>
      <c r="H29" s="10" t="s">
        <v>37</v>
      </c>
      <c r="I29" s="10">
        <v>43950</v>
      </c>
      <c r="J29" s="12">
        <v>11.7752</v>
      </c>
      <c r="K29" s="12">
        <v>376.06725674500001</v>
      </c>
      <c r="L29" s="8">
        <v>77776</v>
      </c>
      <c r="M29" s="12">
        <v>-1.0629471344260186</v>
      </c>
      <c r="N29" s="12">
        <v>88.75</v>
      </c>
      <c r="O29" s="12" t="s">
        <v>37</v>
      </c>
      <c r="P29" s="10">
        <v>43949</v>
      </c>
      <c r="Q29" s="12">
        <v>13.79063</v>
      </c>
      <c r="R29" s="12">
        <v>441.26703006000002</v>
      </c>
      <c r="S29">
        <v>105036</v>
      </c>
      <c r="T29" s="12">
        <v>-1.4203975879459039</v>
      </c>
      <c r="U29" s="12">
        <v>129.84999999999991</v>
      </c>
      <c r="V29" s="12" t="s">
        <v>37</v>
      </c>
      <c r="W29" s="7">
        <v>43948</v>
      </c>
      <c r="X29" s="12">
        <v>19.933779999999999</v>
      </c>
      <c r="Y29" s="12">
        <v>634.09950976000005</v>
      </c>
      <c r="Z29" s="8">
        <v>132910</v>
      </c>
      <c r="AA29" s="12">
        <v>7.0163120683180091</v>
      </c>
      <c r="AB29" s="12">
        <v>220</v>
      </c>
      <c r="AC29" s="8" t="s">
        <v>37</v>
      </c>
      <c r="AD29" s="10">
        <v>43945</v>
      </c>
      <c r="AE29" s="12">
        <v>26.137969999999999</v>
      </c>
      <c r="AF29" s="12">
        <v>793.95144165500005</v>
      </c>
      <c r="AG29" s="8">
        <v>155984</v>
      </c>
      <c r="AH29" s="12">
        <v>3.5149623396892142</v>
      </c>
      <c r="AI29">
        <v>166.90000000000009</v>
      </c>
      <c r="AJ29" s="12" t="s">
        <v>37</v>
      </c>
      <c r="AK29" s="7">
        <v>43944</v>
      </c>
      <c r="AL29" s="12">
        <v>34.263629999999999</v>
      </c>
      <c r="AM29" s="12">
        <v>1056.85049817</v>
      </c>
      <c r="AN29" s="8">
        <v>196182</v>
      </c>
      <c r="AO29" s="12">
        <v>0.24892892825089016</v>
      </c>
      <c r="AP29" s="12">
        <v>327</v>
      </c>
      <c r="AQ29" t="s">
        <v>37</v>
      </c>
      <c r="AR29" s="10">
        <v>43943</v>
      </c>
      <c r="AS29" s="12">
        <v>7.3739499999999998</v>
      </c>
      <c r="AT29" s="12">
        <v>214.339805205</v>
      </c>
      <c r="AU29">
        <v>87508</v>
      </c>
      <c r="AV29" s="12">
        <v>3.375534794377022</v>
      </c>
      <c r="AW29" s="12">
        <v>142.25</v>
      </c>
      <c r="AX29" s="10" t="s">
        <v>37</v>
      </c>
      <c r="AY29" s="10">
        <v>43942</v>
      </c>
      <c r="AZ29" s="12">
        <v>11.29799</v>
      </c>
      <c r="BA29" s="12">
        <v>322.87341650000002</v>
      </c>
      <c r="BB29" s="8">
        <v>96324</v>
      </c>
      <c r="BC29" s="12">
        <v>0.95305330038828096</v>
      </c>
      <c r="BD29" s="12">
        <v>173.19999999999982</v>
      </c>
      <c r="BE29" s="12" t="s">
        <v>37</v>
      </c>
      <c r="BF29" s="10">
        <v>43941</v>
      </c>
      <c r="BG29" s="12">
        <v>6.6791700000000001</v>
      </c>
      <c r="BH29" s="12">
        <v>189.92414877000002</v>
      </c>
      <c r="BI29">
        <v>95055</v>
      </c>
      <c r="BJ29" s="12">
        <v>-0.25245837967622092</v>
      </c>
      <c r="BK29" s="12">
        <v>63.800000000000182</v>
      </c>
      <c r="BL29" s="12" t="s">
        <v>37</v>
      </c>
      <c r="BM29" s="7">
        <v>43938</v>
      </c>
      <c r="BN29" s="12">
        <v>7.0527100000000003</v>
      </c>
      <c r="BO29" s="12">
        <v>200.748993695</v>
      </c>
      <c r="BP29" s="8">
        <v>55520</v>
      </c>
      <c r="BQ29" s="12">
        <v>-0.20445572476029969</v>
      </c>
      <c r="BR29" s="12">
        <v>92.800000000000182</v>
      </c>
      <c r="BS29" t="s">
        <v>37</v>
      </c>
      <c r="BT29" s="10">
        <v>43937</v>
      </c>
      <c r="BU29" s="12">
        <v>6.7590700000000004</v>
      </c>
      <c r="BV29" s="12">
        <v>193.26076424999999</v>
      </c>
      <c r="BW29" s="8">
        <v>66034</v>
      </c>
      <c r="BX29" s="12">
        <v>-8.2823761608539978E-2</v>
      </c>
      <c r="BY29">
        <v>78.949999999999818</v>
      </c>
      <c r="BZ29" s="12" t="s">
        <v>37</v>
      </c>
      <c r="CA29" s="7">
        <v>43936</v>
      </c>
      <c r="CB29" s="12">
        <v>10.116910000000001</v>
      </c>
      <c r="CC29" s="12">
        <v>287.41239480000002</v>
      </c>
      <c r="CD29" s="8">
        <v>93489</v>
      </c>
      <c r="CE29" s="12">
        <v>5.2380688431905105</v>
      </c>
      <c r="CF29" s="12">
        <v>153.80000000000018</v>
      </c>
      <c r="CG29" s="12" t="s">
        <v>37</v>
      </c>
      <c r="CH29" s="10">
        <v>43934</v>
      </c>
      <c r="CI29" s="12">
        <v>5.0153299999999996</v>
      </c>
      <c r="CJ29" s="12">
        <v>137.10247262499999</v>
      </c>
      <c r="CK29" s="8">
        <v>55682</v>
      </c>
      <c r="CL29" s="12">
        <v>-3.2373201984509339</v>
      </c>
      <c r="CM29" s="12">
        <v>102.65000000000009</v>
      </c>
      <c r="CN29" s="12" t="s">
        <v>37</v>
      </c>
      <c r="CO29" s="10">
        <v>43930</v>
      </c>
      <c r="CP29" s="12">
        <v>8.9310799999999997</v>
      </c>
      <c r="CQ29" s="12">
        <v>249.47674830500003</v>
      </c>
      <c r="CR29" s="8">
        <v>67598</v>
      </c>
      <c r="CS29" s="12">
        <v>1.0214191781808979</v>
      </c>
      <c r="CT29" s="12">
        <v>117.09999999999991</v>
      </c>
      <c r="CU29" s="12" t="s">
        <v>37</v>
      </c>
      <c r="CV29" s="10">
        <v>43929</v>
      </c>
      <c r="CW29" s="12">
        <v>10.37961</v>
      </c>
      <c r="CX29" s="12">
        <v>296.92328957000001</v>
      </c>
      <c r="CY29" s="8">
        <v>81563</v>
      </c>
      <c r="CZ29" s="12">
        <v>-1.6581407655671194</v>
      </c>
      <c r="DA29" s="12">
        <v>231</v>
      </c>
      <c r="DD29" t="str">
        <f t="shared" si="1"/>
        <v>BRITANNIA</v>
      </c>
      <c r="DE29" s="12">
        <v>-13.242068075276848</v>
      </c>
      <c r="DF29" s="12">
        <v>-14.614488243104196</v>
      </c>
      <c r="DG29" s="12">
        <v>-30.817787695058335</v>
      </c>
      <c r="DH29" s="12">
        <v>-23.736311580432606</v>
      </c>
      <c r="DI29" s="12">
        <v>-23.715117166511547</v>
      </c>
      <c r="DJ29" s="12">
        <v>364.65774788274939</v>
      </c>
      <c r="DK29" s="12">
        <v>-34.732195726850534</v>
      </c>
      <c r="DL29" s="12">
        <v>69.152604290652889</v>
      </c>
      <c r="DM29" s="12">
        <v>-5.2964037937190129</v>
      </c>
      <c r="DN29" s="12">
        <v>4.3443846564690096</v>
      </c>
      <c r="DO29" s="12">
        <v>-33.190371368332819</v>
      </c>
      <c r="DP29" s="12">
        <v>101.71972731604902</v>
      </c>
      <c r="DQ29" s="12">
        <v>-43.844081566842981</v>
      </c>
      <c r="DT29" t="str">
        <f t="shared" si="2"/>
        <v>BRITANNIA</v>
      </c>
      <c r="DU29" s="13">
        <v>-13.787594890282726</v>
      </c>
      <c r="DV29" s="13">
        <v>-14.775582328490453</v>
      </c>
      <c r="DW29" s="13">
        <v>-30.410444533064702</v>
      </c>
      <c r="DX29" s="13">
        <v>-20.133716435074035</v>
      </c>
      <c r="DY29" s="13">
        <v>-24.875709191624118</v>
      </c>
      <c r="DZ29" s="13">
        <v>393.0724356865033</v>
      </c>
      <c r="EA29" s="13">
        <v>-33.61491090580386</v>
      </c>
      <c r="EB29" s="13">
        <v>70.001244492085547</v>
      </c>
      <c r="EC29" s="13">
        <v>-5.3922287358741521</v>
      </c>
      <c r="ED29" s="13">
        <v>3.8746765149460503</v>
      </c>
      <c r="EE29" s="13">
        <v>-32.758375161765997</v>
      </c>
      <c r="EF29" s="13">
        <v>109.63326867643357</v>
      </c>
      <c r="EG29" s="13">
        <v>-45.043987643536163</v>
      </c>
      <c r="EI29" t="str">
        <f t="shared" si="3"/>
        <v>BRITANNIA</v>
      </c>
      <c r="EJ29" s="12">
        <f t="shared" si="66"/>
        <v>10.215920000000001</v>
      </c>
      <c r="EK29" s="12">
        <f t="shared" si="67"/>
        <v>11.7752</v>
      </c>
      <c r="EL29" s="12">
        <f t="shared" si="68"/>
        <v>13.79063</v>
      </c>
      <c r="EM29" s="12">
        <f t="shared" si="69"/>
        <v>19.933779999999999</v>
      </c>
      <c r="EN29" s="12">
        <f t="shared" si="70"/>
        <v>26.137969999999999</v>
      </c>
      <c r="EO29" s="12">
        <f t="shared" si="71"/>
        <v>34.263629999999999</v>
      </c>
      <c r="EP29" s="12">
        <f t="shared" si="72"/>
        <v>7.3739499999999998</v>
      </c>
      <c r="EQ29" s="12">
        <f t="shared" si="73"/>
        <v>11.29799</v>
      </c>
      <c r="ER29" s="12">
        <f t="shared" si="74"/>
        <v>6.6791700000000001</v>
      </c>
      <c r="ES29" s="12">
        <f t="shared" si="75"/>
        <v>7.0527100000000003</v>
      </c>
      <c r="ET29" s="12">
        <f t="shared" si="76"/>
        <v>6.7590700000000004</v>
      </c>
      <c r="EU29" s="12">
        <f t="shared" si="77"/>
        <v>10.116910000000001</v>
      </c>
      <c r="EV29" s="12">
        <f t="shared" si="78"/>
        <v>5.0153299999999996</v>
      </c>
      <c r="EW29" s="12">
        <f t="shared" si="79"/>
        <v>8.9310799999999997</v>
      </c>
      <c r="EZ29" s="10" t="str">
        <f t="shared" si="4"/>
        <v>BRITANNIA</v>
      </c>
      <c r="FA29" s="12">
        <f t="shared" si="80"/>
        <v>15.166536666666666</v>
      </c>
      <c r="FB29" s="12">
        <f t="shared" si="81"/>
        <v>21.180242</v>
      </c>
      <c r="FC29" s="12">
        <f t="shared" si="82"/>
        <v>16.40654</v>
      </c>
      <c r="FD29" s="12">
        <f t="shared" si="83"/>
        <v>13.009801538461538</v>
      </c>
      <c r="FF29" s="12"/>
      <c r="FG29" s="10" t="str">
        <f t="shared" si="5"/>
        <v>BRITANNIA</v>
      </c>
      <c r="FH29" s="12">
        <f t="shared" si="6"/>
        <v>324.21662686999997</v>
      </c>
      <c r="FI29" s="12">
        <f t="shared" si="7"/>
        <v>376.06725674500001</v>
      </c>
      <c r="FJ29" s="12">
        <f t="shared" si="8"/>
        <v>441.26703006000002</v>
      </c>
      <c r="FK29" s="12">
        <f t="shared" si="9"/>
        <v>634.09950976000005</v>
      </c>
      <c r="FL29" s="12">
        <f t="shared" si="10"/>
        <v>793.95144165500005</v>
      </c>
      <c r="FM29" s="12">
        <f t="shared" si="11"/>
        <v>1056.85049817</v>
      </c>
      <c r="FN29" s="12">
        <f t="shared" si="12"/>
        <v>214.339805205</v>
      </c>
      <c r="FO29" s="12">
        <f t="shared" si="13"/>
        <v>322.87341650000002</v>
      </c>
      <c r="FP29" s="12">
        <f t="shared" si="14"/>
        <v>189.92414877000002</v>
      </c>
      <c r="FQ29" s="12">
        <f t="shared" si="15"/>
        <v>200.748993695</v>
      </c>
      <c r="FR29" s="12">
        <f t="shared" si="16"/>
        <v>193.26076424999999</v>
      </c>
      <c r="FS29" s="12">
        <f t="shared" si="17"/>
        <v>287.41239480000002</v>
      </c>
      <c r="FT29" s="12">
        <f t="shared" si="18"/>
        <v>137.10247262499999</v>
      </c>
      <c r="FU29" s="12">
        <f t="shared" si="19"/>
        <v>249.47674830500003</v>
      </c>
      <c r="FX29" s="10" t="str">
        <f t="shared" si="20"/>
        <v>BRITANNIA</v>
      </c>
      <c r="FY29" s="12">
        <f t="shared" si="84"/>
        <v>483.81126552166671</v>
      </c>
      <c r="FZ29" s="12">
        <f t="shared" si="85"/>
        <v>660.44714727799999</v>
      </c>
      <c r="GA29" s="12">
        <f t="shared" si="86"/>
        <v>503.67163835812505</v>
      </c>
      <c r="GB29" s="12">
        <f t="shared" si="87"/>
        <v>392.10572927230766</v>
      </c>
      <c r="GE29" s="10" t="str">
        <f t="shared" si="21"/>
        <v>BRITANNIA</v>
      </c>
      <c r="GF29" s="8">
        <f t="shared" si="22"/>
        <v>71096</v>
      </c>
      <c r="GG29" s="8">
        <f t="shared" si="23"/>
        <v>77776</v>
      </c>
      <c r="GH29">
        <f t="shared" si="24"/>
        <v>105036</v>
      </c>
      <c r="GI29" s="8">
        <f t="shared" si="25"/>
        <v>132910</v>
      </c>
      <c r="GJ29" s="8">
        <f t="shared" si="26"/>
        <v>155984</v>
      </c>
      <c r="GK29" s="8">
        <f t="shared" si="27"/>
        <v>196182</v>
      </c>
      <c r="GL29">
        <f t="shared" si="28"/>
        <v>87508</v>
      </c>
      <c r="GM29" s="8">
        <f t="shared" si="29"/>
        <v>96324</v>
      </c>
      <c r="GN29" s="8">
        <f t="shared" si="30"/>
        <v>95055</v>
      </c>
      <c r="GO29" s="8">
        <f t="shared" si="31"/>
        <v>55520</v>
      </c>
      <c r="GP29" s="8">
        <f t="shared" si="32"/>
        <v>66034</v>
      </c>
      <c r="GQ29" s="8">
        <f t="shared" si="33"/>
        <v>93489</v>
      </c>
      <c r="GR29" s="8">
        <f t="shared" si="34"/>
        <v>55682</v>
      </c>
      <c r="GS29" s="8">
        <f t="shared" si="35"/>
        <v>67598</v>
      </c>
      <c r="GV29" s="10" t="str">
        <f t="shared" si="0"/>
        <v>BRITANNIA</v>
      </c>
      <c r="GW29" s="8">
        <f t="shared" si="88"/>
        <v>105240.66666666667</v>
      </c>
      <c r="GX29" s="8">
        <f t="shared" si="89"/>
        <v>133577.60000000001</v>
      </c>
      <c r="GY29" s="8">
        <f t="shared" si="90"/>
        <v>118346.875</v>
      </c>
      <c r="GZ29" s="8">
        <f t="shared" si="91"/>
        <v>98853.692307692312</v>
      </c>
      <c r="HC29" s="10" t="str">
        <f t="shared" si="36"/>
        <v>BRITANNIA</v>
      </c>
      <c r="HD29" s="12">
        <f t="shared" si="37"/>
        <v>0.11720729853015134</v>
      </c>
      <c r="HE29" s="12">
        <f t="shared" si="38"/>
        <v>-1.0629471344260186</v>
      </c>
      <c r="HF29" s="12">
        <f t="shared" si="39"/>
        <v>-1.4203975879459039</v>
      </c>
      <c r="HG29" s="12">
        <f t="shared" si="40"/>
        <v>7.0163120683180091</v>
      </c>
      <c r="HH29" s="12">
        <f t="shared" si="41"/>
        <v>3.5149623396892142</v>
      </c>
      <c r="HI29" s="12">
        <f t="shared" si="42"/>
        <v>0.24892892825089016</v>
      </c>
      <c r="HJ29" s="12">
        <f t="shared" si="43"/>
        <v>3.375534794377022</v>
      </c>
      <c r="HK29" s="12">
        <f t="shared" si="44"/>
        <v>0.95305330038828096</v>
      </c>
      <c r="HL29" s="12">
        <f t="shared" si="45"/>
        <v>-0.25245837967622092</v>
      </c>
      <c r="HM29" s="12">
        <f t="shared" si="46"/>
        <v>-0.20445572476029969</v>
      </c>
      <c r="HN29" s="12">
        <f t="shared" si="47"/>
        <v>-8.2823761608539978E-2</v>
      </c>
      <c r="HO29" s="12">
        <f t="shared" si="48"/>
        <v>5.2380688431905105</v>
      </c>
      <c r="HP29" s="12">
        <f t="shared" si="49"/>
        <v>-3.2373201984509339</v>
      </c>
      <c r="HQ29" s="12">
        <f t="shared" si="50"/>
        <v>1.0214191781808979</v>
      </c>
      <c r="HT29" s="10" t="str">
        <f t="shared" si="51"/>
        <v>BRITANNIA</v>
      </c>
      <c r="HU29" s="13">
        <f t="shared" si="52"/>
        <v>55</v>
      </c>
      <c r="HV29" s="12">
        <f t="shared" si="53"/>
        <v>88.75</v>
      </c>
      <c r="HW29" s="12">
        <f t="shared" si="54"/>
        <v>129.84999999999991</v>
      </c>
      <c r="HX29" s="12">
        <f t="shared" si="55"/>
        <v>220</v>
      </c>
      <c r="HY29">
        <f t="shared" si="56"/>
        <v>166.90000000000009</v>
      </c>
      <c r="HZ29" s="12">
        <f t="shared" si="57"/>
        <v>327</v>
      </c>
      <c r="IA29" s="12">
        <f t="shared" si="58"/>
        <v>142.25</v>
      </c>
      <c r="IB29" s="12">
        <f t="shared" si="59"/>
        <v>173.19999999999982</v>
      </c>
      <c r="IC29" s="12">
        <f t="shared" si="60"/>
        <v>63.800000000000182</v>
      </c>
      <c r="ID29" s="12">
        <f t="shared" si="61"/>
        <v>92.800000000000182</v>
      </c>
      <c r="IE29">
        <f t="shared" si="62"/>
        <v>78.949999999999818</v>
      </c>
      <c r="IF29" s="12">
        <f t="shared" si="63"/>
        <v>153.80000000000018</v>
      </c>
      <c r="IG29" s="12">
        <f t="shared" si="64"/>
        <v>102.65000000000009</v>
      </c>
      <c r="IH29" s="12">
        <f t="shared" si="65"/>
        <v>117.09999999999991</v>
      </c>
      <c r="II29" s="13" t="str">
        <f t="shared" si="92"/>
        <v>NR4</v>
      </c>
      <c r="IJ29" t="str">
        <f t="shared" si="93"/>
        <v>NR7</v>
      </c>
      <c r="IK29" t="str">
        <f t="shared" si="94"/>
        <v>NR14</v>
      </c>
      <c r="IL29" t="str">
        <f t="shared" si="95"/>
        <v>ALL</v>
      </c>
    </row>
    <row r="30" spans="1:246" x14ac:dyDescent="0.25">
      <c r="A30" t="s">
        <v>38</v>
      </c>
      <c r="B30" s="10">
        <v>43951</v>
      </c>
      <c r="C30" s="12">
        <v>50.845770000000002</v>
      </c>
      <c r="D30" s="12">
        <v>165.69667727500001</v>
      </c>
      <c r="E30" s="8">
        <v>62848</v>
      </c>
      <c r="F30" s="12">
        <v>-0.84175084175084169</v>
      </c>
      <c r="G30" s="13">
        <v>10.699999999999989</v>
      </c>
      <c r="H30" s="10" t="s">
        <v>38</v>
      </c>
      <c r="I30" s="10">
        <v>43950</v>
      </c>
      <c r="J30" s="12">
        <v>54.513660000000002</v>
      </c>
      <c r="K30" s="12">
        <v>177.48730687</v>
      </c>
      <c r="L30" s="8">
        <v>68805</v>
      </c>
      <c r="M30" s="12">
        <v>0.19941708851051823</v>
      </c>
      <c r="N30" s="12">
        <v>10.199999999999989</v>
      </c>
      <c r="O30" s="12" t="s">
        <v>38</v>
      </c>
      <c r="P30" s="10">
        <v>43949</v>
      </c>
      <c r="Q30" s="12">
        <v>48.823630000000001</v>
      </c>
      <c r="R30" s="12">
        <v>161.23467589500001</v>
      </c>
      <c r="S30">
        <v>58248</v>
      </c>
      <c r="T30" s="12">
        <v>-2.3513553991313532</v>
      </c>
      <c r="U30" s="12">
        <v>15.550000000000011</v>
      </c>
      <c r="V30" s="12" t="s">
        <v>38</v>
      </c>
      <c r="W30" s="7">
        <v>43948</v>
      </c>
      <c r="X30" s="12">
        <v>93.729410000000001</v>
      </c>
      <c r="Y30" s="12">
        <v>314.26039080999999</v>
      </c>
      <c r="Z30" s="8">
        <v>131002</v>
      </c>
      <c r="AA30" s="12">
        <v>-0.87550081614482522</v>
      </c>
      <c r="AB30" s="12">
        <v>16.900000000000034</v>
      </c>
      <c r="AC30" s="8" t="s">
        <v>38</v>
      </c>
      <c r="AD30" s="10">
        <v>43945</v>
      </c>
      <c r="AE30" s="12">
        <v>86.158379999999994</v>
      </c>
      <c r="AF30" s="12">
        <v>290.75770591999998</v>
      </c>
      <c r="AG30" s="8">
        <v>89718</v>
      </c>
      <c r="AH30" s="12">
        <v>1.3878413033640136</v>
      </c>
      <c r="AI30">
        <v>13.100000000000023</v>
      </c>
      <c r="AJ30" s="12" t="s">
        <v>38</v>
      </c>
      <c r="AK30" s="7">
        <v>43944</v>
      </c>
      <c r="AL30" s="12">
        <v>72.911580000000001</v>
      </c>
      <c r="AM30" s="12">
        <v>245.73647509499997</v>
      </c>
      <c r="AN30" s="8">
        <v>89631</v>
      </c>
      <c r="AO30" s="12">
        <v>0.55823777911889649</v>
      </c>
      <c r="AP30" s="12">
        <v>12.550000000000011</v>
      </c>
      <c r="AQ30" t="s">
        <v>38</v>
      </c>
      <c r="AR30" s="10">
        <v>43943</v>
      </c>
      <c r="AS30" s="12">
        <v>84.644120000000001</v>
      </c>
      <c r="AT30" s="12">
        <v>281.84548609000001</v>
      </c>
      <c r="AU30">
        <v>107603</v>
      </c>
      <c r="AV30" s="12">
        <v>-3.4863451481696686</v>
      </c>
      <c r="AW30" s="12">
        <v>13.5</v>
      </c>
      <c r="AX30" s="10" t="s">
        <v>38</v>
      </c>
      <c r="AY30" s="10">
        <v>43942</v>
      </c>
      <c r="AZ30" s="12">
        <v>126.50700999999999</v>
      </c>
      <c r="BA30" s="12">
        <v>435.06180028500006</v>
      </c>
      <c r="BB30" s="8">
        <v>155613</v>
      </c>
      <c r="BC30" s="12">
        <v>3.3463385354141764</v>
      </c>
      <c r="BD30" s="12">
        <v>23.549999999999955</v>
      </c>
      <c r="BE30" s="12" t="s">
        <v>38</v>
      </c>
      <c r="BF30" s="10">
        <v>43941</v>
      </c>
      <c r="BG30" s="12">
        <v>97.326750000000004</v>
      </c>
      <c r="BH30" s="12">
        <v>326.51413910999997</v>
      </c>
      <c r="BI30">
        <v>117779</v>
      </c>
      <c r="BJ30" s="12">
        <v>-0.46434991012582721</v>
      </c>
      <c r="BK30" s="12">
        <v>10.699999999999989</v>
      </c>
      <c r="BL30" s="12" t="s">
        <v>38</v>
      </c>
      <c r="BM30" s="7">
        <v>43938</v>
      </c>
      <c r="BN30" s="12">
        <v>78.353920000000002</v>
      </c>
      <c r="BO30" s="12">
        <v>263.95017305499999</v>
      </c>
      <c r="BP30" s="8">
        <v>117084</v>
      </c>
      <c r="BQ30" s="12">
        <v>-2.8962305341289443</v>
      </c>
      <c r="BR30" s="12">
        <v>20</v>
      </c>
      <c r="BS30" t="s">
        <v>38</v>
      </c>
      <c r="BT30" s="10">
        <v>43937</v>
      </c>
      <c r="BU30" s="12">
        <v>74.736159999999998</v>
      </c>
      <c r="BV30" s="12">
        <v>253.28187405500003</v>
      </c>
      <c r="BW30" s="8">
        <v>107921</v>
      </c>
      <c r="BX30" s="12">
        <v>1.4450014744912938</v>
      </c>
      <c r="BY30">
        <v>17.050000000000011</v>
      </c>
      <c r="BZ30" s="12" t="s">
        <v>38</v>
      </c>
      <c r="CA30" s="7">
        <v>43936</v>
      </c>
      <c r="CB30" s="12">
        <v>114.80952000000001</v>
      </c>
      <c r="CC30" s="12">
        <v>398.54315622500002</v>
      </c>
      <c r="CD30" s="8">
        <v>167173</v>
      </c>
      <c r="CE30" s="12">
        <v>-3.9010600706713814</v>
      </c>
      <c r="CF30" s="12">
        <v>27.149999999999977</v>
      </c>
      <c r="CG30" s="12" t="s">
        <v>38</v>
      </c>
      <c r="CH30" s="10">
        <v>43934</v>
      </c>
      <c r="CI30" s="12">
        <v>149.45000999999999</v>
      </c>
      <c r="CJ30" s="12">
        <v>533.68707977999998</v>
      </c>
      <c r="CK30" s="8">
        <v>174691</v>
      </c>
      <c r="CL30" s="12">
        <v>0.8259755055539667</v>
      </c>
      <c r="CM30" s="12">
        <v>13.149999999999977</v>
      </c>
      <c r="CN30" s="12" t="s">
        <v>38</v>
      </c>
      <c r="CO30" s="10">
        <v>43930</v>
      </c>
      <c r="CP30" s="12">
        <v>211.98837</v>
      </c>
      <c r="CQ30" s="12">
        <v>759.29311614999995</v>
      </c>
      <c r="CR30" s="8">
        <v>297234</v>
      </c>
      <c r="CS30" s="12">
        <v>0.62884093182792289</v>
      </c>
      <c r="CT30" s="12">
        <v>26</v>
      </c>
      <c r="CU30" s="12" t="s">
        <v>38</v>
      </c>
      <c r="CV30" s="10">
        <v>43929</v>
      </c>
      <c r="CW30" s="12">
        <v>349.40618999999998</v>
      </c>
      <c r="CX30" s="12">
        <v>1223.2386593000001</v>
      </c>
      <c r="CY30" s="8">
        <v>452811</v>
      </c>
      <c r="CZ30" s="12">
        <v>13.014246838482462</v>
      </c>
      <c r="DA30" s="12">
        <v>36.699999999999989</v>
      </c>
      <c r="DD30" t="str">
        <f t="shared" si="1"/>
        <v>CADILAHC</v>
      </c>
      <c r="DE30" s="12">
        <v>-6.7283869767687579</v>
      </c>
      <c r="DF30" s="12">
        <v>11.654254302680894</v>
      </c>
      <c r="DG30" s="12">
        <v>-47.910020984875509</v>
      </c>
      <c r="DH30" s="12">
        <v>8.7873402447910554</v>
      </c>
      <c r="DI30" s="12">
        <v>18.168307421125686</v>
      </c>
      <c r="DJ30" s="12">
        <v>-13.861021887875967</v>
      </c>
      <c r="DK30" s="12">
        <v>-33.091359917525516</v>
      </c>
      <c r="DL30" s="12">
        <v>29.981747053096903</v>
      </c>
      <c r="DM30" s="12">
        <v>24.214270326232562</v>
      </c>
      <c r="DN30" s="12">
        <v>4.8407089687241145</v>
      </c>
      <c r="DO30" s="12">
        <v>-34.904213518182118</v>
      </c>
      <c r="DP30" s="12">
        <v>-23.178646826453868</v>
      </c>
      <c r="DQ30" s="12">
        <v>-29.500844786909781</v>
      </c>
      <c r="DT30" t="str">
        <f t="shared" si="2"/>
        <v>CADILAHC</v>
      </c>
      <c r="DU30" s="13">
        <v>-6.6430832733497907</v>
      </c>
      <c r="DV30" s="13">
        <v>10.080108937350488</v>
      </c>
      <c r="DW30" s="13">
        <v>-48.693923698299749</v>
      </c>
      <c r="DX30" s="13">
        <v>8.0832543425234675</v>
      </c>
      <c r="DY30" s="13">
        <v>18.320939456625279</v>
      </c>
      <c r="DZ30" s="13">
        <v>-12.81163359964884</v>
      </c>
      <c r="EA30" s="13">
        <v>-35.217137908828398</v>
      </c>
      <c r="EB30" s="13">
        <v>33.244398380687358</v>
      </c>
      <c r="EC30" s="13">
        <v>23.702945647231445</v>
      </c>
      <c r="ED30" s="13">
        <v>4.2120262414369796</v>
      </c>
      <c r="EE30" s="13">
        <v>-36.448068396385111</v>
      </c>
      <c r="EF30" s="13">
        <v>-25.322689769950941</v>
      </c>
      <c r="EG30" s="13">
        <v>-29.712640819652975</v>
      </c>
      <c r="EI30" t="str">
        <f t="shared" si="3"/>
        <v>CADILAHC</v>
      </c>
      <c r="EJ30" s="12">
        <f t="shared" si="66"/>
        <v>50.845770000000002</v>
      </c>
      <c r="EK30" s="12">
        <f t="shared" si="67"/>
        <v>54.513660000000002</v>
      </c>
      <c r="EL30" s="12">
        <f t="shared" si="68"/>
        <v>48.823630000000001</v>
      </c>
      <c r="EM30" s="12">
        <f t="shared" si="69"/>
        <v>93.729410000000001</v>
      </c>
      <c r="EN30" s="12">
        <f t="shared" si="70"/>
        <v>86.158379999999994</v>
      </c>
      <c r="EO30" s="12">
        <f t="shared" si="71"/>
        <v>72.911580000000001</v>
      </c>
      <c r="EP30" s="12">
        <f t="shared" si="72"/>
        <v>84.644120000000001</v>
      </c>
      <c r="EQ30" s="12">
        <f t="shared" si="73"/>
        <v>126.50700999999999</v>
      </c>
      <c r="ER30" s="12">
        <f t="shared" si="74"/>
        <v>97.326750000000004</v>
      </c>
      <c r="ES30" s="12">
        <f t="shared" si="75"/>
        <v>78.353920000000002</v>
      </c>
      <c r="ET30" s="12">
        <f t="shared" si="76"/>
        <v>74.736159999999998</v>
      </c>
      <c r="EU30" s="12">
        <f t="shared" si="77"/>
        <v>114.80952000000001</v>
      </c>
      <c r="EV30" s="12">
        <f t="shared" si="78"/>
        <v>149.45000999999999</v>
      </c>
      <c r="EW30" s="12">
        <f t="shared" si="79"/>
        <v>211.98837</v>
      </c>
      <c r="EZ30" s="10" t="str">
        <f t="shared" si="4"/>
        <v>CADILAHC</v>
      </c>
      <c r="FA30" s="12">
        <f t="shared" si="80"/>
        <v>65.688900000000004</v>
      </c>
      <c r="FB30" s="12">
        <f t="shared" si="81"/>
        <v>71.227332000000004</v>
      </c>
      <c r="FC30" s="12">
        <f t="shared" si="82"/>
        <v>83.076817500000004</v>
      </c>
      <c r="FD30" s="12">
        <f t="shared" si="83"/>
        <v>99.534809230769241</v>
      </c>
      <c r="FF30" s="12"/>
      <c r="FG30" s="10" t="str">
        <f t="shared" si="5"/>
        <v>CADILAHC</v>
      </c>
      <c r="FH30" s="12">
        <f t="shared" si="6"/>
        <v>165.69667727500001</v>
      </c>
      <c r="FI30" s="12">
        <f t="shared" si="7"/>
        <v>177.48730687</v>
      </c>
      <c r="FJ30" s="12">
        <f t="shared" si="8"/>
        <v>161.23467589500001</v>
      </c>
      <c r="FK30" s="12">
        <f t="shared" si="9"/>
        <v>314.26039080999999</v>
      </c>
      <c r="FL30" s="12">
        <f t="shared" si="10"/>
        <v>290.75770591999998</v>
      </c>
      <c r="FM30" s="12">
        <f t="shared" si="11"/>
        <v>245.73647509499997</v>
      </c>
      <c r="FN30" s="12">
        <f t="shared" si="12"/>
        <v>281.84548609000001</v>
      </c>
      <c r="FO30" s="12">
        <f t="shared" si="13"/>
        <v>435.06180028500006</v>
      </c>
      <c r="FP30" s="12">
        <f t="shared" si="14"/>
        <v>326.51413910999997</v>
      </c>
      <c r="FQ30" s="12">
        <f t="shared" si="15"/>
        <v>263.95017305499999</v>
      </c>
      <c r="FR30" s="12">
        <f t="shared" si="16"/>
        <v>253.28187405500003</v>
      </c>
      <c r="FS30" s="12">
        <f t="shared" si="17"/>
        <v>398.54315622500002</v>
      </c>
      <c r="FT30" s="12">
        <f t="shared" si="18"/>
        <v>533.68707977999998</v>
      </c>
      <c r="FU30" s="12">
        <f t="shared" si="19"/>
        <v>759.29311614999995</v>
      </c>
      <c r="FX30" s="10" t="str">
        <f t="shared" si="20"/>
        <v>CADILAHC</v>
      </c>
      <c r="FY30" s="12">
        <f t="shared" si="84"/>
        <v>217.66079119166668</v>
      </c>
      <c r="FZ30" s="12">
        <f t="shared" si="85"/>
        <v>237.89531091800001</v>
      </c>
      <c r="GA30" s="12">
        <f t="shared" si="86"/>
        <v>279.11224750937504</v>
      </c>
      <c r="GB30" s="12">
        <f t="shared" si="87"/>
        <v>341.66564456461543</v>
      </c>
      <c r="GE30" s="10" t="str">
        <f t="shared" si="21"/>
        <v>CADILAHC</v>
      </c>
      <c r="GF30" s="8">
        <f t="shared" si="22"/>
        <v>62848</v>
      </c>
      <c r="GG30" s="8">
        <f t="shared" si="23"/>
        <v>68805</v>
      </c>
      <c r="GH30">
        <f t="shared" si="24"/>
        <v>58248</v>
      </c>
      <c r="GI30" s="8">
        <f t="shared" si="25"/>
        <v>131002</v>
      </c>
      <c r="GJ30" s="8">
        <f t="shared" si="26"/>
        <v>89718</v>
      </c>
      <c r="GK30" s="8">
        <f t="shared" si="27"/>
        <v>89631</v>
      </c>
      <c r="GL30">
        <f t="shared" si="28"/>
        <v>107603</v>
      </c>
      <c r="GM30" s="8">
        <f t="shared" si="29"/>
        <v>155613</v>
      </c>
      <c r="GN30" s="8">
        <f t="shared" si="30"/>
        <v>117779</v>
      </c>
      <c r="GO30" s="8">
        <f t="shared" si="31"/>
        <v>117084</v>
      </c>
      <c r="GP30" s="8">
        <f t="shared" si="32"/>
        <v>107921</v>
      </c>
      <c r="GQ30" s="8">
        <f t="shared" si="33"/>
        <v>167173</v>
      </c>
      <c r="GR30" s="8">
        <f t="shared" si="34"/>
        <v>174691</v>
      </c>
      <c r="GS30" s="8">
        <f t="shared" si="35"/>
        <v>297234</v>
      </c>
      <c r="GV30" s="10" t="str">
        <f t="shared" si="0"/>
        <v>CADILAHC</v>
      </c>
      <c r="GW30" s="8">
        <f t="shared" si="88"/>
        <v>86018.333333333328</v>
      </c>
      <c r="GX30" s="8">
        <f t="shared" si="89"/>
        <v>87480.8</v>
      </c>
      <c r="GY30" s="8">
        <f t="shared" si="90"/>
        <v>102299.875</v>
      </c>
      <c r="GZ30" s="8">
        <f t="shared" si="91"/>
        <v>129423.23076923077</v>
      </c>
      <c r="HC30" s="10" t="str">
        <f t="shared" si="36"/>
        <v>CADILAHC</v>
      </c>
      <c r="HD30" s="12">
        <f t="shared" si="37"/>
        <v>-0.84175084175084169</v>
      </c>
      <c r="HE30" s="12">
        <f t="shared" si="38"/>
        <v>0.19941708851051823</v>
      </c>
      <c r="HF30" s="12">
        <f t="shared" si="39"/>
        <v>-2.3513553991313532</v>
      </c>
      <c r="HG30" s="12">
        <f t="shared" si="40"/>
        <v>-0.87550081614482522</v>
      </c>
      <c r="HH30" s="12">
        <f t="shared" si="41"/>
        <v>1.3878413033640136</v>
      </c>
      <c r="HI30" s="12">
        <f t="shared" si="42"/>
        <v>0.55823777911889649</v>
      </c>
      <c r="HJ30" s="12">
        <f t="shared" si="43"/>
        <v>-3.4863451481696686</v>
      </c>
      <c r="HK30" s="12">
        <f t="shared" si="44"/>
        <v>3.3463385354141764</v>
      </c>
      <c r="HL30" s="12">
        <f t="shared" si="45"/>
        <v>-0.46434991012582721</v>
      </c>
      <c r="HM30" s="12">
        <f t="shared" si="46"/>
        <v>-2.8962305341289443</v>
      </c>
      <c r="HN30" s="12">
        <f t="shared" si="47"/>
        <v>1.4450014744912938</v>
      </c>
      <c r="HO30" s="12">
        <f t="shared" si="48"/>
        <v>-3.9010600706713814</v>
      </c>
      <c r="HP30" s="12">
        <f t="shared" si="49"/>
        <v>0.8259755055539667</v>
      </c>
      <c r="HQ30" s="12">
        <f t="shared" si="50"/>
        <v>0.62884093182792289</v>
      </c>
      <c r="HT30" s="10" t="str">
        <f t="shared" si="51"/>
        <v>CADILAHC</v>
      </c>
      <c r="HU30" s="13">
        <f t="shared" si="52"/>
        <v>10.699999999999989</v>
      </c>
      <c r="HV30" s="12">
        <f t="shared" si="53"/>
        <v>10.199999999999989</v>
      </c>
      <c r="HW30" s="12">
        <f t="shared" si="54"/>
        <v>15.550000000000011</v>
      </c>
      <c r="HX30" s="12">
        <f t="shared" si="55"/>
        <v>16.900000000000034</v>
      </c>
      <c r="HY30">
        <f t="shared" si="56"/>
        <v>13.100000000000023</v>
      </c>
      <c r="HZ30" s="12">
        <f t="shared" si="57"/>
        <v>12.550000000000011</v>
      </c>
      <c r="IA30" s="12">
        <f t="shared" si="58"/>
        <v>13.5</v>
      </c>
      <c r="IB30" s="12">
        <f t="shared" si="59"/>
        <v>23.549999999999955</v>
      </c>
      <c r="IC30" s="12">
        <f t="shared" si="60"/>
        <v>10.699999999999989</v>
      </c>
      <c r="ID30" s="12">
        <f t="shared" si="61"/>
        <v>20</v>
      </c>
      <c r="IE30">
        <f t="shared" si="62"/>
        <v>17.050000000000011</v>
      </c>
      <c r="IF30" s="12">
        <f t="shared" si="63"/>
        <v>27.149999999999977</v>
      </c>
      <c r="IG30" s="12">
        <f t="shared" si="64"/>
        <v>13.149999999999977</v>
      </c>
      <c r="IH30" s="12">
        <f t="shared" si="65"/>
        <v>26</v>
      </c>
      <c r="II30" s="13" t="str">
        <f t="shared" si="92"/>
        <v/>
      </c>
      <c r="IJ30" t="str">
        <f t="shared" si="93"/>
        <v/>
      </c>
      <c r="IK30" t="str">
        <f t="shared" si="94"/>
        <v/>
      </c>
      <c r="IL30" t="str">
        <f t="shared" si="95"/>
        <v/>
      </c>
    </row>
    <row r="31" spans="1:246" x14ac:dyDescent="0.25">
      <c r="A31" t="s">
        <v>39</v>
      </c>
      <c r="B31" s="10">
        <v>43951</v>
      </c>
      <c r="C31" s="12">
        <v>142.78202999999999</v>
      </c>
      <c r="D31" s="12">
        <v>127.42736726500002</v>
      </c>
      <c r="E31" s="8">
        <v>57282</v>
      </c>
      <c r="F31" s="12">
        <v>0.40045766590388365</v>
      </c>
      <c r="G31" s="13">
        <v>3.7999999999999972</v>
      </c>
      <c r="H31" s="10" t="s">
        <v>39</v>
      </c>
      <c r="I31" s="10">
        <v>43950</v>
      </c>
      <c r="J31" s="12">
        <v>161.06193999999999</v>
      </c>
      <c r="K31" s="12">
        <v>139.75356064000002</v>
      </c>
      <c r="L31" s="8">
        <v>63701</v>
      </c>
      <c r="M31" s="12">
        <v>3.7522334723049333</v>
      </c>
      <c r="N31" s="12">
        <v>3.9000000000000057</v>
      </c>
      <c r="O31" s="12" t="s">
        <v>39</v>
      </c>
      <c r="P31" s="10">
        <v>43949</v>
      </c>
      <c r="Q31" s="12">
        <v>117.08692000000001</v>
      </c>
      <c r="R31" s="12">
        <v>96.61770731</v>
      </c>
      <c r="S31">
        <v>40362</v>
      </c>
      <c r="T31" s="12">
        <v>5.2179251074278694</v>
      </c>
      <c r="U31" s="12">
        <v>4.8499999999999943</v>
      </c>
      <c r="V31" s="12" t="s">
        <v>39</v>
      </c>
      <c r="W31" s="7">
        <v>43948</v>
      </c>
      <c r="X31" s="12">
        <v>69.537589999999994</v>
      </c>
      <c r="Y31" s="12">
        <v>57.008053895000003</v>
      </c>
      <c r="Z31" s="8">
        <v>43354</v>
      </c>
      <c r="AA31" s="12">
        <v>0.12292562999386421</v>
      </c>
      <c r="AB31" s="12">
        <v>2.9500000000000028</v>
      </c>
      <c r="AC31" s="8" t="s">
        <v>39</v>
      </c>
      <c r="AD31" s="10">
        <v>43945</v>
      </c>
      <c r="AE31" s="12">
        <v>76.626260000000002</v>
      </c>
      <c r="AF31" s="12">
        <v>63.303238725</v>
      </c>
      <c r="AG31" s="8">
        <v>43000</v>
      </c>
      <c r="AH31" s="12">
        <v>-2.0322773460848804</v>
      </c>
      <c r="AI31">
        <v>3.6500000000000057</v>
      </c>
      <c r="AJ31" s="12" t="s">
        <v>39</v>
      </c>
      <c r="AK31" s="7">
        <v>43944</v>
      </c>
      <c r="AL31" s="12">
        <v>89.509699999999995</v>
      </c>
      <c r="AM31" s="12">
        <v>75.354003035000005</v>
      </c>
      <c r="AN31" s="8">
        <v>39676</v>
      </c>
      <c r="AO31" s="12">
        <v>0.84439083232809242</v>
      </c>
      <c r="AP31" s="12">
        <v>2.9500000000000028</v>
      </c>
      <c r="AQ31" t="s">
        <v>39</v>
      </c>
      <c r="AR31" s="10">
        <v>43943</v>
      </c>
      <c r="AS31" s="12">
        <v>204.8922</v>
      </c>
      <c r="AT31" s="12">
        <v>167.81569903499999</v>
      </c>
      <c r="AU31">
        <v>74398</v>
      </c>
      <c r="AV31" s="12">
        <v>-1.3657957244655647</v>
      </c>
      <c r="AW31" s="12">
        <v>4.9500000000000028</v>
      </c>
      <c r="AX31" s="10" t="s">
        <v>39</v>
      </c>
      <c r="AY31" s="10">
        <v>43942</v>
      </c>
      <c r="AZ31" s="12">
        <v>132.16463999999999</v>
      </c>
      <c r="BA31" s="12">
        <v>113.57488270499999</v>
      </c>
      <c r="BB31" s="8">
        <v>61219</v>
      </c>
      <c r="BC31" s="12">
        <v>-8.4782608695652151</v>
      </c>
      <c r="BD31" s="12">
        <v>5.8999999999999915</v>
      </c>
      <c r="BE31" s="12" t="s">
        <v>39</v>
      </c>
      <c r="BF31" s="10">
        <v>43941</v>
      </c>
      <c r="BG31" s="12">
        <v>233.85043999999999</v>
      </c>
      <c r="BH31" s="12">
        <v>214.75311658499999</v>
      </c>
      <c r="BI31">
        <v>95794</v>
      </c>
      <c r="BJ31" s="12">
        <v>5.6994818652849775</v>
      </c>
      <c r="BK31" s="12">
        <v>8.0500000000000114</v>
      </c>
      <c r="BL31" s="12" t="s">
        <v>39</v>
      </c>
      <c r="BM31" s="7">
        <v>43938</v>
      </c>
      <c r="BN31" s="12">
        <v>166.38115999999999</v>
      </c>
      <c r="BO31" s="12">
        <v>143.542654185</v>
      </c>
      <c r="BP31" s="8">
        <v>64886</v>
      </c>
      <c r="BQ31" s="12">
        <v>1.2813046010483502</v>
      </c>
      <c r="BR31" s="12">
        <v>6.6500000000000057</v>
      </c>
      <c r="BS31" t="s">
        <v>39</v>
      </c>
      <c r="BT31" s="10">
        <v>43937</v>
      </c>
      <c r="BU31" s="12">
        <v>112.92993</v>
      </c>
      <c r="BV31" s="12">
        <v>97.239150589999994</v>
      </c>
      <c r="BW31" s="8">
        <v>39843</v>
      </c>
      <c r="BX31" s="12">
        <v>-0.52053209947947121</v>
      </c>
      <c r="BY31">
        <v>2.7999999999999972</v>
      </c>
      <c r="BZ31" s="12" t="s">
        <v>39</v>
      </c>
      <c r="CA31" s="7">
        <v>43936</v>
      </c>
      <c r="CB31" s="12">
        <v>110.08091</v>
      </c>
      <c r="CC31" s="12">
        <v>98.52867559500001</v>
      </c>
      <c r="CD31" s="8">
        <v>42670</v>
      </c>
      <c r="CE31" s="12">
        <v>-1.5855039637599</v>
      </c>
      <c r="CF31" s="12">
        <v>6.1500000000000057</v>
      </c>
      <c r="CG31" s="12" t="s">
        <v>39</v>
      </c>
      <c r="CH31" s="10">
        <v>43934</v>
      </c>
      <c r="CI31" s="12">
        <v>68.558980000000005</v>
      </c>
      <c r="CJ31" s="12">
        <v>60.5995378</v>
      </c>
      <c r="CK31" s="8">
        <v>32635</v>
      </c>
      <c r="CL31" s="12">
        <v>-4.1394335511982545</v>
      </c>
      <c r="CM31" s="12">
        <v>4.6499999999999915</v>
      </c>
      <c r="CN31" s="12" t="s">
        <v>39</v>
      </c>
      <c r="CO31" s="10">
        <v>43930</v>
      </c>
      <c r="CP31" s="12">
        <v>112.19835</v>
      </c>
      <c r="CQ31" s="12">
        <v>100.81503717999999</v>
      </c>
      <c r="CR31" s="8">
        <v>47414</v>
      </c>
      <c r="CS31" s="12">
        <v>4.4622425629290516</v>
      </c>
      <c r="CT31" s="12">
        <v>6.4000000000000057</v>
      </c>
      <c r="CU31" s="12" t="s">
        <v>39</v>
      </c>
      <c r="CV31" s="10">
        <v>43929</v>
      </c>
      <c r="CW31" s="12">
        <v>84.346670000000003</v>
      </c>
      <c r="CX31" s="12">
        <v>74.698647899999997</v>
      </c>
      <c r="CY31" s="8">
        <v>39656</v>
      </c>
      <c r="CZ31" s="12">
        <v>0.28801843317972353</v>
      </c>
      <c r="DA31" s="12">
        <v>8.4500000000000028</v>
      </c>
      <c r="DD31" t="str">
        <f t="shared" si="1"/>
        <v>CANBK</v>
      </c>
      <c r="DE31" s="12">
        <v>-11.349614936961521</v>
      </c>
      <c r="DF31" s="12">
        <v>37.557585424571748</v>
      </c>
      <c r="DG31" s="12">
        <v>68.379318293889696</v>
      </c>
      <c r="DH31" s="12">
        <v>-9.2509669661549534</v>
      </c>
      <c r="DI31" s="12">
        <v>-14.393345078801509</v>
      </c>
      <c r="DJ31" s="12">
        <v>-56.313759137731942</v>
      </c>
      <c r="DK31" s="12">
        <v>55.028001438206175</v>
      </c>
      <c r="DL31" s="12">
        <v>-43.483262208101898</v>
      </c>
      <c r="DM31" s="12">
        <v>40.551033542499646</v>
      </c>
      <c r="DN31" s="12">
        <v>47.331323060237438</v>
      </c>
      <c r="DO31" s="12">
        <v>2.5881145059574777</v>
      </c>
      <c r="DP31" s="12">
        <v>60.563809438238422</v>
      </c>
      <c r="DQ31" s="12">
        <v>-38.89484114516835</v>
      </c>
      <c r="DT31" t="str">
        <f t="shared" si="2"/>
        <v>CANBK</v>
      </c>
      <c r="DU31" s="13">
        <v>-8.8199494299482062</v>
      </c>
      <c r="DV31" s="13">
        <v>44.645908634115791</v>
      </c>
      <c r="DW31" s="13">
        <v>69.480802638790024</v>
      </c>
      <c r="DX31" s="13">
        <v>-9.9444909246229027</v>
      </c>
      <c r="DY31" s="13">
        <v>-15.99220190651681</v>
      </c>
      <c r="DZ31" s="13">
        <v>-55.097167030073855</v>
      </c>
      <c r="EA31" s="13">
        <v>47.757756854467011</v>
      </c>
      <c r="EB31" s="13">
        <v>-47.113744139751901</v>
      </c>
      <c r="EC31" s="13">
        <v>49.609269665741884</v>
      </c>
      <c r="ED31" s="13">
        <v>47.618169548019303</v>
      </c>
      <c r="EE31" s="13">
        <v>-1.3087814255218251</v>
      </c>
      <c r="EF31" s="13">
        <v>62.589813671813197</v>
      </c>
      <c r="EG31" s="13">
        <v>-39.89037796831569</v>
      </c>
      <c r="EI31" t="str">
        <f t="shared" si="3"/>
        <v>CANBK</v>
      </c>
      <c r="EJ31" s="12">
        <f t="shared" si="66"/>
        <v>142.78202999999999</v>
      </c>
      <c r="EK31" s="12">
        <f t="shared" si="67"/>
        <v>161.06193999999999</v>
      </c>
      <c r="EL31" s="12">
        <f t="shared" si="68"/>
        <v>117.08692000000001</v>
      </c>
      <c r="EM31" s="12">
        <f t="shared" si="69"/>
        <v>69.537589999999994</v>
      </c>
      <c r="EN31" s="12">
        <f t="shared" si="70"/>
        <v>76.626260000000002</v>
      </c>
      <c r="EO31" s="12">
        <f t="shared" si="71"/>
        <v>89.509699999999995</v>
      </c>
      <c r="EP31" s="12">
        <f t="shared" si="72"/>
        <v>204.8922</v>
      </c>
      <c r="EQ31" s="12">
        <f t="shared" si="73"/>
        <v>132.16463999999999</v>
      </c>
      <c r="ER31" s="12">
        <f t="shared" si="74"/>
        <v>233.85043999999999</v>
      </c>
      <c r="ES31" s="12">
        <f t="shared" si="75"/>
        <v>166.38115999999999</v>
      </c>
      <c r="ET31" s="12">
        <f t="shared" si="76"/>
        <v>112.92993</v>
      </c>
      <c r="EU31" s="12">
        <f t="shared" si="77"/>
        <v>110.08091</v>
      </c>
      <c r="EV31" s="12">
        <f t="shared" si="78"/>
        <v>68.558980000000005</v>
      </c>
      <c r="EW31" s="12">
        <f t="shared" si="79"/>
        <v>112.19835</v>
      </c>
      <c r="EZ31" s="10" t="str">
        <f t="shared" si="4"/>
        <v>CANBK</v>
      </c>
      <c r="FA31" s="12">
        <f t="shared" si="80"/>
        <v>115.89548333333335</v>
      </c>
      <c r="FB31" s="12">
        <f t="shared" si="81"/>
        <v>102.764482</v>
      </c>
      <c r="FC31" s="12">
        <f t="shared" si="82"/>
        <v>135.59121124999999</v>
      </c>
      <c r="FD31" s="12">
        <f t="shared" si="83"/>
        <v>127.29838615384614</v>
      </c>
      <c r="FF31" s="12"/>
      <c r="FG31" s="10" t="str">
        <f t="shared" si="5"/>
        <v>CANBK</v>
      </c>
      <c r="FH31" s="12">
        <f t="shared" si="6"/>
        <v>127.42736726500002</v>
      </c>
      <c r="FI31" s="12">
        <f t="shared" si="7"/>
        <v>139.75356064000002</v>
      </c>
      <c r="FJ31" s="12">
        <f t="shared" si="8"/>
        <v>96.61770731</v>
      </c>
      <c r="FK31" s="12">
        <f t="shared" si="9"/>
        <v>57.008053895000003</v>
      </c>
      <c r="FL31" s="12">
        <f t="shared" si="10"/>
        <v>63.303238725</v>
      </c>
      <c r="FM31" s="12">
        <f t="shared" si="11"/>
        <v>75.354003035000005</v>
      </c>
      <c r="FN31" s="12">
        <f t="shared" si="12"/>
        <v>167.81569903499999</v>
      </c>
      <c r="FO31" s="12">
        <f t="shared" si="13"/>
        <v>113.57488270499999</v>
      </c>
      <c r="FP31" s="12">
        <f t="shared" si="14"/>
        <v>214.75311658499999</v>
      </c>
      <c r="FQ31" s="12">
        <f t="shared" si="15"/>
        <v>143.542654185</v>
      </c>
      <c r="FR31" s="12">
        <f t="shared" si="16"/>
        <v>97.239150589999994</v>
      </c>
      <c r="FS31" s="12">
        <f t="shared" si="17"/>
        <v>98.52867559500001</v>
      </c>
      <c r="FT31" s="12">
        <f t="shared" si="18"/>
        <v>60.5995378</v>
      </c>
      <c r="FU31" s="12">
        <f t="shared" si="19"/>
        <v>100.81503717999999</v>
      </c>
      <c r="FX31" s="10" t="str">
        <f t="shared" si="20"/>
        <v>CANBK</v>
      </c>
      <c r="FY31" s="12">
        <f t="shared" si="84"/>
        <v>97.793107281666664</v>
      </c>
      <c r="FZ31" s="12">
        <f t="shared" si="85"/>
        <v>86.407312720999997</v>
      </c>
      <c r="GA31" s="12">
        <f t="shared" si="86"/>
        <v>116.02253274124999</v>
      </c>
      <c r="GB31" s="12">
        <f t="shared" si="87"/>
        <v>109.91579363692307</v>
      </c>
      <c r="GE31" s="10" t="str">
        <f t="shared" si="21"/>
        <v>CANBK</v>
      </c>
      <c r="GF31" s="8">
        <f t="shared" si="22"/>
        <v>57282</v>
      </c>
      <c r="GG31" s="8">
        <f t="shared" si="23"/>
        <v>63701</v>
      </c>
      <c r="GH31">
        <f t="shared" si="24"/>
        <v>40362</v>
      </c>
      <c r="GI31" s="8">
        <f t="shared" si="25"/>
        <v>43354</v>
      </c>
      <c r="GJ31" s="8">
        <f t="shared" si="26"/>
        <v>43000</v>
      </c>
      <c r="GK31" s="8">
        <f t="shared" si="27"/>
        <v>39676</v>
      </c>
      <c r="GL31">
        <f t="shared" si="28"/>
        <v>74398</v>
      </c>
      <c r="GM31" s="8">
        <f t="shared" si="29"/>
        <v>61219</v>
      </c>
      <c r="GN31" s="8">
        <f t="shared" si="30"/>
        <v>95794</v>
      </c>
      <c r="GO31" s="8">
        <f t="shared" si="31"/>
        <v>64886</v>
      </c>
      <c r="GP31" s="8">
        <f t="shared" si="32"/>
        <v>39843</v>
      </c>
      <c r="GQ31" s="8">
        <f t="shared" si="33"/>
        <v>42670</v>
      </c>
      <c r="GR31" s="8">
        <f t="shared" si="34"/>
        <v>32635</v>
      </c>
      <c r="GS31" s="8">
        <f t="shared" si="35"/>
        <v>47414</v>
      </c>
      <c r="GV31" s="10" t="str">
        <f t="shared" si="0"/>
        <v>CANBK</v>
      </c>
      <c r="GW31" s="8">
        <f t="shared" si="88"/>
        <v>49139</v>
      </c>
      <c r="GX31" s="8">
        <f t="shared" si="89"/>
        <v>46018.6</v>
      </c>
      <c r="GY31" s="8">
        <f t="shared" si="90"/>
        <v>57688</v>
      </c>
      <c r="GZ31" s="8">
        <f t="shared" si="91"/>
        <v>52996.307692307695</v>
      </c>
      <c r="HC31" s="10" t="str">
        <f t="shared" si="36"/>
        <v>CANBK</v>
      </c>
      <c r="HD31" s="12">
        <f t="shared" si="37"/>
        <v>0.40045766590388365</v>
      </c>
      <c r="HE31" s="12">
        <f t="shared" si="38"/>
        <v>3.7522334723049333</v>
      </c>
      <c r="HF31" s="12">
        <f t="shared" si="39"/>
        <v>5.2179251074278694</v>
      </c>
      <c r="HG31" s="12">
        <f t="shared" si="40"/>
        <v>0.12292562999386421</v>
      </c>
      <c r="HH31" s="12">
        <f t="shared" si="41"/>
        <v>-2.0322773460848804</v>
      </c>
      <c r="HI31" s="12">
        <f t="shared" si="42"/>
        <v>0.84439083232809242</v>
      </c>
      <c r="HJ31" s="12">
        <f t="shared" si="43"/>
        <v>-1.3657957244655647</v>
      </c>
      <c r="HK31" s="12">
        <f t="shared" si="44"/>
        <v>-8.4782608695652151</v>
      </c>
      <c r="HL31" s="12">
        <f t="shared" si="45"/>
        <v>5.6994818652849775</v>
      </c>
      <c r="HM31" s="12">
        <f t="shared" si="46"/>
        <v>1.2813046010483502</v>
      </c>
      <c r="HN31" s="12">
        <f t="shared" si="47"/>
        <v>-0.52053209947947121</v>
      </c>
      <c r="HO31" s="12">
        <f t="shared" si="48"/>
        <v>-1.5855039637599</v>
      </c>
      <c r="HP31" s="12">
        <f t="shared" si="49"/>
        <v>-4.1394335511982545</v>
      </c>
      <c r="HQ31" s="12">
        <f t="shared" si="50"/>
        <v>4.4622425629290516</v>
      </c>
      <c r="HT31" s="10" t="str">
        <f t="shared" si="51"/>
        <v>CANBK</v>
      </c>
      <c r="HU31" s="13">
        <f t="shared" si="52"/>
        <v>3.7999999999999972</v>
      </c>
      <c r="HV31" s="12">
        <f t="shared" si="53"/>
        <v>3.9000000000000057</v>
      </c>
      <c r="HW31" s="12">
        <f t="shared" si="54"/>
        <v>4.8499999999999943</v>
      </c>
      <c r="HX31" s="12">
        <f t="shared" si="55"/>
        <v>2.9500000000000028</v>
      </c>
      <c r="HY31">
        <f t="shared" si="56"/>
        <v>3.6500000000000057</v>
      </c>
      <c r="HZ31" s="12">
        <f t="shared" si="57"/>
        <v>2.9500000000000028</v>
      </c>
      <c r="IA31" s="12">
        <f t="shared" si="58"/>
        <v>4.9500000000000028</v>
      </c>
      <c r="IB31" s="12">
        <f t="shared" si="59"/>
        <v>5.8999999999999915</v>
      </c>
      <c r="IC31" s="12">
        <f t="shared" si="60"/>
        <v>8.0500000000000114</v>
      </c>
      <c r="ID31" s="12">
        <f t="shared" si="61"/>
        <v>6.6500000000000057</v>
      </c>
      <c r="IE31">
        <f t="shared" si="62"/>
        <v>2.7999999999999972</v>
      </c>
      <c r="IF31" s="12">
        <f t="shared" si="63"/>
        <v>6.1500000000000057</v>
      </c>
      <c r="IG31" s="12">
        <f t="shared" si="64"/>
        <v>4.6499999999999915</v>
      </c>
      <c r="IH31" s="12">
        <f t="shared" si="65"/>
        <v>6.4000000000000057</v>
      </c>
      <c r="II31" s="13" t="str">
        <f t="shared" si="92"/>
        <v/>
      </c>
      <c r="IJ31" t="str">
        <f t="shared" si="93"/>
        <v/>
      </c>
      <c r="IK31" t="str">
        <f t="shared" si="94"/>
        <v/>
      </c>
      <c r="IL31" t="str">
        <f t="shared" si="95"/>
        <v/>
      </c>
    </row>
    <row r="32" spans="1:246" x14ac:dyDescent="0.25">
      <c r="A32" t="s">
        <v>40</v>
      </c>
      <c r="B32" s="10">
        <v>43951</v>
      </c>
      <c r="C32" s="12">
        <v>24.378360000000001</v>
      </c>
      <c r="D32" s="12">
        <v>73.149116329999998</v>
      </c>
      <c r="E32" s="8">
        <v>36141</v>
      </c>
      <c r="F32" s="12">
        <v>0.12000685753472407</v>
      </c>
      <c r="G32" s="13">
        <v>19.099999999999966</v>
      </c>
      <c r="H32" s="10" t="s">
        <v>40</v>
      </c>
      <c r="I32" s="10">
        <v>43950</v>
      </c>
      <c r="J32" s="12">
        <v>15.22132</v>
      </c>
      <c r="K32" s="12">
        <v>44.386369240000001</v>
      </c>
      <c r="L32" s="8">
        <v>17221</v>
      </c>
      <c r="M32" s="12">
        <v>1.2465373961218718</v>
      </c>
      <c r="N32" s="12">
        <v>7.0500000000000114</v>
      </c>
      <c r="O32" s="12" t="s">
        <v>40</v>
      </c>
      <c r="P32" s="10">
        <v>43949</v>
      </c>
      <c r="Q32" s="12">
        <v>25.757400000000001</v>
      </c>
      <c r="R32" s="12">
        <v>73.511279479999999</v>
      </c>
      <c r="S32">
        <v>26862</v>
      </c>
      <c r="T32" s="12">
        <v>0.55661854235520014</v>
      </c>
      <c r="U32" s="12">
        <v>12.300000000000011</v>
      </c>
      <c r="V32" s="12" t="s">
        <v>40</v>
      </c>
      <c r="W32" s="7">
        <v>43948</v>
      </c>
      <c r="X32" s="12">
        <v>9.6613399999999992</v>
      </c>
      <c r="Y32" s="12">
        <v>27.953590789999996</v>
      </c>
      <c r="Z32" s="8">
        <v>17341</v>
      </c>
      <c r="AA32" s="12">
        <v>0.65129378630521595</v>
      </c>
      <c r="AB32" s="12">
        <v>8.7999999999999545</v>
      </c>
      <c r="AC32" s="8" t="s">
        <v>40</v>
      </c>
      <c r="AD32" s="10">
        <v>43945</v>
      </c>
      <c r="AE32" s="12">
        <v>16.972090000000001</v>
      </c>
      <c r="AF32" s="12">
        <v>49.086665135000004</v>
      </c>
      <c r="AG32" s="8">
        <v>23927</v>
      </c>
      <c r="AH32" s="12">
        <v>-4.1202296521445607</v>
      </c>
      <c r="AI32">
        <v>16.5</v>
      </c>
      <c r="AJ32" s="12" t="s">
        <v>40</v>
      </c>
      <c r="AK32" s="7">
        <v>43944</v>
      </c>
      <c r="AL32" s="12">
        <v>30.51849</v>
      </c>
      <c r="AM32" s="12">
        <v>90.547305264999991</v>
      </c>
      <c r="AN32" s="8">
        <v>39591</v>
      </c>
      <c r="AO32" s="12">
        <v>3.0318962495618567</v>
      </c>
      <c r="AP32" s="12">
        <v>17.899999999999977</v>
      </c>
      <c r="AQ32" t="s">
        <v>40</v>
      </c>
      <c r="AR32" s="10">
        <v>43943</v>
      </c>
      <c r="AS32" s="12">
        <v>43.061039999999998</v>
      </c>
      <c r="AT32" s="12">
        <v>125.49113718499999</v>
      </c>
      <c r="AU32">
        <v>60618</v>
      </c>
      <c r="AV32" s="12">
        <v>-7.3390075477758216</v>
      </c>
      <c r="AW32" s="12">
        <v>30.100000000000023</v>
      </c>
      <c r="AX32" s="10" t="s">
        <v>40</v>
      </c>
      <c r="AY32" s="10">
        <v>43942</v>
      </c>
      <c r="AZ32" s="12">
        <v>11.24394</v>
      </c>
      <c r="BA32" s="12">
        <v>35.354357020000002</v>
      </c>
      <c r="BB32" s="8">
        <v>16250</v>
      </c>
      <c r="BC32" s="12">
        <v>-5.7229832572298367</v>
      </c>
      <c r="BD32" s="12">
        <v>13.800000000000011</v>
      </c>
      <c r="BE32" s="12" t="s">
        <v>40</v>
      </c>
      <c r="BF32" s="10">
        <v>43941</v>
      </c>
      <c r="BG32" s="12">
        <v>18.972149999999999</v>
      </c>
      <c r="BH32" s="12">
        <v>65.047004954999991</v>
      </c>
      <c r="BI32">
        <v>30880</v>
      </c>
      <c r="BJ32" s="12">
        <v>-5.2963973015645305</v>
      </c>
      <c r="BK32" s="12">
        <v>31.75</v>
      </c>
      <c r="BL32" s="12" t="s">
        <v>40</v>
      </c>
      <c r="BM32" s="7">
        <v>43938</v>
      </c>
      <c r="BN32" s="12">
        <v>21.821899999999999</v>
      </c>
      <c r="BO32" s="12">
        <v>74.523463945000003</v>
      </c>
      <c r="BP32" s="8">
        <v>27648</v>
      </c>
      <c r="BQ32" s="12">
        <v>4.9308478653036607</v>
      </c>
      <c r="BR32" s="12">
        <v>15.699999999999989</v>
      </c>
      <c r="BS32" t="s">
        <v>40</v>
      </c>
      <c r="BT32" s="10">
        <v>43937</v>
      </c>
      <c r="BU32" s="12">
        <v>11.396129999999999</v>
      </c>
      <c r="BV32" s="12">
        <v>37.452990870000001</v>
      </c>
      <c r="BW32" s="8">
        <v>21612</v>
      </c>
      <c r="BX32" s="12">
        <v>4.3938921782486835</v>
      </c>
      <c r="BY32">
        <v>24.800000000000011</v>
      </c>
      <c r="BZ32" s="12" t="s">
        <v>40</v>
      </c>
      <c r="CA32" s="7">
        <v>43936</v>
      </c>
      <c r="CB32" s="12">
        <v>18.229759999999999</v>
      </c>
      <c r="CC32" s="12">
        <v>60.590769570000006</v>
      </c>
      <c r="CD32" s="8">
        <v>34702</v>
      </c>
      <c r="CE32" s="12">
        <v>0.40663121676572145</v>
      </c>
      <c r="CF32" s="12">
        <v>28.5</v>
      </c>
      <c r="CG32" s="12" t="s">
        <v>40</v>
      </c>
      <c r="CH32" s="10">
        <v>43934</v>
      </c>
      <c r="CI32" s="12">
        <v>11.73203</v>
      </c>
      <c r="CJ32" s="12">
        <v>37.793576089999995</v>
      </c>
      <c r="CK32" s="8">
        <v>23938</v>
      </c>
      <c r="CL32" s="12">
        <v>-1.7048072492704687</v>
      </c>
      <c r="CM32" s="12">
        <v>29</v>
      </c>
      <c r="CN32" s="12" t="s">
        <v>40</v>
      </c>
      <c r="CO32" s="10">
        <v>43930</v>
      </c>
      <c r="CP32" s="12">
        <v>10.395860000000001</v>
      </c>
      <c r="CQ32" s="12">
        <v>34.430322459999999</v>
      </c>
      <c r="CR32" s="8">
        <v>21967</v>
      </c>
      <c r="CS32" s="12">
        <v>1.0730948678071504</v>
      </c>
      <c r="CT32" s="12">
        <v>23.399999999999977</v>
      </c>
      <c r="CU32" s="12" t="s">
        <v>40</v>
      </c>
      <c r="CV32" s="10">
        <v>43929</v>
      </c>
      <c r="CW32" s="12">
        <v>15.242179999999999</v>
      </c>
      <c r="CX32" s="12">
        <v>48.707025710000003</v>
      </c>
      <c r="CY32" s="8">
        <v>32094</v>
      </c>
      <c r="CZ32" s="12">
        <v>5.3030303030302912</v>
      </c>
      <c r="DA32" s="12">
        <v>38.550000000000011</v>
      </c>
      <c r="DD32" t="str">
        <f t="shared" si="1"/>
        <v>CENTURYTEX</v>
      </c>
      <c r="DE32" s="12">
        <v>60.159302872549816</v>
      </c>
      <c r="DF32" s="12">
        <v>-40.905060293352591</v>
      </c>
      <c r="DG32" s="12">
        <v>166.60276938809733</v>
      </c>
      <c r="DH32" s="12">
        <v>-43.075130994473874</v>
      </c>
      <c r="DI32" s="12">
        <v>-44.387517206781851</v>
      </c>
      <c r="DJ32" s="12">
        <v>-29.127373607325787</v>
      </c>
      <c r="DK32" s="12">
        <v>282.97109376250671</v>
      </c>
      <c r="DL32" s="12">
        <v>-40.734497671587036</v>
      </c>
      <c r="DM32" s="12">
        <v>-13.05912867348856</v>
      </c>
      <c r="DN32" s="12">
        <v>91.485179617993126</v>
      </c>
      <c r="DO32" s="12">
        <v>-37.486121594579416</v>
      </c>
      <c r="DP32" s="12">
        <v>55.384532770543537</v>
      </c>
      <c r="DQ32" s="12">
        <v>12.852904906376184</v>
      </c>
      <c r="DT32" t="str">
        <f t="shared" si="2"/>
        <v>CENTURYTEX</v>
      </c>
      <c r="DU32" s="13">
        <v>64.80085571874092</v>
      </c>
      <c r="DV32" s="13">
        <v>-39.619648094853154</v>
      </c>
      <c r="DW32" s="13">
        <v>162.97615942169986</v>
      </c>
      <c r="DX32" s="13">
        <v>-43.052577083570512</v>
      </c>
      <c r="DY32" s="13">
        <v>-45.788927686648798</v>
      </c>
      <c r="DZ32" s="13">
        <v>-27.845657234331643</v>
      </c>
      <c r="EA32" s="13">
        <v>254.9523955817086</v>
      </c>
      <c r="EB32" s="13">
        <v>-45.647986337790016</v>
      </c>
      <c r="EC32" s="13">
        <v>-12.716074224614482</v>
      </c>
      <c r="ED32" s="13">
        <v>98.978672233873851</v>
      </c>
      <c r="EE32" s="13">
        <v>-38.186969507408428</v>
      </c>
      <c r="EF32" s="13">
        <v>60.320286774958142</v>
      </c>
      <c r="EG32" s="13">
        <v>9.7682896635874137</v>
      </c>
      <c r="EI32" t="str">
        <f t="shared" si="3"/>
        <v>CENTURYTEX</v>
      </c>
      <c r="EJ32" s="12">
        <f t="shared" si="66"/>
        <v>24.378360000000001</v>
      </c>
      <c r="EK32" s="12">
        <f t="shared" si="67"/>
        <v>15.22132</v>
      </c>
      <c r="EL32" s="12">
        <f t="shared" si="68"/>
        <v>25.757400000000001</v>
      </c>
      <c r="EM32" s="12">
        <f t="shared" si="69"/>
        <v>9.6613399999999992</v>
      </c>
      <c r="EN32" s="12">
        <f t="shared" si="70"/>
        <v>16.972090000000001</v>
      </c>
      <c r="EO32" s="12">
        <f t="shared" si="71"/>
        <v>30.51849</v>
      </c>
      <c r="EP32" s="12">
        <f t="shared" si="72"/>
        <v>43.061039999999998</v>
      </c>
      <c r="EQ32" s="12">
        <f t="shared" si="73"/>
        <v>11.24394</v>
      </c>
      <c r="ER32" s="12">
        <f t="shared" si="74"/>
        <v>18.972149999999999</v>
      </c>
      <c r="ES32" s="12">
        <f t="shared" si="75"/>
        <v>21.821899999999999</v>
      </c>
      <c r="ET32" s="12">
        <f t="shared" si="76"/>
        <v>11.396129999999999</v>
      </c>
      <c r="EU32" s="12">
        <f t="shared" si="77"/>
        <v>18.229759999999999</v>
      </c>
      <c r="EV32" s="12">
        <f t="shared" si="78"/>
        <v>11.73203</v>
      </c>
      <c r="EW32" s="12">
        <f t="shared" si="79"/>
        <v>10.395860000000001</v>
      </c>
      <c r="EZ32" s="10" t="str">
        <f t="shared" si="4"/>
        <v>CENTURYTEX</v>
      </c>
      <c r="FA32" s="12">
        <f t="shared" si="80"/>
        <v>16.880020000000002</v>
      </c>
      <c r="FB32" s="12">
        <f t="shared" si="81"/>
        <v>19.626128000000001</v>
      </c>
      <c r="FC32" s="12">
        <f t="shared" si="82"/>
        <v>21.425971250000003</v>
      </c>
      <c r="FD32" s="12">
        <f t="shared" si="83"/>
        <v>18.844880769230773</v>
      </c>
      <c r="FF32" s="12"/>
      <c r="FG32" s="10" t="str">
        <f t="shared" si="5"/>
        <v>CENTURYTEX</v>
      </c>
      <c r="FH32" s="12">
        <f t="shared" si="6"/>
        <v>73.149116329999998</v>
      </c>
      <c r="FI32" s="12">
        <f t="shared" si="7"/>
        <v>44.386369240000001</v>
      </c>
      <c r="FJ32" s="12">
        <f t="shared" si="8"/>
        <v>73.511279479999999</v>
      </c>
      <c r="FK32" s="12">
        <f t="shared" si="9"/>
        <v>27.953590789999996</v>
      </c>
      <c r="FL32" s="12">
        <f t="shared" si="10"/>
        <v>49.086665135000004</v>
      </c>
      <c r="FM32" s="12">
        <f t="shared" si="11"/>
        <v>90.547305264999991</v>
      </c>
      <c r="FN32" s="12">
        <f t="shared" si="12"/>
        <v>125.49113718499999</v>
      </c>
      <c r="FO32" s="12">
        <f t="shared" si="13"/>
        <v>35.354357020000002</v>
      </c>
      <c r="FP32" s="12">
        <f t="shared" si="14"/>
        <v>65.047004954999991</v>
      </c>
      <c r="FQ32" s="12">
        <f t="shared" si="15"/>
        <v>74.523463945000003</v>
      </c>
      <c r="FR32" s="12">
        <f t="shared" si="16"/>
        <v>37.452990870000001</v>
      </c>
      <c r="FS32" s="12">
        <f t="shared" si="17"/>
        <v>60.590769570000006</v>
      </c>
      <c r="FT32" s="12">
        <f t="shared" si="18"/>
        <v>37.793576089999995</v>
      </c>
      <c r="FU32" s="12">
        <f t="shared" si="19"/>
        <v>34.430322459999999</v>
      </c>
      <c r="FX32" s="10" t="str">
        <f t="shared" si="20"/>
        <v>CENTURYTEX</v>
      </c>
      <c r="FY32" s="12">
        <f t="shared" si="84"/>
        <v>48.617079836666669</v>
      </c>
      <c r="FZ32" s="12">
        <f t="shared" si="85"/>
        <v>57.097041981999993</v>
      </c>
      <c r="GA32" s="12">
        <f t="shared" si="86"/>
        <v>63.92221363374999</v>
      </c>
      <c r="GB32" s="12">
        <f t="shared" si="87"/>
        <v>58.166833231153838</v>
      </c>
      <c r="GE32" s="10" t="str">
        <f t="shared" si="21"/>
        <v>CENTURYTEX</v>
      </c>
      <c r="GF32" s="8">
        <f t="shared" si="22"/>
        <v>36141</v>
      </c>
      <c r="GG32" s="8">
        <f t="shared" si="23"/>
        <v>17221</v>
      </c>
      <c r="GH32">
        <f t="shared" si="24"/>
        <v>26862</v>
      </c>
      <c r="GI32" s="8">
        <f t="shared" si="25"/>
        <v>17341</v>
      </c>
      <c r="GJ32" s="8">
        <f t="shared" si="26"/>
        <v>23927</v>
      </c>
      <c r="GK32" s="8">
        <f t="shared" si="27"/>
        <v>39591</v>
      </c>
      <c r="GL32">
        <f t="shared" si="28"/>
        <v>60618</v>
      </c>
      <c r="GM32" s="8">
        <f t="shared" si="29"/>
        <v>16250</v>
      </c>
      <c r="GN32" s="8">
        <f t="shared" si="30"/>
        <v>30880</v>
      </c>
      <c r="GO32" s="8">
        <f t="shared" si="31"/>
        <v>27648</v>
      </c>
      <c r="GP32" s="8">
        <f t="shared" si="32"/>
        <v>21612</v>
      </c>
      <c r="GQ32" s="8">
        <f t="shared" si="33"/>
        <v>34702</v>
      </c>
      <c r="GR32" s="8">
        <f t="shared" si="34"/>
        <v>23938</v>
      </c>
      <c r="GS32" s="8">
        <f t="shared" si="35"/>
        <v>21967</v>
      </c>
      <c r="GV32" s="10" t="str">
        <f t="shared" si="0"/>
        <v>CENTURYTEX</v>
      </c>
      <c r="GW32" s="8">
        <f t="shared" si="88"/>
        <v>20474.666666666668</v>
      </c>
      <c r="GX32" s="8">
        <f t="shared" si="89"/>
        <v>24988.400000000001</v>
      </c>
      <c r="GY32" s="8">
        <f t="shared" si="90"/>
        <v>29086.25</v>
      </c>
      <c r="GZ32" s="8">
        <f t="shared" si="91"/>
        <v>27889</v>
      </c>
      <c r="HC32" s="10" t="str">
        <f t="shared" si="36"/>
        <v>CENTURYTEX</v>
      </c>
      <c r="HD32" s="12">
        <f t="shared" si="37"/>
        <v>0.12000685753472407</v>
      </c>
      <c r="HE32" s="12">
        <f t="shared" si="38"/>
        <v>1.2465373961218718</v>
      </c>
      <c r="HF32" s="12">
        <f t="shared" si="39"/>
        <v>0.55661854235520014</v>
      </c>
      <c r="HG32" s="12">
        <f t="shared" si="40"/>
        <v>0.65129378630521595</v>
      </c>
      <c r="HH32" s="12">
        <f t="shared" si="41"/>
        <v>-4.1202296521445607</v>
      </c>
      <c r="HI32" s="12">
        <f t="shared" si="42"/>
        <v>3.0318962495618567</v>
      </c>
      <c r="HJ32" s="12">
        <f t="shared" si="43"/>
        <v>-7.3390075477758216</v>
      </c>
      <c r="HK32" s="12">
        <f t="shared" si="44"/>
        <v>-5.7229832572298367</v>
      </c>
      <c r="HL32" s="12">
        <f t="shared" si="45"/>
        <v>-5.2963973015645305</v>
      </c>
      <c r="HM32" s="12">
        <f t="shared" si="46"/>
        <v>4.9308478653036607</v>
      </c>
      <c r="HN32" s="12">
        <f t="shared" si="47"/>
        <v>4.3938921782486835</v>
      </c>
      <c r="HO32" s="12">
        <f t="shared" si="48"/>
        <v>0.40663121676572145</v>
      </c>
      <c r="HP32" s="12">
        <f t="shared" si="49"/>
        <v>-1.7048072492704687</v>
      </c>
      <c r="HQ32" s="12">
        <f t="shared" si="50"/>
        <v>1.0730948678071504</v>
      </c>
      <c r="HT32" s="10" t="str">
        <f t="shared" si="51"/>
        <v>CENTURYTEX</v>
      </c>
      <c r="HU32" s="13">
        <f t="shared" si="52"/>
        <v>19.099999999999966</v>
      </c>
      <c r="HV32" s="12">
        <f t="shared" si="53"/>
        <v>7.0500000000000114</v>
      </c>
      <c r="HW32" s="12">
        <f t="shared" si="54"/>
        <v>12.300000000000011</v>
      </c>
      <c r="HX32" s="12">
        <f t="shared" si="55"/>
        <v>8.7999999999999545</v>
      </c>
      <c r="HY32">
        <f t="shared" si="56"/>
        <v>16.5</v>
      </c>
      <c r="HZ32" s="12">
        <f t="shared" si="57"/>
        <v>17.899999999999977</v>
      </c>
      <c r="IA32" s="12">
        <f t="shared" si="58"/>
        <v>30.100000000000023</v>
      </c>
      <c r="IB32" s="12">
        <f t="shared" si="59"/>
        <v>13.800000000000011</v>
      </c>
      <c r="IC32" s="12">
        <f t="shared" si="60"/>
        <v>31.75</v>
      </c>
      <c r="ID32" s="12">
        <f t="shared" si="61"/>
        <v>15.699999999999989</v>
      </c>
      <c r="IE32">
        <f t="shared" si="62"/>
        <v>24.800000000000011</v>
      </c>
      <c r="IF32" s="12">
        <f t="shared" si="63"/>
        <v>28.5</v>
      </c>
      <c r="IG32" s="12">
        <f t="shared" si="64"/>
        <v>29</v>
      </c>
      <c r="IH32" s="12">
        <f t="shared" si="65"/>
        <v>23.399999999999977</v>
      </c>
      <c r="II32" s="13" t="str">
        <f t="shared" si="92"/>
        <v/>
      </c>
      <c r="IJ32" t="str">
        <f t="shared" si="93"/>
        <v/>
      </c>
      <c r="IK32" t="str">
        <f t="shared" si="94"/>
        <v/>
      </c>
      <c r="IL32" t="str">
        <f t="shared" si="95"/>
        <v/>
      </c>
    </row>
    <row r="33" spans="1:246" x14ac:dyDescent="0.25">
      <c r="A33" t="s">
        <v>41</v>
      </c>
      <c r="B33" s="10">
        <v>43951</v>
      </c>
      <c r="C33" s="12">
        <v>13.03694</v>
      </c>
      <c r="D33" s="12">
        <v>83.579046629999993</v>
      </c>
      <c r="E33" s="8">
        <v>27450</v>
      </c>
      <c r="F33" s="12">
        <v>4.442123865370708</v>
      </c>
      <c r="G33" s="13">
        <v>43.149999999999977</v>
      </c>
      <c r="H33" s="10" t="s">
        <v>41</v>
      </c>
      <c r="I33" s="10">
        <v>43950</v>
      </c>
      <c r="J33" s="12">
        <v>22.796220000000002</v>
      </c>
      <c r="K33" s="12">
        <v>141.06049439</v>
      </c>
      <c r="L33" s="8">
        <v>45734</v>
      </c>
      <c r="M33" s="12">
        <v>3.6661723512934583</v>
      </c>
      <c r="N33" s="12">
        <v>20</v>
      </c>
      <c r="O33" s="12" t="s">
        <v>41</v>
      </c>
      <c r="P33" s="10">
        <v>43949</v>
      </c>
      <c r="Q33" s="12">
        <v>8.3024299999999993</v>
      </c>
      <c r="R33" s="12">
        <v>49.555112530000002</v>
      </c>
      <c r="S33">
        <v>17969</v>
      </c>
      <c r="T33" s="12">
        <v>4.4957264957264886</v>
      </c>
      <c r="U33" s="12">
        <v>35.950000000000045</v>
      </c>
      <c r="V33" s="12" t="s">
        <v>41</v>
      </c>
      <c r="W33" s="7">
        <v>43948</v>
      </c>
      <c r="X33" s="12">
        <v>7.9991399999999997</v>
      </c>
      <c r="Y33" s="12">
        <v>47.013411005000002</v>
      </c>
      <c r="Z33" s="8">
        <v>21722</v>
      </c>
      <c r="AA33" s="12">
        <v>-2.4717218265605365</v>
      </c>
      <c r="AB33" s="12">
        <v>24.75</v>
      </c>
      <c r="AC33" s="8" t="s">
        <v>41</v>
      </c>
      <c r="AD33" s="10">
        <v>43945</v>
      </c>
      <c r="AE33" s="12">
        <v>5.1532499999999999</v>
      </c>
      <c r="AF33" s="12">
        <v>30.968099519999999</v>
      </c>
      <c r="AG33" s="8">
        <v>12854</v>
      </c>
      <c r="AH33" s="12">
        <v>-3.0649775234981611</v>
      </c>
      <c r="AI33">
        <v>18.549999999999955</v>
      </c>
      <c r="AJ33" s="12" t="s">
        <v>41</v>
      </c>
      <c r="AK33" s="7">
        <v>43944</v>
      </c>
      <c r="AL33" s="12">
        <v>10.26003</v>
      </c>
      <c r="AM33" s="12">
        <v>62.218063220000005</v>
      </c>
      <c r="AN33" s="8">
        <v>32866</v>
      </c>
      <c r="AO33" s="12">
        <v>1.1239669421487528</v>
      </c>
      <c r="AP33" s="12">
        <v>24.850000000000023</v>
      </c>
      <c r="AQ33" t="s">
        <v>41</v>
      </c>
      <c r="AR33" s="10">
        <v>43943</v>
      </c>
      <c r="AS33" s="12">
        <v>9.3048699999999993</v>
      </c>
      <c r="AT33" s="12">
        <v>55.637910249999997</v>
      </c>
      <c r="AU33">
        <v>18792</v>
      </c>
      <c r="AV33" s="12">
        <v>0.25516503415918257</v>
      </c>
      <c r="AW33" s="12">
        <v>28.700000000000045</v>
      </c>
      <c r="AX33" s="10" t="s">
        <v>41</v>
      </c>
      <c r="AY33" s="10">
        <v>43942</v>
      </c>
      <c r="AZ33" s="12">
        <v>19.33614</v>
      </c>
      <c r="BA33" s="12">
        <v>115.29455362</v>
      </c>
      <c r="BB33" s="8">
        <v>33234</v>
      </c>
      <c r="BC33" s="12">
        <v>1.6057539516601191</v>
      </c>
      <c r="BD33" s="12">
        <v>38.350000000000023</v>
      </c>
      <c r="BE33" s="12" t="s">
        <v>41</v>
      </c>
      <c r="BF33" s="10">
        <v>43941</v>
      </c>
      <c r="BG33" s="12">
        <v>23.616230000000002</v>
      </c>
      <c r="BH33" s="12">
        <v>140.18341122499999</v>
      </c>
      <c r="BI33">
        <v>52890</v>
      </c>
      <c r="BJ33" s="12">
        <v>2.1065149069905682</v>
      </c>
      <c r="BK33" s="12">
        <v>40.699999999999932</v>
      </c>
      <c r="BL33" s="12" t="s">
        <v>41</v>
      </c>
      <c r="BM33" s="7">
        <v>43938</v>
      </c>
      <c r="BN33" s="12">
        <v>19.332360000000001</v>
      </c>
      <c r="BO33" s="12">
        <v>110.47079992</v>
      </c>
      <c r="BP33" s="8">
        <v>47972</v>
      </c>
      <c r="BQ33" s="12">
        <v>12.974683544303794</v>
      </c>
      <c r="BR33" s="12">
        <v>70.75</v>
      </c>
      <c r="BS33" t="s">
        <v>41</v>
      </c>
      <c r="BT33" s="10">
        <v>43937</v>
      </c>
      <c r="BU33" s="12">
        <v>5.6813599999999997</v>
      </c>
      <c r="BV33" s="12">
        <v>29.278529105</v>
      </c>
      <c r="BW33" s="8">
        <v>14739</v>
      </c>
      <c r="BX33" s="12">
        <v>4.0777854945927201</v>
      </c>
      <c r="BY33">
        <v>21.5</v>
      </c>
      <c r="BZ33" s="12" t="s">
        <v>41</v>
      </c>
      <c r="CA33" s="7">
        <v>43936</v>
      </c>
      <c r="CB33" s="12">
        <v>9.7673799999999993</v>
      </c>
      <c r="CC33" s="12">
        <v>50.526587160000005</v>
      </c>
      <c r="CD33" s="8">
        <v>31348</v>
      </c>
      <c r="CE33" s="12">
        <v>0.43763676148796271</v>
      </c>
      <c r="CF33" s="12">
        <v>29.099999999999966</v>
      </c>
      <c r="CG33" s="12" t="s">
        <v>41</v>
      </c>
      <c r="CH33" s="10">
        <v>43934</v>
      </c>
      <c r="CI33" s="12">
        <v>14.804029999999999</v>
      </c>
      <c r="CJ33" s="12">
        <v>73.021438379999992</v>
      </c>
      <c r="CK33" s="8">
        <v>34865</v>
      </c>
      <c r="CL33" s="12">
        <v>8.2096722536564517</v>
      </c>
      <c r="CM33" s="12">
        <v>47.550000000000011</v>
      </c>
      <c r="CN33" s="12" t="s">
        <v>41</v>
      </c>
      <c r="CO33" s="10">
        <v>43930</v>
      </c>
      <c r="CP33" s="12">
        <v>2.79793</v>
      </c>
      <c r="CQ33" s="12">
        <v>13.059954905</v>
      </c>
      <c r="CR33" s="8">
        <v>15679</v>
      </c>
      <c r="CS33" s="12">
        <v>4.076207354895887</v>
      </c>
      <c r="CT33" s="12">
        <v>20.5</v>
      </c>
      <c r="CU33" s="12" t="s">
        <v>41</v>
      </c>
      <c r="CV33" s="10">
        <v>43929</v>
      </c>
      <c r="CW33" s="12">
        <v>4.06921</v>
      </c>
      <c r="CX33" s="12">
        <v>18.66903099</v>
      </c>
      <c r="CY33" s="8">
        <v>14386</v>
      </c>
      <c r="CZ33" s="12">
        <v>0.34528848295834519</v>
      </c>
      <c r="DA33" s="12">
        <v>35</v>
      </c>
      <c r="DD33" t="str">
        <f t="shared" si="1"/>
        <v>CESC</v>
      </c>
      <c r="DE33" s="12">
        <v>-42.810957255194069</v>
      </c>
      <c r="DF33" s="12">
        <v>174.57286601633501</v>
      </c>
      <c r="DG33" s="12">
        <v>3.7915325897533938</v>
      </c>
      <c r="DH33" s="12">
        <v>55.225149177703393</v>
      </c>
      <c r="DI33" s="12">
        <v>-49.773538673863534</v>
      </c>
      <c r="DJ33" s="12">
        <v>10.265162221503378</v>
      </c>
      <c r="DK33" s="12">
        <v>-51.878348005341302</v>
      </c>
      <c r="DL33" s="12">
        <v>-18.123510822853607</v>
      </c>
      <c r="DM33" s="12">
        <v>22.159063870112082</v>
      </c>
      <c r="DN33" s="12">
        <v>240.27697593533946</v>
      </c>
      <c r="DO33" s="12">
        <v>-41.833326849165282</v>
      </c>
      <c r="DP33" s="12">
        <v>-34.022154778124609</v>
      </c>
      <c r="DQ33" s="12">
        <v>429.10651803297435</v>
      </c>
      <c r="DT33" t="str">
        <f t="shared" si="2"/>
        <v>CESC</v>
      </c>
      <c r="DU33" s="13">
        <v>-40.749501133235043</v>
      </c>
      <c r="DV33" s="13">
        <v>184.65376666152028</v>
      </c>
      <c r="DW33" s="13">
        <v>5.4063329391898058</v>
      </c>
      <c r="DX33" s="13">
        <v>51.812386726016314</v>
      </c>
      <c r="DY33" s="13">
        <v>-50.226513142174923</v>
      </c>
      <c r="DZ33" s="13">
        <v>11.826743564654297</v>
      </c>
      <c r="EA33" s="13">
        <v>-51.742811344430621</v>
      </c>
      <c r="EB33" s="13">
        <v>-17.754495619351403</v>
      </c>
      <c r="EC33" s="13">
        <v>26.896348470833072</v>
      </c>
      <c r="ED33" s="13">
        <v>277.30993768103775</v>
      </c>
      <c r="EE33" s="13">
        <v>-42.053222371253469</v>
      </c>
      <c r="EF33" s="13">
        <v>-30.805817742096341</v>
      </c>
      <c r="EG33" s="13">
        <v>459.12473596707264</v>
      </c>
      <c r="EI33" t="str">
        <f t="shared" si="3"/>
        <v>CESC</v>
      </c>
      <c r="EJ33" s="12">
        <f t="shared" si="66"/>
        <v>13.03694</v>
      </c>
      <c r="EK33" s="12">
        <f t="shared" si="67"/>
        <v>22.796220000000002</v>
      </c>
      <c r="EL33" s="12">
        <f t="shared" si="68"/>
        <v>8.3024299999999993</v>
      </c>
      <c r="EM33" s="12">
        <f t="shared" si="69"/>
        <v>7.9991399999999997</v>
      </c>
      <c r="EN33" s="12">
        <f t="shared" si="70"/>
        <v>5.1532499999999999</v>
      </c>
      <c r="EO33" s="12">
        <f t="shared" si="71"/>
        <v>10.26003</v>
      </c>
      <c r="EP33" s="12">
        <f t="shared" si="72"/>
        <v>9.3048699999999993</v>
      </c>
      <c r="EQ33" s="12">
        <f t="shared" si="73"/>
        <v>19.33614</v>
      </c>
      <c r="ER33" s="12">
        <f t="shared" si="74"/>
        <v>23.616230000000002</v>
      </c>
      <c r="ES33" s="12">
        <f t="shared" si="75"/>
        <v>19.332360000000001</v>
      </c>
      <c r="ET33" s="12">
        <f t="shared" si="76"/>
        <v>5.6813599999999997</v>
      </c>
      <c r="EU33" s="12">
        <f t="shared" si="77"/>
        <v>9.7673799999999993</v>
      </c>
      <c r="EV33" s="12">
        <f t="shared" si="78"/>
        <v>14.804029999999999</v>
      </c>
      <c r="EW33" s="12">
        <f t="shared" si="79"/>
        <v>2.79793</v>
      </c>
      <c r="EZ33" s="10" t="str">
        <f t="shared" si="4"/>
        <v>CESC</v>
      </c>
      <c r="FA33" s="12">
        <f t="shared" si="80"/>
        <v>13.032596666666665</v>
      </c>
      <c r="FB33" s="12">
        <f t="shared" si="81"/>
        <v>10.902213999999999</v>
      </c>
      <c r="FC33" s="12">
        <f t="shared" si="82"/>
        <v>13.34603875</v>
      </c>
      <c r="FD33" s="12">
        <f t="shared" si="83"/>
        <v>12.24241307692308</v>
      </c>
      <c r="FF33" s="12"/>
      <c r="FG33" s="10" t="str">
        <f t="shared" si="5"/>
        <v>CESC</v>
      </c>
      <c r="FH33" s="12">
        <f t="shared" si="6"/>
        <v>83.579046629999993</v>
      </c>
      <c r="FI33" s="12">
        <f t="shared" si="7"/>
        <v>141.06049439</v>
      </c>
      <c r="FJ33" s="12">
        <f t="shared" si="8"/>
        <v>49.555112530000002</v>
      </c>
      <c r="FK33" s="12">
        <f t="shared" si="9"/>
        <v>47.013411005000002</v>
      </c>
      <c r="FL33" s="12">
        <f t="shared" si="10"/>
        <v>30.968099519999999</v>
      </c>
      <c r="FM33" s="12">
        <f t="shared" si="11"/>
        <v>62.218063220000005</v>
      </c>
      <c r="FN33" s="12">
        <f t="shared" si="12"/>
        <v>55.637910249999997</v>
      </c>
      <c r="FO33" s="12">
        <f t="shared" si="13"/>
        <v>115.29455362</v>
      </c>
      <c r="FP33" s="12">
        <f t="shared" si="14"/>
        <v>140.18341122499999</v>
      </c>
      <c r="FQ33" s="12">
        <f t="shared" si="15"/>
        <v>110.47079992</v>
      </c>
      <c r="FR33" s="12">
        <f t="shared" si="16"/>
        <v>29.278529105</v>
      </c>
      <c r="FS33" s="12">
        <f t="shared" si="17"/>
        <v>50.526587160000005</v>
      </c>
      <c r="FT33" s="12">
        <f t="shared" si="18"/>
        <v>73.021438379999992</v>
      </c>
      <c r="FU33" s="12">
        <f t="shared" si="19"/>
        <v>13.059954905</v>
      </c>
      <c r="FX33" s="10" t="str">
        <f t="shared" si="20"/>
        <v>CESC</v>
      </c>
      <c r="FY33" s="12">
        <f t="shared" si="84"/>
        <v>79.209672641666671</v>
      </c>
      <c r="FZ33" s="12">
        <f t="shared" si="85"/>
        <v>66.163036132999991</v>
      </c>
      <c r="GA33" s="12">
        <f t="shared" si="86"/>
        <v>80.241381969999992</v>
      </c>
      <c r="GB33" s="12">
        <f t="shared" si="87"/>
        <v>70.637566556153828</v>
      </c>
      <c r="GE33" s="10" t="str">
        <f t="shared" si="21"/>
        <v>CESC</v>
      </c>
      <c r="GF33" s="8">
        <f t="shared" si="22"/>
        <v>27450</v>
      </c>
      <c r="GG33" s="8">
        <f t="shared" si="23"/>
        <v>45734</v>
      </c>
      <c r="GH33">
        <f t="shared" si="24"/>
        <v>17969</v>
      </c>
      <c r="GI33" s="8">
        <f t="shared" si="25"/>
        <v>21722</v>
      </c>
      <c r="GJ33" s="8">
        <f t="shared" si="26"/>
        <v>12854</v>
      </c>
      <c r="GK33" s="8">
        <f t="shared" si="27"/>
        <v>32866</v>
      </c>
      <c r="GL33">
        <f t="shared" si="28"/>
        <v>18792</v>
      </c>
      <c r="GM33" s="8">
        <f t="shared" si="29"/>
        <v>33234</v>
      </c>
      <c r="GN33" s="8">
        <f t="shared" si="30"/>
        <v>52890</v>
      </c>
      <c r="GO33" s="8">
        <f t="shared" si="31"/>
        <v>47972</v>
      </c>
      <c r="GP33" s="8">
        <f t="shared" si="32"/>
        <v>14739</v>
      </c>
      <c r="GQ33" s="8">
        <f t="shared" si="33"/>
        <v>31348</v>
      </c>
      <c r="GR33" s="8">
        <f t="shared" si="34"/>
        <v>34865</v>
      </c>
      <c r="GS33" s="8">
        <f t="shared" si="35"/>
        <v>15679</v>
      </c>
      <c r="GV33" s="10" t="str">
        <f t="shared" ref="GV33:GV64" si="96">A33</f>
        <v>CESC</v>
      </c>
      <c r="GW33" s="8">
        <f t="shared" si="88"/>
        <v>28475</v>
      </c>
      <c r="GX33" s="8">
        <f t="shared" si="89"/>
        <v>26229</v>
      </c>
      <c r="GY33" s="8">
        <f t="shared" si="90"/>
        <v>29507.625</v>
      </c>
      <c r="GZ33" s="8">
        <f t="shared" si="91"/>
        <v>29281.846153846152</v>
      </c>
      <c r="HC33" s="10" t="str">
        <f t="shared" si="36"/>
        <v>CESC</v>
      </c>
      <c r="HD33" s="12">
        <f t="shared" si="37"/>
        <v>4.442123865370708</v>
      </c>
      <c r="HE33" s="12">
        <f t="shared" si="38"/>
        <v>3.6661723512934583</v>
      </c>
      <c r="HF33" s="12">
        <f t="shared" si="39"/>
        <v>4.4957264957264886</v>
      </c>
      <c r="HG33" s="12">
        <f t="shared" si="40"/>
        <v>-2.4717218265605365</v>
      </c>
      <c r="HH33" s="12">
        <f t="shared" si="41"/>
        <v>-3.0649775234981611</v>
      </c>
      <c r="HI33" s="12">
        <f t="shared" si="42"/>
        <v>1.1239669421487528</v>
      </c>
      <c r="HJ33" s="12">
        <f t="shared" si="43"/>
        <v>0.25516503415918257</v>
      </c>
      <c r="HK33" s="12">
        <f t="shared" si="44"/>
        <v>1.6057539516601191</v>
      </c>
      <c r="HL33" s="12">
        <f t="shared" si="45"/>
        <v>2.1065149069905682</v>
      </c>
      <c r="HM33" s="12">
        <f t="shared" si="46"/>
        <v>12.974683544303794</v>
      </c>
      <c r="HN33" s="12">
        <f t="shared" si="47"/>
        <v>4.0777854945927201</v>
      </c>
      <c r="HO33" s="12">
        <f t="shared" si="48"/>
        <v>0.43763676148796271</v>
      </c>
      <c r="HP33" s="12">
        <f t="shared" si="49"/>
        <v>8.2096722536564517</v>
      </c>
      <c r="HQ33" s="12">
        <f t="shared" si="50"/>
        <v>4.076207354895887</v>
      </c>
      <c r="HT33" s="10" t="str">
        <f t="shared" si="51"/>
        <v>CESC</v>
      </c>
      <c r="HU33" s="13">
        <f t="shared" si="52"/>
        <v>43.149999999999977</v>
      </c>
      <c r="HV33" s="12">
        <f t="shared" si="53"/>
        <v>20</v>
      </c>
      <c r="HW33" s="12">
        <f t="shared" si="54"/>
        <v>35.950000000000045</v>
      </c>
      <c r="HX33" s="12">
        <f t="shared" si="55"/>
        <v>24.75</v>
      </c>
      <c r="HY33">
        <f t="shared" si="56"/>
        <v>18.549999999999955</v>
      </c>
      <c r="HZ33" s="12">
        <f t="shared" si="57"/>
        <v>24.850000000000023</v>
      </c>
      <c r="IA33" s="12">
        <f t="shared" si="58"/>
        <v>28.700000000000045</v>
      </c>
      <c r="IB33" s="12">
        <f t="shared" si="59"/>
        <v>38.350000000000023</v>
      </c>
      <c r="IC33" s="12">
        <f t="shared" si="60"/>
        <v>40.699999999999932</v>
      </c>
      <c r="ID33" s="12">
        <f t="shared" si="61"/>
        <v>70.75</v>
      </c>
      <c r="IE33">
        <f t="shared" si="62"/>
        <v>21.5</v>
      </c>
      <c r="IF33" s="12">
        <f t="shared" si="63"/>
        <v>29.099999999999966</v>
      </c>
      <c r="IG33" s="12">
        <f t="shared" si="64"/>
        <v>47.550000000000011</v>
      </c>
      <c r="IH33" s="12">
        <f t="shared" si="65"/>
        <v>20.5</v>
      </c>
      <c r="II33" s="13" t="str">
        <f t="shared" si="92"/>
        <v/>
      </c>
      <c r="IJ33" t="str">
        <f t="shared" si="93"/>
        <v/>
      </c>
      <c r="IK33" t="str">
        <f t="shared" si="94"/>
        <v/>
      </c>
      <c r="IL33" t="str">
        <f t="shared" si="95"/>
        <v/>
      </c>
    </row>
    <row r="34" spans="1:246" x14ac:dyDescent="0.25">
      <c r="A34" t="s">
        <v>42</v>
      </c>
      <c r="B34" s="10">
        <v>43951</v>
      </c>
      <c r="C34" s="12">
        <v>184.44012000000001</v>
      </c>
      <c r="D34" s="12">
        <v>296.70553680500001</v>
      </c>
      <c r="E34" s="8">
        <v>152454</v>
      </c>
      <c r="F34" s="12">
        <v>5.5426485230667062</v>
      </c>
      <c r="G34" s="13">
        <v>17.25</v>
      </c>
      <c r="H34" s="10" t="s">
        <v>42</v>
      </c>
      <c r="I34" s="10">
        <v>43950</v>
      </c>
      <c r="J34" s="12">
        <v>120.04183</v>
      </c>
      <c r="K34" s="12">
        <v>181.04626094</v>
      </c>
      <c r="L34" s="8">
        <v>101172</v>
      </c>
      <c r="M34" s="12">
        <v>1.902173913043486</v>
      </c>
      <c r="N34" s="12">
        <v>8.8000000000000114</v>
      </c>
      <c r="O34" s="12" t="s">
        <v>42</v>
      </c>
      <c r="P34" s="10">
        <v>43949</v>
      </c>
      <c r="Q34" s="12">
        <v>131.93550999999999</v>
      </c>
      <c r="R34" s="12">
        <v>187.96624220499999</v>
      </c>
      <c r="S34">
        <v>98002</v>
      </c>
      <c r="T34" s="12">
        <v>9.456440804169759</v>
      </c>
      <c r="U34" s="12">
        <v>12.199999999999989</v>
      </c>
      <c r="V34" s="12" t="s">
        <v>42</v>
      </c>
      <c r="W34" s="7">
        <v>43948</v>
      </c>
      <c r="X34" s="12">
        <v>107.68277999999999</v>
      </c>
      <c r="Y34" s="12">
        <v>147.247133015</v>
      </c>
      <c r="Z34" s="8">
        <v>79239</v>
      </c>
      <c r="AA34" s="12">
        <v>1.2039127163280618</v>
      </c>
      <c r="AB34" s="12">
        <v>7.5999999999999943</v>
      </c>
      <c r="AC34" s="8" t="s">
        <v>42</v>
      </c>
      <c r="AD34" s="10">
        <v>43945</v>
      </c>
      <c r="AE34" s="12">
        <v>167.34282999999999</v>
      </c>
      <c r="AF34" s="12">
        <v>229.36700815999998</v>
      </c>
      <c r="AG34" s="8">
        <v>134035</v>
      </c>
      <c r="AH34" s="12">
        <v>-12.384716732542826</v>
      </c>
      <c r="AI34">
        <v>13.75</v>
      </c>
      <c r="AJ34" s="12" t="s">
        <v>42</v>
      </c>
      <c r="AK34" s="7">
        <v>43944</v>
      </c>
      <c r="AL34" s="12">
        <v>78.262500000000003</v>
      </c>
      <c r="AM34" s="12">
        <v>121.227962875</v>
      </c>
      <c r="AN34" s="8">
        <v>72207</v>
      </c>
      <c r="AO34" s="12">
        <v>0.59860325906219203</v>
      </c>
      <c r="AP34" s="12">
        <v>11.200000000000017</v>
      </c>
      <c r="AQ34" t="s">
        <v>42</v>
      </c>
      <c r="AR34" s="10">
        <v>43943</v>
      </c>
      <c r="AS34" s="12">
        <v>80.701840000000004</v>
      </c>
      <c r="AT34" s="12">
        <v>116.72878489000001</v>
      </c>
      <c r="AU34">
        <v>105159</v>
      </c>
      <c r="AV34" s="12">
        <v>4.5945005221023276</v>
      </c>
      <c r="AW34" s="12">
        <v>17.449999999999989</v>
      </c>
      <c r="AX34" s="10" t="s">
        <v>42</v>
      </c>
      <c r="AY34" s="10">
        <v>43942</v>
      </c>
      <c r="AZ34" s="12">
        <v>93.259379999999993</v>
      </c>
      <c r="BA34" s="12">
        <v>133.93296534000001</v>
      </c>
      <c r="BB34" s="8">
        <v>103461</v>
      </c>
      <c r="BC34" s="12">
        <v>-8.7319422150882779</v>
      </c>
      <c r="BD34" s="12">
        <v>16.349999999999994</v>
      </c>
      <c r="BE34" s="12" t="s">
        <v>42</v>
      </c>
      <c r="BF34" s="10">
        <v>43941</v>
      </c>
      <c r="BG34" s="12">
        <v>107.90371</v>
      </c>
      <c r="BH34" s="12">
        <v>178.00981643</v>
      </c>
      <c r="BI34">
        <v>110678</v>
      </c>
      <c r="BJ34" s="12">
        <v>-12.570781426953562</v>
      </c>
      <c r="BK34" s="12">
        <v>32.699999999999989</v>
      </c>
      <c r="BL34" s="12" t="s">
        <v>42</v>
      </c>
      <c r="BM34" s="7">
        <v>43938</v>
      </c>
      <c r="BN34" s="12">
        <v>119.64946999999999</v>
      </c>
      <c r="BO34" s="12">
        <v>206.181433865</v>
      </c>
      <c r="BP34" s="8">
        <v>119703</v>
      </c>
      <c r="BQ34" s="12">
        <v>13.331242158092849</v>
      </c>
      <c r="BR34" s="12">
        <v>15.800000000000011</v>
      </c>
      <c r="BS34" t="s">
        <v>42</v>
      </c>
      <c r="BT34" s="10">
        <v>43937</v>
      </c>
      <c r="BU34" s="12">
        <v>82.384770000000003</v>
      </c>
      <c r="BV34" s="12">
        <v>128.70625721500002</v>
      </c>
      <c r="BW34" s="8">
        <v>103620</v>
      </c>
      <c r="BX34" s="12">
        <v>4.4581841848356616</v>
      </c>
      <c r="BY34">
        <v>13.900000000000006</v>
      </c>
      <c r="BZ34" s="12" t="s">
        <v>42</v>
      </c>
      <c r="CA34" s="7">
        <v>43936</v>
      </c>
      <c r="CB34" s="12">
        <v>59.599350000000001</v>
      </c>
      <c r="CC34" s="12">
        <v>93.640809104999988</v>
      </c>
      <c r="CD34" s="8">
        <v>77938</v>
      </c>
      <c r="CE34" s="12">
        <v>3.4299034299034337</v>
      </c>
      <c r="CF34" s="12">
        <v>17.650000000000006</v>
      </c>
      <c r="CG34" s="12" t="s">
        <v>42</v>
      </c>
      <c r="CH34" s="10">
        <v>43934</v>
      </c>
      <c r="CI34" s="12">
        <v>79.599969999999999</v>
      </c>
      <c r="CJ34" s="12">
        <v>122.53319753</v>
      </c>
      <c r="CK34" s="8">
        <v>72340</v>
      </c>
      <c r="CL34" s="12">
        <v>-12.489082969432308</v>
      </c>
      <c r="CM34" s="12">
        <v>24.550000000000011</v>
      </c>
      <c r="CN34" s="12" t="s">
        <v>42</v>
      </c>
      <c r="CO34" s="10">
        <v>43930</v>
      </c>
      <c r="CP34" s="12">
        <v>81.119399999999999</v>
      </c>
      <c r="CQ34" s="12">
        <v>136.18069069500001</v>
      </c>
      <c r="CR34" s="8">
        <v>76145</v>
      </c>
      <c r="CS34" s="12">
        <v>13.167495854063013</v>
      </c>
      <c r="CT34" s="12">
        <v>25.950000000000017</v>
      </c>
      <c r="CU34" s="12" t="s">
        <v>42</v>
      </c>
      <c r="CV34" s="10">
        <v>43929</v>
      </c>
      <c r="CW34" s="12">
        <v>77.781450000000007</v>
      </c>
      <c r="CX34" s="12">
        <v>110.873855445</v>
      </c>
      <c r="CY34" s="8">
        <v>98539</v>
      </c>
      <c r="CZ34" s="12">
        <v>13.256704980842921</v>
      </c>
      <c r="DA34" s="12">
        <v>29.200000000000017</v>
      </c>
      <c r="DD34" t="str">
        <f t="shared" si="1"/>
        <v>CHOLAFIN</v>
      </c>
      <c r="DE34" s="12">
        <v>53.646541376451864</v>
      </c>
      <c r="DF34" s="12">
        <v>-9.0147678968308007</v>
      </c>
      <c r="DG34" s="12">
        <v>22.52238473040908</v>
      </c>
      <c r="DH34" s="12">
        <v>-35.651393011579877</v>
      </c>
      <c r="DI34" s="12">
        <v>113.8224948091359</v>
      </c>
      <c r="DJ34" s="12">
        <v>-3.0226572281375508</v>
      </c>
      <c r="DK34" s="12">
        <v>-13.465176371534948</v>
      </c>
      <c r="DL34" s="12">
        <v>-13.571664959434676</v>
      </c>
      <c r="DM34" s="12">
        <v>-9.8168090506376586</v>
      </c>
      <c r="DN34" s="12">
        <v>45.232510814802282</v>
      </c>
      <c r="DO34" s="12">
        <v>38.230987418486947</v>
      </c>
      <c r="DP34" s="12">
        <v>-25.126416504930845</v>
      </c>
      <c r="DQ34" s="12">
        <v>-1.8730784497912951</v>
      </c>
      <c r="DT34" t="str">
        <f t="shared" si="2"/>
        <v>CHOLAFIN</v>
      </c>
      <c r="DU34" s="13">
        <v>63.883824644868149</v>
      </c>
      <c r="DV34" s="13">
        <v>-3.6815021590168895</v>
      </c>
      <c r="DW34" s="13">
        <v>27.653583710761925</v>
      </c>
      <c r="DX34" s="13">
        <v>-35.802827879986758</v>
      </c>
      <c r="DY34" s="13">
        <v>89.203054081263247</v>
      </c>
      <c r="DZ34" s="13">
        <v>3.8543860361776345</v>
      </c>
      <c r="EA34" s="13">
        <v>-12.845366640188804</v>
      </c>
      <c r="EB34" s="13">
        <v>-24.760910366610386</v>
      </c>
      <c r="EC34" s="13">
        <v>-13.663508351312437</v>
      </c>
      <c r="ED34" s="13">
        <v>60.195345841329193</v>
      </c>
      <c r="EE34" s="13">
        <v>37.446758998719183</v>
      </c>
      <c r="EF34" s="13">
        <v>-23.579233226102858</v>
      </c>
      <c r="EG34" s="13">
        <v>-10.021606657559047</v>
      </c>
      <c r="EI34" t="str">
        <f t="shared" si="3"/>
        <v>CHOLAFIN</v>
      </c>
      <c r="EJ34" s="12">
        <f t="shared" si="66"/>
        <v>184.44012000000001</v>
      </c>
      <c r="EK34" s="12">
        <f t="shared" si="67"/>
        <v>120.04183</v>
      </c>
      <c r="EL34" s="12">
        <f t="shared" si="68"/>
        <v>131.93550999999999</v>
      </c>
      <c r="EM34" s="12">
        <f t="shared" si="69"/>
        <v>107.68277999999999</v>
      </c>
      <c r="EN34" s="12">
        <f t="shared" si="70"/>
        <v>167.34282999999999</v>
      </c>
      <c r="EO34" s="12">
        <f t="shared" si="71"/>
        <v>78.262500000000003</v>
      </c>
      <c r="EP34" s="12">
        <f t="shared" si="72"/>
        <v>80.701840000000004</v>
      </c>
      <c r="EQ34" s="12">
        <f t="shared" si="73"/>
        <v>93.259379999999993</v>
      </c>
      <c r="ER34" s="12">
        <f t="shared" si="74"/>
        <v>107.90371</v>
      </c>
      <c r="ES34" s="12">
        <f t="shared" si="75"/>
        <v>119.64946999999999</v>
      </c>
      <c r="ET34" s="12">
        <f t="shared" si="76"/>
        <v>82.384770000000003</v>
      </c>
      <c r="EU34" s="12">
        <f t="shared" si="77"/>
        <v>59.599350000000001</v>
      </c>
      <c r="EV34" s="12">
        <f t="shared" si="78"/>
        <v>79.599969999999999</v>
      </c>
      <c r="EW34" s="12">
        <f t="shared" si="79"/>
        <v>81.119399999999999</v>
      </c>
      <c r="EZ34" s="10" t="str">
        <f t="shared" si="4"/>
        <v>CHOLAFIN</v>
      </c>
      <c r="FA34" s="12">
        <f t="shared" si="80"/>
        <v>119.88670666666667</v>
      </c>
      <c r="FB34" s="12">
        <f t="shared" si="81"/>
        <v>121.05309000000003</v>
      </c>
      <c r="FC34" s="12">
        <f t="shared" si="82"/>
        <v>110.89129750000001</v>
      </c>
      <c r="FD34" s="12">
        <f t="shared" si="83"/>
        <v>100.72948769230769</v>
      </c>
      <c r="FF34" s="12"/>
      <c r="FG34" s="10" t="str">
        <f t="shared" si="5"/>
        <v>CHOLAFIN</v>
      </c>
      <c r="FH34" s="12">
        <f t="shared" ref="FH34:FH65" si="97">D34</f>
        <v>296.70553680500001</v>
      </c>
      <c r="FI34" s="12">
        <f t="shared" ref="FI34:FI65" si="98">K34</f>
        <v>181.04626094</v>
      </c>
      <c r="FJ34" s="12">
        <f t="shared" ref="FJ34:FJ65" si="99">R34</f>
        <v>187.96624220499999</v>
      </c>
      <c r="FK34" s="12">
        <f t="shared" ref="FK34:FK65" si="100">Y34</f>
        <v>147.247133015</v>
      </c>
      <c r="FL34" s="12">
        <f t="shared" ref="FL34:FL65" si="101">AF34</f>
        <v>229.36700815999998</v>
      </c>
      <c r="FM34" s="12">
        <f t="shared" ref="FM34:FM65" si="102">AM34</f>
        <v>121.227962875</v>
      </c>
      <c r="FN34" s="12">
        <f t="shared" ref="FN34:FN65" si="103">AT34</f>
        <v>116.72878489000001</v>
      </c>
      <c r="FO34" s="12">
        <f t="shared" ref="FO34:FO65" si="104">BA34</f>
        <v>133.93296534000001</v>
      </c>
      <c r="FP34" s="12">
        <f t="shared" ref="FP34:FP65" si="105">BH34</f>
        <v>178.00981643</v>
      </c>
      <c r="FQ34" s="12">
        <f t="shared" ref="FQ34:FQ65" si="106">BO34</f>
        <v>206.181433865</v>
      </c>
      <c r="FR34" s="12">
        <f t="shared" ref="FR34:FR65" si="107">BV34</f>
        <v>128.70625721500002</v>
      </c>
      <c r="FS34" s="12">
        <f t="shared" ref="FS34:FS65" si="108">CC34</f>
        <v>93.640809104999988</v>
      </c>
      <c r="FT34" s="12">
        <f t="shared" ref="FT34:FT65" si="109">CJ34</f>
        <v>122.53319753</v>
      </c>
      <c r="FU34" s="12">
        <f t="shared" ref="FU34:FU65" si="110">CQ34</f>
        <v>136.18069069500001</v>
      </c>
      <c r="FX34" s="10" t="str">
        <f t="shared" si="20"/>
        <v>CHOLAFIN</v>
      </c>
      <c r="FY34" s="12">
        <f t="shared" si="84"/>
        <v>172.08654538666667</v>
      </c>
      <c r="FZ34" s="12">
        <f t="shared" si="85"/>
        <v>173.370921439</v>
      </c>
      <c r="GA34" s="12">
        <f t="shared" si="86"/>
        <v>161.940771731875</v>
      </c>
      <c r="GB34" s="12">
        <f t="shared" si="87"/>
        <v>152.52065863576925</v>
      </c>
      <c r="GE34" s="10" t="str">
        <f t="shared" si="21"/>
        <v>CHOLAFIN</v>
      </c>
      <c r="GF34" s="8">
        <f t="shared" ref="GF34:GF65" si="111">E34</f>
        <v>152454</v>
      </c>
      <c r="GG34" s="8">
        <f t="shared" ref="GG34:GG65" si="112">L34</f>
        <v>101172</v>
      </c>
      <c r="GH34">
        <f t="shared" ref="GH34:GH65" si="113">S34</f>
        <v>98002</v>
      </c>
      <c r="GI34" s="8">
        <f t="shared" ref="GI34:GI65" si="114">Z34</f>
        <v>79239</v>
      </c>
      <c r="GJ34" s="8">
        <f t="shared" ref="GJ34:GJ65" si="115">AG34</f>
        <v>134035</v>
      </c>
      <c r="GK34" s="8">
        <f t="shared" ref="GK34:GK65" si="116">AN34</f>
        <v>72207</v>
      </c>
      <c r="GL34">
        <f t="shared" ref="GL34:GL65" si="117">AU34</f>
        <v>105159</v>
      </c>
      <c r="GM34" s="8">
        <f t="shared" ref="GM34:GM65" si="118">BB34</f>
        <v>103461</v>
      </c>
      <c r="GN34" s="8">
        <f t="shared" ref="GN34:GN65" si="119">BI34</f>
        <v>110678</v>
      </c>
      <c r="GO34" s="8">
        <f t="shared" ref="GO34:GO65" si="120">BP34</f>
        <v>119703</v>
      </c>
      <c r="GP34" s="8">
        <f t="shared" ref="GP34:GP65" si="121">BW34</f>
        <v>103620</v>
      </c>
      <c r="GQ34" s="8">
        <f t="shared" ref="GQ34:GQ65" si="122">CD34</f>
        <v>77938</v>
      </c>
      <c r="GR34" s="8">
        <f t="shared" ref="GR34:GR65" si="123">CK34</f>
        <v>72340</v>
      </c>
      <c r="GS34" s="8">
        <f t="shared" ref="GS34:GS65" si="124">CR34</f>
        <v>76145</v>
      </c>
      <c r="GV34" s="10" t="str">
        <f t="shared" si="96"/>
        <v>CHOLAFIN</v>
      </c>
      <c r="GW34" s="8">
        <f t="shared" si="88"/>
        <v>92804.333333333328</v>
      </c>
      <c r="GX34" s="8">
        <f t="shared" si="89"/>
        <v>96931</v>
      </c>
      <c r="GY34" s="8">
        <f t="shared" si="90"/>
        <v>100494.125</v>
      </c>
      <c r="GZ34" s="8">
        <f t="shared" si="91"/>
        <v>96438.38461538461</v>
      </c>
      <c r="HC34" s="10" t="str">
        <f t="shared" si="36"/>
        <v>CHOLAFIN</v>
      </c>
      <c r="HD34" s="12">
        <f t="shared" ref="HD34:HD65" si="125">F34</f>
        <v>5.5426485230667062</v>
      </c>
      <c r="HE34" s="12">
        <f t="shared" ref="HE34:HE65" si="126">M34</f>
        <v>1.902173913043486</v>
      </c>
      <c r="HF34" s="12">
        <f t="shared" ref="HF34:HF65" si="127">T34</f>
        <v>9.456440804169759</v>
      </c>
      <c r="HG34" s="12">
        <f t="shared" ref="HG34:HG65" si="128">AA34</f>
        <v>1.2039127163280618</v>
      </c>
      <c r="HH34" s="12">
        <f t="shared" ref="HH34:HH65" si="129">AH34</f>
        <v>-12.384716732542826</v>
      </c>
      <c r="HI34" s="12">
        <f t="shared" ref="HI34:HI65" si="130">AO34</f>
        <v>0.59860325906219203</v>
      </c>
      <c r="HJ34" s="12">
        <f t="shared" ref="HJ34:HJ65" si="131">AV34</f>
        <v>4.5945005221023276</v>
      </c>
      <c r="HK34" s="12">
        <f t="shared" ref="HK34:HK65" si="132">BC34</f>
        <v>-8.7319422150882779</v>
      </c>
      <c r="HL34" s="12">
        <f t="shared" ref="HL34:HL65" si="133">BJ34</f>
        <v>-12.570781426953562</v>
      </c>
      <c r="HM34" s="12">
        <f t="shared" ref="HM34:HM65" si="134">BQ34</f>
        <v>13.331242158092849</v>
      </c>
      <c r="HN34" s="12">
        <f t="shared" ref="HN34:HN65" si="135">BX34</f>
        <v>4.4581841848356616</v>
      </c>
      <c r="HO34" s="12">
        <f t="shared" ref="HO34:HO65" si="136">CE34</f>
        <v>3.4299034299034337</v>
      </c>
      <c r="HP34" s="12">
        <f t="shared" ref="HP34:HP65" si="137">CL34</f>
        <v>-12.489082969432308</v>
      </c>
      <c r="HQ34" s="12">
        <f t="shared" ref="HQ34:HQ65" si="138">CS34</f>
        <v>13.167495854063013</v>
      </c>
      <c r="HT34" s="10" t="str">
        <f t="shared" si="51"/>
        <v>CHOLAFIN</v>
      </c>
      <c r="HU34" s="13">
        <f t="shared" ref="HU34:HU65" si="139">G34</f>
        <v>17.25</v>
      </c>
      <c r="HV34" s="12">
        <f t="shared" ref="HV34:HV65" si="140">N34</f>
        <v>8.8000000000000114</v>
      </c>
      <c r="HW34" s="12">
        <f t="shared" ref="HW34:HW65" si="141">U34</f>
        <v>12.199999999999989</v>
      </c>
      <c r="HX34" s="12">
        <f t="shared" ref="HX34:HX65" si="142">AB34</f>
        <v>7.5999999999999943</v>
      </c>
      <c r="HY34">
        <f t="shared" ref="HY34:HY65" si="143">AI34</f>
        <v>13.75</v>
      </c>
      <c r="HZ34" s="12">
        <f t="shared" ref="HZ34:HZ65" si="144">AP34</f>
        <v>11.200000000000017</v>
      </c>
      <c r="IA34" s="12">
        <f t="shared" ref="IA34:IA65" si="145">AW34</f>
        <v>17.449999999999989</v>
      </c>
      <c r="IB34" s="12">
        <f t="shared" ref="IB34:IB65" si="146">BD34</f>
        <v>16.349999999999994</v>
      </c>
      <c r="IC34" s="12">
        <f t="shared" ref="IC34:IC65" si="147">BK34</f>
        <v>32.699999999999989</v>
      </c>
      <c r="ID34" s="12">
        <f t="shared" ref="ID34:ID65" si="148">BR34</f>
        <v>15.800000000000011</v>
      </c>
      <c r="IE34">
        <f t="shared" ref="IE34:IE65" si="149">BY34</f>
        <v>13.900000000000006</v>
      </c>
      <c r="IF34" s="12">
        <f t="shared" ref="IF34:IF65" si="150">CF34</f>
        <v>17.650000000000006</v>
      </c>
      <c r="IG34" s="12">
        <f t="shared" ref="IG34:IG65" si="151">CM34</f>
        <v>24.550000000000011</v>
      </c>
      <c r="IH34" s="12">
        <f t="shared" ref="IH34:IH65" si="152">CT34</f>
        <v>25.950000000000017</v>
      </c>
      <c r="II34" s="13" t="str">
        <f t="shared" si="92"/>
        <v/>
      </c>
      <c r="IJ34" t="str">
        <f t="shared" si="93"/>
        <v/>
      </c>
      <c r="IK34" t="str">
        <f t="shared" si="94"/>
        <v/>
      </c>
      <c r="IL34" t="str">
        <f t="shared" si="95"/>
        <v/>
      </c>
    </row>
    <row r="35" spans="1:246" x14ac:dyDescent="0.25">
      <c r="A35" t="s">
        <v>43</v>
      </c>
      <c r="B35" s="10">
        <v>43951</v>
      </c>
      <c r="C35" s="12">
        <v>91.000839999999997</v>
      </c>
      <c r="D35" s="12">
        <v>542.77785226999993</v>
      </c>
      <c r="E35" s="8">
        <v>162055</v>
      </c>
      <c r="F35" s="12">
        <v>-1.0482180293501049</v>
      </c>
      <c r="G35" s="13">
        <v>25.350000000000023</v>
      </c>
      <c r="H35" s="10" t="s">
        <v>43</v>
      </c>
      <c r="I35" s="10">
        <v>43950</v>
      </c>
      <c r="J35" s="12">
        <v>67.671850000000006</v>
      </c>
      <c r="K35" s="12">
        <v>404.834436665</v>
      </c>
      <c r="L35" s="8">
        <v>111221</v>
      </c>
      <c r="M35" s="12">
        <v>-0.53458068827264371</v>
      </c>
      <c r="N35" s="12">
        <v>17.799999999999955</v>
      </c>
      <c r="O35" s="12" t="s">
        <v>43</v>
      </c>
      <c r="P35" s="10">
        <v>43949</v>
      </c>
      <c r="Q35" s="12">
        <v>81.93432</v>
      </c>
      <c r="R35" s="12">
        <v>492.4678826</v>
      </c>
      <c r="S35">
        <v>136856</v>
      </c>
      <c r="T35" s="12">
        <v>-1.3471332347626161</v>
      </c>
      <c r="U35" s="12">
        <v>28</v>
      </c>
      <c r="V35" s="12" t="s">
        <v>43</v>
      </c>
      <c r="W35" s="7">
        <v>43948</v>
      </c>
      <c r="X35" s="12">
        <v>140.89884000000001</v>
      </c>
      <c r="Y35" s="12">
        <v>870.4616726700001</v>
      </c>
      <c r="Z35" s="8">
        <v>210013</v>
      </c>
      <c r="AA35" s="12">
        <v>1.7854163190388863</v>
      </c>
      <c r="AB35" s="12">
        <v>32.649999999999977</v>
      </c>
      <c r="AC35" s="8" t="s">
        <v>43</v>
      </c>
      <c r="AD35" s="10">
        <v>43945</v>
      </c>
      <c r="AE35" s="12">
        <v>111.27892</v>
      </c>
      <c r="AF35" s="12">
        <v>666.45251968999992</v>
      </c>
      <c r="AG35" s="8">
        <v>185533</v>
      </c>
      <c r="AH35" s="12">
        <v>1.5084370206238125</v>
      </c>
      <c r="AI35">
        <v>22.399999999999977</v>
      </c>
      <c r="AJ35" s="12" t="s">
        <v>43</v>
      </c>
      <c r="AK35" s="7">
        <v>43944</v>
      </c>
      <c r="AL35" s="12">
        <v>62.779089999999997</v>
      </c>
      <c r="AM35" s="12">
        <v>372.19882881000001</v>
      </c>
      <c r="AN35" s="8">
        <v>120788</v>
      </c>
      <c r="AO35" s="12">
        <v>0.306539509536777</v>
      </c>
      <c r="AP35" s="12">
        <v>24.850000000000023</v>
      </c>
      <c r="AQ35" t="s">
        <v>43</v>
      </c>
      <c r="AR35" s="10">
        <v>43943</v>
      </c>
      <c r="AS35" s="12">
        <v>61.823889999999999</v>
      </c>
      <c r="AT35" s="12">
        <v>366.15481598000002</v>
      </c>
      <c r="AU35">
        <v>105276</v>
      </c>
      <c r="AV35" s="12">
        <v>-0.52356020942408765</v>
      </c>
      <c r="AW35" s="12">
        <v>14.75</v>
      </c>
      <c r="AX35" s="10" t="s">
        <v>43</v>
      </c>
      <c r="AY35" s="10">
        <v>43942</v>
      </c>
      <c r="AZ35" s="12">
        <v>144.71886000000001</v>
      </c>
      <c r="BA35" s="12">
        <v>864.71574370499991</v>
      </c>
      <c r="BB35" s="8">
        <v>234920</v>
      </c>
      <c r="BC35" s="12">
        <v>0.41851725316024008</v>
      </c>
      <c r="BD35" s="12">
        <v>39.799999999999955</v>
      </c>
      <c r="BE35" s="12" t="s">
        <v>43</v>
      </c>
      <c r="BF35" s="10">
        <v>43941</v>
      </c>
      <c r="BG35" s="12">
        <v>58.562399999999997</v>
      </c>
      <c r="BH35" s="12">
        <v>344.05087544499997</v>
      </c>
      <c r="BI35">
        <v>120517</v>
      </c>
      <c r="BJ35" s="12">
        <v>-2.2408026755852806</v>
      </c>
      <c r="BK35" s="12">
        <v>19.399999999999977</v>
      </c>
      <c r="BL35" s="12" t="s">
        <v>43</v>
      </c>
      <c r="BM35" s="7">
        <v>43938</v>
      </c>
      <c r="BN35" s="12">
        <v>83.042959999999994</v>
      </c>
      <c r="BO35" s="12">
        <v>500.57931110500004</v>
      </c>
      <c r="BP35" s="8">
        <v>155669</v>
      </c>
      <c r="BQ35" s="12">
        <v>-0.74111083354151808</v>
      </c>
      <c r="BR35" s="12">
        <v>20</v>
      </c>
      <c r="BS35" t="s">
        <v>43</v>
      </c>
      <c r="BT35" s="10">
        <v>43937</v>
      </c>
      <c r="BU35" s="12">
        <v>127.16392</v>
      </c>
      <c r="BV35" s="12">
        <v>761.96919095500004</v>
      </c>
      <c r="BW35" s="8">
        <v>203613</v>
      </c>
      <c r="BX35" s="12">
        <v>1.6206634591035742</v>
      </c>
      <c r="BY35">
        <v>30.799999999999955</v>
      </c>
      <c r="BZ35" s="12" t="s">
        <v>43</v>
      </c>
      <c r="CA35" s="7">
        <v>43936</v>
      </c>
      <c r="CB35" s="12">
        <v>162.13848999999999</v>
      </c>
      <c r="CC35" s="12">
        <v>975.18359897999994</v>
      </c>
      <c r="CD35" s="8">
        <v>315659</v>
      </c>
      <c r="CE35" s="12">
        <v>0.50603019313485698</v>
      </c>
      <c r="CF35" s="12">
        <v>35.399999999999977</v>
      </c>
      <c r="CG35" s="12" t="s">
        <v>43</v>
      </c>
      <c r="CH35" s="10">
        <v>43934</v>
      </c>
      <c r="CI35" s="12">
        <v>154.83866</v>
      </c>
      <c r="CJ35" s="12">
        <v>916.54399717999991</v>
      </c>
      <c r="CK35" s="8">
        <v>245354</v>
      </c>
      <c r="CL35" s="12">
        <v>2.3464458247066982</v>
      </c>
      <c r="CM35" s="12">
        <v>22</v>
      </c>
      <c r="CN35" s="12" t="s">
        <v>43</v>
      </c>
      <c r="CO35" s="10">
        <v>43930</v>
      </c>
      <c r="CP35" s="12">
        <v>272.07927999999998</v>
      </c>
      <c r="CQ35" s="12">
        <v>1585.4975819049998</v>
      </c>
      <c r="CR35" s="8">
        <v>389706</v>
      </c>
      <c r="CS35" s="12">
        <v>13.11555338859093</v>
      </c>
      <c r="CT35" s="12">
        <v>46</v>
      </c>
      <c r="CU35" s="12" t="s">
        <v>43</v>
      </c>
      <c r="CV35" s="10">
        <v>43929</v>
      </c>
      <c r="CW35" s="12">
        <v>194.56193999999999</v>
      </c>
      <c r="CX35" s="12">
        <v>1005.8531580450001</v>
      </c>
      <c r="CY35" s="8">
        <v>295878</v>
      </c>
      <c r="CZ35" s="12">
        <v>4.6114779075673029</v>
      </c>
      <c r="DA35" s="12">
        <v>40</v>
      </c>
      <c r="DD35" t="str">
        <f t="shared" si="1"/>
        <v>CIPLA</v>
      </c>
      <c r="DE35" s="12">
        <v>34.473699182156224</v>
      </c>
      <c r="DF35" s="12">
        <v>-17.407198839265394</v>
      </c>
      <c r="DG35" s="12">
        <v>-41.848832822186473</v>
      </c>
      <c r="DH35" s="12">
        <v>26.617727778091311</v>
      </c>
      <c r="DI35" s="12">
        <v>77.254751542273084</v>
      </c>
      <c r="DJ35" s="12">
        <v>1.5450338048932182</v>
      </c>
      <c r="DK35" s="12">
        <v>-57.280004831436614</v>
      </c>
      <c r="DL35" s="12">
        <v>147.11907298881195</v>
      </c>
      <c r="DM35" s="12">
        <v>-29.479392353066412</v>
      </c>
      <c r="DN35" s="12">
        <v>-34.69613078929936</v>
      </c>
      <c r="DO35" s="12">
        <v>-21.570800369486594</v>
      </c>
      <c r="DP35" s="12">
        <v>4.7144750542274041</v>
      </c>
      <c r="DQ35" s="12">
        <v>-43.090609472356725</v>
      </c>
      <c r="DT35" t="str">
        <f t="shared" si="2"/>
        <v>CIPLA</v>
      </c>
      <c r="DU35" s="13">
        <v>34.074032026862362</v>
      </c>
      <c r="DV35" s="13">
        <v>-17.794753532420511</v>
      </c>
      <c r="DW35" s="13">
        <v>-43.424518498392402</v>
      </c>
      <c r="DX35" s="13">
        <v>30.611205892791123</v>
      </c>
      <c r="DY35" s="13">
        <v>79.058199033240513</v>
      </c>
      <c r="DZ35" s="13">
        <v>1.6506714007907843</v>
      </c>
      <c r="EA35" s="13">
        <v>-57.656048401390649</v>
      </c>
      <c r="EB35" s="13">
        <v>151.3336850506673</v>
      </c>
      <c r="EC35" s="13">
        <v>-31.269457643879157</v>
      </c>
      <c r="ED35" s="13">
        <v>-34.304520832711333</v>
      </c>
      <c r="EE35" s="13">
        <v>-21.864027271173654</v>
      </c>
      <c r="EF35" s="13">
        <v>6.3979036446063606</v>
      </c>
      <c r="EG35" s="13">
        <v>-42.192028064857837</v>
      </c>
      <c r="EI35" t="str">
        <f t="shared" si="3"/>
        <v>CIPLA</v>
      </c>
      <c r="EJ35" s="12">
        <f t="shared" si="66"/>
        <v>91.000839999999997</v>
      </c>
      <c r="EK35" s="12">
        <f t="shared" si="67"/>
        <v>67.671850000000006</v>
      </c>
      <c r="EL35" s="12">
        <f t="shared" si="68"/>
        <v>81.93432</v>
      </c>
      <c r="EM35" s="12">
        <f t="shared" si="69"/>
        <v>140.89884000000001</v>
      </c>
      <c r="EN35" s="12">
        <f t="shared" si="70"/>
        <v>111.27892</v>
      </c>
      <c r="EO35" s="12">
        <f t="shared" si="71"/>
        <v>62.779089999999997</v>
      </c>
      <c r="EP35" s="12">
        <f t="shared" si="72"/>
        <v>61.823889999999999</v>
      </c>
      <c r="EQ35" s="12">
        <f t="shared" si="73"/>
        <v>144.71886000000001</v>
      </c>
      <c r="ER35" s="12">
        <f t="shared" si="74"/>
        <v>58.562399999999997</v>
      </c>
      <c r="ES35" s="12">
        <f t="shared" si="75"/>
        <v>83.042959999999994</v>
      </c>
      <c r="ET35" s="12">
        <f t="shared" si="76"/>
        <v>127.16392</v>
      </c>
      <c r="EU35" s="12">
        <f t="shared" si="77"/>
        <v>162.13848999999999</v>
      </c>
      <c r="EV35" s="12">
        <f t="shared" si="78"/>
        <v>154.83866</v>
      </c>
      <c r="EW35" s="12">
        <f t="shared" si="79"/>
        <v>272.07927999999998</v>
      </c>
      <c r="EZ35" s="10" t="str">
        <f t="shared" si="4"/>
        <v>CIPLA</v>
      </c>
      <c r="FA35" s="12">
        <f t="shared" si="80"/>
        <v>96.835003333333347</v>
      </c>
      <c r="FB35" s="12">
        <f t="shared" si="81"/>
        <v>92.912604000000016</v>
      </c>
      <c r="FC35" s="12">
        <f t="shared" si="82"/>
        <v>91.208521250000018</v>
      </c>
      <c r="FD35" s="12">
        <f t="shared" si="83"/>
        <v>117.61011384615387</v>
      </c>
      <c r="FF35" s="12"/>
      <c r="FG35" s="10" t="str">
        <f t="shared" si="5"/>
        <v>CIPLA</v>
      </c>
      <c r="FH35" s="12">
        <f t="shared" si="97"/>
        <v>542.77785226999993</v>
      </c>
      <c r="FI35" s="12">
        <f t="shared" si="98"/>
        <v>404.834436665</v>
      </c>
      <c r="FJ35" s="12">
        <f t="shared" si="99"/>
        <v>492.4678826</v>
      </c>
      <c r="FK35" s="12">
        <f t="shared" si="100"/>
        <v>870.4616726700001</v>
      </c>
      <c r="FL35" s="12">
        <f t="shared" si="101"/>
        <v>666.45251968999992</v>
      </c>
      <c r="FM35" s="12">
        <f t="shared" si="102"/>
        <v>372.19882881000001</v>
      </c>
      <c r="FN35" s="12">
        <f t="shared" si="103"/>
        <v>366.15481598000002</v>
      </c>
      <c r="FO35" s="12">
        <f t="shared" si="104"/>
        <v>864.71574370499991</v>
      </c>
      <c r="FP35" s="12">
        <f t="shared" si="105"/>
        <v>344.05087544499997</v>
      </c>
      <c r="FQ35" s="12">
        <f t="shared" si="106"/>
        <v>500.57931110500004</v>
      </c>
      <c r="FR35" s="12">
        <f t="shared" si="107"/>
        <v>761.96919095500004</v>
      </c>
      <c r="FS35" s="12">
        <f t="shared" si="108"/>
        <v>975.18359897999994</v>
      </c>
      <c r="FT35" s="12">
        <f t="shared" si="109"/>
        <v>916.54399717999991</v>
      </c>
      <c r="FU35" s="12">
        <f t="shared" si="110"/>
        <v>1585.4975819049998</v>
      </c>
      <c r="FX35" s="10" t="str">
        <f t="shared" si="20"/>
        <v>CIPLA</v>
      </c>
      <c r="FY35" s="12">
        <f t="shared" si="84"/>
        <v>589.25466397833338</v>
      </c>
      <c r="FZ35" s="12">
        <f t="shared" si="85"/>
        <v>561.28306808699995</v>
      </c>
      <c r="GA35" s="12">
        <f t="shared" si="86"/>
        <v>547.66709694562496</v>
      </c>
      <c r="GB35" s="12">
        <f t="shared" si="87"/>
        <v>701.62388120692299</v>
      </c>
      <c r="GE35" s="10" t="str">
        <f t="shared" si="21"/>
        <v>CIPLA</v>
      </c>
      <c r="GF35" s="8">
        <f t="shared" si="111"/>
        <v>162055</v>
      </c>
      <c r="GG35" s="8">
        <f t="shared" si="112"/>
        <v>111221</v>
      </c>
      <c r="GH35">
        <f t="shared" si="113"/>
        <v>136856</v>
      </c>
      <c r="GI35" s="8">
        <f t="shared" si="114"/>
        <v>210013</v>
      </c>
      <c r="GJ35" s="8">
        <f t="shared" si="115"/>
        <v>185533</v>
      </c>
      <c r="GK35" s="8">
        <f t="shared" si="116"/>
        <v>120788</v>
      </c>
      <c r="GL35">
        <f t="shared" si="117"/>
        <v>105276</v>
      </c>
      <c r="GM35" s="8">
        <f t="shared" si="118"/>
        <v>234920</v>
      </c>
      <c r="GN35" s="8">
        <f t="shared" si="119"/>
        <v>120517</v>
      </c>
      <c r="GO35" s="8">
        <f t="shared" si="120"/>
        <v>155669</v>
      </c>
      <c r="GP35" s="8">
        <f t="shared" si="121"/>
        <v>203613</v>
      </c>
      <c r="GQ35" s="8">
        <f t="shared" si="122"/>
        <v>315659</v>
      </c>
      <c r="GR35" s="8">
        <f t="shared" si="123"/>
        <v>245354</v>
      </c>
      <c r="GS35" s="8">
        <f t="shared" si="124"/>
        <v>389706</v>
      </c>
      <c r="GV35" s="10" t="str">
        <f t="shared" si="96"/>
        <v>CIPLA</v>
      </c>
      <c r="GW35" s="8">
        <f t="shared" si="88"/>
        <v>152696.66666666666</v>
      </c>
      <c r="GX35" s="8">
        <f t="shared" si="89"/>
        <v>152882.20000000001</v>
      </c>
      <c r="GY35" s="8">
        <f t="shared" si="90"/>
        <v>153140.5</v>
      </c>
      <c r="GZ35" s="8">
        <f t="shared" si="91"/>
        <v>195009.61538461538</v>
      </c>
      <c r="HC35" s="10" t="str">
        <f t="shared" si="36"/>
        <v>CIPLA</v>
      </c>
      <c r="HD35" s="12">
        <f t="shared" si="125"/>
        <v>-1.0482180293501049</v>
      </c>
      <c r="HE35" s="12">
        <f t="shared" si="126"/>
        <v>-0.53458068827264371</v>
      </c>
      <c r="HF35" s="12">
        <f t="shared" si="127"/>
        <v>-1.3471332347626161</v>
      </c>
      <c r="HG35" s="12">
        <f t="shared" si="128"/>
        <v>1.7854163190388863</v>
      </c>
      <c r="HH35" s="12">
        <f t="shared" si="129"/>
        <v>1.5084370206238125</v>
      </c>
      <c r="HI35" s="12">
        <f t="shared" si="130"/>
        <v>0.306539509536777</v>
      </c>
      <c r="HJ35" s="12">
        <f t="shared" si="131"/>
        <v>-0.52356020942408765</v>
      </c>
      <c r="HK35" s="12">
        <f t="shared" si="132"/>
        <v>0.41851725316024008</v>
      </c>
      <c r="HL35" s="12">
        <f t="shared" si="133"/>
        <v>-2.2408026755852806</v>
      </c>
      <c r="HM35" s="12">
        <f t="shared" si="134"/>
        <v>-0.74111083354151808</v>
      </c>
      <c r="HN35" s="12">
        <f t="shared" si="135"/>
        <v>1.6206634591035742</v>
      </c>
      <c r="HO35" s="12">
        <f t="shared" si="136"/>
        <v>0.50603019313485698</v>
      </c>
      <c r="HP35" s="12">
        <f t="shared" si="137"/>
        <v>2.3464458247066982</v>
      </c>
      <c r="HQ35" s="12">
        <f t="shared" si="138"/>
        <v>13.11555338859093</v>
      </c>
      <c r="HT35" s="10" t="str">
        <f t="shared" si="51"/>
        <v>CIPLA</v>
      </c>
      <c r="HU35" s="13">
        <f t="shared" si="139"/>
        <v>25.350000000000023</v>
      </c>
      <c r="HV35" s="12">
        <f t="shared" si="140"/>
        <v>17.799999999999955</v>
      </c>
      <c r="HW35" s="12">
        <f t="shared" si="141"/>
        <v>28</v>
      </c>
      <c r="HX35" s="12">
        <f t="shared" si="142"/>
        <v>32.649999999999977</v>
      </c>
      <c r="HY35">
        <f t="shared" si="143"/>
        <v>22.399999999999977</v>
      </c>
      <c r="HZ35" s="12">
        <f t="shared" si="144"/>
        <v>24.850000000000023</v>
      </c>
      <c r="IA35" s="12">
        <f t="shared" si="145"/>
        <v>14.75</v>
      </c>
      <c r="IB35" s="12">
        <f t="shared" si="146"/>
        <v>39.799999999999955</v>
      </c>
      <c r="IC35" s="12">
        <f t="shared" si="147"/>
        <v>19.399999999999977</v>
      </c>
      <c r="ID35" s="12">
        <f t="shared" si="148"/>
        <v>20</v>
      </c>
      <c r="IE35">
        <f t="shared" si="149"/>
        <v>30.799999999999955</v>
      </c>
      <c r="IF35" s="12">
        <f t="shared" si="150"/>
        <v>35.399999999999977</v>
      </c>
      <c r="IG35" s="12">
        <f t="shared" si="151"/>
        <v>22</v>
      </c>
      <c r="IH35" s="12">
        <f t="shared" si="152"/>
        <v>46</v>
      </c>
      <c r="II35" s="13" t="str">
        <f t="shared" si="92"/>
        <v/>
      </c>
      <c r="IJ35" t="str">
        <f t="shared" si="93"/>
        <v/>
      </c>
      <c r="IK35" t="str">
        <f t="shared" si="94"/>
        <v/>
      </c>
      <c r="IL35" t="str">
        <f t="shared" si="95"/>
        <v/>
      </c>
    </row>
    <row r="36" spans="1:246" x14ac:dyDescent="0.25">
      <c r="A36" t="s">
        <v>44</v>
      </c>
      <c r="B36" s="10">
        <v>43951</v>
      </c>
      <c r="C36" s="12">
        <v>131.46077</v>
      </c>
      <c r="D36" s="12">
        <v>191.84942271</v>
      </c>
      <c r="E36" s="8">
        <v>103971</v>
      </c>
      <c r="F36" s="12">
        <v>6.3997139792635087</v>
      </c>
      <c r="G36" s="13">
        <v>8.0999999999999943</v>
      </c>
      <c r="H36" s="10" t="s">
        <v>44</v>
      </c>
      <c r="I36" s="10">
        <v>43950</v>
      </c>
      <c r="J36" s="12">
        <v>73.993709999999993</v>
      </c>
      <c r="K36" s="12">
        <v>102.769138025</v>
      </c>
      <c r="L36" s="8">
        <v>57807</v>
      </c>
      <c r="M36" s="12">
        <v>3.3973412112259926</v>
      </c>
      <c r="N36" s="12">
        <v>5.5</v>
      </c>
      <c r="O36" s="12" t="s">
        <v>44</v>
      </c>
      <c r="P36" s="10">
        <v>43949</v>
      </c>
      <c r="Q36" s="12">
        <v>70.644850000000005</v>
      </c>
      <c r="R36" s="12">
        <v>96.442096030000002</v>
      </c>
      <c r="S36">
        <v>58250</v>
      </c>
      <c r="T36" s="12">
        <v>-1.991310644460536</v>
      </c>
      <c r="U36" s="12">
        <v>5.1000000000000227</v>
      </c>
      <c r="V36" s="12" t="s">
        <v>44</v>
      </c>
      <c r="W36" s="7">
        <v>43948</v>
      </c>
      <c r="X36" s="12">
        <v>42.389029999999998</v>
      </c>
      <c r="Y36" s="12">
        <v>58.662942120000004</v>
      </c>
      <c r="Z36" s="8">
        <v>33953</v>
      </c>
      <c r="AA36" s="12">
        <v>0.8759124087591158</v>
      </c>
      <c r="AB36" s="12">
        <v>2.1999999999999886</v>
      </c>
      <c r="AC36" s="8" t="s">
        <v>44</v>
      </c>
      <c r="AD36" s="10">
        <v>43945</v>
      </c>
      <c r="AE36" s="12">
        <v>117.01224999999999</v>
      </c>
      <c r="AF36" s="12">
        <v>163.94722482</v>
      </c>
      <c r="AG36" s="8">
        <v>74521</v>
      </c>
      <c r="AH36" s="12">
        <v>-2.5904897090134886</v>
      </c>
      <c r="AI36">
        <v>8</v>
      </c>
      <c r="AJ36" s="12" t="s">
        <v>44</v>
      </c>
      <c r="AK36" s="7">
        <v>43944</v>
      </c>
      <c r="AL36" s="12">
        <v>75.533869999999993</v>
      </c>
      <c r="AM36" s="12">
        <v>107.50622432500001</v>
      </c>
      <c r="AN36" s="8">
        <v>57402</v>
      </c>
      <c r="AO36" s="12">
        <v>0.14214641080313936</v>
      </c>
      <c r="AP36" s="12">
        <v>4.6500000000000057</v>
      </c>
      <c r="AQ36" t="s">
        <v>44</v>
      </c>
      <c r="AR36" s="10">
        <v>43943</v>
      </c>
      <c r="AS36" s="12">
        <v>56.043529999999997</v>
      </c>
      <c r="AT36" s="12">
        <v>77.541321740000001</v>
      </c>
      <c r="AU36">
        <v>54723</v>
      </c>
      <c r="AV36" s="12">
        <v>1.4388489208633095</v>
      </c>
      <c r="AW36" s="12">
        <v>6.3000000000000114</v>
      </c>
      <c r="AX36" s="10" t="s">
        <v>44</v>
      </c>
      <c r="AY36" s="10">
        <v>43942</v>
      </c>
      <c r="AZ36" s="12">
        <v>65.013829999999999</v>
      </c>
      <c r="BA36" s="12">
        <v>90.597775615000003</v>
      </c>
      <c r="BB36" s="8">
        <v>50407</v>
      </c>
      <c r="BC36" s="12">
        <v>-2.7045769764216212</v>
      </c>
      <c r="BD36" s="12">
        <v>3.7999999999999829</v>
      </c>
      <c r="BE36" s="12" t="s">
        <v>44</v>
      </c>
      <c r="BF36" s="10">
        <v>43941</v>
      </c>
      <c r="BG36" s="12">
        <v>71.396900000000002</v>
      </c>
      <c r="BH36" s="12">
        <v>104.22841767</v>
      </c>
      <c r="BI36">
        <v>61760</v>
      </c>
      <c r="BJ36" s="12">
        <v>-3.0588235294117725</v>
      </c>
      <c r="BK36" s="12">
        <v>6.9000000000000057</v>
      </c>
      <c r="BL36" s="12" t="s">
        <v>44</v>
      </c>
      <c r="BM36" s="7">
        <v>43938</v>
      </c>
      <c r="BN36" s="12">
        <v>70.949299999999994</v>
      </c>
      <c r="BO36" s="12">
        <v>106.274330725</v>
      </c>
      <c r="BP36" s="8">
        <v>49937</v>
      </c>
      <c r="BQ36" s="12">
        <v>0.91587516960650905</v>
      </c>
      <c r="BR36" s="12">
        <v>4.1499999999999773</v>
      </c>
      <c r="BS36" t="s">
        <v>44</v>
      </c>
      <c r="BT36" s="10">
        <v>43937</v>
      </c>
      <c r="BU36" s="12">
        <v>97.368740000000003</v>
      </c>
      <c r="BV36" s="12">
        <v>144.59381345999998</v>
      </c>
      <c r="BW36" s="8">
        <v>65846</v>
      </c>
      <c r="BX36" s="12">
        <v>0.34048348655090227</v>
      </c>
      <c r="BY36">
        <v>6.0999999999999943</v>
      </c>
      <c r="BZ36" s="12" t="s">
        <v>44</v>
      </c>
      <c r="CA36" s="7">
        <v>43936</v>
      </c>
      <c r="CB36" s="12">
        <v>104.87978</v>
      </c>
      <c r="CC36" s="12">
        <v>156.17745646</v>
      </c>
      <c r="CD36" s="8">
        <v>85581</v>
      </c>
      <c r="CE36" s="12">
        <v>0.41124057573680212</v>
      </c>
      <c r="CF36" s="12">
        <v>5.5999999999999943</v>
      </c>
      <c r="CG36" s="12" t="s">
        <v>44</v>
      </c>
      <c r="CH36" s="10">
        <v>43934</v>
      </c>
      <c r="CI36" s="12">
        <v>106.91857</v>
      </c>
      <c r="CJ36" s="12">
        <v>154.09440412999999</v>
      </c>
      <c r="CK36" s="8">
        <v>57290</v>
      </c>
      <c r="CL36" s="12">
        <v>3.5511363636363633</v>
      </c>
      <c r="CM36" s="12">
        <v>8.3499999999999943</v>
      </c>
      <c r="CN36" s="12" t="s">
        <v>44</v>
      </c>
      <c r="CO36" s="10">
        <v>43930</v>
      </c>
      <c r="CP36" s="12">
        <v>50.78557</v>
      </c>
      <c r="CQ36" s="12">
        <v>71.195675789999996</v>
      </c>
      <c r="CR36" s="8">
        <v>36981</v>
      </c>
      <c r="CS36" s="12">
        <v>2.4390243902438984</v>
      </c>
      <c r="CT36" s="12">
        <v>3.4499999999999886</v>
      </c>
      <c r="CU36" s="12" t="s">
        <v>44</v>
      </c>
      <c r="CV36" s="10">
        <v>43929</v>
      </c>
      <c r="CW36" s="12">
        <v>70.702960000000004</v>
      </c>
      <c r="CX36" s="12">
        <v>98.900912495</v>
      </c>
      <c r="CY36" s="8">
        <v>55896</v>
      </c>
      <c r="CZ36" s="12">
        <v>-1.8551551908669239</v>
      </c>
      <c r="DA36" s="12">
        <v>6.4000000000000057</v>
      </c>
      <c r="DD36" t="str">
        <f t="shared" si="1"/>
        <v>COALINDIA</v>
      </c>
      <c r="DE36" s="12">
        <v>77.664790696398398</v>
      </c>
      <c r="DF36" s="12">
        <v>4.7404163219257844</v>
      </c>
      <c r="DG36" s="12">
        <v>66.658331176721916</v>
      </c>
      <c r="DH36" s="12">
        <v>-63.773852737640723</v>
      </c>
      <c r="DI36" s="12">
        <v>54.913616897955855</v>
      </c>
      <c r="DJ36" s="12">
        <v>34.777145550967255</v>
      </c>
      <c r="DK36" s="12">
        <v>-13.797525849500026</v>
      </c>
      <c r="DL36" s="12">
        <v>-8.9402621122205641</v>
      </c>
      <c r="DM36" s="12">
        <v>0.63087303186924815</v>
      </c>
      <c r="DN36" s="12">
        <v>-27.133390038733179</v>
      </c>
      <c r="DO36" s="12">
        <v>-7.161571086438201</v>
      </c>
      <c r="DP36" s="12">
        <v>-1.9068623906960278</v>
      </c>
      <c r="DQ36" s="12">
        <v>110.52942794577278</v>
      </c>
      <c r="DT36" t="str">
        <f t="shared" si="2"/>
        <v>COALINDIA</v>
      </c>
      <c r="DU36" s="13">
        <v>86.679995956889314</v>
      </c>
      <c r="DV36" s="13">
        <v>6.5604567460166612</v>
      </c>
      <c r="DW36" s="13">
        <v>64.400373634038914</v>
      </c>
      <c r="DX36" s="13">
        <v>-64.218398826569413</v>
      </c>
      <c r="DY36" s="13">
        <v>52.500216475256622</v>
      </c>
      <c r="DZ36" s="13">
        <v>38.643786193732744</v>
      </c>
      <c r="EA36" s="13">
        <v>-14.411450818046667</v>
      </c>
      <c r="EB36" s="13">
        <v>-13.077663807730715</v>
      </c>
      <c r="EC36" s="13">
        <v>-1.9251243842636767</v>
      </c>
      <c r="ED36" s="13">
        <v>-26.501467675586671</v>
      </c>
      <c r="EE36" s="13">
        <v>-7.4169750632139504</v>
      </c>
      <c r="EF36" s="13">
        <v>1.3518027093590446</v>
      </c>
      <c r="EG36" s="13">
        <v>116.43786988485022</v>
      </c>
      <c r="EI36" t="str">
        <f t="shared" si="3"/>
        <v>COALINDIA</v>
      </c>
      <c r="EJ36" s="12">
        <f t="shared" si="66"/>
        <v>131.46077</v>
      </c>
      <c r="EK36" s="12">
        <f t="shared" si="67"/>
        <v>73.993709999999993</v>
      </c>
      <c r="EL36" s="12">
        <f t="shared" si="68"/>
        <v>70.644850000000005</v>
      </c>
      <c r="EM36" s="12">
        <f t="shared" si="69"/>
        <v>42.389029999999998</v>
      </c>
      <c r="EN36" s="12">
        <f t="shared" si="70"/>
        <v>117.01224999999999</v>
      </c>
      <c r="EO36" s="12">
        <f t="shared" si="71"/>
        <v>75.533869999999993</v>
      </c>
      <c r="EP36" s="12">
        <f t="shared" si="72"/>
        <v>56.043529999999997</v>
      </c>
      <c r="EQ36" s="12">
        <f t="shared" si="73"/>
        <v>65.013829999999999</v>
      </c>
      <c r="ER36" s="12">
        <f t="shared" si="74"/>
        <v>71.396900000000002</v>
      </c>
      <c r="ES36" s="12">
        <f t="shared" si="75"/>
        <v>70.949299999999994</v>
      </c>
      <c r="ET36" s="12">
        <f t="shared" si="76"/>
        <v>97.368740000000003</v>
      </c>
      <c r="EU36" s="12">
        <f t="shared" si="77"/>
        <v>104.87978</v>
      </c>
      <c r="EV36" s="12">
        <f t="shared" si="78"/>
        <v>106.91857</v>
      </c>
      <c r="EW36" s="12">
        <f t="shared" si="79"/>
        <v>50.78557</v>
      </c>
      <c r="EZ36" s="10" t="str">
        <f t="shared" si="4"/>
        <v>COALINDIA</v>
      </c>
      <c r="FA36" s="12">
        <f t="shared" si="80"/>
        <v>62.342529999999989</v>
      </c>
      <c r="FB36" s="12">
        <f t="shared" si="81"/>
        <v>75.91474199999999</v>
      </c>
      <c r="FC36" s="12">
        <f t="shared" si="82"/>
        <v>71.503496249999984</v>
      </c>
      <c r="FD36" s="12">
        <f t="shared" si="83"/>
        <v>77.148456153846141</v>
      </c>
      <c r="FF36" s="12"/>
      <c r="FG36" s="10" t="str">
        <f t="shared" si="5"/>
        <v>COALINDIA</v>
      </c>
      <c r="FH36" s="12">
        <f t="shared" si="97"/>
        <v>191.84942271</v>
      </c>
      <c r="FI36" s="12">
        <f t="shared" si="98"/>
        <v>102.769138025</v>
      </c>
      <c r="FJ36" s="12">
        <f t="shared" si="99"/>
        <v>96.442096030000002</v>
      </c>
      <c r="FK36" s="12">
        <f t="shared" si="100"/>
        <v>58.662942120000004</v>
      </c>
      <c r="FL36" s="12">
        <f t="shared" si="101"/>
        <v>163.94722482</v>
      </c>
      <c r="FM36" s="12">
        <f t="shared" si="102"/>
        <v>107.50622432500001</v>
      </c>
      <c r="FN36" s="12">
        <f t="shared" si="103"/>
        <v>77.541321740000001</v>
      </c>
      <c r="FO36" s="12">
        <f t="shared" si="104"/>
        <v>90.597775615000003</v>
      </c>
      <c r="FP36" s="12">
        <f t="shared" si="105"/>
        <v>104.22841767</v>
      </c>
      <c r="FQ36" s="12">
        <f t="shared" si="106"/>
        <v>106.274330725</v>
      </c>
      <c r="FR36" s="12">
        <f t="shared" si="107"/>
        <v>144.59381345999998</v>
      </c>
      <c r="FS36" s="12">
        <f t="shared" si="108"/>
        <v>156.17745646</v>
      </c>
      <c r="FT36" s="12">
        <f t="shared" si="109"/>
        <v>154.09440412999999</v>
      </c>
      <c r="FU36" s="12">
        <f t="shared" si="110"/>
        <v>71.195675789999996</v>
      </c>
      <c r="FX36" s="10" t="str">
        <f t="shared" si="20"/>
        <v>COALINDIA</v>
      </c>
      <c r="FY36" s="12">
        <f t="shared" si="84"/>
        <v>85.958058725000001</v>
      </c>
      <c r="FZ36" s="12">
        <f t="shared" si="85"/>
        <v>105.86552506399998</v>
      </c>
      <c r="GA36" s="12">
        <f t="shared" si="86"/>
        <v>100.211892543125</v>
      </c>
      <c r="GB36" s="12">
        <f t="shared" si="87"/>
        <v>110.31006314692308</v>
      </c>
      <c r="GE36" s="10" t="str">
        <f t="shared" si="21"/>
        <v>COALINDIA</v>
      </c>
      <c r="GF36" s="8">
        <f t="shared" si="111"/>
        <v>103971</v>
      </c>
      <c r="GG36" s="8">
        <f t="shared" si="112"/>
        <v>57807</v>
      </c>
      <c r="GH36">
        <f t="shared" si="113"/>
        <v>58250</v>
      </c>
      <c r="GI36" s="8">
        <f t="shared" si="114"/>
        <v>33953</v>
      </c>
      <c r="GJ36" s="8">
        <f t="shared" si="115"/>
        <v>74521</v>
      </c>
      <c r="GK36" s="8">
        <f t="shared" si="116"/>
        <v>57402</v>
      </c>
      <c r="GL36">
        <f t="shared" si="117"/>
        <v>54723</v>
      </c>
      <c r="GM36" s="8">
        <f t="shared" si="118"/>
        <v>50407</v>
      </c>
      <c r="GN36" s="8">
        <f t="shared" si="119"/>
        <v>61760</v>
      </c>
      <c r="GO36" s="8">
        <f t="shared" si="120"/>
        <v>49937</v>
      </c>
      <c r="GP36" s="8">
        <f t="shared" si="121"/>
        <v>65846</v>
      </c>
      <c r="GQ36" s="8">
        <f t="shared" si="122"/>
        <v>85581</v>
      </c>
      <c r="GR36" s="8">
        <f t="shared" si="123"/>
        <v>57290</v>
      </c>
      <c r="GS36" s="8">
        <f t="shared" si="124"/>
        <v>36981</v>
      </c>
      <c r="GV36" s="10" t="str">
        <f t="shared" si="96"/>
        <v>COALINDIA</v>
      </c>
      <c r="GW36" s="8">
        <f t="shared" si="88"/>
        <v>50003.333333333336</v>
      </c>
      <c r="GX36" s="8">
        <f t="shared" si="89"/>
        <v>56386.6</v>
      </c>
      <c r="GY36" s="8">
        <f t="shared" si="90"/>
        <v>56102.875</v>
      </c>
      <c r="GZ36" s="8">
        <f t="shared" si="91"/>
        <v>57266</v>
      </c>
      <c r="HC36" s="10" t="str">
        <f t="shared" si="36"/>
        <v>COALINDIA</v>
      </c>
      <c r="HD36" s="12">
        <f t="shared" si="125"/>
        <v>6.3997139792635087</v>
      </c>
      <c r="HE36" s="12">
        <f t="shared" si="126"/>
        <v>3.3973412112259926</v>
      </c>
      <c r="HF36" s="12">
        <f t="shared" si="127"/>
        <v>-1.991310644460536</v>
      </c>
      <c r="HG36" s="12">
        <f t="shared" si="128"/>
        <v>0.8759124087591158</v>
      </c>
      <c r="HH36" s="12">
        <f t="shared" si="129"/>
        <v>-2.5904897090134886</v>
      </c>
      <c r="HI36" s="12">
        <f t="shared" si="130"/>
        <v>0.14214641080313936</v>
      </c>
      <c r="HJ36" s="12">
        <f t="shared" si="131"/>
        <v>1.4388489208633095</v>
      </c>
      <c r="HK36" s="12">
        <f t="shared" si="132"/>
        <v>-2.7045769764216212</v>
      </c>
      <c r="HL36" s="12">
        <f t="shared" si="133"/>
        <v>-3.0588235294117725</v>
      </c>
      <c r="HM36" s="12">
        <f t="shared" si="134"/>
        <v>0.91587516960650905</v>
      </c>
      <c r="HN36" s="12">
        <f t="shared" si="135"/>
        <v>0.34048348655090227</v>
      </c>
      <c r="HO36" s="12">
        <f t="shared" si="136"/>
        <v>0.41124057573680212</v>
      </c>
      <c r="HP36" s="12">
        <f t="shared" si="137"/>
        <v>3.5511363636363633</v>
      </c>
      <c r="HQ36" s="12">
        <f t="shared" si="138"/>
        <v>2.4390243902438984</v>
      </c>
      <c r="HT36" s="10" t="str">
        <f t="shared" si="51"/>
        <v>COALINDIA</v>
      </c>
      <c r="HU36" s="13">
        <f t="shared" si="139"/>
        <v>8.0999999999999943</v>
      </c>
      <c r="HV36" s="12">
        <f t="shared" si="140"/>
        <v>5.5</v>
      </c>
      <c r="HW36" s="12">
        <f t="shared" si="141"/>
        <v>5.1000000000000227</v>
      </c>
      <c r="HX36" s="12">
        <f t="shared" si="142"/>
        <v>2.1999999999999886</v>
      </c>
      <c r="HY36">
        <f t="shared" si="143"/>
        <v>8</v>
      </c>
      <c r="HZ36" s="12">
        <f t="shared" si="144"/>
        <v>4.6500000000000057</v>
      </c>
      <c r="IA36" s="12">
        <f t="shared" si="145"/>
        <v>6.3000000000000114</v>
      </c>
      <c r="IB36" s="12">
        <f t="shared" si="146"/>
        <v>3.7999999999999829</v>
      </c>
      <c r="IC36" s="12">
        <f t="shared" si="147"/>
        <v>6.9000000000000057</v>
      </c>
      <c r="ID36" s="12">
        <f t="shared" si="148"/>
        <v>4.1499999999999773</v>
      </c>
      <c r="IE36">
        <f t="shared" si="149"/>
        <v>6.0999999999999943</v>
      </c>
      <c r="IF36" s="12">
        <f t="shared" si="150"/>
        <v>5.5999999999999943</v>
      </c>
      <c r="IG36" s="12">
        <f t="shared" si="151"/>
        <v>8.3499999999999943</v>
      </c>
      <c r="IH36" s="12">
        <f t="shared" si="152"/>
        <v>3.4499999999999886</v>
      </c>
      <c r="II36" s="13" t="str">
        <f t="shared" si="92"/>
        <v/>
      </c>
      <c r="IJ36" t="str">
        <f t="shared" si="93"/>
        <v/>
      </c>
      <c r="IK36" t="str">
        <f t="shared" si="94"/>
        <v/>
      </c>
      <c r="IL36" t="str">
        <f t="shared" si="95"/>
        <v/>
      </c>
    </row>
    <row r="37" spans="1:246" x14ac:dyDescent="0.25">
      <c r="A37" t="s">
        <v>45</v>
      </c>
      <c r="B37" s="10">
        <v>43951</v>
      </c>
      <c r="C37" s="12">
        <v>16.73537</v>
      </c>
      <c r="D37" s="12">
        <v>243.94130399499997</v>
      </c>
      <c r="E37" s="8">
        <v>64057</v>
      </c>
      <c r="F37" s="12">
        <v>-0.65146579804559646</v>
      </c>
      <c r="G37" s="13">
        <v>42.700000000000045</v>
      </c>
      <c r="H37" s="10" t="s">
        <v>45</v>
      </c>
      <c r="I37" s="10">
        <v>43950</v>
      </c>
      <c r="J37" s="12">
        <v>10.56142</v>
      </c>
      <c r="K37" s="12">
        <v>156.56510184999999</v>
      </c>
      <c r="L37" s="8">
        <v>69773</v>
      </c>
      <c r="M37" s="12">
        <v>-2.8455689477703565</v>
      </c>
      <c r="N37" s="12">
        <v>53.200000000000045</v>
      </c>
      <c r="O37" s="12" t="s">
        <v>45</v>
      </c>
      <c r="P37" s="10">
        <v>43949</v>
      </c>
      <c r="Q37" s="12">
        <v>12.06653</v>
      </c>
      <c r="R37" s="12">
        <v>182.33353302999998</v>
      </c>
      <c r="S37">
        <v>67083</v>
      </c>
      <c r="T37" s="12">
        <v>-3.0018036588508203</v>
      </c>
      <c r="U37" s="12">
        <v>78.349999999999909</v>
      </c>
      <c r="V37" s="12" t="s">
        <v>45</v>
      </c>
      <c r="W37" s="7">
        <v>43948</v>
      </c>
      <c r="X37" s="12">
        <v>16.532810000000001</v>
      </c>
      <c r="Y37" s="12">
        <v>253.14554901</v>
      </c>
      <c r="Z37" s="8">
        <v>73715</v>
      </c>
      <c r="AA37" s="12">
        <v>5.408957638257001</v>
      </c>
      <c r="AB37" s="12">
        <v>71.850000000000136</v>
      </c>
      <c r="AC37" s="8" t="s">
        <v>45</v>
      </c>
      <c r="AD37" s="10">
        <v>43945</v>
      </c>
      <c r="AE37" s="12">
        <v>12.60764</v>
      </c>
      <c r="AF37" s="12">
        <v>186.65081829000002</v>
      </c>
      <c r="AG37" s="8">
        <v>35516</v>
      </c>
      <c r="AH37" s="12">
        <v>0.24672998276270597</v>
      </c>
      <c r="AI37">
        <v>34.350000000000136</v>
      </c>
      <c r="AJ37" s="12" t="s">
        <v>45</v>
      </c>
      <c r="AK37" s="7">
        <v>43944</v>
      </c>
      <c r="AL37" s="12">
        <v>16.502520000000001</v>
      </c>
      <c r="AM37" s="12">
        <v>249.59226122499999</v>
      </c>
      <c r="AN37" s="8">
        <v>73567</v>
      </c>
      <c r="AO37" s="12">
        <v>-1.7374581385324477</v>
      </c>
      <c r="AP37" s="12">
        <v>74.950000000000045</v>
      </c>
      <c r="AQ37" t="s">
        <v>45</v>
      </c>
      <c r="AR37" s="10">
        <v>43943</v>
      </c>
      <c r="AS37" s="12">
        <v>30.23742</v>
      </c>
      <c r="AT37" s="12">
        <v>445.16752823500002</v>
      </c>
      <c r="AU37">
        <v>109388</v>
      </c>
      <c r="AV37" s="12">
        <v>7.422709787719052</v>
      </c>
      <c r="AW37" s="12">
        <v>114.20000000000005</v>
      </c>
      <c r="AX37" s="10" t="s">
        <v>45</v>
      </c>
      <c r="AY37" s="10">
        <v>43942</v>
      </c>
      <c r="AZ37" s="12">
        <v>7.6867299999999998</v>
      </c>
      <c r="BA37" s="12">
        <v>107.05502516</v>
      </c>
      <c r="BB37" s="8">
        <v>63481</v>
      </c>
      <c r="BC37" s="12">
        <v>2.8290823805335612</v>
      </c>
      <c r="BD37" s="12">
        <v>73</v>
      </c>
      <c r="BE37" s="12" t="s">
        <v>45</v>
      </c>
      <c r="BF37" s="10">
        <v>43941</v>
      </c>
      <c r="BG37" s="12">
        <v>4.4973900000000002</v>
      </c>
      <c r="BH37" s="12">
        <v>61.799878885000005</v>
      </c>
      <c r="BI37">
        <v>37568</v>
      </c>
      <c r="BJ37" s="12">
        <v>-0.91054197199448272</v>
      </c>
      <c r="BK37" s="12">
        <v>39.650000000000091</v>
      </c>
      <c r="BL37" s="12" t="s">
        <v>45</v>
      </c>
      <c r="BM37" s="7">
        <v>43938</v>
      </c>
      <c r="BN37" s="12">
        <v>5.8945699999999999</v>
      </c>
      <c r="BO37" s="12">
        <v>81.712075909999996</v>
      </c>
      <c r="BP37" s="8">
        <v>52467</v>
      </c>
      <c r="BQ37" s="12">
        <v>-2.1222230108595421</v>
      </c>
      <c r="BR37" s="12">
        <v>69.599999999999909</v>
      </c>
      <c r="BS37" t="s">
        <v>45</v>
      </c>
      <c r="BT37" s="10">
        <v>43937</v>
      </c>
      <c r="BU37" s="12">
        <v>7.8998799999999996</v>
      </c>
      <c r="BV37" s="12">
        <v>110.60942663499999</v>
      </c>
      <c r="BW37" s="8">
        <v>58602</v>
      </c>
      <c r="BX37" s="12">
        <v>1.4226544210336756</v>
      </c>
      <c r="BY37">
        <v>55.549999999999955</v>
      </c>
      <c r="BZ37" s="12" t="s">
        <v>45</v>
      </c>
      <c r="CA37" s="7">
        <v>43936</v>
      </c>
      <c r="CB37" s="12">
        <v>10.627509999999999</v>
      </c>
      <c r="CC37" s="12">
        <v>147.98325757999999</v>
      </c>
      <c r="CD37" s="8">
        <v>62829</v>
      </c>
      <c r="CE37" s="12">
        <v>2.0332989538824155</v>
      </c>
      <c r="CF37" s="12">
        <v>64.599999999999909</v>
      </c>
      <c r="CG37" s="12" t="s">
        <v>45</v>
      </c>
      <c r="CH37" s="10">
        <v>43934</v>
      </c>
      <c r="CI37" s="12">
        <v>4.1494499999999999</v>
      </c>
      <c r="CJ37" s="12">
        <v>56.402773929999995</v>
      </c>
      <c r="CK37" s="8">
        <v>21110</v>
      </c>
      <c r="CL37" s="12">
        <v>-0.62749990826024404</v>
      </c>
      <c r="CM37" s="12">
        <v>50.549999999999955</v>
      </c>
      <c r="CN37" s="12" t="s">
        <v>45</v>
      </c>
      <c r="CO37" s="10">
        <v>43930</v>
      </c>
      <c r="CP37" s="12">
        <v>5.1296999999999997</v>
      </c>
      <c r="CQ37" s="12">
        <v>69.702693139999994</v>
      </c>
      <c r="CR37" s="8">
        <v>30931</v>
      </c>
      <c r="CS37" s="12">
        <v>1.476785381316424</v>
      </c>
      <c r="CT37" s="12">
        <v>28.149999999999864</v>
      </c>
      <c r="CU37" s="12" t="s">
        <v>45</v>
      </c>
      <c r="CV37" s="10">
        <v>43929</v>
      </c>
      <c r="CW37" s="12">
        <v>11.299709999999999</v>
      </c>
      <c r="CX37" s="12">
        <v>154.48681683499998</v>
      </c>
      <c r="CY37" s="8">
        <v>48720</v>
      </c>
      <c r="CZ37" s="12">
        <v>1.376198961216218</v>
      </c>
      <c r="DA37" s="12">
        <v>97.950000000000045</v>
      </c>
      <c r="DD37" t="str">
        <f t="shared" si="1"/>
        <v>COLPAL</v>
      </c>
      <c r="DE37" s="12">
        <v>58.457574833687133</v>
      </c>
      <c r="DF37" s="12">
        <v>-12.473428566456141</v>
      </c>
      <c r="DG37" s="12">
        <v>-27.014645423252315</v>
      </c>
      <c r="DH37" s="12">
        <v>31.133265226481733</v>
      </c>
      <c r="DI37" s="12">
        <v>-23.601728705676468</v>
      </c>
      <c r="DJ37" s="12">
        <v>-45.42351827636088</v>
      </c>
      <c r="DK37" s="12">
        <v>293.37169381518538</v>
      </c>
      <c r="DL37" s="12">
        <v>70.9153531270359</v>
      </c>
      <c r="DM37" s="12">
        <v>-23.702831589072648</v>
      </c>
      <c r="DN37" s="12">
        <v>-25.384056466680505</v>
      </c>
      <c r="DO37" s="12">
        <v>-25.665748609034477</v>
      </c>
      <c r="DP37" s="12">
        <v>156.11852173179577</v>
      </c>
      <c r="DQ37" s="12">
        <v>-19.109304637698109</v>
      </c>
      <c r="DT37" t="str">
        <f t="shared" si="2"/>
        <v>COLPAL</v>
      </c>
      <c r="DU37" s="13">
        <v>55.808223615957743</v>
      </c>
      <c r="DV37" s="13">
        <v>-14.132579318671032</v>
      </c>
      <c r="DW37" s="13">
        <v>-27.972846552874898</v>
      </c>
      <c r="DX37" s="13">
        <v>35.62520182294989</v>
      </c>
      <c r="DY37" s="13">
        <v>-25.217706120407367</v>
      </c>
      <c r="DZ37" s="13">
        <v>-43.932958853808756</v>
      </c>
      <c r="EA37" s="13">
        <v>315.83057644390919</v>
      </c>
      <c r="EB37" s="13">
        <v>73.228535543269928</v>
      </c>
      <c r="EC37" s="13">
        <v>-24.368732287418389</v>
      </c>
      <c r="ED37" s="13">
        <v>-26.125576819377567</v>
      </c>
      <c r="EE37" s="13">
        <v>-25.255445484970245</v>
      </c>
      <c r="EF37" s="13">
        <v>162.36875825231243</v>
      </c>
      <c r="EG37" s="13">
        <v>-19.080925873677081</v>
      </c>
      <c r="EI37" t="str">
        <f t="shared" si="3"/>
        <v>COLPAL</v>
      </c>
      <c r="EJ37" s="12">
        <f t="shared" si="66"/>
        <v>16.73537</v>
      </c>
      <c r="EK37" s="12">
        <f t="shared" si="67"/>
        <v>10.56142</v>
      </c>
      <c r="EL37" s="12">
        <f t="shared" si="68"/>
        <v>12.06653</v>
      </c>
      <c r="EM37" s="12">
        <f t="shared" si="69"/>
        <v>16.532810000000001</v>
      </c>
      <c r="EN37" s="12">
        <f t="shared" si="70"/>
        <v>12.60764</v>
      </c>
      <c r="EO37" s="12">
        <f t="shared" si="71"/>
        <v>16.502520000000001</v>
      </c>
      <c r="EP37" s="12">
        <f t="shared" si="72"/>
        <v>30.23742</v>
      </c>
      <c r="EQ37" s="12">
        <f t="shared" si="73"/>
        <v>7.6867299999999998</v>
      </c>
      <c r="ER37" s="12">
        <f t="shared" si="74"/>
        <v>4.4973900000000002</v>
      </c>
      <c r="ES37" s="12">
        <f t="shared" si="75"/>
        <v>5.8945699999999999</v>
      </c>
      <c r="ET37" s="12">
        <f t="shared" si="76"/>
        <v>7.8998799999999996</v>
      </c>
      <c r="EU37" s="12">
        <f t="shared" si="77"/>
        <v>10.627509999999999</v>
      </c>
      <c r="EV37" s="12">
        <f t="shared" si="78"/>
        <v>4.1494499999999999</v>
      </c>
      <c r="EW37" s="12">
        <f t="shared" si="79"/>
        <v>5.1296999999999997</v>
      </c>
      <c r="EZ37" s="10" t="str">
        <f t="shared" si="4"/>
        <v>COLPAL</v>
      </c>
      <c r="FA37" s="12">
        <f t="shared" si="80"/>
        <v>13.053586666666666</v>
      </c>
      <c r="FB37" s="12">
        <f t="shared" si="81"/>
        <v>13.654184000000001</v>
      </c>
      <c r="FC37" s="12">
        <f t="shared" si="82"/>
        <v>13.8365575</v>
      </c>
      <c r="FD37" s="12">
        <f t="shared" si="83"/>
        <v>11.107197692307693</v>
      </c>
      <c r="FF37" s="12"/>
      <c r="FG37" s="10" t="str">
        <f t="shared" si="5"/>
        <v>COLPAL</v>
      </c>
      <c r="FH37" s="12">
        <f t="shared" si="97"/>
        <v>243.94130399499997</v>
      </c>
      <c r="FI37" s="12">
        <f t="shared" si="98"/>
        <v>156.56510184999999</v>
      </c>
      <c r="FJ37" s="12">
        <f t="shared" si="99"/>
        <v>182.33353302999998</v>
      </c>
      <c r="FK37" s="12">
        <f t="shared" si="100"/>
        <v>253.14554901</v>
      </c>
      <c r="FL37" s="12">
        <f t="shared" si="101"/>
        <v>186.65081829000002</v>
      </c>
      <c r="FM37" s="12">
        <f t="shared" si="102"/>
        <v>249.59226122499999</v>
      </c>
      <c r="FN37" s="12">
        <f t="shared" si="103"/>
        <v>445.16752823500002</v>
      </c>
      <c r="FO37" s="12">
        <f t="shared" si="104"/>
        <v>107.05502516</v>
      </c>
      <c r="FP37" s="12">
        <f t="shared" si="105"/>
        <v>61.799878885000005</v>
      </c>
      <c r="FQ37" s="12">
        <f t="shared" si="106"/>
        <v>81.712075909999996</v>
      </c>
      <c r="FR37" s="12">
        <f t="shared" si="107"/>
        <v>110.60942663499999</v>
      </c>
      <c r="FS37" s="12">
        <f t="shared" si="108"/>
        <v>147.98325757999999</v>
      </c>
      <c r="FT37" s="12">
        <f t="shared" si="109"/>
        <v>56.402773929999995</v>
      </c>
      <c r="FU37" s="12">
        <f t="shared" si="110"/>
        <v>69.702693139999994</v>
      </c>
      <c r="FX37" s="10" t="str">
        <f t="shared" si="20"/>
        <v>COLPAL</v>
      </c>
      <c r="FY37" s="12">
        <f t="shared" si="84"/>
        <v>197.34806129666666</v>
      </c>
      <c r="FZ37" s="12">
        <f t="shared" si="85"/>
        <v>205.657452681</v>
      </c>
      <c r="GA37" s="12">
        <f t="shared" si="86"/>
        <v>205.28871196062499</v>
      </c>
      <c r="GB37" s="12">
        <f t="shared" si="87"/>
        <v>162.20922483692308</v>
      </c>
      <c r="GE37" s="10" t="str">
        <f t="shared" si="21"/>
        <v>COLPAL</v>
      </c>
      <c r="GF37" s="8">
        <f t="shared" si="111"/>
        <v>64057</v>
      </c>
      <c r="GG37" s="8">
        <f t="shared" si="112"/>
        <v>69773</v>
      </c>
      <c r="GH37">
        <f t="shared" si="113"/>
        <v>67083</v>
      </c>
      <c r="GI37" s="8">
        <f t="shared" si="114"/>
        <v>73715</v>
      </c>
      <c r="GJ37" s="8">
        <f t="shared" si="115"/>
        <v>35516</v>
      </c>
      <c r="GK37" s="8">
        <f t="shared" si="116"/>
        <v>73567</v>
      </c>
      <c r="GL37">
        <f t="shared" si="117"/>
        <v>109388</v>
      </c>
      <c r="GM37" s="8">
        <f t="shared" si="118"/>
        <v>63481</v>
      </c>
      <c r="GN37" s="8">
        <f t="shared" si="119"/>
        <v>37568</v>
      </c>
      <c r="GO37" s="8">
        <f t="shared" si="120"/>
        <v>52467</v>
      </c>
      <c r="GP37" s="8">
        <f t="shared" si="121"/>
        <v>58602</v>
      </c>
      <c r="GQ37" s="8">
        <f t="shared" si="122"/>
        <v>62829</v>
      </c>
      <c r="GR37" s="8">
        <f t="shared" si="123"/>
        <v>21110</v>
      </c>
      <c r="GS37" s="8">
        <f t="shared" si="124"/>
        <v>30931</v>
      </c>
      <c r="GV37" s="10" t="str">
        <f t="shared" si="96"/>
        <v>COLPAL</v>
      </c>
      <c r="GW37" s="8">
        <f t="shared" si="88"/>
        <v>70190.333333333328</v>
      </c>
      <c r="GX37" s="8">
        <f t="shared" si="89"/>
        <v>63930.8</v>
      </c>
      <c r="GY37" s="8">
        <f t="shared" si="90"/>
        <v>66261.375</v>
      </c>
      <c r="GZ37" s="8">
        <f t="shared" si="91"/>
        <v>58156.153846153844</v>
      </c>
      <c r="HC37" s="10" t="str">
        <f t="shared" si="36"/>
        <v>COLPAL</v>
      </c>
      <c r="HD37" s="12">
        <f t="shared" si="125"/>
        <v>-0.65146579804559646</v>
      </c>
      <c r="HE37" s="12">
        <f t="shared" si="126"/>
        <v>-2.8455689477703565</v>
      </c>
      <c r="HF37" s="12">
        <f t="shared" si="127"/>
        <v>-3.0018036588508203</v>
      </c>
      <c r="HG37" s="12">
        <f t="shared" si="128"/>
        <v>5.408957638257001</v>
      </c>
      <c r="HH37" s="12">
        <f t="shared" si="129"/>
        <v>0.24672998276270597</v>
      </c>
      <c r="HI37" s="12">
        <f t="shared" si="130"/>
        <v>-1.7374581385324477</v>
      </c>
      <c r="HJ37" s="12">
        <f t="shared" si="131"/>
        <v>7.422709787719052</v>
      </c>
      <c r="HK37" s="12">
        <f t="shared" si="132"/>
        <v>2.8290823805335612</v>
      </c>
      <c r="HL37" s="12">
        <f t="shared" si="133"/>
        <v>-0.91054197199448272</v>
      </c>
      <c r="HM37" s="12">
        <f t="shared" si="134"/>
        <v>-2.1222230108595421</v>
      </c>
      <c r="HN37" s="12">
        <f t="shared" si="135"/>
        <v>1.4226544210336756</v>
      </c>
      <c r="HO37" s="12">
        <f t="shared" si="136"/>
        <v>2.0332989538824155</v>
      </c>
      <c r="HP37" s="12">
        <f t="shared" si="137"/>
        <v>-0.62749990826024404</v>
      </c>
      <c r="HQ37" s="12">
        <f t="shared" si="138"/>
        <v>1.476785381316424</v>
      </c>
      <c r="HT37" s="10" t="str">
        <f t="shared" si="51"/>
        <v>COLPAL</v>
      </c>
      <c r="HU37" s="13">
        <f t="shared" si="139"/>
        <v>42.700000000000045</v>
      </c>
      <c r="HV37" s="12">
        <f t="shared" si="140"/>
        <v>53.200000000000045</v>
      </c>
      <c r="HW37" s="12">
        <f t="shared" si="141"/>
        <v>78.349999999999909</v>
      </c>
      <c r="HX37" s="12">
        <f t="shared" si="142"/>
        <v>71.850000000000136</v>
      </c>
      <c r="HY37">
        <f t="shared" si="143"/>
        <v>34.350000000000136</v>
      </c>
      <c r="HZ37" s="12">
        <f t="shared" si="144"/>
        <v>74.950000000000045</v>
      </c>
      <c r="IA37" s="12">
        <f t="shared" si="145"/>
        <v>114.20000000000005</v>
      </c>
      <c r="IB37" s="12">
        <f t="shared" si="146"/>
        <v>73</v>
      </c>
      <c r="IC37" s="12">
        <f t="shared" si="147"/>
        <v>39.650000000000091</v>
      </c>
      <c r="ID37" s="12">
        <f t="shared" si="148"/>
        <v>69.599999999999909</v>
      </c>
      <c r="IE37">
        <f t="shared" si="149"/>
        <v>55.549999999999955</v>
      </c>
      <c r="IF37" s="12">
        <f t="shared" si="150"/>
        <v>64.599999999999909</v>
      </c>
      <c r="IG37" s="12">
        <f t="shared" si="151"/>
        <v>50.549999999999955</v>
      </c>
      <c r="IH37" s="12">
        <f t="shared" si="152"/>
        <v>28.149999999999864</v>
      </c>
      <c r="II37" s="13" t="str">
        <f t="shared" si="92"/>
        <v>NR4</v>
      </c>
      <c r="IJ37" t="str">
        <f t="shared" si="93"/>
        <v/>
      </c>
      <c r="IK37" t="str">
        <f t="shared" si="94"/>
        <v/>
      </c>
      <c r="IL37" t="str">
        <f t="shared" si="95"/>
        <v>Only NR4</v>
      </c>
    </row>
    <row r="38" spans="1:246" x14ac:dyDescent="0.25">
      <c r="A38" t="s">
        <v>46</v>
      </c>
      <c r="B38" s="10">
        <v>43951</v>
      </c>
      <c r="C38" s="12">
        <v>14.635820000000001</v>
      </c>
      <c r="D38" s="12">
        <v>54.763609835000004</v>
      </c>
      <c r="E38" s="8">
        <v>23358</v>
      </c>
      <c r="F38" s="12">
        <v>2.1578803605572183</v>
      </c>
      <c r="G38" s="13">
        <v>12.799999999999955</v>
      </c>
      <c r="H38" s="10" t="s">
        <v>46</v>
      </c>
      <c r="I38" s="10">
        <v>43950</v>
      </c>
      <c r="J38" s="12">
        <v>13.209339999999999</v>
      </c>
      <c r="K38" s="12">
        <v>48.335396699999997</v>
      </c>
      <c r="L38" s="8">
        <v>26520</v>
      </c>
      <c r="M38" s="12">
        <v>2.701567749160144</v>
      </c>
      <c r="N38" s="12">
        <v>12.850000000000023</v>
      </c>
      <c r="O38" s="12" t="s">
        <v>46</v>
      </c>
      <c r="P38" s="10">
        <v>43949</v>
      </c>
      <c r="Q38" s="12">
        <v>12.31981</v>
      </c>
      <c r="R38" s="12">
        <v>44.143597585000002</v>
      </c>
      <c r="S38">
        <v>28332</v>
      </c>
      <c r="T38" s="12">
        <v>0</v>
      </c>
      <c r="U38" s="12">
        <v>15.5</v>
      </c>
      <c r="V38" s="12" t="s">
        <v>46</v>
      </c>
      <c r="W38" s="7">
        <v>43948</v>
      </c>
      <c r="X38" s="12">
        <v>7.5225799999999996</v>
      </c>
      <c r="Y38" s="12">
        <v>27.266099439999998</v>
      </c>
      <c r="Z38" s="8">
        <v>27728</v>
      </c>
      <c r="AA38" s="12">
        <v>-1.4261977291609065</v>
      </c>
      <c r="AB38" s="12">
        <v>23.949999999999989</v>
      </c>
      <c r="AC38" s="8" t="s">
        <v>46</v>
      </c>
      <c r="AD38" s="10">
        <v>43945</v>
      </c>
      <c r="AE38" s="12">
        <v>9.3414900000000003</v>
      </c>
      <c r="AF38" s="12">
        <v>34.285324360000004</v>
      </c>
      <c r="AG38" s="8">
        <v>19235</v>
      </c>
      <c r="AH38" s="12">
        <v>-2.2566612289287686</v>
      </c>
      <c r="AI38">
        <v>17.100000000000023</v>
      </c>
      <c r="AJ38" s="12" t="s">
        <v>46</v>
      </c>
      <c r="AK38" s="7">
        <v>43944</v>
      </c>
      <c r="AL38" s="12">
        <v>5.4774399999999996</v>
      </c>
      <c r="AM38" s="12">
        <v>20.171170775</v>
      </c>
      <c r="AN38" s="8">
        <v>13834</v>
      </c>
      <c r="AO38" s="12">
        <v>0.27247956403269752</v>
      </c>
      <c r="AP38" s="12">
        <v>10.700000000000045</v>
      </c>
      <c r="AQ38" t="s">
        <v>46</v>
      </c>
      <c r="AR38" s="10">
        <v>43943</v>
      </c>
      <c r="AS38" s="12">
        <v>8.0882500000000004</v>
      </c>
      <c r="AT38" s="12">
        <v>29.610536139999997</v>
      </c>
      <c r="AU38">
        <v>25793</v>
      </c>
      <c r="AV38" s="12">
        <v>0.31442241968557139</v>
      </c>
      <c r="AW38" s="12">
        <v>12.350000000000023</v>
      </c>
      <c r="AX38" s="10" t="s">
        <v>46</v>
      </c>
      <c r="AY38" s="10">
        <v>43942</v>
      </c>
      <c r="AZ38" s="12">
        <v>14.14222</v>
      </c>
      <c r="BA38" s="12">
        <v>52.234086864999995</v>
      </c>
      <c r="BB38" s="8">
        <v>46433</v>
      </c>
      <c r="BC38" s="12">
        <v>-2.376451525789903</v>
      </c>
      <c r="BD38" s="12">
        <v>12.800000000000011</v>
      </c>
      <c r="BE38" s="12" t="s">
        <v>46</v>
      </c>
      <c r="BF38" s="10">
        <v>43941</v>
      </c>
      <c r="BG38" s="12">
        <v>19.539020000000001</v>
      </c>
      <c r="BH38" s="12">
        <v>73.654008489999995</v>
      </c>
      <c r="BI38">
        <v>51227</v>
      </c>
      <c r="BJ38" s="12">
        <v>-1.5654019633855074</v>
      </c>
      <c r="BK38" s="12">
        <v>14.949999999999989</v>
      </c>
      <c r="BL38" s="12" t="s">
        <v>46</v>
      </c>
      <c r="BM38" s="7">
        <v>43938</v>
      </c>
      <c r="BN38" s="12">
        <v>20.087070000000001</v>
      </c>
      <c r="BO38" s="12">
        <v>75.733772334999998</v>
      </c>
      <c r="BP38" s="8">
        <v>49797</v>
      </c>
      <c r="BQ38" s="12">
        <v>1.4957552890446062</v>
      </c>
      <c r="BR38" s="12">
        <v>24.75</v>
      </c>
      <c r="BS38" t="s">
        <v>46</v>
      </c>
      <c r="BT38" s="10">
        <v>43937</v>
      </c>
      <c r="BU38" s="12">
        <v>18.19182</v>
      </c>
      <c r="BV38" s="12">
        <v>67.630639614999993</v>
      </c>
      <c r="BW38" s="8">
        <v>49894</v>
      </c>
      <c r="BX38" s="12">
        <v>-3.480641376613224</v>
      </c>
      <c r="BY38">
        <v>19.300000000000011</v>
      </c>
      <c r="BZ38" s="12" t="s">
        <v>46</v>
      </c>
      <c r="CA38" s="7">
        <v>43936</v>
      </c>
      <c r="CB38" s="12">
        <v>17.249759999999998</v>
      </c>
      <c r="CC38" s="12">
        <v>67.203410829999996</v>
      </c>
      <c r="CD38" s="8">
        <v>50211</v>
      </c>
      <c r="CE38" s="12">
        <v>0.52328623757195181</v>
      </c>
      <c r="CF38" s="12">
        <v>18.150000000000034</v>
      </c>
      <c r="CG38" s="12" t="s">
        <v>46</v>
      </c>
      <c r="CH38" s="10">
        <v>43934</v>
      </c>
      <c r="CI38" s="12">
        <v>28.454039999999999</v>
      </c>
      <c r="CJ38" s="12">
        <v>110.180126325</v>
      </c>
      <c r="CK38" s="8">
        <v>54982</v>
      </c>
      <c r="CL38" s="12">
        <v>2.2044088176352705</v>
      </c>
      <c r="CM38" s="12">
        <v>22.800000000000011</v>
      </c>
      <c r="CN38" s="12" t="s">
        <v>46</v>
      </c>
      <c r="CO38" s="10">
        <v>43930</v>
      </c>
      <c r="CP38" s="12">
        <v>41.743650000000002</v>
      </c>
      <c r="CQ38" s="12">
        <v>155.37253351500001</v>
      </c>
      <c r="CR38" s="8">
        <v>109649</v>
      </c>
      <c r="CS38" s="12">
        <v>11.161048689138577</v>
      </c>
      <c r="CT38" s="12">
        <v>48.699999999999989</v>
      </c>
      <c r="CU38" s="12" t="s">
        <v>46</v>
      </c>
      <c r="CV38" s="10">
        <v>43929</v>
      </c>
      <c r="CW38" s="12">
        <v>15.362640000000001</v>
      </c>
      <c r="CX38" s="12">
        <v>52.461165219999998</v>
      </c>
      <c r="CY38" s="8">
        <v>34074</v>
      </c>
      <c r="CZ38" s="12">
        <v>1.0024301336573547</v>
      </c>
      <c r="DA38" s="12">
        <v>25.849999999999966</v>
      </c>
      <c r="DD38" t="str">
        <f t="shared" si="1"/>
        <v>CONCOR</v>
      </c>
      <c r="DE38" s="12">
        <v>10.799025537990556</v>
      </c>
      <c r="DF38" s="12">
        <v>7.2203223913355705</v>
      </c>
      <c r="DG38" s="12">
        <v>63.771073222218988</v>
      </c>
      <c r="DH38" s="12">
        <v>-19.471304898897294</v>
      </c>
      <c r="DI38" s="12">
        <v>70.544816556639617</v>
      </c>
      <c r="DJ38" s="12">
        <v>-32.279046765369522</v>
      </c>
      <c r="DK38" s="12">
        <v>-42.807776996822277</v>
      </c>
      <c r="DL38" s="12">
        <v>-27.62062785134567</v>
      </c>
      <c r="DM38" s="12">
        <v>-2.7283720323571328</v>
      </c>
      <c r="DN38" s="12">
        <v>10.418143978997158</v>
      </c>
      <c r="DO38" s="12">
        <v>5.461293374516524</v>
      </c>
      <c r="DP38" s="12">
        <v>-39.376763369981909</v>
      </c>
      <c r="DQ38" s="12">
        <v>-31.83624335677403</v>
      </c>
      <c r="DT38" t="str">
        <f t="shared" si="2"/>
        <v>CONCOR</v>
      </c>
      <c r="DU38" s="13">
        <v>13.299183567060716</v>
      </c>
      <c r="DV38" s="13">
        <v>9.4958257693622343</v>
      </c>
      <c r="DW38" s="13">
        <v>61.899202642239047</v>
      </c>
      <c r="DX38" s="13">
        <v>-20.47297218570052</v>
      </c>
      <c r="DY38" s="13">
        <v>69.971910616576523</v>
      </c>
      <c r="DZ38" s="13">
        <v>-31.878400716455239</v>
      </c>
      <c r="EA38" s="13">
        <v>-43.311852628860919</v>
      </c>
      <c r="EB38" s="13">
        <v>-29.081813826749407</v>
      </c>
      <c r="EC38" s="13">
        <v>-2.7461511303047152</v>
      </c>
      <c r="ED38" s="13">
        <v>11.981452143774769</v>
      </c>
      <c r="EE38" s="13">
        <v>0.63572485343151597</v>
      </c>
      <c r="EF38" s="13">
        <v>-39.005868779121684</v>
      </c>
      <c r="EG38" s="13">
        <v>-29.086484057130363</v>
      </c>
      <c r="EI38" t="str">
        <f t="shared" si="3"/>
        <v>CONCOR</v>
      </c>
      <c r="EJ38" s="12">
        <f t="shared" si="66"/>
        <v>14.635820000000001</v>
      </c>
      <c r="EK38" s="12">
        <f t="shared" si="67"/>
        <v>13.209339999999999</v>
      </c>
      <c r="EL38" s="12">
        <f t="shared" si="68"/>
        <v>12.31981</v>
      </c>
      <c r="EM38" s="12">
        <f t="shared" si="69"/>
        <v>7.5225799999999996</v>
      </c>
      <c r="EN38" s="12">
        <f t="shared" si="70"/>
        <v>9.3414900000000003</v>
      </c>
      <c r="EO38" s="12">
        <f t="shared" si="71"/>
        <v>5.4774399999999996</v>
      </c>
      <c r="EP38" s="12">
        <f t="shared" si="72"/>
        <v>8.0882500000000004</v>
      </c>
      <c r="EQ38" s="12">
        <f t="shared" si="73"/>
        <v>14.14222</v>
      </c>
      <c r="ER38" s="12">
        <f t="shared" si="74"/>
        <v>19.539020000000001</v>
      </c>
      <c r="ES38" s="12">
        <f t="shared" si="75"/>
        <v>20.087070000000001</v>
      </c>
      <c r="ET38" s="12">
        <f t="shared" si="76"/>
        <v>18.19182</v>
      </c>
      <c r="EU38" s="12">
        <f t="shared" si="77"/>
        <v>17.249759999999998</v>
      </c>
      <c r="EV38" s="12">
        <f t="shared" si="78"/>
        <v>28.454039999999999</v>
      </c>
      <c r="EW38" s="12">
        <f t="shared" si="79"/>
        <v>41.743650000000002</v>
      </c>
      <c r="EZ38" s="10" t="str">
        <f t="shared" si="4"/>
        <v>CONCOR</v>
      </c>
      <c r="FA38" s="12">
        <f t="shared" si="80"/>
        <v>11.017243333333333</v>
      </c>
      <c r="FB38" s="12">
        <f t="shared" si="81"/>
        <v>9.5741320000000005</v>
      </c>
      <c r="FC38" s="12">
        <f t="shared" si="82"/>
        <v>11.205018750000001</v>
      </c>
      <c r="FD38" s="12">
        <f t="shared" si="83"/>
        <v>16.566653076923078</v>
      </c>
      <c r="FF38" s="12"/>
      <c r="FG38" s="10" t="str">
        <f t="shared" si="5"/>
        <v>CONCOR</v>
      </c>
      <c r="FH38" s="12">
        <f t="shared" si="97"/>
        <v>54.763609835000004</v>
      </c>
      <c r="FI38" s="12">
        <f t="shared" si="98"/>
        <v>48.335396699999997</v>
      </c>
      <c r="FJ38" s="12">
        <f t="shared" si="99"/>
        <v>44.143597585000002</v>
      </c>
      <c r="FK38" s="12">
        <f t="shared" si="100"/>
        <v>27.266099439999998</v>
      </c>
      <c r="FL38" s="12">
        <f t="shared" si="101"/>
        <v>34.285324360000004</v>
      </c>
      <c r="FM38" s="12">
        <f t="shared" si="102"/>
        <v>20.171170775</v>
      </c>
      <c r="FN38" s="12">
        <f t="shared" si="103"/>
        <v>29.610536139999997</v>
      </c>
      <c r="FO38" s="12">
        <f t="shared" si="104"/>
        <v>52.234086864999995</v>
      </c>
      <c r="FP38" s="12">
        <f t="shared" si="105"/>
        <v>73.654008489999995</v>
      </c>
      <c r="FQ38" s="12">
        <f t="shared" si="106"/>
        <v>75.733772334999998</v>
      </c>
      <c r="FR38" s="12">
        <f t="shared" si="107"/>
        <v>67.630639614999993</v>
      </c>
      <c r="FS38" s="12">
        <f t="shared" si="108"/>
        <v>67.203410829999996</v>
      </c>
      <c r="FT38" s="12">
        <f t="shared" si="109"/>
        <v>110.180126325</v>
      </c>
      <c r="FU38" s="12">
        <f t="shared" si="110"/>
        <v>155.37253351500001</v>
      </c>
      <c r="FX38" s="10" t="str">
        <f t="shared" si="20"/>
        <v>CONCOR</v>
      </c>
      <c r="FY38" s="12">
        <f t="shared" si="84"/>
        <v>39.915031241666668</v>
      </c>
      <c r="FZ38" s="12">
        <f t="shared" si="85"/>
        <v>34.840317772000006</v>
      </c>
      <c r="GA38" s="12">
        <f t="shared" si="86"/>
        <v>41.212527544375007</v>
      </c>
      <c r="GB38" s="12">
        <f t="shared" si="87"/>
        <v>61.986207921153856</v>
      </c>
      <c r="GE38" s="10" t="str">
        <f t="shared" si="21"/>
        <v>CONCOR</v>
      </c>
      <c r="GF38" s="8">
        <f t="shared" si="111"/>
        <v>23358</v>
      </c>
      <c r="GG38" s="8">
        <f t="shared" si="112"/>
        <v>26520</v>
      </c>
      <c r="GH38">
        <f t="shared" si="113"/>
        <v>28332</v>
      </c>
      <c r="GI38" s="8">
        <f t="shared" si="114"/>
        <v>27728</v>
      </c>
      <c r="GJ38" s="8">
        <f t="shared" si="115"/>
        <v>19235</v>
      </c>
      <c r="GK38" s="8">
        <f t="shared" si="116"/>
        <v>13834</v>
      </c>
      <c r="GL38">
        <f t="shared" si="117"/>
        <v>25793</v>
      </c>
      <c r="GM38" s="8">
        <f t="shared" si="118"/>
        <v>46433</v>
      </c>
      <c r="GN38" s="8">
        <f t="shared" si="119"/>
        <v>51227</v>
      </c>
      <c r="GO38" s="8">
        <f t="shared" si="120"/>
        <v>49797</v>
      </c>
      <c r="GP38" s="8">
        <f t="shared" si="121"/>
        <v>49894</v>
      </c>
      <c r="GQ38" s="8">
        <f t="shared" si="122"/>
        <v>50211</v>
      </c>
      <c r="GR38" s="8">
        <f t="shared" si="123"/>
        <v>54982</v>
      </c>
      <c r="GS38" s="8">
        <f t="shared" si="124"/>
        <v>109649</v>
      </c>
      <c r="GV38" s="10" t="str">
        <f t="shared" si="96"/>
        <v>CONCOR</v>
      </c>
      <c r="GW38" s="8">
        <f t="shared" si="88"/>
        <v>27526.666666666668</v>
      </c>
      <c r="GX38" s="8">
        <f t="shared" si="89"/>
        <v>23129.8</v>
      </c>
      <c r="GY38" s="8">
        <f t="shared" si="90"/>
        <v>29887.75</v>
      </c>
      <c r="GZ38" s="8">
        <f t="shared" si="91"/>
        <v>42587.307692307695</v>
      </c>
      <c r="HC38" s="10" t="str">
        <f t="shared" si="36"/>
        <v>CONCOR</v>
      </c>
      <c r="HD38" s="12">
        <f t="shared" si="125"/>
        <v>2.1578803605572183</v>
      </c>
      <c r="HE38" s="12">
        <f t="shared" si="126"/>
        <v>2.701567749160144</v>
      </c>
      <c r="HF38" s="12">
        <f t="shared" si="127"/>
        <v>0</v>
      </c>
      <c r="HG38" s="12">
        <f t="shared" si="128"/>
        <v>-1.4261977291609065</v>
      </c>
      <c r="HH38" s="12">
        <f t="shared" si="129"/>
        <v>-2.2566612289287686</v>
      </c>
      <c r="HI38" s="12">
        <f t="shared" si="130"/>
        <v>0.27247956403269752</v>
      </c>
      <c r="HJ38" s="12">
        <f t="shared" si="131"/>
        <v>0.31442241968557139</v>
      </c>
      <c r="HK38" s="12">
        <f t="shared" si="132"/>
        <v>-2.376451525789903</v>
      </c>
      <c r="HL38" s="12">
        <f t="shared" si="133"/>
        <v>-1.5654019633855074</v>
      </c>
      <c r="HM38" s="12">
        <f t="shared" si="134"/>
        <v>1.4957552890446062</v>
      </c>
      <c r="HN38" s="12">
        <f t="shared" si="135"/>
        <v>-3.480641376613224</v>
      </c>
      <c r="HO38" s="12">
        <f t="shared" si="136"/>
        <v>0.52328623757195181</v>
      </c>
      <c r="HP38" s="12">
        <f t="shared" si="137"/>
        <v>2.2044088176352705</v>
      </c>
      <c r="HQ38" s="12">
        <f t="shared" si="138"/>
        <v>11.161048689138577</v>
      </c>
      <c r="HT38" s="10" t="str">
        <f t="shared" si="51"/>
        <v>CONCOR</v>
      </c>
      <c r="HU38" s="13">
        <f t="shared" si="139"/>
        <v>12.799999999999955</v>
      </c>
      <c r="HV38" s="12">
        <f t="shared" si="140"/>
        <v>12.850000000000023</v>
      </c>
      <c r="HW38" s="12">
        <f t="shared" si="141"/>
        <v>15.5</v>
      </c>
      <c r="HX38" s="12">
        <f t="shared" si="142"/>
        <v>23.949999999999989</v>
      </c>
      <c r="HY38">
        <f t="shared" si="143"/>
        <v>17.100000000000023</v>
      </c>
      <c r="HZ38" s="12">
        <f t="shared" si="144"/>
        <v>10.700000000000045</v>
      </c>
      <c r="IA38" s="12">
        <f t="shared" si="145"/>
        <v>12.350000000000023</v>
      </c>
      <c r="IB38" s="12">
        <f t="shared" si="146"/>
        <v>12.800000000000011</v>
      </c>
      <c r="IC38" s="12">
        <f t="shared" si="147"/>
        <v>14.949999999999989</v>
      </c>
      <c r="ID38" s="12">
        <f t="shared" si="148"/>
        <v>24.75</v>
      </c>
      <c r="IE38">
        <f t="shared" si="149"/>
        <v>19.300000000000011</v>
      </c>
      <c r="IF38" s="12">
        <f t="shared" si="150"/>
        <v>18.150000000000034</v>
      </c>
      <c r="IG38" s="12">
        <f t="shared" si="151"/>
        <v>22.800000000000011</v>
      </c>
      <c r="IH38" s="12">
        <f t="shared" si="152"/>
        <v>48.699999999999989</v>
      </c>
      <c r="II38" s="13" t="str">
        <f t="shared" si="92"/>
        <v>NR4</v>
      </c>
      <c r="IJ38" t="str">
        <f t="shared" si="93"/>
        <v/>
      </c>
      <c r="IK38" t="str">
        <f t="shared" si="94"/>
        <v/>
      </c>
      <c r="IL38" t="str">
        <f t="shared" si="95"/>
        <v>Only NR4</v>
      </c>
    </row>
    <row r="39" spans="1:246" x14ac:dyDescent="0.25">
      <c r="A39" t="s">
        <v>47</v>
      </c>
      <c r="B39" s="10">
        <v>43951</v>
      </c>
      <c r="C39" s="12">
        <v>17.971789999999999</v>
      </c>
      <c r="D39" s="12">
        <v>67.522102220000008</v>
      </c>
      <c r="E39" s="8">
        <v>38906</v>
      </c>
      <c r="F39" s="12">
        <v>-0.76527246338566501</v>
      </c>
      <c r="G39" s="13">
        <v>11</v>
      </c>
      <c r="H39" s="10" t="s">
        <v>47</v>
      </c>
      <c r="I39" s="10">
        <v>43950</v>
      </c>
      <c r="J39" s="12">
        <v>16.296669999999999</v>
      </c>
      <c r="K39" s="12">
        <v>63.130205814999997</v>
      </c>
      <c r="L39" s="8">
        <v>34111</v>
      </c>
      <c r="M39" s="12">
        <v>-2.5501618122977407</v>
      </c>
      <c r="N39" s="12">
        <v>20.850000000000023</v>
      </c>
      <c r="O39" s="12" t="s">
        <v>47</v>
      </c>
      <c r="P39" s="10">
        <v>43949</v>
      </c>
      <c r="Q39" s="12">
        <v>21.750350000000001</v>
      </c>
      <c r="R39" s="12">
        <v>81.845937579999998</v>
      </c>
      <c r="S39">
        <v>43482</v>
      </c>
      <c r="T39" s="12">
        <v>5.085892060056814</v>
      </c>
      <c r="U39" s="12">
        <v>24.800000000000011</v>
      </c>
      <c r="V39" s="12" t="s">
        <v>47</v>
      </c>
      <c r="W39" s="7">
        <v>43948</v>
      </c>
      <c r="X39" s="12">
        <v>27.747679999999999</v>
      </c>
      <c r="Y39" s="12">
        <v>101.76690850499999</v>
      </c>
      <c r="Z39" s="8">
        <v>54844</v>
      </c>
      <c r="AA39" s="12">
        <v>-3.8836212495129212</v>
      </c>
      <c r="AB39" s="12">
        <v>23.5</v>
      </c>
      <c r="AC39" s="8" t="s">
        <v>47</v>
      </c>
      <c r="AD39" s="10">
        <v>43945</v>
      </c>
      <c r="AE39" s="12">
        <v>12.763310000000001</v>
      </c>
      <c r="AF39" s="12">
        <v>51.802347739999995</v>
      </c>
      <c r="AG39" s="8">
        <v>32809</v>
      </c>
      <c r="AH39" s="12">
        <v>-9.9367768102111373</v>
      </c>
      <c r="AI39">
        <v>49.300000000000011</v>
      </c>
      <c r="AJ39" s="12" t="s">
        <v>47</v>
      </c>
      <c r="AK39" s="7">
        <v>43944</v>
      </c>
      <c r="AL39" s="12">
        <v>14.87449</v>
      </c>
      <c r="AM39" s="12">
        <v>61.80135421</v>
      </c>
      <c r="AN39" s="8">
        <v>33536</v>
      </c>
      <c r="AO39" s="12">
        <v>2.2961973028793556</v>
      </c>
      <c r="AP39" s="12">
        <v>19.199999999999989</v>
      </c>
      <c r="AQ39" t="s">
        <v>47</v>
      </c>
      <c r="AR39" s="10">
        <v>43943</v>
      </c>
      <c r="AS39" s="12">
        <v>7.8360599999999998</v>
      </c>
      <c r="AT39" s="12">
        <v>32.049526475</v>
      </c>
      <c r="AU39">
        <v>15992</v>
      </c>
      <c r="AV39" s="12">
        <v>2.6791277258566981</v>
      </c>
      <c r="AW39" s="12">
        <v>15</v>
      </c>
      <c r="AX39" s="10" t="s">
        <v>47</v>
      </c>
      <c r="AY39" s="10">
        <v>43942</v>
      </c>
      <c r="AZ39" s="12">
        <v>16.748799999999999</v>
      </c>
      <c r="BA39" s="12">
        <v>66.693347595000006</v>
      </c>
      <c r="BB39" s="8">
        <v>27098</v>
      </c>
      <c r="BC39" s="12">
        <v>0.64935064935065501</v>
      </c>
      <c r="BD39" s="12">
        <v>24.350000000000023</v>
      </c>
      <c r="BE39" s="12" t="s">
        <v>47</v>
      </c>
      <c r="BF39" s="10">
        <v>43941</v>
      </c>
      <c r="BG39" s="12">
        <v>13.61181</v>
      </c>
      <c r="BH39" s="12">
        <v>55.214369995000006</v>
      </c>
      <c r="BI39">
        <v>27109</v>
      </c>
      <c r="BJ39" s="12">
        <v>-0.71799950482792219</v>
      </c>
      <c r="BK39" s="12">
        <v>14.449999999999989</v>
      </c>
      <c r="BL39" s="12" t="s">
        <v>47</v>
      </c>
      <c r="BM39" s="7">
        <v>43938</v>
      </c>
      <c r="BN39" s="12">
        <v>12.29378</v>
      </c>
      <c r="BO39" s="12">
        <v>49.053228785000002</v>
      </c>
      <c r="BP39" s="8">
        <v>26045</v>
      </c>
      <c r="BQ39" s="12">
        <v>3.1298101590559226</v>
      </c>
      <c r="BR39" s="12">
        <v>13.949999999999989</v>
      </c>
      <c r="BS39" t="s">
        <v>47</v>
      </c>
      <c r="BT39" s="10">
        <v>43937</v>
      </c>
      <c r="BU39" s="12">
        <v>20.370460000000001</v>
      </c>
      <c r="BV39" s="12">
        <v>78.032855435000002</v>
      </c>
      <c r="BW39" s="8">
        <v>32953</v>
      </c>
      <c r="BX39" s="12">
        <v>3.8492274906766237</v>
      </c>
      <c r="BY39">
        <v>33.5</v>
      </c>
      <c r="BZ39" s="12" t="s">
        <v>47</v>
      </c>
      <c r="CA39" s="7">
        <v>43936</v>
      </c>
      <c r="CB39" s="12">
        <v>23.146270000000001</v>
      </c>
      <c r="CC39" s="12">
        <v>87.701303830000001</v>
      </c>
      <c r="CD39" s="8">
        <v>38733</v>
      </c>
      <c r="CE39" s="12">
        <v>3.0386740331491713</v>
      </c>
      <c r="CF39" s="12">
        <v>27.850000000000023</v>
      </c>
      <c r="CG39" s="12" t="s">
        <v>47</v>
      </c>
      <c r="CH39" s="10">
        <v>43934</v>
      </c>
      <c r="CI39" s="12">
        <v>19.979780000000002</v>
      </c>
      <c r="CJ39" s="12">
        <v>71.841440649999996</v>
      </c>
      <c r="CK39" s="8">
        <v>32826</v>
      </c>
      <c r="CL39" s="12">
        <v>1.8675721561969505</v>
      </c>
      <c r="CM39" s="12">
        <v>30.949999999999989</v>
      </c>
      <c r="CN39" s="12" t="s">
        <v>47</v>
      </c>
      <c r="CO39" s="10">
        <v>43930</v>
      </c>
      <c r="CP39" s="12">
        <v>28.570170000000001</v>
      </c>
      <c r="CQ39" s="12">
        <v>99.445838705</v>
      </c>
      <c r="CR39" s="8">
        <v>64942</v>
      </c>
      <c r="CS39" s="12">
        <v>7.4079684896227809</v>
      </c>
      <c r="CT39" s="12">
        <v>24.75</v>
      </c>
      <c r="CU39" s="12" t="s">
        <v>47</v>
      </c>
      <c r="CV39" s="10">
        <v>43929</v>
      </c>
      <c r="CW39" s="12">
        <v>56.040559999999999</v>
      </c>
      <c r="CX39" s="12">
        <v>177.39825021999999</v>
      </c>
      <c r="CY39" s="8">
        <v>88848</v>
      </c>
      <c r="CZ39" s="12">
        <v>14.609089326136182</v>
      </c>
      <c r="DA39" s="12">
        <v>58.050000000000011</v>
      </c>
      <c r="DD39" t="str">
        <f t="shared" si="1"/>
        <v>CUMMINSIND</v>
      </c>
      <c r="DE39" s="12">
        <v>10.278909740456179</v>
      </c>
      <c r="DF39" s="12">
        <v>-25.073987315146663</v>
      </c>
      <c r="DG39" s="12">
        <v>-21.613806992152128</v>
      </c>
      <c r="DH39" s="12">
        <v>117.40191219989171</v>
      </c>
      <c r="DI39" s="12">
        <v>-14.193293349889638</v>
      </c>
      <c r="DJ39" s="12">
        <v>89.821032508684212</v>
      </c>
      <c r="DK39" s="12">
        <v>-53.214200420328616</v>
      </c>
      <c r="DL39" s="12">
        <v>23.046090123209176</v>
      </c>
      <c r="DM39" s="12">
        <v>10.721112627686523</v>
      </c>
      <c r="DN39" s="12">
        <v>-39.648981908115971</v>
      </c>
      <c r="DO39" s="12">
        <v>-11.992472221226141</v>
      </c>
      <c r="DP39" s="12">
        <v>15.848472806006869</v>
      </c>
      <c r="DQ39" s="12">
        <v>-30.067689481721665</v>
      </c>
      <c r="DT39" t="str">
        <f t="shared" si="2"/>
        <v>CUMMINSIND</v>
      </c>
      <c r="DU39" s="13">
        <v>6.9568859285367299</v>
      </c>
      <c r="DV39" s="13">
        <v>-22.867025925026983</v>
      </c>
      <c r="DW39" s="13">
        <v>-19.575096873480476</v>
      </c>
      <c r="DX39" s="13">
        <v>96.452309489477202</v>
      </c>
      <c r="DY39" s="13">
        <v>-16.179267586958602</v>
      </c>
      <c r="DZ39" s="13">
        <v>92.830787244883922</v>
      </c>
      <c r="EA39" s="13">
        <v>-51.944942590641908</v>
      </c>
      <c r="EB39" s="13">
        <v>20.78983714029426</v>
      </c>
      <c r="EC39" s="13">
        <v>12.560113498347372</v>
      </c>
      <c r="ED39" s="13">
        <v>-37.137724216871085</v>
      </c>
      <c r="EE39" s="13">
        <v>-11.024292653323942</v>
      </c>
      <c r="EF39" s="13">
        <v>22.076204258300887</v>
      </c>
      <c r="EG39" s="13">
        <v>-27.758223385180315</v>
      </c>
      <c r="EI39" t="str">
        <f t="shared" si="3"/>
        <v>CUMMINSIND</v>
      </c>
      <c r="EJ39" s="12">
        <f t="shared" si="66"/>
        <v>17.971789999999999</v>
      </c>
      <c r="EK39" s="12">
        <f t="shared" si="67"/>
        <v>16.296669999999999</v>
      </c>
      <c r="EL39" s="12">
        <f t="shared" si="68"/>
        <v>21.750350000000001</v>
      </c>
      <c r="EM39" s="12">
        <f t="shared" si="69"/>
        <v>27.747679999999999</v>
      </c>
      <c r="EN39" s="12">
        <f t="shared" si="70"/>
        <v>12.763310000000001</v>
      </c>
      <c r="EO39" s="12">
        <f t="shared" si="71"/>
        <v>14.87449</v>
      </c>
      <c r="EP39" s="12">
        <f t="shared" si="72"/>
        <v>7.8360599999999998</v>
      </c>
      <c r="EQ39" s="12">
        <f t="shared" si="73"/>
        <v>16.748799999999999</v>
      </c>
      <c r="ER39" s="12">
        <f t="shared" si="74"/>
        <v>13.61181</v>
      </c>
      <c r="ES39" s="12">
        <f t="shared" si="75"/>
        <v>12.29378</v>
      </c>
      <c r="ET39" s="12">
        <f t="shared" si="76"/>
        <v>20.370460000000001</v>
      </c>
      <c r="EU39" s="12">
        <f t="shared" si="77"/>
        <v>23.146270000000001</v>
      </c>
      <c r="EV39" s="12">
        <f t="shared" si="78"/>
        <v>19.979780000000002</v>
      </c>
      <c r="EW39" s="12">
        <f t="shared" si="79"/>
        <v>28.570170000000001</v>
      </c>
      <c r="EZ39" s="10" t="str">
        <f t="shared" si="4"/>
        <v>CUMMINSIND</v>
      </c>
      <c r="FA39" s="12">
        <f t="shared" si="80"/>
        <v>21.931566666666669</v>
      </c>
      <c r="FB39" s="12">
        <f t="shared" si="81"/>
        <v>18.686500000000002</v>
      </c>
      <c r="FC39" s="12">
        <f t="shared" si="82"/>
        <v>16.453646250000002</v>
      </c>
      <c r="FD39" s="12">
        <f t="shared" si="83"/>
        <v>18.153048461538461</v>
      </c>
      <c r="FF39" s="12"/>
      <c r="FG39" s="10" t="str">
        <f t="shared" si="5"/>
        <v>CUMMINSIND</v>
      </c>
      <c r="FH39" s="12">
        <f t="shared" si="97"/>
        <v>67.522102220000008</v>
      </c>
      <c r="FI39" s="12">
        <f t="shared" si="98"/>
        <v>63.130205814999997</v>
      </c>
      <c r="FJ39" s="12">
        <f t="shared" si="99"/>
        <v>81.845937579999998</v>
      </c>
      <c r="FK39" s="12">
        <f t="shared" si="100"/>
        <v>101.76690850499999</v>
      </c>
      <c r="FL39" s="12">
        <f t="shared" si="101"/>
        <v>51.802347739999995</v>
      </c>
      <c r="FM39" s="12">
        <f t="shared" si="102"/>
        <v>61.80135421</v>
      </c>
      <c r="FN39" s="12">
        <f t="shared" si="103"/>
        <v>32.049526475</v>
      </c>
      <c r="FO39" s="12">
        <f t="shared" si="104"/>
        <v>66.693347595000006</v>
      </c>
      <c r="FP39" s="12">
        <f t="shared" si="105"/>
        <v>55.214369995000006</v>
      </c>
      <c r="FQ39" s="12">
        <f t="shared" si="106"/>
        <v>49.053228785000002</v>
      </c>
      <c r="FR39" s="12">
        <f t="shared" si="107"/>
        <v>78.032855435000002</v>
      </c>
      <c r="FS39" s="12">
        <f t="shared" si="108"/>
        <v>87.701303830000001</v>
      </c>
      <c r="FT39" s="12">
        <f t="shared" si="109"/>
        <v>71.841440649999996</v>
      </c>
      <c r="FU39" s="12">
        <f t="shared" si="110"/>
        <v>99.445838705</v>
      </c>
      <c r="FX39" s="10" t="str">
        <f t="shared" si="20"/>
        <v>CUMMINSIND</v>
      </c>
      <c r="FY39" s="12">
        <f t="shared" si="84"/>
        <v>82.247683966666671</v>
      </c>
      <c r="FZ39" s="12">
        <f t="shared" si="85"/>
        <v>72.06935077</v>
      </c>
      <c r="GA39" s="12">
        <f t="shared" si="86"/>
        <v>64.287999739374996</v>
      </c>
      <c r="GB39" s="12">
        <f t="shared" si="87"/>
        <v>69.259897332307688</v>
      </c>
      <c r="GE39" s="10" t="str">
        <f t="shared" si="21"/>
        <v>CUMMINSIND</v>
      </c>
      <c r="GF39" s="8">
        <f t="shared" si="111"/>
        <v>38906</v>
      </c>
      <c r="GG39" s="8">
        <f t="shared" si="112"/>
        <v>34111</v>
      </c>
      <c r="GH39">
        <f t="shared" si="113"/>
        <v>43482</v>
      </c>
      <c r="GI39" s="8">
        <f t="shared" si="114"/>
        <v>54844</v>
      </c>
      <c r="GJ39" s="8">
        <f t="shared" si="115"/>
        <v>32809</v>
      </c>
      <c r="GK39" s="8">
        <f t="shared" si="116"/>
        <v>33536</v>
      </c>
      <c r="GL39">
        <f t="shared" si="117"/>
        <v>15992</v>
      </c>
      <c r="GM39" s="8">
        <f t="shared" si="118"/>
        <v>27098</v>
      </c>
      <c r="GN39" s="8">
        <f t="shared" si="119"/>
        <v>27109</v>
      </c>
      <c r="GO39" s="8">
        <f t="shared" si="120"/>
        <v>26045</v>
      </c>
      <c r="GP39" s="8">
        <f t="shared" si="121"/>
        <v>32953</v>
      </c>
      <c r="GQ39" s="8">
        <f t="shared" si="122"/>
        <v>38733</v>
      </c>
      <c r="GR39" s="8">
        <f t="shared" si="123"/>
        <v>32826</v>
      </c>
      <c r="GS39" s="8">
        <f t="shared" si="124"/>
        <v>64942</v>
      </c>
      <c r="GV39" s="10" t="str">
        <f t="shared" si="96"/>
        <v>CUMMINSIND</v>
      </c>
      <c r="GW39" s="8">
        <f t="shared" si="88"/>
        <v>44145.666666666664</v>
      </c>
      <c r="GX39" s="8">
        <f t="shared" si="89"/>
        <v>39756.400000000001</v>
      </c>
      <c r="GY39" s="8">
        <f t="shared" si="90"/>
        <v>33622.625</v>
      </c>
      <c r="GZ39" s="8">
        <f t="shared" si="91"/>
        <v>35729.230769230766</v>
      </c>
      <c r="HC39" s="10" t="str">
        <f t="shared" si="36"/>
        <v>CUMMINSIND</v>
      </c>
      <c r="HD39" s="12">
        <f t="shared" si="125"/>
        <v>-0.76527246338566501</v>
      </c>
      <c r="HE39" s="12">
        <f t="shared" si="126"/>
        <v>-2.5501618122977407</v>
      </c>
      <c r="HF39" s="12">
        <f t="shared" si="127"/>
        <v>5.085892060056814</v>
      </c>
      <c r="HG39" s="12">
        <f t="shared" si="128"/>
        <v>-3.8836212495129212</v>
      </c>
      <c r="HH39" s="12">
        <f t="shared" si="129"/>
        <v>-9.9367768102111373</v>
      </c>
      <c r="HI39" s="12">
        <f t="shared" si="130"/>
        <v>2.2961973028793556</v>
      </c>
      <c r="HJ39" s="12">
        <f t="shared" si="131"/>
        <v>2.6791277258566981</v>
      </c>
      <c r="HK39" s="12">
        <f t="shared" si="132"/>
        <v>0.64935064935065501</v>
      </c>
      <c r="HL39" s="12">
        <f t="shared" si="133"/>
        <v>-0.71799950482792219</v>
      </c>
      <c r="HM39" s="12">
        <f t="shared" si="134"/>
        <v>3.1298101590559226</v>
      </c>
      <c r="HN39" s="12">
        <f t="shared" si="135"/>
        <v>3.8492274906766237</v>
      </c>
      <c r="HO39" s="12">
        <f t="shared" si="136"/>
        <v>3.0386740331491713</v>
      </c>
      <c r="HP39" s="12">
        <f t="shared" si="137"/>
        <v>1.8675721561969505</v>
      </c>
      <c r="HQ39" s="12">
        <f t="shared" si="138"/>
        <v>7.4079684896227809</v>
      </c>
      <c r="HT39" s="10" t="str">
        <f t="shared" si="51"/>
        <v>CUMMINSIND</v>
      </c>
      <c r="HU39" s="13">
        <f t="shared" si="139"/>
        <v>11</v>
      </c>
      <c r="HV39" s="12">
        <f t="shared" si="140"/>
        <v>20.850000000000023</v>
      </c>
      <c r="HW39" s="12">
        <f t="shared" si="141"/>
        <v>24.800000000000011</v>
      </c>
      <c r="HX39" s="12">
        <f t="shared" si="142"/>
        <v>23.5</v>
      </c>
      <c r="HY39">
        <f t="shared" si="143"/>
        <v>49.300000000000011</v>
      </c>
      <c r="HZ39" s="12">
        <f t="shared" si="144"/>
        <v>19.199999999999989</v>
      </c>
      <c r="IA39" s="12">
        <f t="shared" si="145"/>
        <v>15</v>
      </c>
      <c r="IB39" s="12">
        <f t="shared" si="146"/>
        <v>24.350000000000023</v>
      </c>
      <c r="IC39" s="12">
        <f t="shared" si="147"/>
        <v>14.449999999999989</v>
      </c>
      <c r="ID39" s="12">
        <f t="shared" si="148"/>
        <v>13.949999999999989</v>
      </c>
      <c r="IE39">
        <f t="shared" si="149"/>
        <v>33.5</v>
      </c>
      <c r="IF39" s="12">
        <f t="shared" si="150"/>
        <v>27.850000000000023</v>
      </c>
      <c r="IG39" s="12">
        <f t="shared" si="151"/>
        <v>30.949999999999989</v>
      </c>
      <c r="IH39" s="12">
        <f t="shared" si="152"/>
        <v>24.75</v>
      </c>
      <c r="II39" s="13" t="str">
        <f t="shared" si="92"/>
        <v>NR4</v>
      </c>
      <c r="IJ39" t="str">
        <f t="shared" si="93"/>
        <v>NR7</v>
      </c>
      <c r="IK39" t="str">
        <f t="shared" si="94"/>
        <v>NR14</v>
      </c>
      <c r="IL39" t="str">
        <f t="shared" si="95"/>
        <v>ALL</v>
      </c>
    </row>
    <row r="40" spans="1:246" x14ac:dyDescent="0.25">
      <c r="A40" t="s">
        <v>48</v>
      </c>
      <c r="B40" s="10">
        <v>43951</v>
      </c>
      <c r="C40" s="12">
        <v>42.954189999999997</v>
      </c>
      <c r="D40" s="12">
        <v>209.735525975</v>
      </c>
      <c r="E40" s="8">
        <v>95765</v>
      </c>
      <c r="F40" s="12">
        <v>2.4568740198640877</v>
      </c>
      <c r="G40" s="13">
        <v>17.100000000000023</v>
      </c>
      <c r="H40" s="10" t="s">
        <v>48</v>
      </c>
      <c r="I40" s="10">
        <v>43950</v>
      </c>
      <c r="J40" s="12">
        <v>25.032730000000001</v>
      </c>
      <c r="K40" s="12">
        <v>120.34231227000001</v>
      </c>
      <c r="L40" s="8">
        <v>66885</v>
      </c>
      <c r="M40" s="12">
        <v>-2.0510716849553892</v>
      </c>
      <c r="N40" s="12">
        <v>15.199999999999989</v>
      </c>
      <c r="O40" s="12" t="s">
        <v>48</v>
      </c>
      <c r="P40" s="10">
        <v>43949</v>
      </c>
      <c r="Q40" s="12">
        <v>20.10669</v>
      </c>
      <c r="R40" s="12">
        <v>98.013876760000002</v>
      </c>
      <c r="S40">
        <v>53572</v>
      </c>
      <c r="T40" s="12">
        <v>-0.81342145399084897</v>
      </c>
      <c r="U40" s="12">
        <v>12</v>
      </c>
      <c r="V40" s="12" t="s">
        <v>48</v>
      </c>
      <c r="W40" s="7">
        <v>43948</v>
      </c>
      <c r="X40" s="12">
        <v>44.822020000000002</v>
      </c>
      <c r="Y40" s="12">
        <v>220.53712254999999</v>
      </c>
      <c r="Z40" s="8">
        <v>87381</v>
      </c>
      <c r="AA40" s="12">
        <v>-1.6130648231640139</v>
      </c>
      <c r="AB40" s="12">
        <v>17.399999999999977</v>
      </c>
      <c r="AC40" s="8" t="s">
        <v>48</v>
      </c>
      <c r="AD40" s="10">
        <v>43945</v>
      </c>
      <c r="AE40" s="12">
        <v>23.768280000000001</v>
      </c>
      <c r="AF40" s="12">
        <v>118.68377444500001</v>
      </c>
      <c r="AG40" s="8">
        <v>40039</v>
      </c>
      <c r="AH40" s="12">
        <v>-0.38076152304608762</v>
      </c>
      <c r="AI40">
        <v>9.25</v>
      </c>
      <c r="AJ40" s="12" t="s">
        <v>48</v>
      </c>
      <c r="AK40" s="7">
        <v>43944</v>
      </c>
      <c r="AL40" s="12">
        <v>43.225549999999998</v>
      </c>
      <c r="AM40" s="12">
        <v>219.52584723000001</v>
      </c>
      <c r="AN40" s="8">
        <v>86109</v>
      </c>
      <c r="AO40" s="12">
        <v>-0.47742192162322999</v>
      </c>
      <c r="AP40" s="12">
        <v>19.099999999999966</v>
      </c>
      <c r="AQ40" t="s">
        <v>48</v>
      </c>
      <c r="AR40" s="10">
        <v>43943</v>
      </c>
      <c r="AS40" s="12">
        <v>28.019549999999999</v>
      </c>
      <c r="AT40" s="12">
        <v>140.43977093000001</v>
      </c>
      <c r="AU40">
        <v>49027</v>
      </c>
      <c r="AV40" s="12">
        <v>1.1039743075070254</v>
      </c>
      <c r="AW40" s="12">
        <v>9.25</v>
      </c>
      <c r="AX40" s="10" t="s">
        <v>48</v>
      </c>
      <c r="AY40" s="10">
        <v>43942</v>
      </c>
      <c r="AZ40" s="12">
        <v>45.190199999999997</v>
      </c>
      <c r="BA40" s="12">
        <v>223.57056523000003</v>
      </c>
      <c r="BB40" s="8">
        <v>91501</v>
      </c>
      <c r="BC40" s="12">
        <v>1.0449426803286956</v>
      </c>
      <c r="BD40" s="12">
        <v>19</v>
      </c>
      <c r="BE40" s="12" t="s">
        <v>48</v>
      </c>
      <c r="BF40" s="10">
        <v>43941</v>
      </c>
      <c r="BG40" s="12">
        <v>32.340620000000001</v>
      </c>
      <c r="BH40" s="12">
        <v>158.93025061500001</v>
      </c>
      <c r="BI40">
        <v>51890</v>
      </c>
      <c r="BJ40" s="12">
        <v>1.0304019587839124</v>
      </c>
      <c r="BK40" s="12">
        <v>17.449999999999989</v>
      </c>
      <c r="BL40" s="12" t="s">
        <v>48</v>
      </c>
      <c r="BM40" s="7">
        <v>43938</v>
      </c>
      <c r="BN40" s="12">
        <v>34.297330000000002</v>
      </c>
      <c r="BO40" s="12">
        <v>169.98844525499999</v>
      </c>
      <c r="BP40" s="8">
        <v>66609</v>
      </c>
      <c r="BQ40" s="12">
        <v>-2.9990069513406201</v>
      </c>
      <c r="BR40" s="12">
        <v>27.800000000000011</v>
      </c>
      <c r="BS40" t="s">
        <v>48</v>
      </c>
      <c r="BT40" s="10">
        <v>43937</v>
      </c>
      <c r="BU40" s="12">
        <v>34.38673</v>
      </c>
      <c r="BV40" s="12">
        <v>172.82714778499999</v>
      </c>
      <c r="BW40" s="8">
        <v>63461</v>
      </c>
      <c r="BX40" s="12">
        <v>-6.9603261409967726E-2</v>
      </c>
      <c r="BY40">
        <v>16.850000000000023</v>
      </c>
      <c r="BZ40" s="12" t="s">
        <v>48</v>
      </c>
      <c r="CA40" s="7">
        <v>43936</v>
      </c>
      <c r="CB40" s="12">
        <v>43.433149999999998</v>
      </c>
      <c r="CC40" s="12">
        <v>215.85862515500003</v>
      </c>
      <c r="CD40" s="8">
        <v>86825</v>
      </c>
      <c r="CE40" s="12">
        <v>4.8353480616923692</v>
      </c>
      <c r="CF40" s="12">
        <v>26</v>
      </c>
      <c r="CG40" s="12" t="s">
        <v>48</v>
      </c>
      <c r="CH40" s="10">
        <v>43934</v>
      </c>
      <c r="CI40" s="12">
        <v>27.699549999999999</v>
      </c>
      <c r="CJ40" s="12">
        <v>133.73681345999998</v>
      </c>
      <c r="CK40" s="8">
        <v>55602</v>
      </c>
      <c r="CL40" s="12">
        <v>-1.3083341918203404</v>
      </c>
      <c r="CM40" s="12">
        <v>20.199999999999989</v>
      </c>
      <c r="CN40" s="12" t="s">
        <v>48</v>
      </c>
      <c r="CO40" s="10">
        <v>43930</v>
      </c>
      <c r="CP40" s="12">
        <v>53.781019999999998</v>
      </c>
      <c r="CQ40" s="12">
        <v>269.04831178500001</v>
      </c>
      <c r="CR40" s="8">
        <v>112330</v>
      </c>
      <c r="CS40" s="12">
        <v>-0.97276264591439687</v>
      </c>
      <c r="CT40" s="12">
        <v>34.75</v>
      </c>
      <c r="CU40" s="12" t="s">
        <v>48</v>
      </c>
      <c r="CV40" s="10">
        <v>43929</v>
      </c>
      <c r="CW40" s="12">
        <v>56.42445</v>
      </c>
      <c r="CX40" s="12">
        <v>281.08820473499998</v>
      </c>
      <c r="CY40" s="8">
        <v>104185</v>
      </c>
      <c r="CZ40" s="12">
        <v>2.60705685268558</v>
      </c>
      <c r="DA40" s="12">
        <v>47.399999999999977</v>
      </c>
      <c r="DD40" t="str">
        <f t="shared" si="1"/>
        <v>DABUR</v>
      </c>
      <c r="DE40" s="12">
        <v>71.59211160748346</v>
      </c>
      <c r="DF40" s="12">
        <v>24.49950737789263</v>
      </c>
      <c r="DG40" s="12">
        <v>-55.141044513388735</v>
      </c>
      <c r="DH40" s="12">
        <v>88.579148343927287</v>
      </c>
      <c r="DI40" s="12">
        <v>-45.013354370274058</v>
      </c>
      <c r="DJ40" s="12">
        <v>54.269251290616729</v>
      </c>
      <c r="DK40" s="12">
        <v>-37.996401874742752</v>
      </c>
      <c r="DL40" s="12">
        <v>39.73201503248854</v>
      </c>
      <c r="DM40" s="12">
        <v>-5.7051379801284847</v>
      </c>
      <c r="DN40" s="12">
        <v>-0.25998401127410981</v>
      </c>
      <c r="DO40" s="12">
        <v>-20.828376482018914</v>
      </c>
      <c r="DP40" s="12">
        <v>56.800922758672975</v>
      </c>
      <c r="DQ40" s="12">
        <v>-48.495677471345836</v>
      </c>
      <c r="DT40" t="str">
        <f t="shared" si="2"/>
        <v>DABUR</v>
      </c>
      <c r="DU40" s="13">
        <v>74.282446480201727</v>
      </c>
      <c r="DV40" s="13">
        <v>22.780892102323577</v>
      </c>
      <c r="DW40" s="13">
        <v>-55.556744539560057</v>
      </c>
      <c r="DX40" s="13">
        <v>85.819100868080739</v>
      </c>
      <c r="DY40" s="13">
        <v>-45.936309576952219</v>
      </c>
      <c r="DZ40" s="13">
        <v>56.313162415665865</v>
      </c>
      <c r="EA40" s="13">
        <v>-37.183246468281069</v>
      </c>
      <c r="EB40" s="13">
        <v>40.672127782386568</v>
      </c>
      <c r="EC40" s="13">
        <v>-6.5052625332336937</v>
      </c>
      <c r="ED40" s="13">
        <v>-1.6425096209603609</v>
      </c>
      <c r="EE40" s="13">
        <v>-19.935028002286558</v>
      </c>
      <c r="EF40" s="13">
        <v>61.40553941010586</v>
      </c>
      <c r="EG40" s="13">
        <v>-50.292639796650796</v>
      </c>
      <c r="EI40" t="str">
        <f t="shared" si="3"/>
        <v>DABUR</v>
      </c>
      <c r="EJ40" s="12">
        <f t="shared" si="66"/>
        <v>42.954189999999997</v>
      </c>
      <c r="EK40" s="12">
        <f t="shared" si="67"/>
        <v>25.032730000000001</v>
      </c>
      <c r="EL40" s="12">
        <f t="shared" si="68"/>
        <v>20.10669</v>
      </c>
      <c r="EM40" s="12">
        <f t="shared" si="69"/>
        <v>44.822020000000002</v>
      </c>
      <c r="EN40" s="12">
        <f t="shared" si="70"/>
        <v>23.768280000000001</v>
      </c>
      <c r="EO40" s="12">
        <f t="shared" si="71"/>
        <v>43.225549999999998</v>
      </c>
      <c r="EP40" s="12">
        <f t="shared" si="72"/>
        <v>28.019549999999999</v>
      </c>
      <c r="EQ40" s="12">
        <f t="shared" si="73"/>
        <v>45.190199999999997</v>
      </c>
      <c r="ER40" s="12">
        <f t="shared" si="74"/>
        <v>32.340620000000001</v>
      </c>
      <c r="ES40" s="12">
        <f t="shared" si="75"/>
        <v>34.297330000000002</v>
      </c>
      <c r="ET40" s="12">
        <f t="shared" si="76"/>
        <v>34.38673</v>
      </c>
      <c r="EU40" s="12">
        <f t="shared" si="77"/>
        <v>43.433149999999998</v>
      </c>
      <c r="EV40" s="12">
        <f t="shared" si="78"/>
        <v>27.699549999999999</v>
      </c>
      <c r="EW40" s="12">
        <f t="shared" si="79"/>
        <v>53.781019999999998</v>
      </c>
      <c r="EZ40" s="10" t="str">
        <f t="shared" si="4"/>
        <v>DABUR</v>
      </c>
      <c r="FA40" s="12">
        <f t="shared" si="80"/>
        <v>29.987146666666671</v>
      </c>
      <c r="FB40" s="12">
        <f t="shared" si="81"/>
        <v>31.391054000000004</v>
      </c>
      <c r="FC40" s="12">
        <f t="shared" si="82"/>
        <v>32.813205000000004</v>
      </c>
      <c r="FD40" s="12">
        <f t="shared" si="83"/>
        <v>35.084878461538466</v>
      </c>
      <c r="FF40" s="12"/>
      <c r="FG40" s="10" t="str">
        <f t="shared" si="5"/>
        <v>DABUR</v>
      </c>
      <c r="FH40" s="12">
        <f t="shared" si="97"/>
        <v>209.735525975</v>
      </c>
      <c r="FI40" s="12">
        <f t="shared" si="98"/>
        <v>120.34231227000001</v>
      </c>
      <c r="FJ40" s="12">
        <f t="shared" si="99"/>
        <v>98.013876760000002</v>
      </c>
      <c r="FK40" s="12">
        <f t="shared" si="100"/>
        <v>220.53712254999999</v>
      </c>
      <c r="FL40" s="12">
        <f t="shared" si="101"/>
        <v>118.68377444500001</v>
      </c>
      <c r="FM40" s="12">
        <f t="shared" si="102"/>
        <v>219.52584723000001</v>
      </c>
      <c r="FN40" s="12">
        <f t="shared" si="103"/>
        <v>140.43977093000001</v>
      </c>
      <c r="FO40" s="12">
        <f t="shared" si="104"/>
        <v>223.57056523000003</v>
      </c>
      <c r="FP40" s="12">
        <f t="shared" si="105"/>
        <v>158.93025061500001</v>
      </c>
      <c r="FQ40" s="12">
        <f t="shared" si="106"/>
        <v>169.98844525499999</v>
      </c>
      <c r="FR40" s="12">
        <f t="shared" si="107"/>
        <v>172.82714778499999</v>
      </c>
      <c r="FS40" s="12">
        <f t="shared" si="108"/>
        <v>215.85862515500003</v>
      </c>
      <c r="FT40" s="12">
        <f t="shared" si="109"/>
        <v>133.73681345999998</v>
      </c>
      <c r="FU40" s="12">
        <f t="shared" si="110"/>
        <v>269.04831178500001</v>
      </c>
      <c r="FX40" s="10" t="str">
        <f t="shared" si="20"/>
        <v>DABUR</v>
      </c>
      <c r="FY40" s="12">
        <f t="shared" si="84"/>
        <v>146.29777052666665</v>
      </c>
      <c r="FZ40" s="12">
        <f t="shared" si="85"/>
        <v>155.42058665099998</v>
      </c>
      <c r="GA40" s="12">
        <f t="shared" si="86"/>
        <v>162.50544000374998</v>
      </c>
      <c r="GB40" s="12">
        <f t="shared" si="87"/>
        <v>173.96175872846152</v>
      </c>
      <c r="GE40" s="10" t="str">
        <f t="shared" si="21"/>
        <v>DABUR</v>
      </c>
      <c r="GF40" s="8">
        <f t="shared" si="111"/>
        <v>95765</v>
      </c>
      <c r="GG40" s="8">
        <f t="shared" si="112"/>
        <v>66885</v>
      </c>
      <c r="GH40">
        <f t="shared" si="113"/>
        <v>53572</v>
      </c>
      <c r="GI40" s="8">
        <f t="shared" si="114"/>
        <v>87381</v>
      </c>
      <c r="GJ40" s="8">
        <f t="shared" si="115"/>
        <v>40039</v>
      </c>
      <c r="GK40" s="8">
        <f t="shared" si="116"/>
        <v>86109</v>
      </c>
      <c r="GL40">
        <f t="shared" si="117"/>
        <v>49027</v>
      </c>
      <c r="GM40" s="8">
        <f t="shared" si="118"/>
        <v>91501</v>
      </c>
      <c r="GN40" s="8">
        <f t="shared" si="119"/>
        <v>51890</v>
      </c>
      <c r="GO40" s="8">
        <f t="shared" si="120"/>
        <v>66609</v>
      </c>
      <c r="GP40" s="8">
        <f t="shared" si="121"/>
        <v>63461</v>
      </c>
      <c r="GQ40" s="8">
        <f t="shared" si="122"/>
        <v>86825</v>
      </c>
      <c r="GR40" s="8">
        <f t="shared" si="123"/>
        <v>55602</v>
      </c>
      <c r="GS40" s="8">
        <f t="shared" si="124"/>
        <v>112330</v>
      </c>
      <c r="GV40" s="10" t="str">
        <f t="shared" si="96"/>
        <v>DABUR</v>
      </c>
      <c r="GW40" s="8">
        <f t="shared" si="88"/>
        <v>69279.333333333328</v>
      </c>
      <c r="GX40" s="8">
        <f t="shared" si="89"/>
        <v>66797.2</v>
      </c>
      <c r="GY40" s="8">
        <f t="shared" si="90"/>
        <v>65800.5</v>
      </c>
      <c r="GZ40" s="8">
        <f t="shared" si="91"/>
        <v>70094.692307692312</v>
      </c>
      <c r="HC40" s="10" t="str">
        <f t="shared" si="36"/>
        <v>DABUR</v>
      </c>
      <c r="HD40" s="12">
        <f t="shared" si="125"/>
        <v>2.4568740198640877</v>
      </c>
      <c r="HE40" s="12">
        <f t="shared" si="126"/>
        <v>-2.0510716849553892</v>
      </c>
      <c r="HF40" s="12">
        <f t="shared" si="127"/>
        <v>-0.81342145399084897</v>
      </c>
      <c r="HG40" s="12">
        <f t="shared" si="128"/>
        <v>-1.6130648231640139</v>
      </c>
      <c r="HH40" s="12">
        <f t="shared" si="129"/>
        <v>-0.38076152304608762</v>
      </c>
      <c r="HI40" s="12">
        <f t="shared" si="130"/>
        <v>-0.47742192162322999</v>
      </c>
      <c r="HJ40" s="12">
        <f t="shared" si="131"/>
        <v>1.1039743075070254</v>
      </c>
      <c r="HK40" s="12">
        <f t="shared" si="132"/>
        <v>1.0449426803286956</v>
      </c>
      <c r="HL40" s="12">
        <f t="shared" si="133"/>
        <v>1.0304019587839124</v>
      </c>
      <c r="HM40" s="12">
        <f t="shared" si="134"/>
        <v>-2.9990069513406201</v>
      </c>
      <c r="HN40" s="12">
        <f t="shared" si="135"/>
        <v>-6.9603261409967726E-2</v>
      </c>
      <c r="HO40" s="12">
        <f t="shared" si="136"/>
        <v>4.8353480616923692</v>
      </c>
      <c r="HP40" s="12">
        <f t="shared" si="137"/>
        <v>-1.3083341918203404</v>
      </c>
      <c r="HQ40" s="12">
        <f t="shared" si="138"/>
        <v>-0.97276264591439687</v>
      </c>
      <c r="HT40" s="10" t="str">
        <f t="shared" si="51"/>
        <v>DABUR</v>
      </c>
      <c r="HU40" s="13">
        <f t="shared" si="139"/>
        <v>17.100000000000023</v>
      </c>
      <c r="HV40" s="12">
        <f t="shared" si="140"/>
        <v>15.199999999999989</v>
      </c>
      <c r="HW40" s="12">
        <f t="shared" si="141"/>
        <v>12</v>
      </c>
      <c r="HX40" s="12">
        <f t="shared" si="142"/>
        <v>17.399999999999977</v>
      </c>
      <c r="HY40">
        <f t="shared" si="143"/>
        <v>9.25</v>
      </c>
      <c r="HZ40" s="12">
        <f t="shared" si="144"/>
        <v>19.099999999999966</v>
      </c>
      <c r="IA40" s="12">
        <f t="shared" si="145"/>
        <v>9.25</v>
      </c>
      <c r="IB40" s="12">
        <f t="shared" si="146"/>
        <v>19</v>
      </c>
      <c r="IC40" s="12">
        <f t="shared" si="147"/>
        <v>17.449999999999989</v>
      </c>
      <c r="ID40" s="12">
        <f t="shared" si="148"/>
        <v>27.800000000000011</v>
      </c>
      <c r="IE40">
        <f t="shared" si="149"/>
        <v>16.850000000000023</v>
      </c>
      <c r="IF40" s="12">
        <f t="shared" si="150"/>
        <v>26</v>
      </c>
      <c r="IG40" s="12">
        <f t="shared" si="151"/>
        <v>20.199999999999989</v>
      </c>
      <c r="IH40" s="12">
        <f t="shared" si="152"/>
        <v>34.75</v>
      </c>
      <c r="II40" s="13" t="str">
        <f t="shared" si="92"/>
        <v/>
      </c>
      <c r="IJ40" t="str">
        <f t="shared" si="93"/>
        <v/>
      </c>
      <c r="IK40" t="str">
        <f t="shared" si="94"/>
        <v/>
      </c>
      <c r="IL40" t="str">
        <f t="shared" si="95"/>
        <v/>
      </c>
    </row>
    <row r="41" spans="1:246" x14ac:dyDescent="0.25">
      <c r="A41" t="s">
        <v>49</v>
      </c>
      <c r="B41" s="10">
        <v>43951</v>
      </c>
      <c r="C41" s="12">
        <v>8.4316399999999998</v>
      </c>
      <c r="D41" s="12">
        <v>196.84006972500001</v>
      </c>
      <c r="E41" s="8">
        <v>103742</v>
      </c>
      <c r="F41" s="12">
        <v>-1.5549507352786005</v>
      </c>
      <c r="G41" s="13">
        <v>72</v>
      </c>
      <c r="H41" s="10" t="s">
        <v>49</v>
      </c>
      <c r="I41" s="10">
        <v>43950</v>
      </c>
      <c r="J41" s="12">
        <v>6.3510999999999997</v>
      </c>
      <c r="K41" s="12">
        <v>151.13287785</v>
      </c>
      <c r="L41" s="8">
        <v>36074</v>
      </c>
      <c r="M41" s="12">
        <v>0.27080203947786369</v>
      </c>
      <c r="N41" s="12">
        <v>57</v>
      </c>
      <c r="O41" s="12" t="s">
        <v>49</v>
      </c>
      <c r="P41" s="10">
        <v>43949</v>
      </c>
      <c r="Q41" s="12">
        <v>8.5550700000000006</v>
      </c>
      <c r="R41" s="12">
        <v>203.77663554</v>
      </c>
      <c r="S41">
        <v>65207</v>
      </c>
      <c r="T41" s="12">
        <v>-2.7763464352701077</v>
      </c>
      <c r="U41" s="12">
        <v>96</v>
      </c>
      <c r="V41" s="12" t="s">
        <v>49</v>
      </c>
      <c r="W41" s="7">
        <v>43948</v>
      </c>
      <c r="X41" s="12">
        <v>9.2435799999999997</v>
      </c>
      <c r="Y41" s="12">
        <v>225.20650005500002</v>
      </c>
      <c r="Z41" s="8">
        <v>69375</v>
      </c>
      <c r="AA41" s="12">
        <v>-3.2984250020622656E-2</v>
      </c>
      <c r="AB41" s="12">
        <v>78.200000000000273</v>
      </c>
      <c r="AC41" s="8" t="s">
        <v>49</v>
      </c>
      <c r="AD41" s="10">
        <v>43945</v>
      </c>
      <c r="AE41" s="12">
        <v>8.9421400000000002</v>
      </c>
      <c r="AF41" s="12">
        <v>217.66935463000002</v>
      </c>
      <c r="AG41" s="8">
        <v>42671</v>
      </c>
      <c r="AH41" s="12">
        <v>0.27716874198485159</v>
      </c>
      <c r="AI41">
        <v>69.400000000000091</v>
      </c>
      <c r="AJ41" s="12" t="s">
        <v>49</v>
      </c>
      <c r="AK41" s="7">
        <v>43944</v>
      </c>
      <c r="AL41" s="12">
        <v>9.9352999999999998</v>
      </c>
      <c r="AM41" s="12">
        <v>240.83655579499998</v>
      </c>
      <c r="AN41" s="8">
        <v>56136</v>
      </c>
      <c r="AO41" s="12">
        <v>1.1532816104005033</v>
      </c>
      <c r="AP41" s="12">
        <v>78.300000000000182</v>
      </c>
      <c r="AQ41" t="s">
        <v>49</v>
      </c>
      <c r="AR41" s="10">
        <v>43943</v>
      </c>
      <c r="AS41" s="12">
        <v>5.9684999999999997</v>
      </c>
      <c r="AT41" s="12">
        <v>142.61553792500001</v>
      </c>
      <c r="AU41">
        <v>48200</v>
      </c>
      <c r="AV41" s="12">
        <v>-0.88298844843347468</v>
      </c>
      <c r="AW41" s="12">
        <v>49.299999999999727</v>
      </c>
      <c r="AX41" s="10" t="s">
        <v>49</v>
      </c>
      <c r="AY41" s="10">
        <v>43942</v>
      </c>
      <c r="AZ41" s="12">
        <v>13.65316</v>
      </c>
      <c r="BA41" s="12">
        <v>329.47234541</v>
      </c>
      <c r="BB41" s="8">
        <v>68394</v>
      </c>
      <c r="BC41" s="12">
        <v>2.7939638428208498</v>
      </c>
      <c r="BD41" s="12">
        <v>179.44999999999982</v>
      </c>
      <c r="BE41" s="12" t="s">
        <v>49</v>
      </c>
      <c r="BF41" s="10">
        <v>43941</v>
      </c>
      <c r="BG41" s="12">
        <v>8.1777599999999993</v>
      </c>
      <c r="BH41" s="12">
        <v>191.704026285</v>
      </c>
      <c r="BI41">
        <v>53150</v>
      </c>
      <c r="BJ41" s="12">
        <v>-9.4331532458614961E-2</v>
      </c>
      <c r="BK41" s="12">
        <v>78.949999999999818</v>
      </c>
      <c r="BL41" s="12" t="s">
        <v>49</v>
      </c>
      <c r="BM41" s="7">
        <v>43938</v>
      </c>
      <c r="BN41" s="12">
        <v>13.2698</v>
      </c>
      <c r="BO41" s="12">
        <v>312.82789854999999</v>
      </c>
      <c r="BP41" s="8">
        <v>88370</v>
      </c>
      <c r="BQ41" s="12">
        <v>-2.5990305866622023</v>
      </c>
      <c r="BR41" s="12">
        <v>129.40000000000009</v>
      </c>
      <c r="BS41" t="s">
        <v>49</v>
      </c>
      <c r="BT41" s="10">
        <v>43937</v>
      </c>
      <c r="BU41" s="12">
        <v>13.50131</v>
      </c>
      <c r="BV41" s="12">
        <v>324.80403537500001</v>
      </c>
      <c r="BW41" s="8">
        <v>69302</v>
      </c>
      <c r="BX41" s="12">
        <v>-6.6793295622948057E-2</v>
      </c>
      <c r="BY41">
        <v>94.699999999999818</v>
      </c>
      <c r="BZ41" s="12" t="s">
        <v>49</v>
      </c>
      <c r="CA41" s="7">
        <v>43936</v>
      </c>
      <c r="CB41" s="12">
        <v>11.36727</v>
      </c>
      <c r="CC41" s="12">
        <v>271.45806335999998</v>
      </c>
      <c r="CD41" s="8">
        <v>74504</v>
      </c>
      <c r="CE41" s="12">
        <v>1.9092772936955524</v>
      </c>
      <c r="CF41" s="12">
        <v>88</v>
      </c>
      <c r="CG41" s="12" t="s">
        <v>49</v>
      </c>
      <c r="CH41" s="10">
        <v>43934</v>
      </c>
      <c r="CI41" s="12">
        <v>17.826280000000001</v>
      </c>
      <c r="CJ41" s="12">
        <v>422.96037461999998</v>
      </c>
      <c r="CK41" s="8">
        <v>79301</v>
      </c>
      <c r="CL41" s="12">
        <v>1.7742005279328399</v>
      </c>
      <c r="CM41" s="12">
        <v>136</v>
      </c>
      <c r="CN41" s="12" t="s">
        <v>49</v>
      </c>
      <c r="CO41" s="10">
        <v>43930</v>
      </c>
      <c r="CP41" s="12">
        <v>25.279340000000001</v>
      </c>
      <c r="CQ41" s="12">
        <v>589.07314434499995</v>
      </c>
      <c r="CR41" s="8">
        <v>98602</v>
      </c>
      <c r="CS41" s="12">
        <v>6.7774729707923198</v>
      </c>
      <c r="CT41" s="12">
        <v>267.34999999999991</v>
      </c>
      <c r="CU41" s="12" t="s">
        <v>49</v>
      </c>
      <c r="CV41" s="10">
        <v>43929</v>
      </c>
      <c r="CW41" s="12">
        <v>12.28905</v>
      </c>
      <c r="CX41" s="12">
        <v>265.82542401999996</v>
      </c>
      <c r="CY41" s="8">
        <v>63827</v>
      </c>
      <c r="CZ41" s="12">
        <v>4.8431946224339333</v>
      </c>
      <c r="DA41" s="12">
        <v>174.5</v>
      </c>
      <c r="DD41" t="str">
        <f t="shared" si="1"/>
        <v>DIVISLAB</v>
      </c>
      <c r="DE41" s="12">
        <v>32.758734707373527</v>
      </c>
      <c r="DF41" s="12">
        <v>-25.762150397366717</v>
      </c>
      <c r="DG41" s="12">
        <v>-7.4485210275672316</v>
      </c>
      <c r="DH41" s="12">
        <v>3.371005150892286</v>
      </c>
      <c r="DI41" s="12">
        <v>-9.9962759051060317</v>
      </c>
      <c r="DJ41" s="12">
        <v>66.462260199380083</v>
      </c>
      <c r="DK41" s="12">
        <v>-56.284845413076532</v>
      </c>
      <c r="DL41" s="12">
        <v>66.954765119054613</v>
      </c>
      <c r="DM41" s="12">
        <v>-38.373148050460451</v>
      </c>
      <c r="DN41" s="12">
        <v>-1.714722497298411</v>
      </c>
      <c r="DO41" s="12">
        <v>18.773548969981366</v>
      </c>
      <c r="DP41" s="12">
        <v>-36.233078353980758</v>
      </c>
      <c r="DQ41" s="12">
        <v>-29.482810864524154</v>
      </c>
      <c r="DT41" t="str">
        <f t="shared" si="2"/>
        <v>DIVISLAB</v>
      </c>
      <c r="DU41" s="13">
        <v>30.243050039955293</v>
      </c>
      <c r="DV41" s="13">
        <v>-25.834049890212452</v>
      </c>
      <c r="DW41" s="13">
        <v>-9.5156509735582269</v>
      </c>
      <c r="DX41" s="13">
        <v>3.462658047483</v>
      </c>
      <c r="DY41" s="13">
        <v>-9.6194703866799536</v>
      </c>
      <c r="DZ41" s="13">
        <v>68.871189843040355</v>
      </c>
      <c r="EA41" s="13">
        <v>-56.713957965871998</v>
      </c>
      <c r="EB41" s="13">
        <v>71.865115091627985</v>
      </c>
      <c r="EC41" s="13">
        <v>-38.719012219314727</v>
      </c>
      <c r="ED41" s="13">
        <v>-3.6871884338422913</v>
      </c>
      <c r="EE41" s="13">
        <v>19.651643924186594</v>
      </c>
      <c r="EF41" s="13">
        <v>-35.819504698546318</v>
      </c>
      <c r="EG41" s="13">
        <v>-28.199005729535248</v>
      </c>
      <c r="EI41" t="str">
        <f t="shared" si="3"/>
        <v>DIVISLAB</v>
      </c>
      <c r="EJ41" s="12">
        <f t="shared" si="66"/>
        <v>8.4316399999999998</v>
      </c>
      <c r="EK41" s="12">
        <f t="shared" si="67"/>
        <v>6.3510999999999997</v>
      </c>
      <c r="EL41" s="12">
        <f t="shared" si="68"/>
        <v>8.5550700000000006</v>
      </c>
      <c r="EM41" s="12">
        <f t="shared" si="69"/>
        <v>9.2435799999999997</v>
      </c>
      <c r="EN41" s="12">
        <f t="shared" si="70"/>
        <v>8.9421400000000002</v>
      </c>
      <c r="EO41" s="12">
        <f t="shared" si="71"/>
        <v>9.9352999999999998</v>
      </c>
      <c r="EP41" s="12">
        <f t="shared" si="72"/>
        <v>5.9684999999999997</v>
      </c>
      <c r="EQ41" s="12">
        <f t="shared" si="73"/>
        <v>13.65316</v>
      </c>
      <c r="ER41" s="12">
        <f t="shared" si="74"/>
        <v>8.1777599999999993</v>
      </c>
      <c r="ES41" s="12">
        <f t="shared" si="75"/>
        <v>13.2698</v>
      </c>
      <c r="ET41" s="12">
        <f t="shared" si="76"/>
        <v>13.50131</v>
      </c>
      <c r="EU41" s="12">
        <f t="shared" si="77"/>
        <v>11.36727</v>
      </c>
      <c r="EV41" s="12">
        <f t="shared" si="78"/>
        <v>17.826280000000001</v>
      </c>
      <c r="EW41" s="12">
        <f t="shared" si="79"/>
        <v>25.279340000000001</v>
      </c>
      <c r="EZ41" s="10" t="str">
        <f t="shared" si="4"/>
        <v>DIVISLAB</v>
      </c>
      <c r="FA41" s="12">
        <f t="shared" si="80"/>
        <v>8.0499166666666664</v>
      </c>
      <c r="FB41" s="12">
        <f t="shared" si="81"/>
        <v>8.6054379999999995</v>
      </c>
      <c r="FC41" s="12">
        <f t="shared" si="82"/>
        <v>8.8533262499999985</v>
      </c>
      <c r="FD41" s="12">
        <f t="shared" si="83"/>
        <v>11.69773923076923</v>
      </c>
      <c r="FF41" s="12"/>
      <c r="FG41" s="10" t="str">
        <f t="shared" si="5"/>
        <v>DIVISLAB</v>
      </c>
      <c r="FH41" s="12">
        <f t="shared" si="97"/>
        <v>196.84006972500001</v>
      </c>
      <c r="FI41" s="12">
        <f t="shared" si="98"/>
        <v>151.13287785</v>
      </c>
      <c r="FJ41" s="12">
        <f t="shared" si="99"/>
        <v>203.77663554</v>
      </c>
      <c r="FK41" s="12">
        <f t="shared" si="100"/>
        <v>225.20650005500002</v>
      </c>
      <c r="FL41" s="12">
        <f t="shared" si="101"/>
        <v>217.66935463000002</v>
      </c>
      <c r="FM41" s="12">
        <f t="shared" si="102"/>
        <v>240.83655579499998</v>
      </c>
      <c r="FN41" s="12">
        <f t="shared" si="103"/>
        <v>142.61553792500001</v>
      </c>
      <c r="FO41" s="12">
        <f t="shared" si="104"/>
        <v>329.47234541</v>
      </c>
      <c r="FP41" s="12">
        <f t="shared" si="105"/>
        <v>191.704026285</v>
      </c>
      <c r="FQ41" s="12">
        <f t="shared" si="106"/>
        <v>312.82789854999999</v>
      </c>
      <c r="FR41" s="12">
        <f t="shared" si="107"/>
        <v>324.80403537500001</v>
      </c>
      <c r="FS41" s="12">
        <f t="shared" si="108"/>
        <v>271.45806335999998</v>
      </c>
      <c r="FT41" s="12">
        <f t="shared" si="109"/>
        <v>422.96037461999998</v>
      </c>
      <c r="FU41" s="12">
        <f t="shared" si="110"/>
        <v>589.07314434499995</v>
      </c>
      <c r="FX41" s="10" t="str">
        <f t="shared" si="20"/>
        <v>DIVISLAB</v>
      </c>
      <c r="FY41" s="12">
        <f t="shared" si="84"/>
        <v>193.37200448166666</v>
      </c>
      <c r="FZ41" s="12">
        <f t="shared" si="85"/>
        <v>207.72438477400001</v>
      </c>
      <c r="GA41" s="12">
        <f t="shared" si="86"/>
        <v>212.80172918624999</v>
      </c>
      <c r="GB41" s="12">
        <f t="shared" si="87"/>
        <v>278.73364228769231</v>
      </c>
      <c r="GE41" s="10" t="str">
        <f t="shared" si="21"/>
        <v>DIVISLAB</v>
      </c>
      <c r="GF41" s="8">
        <f t="shared" si="111"/>
        <v>103742</v>
      </c>
      <c r="GG41" s="8">
        <f t="shared" si="112"/>
        <v>36074</v>
      </c>
      <c r="GH41">
        <f t="shared" si="113"/>
        <v>65207</v>
      </c>
      <c r="GI41" s="8">
        <f t="shared" si="114"/>
        <v>69375</v>
      </c>
      <c r="GJ41" s="8">
        <f t="shared" si="115"/>
        <v>42671</v>
      </c>
      <c r="GK41" s="8">
        <f t="shared" si="116"/>
        <v>56136</v>
      </c>
      <c r="GL41">
        <f t="shared" si="117"/>
        <v>48200</v>
      </c>
      <c r="GM41" s="8">
        <f t="shared" si="118"/>
        <v>68394</v>
      </c>
      <c r="GN41" s="8">
        <f t="shared" si="119"/>
        <v>53150</v>
      </c>
      <c r="GO41" s="8">
        <f t="shared" si="120"/>
        <v>88370</v>
      </c>
      <c r="GP41" s="8">
        <f t="shared" si="121"/>
        <v>69302</v>
      </c>
      <c r="GQ41" s="8">
        <f t="shared" si="122"/>
        <v>74504</v>
      </c>
      <c r="GR41" s="8">
        <f t="shared" si="123"/>
        <v>79301</v>
      </c>
      <c r="GS41" s="8">
        <f t="shared" si="124"/>
        <v>98602</v>
      </c>
      <c r="GV41" s="10" t="str">
        <f t="shared" si="96"/>
        <v>DIVISLAB</v>
      </c>
      <c r="GW41" s="8">
        <f t="shared" si="88"/>
        <v>56885.333333333336</v>
      </c>
      <c r="GX41" s="8">
        <f t="shared" si="89"/>
        <v>53892.6</v>
      </c>
      <c r="GY41" s="8">
        <f t="shared" si="90"/>
        <v>54900.875</v>
      </c>
      <c r="GZ41" s="8">
        <f t="shared" si="91"/>
        <v>65329.692307692305</v>
      </c>
      <c r="HC41" s="10" t="str">
        <f t="shared" si="36"/>
        <v>DIVISLAB</v>
      </c>
      <c r="HD41" s="12">
        <f t="shared" si="125"/>
        <v>-1.5549507352786005</v>
      </c>
      <c r="HE41" s="12">
        <f t="shared" si="126"/>
        <v>0.27080203947786369</v>
      </c>
      <c r="HF41" s="12">
        <f t="shared" si="127"/>
        <v>-2.7763464352701077</v>
      </c>
      <c r="HG41" s="12">
        <f t="shared" si="128"/>
        <v>-3.2984250020622656E-2</v>
      </c>
      <c r="HH41" s="12">
        <f t="shared" si="129"/>
        <v>0.27716874198485159</v>
      </c>
      <c r="HI41" s="12">
        <f t="shared" si="130"/>
        <v>1.1532816104005033</v>
      </c>
      <c r="HJ41" s="12">
        <f t="shared" si="131"/>
        <v>-0.88298844843347468</v>
      </c>
      <c r="HK41" s="12">
        <f t="shared" si="132"/>
        <v>2.7939638428208498</v>
      </c>
      <c r="HL41" s="12">
        <f t="shared" si="133"/>
        <v>-9.4331532458614961E-2</v>
      </c>
      <c r="HM41" s="12">
        <f t="shared" si="134"/>
        <v>-2.5990305866622023</v>
      </c>
      <c r="HN41" s="12">
        <f t="shared" si="135"/>
        <v>-6.6793295622948057E-2</v>
      </c>
      <c r="HO41" s="12">
        <f t="shared" si="136"/>
        <v>1.9092772936955524</v>
      </c>
      <c r="HP41" s="12">
        <f t="shared" si="137"/>
        <v>1.7742005279328399</v>
      </c>
      <c r="HQ41" s="12">
        <f t="shared" si="138"/>
        <v>6.7774729707923198</v>
      </c>
      <c r="HT41" s="10" t="str">
        <f t="shared" si="51"/>
        <v>DIVISLAB</v>
      </c>
      <c r="HU41" s="13">
        <f t="shared" si="139"/>
        <v>72</v>
      </c>
      <c r="HV41" s="12">
        <f t="shared" si="140"/>
        <v>57</v>
      </c>
      <c r="HW41" s="12">
        <f t="shared" si="141"/>
        <v>96</v>
      </c>
      <c r="HX41" s="12">
        <f t="shared" si="142"/>
        <v>78.200000000000273</v>
      </c>
      <c r="HY41">
        <f t="shared" si="143"/>
        <v>69.400000000000091</v>
      </c>
      <c r="HZ41" s="12">
        <f t="shared" si="144"/>
        <v>78.300000000000182</v>
      </c>
      <c r="IA41" s="12">
        <f t="shared" si="145"/>
        <v>49.299999999999727</v>
      </c>
      <c r="IB41" s="12">
        <f t="shared" si="146"/>
        <v>179.44999999999982</v>
      </c>
      <c r="IC41" s="12">
        <f t="shared" si="147"/>
        <v>78.949999999999818</v>
      </c>
      <c r="ID41" s="12">
        <f t="shared" si="148"/>
        <v>129.40000000000009</v>
      </c>
      <c r="IE41">
        <f t="shared" si="149"/>
        <v>94.699999999999818</v>
      </c>
      <c r="IF41" s="12">
        <f t="shared" si="150"/>
        <v>88</v>
      </c>
      <c r="IG41" s="12">
        <f t="shared" si="151"/>
        <v>136</v>
      </c>
      <c r="IH41" s="12">
        <f t="shared" si="152"/>
        <v>267.34999999999991</v>
      </c>
      <c r="II41" s="13" t="str">
        <f t="shared" si="92"/>
        <v/>
      </c>
      <c r="IJ41" t="str">
        <f t="shared" si="93"/>
        <v/>
      </c>
      <c r="IK41" t="str">
        <f t="shared" si="94"/>
        <v/>
      </c>
      <c r="IL41" t="str">
        <f t="shared" si="95"/>
        <v/>
      </c>
    </row>
    <row r="42" spans="1:246" x14ac:dyDescent="0.25">
      <c r="A42" t="s">
        <v>50</v>
      </c>
      <c r="B42" s="10">
        <v>43951</v>
      </c>
      <c r="C42" s="12">
        <v>128.18946</v>
      </c>
      <c r="D42" s="12">
        <v>190.08241680999998</v>
      </c>
      <c r="E42" s="8">
        <v>62286</v>
      </c>
      <c r="F42" s="12">
        <v>3.6004235792446124</v>
      </c>
      <c r="G42" s="13">
        <v>10</v>
      </c>
      <c r="H42" s="10" t="s">
        <v>50</v>
      </c>
      <c r="I42" s="10">
        <v>43950</v>
      </c>
      <c r="J42" s="12">
        <v>70.30077</v>
      </c>
      <c r="K42" s="12">
        <v>98.937276429999997</v>
      </c>
      <c r="L42" s="8">
        <v>48051</v>
      </c>
      <c r="M42" s="12">
        <v>2.4637681159420333</v>
      </c>
      <c r="N42" s="12">
        <v>5</v>
      </c>
      <c r="O42" s="12" t="s">
        <v>50</v>
      </c>
      <c r="P42" s="10">
        <v>43949</v>
      </c>
      <c r="Q42" s="12">
        <v>101.18659</v>
      </c>
      <c r="R42" s="12">
        <v>138.70787497000001</v>
      </c>
      <c r="S42">
        <v>61507</v>
      </c>
      <c r="T42" s="12">
        <v>3.4962406015037639</v>
      </c>
      <c r="U42" s="12">
        <v>4.75</v>
      </c>
      <c r="V42" s="12" t="s">
        <v>50</v>
      </c>
      <c r="W42" s="7">
        <v>43948</v>
      </c>
      <c r="X42" s="12">
        <v>69.565969999999993</v>
      </c>
      <c r="Y42" s="12">
        <v>91.817227670000008</v>
      </c>
      <c r="Z42" s="8">
        <v>42998</v>
      </c>
      <c r="AA42" s="12">
        <v>3.5881435257410477</v>
      </c>
      <c r="AB42" s="12">
        <v>4</v>
      </c>
      <c r="AC42" s="8" t="s">
        <v>50</v>
      </c>
      <c r="AD42" s="10">
        <v>43945</v>
      </c>
      <c r="AE42" s="12">
        <v>122.95346000000001</v>
      </c>
      <c r="AF42" s="12">
        <v>159.99040142000001</v>
      </c>
      <c r="AG42" s="8">
        <v>71241</v>
      </c>
      <c r="AH42" s="12">
        <v>-6.2043795620437958</v>
      </c>
      <c r="AI42">
        <v>7.4000000000000057</v>
      </c>
      <c r="AJ42" s="12" t="s">
        <v>50</v>
      </c>
      <c r="AK42" s="7">
        <v>43944</v>
      </c>
      <c r="AL42" s="12">
        <v>103.33996999999999</v>
      </c>
      <c r="AM42" s="12">
        <v>141.22131034500001</v>
      </c>
      <c r="AN42" s="8">
        <v>75120</v>
      </c>
      <c r="AO42" s="12">
        <v>2.1340321976787675</v>
      </c>
      <c r="AP42" s="12">
        <v>5.5</v>
      </c>
      <c r="AQ42" t="s">
        <v>50</v>
      </c>
      <c r="AR42" s="10">
        <v>43943</v>
      </c>
      <c r="AS42" s="12">
        <v>112.50707</v>
      </c>
      <c r="AT42" s="12">
        <v>149.22051198</v>
      </c>
      <c r="AU42">
        <v>60899</v>
      </c>
      <c r="AV42" s="12">
        <v>0.263852242744059</v>
      </c>
      <c r="AW42" s="12">
        <v>5.3999999999999773</v>
      </c>
      <c r="AX42" s="10" t="s">
        <v>50</v>
      </c>
      <c r="AY42" s="10">
        <v>43942</v>
      </c>
      <c r="AZ42" s="12">
        <v>126.1246</v>
      </c>
      <c r="BA42" s="12">
        <v>165.86375159000002</v>
      </c>
      <c r="BB42" s="8">
        <v>62120</v>
      </c>
      <c r="BC42" s="12">
        <v>-1.1904761904761862</v>
      </c>
      <c r="BD42" s="12">
        <v>4.5499999999999829</v>
      </c>
      <c r="BE42" s="12" t="s">
        <v>50</v>
      </c>
      <c r="BF42" s="10">
        <v>43941</v>
      </c>
      <c r="BG42" s="12">
        <v>181.61265</v>
      </c>
      <c r="BH42" s="12">
        <v>244.69684896500002</v>
      </c>
      <c r="BI42">
        <v>94559</v>
      </c>
      <c r="BJ42" s="12">
        <v>-1.9722425127830658</v>
      </c>
      <c r="BK42" s="12">
        <v>8.1499999999999773</v>
      </c>
      <c r="BL42" s="12" t="s">
        <v>50</v>
      </c>
      <c r="BM42" s="7">
        <v>43938</v>
      </c>
      <c r="BN42" s="12">
        <v>301.64652000000001</v>
      </c>
      <c r="BO42" s="12">
        <v>417.98574216500003</v>
      </c>
      <c r="BP42" s="8">
        <v>134355</v>
      </c>
      <c r="BQ42" s="12">
        <v>2.910447761194034</v>
      </c>
      <c r="BR42" s="12">
        <v>9.5</v>
      </c>
      <c r="BS42" t="s">
        <v>50</v>
      </c>
      <c r="BT42" s="10">
        <v>43937</v>
      </c>
      <c r="BU42" s="12">
        <v>134.14652000000001</v>
      </c>
      <c r="BV42" s="12">
        <v>184.45190221500002</v>
      </c>
      <c r="BW42" s="8">
        <v>73388</v>
      </c>
      <c r="BX42" s="12">
        <v>-4.1696364932288112</v>
      </c>
      <c r="BY42">
        <v>10.650000000000006</v>
      </c>
      <c r="BZ42" s="12" t="s">
        <v>50</v>
      </c>
      <c r="CA42" s="7">
        <v>43936</v>
      </c>
      <c r="CB42" s="12">
        <v>98.215519999999998</v>
      </c>
      <c r="CC42" s="12">
        <v>138.91552932499999</v>
      </c>
      <c r="CD42" s="8">
        <v>62827</v>
      </c>
      <c r="CE42" s="12">
        <v>0.39355992844365745</v>
      </c>
      <c r="CF42" s="12">
        <v>6.8499999999999943</v>
      </c>
      <c r="CG42" s="12" t="s">
        <v>50</v>
      </c>
      <c r="CH42" s="10">
        <v>43934</v>
      </c>
      <c r="CI42" s="12">
        <v>125.95353</v>
      </c>
      <c r="CJ42" s="12">
        <v>175.21784412</v>
      </c>
      <c r="CK42" s="8">
        <v>92891</v>
      </c>
      <c r="CL42" s="12">
        <v>-6.773977196512404</v>
      </c>
      <c r="CM42" s="12">
        <v>14.300000000000011</v>
      </c>
      <c r="CN42" s="12" t="s">
        <v>50</v>
      </c>
      <c r="CO42" s="10">
        <v>43930</v>
      </c>
      <c r="CP42" s="12">
        <v>72.164510000000007</v>
      </c>
      <c r="CQ42" s="12">
        <v>105.169021</v>
      </c>
      <c r="CR42" s="8">
        <v>47583</v>
      </c>
      <c r="CS42" s="12">
        <v>8.0072463768116027</v>
      </c>
      <c r="CT42" s="12">
        <v>11.100000000000023</v>
      </c>
      <c r="CU42" s="12" t="s">
        <v>50</v>
      </c>
      <c r="CV42" s="10">
        <v>43929</v>
      </c>
      <c r="CW42" s="12">
        <v>79.444860000000006</v>
      </c>
      <c r="CX42" s="12">
        <v>112.58889615</v>
      </c>
      <c r="CY42" s="8">
        <v>60975</v>
      </c>
      <c r="CZ42" s="12">
        <v>-2.7905333804309551</v>
      </c>
      <c r="DA42" s="12">
        <v>9.9500000000000171</v>
      </c>
      <c r="DD42" t="str">
        <f t="shared" si="1"/>
        <v>DLF</v>
      </c>
      <c r="DE42" s="12">
        <v>82.344318561517881</v>
      </c>
      <c r="DF42" s="12">
        <v>-30.523629662784362</v>
      </c>
      <c r="DG42" s="12">
        <v>45.45414949292018</v>
      </c>
      <c r="DH42" s="12">
        <v>-43.420892750801812</v>
      </c>
      <c r="DI42" s="12">
        <v>18.979577795503534</v>
      </c>
      <c r="DJ42" s="12">
        <v>-8.1480212754629591</v>
      </c>
      <c r="DK42" s="12">
        <v>-10.796886570898938</v>
      </c>
      <c r="DL42" s="12">
        <v>-30.552965335839765</v>
      </c>
      <c r="DM42" s="12">
        <v>-39.792890698689313</v>
      </c>
      <c r="DN42" s="12">
        <v>124.86347018170876</v>
      </c>
      <c r="DO42" s="12">
        <v>36.58383115010745</v>
      </c>
      <c r="DP42" s="12">
        <v>-22.022415727451232</v>
      </c>
      <c r="DQ42" s="12">
        <v>74.536666292059621</v>
      </c>
      <c r="DT42" t="str">
        <f t="shared" si="2"/>
        <v>DLF</v>
      </c>
      <c r="DU42" s="13">
        <v>92.124165601513099</v>
      </c>
      <c r="DV42" s="13">
        <v>-28.672199432513594</v>
      </c>
      <c r="DW42" s="13">
        <v>51.069552512007355</v>
      </c>
      <c r="DX42" s="13">
        <v>-42.610789862971018</v>
      </c>
      <c r="DY42" s="13">
        <v>13.290551567003309</v>
      </c>
      <c r="DZ42" s="13">
        <v>-5.3606582157231326</v>
      </c>
      <c r="EA42" s="13">
        <v>-10.034283832636671</v>
      </c>
      <c r="EB42" s="13">
        <v>-32.216637732950872</v>
      </c>
      <c r="EC42" s="13">
        <v>-41.45808713532486</v>
      </c>
      <c r="ED42" s="13">
        <v>126.60961320842836</v>
      </c>
      <c r="EE42" s="13">
        <v>32.779900930633424</v>
      </c>
      <c r="EF42" s="13">
        <v>-20.71838914428027</v>
      </c>
      <c r="EG42" s="13">
        <v>66.605947696327789</v>
      </c>
      <c r="EI42" t="str">
        <f t="shared" si="3"/>
        <v>DLF</v>
      </c>
      <c r="EJ42" s="12">
        <f t="shared" si="66"/>
        <v>128.18946</v>
      </c>
      <c r="EK42" s="12">
        <f t="shared" si="67"/>
        <v>70.30077</v>
      </c>
      <c r="EL42" s="12">
        <f t="shared" si="68"/>
        <v>101.18659</v>
      </c>
      <c r="EM42" s="12">
        <f t="shared" si="69"/>
        <v>69.565969999999993</v>
      </c>
      <c r="EN42" s="12">
        <f t="shared" si="70"/>
        <v>122.95346000000001</v>
      </c>
      <c r="EO42" s="12">
        <f t="shared" si="71"/>
        <v>103.33996999999999</v>
      </c>
      <c r="EP42" s="12">
        <f t="shared" si="72"/>
        <v>112.50707</v>
      </c>
      <c r="EQ42" s="12">
        <f t="shared" si="73"/>
        <v>126.1246</v>
      </c>
      <c r="ER42" s="12">
        <f t="shared" si="74"/>
        <v>181.61265</v>
      </c>
      <c r="ES42" s="12">
        <f t="shared" si="75"/>
        <v>301.64652000000001</v>
      </c>
      <c r="ET42" s="12">
        <f t="shared" si="76"/>
        <v>134.14652000000001</v>
      </c>
      <c r="EU42" s="12">
        <f t="shared" si="77"/>
        <v>98.215519999999998</v>
      </c>
      <c r="EV42" s="12">
        <f t="shared" si="78"/>
        <v>125.95353</v>
      </c>
      <c r="EW42" s="12">
        <f t="shared" si="79"/>
        <v>72.164510000000007</v>
      </c>
      <c r="EZ42" s="10" t="str">
        <f t="shared" si="4"/>
        <v>DLF</v>
      </c>
      <c r="FA42" s="12">
        <f t="shared" si="80"/>
        <v>80.351109999999991</v>
      </c>
      <c r="FB42" s="12">
        <f t="shared" si="81"/>
        <v>93.469352000000001</v>
      </c>
      <c r="FC42" s="12">
        <f t="shared" si="82"/>
        <v>110.948885</v>
      </c>
      <c r="FD42" s="12">
        <f t="shared" si="83"/>
        <v>124.59366769230769</v>
      </c>
      <c r="FF42" s="12"/>
      <c r="FG42" s="10" t="str">
        <f t="shared" si="5"/>
        <v>DLF</v>
      </c>
      <c r="FH42" s="12">
        <f t="shared" si="97"/>
        <v>190.08241680999998</v>
      </c>
      <c r="FI42" s="12">
        <f t="shared" si="98"/>
        <v>98.937276429999997</v>
      </c>
      <c r="FJ42" s="12">
        <f t="shared" si="99"/>
        <v>138.70787497000001</v>
      </c>
      <c r="FK42" s="12">
        <f t="shared" si="100"/>
        <v>91.817227670000008</v>
      </c>
      <c r="FL42" s="12">
        <f t="shared" si="101"/>
        <v>159.99040142000001</v>
      </c>
      <c r="FM42" s="12">
        <f t="shared" si="102"/>
        <v>141.22131034500001</v>
      </c>
      <c r="FN42" s="12">
        <f t="shared" si="103"/>
        <v>149.22051198</v>
      </c>
      <c r="FO42" s="12">
        <f t="shared" si="104"/>
        <v>165.86375159000002</v>
      </c>
      <c r="FP42" s="12">
        <f t="shared" si="105"/>
        <v>244.69684896500002</v>
      </c>
      <c r="FQ42" s="12">
        <f t="shared" si="106"/>
        <v>417.98574216500003</v>
      </c>
      <c r="FR42" s="12">
        <f t="shared" si="107"/>
        <v>184.45190221500002</v>
      </c>
      <c r="FS42" s="12">
        <f t="shared" si="108"/>
        <v>138.91552932499999</v>
      </c>
      <c r="FT42" s="12">
        <f t="shared" si="109"/>
        <v>175.21784412</v>
      </c>
      <c r="FU42" s="12">
        <f t="shared" si="110"/>
        <v>105.169021</v>
      </c>
      <c r="FX42" s="10" t="str">
        <f t="shared" si="20"/>
        <v>DLF</v>
      </c>
      <c r="FY42" s="12">
        <f t="shared" si="84"/>
        <v>109.82079302333334</v>
      </c>
      <c r="FZ42" s="12">
        <f t="shared" si="85"/>
        <v>126.13481816700001</v>
      </c>
      <c r="GA42" s="12">
        <f t="shared" si="86"/>
        <v>148.80690042124999</v>
      </c>
      <c r="GB42" s="12">
        <f t="shared" si="87"/>
        <v>170.16886478423081</v>
      </c>
      <c r="GE42" s="10" t="str">
        <f t="shared" si="21"/>
        <v>DLF</v>
      </c>
      <c r="GF42" s="8">
        <f t="shared" si="111"/>
        <v>62286</v>
      </c>
      <c r="GG42" s="8">
        <f t="shared" si="112"/>
        <v>48051</v>
      </c>
      <c r="GH42">
        <f t="shared" si="113"/>
        <v>61507</v>
      </c>
      <c r="GI42" s="8">
        <f t="shared" si="114"/>
        <v>42998</v>
      </c>
      <c r="GJ42" s="8">
        <f t="shared" si="115"/>
        <v>71241</v>
      </c>
      <c r="GK42" s="8">
        <f t="shared" si="116"/>
        <v>75120</v>
      </c>
      <c r="GL42">
        <f t="shared" si="117"/>
        <v>60899</v>
      </c>
      <c r="GM42" s="8">
        <f t="shared" si="118"/>
        <v>62120</v>
      </c>
      <c r="GN42" s="8">
        <f t="shared" si="119"/>
        <v>94559</v>
      </c>
      <c r="GO42" s="8">
        <f t="shared" si="120"/>
        <v>134355</v>
      </c>
      <c r="GP42" s="8">
        <f t="shared" si="121"/>
        <v>73388</v>
      </c>
      <c r="GQ42" s="8">
        <f t="shared" si="122"/>
        <v>62827</v>
      </c>
      <c r="GR42" s="8">
        <f t="shared" si="123"/>
        <v>92891</v>
      </c>
      <c r="GS42" s="8">
        <f t="shared" si="124"/>
        <v>47583</v>
      </c>
      <c r="GV42" s="10" t="str">
        <f t="shared" si="96"/>
        <v>DLF</v>
      </c>
      <c r="GW42" s="8">
        <f t="shared" si="88"/>
        <v>50852</v>
      </c>
      <c r="GX42" s="8">
        <f t="shared" si="89"/>
        <v>59783.4</v>
      </c>
      <c r="GY42" s="8">
        <f t="shared" si="90"/>
        <v>64561.875</v>
      </c>
      <c r="GZ42" s="8">
        <f t="shared" si="91"/>
        <v>71349.153846153844</v>
      </c>
      <c r="HC42" s="10" t="str">
        <f t="shared" si="36"/>
        <v>DLF</v>
      </c>
      <c r="HD42" s="12">
        <f t="shared" si="125"/>
        <v>3.6004235792446124</v>
      </c>
      <c r="HE42" s="12">
        <f t="shared" si="126"/>
        <v>2.4637681159420333</v>
      </c>
      <c r="HF42" s="12">
        <f t="shared" si="127"/>
        <v>3.4962406015037639</v>
      </c>
      <c r="HG42" s="12">
        <f t="shared" si="128"/>
        <v>3.5881435257410477</v>
      </c>
      <c r="HH42" s="12">
        <f t="shared" si="129"/>
        <v>-6.2043795620437958</v>
      </c>
      <c r="HI42" s="12">
        <f t="shared" si="130"/>
        <v>2.1340321976787675</v>
      </c>
      <c r="HJ42" s="12">
        <f t="shared" si="131"/>
        <v>0.263852242744059</v>
      </c>
      <c r="HK42" s="12">
        <f t="shared" si="132"/>
        <v>-1.1904761904761862</v>
      </c>
      <c r="HL42" s="12">
        <f t="shared" si="133"/>
        <v>-1.9722425127830658</v>
      </c>
      <c r="HM42" s="12">
        <f t="shared" si="134"/>
        <v>2.910447761194034</v>
      </c>
      <c r="HN42" s="12">
        <f t="shared" si="135"/>
        <v>-4.1696364932288112</v>
      </c>
      <c r="HO42" s="12">
        <f t="shared" si="136"/>
        <v>0.39355992844365745</v>
      </c>
      <c r="HP42" s="12">
        <f t="shared" si="137"/>
        <v>-6.773977196512404</v>
      </c>
      <c r="HQ42" s="12">
        <f t="shared" si="138"/>
        <v>8.0072463768116027</v>
      </c>
      <c r="HT42" s="10" t="str">
        <f t="shared" si="51"/>
        <v>DLF</v>
      </c>
      <c r="HU42" s="13">
        <f t="shared" si="139"/>
        <v>10</v>
      </c>
      <c r="HV42" s="12">
        <f t="shared" si="140"/>
        <v>5</v>
      </c>
      <c r="HW42" s="12">
        <f t="shared" si="141"/>
        <v>4.75</v>
      </c>
      <c r="HX42" s="12">
        <f t="shared" si="142"/>
        <v>4</v>
      </c>
      <c r="HY42">
        <f t="shared" si="143"/>
        <v>7.4000000000000057</v>
      </c>
      <c r="HZ42" s="12">
        <f t="shared" si="144"/>
        <v>5.5</v>
      </c>
      <c r="IA42" s="12">
        <f t="shared" si="145"/>
        <v>5.3999999999999773</v>
      </c>
      <c r="IB42" s="12">
        <f t="shared" si="146"/>
        <v>4.5499999999999829</v>
      </c>
      <c r="IC42" s="12">
        <f t="shared" si="147"/>
        <v>8.1499999999999773</v>
      </c>
      <c r="ID42" s="12">
        <f t="shared" si="148"/>
        <v>9.5</v>
      </c>
      <c r="IE42">
        <f t="shared" si="149"/>
        <v>10.650000000000006</v>
      </c>
      <c r="IF42" s="12">
        <f t="shared" si="150"/>
        <v>6.8499999999999943</v>
      </c>
      <c r="IG42" s="12">
        <f t="shared" si="151"/>
        <v>14.300000000000011</v>
      </c>
      <c r="IH42" s="12">
        <f t="shared" si="152"/>
        <v>11.100000000000023</v>
      </c>
      <c r="II42" s="13" t="str">
        <f t="shared" si="92"/>
        <v/>
      </c>
      <c r="IJ42" t="str">
        <f t="shared" si="93"/>
        <v/>
      </c>
      <c r="IK42" t="str">
        <f t="shared" si="94"/>
        <v/>
      </c>
      <c r="IL42" t="str">
        <f t="shared" si="95"/>
        <v/>
      </c>
    </row>
    <row r="43" spans="1:246" x14ac:dyDescent="0.25">
      <c r="A43" t="s">
        <v>51</v>
      </c>
      <c r="B43" s="10">
        <v>43951</v>
      </c>
      <c r="C43" s="12">
        <v>21.780339999999999</v>
      </c>
      <c r="D43" s="12">
        <v>864.95273228500002</v>
      </c>
      <c r="E43" s="8">
        <v>155606</v>
      </c>
      <c r="F43" s="12">
        <v>1.2961579096554794</v>
      </c>
      <c r="G43" s="13">
        <v>198.69999999999982</v>
      </c>
      <c r="H43" s="10" t="s">
        <v>51</v>
      </c>
      <c r="I43" s="10">
        <v>43950</v>
      </c>
      <c r="J43" s="12">
        <v>10.396459999999999</v>
      </c>
      <c r="K43" s="12">
        <v>405.26177896000002</v>
      </c>
      <c r="L43" s="8">
        <v>74163</v>
      </c>
      <c r="M43" s="12">
        <v>-1.715298436609912</v>
      </c>
      <c r="N43" s="12">
        <v>97.449999999999818</v>
      </c>
      <c r="O43" s="12" t="s">
        <v>51</v>
      </c>
      <c r="P43" s="10">
        <v>43949</v>
      </c>
      <c r="Q43" s="12">
        <v>8.6116799999999998</v>
      </c>
      <c r="R43" s="12">
        <v>339.34977406999997</v>
      </c>
      <c r="S43">
        <v>63912</v>
      </c>
      <c r="T43" s="12">
        <v>-0.92204105218200316</v>
      </c>
      <c r="U43" s="12">
        <v>144.14999999999964</v>
      </c>
      <c r="V43" s="12" t="s">
        <v>51</v>
      </c>
      <c r="W43" s="7">
        <v>43948</v>
      </c>
      <c r="X43" s="12">
        <v>11.2491</v>
      </c>
      <c r="Y43" s="12">
        <v>449.33619695499999</v>
      </c>
      <c r="Z43" s="8">
        <v>86091</v>
      </c>
      <c r="AA43" s="12">
        <v>-0.59458379134606232</v>
      </c>
      <c r="AB43" s="12">
        <v>110.04999999999973</v>
      </c>
      <c r="AC43" s="8" t="s">
        <v>51</v>
      </c>
      <c r="AD43" s="10">
        <v>43945</v>
      </c>
      <c r="AE43" s="12">
        <v>12.662839999999999</v>
      </c>
      <c r="AF43" s="12">
        <v>507.15645676000003</v>
      </c>
      <c r="AG43" s="8">
        <v>79023</v>
      </c>
      <c r="AH43" s="12">
        <v>-0.67294082590449478</v>
      </c>
      <c r="AI43">
        <v>79.5</v>
      </c>
      <c r="AJ43" s="12" t="s">
        <v>51</v>
      </c>
      <c r="AK43" s="7">
        <v>43944</v>
      </c>
      <c r="AL43" s="12">
        <v>10.25657</v>
      </c>
      <c r="AM43" s="12">
        <v>415.76172400000002</v>
      </c>
      <c r="AN43" s="8">
        <v>63488</v>
      </c>
      <c r="AO43" s="12">
        <v>-0.66061920725695578</v>
      </c>
      <c r="AP43" s="12">
        <v>76.75</v>
      </c>
      <c r="AQ43" t="s">
        <v>51</v>
      </c>
      <c r="AR43" s="10">
        <v>43943</v>
      </c>
      <c r="AS43" s="12">
        <v>17.834520000000001</v>
      </c>
      <c r="AT43" s="12">
        <v>722.62510908000002</v>
      </c>
      <c r="AU43">
        <v>128246</v>
      </c>
      <c r="AV43" s="12">
        <v>0.74320286824021276</v>
      </c>
      <c r="AW43" s="12">
        <v>133.05000000000018</v>
      </c>
      <c r="AX43" s="10" t="s">
        <v>51</v>
      </c>
      <c r="AY43" s="10">
        <v>43942</v>
      </c>
      <c r="AZ43" s="12">
        <v>28.478750000000002</v>
      </c>
      <c r="BA43" s="12">
        <v>1134.76086953</v>
      </c>
      <c r="BB43" s="8">
        <v>181920</v>
      </c>
      <c r="BC43" s="12">
        <v>4.3760972755055594</v>
      </c>
      <c r="BD43" s="12">
        <v>225.75</v>
      </c>
      <c r="BE43" s="12" t="s">
        <v>51</v>
      </c>
      <c r="BF43" s="10">
        <v>43941</v>
      </c>
      <c r="BG43" s="12">
        <v>14.988020000000001</v>
      </c>
      <c r="BH43" s="12">
        <v>579.15078676999997</v>
      </c>
      <c r="BI43">
        <v>127048</v>
      </c>
      <c r="BJ43" s="12">
        <v>-2.2788868954460479</v>
      </c>
      <c r="BK43" s="12">
        <v>114.64999999999964</v>
      </c>
      <c r="BL43" s="12" t="s">
        <v>51</v>
      </c>
      <c r="BM43" s="7">
        <v>43938</v>
      </c>
      <c r="BN43" s="12">
        <v>18.14922</v>
      </c>
      <c r="BO43" s="12">
        <v>710.03929504500002</v>
      </c>
      <c r="BP43" s="8">
        <v>157976</v>
      </c>
      <c r="BQ43" s="12">
        <v>2.0553533731366458</v>
      </c>
      <c r="BR43" s="12">
        <v>174.30000000000018</v>
      </c>
      <c r="BS43" t="s">
        <v>51</v>
      </c>
      <c r="BT43" s="10">
        <v>43937</v>
      </c>
      <c r="BU43" s="12">
        <v>14.65944</v>
      </c>
      <c r="BV43" s="12">
        <v>563.90467179999996</v>
      </c>
      <c r="BW43" s="8">
        <v>104152</v>
      </c>
      <c r="BX43" s="12">
        <v>1.0859859228910576</v>
      </c>
      <c r="BY43">
        <v>110</v>
      </c>
      <c r="BZ43" s="12" t="s">
        <v>51</v>
      </c>
      <c r="CA43" s="7">
        <v>43936</v>
      </c>
      <c r="CB43" s="12">
        <v>17.25113</v>
      </c>
      <c r="CC43" s="12">
        <v>663.06971430999999</v>
      </c>
      <c r="CD43" s="8">
        <v>123319</v>
      </c>
      <c r="CE43" s="12">
        <v>1.5694229434687499</v>
      </c>
      <c r="CF43" s="12">
        <v>117.59999999999991</v>
      </c>
      <c r="CG43" s="12" t="s">
        <v>51</v>
      </c>
      <c r="CH43" s="10">
        <v>43934</v>
      </c>
      <c r="CI43" s="12">
        <v>23.223939999999999</v>
      </c>
      <c r="CJ43" s="12">
        <v>877.3977776700001</v>
      </c>
      <c r="CK43" s="8">
        <v>151314</v>
      </c>
      <c r="CL43" s="12">
        <v>3.820187488782425</v>
      </c>
      <c r="CM43" s="12">
        <v>248.80000000000018</v>
      </c>
      <c r="CN43" s="12" t="s">
        <v>51</v>
      </c>
      <c r="CO43" s="10">
        <v>43930</v>
      </c>
      <c r="CP43" s="12">
        <v>19.609529999999999</v>
      </c>
      <c r="CQ43" s="12">
        <v>727.85504541</v>
      </c>
      <c r="CR43" s="8">
        <v>124240</v>
      </c>
      <c r="CS43" s="12">
        <v>-2.1585663860982893</v>
      </c>
      <c r="CT43" s="12">
        <v>216.80000000000018</v>
      </c>
      <c r="CU43" s="12" t="s">
        <v>51</v>
      </c>
      <c r="CV43" s="10">
        <v>43929</v>
      </c>
      <c r="CW43" s="12">
        <v>25.22297</v>
      </c>
      <c r="CX43" s="12">
        <v>926.84830496500001</v>
      </c>
      <c r="CY43" s="8">
        <v>178903</v>
      </c>
      <c r="CZ43" s="12">
        <v>3.198258539852656</v>
      </c>
      <c r="DA43" s="12">
        <v>294</v>
      </c>
      <c r="DD43" t="str">
        <f t="shared" si="1"/>
        <v>DRREDDY</v>
      </c>
      <c r="DE43" s="12">
        <v>109.49765593288485</v>
      </c>
      <c r="DF43" s="12">
        <v>20.725108225108222</v>
      </c>
      <c r="DG43" s="12">
        <v>-23.445608982051901</v>
      </c>
      <c r="DH43" s="12">
        <v>-11.164478110755557</v>
      </c>
      <c r="DI43" s="12">
        <v>23.460767098552431</v>
      </c>
      <c r="DJ43" s="12">
        <v>-42.490350174829494</v>
      </c>
      <c r="DK43" s="12">
        <v>-37.376043541236889</v>
      </c>
      <c r="DL43" s="12">
        <v>90.010088056994846</v>
      </c>
      <c r="DM43" s="12">
        <v>-17.417828424582428</v>
      </c>
      <c r="DN43" s="12">
        <v>23.80568425533308</v>
      </c>
      <c r="DO43" s="12">
        <v>-15.02330571968329</v>
      </c>
      <c r="DP43" s="12">
        <v>-25.71833203151575</v>
      </c>
      <c r="DQ43" s="12">
        <v>18.431905303186767</v>
      </c>
      <c r="DT43" t="str">
        <f t="shared" si="2"/>
        <v>DRREDDY</v>
      </c>
      <c r="DU43" s="13">
        <v>113.4306211912405</v>
      </c>
      <c r="DV43" s="13">
        <v>19.423028959024425</v>
      </c>
      <c r="DW43" s="13">
        <v>-24.477534556606155</v>
      </c>
      <c r="DX43" s="13">
        <v>-11.400872262257744</v>
      </c>
      <c r="DY43" s="13">
        <v>21.982478781524392</v>
      </c>
      <c r="DZ43" s="13">
        <v>-42.465087529366201</v>
      </c>
      <c r="EA43" s="13">
        <v>-36.31917274524104</v>
      </c>
      <c r="EB43" s="13">
        <v>95.935306564756743</v>
      </c>
      <c r="EC43" s="13">
        <v>-18.433980934351634</v>
      </c>
      <c r="ED43" s="13">
        <v>25.914774349808827</v>
      </c>
      <c r="EE43" s="13">
        <v>-14.955447424286694</v>
      </c>
      <c r="EF43" s="13">
        <v>-24.427696173241443</v>
      </c>
      <c r="EG43" s="13">
        <v>20.545675021839386</v>
      </c>
      <c r="EI43" t="str">
        <f t="shared" si="3"/>
        <v>DRREDDY</v>
      </c>
      <c r="EJ43" s="12">
        <f t="shared" si="66"/>
        <v>21.780339999999999</v>
      </c>
      <c r="EK43" s="12">
        <f t="shared" si="67"/>
        <v>10.396459999999999</v>
      </c>
      <c r="EL43" s="12">
        <f t="shared" si="68"/>
        <v>8.6116799999999998</v>
      </c>
      <c r="EM43" s="12">
        <f t="shared" si="69"/>
        <v>11.2491</v>
      </c>
      <c r="EN43" s="12">
        <f t="shared" si="70"/>
        <v>12.662839999999999</v>
      </c>
      <c r="EO43" s="12">
        <f t="shared" si="71"/>
        <v>10.25657</v>
      </c>
      <c r="EP43" s="12">
        <f t="shared" si="72"/>
        <v>17.834520000000001</v>
      </c>
      <c r="EQ43" s="12">
        <f t="shared" si="73"/>
        <v>28.478750000000002</v>
      </c>
      <c r="ER43" s="12">
        <f t="shared" si="74"/>
        <v>14.988020000000001</v>
      </c>
      <c r="ES43" s="12">
        <f t="shared" si="75"/>
        <v>18.14922</v>
      </c>
      <c r="ET43" s="12">
        <f t="shared" si="76"/>
        <v>14.65944</v>
      </c>
      <c r="EU43" s="12">
        <f t="shared" si="77"/>
        <v>17.25113</v>
      </c>
      <c r="EV43" s="12">
        <f t="shared" si="78"/>
        <v>23.223939999999999</v>
      </c>
      <c r="EW43" s="12">
        <f t="shared" si="79"/>
        <v>19.609529999999999</v>
      </c>
      <c r="EZ43" s="10" t="str">
        <f t="shared" si="4"/>
        <v>DRREDDY</v>
      </c>
      <c r="FA43" s="12">
        <f t="shared" si="80"/>
        <v>10.085746666666665</v>
      </c>
      <c r="FB43" s="12">
        <f t="shared" si="81"/>
        <v>10.63533</v>
      </c>
      <c r="FC43" s="12">
        <f t="shared" si="82"/>
        <v>14.3097425</v>
      </c>
      <c r="FD43" s="12">
        <f t="shared" si="83"/>
        <v>15.951630769230768</v>
      </c>
      <c r="FF43" s="12"/>
      <c r="FG43" s="10" t="str">
        <f t="shared" si="5"/>
        <v>DRREDDY</v>
      </c>
      <c r="FH43" s="12">
        <f t="shared" si="97"/>
        <v>864.95273228500002</v>
      </c>
      <c r="FI43" s="12">
        <f t="shared" si="98"/>
        <v>405.26177896000002</v>
      </c>
      <c r="FJ43" s="12">
        <f t="shared" si="99"/>
        <v>339.34977406999997</v>
      </c>
      <c r="FK43" s="12">
        <f t="shared" si="100"/>
        <v>449.33619695499999</v>
      </c>
      <c r="FL43" s="12">
        <f t="shared" si="101"/>
        <v>507.15645676000003</v>
      </c>
      <c r="FM43" s="12">
        <f t="shared" si="102"/>
        <v>415.76172400000002</v>
      </c>
      <c r="FN43" s="12">
        <f t="shared" si="103"/>
        <v>722.62510908000002</v>
      </c>
      <c r="FO43" s="12">
        <f t="shared" si="104"/>
        <v>1134.76086953</v>
      </c>
      <c r="FP43" s="12">
        <f t="shared" si="105"/>
        <v>579.15078676999997</v>
      </c>
      <c r="FQ43" s="12">
        <f t="shared" si="106"/>
        <v>710.03929504500002</v>
      </c>
      <c r="FR43" s="12">
        <f t="shared" si="107"/>
        <v>563.90467179999996</v>
      </c>
      <c r="FS43" s="12">
        <f t="shared" si="108"/>
        <v>663.06971430999999</v>
      </c>
      <c r="FT43" s="12">
        <f t="shared" si="109"/>
        <v>877.3977776700001</v>
      </c>
      <c r="FU43" s="12">
        <f t="shared" si="110"/>
        <v>727.85504541</v>
      </c>
      <c r="FX43" s="10" t="str">
        <f t="shared" si="20"/>
        <v>DRREDDY</v>
      </c>
      <c r="FY43" s="12">
        <f t="shared" si="84"/>
        <v>397.98258332833331</v>
      </c>
      <c r="FZ43" s="12">
        <f t="shared" si="85"/>
        <v>423.37318614900005</v>
      </c>
      <c r="GA43" s="12">
        <f t="shared" si="86"/>
        <v>569.17533701562502</v>
      </c>
      <c r="GB43" s="12">
        <f t="shared" si="87"/>
        <v>622.74378464307688</v>
      </c>
      <c r="GE43" s="10" t="str">
        <f t="shared" si="21"/>
        <v>DRREDDY</v>
      </c>
      <c r="GF43" s="8">
        <f t="shared" si="111"/>
        <v>155606</v>
      </c>
      <c r="GG43" s="8">
        <f t="shared" si="112"/>
        <v>74163</v>
      </c>
      <c r="GH43">
        <f t="shared" si="113"/>
        <v>63912</v>
      </c>
      <c r="GI43" s="8">
        <f t="shared" si="114"/>
        <v>86091</v>
      </c>
      <c r="GJ43" s="8">
        <f t="shared" si="115"/>
        <v>79023</v>
      </c>
      <c r="GK43" s="8">
        <f t="shared" si="116"/>
        <v>63488</v>
      </c>
      <c r="GL43">
        <f t="shared" si="117"/>
        <v>128246</v>
      </c>
      <c r="GM43" s="8">
        <f t="shared" si="118"/>
        <v>181920</v>
      </c>
      <c r="GN43" s="8">
        <f t="shared" si="119"/>
        <v>127048</v>
      </c>
      <c r="GO43" s="8">
        <f t="shared" si="120"/>
        <v>157976</v>
      </c>
      <c r="GP43" s="8">
        <f t="shared" si="121"/>
        <v>104152</v>
      </c>
      <c r="GQ43" s="8">
        <f t="shared" si="122"/>
        <v>123319</v>
      </c>
      <c r="GR43" s="8">
        <f t="shared" si="123"/>
        <v>151314</v>
      </c>
      <c r="GS43" s="8">
        <f t="shared" si="124"/>
        <v>124240</v>
      </c>
      <c r="GV43" s="10" t="str">
        <f t="shared" si="96"/>
        <v>DRREDDY</v>
      </c>
      <c r="GW43" s="8">
        <f t="shared" si="88"/>
        <v>74722</v>
      </c>
      <c r="GX43" s="8">
        <f t="shared" si="89"/>
        <v>73335.399999999994</v>
      </c>
      <c r="GY43" s="8">
        <f t="shared" si="90"/>
        <v>100486.375</v>
      </c>
      <c r="GZ43" s="8">
        <f t="shared" si="91"/>
        <v>112684</v>
      </c>
      <c r="HC43" s="10" t="str">
        <f t="shared" si="36"/>
        <v>DRREDDY</v>
      </c>
      <c r="HD43" s="12">
        <f t="shared" si="125"/>
        <v>1.2961579096554794</v>
      </c>
      <c r="HE43" s="12">
        <f t="shared" si="126"/>
        <v>-1.715298436609912</v>
      </c>
      <c r="HF43" s="12">
        <f t="shared" si="127"/>
        <v>-0.92204105218200316</v>
      </c>
      <c r="HG43" s="12">
        <f t="shared" si="128"/>
        <v>-0.59458379134606232</v>
      </c>
      <c r="HH43" s="12">
        <f t="shared" si="129"/>
        <v>-0.67294082590449478</v>
      </c>
      <c r="HI43" s="12">
        <f t="shared" si="130"/>
        <v>-0.66061920725695578</v>
      </c>
      <c r="HJ43" s="12">
        <f t="shared" si="131"/>
        <v>0.74320286824021276</v>
      </c>
      <c r="HK43" s="12">
        <f t="shared" si="132"/>
        <v>4.3760972755055594</v>
      </c>
      <c r="HL43" s="12">
        <f t="shared" si="133"/>
        <v>-2.2788868954460479</v>
      </c>
      <c r="HM43" s="12">
        <f t="shared" si="134"/>
        <v>2.0553533731366458</v>
      </c>
      <c r="HN43" s="12">
        <f t="shared" si="135"/>
        <v>1.0859859228910576</v>
      </c>
      <c r="HO43" s="12">
        <f t="shared" si="136"/>
        <v>1.5694229434687499</v>
      </c>
      <c r="HP43" s="12">
        <f t="shared" si="137"/>
        <v>3.820187488782425</v>
      </c>
      <c r="HQ43" s="12">
        <f t="shared" si="138"/>
        <v>-2.1585663860982893</v>
      </c>
      <c r="HT43" s="10" t="str">
        <f t="shared" si="51"/>
        <v>DRREDDY</v>
      </c>
      <c r="HU43" s="13">
        <f t="shared" si="139"/>
        <v>198.69999999999982</v>
      </c>
      <c r="HV43" s="12">
        <f t="shared" si="140"/>
        <v>97.449999999999818</v>
      </c>
      <c r="HW43" s="12">
        <f t="shared" si="141"/>
        <v>144.14999999999964</v>
      </c>
      <c r="HX43" s="12">
        <f t="shared" si="142"/>
        <v>110.04999999999973</v>
      </c>
      <c r="HY43">
        <f t="shared" si="143"/>
        <v>79.5</v>
      </c>
      <c r="HZ43" s="12">
        <f t="shared" si="144"/>
        <v>76.75</v>
      </c>
      <c r="IA43" s="12">
        <f t="shared" si="145"/>
        <v>133.05000000000018</v>
      </c>
      <c r="IB43" s="12">
        <f t="shared" si="146"/>
        <v>225.75</v>
      </c>
      <c r="IC43" s="12">
        <f t="shared" si="147"/>
        <v>114.64999999999964</v>
      </c>
      <c r="ID43" s="12">
        <f t="shared" si="148"/>
        <v>174.30000000000018</v>
      </c>
      <c r="IE43">
        <f t="shared" si="149"/>
        <v>110</v>
      </c>
      <c r="IF43" s="12">
        <f t="shared" si="150"/>
        <v>117.59999999999991</v>
      </c>
      <c r="IG43" s="12">
        <f t="shared" si="151"/>
        <v>248.80000000000018</v>
      </c>
      <c r="IH43" s="12">
        <f t="shared" si="152"/>
        <v>216.80000000000018</v>
      </c>
      <c r="II43" s="13" t="str">
        <f t="shared" si="92"/>
        <v/>
      </c>
      <c r="IJ43" t="str">
        <f t="shared" si="93"/>
        <v/>
      </c>
      <c r="IK43" t="str">
        <f t="shared" si="94"/>
        <v/>
      </c>
      <c r="IL43" t="str">
        <f t="shared" si="95"/>
        <v/>
      </c>
    </row>
    <row r="44" spans="1:246" x14ac:dyDescent="0.25">
      <c r="A44" t="s">
        <v>52</v>
      </c>
      <c r="B44" s="10">
        <v>43951</v>
      </c>
      <c r="C44" s="12">
        <v>3.4724400000000002</v>
      </c>
      <c r="D44" s="12">
        <v>508.69577906999996</v>
      </c>
      <c r="E44" s="8">
        <v>72009</v>
      </c>
      <c r="F44" s="12">
        <v>2.3348409968042194</v>
      </c>
      <c r="G44" s="13">
        <v>498</v>
      </c>
      <c r="H44" s="10" t="s">
        <v>52</v>
      </c>
      <c r="I44" s="10">
        <v>43950</v>
      </c>
      <c r="J44" s="12">
        <v>1.4774099999999999</v>
      </c>
      <c r="K44" s="12">
        <v>210.893002615</v>
      </c>
      <c r="L44" s="8">
        <v>34199</v>
      </c>
      <c r="M44" s="12">
        <v>0.38947849666883694</v>
      </c>
      <c r="N44" s="12">
        <v>324.45000000000073</v>
      </c>
      <c r="O44" s="12" t="s">
        <v>52</v>
      </c>
      <c r="P44" s="10">
        <v>43949</v>
      </c>
      <c r="Q44" s="12">
        <v>1.84694</v>
      </c>
      <c r="R44" s="12">
        <v>263.781131195</v>
      </c>
      <c r="S44">
        <v>49505</v>
      </c>
      <c r="T44" s="12">
        <v>2.4322297224900891</v>
      </c>
      <c r="U44" s="12">
        <v>284.5</v>
      </c>
      <c r="V44" s="12" t="s">
        <v>52</v>
      </c>
      <c r="W44" s="7">
        <v>43948</v>
      </c>
      <c r="X44" s="12">
        <v>1.8361700000000001</v>
      </c>
      <c r="Y44" s="12">
        <v>258.33569098999999</v>
      </c>
      <c r="Z44" s="8">
        <v>49290</v>
      </c>
      <c r="AA44" s="12">
        <v>3.0892179083389695</v>
      </c>
      <c r="AB44" s="12">
        <v>385.10000000000036</v>
      </c>
      <c r="AC44" s="8" t="s">
        <v>52</v>
      </c>
      <c r="AD44" s="10">
        <v>43945</v>
      </c>
      <c r="AE44" s="12">
        <v>1.7994399999999999</v>
      </c>
      <c r="AF44" s="12">
        <v>248.60057233000001</v>
      </c>
      <c r="AG44" s="8">
        <v>49183</v>
      </c>
      <c r="AH44" s="12">
        <v>-3.5423486052024602</v>
      </c>
      <c r="AI44">
        <v>585.89999999999964</v>
      </c>
      <c r="AJ44" s="12" t="s">
        <v>52</v>
      </c>
      <c r="AK44" s="7">
        <v>43944</v>
      </c>
      <c r="AL44" s="12">
        <v>2.0726900000000001</v>
      </c>
      <c r="AM44" s="12">
        <v>289.78432616499998</v>
      </c>
      <c r="AN44" s="8">
        <v>52248</v>
      </c>
      <c r="AO44" s="12">
        <v>2.74860799953297</v>
      </c>
      <c r="AP44" s="12">
        <v>540</v>
      </c>
      <c r="AQ44" t="s">
        <v>52</v>
      </c>
      <c r="AR44" s="10">
        <v>43943</v>
      </c>
      <c r="AS44" s="12">
        <v>2.7657699999999998</v>
      </c>
      <c r="AT44" s="12">
        <v>378.00465943</v>
      </c>
      <c r="AU44">
        <v>67303</v>
      </c>
      <c r="AV44" s="12">
        <v>1.519081141163394</v>
      </c>
      <c r="AW44" s="12">
        <v>744.95000000000073</v>
      </c>
      <c r="AX44" s="10" t="s">
        <v>52</v>
      </c>
      <c r="AY44" s="10">
        <v>43942</v>
      </c>
      <c r="AZ44" s="12">
        <v>1.6566000000000001</v>
      </c>
      <c r="BA44" s="12">
        <v>224.67842823499998</v>
      </c>
      <c r="BB44" s="8">
        <v>40107</v>
      </c>
      <c r="BC44" s="12">
        <v>-5.096574260699505</v>
      </c>
      <c r="BD44" s="12">
        <v>535</v>
      </c>
      <c r="BE44" s="12" t="s">
        <v>52</v>
      </c>
      <c r="BF44" s="10">
        <v>43941</v>
      </c>
      <c r="BG44" s="12">
        <v>2.9997699999999998</v>
      </c>
      <c r="BH44" s="12">
        <v>431.2292099</v>
      </c>
      <c r="BI44">
        <v>71793</v>
      </c>
      <c r="BJ44" s="12">
        <v>-3.7869786430247103</v>
      </c>
      <c r="BK44" s="12">
        <v>740.05000000000109</v>
      </c>
      <c r="BL44" s="12" t="s">
        <v>52</v>
      </c>
      <c r="BM44" s="7">
        <v>43938</v>
      </c>
      <c r="BN44" s="12">
        <v>5.6568399999999999</v>
      </c>
      <c r="BO44" s="12">
        <v>809.99178126499999</v>
      </c>
      <c r="BP44" s="8">
        <v>134864</v>
      </c>
      <c r="BQ44" s="12">
        <v>9.9365434305436597</v>
      </c>
      <c r="BR44" s="12">
        <v>1358.9500000000007</v>
      </c>
      <c r="BS44" t="s">
        <v>52</v>
      </c>
      <c r="BT44" s="10">
        <v>43937</v>
      </c>
      <c r="BU44" s="12">
        <v>2.5014699999999999</v>
      </c>
      <c r="BV44" s="12">
        <v>333.11971154999998</v>
      </c>
      <c r="BW44" s="8">
        <v>49069</v>
      </c>
      <c r="BX44" s="12">
        <v>0.38378057664721754</v>
      </c>
      <c r="BY44">
        <v>491.85000000000036</v>
      </c>
      <c r="BZ44" s="12" t="s">
        <v>52</v>
      </c>
      <c r="CA44" s="7">
        <v>43936</v>
      </c>
      <c r="CB44" s="12">
        <v>2.7559399999999998</v>
      </c>
      <c r="CC44" s="12">
        <v>373.71147753499997</v>
      </c>
      <c r="CD44" s="8">
        <v>62451</v>
      </c>
      <c r="CE44" s="12">
        <v>0.25707900048879134</v>
      </c>
      <c r="CF44" s="12">
        <v>749.25</v>
      </c>
      <c r="CG44" s="12" t="s">
        <v>52</v>
      </c>
      <c r="CH44" s="10">
        <v>43934</v>
      </c>
      <c r="CI44" s="12">
        <v>1.2662199999999999</v>
      </c>
      <c r="CJ44" s="12">
        <v>170.042173585</v>
      </c>
      <c r="CK44" s="8">
        <v>30734</v>
      </c>
      <c r="CL44" s="12">
        <v>-2.4908494211303736</v>
      </c>
      <c r="CM44" s="12">
        <v>425</v>
      </c>
      <c r="CN44" s="12" t="s">
        <v>52</v>
      </c>
      <c r="CO44" s="10">
        <v>43930</v>
      </c>
      <c r="CP44" s="12">
        <v>3.6188099999999999</v>
      </c>
      <c r="CQ44" s="12">
        <v>495.26844439499996</v>
      </c>
      <c r="CR44" s="8">
        <v>90990</v>
      </c>
      <c r="CS44" s="12">
        <v>4.1152107003077854</v>
      </c>
      <c r="CT44" s="12">
        <v>883.54999999999927</v>
      </c>
      <c r="CU44" s="12" t="s">
        <v>52</v>
      </c>
      <c r="CV44" s="10">
        <v>43929</v>
      </c>
      <c r="CW44" s="12">
        <v>2.7999900000000002</v>
      </c>
      <c r="CX44" s="12">
        <v>370.10812945999999</v>
      </c>
      <c r="CY44" s="8">
        <v>80188</v>
      </c>
      <c r="CZ44" s="12">
        <v>0.79375078745118366</v>
      </c>
      <c r="DA44" s="12">
        <v>850</v>
      </c>
      <c r="DD44" t="str">
        <f t="shared" si="1"/>
        <v>EICHERMOT</v>
      </c>
      <c r="DE44" s="12">
        <v>135.03563668852928</v>
      </c>
      <c r="DF44" s="12">
        <v>-20.007688392692785</v>
      </c>
      <c r="DG44" s="12">
        <v>0.5865469972823838</v>
      </c>
      <c r="DH44" s="12">
        <v>2.0411905926288263</v>
      </c>
      <c r="DI44" s="12">
        <v>-13.183351104120741</v>
      </c>
      <c r="DJ44" s="12">
        <v>-25.059205935417612</v>
      </c>
      <c r="DK44" s="12">
        <v>66.954605819147645</v>
      </c>
      <c r="DL44" s="12">
        <v>-44.775766142070886</v>
      </c>
      <c r="DM44" s="12">
        <v>-46.970923695915033</v>
      </c>
      <c r="DN44" s="12">
        <v>126.14062930996575</v>
      </c>
      <c r="DO44" s="12">
        <v>-9.2335101635013821</v>
      </c>
      <c r="DP44" s="12">
        <v>117.6509611283979</v>
      </c>
      <c r="DQ44" s="12">
        <v>-65.010044738463762</v>
      </c>
      <c r="DT44" t="str">
        <f t="shared" si="2"/>
        <v>EICHERMOT</v>
      </c>
      <c r="DU44" s="13">
        <v>141.21036391077416</v>
      </c>
      <c r="DV44" s="13">
        <v>-20.050004464080672</v>
      </c>
      <c r="DW44" s="13">
        <v>2.1078930999165735</v>
      </c>
      <c r="DX44" s="13">
        <v>3.9159679194452091</v>
      </c>
      <c r="DY44" s="13">
        <v>-14.211863829912735</v>
      </c>
      <c r="DZ44" s="13">
        <v>-23.338424822072046</v>
      </c>
      <c r="EA44" s="13">
        <v>68.24252439340998</v>
      </c>
      <c r="EB44" s="13">
        <v>-47.898142547648419</v>
      </c>
      <c r="EC44" s="13">
        <v>-46.761285747056561</v>
      </c>
      <c r="ED44" s="13">
        <v>143.15336294454715</v>
      </c>
      <c r="EE44" s="13">
        <v>-10.861792699743447</v>
      </c>
      <c r="EF44" s="13">
        <v>119.7757589520523</v>
      </c>
      <c r="EG44" s="13">
        <v>-65.666665116790014</v>
      </c>
      <c r="EI44" t="str">
        <f t="shared" si="3"/>
        <v>EICHERMOT</v>
      </c>
      <c r="EJ44" s="12">
        <f t="shared" si="66"/>
        <v>3.4724400000000002</v>
      </c>
      <c r="EK44" s="12">
        <f t="shared" si="67"/>
        <v>1.4774099999999999</v>
      </c>
      <c r="EL44" s="12">
        <f t="shared" si="68"/>
        <v>1.84694</v>
      </c>
      <c r="EM44" s="12">
        <f t="shared" si="69"/>
        <v>1.8361700000000001</v>
      </c>
      <c r="EN44" s="12">
        <f t="shared" si="70"/>
        <v>1.7994399999999999</v>
      </c>
      <c r="EO44" s="12">
        <f t="shared" si="71"/>
        <v>2.0726900000000001</v>
      </c>
      <c r="EP44" s="12">
        <f t="shared" si="72"/>
        <v>2.7657699999999998</v>
      </c>
      <c r="EQ44" s="12">
        <f t="shared" si="73"/>
        <v>1.6566000000000001</v>
      </c>
      <c r="ER44" s="12">
        <f t="shared" si="74"/>
        <v>2.9997699999999998</v>
      </c>
      <c r="ES44" s="12">
        <f t="shared" si="75"/>
        <v>5.6568399999999999</v>
      </c>
      <c r="ET44" s="12">
        <f t="shared" si="76"/>
        <v>2.5014699999999999</v>
      </c>
      <c r="EU44" s="12">
        <f t="shared" si="77"/>
        <v>2.7559399999999998</v>
      </c>
      <c r="EV44" s="12">
        <f t="shared" si="78"/>
        <v>1.2662199999999999</v>
      </c>
      <c r="EW44" s="12">
        <f t="shared" si="79"/>
        <v>3.6188099999999999</v>
      </c>
      <c r="EZ44" s="10" t="str">
        <f t="shared" si="4"/>
        <v>EICHERMOT</v>
      </c>
      <c r="FA44" s="12">
        <f t="shared" si="80"/>
        <v>1.7201733333333333</v>
      </c>
      <c r="FB44" s="12">
        <f t="shared" si="81"/>
        <v>1.80653</v>
      </c>
      <c r="FC44" s="12">
        <f t="shared" si="82"/>
        <v>2.0568487500000003</v>
      </c>
      <c r="FD44" s="12">
        <f t="shared" si="83"/>
        <v>2.4810823076923074</v>
      </c>
      <c r="FF44" s="12"/>
      <c r="FG44" s="10" t="str">
        <f t="shared" si="5"/>
        <v>EICHERMOT</v>
      </c>
      <c r="FH44" s="12">
        <f t="shared" si="97"/>
        <v>508.69577906999996</v>
      </c>
      <c r="FI44" s="12">
        <f t="shared" si="98"/>
        <v>210.893002615</v>
      </c>
      <c r="FJ44" s="12">
        <f t="shared" si="99"/>
        <v>263.781131195</v>
      </c>
      <c r="FK44" s="12">
        <f t="shared" si="100"/>
        <v>258.33569098999999</v>
      </c>
      <c r="FL44" s="12">
        <f t="shared" si="101"/>
        <v>248.60057233000001</v>
      </c>
      <c r="FM44" s="12">
        <f t="shared" si="102"/>
        <v>289.78432616499998</v>
      </c>
      <c r="FN44" s="12">
        <f t="shared" si="103"/>
        <v>378.00465943</v>
      </c>
      <c r="FO44" s="12">
        <f t="shared" si="104"/>
        <v>224.67842823499998</v>
      </c>
      <c r="FP44" s="12">
        <f t="shared" si="105"/>
        <v>431.2292099</v>
      </c>
      <c r="FQ44" s="12">
        <f t="shared" si="106"/>
        <v>809.99178126499999</v>
      </c>
      <c r="FR44" s="12">
        <f t="shared" si="107"/>
        <v>333.11971154999998</v>
      </c>
      <c r="FS44" s="12">
        <f t="shared" si="108"/>
        <v>373.71147753499997</v>
      </c>
      <c r="FT44" s="12">
        <f t="shared" si="109"/>
        <v>170.042173585</v>
      </c>
      <c r="FU44" s="12">
        <f t="shared" si="110"/>
        <v>495.26844439499996</v>
      </c>
      <c r="FX44" s="10" t="str">
        <f t="shared" si="20"/>
        <v>EICHERMOT</v>
      </c>
      <c r="FY44" s="12">
        <f t="shared" si="84"/>
        <v>244.33660826666664</v>
      </c>
      <c r="FZ44" s="12">
        <f t="shared" si="85"/>
        <v>254.27894465899999</v>
      </c>
      <c r="GA44" s="12">
        <f t="shared" si="86"/>
        <v>288.16337760749997</v>
      </c>
      <c r="GB44" s="12">
        <f t="shared" si="87"/>
        <v>345.18773916846152</v>
      </c>
      <c r="GE44" s="10" t="str">
        <f t="shared" si="21"/>
        <v>EICHERMOT</v>
      </c>
      <c r="GF44" s="8">
        <f t="shared" si="111"/>
        <v>72009</v>
      </c>
      <c r="GG44" s="8">
        <f t="shared" si="112"/>
        <v>34199</v>
      </c>
      <c r="GH44">
        <f t="shared" si="113"/>
        <v>49505</v>
      </c>
      <c r="GI44" s="8">
        <f t="shared" si="114"/>
        <v>49290</v>
      </c>
      <c r="GJ44" s="8">
        <f t="shared" si="115"/>
        <v>49183</v>
      </c>
      <c r="GK44" s="8">
        <f t="shared" si="116"/>
        <v>52248</v>
      </c>
      <c r="GL44">
        <f t="shared" si="117"/>
        <v>67303</v>
      </c>
      <c r="GM44" s="8">
        <f t="shared" si="118"/>
        <v>40107</v>
      </c>
      <c r="GN44" s="8">
        <f t="shared" si="119"/>
        <v>71793</v>
      </c>
      <c r="GO44" s="8">
        <f t="shared" si="120"/>
        <v>134864</v>
      </c>
      <c r="GP44" s="8">
        <f t="shared" si="121"/>
        <v>49069</v>
      </c>
      <c r="GQ44" s="8">
        <f t="shared" si="122"/>
        <v>62451</v>
      </c>
      <c r="GR44" s="8">
        <f t="shared" si="123"/>
        <v>30734</v>
      </c>
      <c r="GS44" s="8">
        <f t="shared" si="124"/>
        <v>90990</v>
      </c>
      <c r="GV44" s="10" t="str">
        <f t="shared" si="96"/>
        <v>EICHERMOT</v>
      </c>
      <c r="GW44" s="8">
        <f t="shared" si="88"/>
        <v>44331.333333333336</v>
      </c>
      <c r="GX44" s="8">
        <f t="shared" si="89"/>
        <v>46885</v>
      </c>
      <c r="GY44" s="8">
        <f t="shared" si="90"/>
        <v>51703.5</v>
      </c>
      <c r="GZ44" s="8">
        <f t="shared" si="91"/>
        <v>60133.538461538461</v>
      </c>
      <c r="HC44" s="10" t="str">
        <f t="shared" si="36"/>
        <v>EICHERMOT</v>
      </c>
      <c r="HD44" s="12">
        <f t="shared" si="125"/>
        <v>2.3348409968042194</v>
      </c>
      <c r="HE44" s="12">
        <f t="shared" si="126"/>
        <v>0.38947849666883694</v>
      </c>
      <c r="HF44" s="12">
        <f t="shared" si="127"/>
        <v>2.4322297224900891</v>
      </c>
      <c r="HG44" s="12">
        <f t="shared" si="128"/>
        <v>3.0892179083389695</v>
      </c>
      <c r="HH44" s="12">
        <f t="shared" si="129"/>
        <v>-3.5423486052024602</v>
      </c>
      <c r="HI44" s="12">
        <f t="shared" si="130"/>
        <v>2.74860799953297</v>
      </c>
      <c r="HJ44" s="12">
        <f t="shared" si="131"/>
        <v>1.519081141163394</v>
      </c>
      <c r="HK44" s="12">
        <f t="shared" si="132"/>
        <v>-5.096574260699505</v>
      </c>
      <c r="HL44" s="12">
        <f t="shared" si="133"/>
        <v>-3.7869786430247103</v>
      </c>
      <c r="HM44" s="12">
        <f t="shared" si="134"/>
        <v>9.9365434305436597</v>
      </c>
      <c r="HN44" s="12">
        <f t="shared" si="135"/>
        <v>0.38378057664721754</v>
      </c>
      <c r="HO44" s="12">
        <f t="shared" si="136"/>
        <v>0.25707900048879134</v>
      </c>
      <c r="HP44" s="12">
        <f t="shared" si="137"/>
        <v>-2.4908494211303736</v>
      </c>
      <c r="HQ44" s="12">
        <f t="shared" si="138"/>
        <v>4.1152107003077854</v>
      </c>
      <c r="HT44" s="10" t="str">
        <f t="shared" si="51"/>
        <v>EICHERMOT</v>
      </c>
      <c r="HU44" s="13">
        <f t="shared" si="139"/>
        <v>498</v>
      </c>
      <c r="HV44" s="12">
        <f t="shared" si="140"/>
        <v>324.45000000000073</v>
      </c>
      <c r="HW44" s="12">
        <f t="shared" si="141"/>
        <v>284.5</v>
      </c>
      <c r="HX44" s="12">
        <f t="shared" si="142"/>
        <v>385.10000000000036</v>
      </c>
      <c r="HY44">
        <f t="shared" si="143"/>
        <v>585.89999999999964</v>
      </c>
      <c r="HZ44" s="12">
        <f t="shared" si="144"/>
        <v>540</v>
      </c>
      <c r="IA44" s="12">
        <f t="shared" si="145"/>
        <v>744.95000000000073</v>
      </c>
      <c r="IB44" s="12">
        <f t="shared" si="146"/>
        <v>535</v>
      </c>
      <c r="IC44" s="12">
        <f t="shared" si="147"/>
        <v>740.05000000000109</v>
      </c>
      <c r="ID44" s="12">
        <f t="shared" si="148"/>
        <v>1358.9500000000007</v>
      </c>
      <c r="IE44">
        <f t="shared" si="149"/>
        <v>491.85000000000036</v>
      </c>
      <c r="IF44" s="12">
        <f t="shared" si="150"/>
        <v>749.25</v>
      </c>
      <c r="IG44" s="12">
        <f t="shared" si="151"/>
        <v>425</v>
      </c>
      <c r="IH44" s="12">
        <f t="shared" si="152"/>
        <v>883.54999999999927</v>
      </c>
      <c r="II44" s="13" t="str">
        <f t="shared" si="92"/>
        <v/>
      </c>
      <c r="IJ44" t="str">
        <f t="shared" si="93"/>
        <v/>
      </c>
      <c r="IK44" t="str">
        <f t="shared" si="94"/>
        <v/>
      </c>
      <c r="IL44" t="str">
        <f t="shared" si="95"/>
        <v/>
      </c>
    </row>
    <row r="45" spans="1:246" x14ac:dyDescent="0.25">
      <c r="A45" t="s">
        <v>53</v>
      </c>
      <c r="B45" s="10">
        <v>43951</v>
      </c>
      <c r="C45" s="12">
        <v>156.52065999999999</v>
      </c>
      <c r="D45" s="12">
        <v>82.046190624999994</v>
      </c>
      <c r="E45" s="8">
        <v>42710</v>
      </c>
      <c r="F45" s="12">
        <v>-1.3384321223709288</v>
      </c>
      <c r="G45" s="13">
        <v>3.6000000000000014</v>
      </c>
      <c r="H45" s="10" t="s">
        <v>53</v>
      </c>
      <c r="I45" s="10">
        <v>43950</v>
      </c>
      <c r="J45" s="12">
        <v>215.67953</v>
      </c>
      <c r="K45" s="12">
        <v>115.37189943</v>
      </c>
      <c r="L45" s="8">
        <v>54194</v>
      </c>
      <c r="M45" s="12">
        <v>-1.9718309859154877</v>
      </c>
      <c r="N45" s="12">
        <v>3.6499999999999986</v>
      </c>
      <c r="O45" s="12" t="s">
        <v>53</v>
      </c>
      <c r="P45" s="10">
        <v>43949</v>
      </c>
      <c r="Q45" s="12">
        <v>233.23894999999999</v>
      </c>
      <c r="R45" s="12">
        <v>119.209358225</v>
      </c>
      <c r="S45">
        <v>69771</v>
      </c>
      <c r="T45" s="12">
        <v>9.3973442288048901</v>
      </c>
      <c r="U45" s="12">
        <v>5.6499999999999986</v>
      </c>
      <c r="V45" s="12" t="s">
        <v>53</v>
      </c>
      <c r="W45" s="7">
        <v>43948</v>
      </c>
      <c r="X45" s="12">
        <v>182.08067</v>
      </c>
      <c r="Y45" s="12">
        <v>92.623321170000011</v>
      </c>
      <c r="Z45" s="8">
        <v>57982</v>
      </c>
      <c r="AA45" s="12">
        <v>-3.9177277179236047</v>
      </c>
      <c r="AB45" s="12">
        <v>5.1499999999999986</v>
      </c>
      <c r="AC45" s="8" t="s">
        <v>53</v>
      </c>
      <c r="AD45" s="10">
        <v>43945</v>
      </c>
      <c r="AE45" s="12">
        <v>383.01828</v>
      </c>
      <c r="AF45" s="12">
        <v>202.75511865499999</v>
      </c>
      <c r="AG45" s="8">
        <v>93969</v>
      </c>
      <c r="AH45" s="12">
        <v>-8.6917562724014239</v>
      </c>
      <c r="AI45">
        <v>5.75</v>
      </c>
      <c r="AJ45" s="12" t="s">
        <v>53</v>
      </c>
      <c r="AK45" s="7">
        <v>43944</v>
      </c>
      <c r="AL45" s="12">
        <v>400.58515999999997</v>
      </c>
      <c r="AM45" s="12">
        <v>214.98010557500001</v>
      </c>
      <c r="AN45" s="8">
        <v>100443</v>
      </c>
      <c r="AO45" s="12">
        <v>16.983122362869207</v>
      </c>
      <c r="AP45" s="12">
        <v>9.3000000000000043</v>
      </c>
      <c r="AQ45" t="s">
        <v>53</v>
      </c>
      <c r="AR45" s="10">
        <v>43943</v>
      </c>
      <c r="AS45" s="12">
        <v>158.61376999999999</v>
      </c>
      <c r="AT45" s="12">
        <v>72.333313105000002</v>
      </c>
      <c r="AU45">
        <v>36582</v>
      </c>
      <c r="AV45" s="12">
        <v>1.0593220338983049</v>
      </c>
      <c r="AW45" s="12">
        <v>4.1499999999999986</v>
      </c>
      <c r="AX45" s="10" t="s">
        <v>53</v>
      </c>
      <c r="AY45" s="10">
        <v>43942</v>
      </c>
      <c r="AZ45" s="12">
        <v>155.57560000000001</v>
      </c>
      <c r="BA45" s="12">
        <v>75.696607174999997</v>
      </c>
      <c r="BB45" s="8">
        <v>40023</v>
      </c>
      <c r="BC45" s="12">
        <v>-10.973282442748092</v>
      </c>
      <c r="BD45" s="12">
        <v>4.1000000000000014</v>
      </c>
      <c r="BE45" s="12" t="s">
        <v>53</v>
      </c>
      <c r="BF45" s="10">
        <v>43941</v>
      </c>
      <c r="BG45" s="12">
        <v>255.13733999999999</v>
      </c>
      <c r="BH45" s="12">
        <v>137.66733719500002</v>
      </c>
      <c r="BI45">
        <v>84911</v>
      </c>
      <c r="BJ45" s="12">
        <v>3.5328753680078449</v>
      </c>
      <c r="BK45" s="12">
        <v>4.8999999999999986</v>
      </c>
      <c r="BL45" s="12" t="s">
        <v>53</v>
      </c>
      <c r="BM45" s="7">
        <v>43938</v>
      </c>
      <c r="BN45" s="12">
        <v>258.84696000000002</v>
      </c>
      <c r="BO45" s="12">
        <v>123.99438776500001</v>
      </c>
      <c r="BP45" s="8">
        <v>70465</v>
      </c>
      <c r="BQ45" s="12">
        <v>24.85065710872162</v>
      </c>
      <c r="BR45" s="12">
        <v>7.4499999999999957</v>
      </c>
      <c r="BS45" t="s">
        <v>53</v>
      </c>
      <c r="BT45" s="10">
        <v>43937</v>
      </c>
      <c r="BU45" s="12">
        <v>99.182850000000002</v>
      </c>
      <c r="BV45" s="12">
        <v>40.300241039999996</v>
      </c>
      <c r="BW45" s="8">
        <v>31862</v>
      </c>
      <c r="BX45" s="12">
        <v>8.7403598971722332</v>
      </c>
      <c r="BY45">
        <v>3.9499999999999957</v>
      </c>
      <c r="BZ45" s="12" t="s">
        <v>53</v>
      </c>
      <c r="CA45" s="7">
        <v>43936</v>
      </c>
      <c r="CB45" s="12">
        <v>138.37992</v>
      </c>
      <c r="CC45" s="12">
        <v>56.314288204999997</v>
      </c>
      <c r="CD45" s="8">
        <v>30945</v>
      </c>
      <c r="CE45" s="12">
        <v>-1.2642225031605563</v>
      </c>
      <c r="CF45" s="12">
        <v>4.8999999999999986</v>
      </c>
      <c r="CG45" s="12" t="s">
        <v>53</v>
      </c>
      <c r="CH45" s="10">
        <v>43934</v>
      </c>
      <c r="CI45" s="12">
        <v>92.937669999999997</v>
      </c>
      <c r="CJ45" s="12">
        <v>37.005164389999997</v>
      </c>
      <c r="CK45" s="8">
        <v>30821</v>
      </c>
      <c r="CL45" s="12">
        <v>-2.3631840796019969</v>
      </c>
      <c r="CM45" s="12">
        <v>2.3999999999999986</v>
      </c>
      <c r="CN45" s="12" t="s">
        <v>53</v>
      </c>
      <c r="CO45" s="10">
        <v>43930</v>
      </c>
      <c r="CP45" s="12">
        <v>117.23645</v>
      </c>
      <c r="CQ45" s="12">
        <v>47.340389935000005</v>
      </c>
      <c r="CR45" s="8">
        <v>42177</v>
      </c>
      <c r="CS45" s="12">
        <v>7.7436582109479266</v>
      </c>
      <c r="CT45" s="12">
        <v>4.5</v>
      </c>
      <c r="CU45" s="12" t="s">
        <v>53</v>
      </c>
      <c r="CV45" s="10">
        <v>43929</v>
      </c>
      <c r="CW45" s="12">
        <v>83.128029999999995</v>
      </c>
      <c r="CX45" s="12">
        <v>32.708110760000004</v>
      </c>
      <c r="CY45" s="8">
        <v>27315</v>
      </c>
      <c r="CZ45" s="12">
        <v>-0.66755674232309736</v>
      </c>
      <c r="DA45" s="12">
        <v>6.3500000000000014</v>
      </c>
      <c r="DD45" t="str">
        <f t="shared" si="1"/>
        <v>EQUITAS</v>
      </c>
      <c r="DE45" s="12">
        <v>-27.429061070376036</v>
      </c>
      <c r="DF45" s="12">
        <v>-7.5285109969839894</v>
      </c>
      <c r="DG45" s="12">
        <v>28.096491516644789</v>
      </c>
      <c r="DH45" s="12">
        <v>-52.461624024837676</v>
      </c>
      <c r="DI45" s="12">
        <v>-4.3853047376992125</v>
      </c>
      <c r="DJ45" s="12">
        <v>152.55383564743465</v>
      </c>
      <c r="DK45" s="12">
        <v>1.9528576460575948</v>
      </c>
      <c r="DL45" s="12">
        <v>-39.02280238557006</v>
      </c>
      <c r="DM45" s="12">
        <v>-1.4331325351474202</v>
      </c>
      <c r="DN45" s="12">
        <v>160.97955442901673</v>
      </c>
      <c r="DO45" s="12">
        <v>-28.325692051274487</v>
      </c>
      <c r="DP45" s="12">
        <v>48.895404844989123</v>
      </c>
      <c r="DQ45" s="12">
        <v>-20.726301419055257</v>
      </c>
      <c r="DT45" t="str">
        <f t="shared" si="2"/>
        <v>EQUITAS</v>
      </c>
      <c r="DU45" s="13">
        <v>-28.885464285191759</v>
      </c>
      <c r="DV45" s="13">
        <v>-3.2190919002827334</v>
      </c>
      <c r="DW45" s="13">
        <v>28.703394263097319</v>
      </c>
      <c r="DX45" s="13">
        <v>-54.317641012257667</v>
      </c>
      <c r="DY45" s="13">
        <v>-5.6865666184795387</v>
      </c>
      <c r="DZ45" s="13">
        <v>197.20760234351772</v>
      </c>
      <c r="EA45" s="13">
        <v>-4.4431239331830668</v>
      </c>
      <c r="EB45" s="13">
        <v>-45.01483887366912</v>
      </c>
      <c r="EC45" s="13">
        <v>11.027071205765877</v>
      </c>
      <c r="ED45" s="13">
        <v>207.6765412939576</v>
      </c>
      <c r="EE45" s="13">
        <v>-28.436916589808121</v>
      </c>
      <c r="EF45" s="13">
        <v>52.179538000425573</v>
      </c>
      <c r="EG45" s="13">
        <v>-21.831728803228341</v>
      </c>
      <c r="EI45" t="str">
        <f t="shared" si="3"/>
        <v>EQUITAS</v>
      </c>
      <c r="EJ45" s="12">
        <f t="shared" si="66"/>
        <v>156.52065999999999</v>
      </c>
      <c r="EK45" s="12">
        <f t="shared" si="67"/>
        <v>215.67953</v>
      </c>
      <c r="EL45" s="12">
        <f t="shared" si="68"/>
        <v>233.23894999999999</v>
      </c>
      <c r="EM45" s="12">
        <f t="shared" si="69"/>
        <v>182.08067</v>
      </c>
      <c r="EN45" s="12">
        <f t="shared" si="70"/>
        <v>383.01828</v>
      </c>
      <c r="EO45" s="12">
        <f t="shared" si="71"/>
        <v>400.58515999999997</v>
      </c>
      <c r="EP45" s="12">
        <f t="shared" si="72"/>
        <v>158.61376999999999</v>
      </c>
      <c r="EQ45" s="12">
        <f t="shared" si="73"/>
        <v>155.57560000000001</v>
      </c>
      <c r="ER45" s="12">
        <f t="shared" si="74"/>
        <v>255.13733999999999</v>
      </c>
      <c r="ES45" s="12">
        <f t="shared" si="75"/>
        <v>258.84696000000002</v>
      </c>
      <c r="ET45" s="12">
        <f t="shared" si="76"/>
        <v>99.182850000000002</v>
      </c>
      <c r="EU45" s="12">
        <f t="shared" si="77"/>
        <v>138.37992</v>
      </c>
      <c r="EV45" s="12">
        <f t="shared" si="78"/>
        <v>92.937669999999997</v>
      </c>
      <c r="EW45" s="12">
        <f t="shared" si="79"/>
        <v>117.23645</v>
      </c>
      <c r="EZ45" s="10" t="str">
        <f t="shared" si="4"/>
        <v>EQUITAS</v>
      </c>
      <c r="FA45" s="12">
        <f t="shared" si="80"/>
        <v>210.33304999999999</v>
      </c>
      <c r="FB45" s="12">
        <f t="shared" si="81"/>
        <v>282.92051800000002</v>
      </c>
      <c r="FC45" s="12">
        <f t="shared" si="82"/>
        <v>247.9911625</v>
      </c>
      <c r="FD45" s="12">
        <f t="shared" si="83"/>
        <v>206.96254999999999</v>
      </c>
      <c r="FF45" s="12"/>
      <c r="FG45" s="10" t="str">
        <f t="shared" si="5"/>
        <v>EQUITAS</v>
      </c>
      <c r="FH45" s="12">
        <f t="shared" si="97"/>
        <v>82.046190624999994</v>
      </c>
      <c r="FI45" s="12">
        <f t="shared" si="98"/>
        <v>115.37189943</v>
      </c>
      <c r="FJ45" s="12">
        <f t="shared" si="99"/>
        <v>119.209358225</v>
      </c>
      <c r="FK45" s="12">
        <f t="shared" si="100"/>
        <v>92.623321170000011</v>
      </c>
      <c r="FL45" s="12">
        <f t="shared" si="101"/>
        <v>202.75511865499999</v>
      </c>
      <c r="FM45" s="12">
        <f t="shared" si="102"/>
        <v>214.98010557500001</v>
      </c>
      <c r="FN45" s="12">
        <f t="shared" si="103"/>
        <v>72.333313105000002</v>
      </c>
      <c r="FO45" s="12">
        <f t="shared" si="104"/>
        <v>75.696607174999997</v>
      </c>
      <c r="FP45" s="12">
        <f t="shared" si="105"/>
        <v>137.66733719500002</v>
      </c>
      <c r="FQ45" s="12">
        <f t="shared" si="106"/>
        <v>123.99438776500001</v>
      </c>
      <c r="FR45" s="12">
        <f t="shared" si="107"/>
        <v>40.300241039999996</v>
      </c>
      <c r="FS45" s="12">
        <f t="shared" si="108"/>
        <v>56.314288204999997</v>
      </c>
      <c r="FT45" s="12">
        <f t="shared" si="109"/>
        <v>37.005164389999997</v>
      </c>
      <c r="FU45" s="12">
        <f t="shared" si="110"/>
        <v>47.340389935000005</v>
      </c>
      <c r="FX45" s="10" t="str">
        <f t="shared" si="20"/>
        <v>EQUITAS</v>
      </c>
      <c r="FY45" s="12">
        <f t="shared" si="84"/>
        <v>109.06819294166667</v>
      </c>
      <c r="FZ45" s="12">
        <f t="shared" si="85"/>
        <v>148.98796061100001</v>
      </c>
      <c r="GA45" s="12">
        <f t="shared" si="86"/>
        <v>128.82963256625001</v>
      </c>
      <c r="GB45" s="12">
        <f t="shared" si="87"/>
        <v>102.73781014346153</v>
      </c>
      <c r="GE45" s="10" t="str">
        <f t="shared" si="21"/>
        <v>EQUITAS</v>
      </c>
      <c r="GF45" s="8">
        <f t="shared" si="111"/>
        <v>42710</v>
      </c>
      <c r="GG45" s="8">
        <f t="shared" si="112"/>
        <v>54194</v>
      </c>
      <c r="GH45">
        <f t="shared" si="113"/>
        <v>69771</v>
      </c>
      <c r="GI45" s="8">
        <f t="shared" si="114"/>
        <v>57982</v>
      </c>
      <c r="GJ45" s="8">
        <f t="shared" si="115"/>
        <v>93969</v>
      </c>
      <c r="GK45" s="8">
        <f t="shared" si="116"/>
        <v>100443</v>
      </c>
      <c r="GL45">
        <f t="shared" si="117"/>
        <v>36582</v>
      </c>
      <c r="GM45" s="8">
        <f t="shared" si="118"/>
        <v>40023</v>
      </c>
      <c r="GN45" s="8">
        <f t="shared" si="119"/>
        <v>84911</v>
      </c>
      <c r="GO45" s="8">
        <f t="shared" si="120"/>
        <v>70465</v>
      </c>
      <c r="GP45" s="8">
        <f t="shared" si="121"/>
        <v>31862</v>
      </c>
      <c r="GQ45" s="8">
        <f t="shared" si="122"/>
        <v>30945</v>
      </c>
      <c r="GR45" s="8">
        <f t="shared" si="123"/>
        <v>30821</v>
      </c>
      <c r="GS45" s="8">
        <f t="shared" si="124"/>
        <v>42177</v>
      </c>
      <c r="GV45" s="10" t="str">
        <f t="shared" si="96"/>
        <v>EQUITAS</v>
      </c>
      <c r="GW45" s="8">
        <f t="shared" si="88"/>
        <v>60649</v>
      </c>
      <c r="GX45" s="8">
        <f t="shared" si="89"/>
        <v>75271.8</v>
      </c>
      <c r="GY45" s="8">
        <f t="shared" si="90"/>
        <v>67234.375</v>
      </c>
      <c r="GZ45" s="8">
        <f t="shared" si="91"/>
        <v>57241.923076923078</v>
      </c>
      <c r="HC45" s="10" t="str">
        <f t="shared" si="36"/>
        <v>EQUITAS</v>
      </c>
      <c r="HD45" s="12">
        <f t="shared" si="125"/>
        <v>-1.3384321223709288</v>
      </c>
      <c r="HE45" s="12">
        <f t="shared" si="126"/>
        <v>-1.9718309859154877</v>
      </c>
      <c r="HF45" s="12">
        <f t="shared" si="127"/>
        <v>9.3973442288048901</v>
      </c>
      <c r="HG45" s="12">
        <f t="shared" si="128"/>
        <v>-3.9177277179236047</v>
      </c>
      <c r="HH45" s="12">
        <f t="shared" si="129"/>
        <v>-8.6917562724014239</v>
      </c>
      <c r="HI45" s="12">
        <f t="shared" si="130"/>
        <v>16.983122362869207</v>
      </c>
      <c r="HJ45" s="12">
        <f t="shared" si="131"/>
        <v>1.0593220338983049</v>
      </c>
      <c r="HK45" s="12">
        <f t="shared" si="132"/>
        <v>-10.973282442748092</v>
      </c>
      <c r="HL45" s="12">
        <f t="shared" si="133"/>
        <v>3.5328753680078449</v>
      </c>
      <c r="HM45" s="12">
        <f t="shared" si="134"/>
        <v>24.85065710872162</v>
      </c>
      <c r="HN45" s="12">
        <f t="shared" si="135"/>
        <v>8.7403598971722332</v>
      </c>
      <c r="HO45" s="12">
        <f t="shared" si="136"/>
        <v>-1.2642225031605563</v>
      </c>
      <c r="HP45" s="12">
        <f t="shared" si="137"/>
        <v>-2.3631840796019969</v>
      </c>
      <c r="HQ45" s="12">
        <f t="shared" si="138"/>
        <v>7.7436582109479266</v>
      </c>
      <c r="HT45" s="10" t="str">
        <f t="shared" si="51"/>
        <v>EQUITAS</v>
      </c>
      <c r="HU45" s="13">
        <f t="shared" si="139"/>
        <v>3.6000000000000014</v>
      </c>
      <c r="HV45" s="12">
        <f t="shared" si="140"/>
        <v>3.6499999999999986</v>
      </c>
      <c r="HW45" s="12">
        <f t="shared" si="141"/>
        <v>5.6499999999999986</v>
      </c>
      <c r="HX45" s="12">
        <f t="shared" si="142"/>
        <v>5.1499999999999986</v>
      </c>
      <c r="HY45">
        <f t="shared" si="143"/>
        <v>5.75</v>
      </c>
      <c r="HZ45" s="12">
        <f t="shared" si="144"/>
        <v>9.3000000000000043</v>
      </c>
      <c r="IA45" s="12">
        <f t="shared" si="145"/>
        <v>4.1499999999999986</v>
      </c>
      <c r="IB45" s="12">
        <f t="shared" si="146"/>
        <v>4.1000000000000014</v>
      </c>
      <c r="IC45" s="12">
        <f t="shared" si="147"/>
        <v>4.8999999999999986</v>
      </c>
      <c r="ID45" s="12">
        <f t="shared" si="148"/>
        <v>7.4499999999999957</v>
      </c>
      <c r="IE45">
        <f t="shared" si="149"/>
        <v>3.9499999999999957</v>
      </c>
      <c r="IF45" s="12">
        <f t="shared" si="150"/>
        <v>4.8999999999999986</v>
      </c>
      <c r="IG45" s="12">
        <f t="shared" si="151"/>
        <v>2.3999999999999986</v>
      </c>
      <c r="IH45" s="12">
        <f t="shared" si="152"/>
        <v>4.5</v>
      </c>
      <c r="II45" s="13" t="str">
        <f t="shared" si="92"/>
        <v>NR4</v>
      </c>
      <c r="IJ45" t="str">
        <f t="shared" si="93"/>
        <v>NR7</v>
      </c>
      <c r="IK45" t="str">
        <f t="shared" si="94"/>
        <v/>
      </c>
      <c r="IL45" t="str">
        <f t="shared" si="95"/>
        <v>NR4/7</v>
      </c>
    </row>
    <row r="46" spans="1:246" x14ac:dyDescent="0.25">
      <c r="A46" t="s">
        <v>54</v>
      </c>
      <c r="B46" s="10">
        <v>43951</v>
      </c>
      <c r="C46" s="12">
        <v>32.204729999999998</v>
      </c>
      <c r="D46" s="12">
        <v>233.57186169000002</v>
      </c>
      <c r="E46" s="8">
        <v>78518</v>
      </c>
      <c r="F46" s="12">
        <v>-0.65734265734266373</v>
      </c>
      <c r="G46" s="13">
        <v>30.25</v>
      </c>
      <c r="H46" s="10" t="s">
        <v>54</v>
      </c>
      <c r="I46" s="10">
        <v>43950</v>
      </c>
      <c r="J46" s="12">
        <v>29.616779999999999</v>
      </c>
      <c r="K46" s="12">
        <v>212.03805274999999</v>
      </c>
      <c r="L46" s="8">
        <v>70632</v>
      </c>
      <c r="M46" s="12">
        <v>0.75442431079461647</v>
      </c>
      <c r="N46" s="12">
        <v>21.649999999999977</v>
      </c>
      <c r="O46" s="12" t="s">
        <v>54</v>
      </c>
      <c r="P46" s="10">
        <v>43949</v>
      </c>
      <c r="Q46" s="12">
        <v>51.577599999999997</v>
      </c>
      <c r="R46" s="12">
        <v>361.57903860499999</v>
      </c>
      <c r="S46">
        <v>110429</v>
      </c>
      <c r="T46" s="12">
        <v>0.38076434917500096</v>
      </c>
      <c r="U46" s="12">
        <v>40.5</v>
      </c>
      <c r="V46" s="12" t="s">
        <v>54</v>
      </c>
      <c r="W46" s="7">
        <v>43948</v>
      </c>
      <c r="X46" s="12">
        <v>31.887989999999999</v>
      </c>
      <c r="Y46" s="12">
        <v>229.55062724000001</v>
      </c>
      <c r="Z46" s="8">
        <v>66900</v>
      </c>
      <c r="AA46" s="12">
        <v>-1.4086471408647172</v>
      </c>
      <c r="AB46" s="12">
        <v>35.150000000000091</v>
      </c>
      <c r="AC46" s="8" t="s">
        <v>54</v>
      </c>
      <c r="AD46" s="10">
        <v>43945</v>
      </c>
      <c r="AE46" s="12">
        <v>21.462779999999999</v>
      </c>
      <c r="AF46" s="12">
        <v>157.99600187999999</v>
      </c>
      <c r="AG46" s="8">
        <v>47132</v>
      </c>
      <c r="AH46" s="12">
        <v>-4.1079500132943485</v>
      </c>
      <c r="AI46">
        <v>46.5</v>
      </c>
      <c r="AJ46" s="12" t="s">
        <v>54</v>
      </c>
      <c r="AK46" s="7">
        <v>43944</v>
      </c>
      <c r="AL46" s="12">
        <v>31.61713</v>
      </c>
      <c r="AM46" s="12">
        <v>241.65735024</v>
      </c>
      <c r="AN46" s="8">
        <v>62665</v>
      </c>
      <c r="AO46" s="12">
        <v>0.36678892964321441</v>
      </c>
      <c r="AP46" s="12">
        <v>33</v>
      </c>
      <c r="AQ46" t="s">
        <v>54</v>
      </c>
      <c r="AR46" s="10">
        <v>43943</v>
      </c>
      <c r="AS46" s="12">
        <v>29.821660000000001</v>
      </c>
      <c r="AT46" s="12">
        <v>220.59754254499998</v>
      </c>
      <c r="AU46">
        <v>59994</v>
      </c>
      <c r="AV46" s="12">
        <v>3.3443662943042338</v>
      </c>
      <c r="AW46" s="12">
        <v>39.450000000000045</v>
      </c>
      <c r="AX46" s="10" t="s">
        <v>54</v>
      </c>
      <c r="AY46" s="10">
        <v>43942</v>
      </c>
      <c r="AZ46" s="12">
        <v>22.707979999999999</v>
      </c>
      <c r="BA46" s="12">
        <v>164.84917581500002</v>
      </c>
      <c r="BB46" s="8">
        <v>42553</v>
      </c>
      <c r="BC46" s="12">
        <v>-3.43117544565072</v>
      </c>
      <c r="BD46" s="12">
        <v>25.600000000000023</v>
      </c>
      <c r="BE46" s="12" t="s">
        <v>54</v>
      </c>
      <c r="BF46" s="10">
        <v>43941</v>
      </c>
      <c r="BG46" s="12">
        <v>28.193159999999999</v>
      </c>
      <c r="BH46" s="12">
        <v>209.66443764000002</v>
      </c>
      <c r="BI46">
        <v>54464</v>
      </c>
      <c r="BJ46" s="12">
        <v>-0.16081479496114251</v>
      </c>
      <c r="BK46" s="12">
        <v>35.100000000000023</v>
      </c>
      <c r="BL46" s="12" t="s">
        <v>54</v>
      </c>
      <c r="BM46" s="7">
        <v>43938</v>
      </c>
      <c r="BN46" s="12">
        <v>51.540230000000001</v>
      </c>
      <c r="BO46" s="12">
        <v>380.94728563000001</v>
      </c>
      <c r="BP46" s="8">
        <v>101323</v>
      </c>
      <c r="BQ46" s="12">
        <v>3.8779224415511759</v>
      </c>
      <c r="BR46" s="12">
        <v>60.299999999999955</v>
      </c>
      <c r="BS46" t="s">
        <v>54</v>
      </c>
      <c r="BT46" s="10">
        <v>43937</v>
      </c>
      <c r="BU46" s="12">
        <v>38.820120000000003</v>
      </c>
      <c r="BV46" s="12">
        <v>276.42075868500001</v>
      </c>
      <c r="BW46" s="8">
        <v>83357</v>
      </c>
      <c r="BX46" s="12">
        <v>0.7415698894641044</v>
      </c>
      <c r="BY46">
        <v>32.5</v>
      </c>
      <c r="BZ46" s="12" t="s">
        <v>54</v>
      </c>
      <c r="CA46" s="7">
        <v>43936</v>
      </c>
      <c r="CB46" s="12">
        <v>67.830889999999997</v>
      </c>
      <c r="CC46" s="12">
        <v>500.90708696999997</v>
      </c>
      <c r="CD46" s="8">
        <v>144259</v>
      </c>
      <c r="CE46" s="12">
        <v>4.3200927805161022</v>
      </c>
      <c r="CF46" s="12">
        <v>94.600000000000023</v>
      </c>
      <c r="CG46" s="12" t="s">
        <v>54</v>
      </c>
      <c r="CH46" s="10">
        <v>43934</v>
      </c>
      <c r="CI46" s="12">
        <v>28.443239999999999</v>
      </c>
      <c r="CJ46" s="12">
        <v>193.453326395</v>
      </c>
      <c r="CK46" s="8">
        <v>67381</v>
      </c>
      <c r="CL46" s="12">
        <v>2.1043402016659494</v>
      </c>
      <c r="CM46" s="12">
        <v>38.850000000000023</v>
      </c>
      <c r="CN46" s="12" t="s">
        <v>54</v>
      </c>
      <c r="CO46" s="10">
        <v>43930</v>
      </c>
      <c r="CP46" s="12">
        <v>35.014490000000002</v>
      </c>
      <c r="CQ46" s="12">
        <v>238.09707735500001</v>
      </c>
      <c r="CR46" s="8">
        <v>81996</v>
      </c>
      <c r="CS46" s="12">
        <v>7.4803456059780418</v>
      </c>
      <c r="CT46" s="12">
        <v>43.050000000000068</v>
      </c>
      <c r="CU46" s="12" t="s">
        <v>54</v>
      </c>
      <c r="CV46" s="10">
        <v>43929</v>
      </c>
      <c r="CW46" s="12">
        <v>43.550510000000003</v>
      </c>
      <c r="CX46" s="12">
        <v>292.67855099000002</v>
      </c>
      <c r="CY46" s="8">
        <v>102155</v>
      </c>
      <c r="CZ46" s="12">
        <v>-3.7890772128060233</v>
      </c>
      <c r="DA46" s="12">
        <v>65.850000000000023</v>
      </c>
      <c r="DD46" t="str">
        <f t="shared" si="1"/>
        <v>ESCORTS</v>
      </c>
      <c r="DE46" s="12">
        <v>8.7381207545182136</v>
      </c>
      <c r="DF46" s="12">
        <v>-42.578212247177063</v>
      </c>
      <c r="DG46" s="12">
        <v>61.746162113071414</v>
      </c>
      <c r="DH46" s="12">
        <v>48.573437364591172</v>
      </c>
      <c r="DI46" s="12">
        <v>-32.116608939521079</v>
      </c>
      <c r="DJ46" s="12">
        <v>6.0206910011045593</v>
      </c>
      <c r="DK46" s="12">
        <v>31.326784680980001</v>
      </c>
      <c r="DL46" s="12">
        <v>-19.455711952828274</v>
      </c>
      <c r="DM46" s="12">
        <v>-45.298730719672768</v>
      </c>
      <c r="DN46" s="12">
        <v>32.766797217525337</v>
      </c>
      <c r="DO46" s="12">
        <v>-42.769260435769006</v>
      </c>
      <c r="DP46" s="12">
        <v>138.47807071205668</v>
      </c>
      <c r="DQ46" s="12">
        <v>-18.767230366628223</v>
      </c>
      <c r="DT46" t="str">
        <f t="shared" si="2"/>
        <v>ESCORTS</v>
      </c>
      <c r="DU46" s="13">
        <v>10.1556341707161</v>
      </c>
      <c r="DV46" s="13">
        <v>-41.357758578025077</v>
      </c>
      <c r="DW46" s="13">
        <v>57.516031627725198</v>
      </c>
      <c r="DX46" s="13">
        <v>45.288883584754679</v>
      </c>
      <c r="DY46" s="13">
        <v>-34.619823596059639</v>
      </c>
      <c r="DZ46" s="13">
        <v>9.5467100186322327</v>
      </c>
      <c r="EA46" s="13">
        <v>33.817801304971574</v>
      </c>
      <c r="EB46" s="13">
        <v>-21.374755933549928</v>
      </c>
      <c r="EC46" s="13">
        <v>-44.962348978740508</v>
      </c>
      <c r="ED46" s="13">
        <v>37.814282632844879</v>
      </c>
      <c r="EE46" s="13">
        <v>-44.8159617071748</v>
      </c>
      <c r="EF46" s="13">
        <v>158.92916720761355</v>
      </c>
      <c r="EG46" s="13">
        <v>-18.750230559712701</v>
      </c>
      <c r="EI46" t="str">
        <f t="shared" si="3"/>
        <v>ESCORTS</v>
      </c>
      <c r="EJ46" s="12">
        <f t="shared" si="66"/>
        <v>32.204729999999998</v>
      </c>
      <c r="EK46" s="12">
        <f t="shared" si="67"/>
        <v>29.616779999999999</v>
      </c>
      <c r="EL46" s="12">
        <f t="shared" si="68"/>
        <v>51.577599999999997</v>
      </c>
      <c r="EM46" s="12">
        <f t="shared" si="69"/>
        <v>31.887989999999999</v>
      </c>
      <c r="EN46" s="12">
        <f t="shared" si="70"/>
        <v>21.462779999999999</v>
      </c>
      <c r="EO46" s="12">
        <f t="shared" si="71"/>
        <v>31.61713</v>
      </c>
      <c r="EP46" s="12">
        <f t="shared" si="72"/>
        <v>29.821660000000001</v>
      </c>
      <c r="EQ46" s="12">
        <f t="shared" si="73"/>
        <v>22.707979999999999</v>
      </c>
      <c r="ER46" s="12">
        <f t="shared" si="74"/>
        <v>28.193159999999999</v>
      </c>
      <c r="ES46" s="12">
        <f t="shared" si="75"/>
        <v>51.540230000000001</v>
      </c>
      <c r="ET46" s="12">
        <f t="shared" si="76"/>
        <v>38.820120000000003</v>
      </c>
      <c r="EU46" s="12">
        <f t="shared" si="77"/>
        <v>67.830889999999997</v>
      </c>
      <c r="EV46" s="12">
        <f t="shared" si="78"/>
        <v>28.443239999999999</v>
      </c>
      <c r="EW46" s="12">
        <f t="shared" si="79"/>
        <v>35.014490000000002</v>
      </c>
      <c r="EZ46" s="10" t="str">
        <f t="shared" si="4"/>
        <v>ESCORTS</v>
      </c>
      <c r="FA46" s="12">
        <f t="shared" si="80"/>
        <v>37.69412333333333</v>
      </c>
      <c r="FB46" s="12">
        <f t="shared" si="81"/>
        <v>33.232455999999999</v>
      </c>
      <c r="FC46" s="12">
        <f t="shared" si="82"/>
        <v>30.860635000000002</v>
      </c>
      <c r="FD46" s="12">
        <f t="shared" si="83"/>
        <v>36.041080769230774</v>
      </c>
      <c r="FF46" s="12"/>
      <c r="FG46" s="10" t="str">
        <f t="shared" si="5"/>
        <v>ESCORTS</v>
      </c>
      <c r="FH46" s="12">
        <f t="shared" si="97"/>
        <v>233.57186169000002</v>
      </c>
      <c r="FI46" s="12">
        <f t="shared" si="98"/>
        <v>212.03805274999999</v>
      </c>
      <c r="FJ46" s="12">
        <f t="shared" si="99"/>
        <v>361.57903860499999</v>
      </c>
      <c r="FK46" s="12">
        <f t="shared" si="100"/>
        <v>229.55062724000001</v>
      </c>
      <c r="FL46" s="12">
        <f t="shared" si="101"/>
        <v>157.99600187999999</v>
      </c>
      <c r="FM46" s="12">
        <f t="shared" si="102"/>
        <v>241.65735024</v>
      </c>
      <c r="FN46" s="12">
        <f t="shared" si="103"/>
        <v>220.59754254499998</v>
      </c>
      <c r="FO46" s="12">
        <f t="shared" si="104"/>
        <v>164.84917581500002</v>
      </c>
      <c r="FP46" s="12">
        <f t="shared" si="105"/>
        <v>209.66443764000002</v>
      </c>
      <c r="FQ46" s="12">
        <f t="shared" si="106"/>
        <v>380.94728563000001</v>
      </c>
      <c r="FR46" s="12">
        <f t="shared" si="107"/>
        <v>276.42075868500001</v>
      </c>
      <c r="FS46" s="12">
        <f t="shared" si="108"/>
        <v>500.90708696999997</v>
      </c>
      <c r="FT46" s="12">
        <f t="shared" si="109"/>
        <v>193.453326395</v>
      </c>
      <c r="FU46" s="12">
        <f t="shared" si="110"/>
        <v>238.09707735500001</v>
      </c>
      <c r="FX46" s="10" t="str">
        <f t="shared" si="20"/>
        <v>ESCORTS</v>
      </c>
      <c r="FY46" s="12">
        <f t="shared" si="84"/>
        <v>267.72257286500002</v>
      </c>
      <c r="FZ46" s="12">
        <f t="shared" si="85"/>
        <v>240.56421414299999</v>
      </c>
      <c r="GA46" s="12">
        <f t="shared" si="86"/>
        <v>224.74152833937498</v>
      </c>
      <c r="GB46" s="12">
        <f t="shared" si="87"/>
        <v>260.59675090384616</v>
      </c>
      <c r="GE46" s="10" t="str">
        <f t="shared" si="21"/>
        <v>ESCORTS</v>
      </c>
      <c r="GF46" s="8">
        <f t="shared" si="111"/>
        <v>78518</v>
      </c>
      <c r="GG46" s="8">
        <f t="shared" si="112"/>
        <v>70632</v>
      </c>
      <c r="GH46">
        <f t="shared" si="113"/>
        <v>110429</v>
      </c>
      <c r="GI46" s="8">
        <f t="shared" si="114"/>
        <v>66900</v>
      </c>
      <c r="GJ46" s="8">
        <f t="shared" si="115"/>
        <v>47132</v>
      </c>
      <c r="GK46" s="8">
        <f t="shared" si="116"/>
        <v>62665</v>
      </c>
      <c r="GL46">
        <f t="shared" si="117"/>
        <v>59994</v>
      </c>
      <c r="GM46" s="8">
        <f t="shared" si="118"/>
        <v>42553</v>
      </c>
      <c r="GN46" s="8">
        <f t="shared" si="119"/>
        <v>54464</v>
      </c>
      <c r="GO46" s="8">
        <f t="shared" si="120"/>
        <v>101323</v>
      </c>
      <c r="GP46" s="8">
        <f t="shared" si="121"/>
        <v>83357</v>
      </c>
      <c r="GQ46" s="8">
        <f t="shared" si="122"/>
        <v>144259</v>
      </c>
      <c r="GR46" s="8">
        <f t="shared" si="123"/>
        <v>67381</v>
      </c>
      <c r="GS46" s="8">
        <f t="shared" si="124"/>
        <v>81996</v>
      </c>
      <c r="GV46" s="10" t="str">
        <f t="shared" si="96"/>
        <v>ESCORTS</v>
      </c>
      <c r="GW46" s="8">
        <f t="shared" si="88"/>
        <v>82653.666666666672</v>
      </c>
      <c r="GX46" s="8">
        <f t="shared" si="89"/>
        <v>71551.600000000006</v>
      </c>
      <c r="GY46" s="8">
        <f t="shared" si="90"/>
        <v>64346.125</v>
      </c>
      <c r="GZ46" s="8">
        <f t="shared" si="91"/>
        <v>76391.153846153844</v>
      </c>
      <c r="HC46" s="10" t="str">
        <f t="shared" si="36"/>
        <v>ESCORTS</v>
      </c>
      <c r="HD46" s="12">
        <f t="shared" si="125"/>
        <v>-0.65734265734266373</v>
      </c>
      <c r="HE46" s="12">
        <f t="shared" si="126"/>
        <v>0.75442431079461647</v>
      </c>
      <c r="HF46" s="12">
        <f t="shared" si="127"/>
        <v>0.38076434917500096</v>
      </c>
      <c r="HG46" s="12">
        <f t="shared" si="128"/>
        <v>-1.4086471408647172</v>
      </c>
      <c r="HH46" s="12">
        <f t="shared" si="129"/>
        <v>-4.1079500132943485</v>
      </c>
      <c r="HI46" s="12">
        <f t="shared" si="130"/>
        <v>0.36678892964321441</v>
      </c>
      <c r="HJ46" s="12">
        <f t="shared" si="131"/>
        <v>3.3443662943042338</v>
      </c>
      <c r="HK46" s="12">
        <f t="shared" si="132"/>
        <v>-3.43117544565072</v>
      </c>
      <c r="HL46" s="12">
        <f t="shared" si="133"/>
        <v>-0.16081479496114251</v>
      </c>
      <c r="HM46" s="12">
        <f t="shared" si="134"/>
        <v>3.8779224415511759</v>
      </c>
      <c r="HN46" s="12">
        <f t="shared" si="135"/>
        <v>0.7415698894641044</v>
      </c>
      <c r="HO46" s="12">
        <f t="shared" si="136"/>
        <v>4.3200927805161022</v>
      </c>
      <c r="HP46" s="12">
        <f t="shared" si="137"/>
        <v>2.1043402016659494</v>
      </c>
      <c r="HQ46" s="12">
        <f t="shared" si="138"/>
        <v>7.4803456059780418</v>
      </c>
      <c r="HT46" s="10" t="str">
        <f t="shared" si="51"/>
        <v>ESCORTS</v>
      </c>
      <c r="HU46" s="13">
        <f t="shared" si="139"/>
        <v>30.25</v>
      </c>
      <c r="HV46" s="12">
        <f t="shared" si="140"/>
        <v>21.649999999999977</v>
      </c>
      <c r="HW46" s="12">
        <f t="shared" si="141"/>
        <v>40.5</v>
      </c>
      <c r="HX46" s="12">
        <f t="shared" si="142"/>
        <v>35.150000000000091</v>
      </c>
      <c r="HY46">
        <f t="shared" si="143"/>
        <v>46.5</v>
      </c>
      <c r="HZ46" s="12">
        <f t="shared" si="144"/>
        <v>33</v>
      </c>
      <c r="IA46" s="12">
        <f t="shared" si="145"/>
        <v>39.450000000000045</v>
      </c>
      <c r="IB46" s="12">
        <f t="shared" si="146"/>
        <v>25.600000000000023</v>
      </c>
      <c r="IC46" s="12">
        <f t="shared" si="147"/>
        <v>35.100000000000023</v>
      </c>
      <c r="ID46" s="12">
        <f t="shared" si="148"/>
        <v>60.299999999999955</v>
      </c>
      <c r="IE46">
        <f t="shared" si="149"/>
        <v>32.5</v>
      </c>
      <c r="IF46" s="12">
        <f t="shared" si="150"/>
        <v>94.600000000000023</v>
      </c>
      <c r="IG46" s="12">
        <f t="shared" si="151"/>
        <v>38.850000000000023</v>
      </c>
      <c r="IH46" s="12">
        <f t="shared" si="152"/>
        <v>43.050000000000068</v>
      </c>
      <c r="II46" s="13" t="str">
        <f t="shared" si="92"/>
        <v/>
      </c>
      <c r="IJ46" t="str">
        <f t="shared" si="93"/>
        <v/>
      </c>
      <c r="IK46" t="str">
        <f t="shared" si="94"/>
        <v/>
      </c>
      <c r="IL46" t="str">
        <f t="shared" si="95"/>
        <v/>
      </c>
    </row>
    <row r="47" spans="1:246" x14ac:dyDescent="0.25">
      <c r="A47" t="s">
        <v>55</v>
      </c>
      <c r="B47" s="10">
        <v>43951</v>
      </c>
      <c r="C47" s="12">
        <v>52.297609999999999</v>
      </c>
      <c r="D47" s="12">
        <v>83.654010389999996</v>
      </c>
      <c r="E47" s="8">
        <v>52526</v>
      </c>
      <c r="F47" s="12">
        <v>1.4814814814814887</v>
      </c>
      <c r="G47" s="13">
        <v>8.0999999999999943</v>
      </c>
      <c r="H47" s="10" t="s">
        <v>55</v>
      </c>
      <c r="I47" s="10">
        <v>43950</v>
      </c>
      <c r="J47" s="12">
        <v>48.483429999999998</v>
      </c>
      <c r="K47" s="12">
        <v>74.279462895000009</v>
      </c>
      <c r="L47" s="8">
        <v>52037</v>
      </c>
      <c r="M47" s="12">
        <v>5.6125941136208199</v>
      </c>
      <c r="N47" s="12">
        <v>9.25</v>
      </c>
      <c r="O47" s="12" t="s">
        <v>55</v>
      </c>
      <c r="P47" s="10">
        <v>43949</v>
      </c>
      <c r="Q47" s="12">
        <v>20.044319999999999</v>
      </c>
      <c r="R47" s="12">
        <v>29.263110845</v>
      </c>
      <c r="S47">
        <v>20244</v>
      </c>
      <c r="T47" s="12">
        <v>-1.0135135135135136</v>
      </c>
      <c r="U47" s="12">
        <v>5.8499999999999943</v>
      </c>
      <c r="V47" s="12" t="s">
        <v>55</v>
      </c>
      <c r="W47" s="7">
        <v>43948</v>
      </c>
      <c r="X47" s="12">
        <v>12.527139999999999</v>
      </c>
      <c r="Y47" s="12">
        <v>18.674083599999999</v>
      </c>
      <c r="Z47" s="8">
        <v>17641</v>
      </c>
      <c r="AA47" s="12">
        <v>-0.3031323678005986</v>
      </c>
      <c r="AB47" s="12">
        <v>3.8499999999999943</v>
      </c>
      <c r="AC47" s="8" t="s">
        <v>55</v>
      </c>
      <c r="AD47" s="10">
        <v>43945</v>
      </c>
      <c r="AE47" s="12">
        <v>29.020959999999999</v>
      </c>
      <c r="AF47" s="12">
        <v>43.343732764999999</v>
      </c>
      <c r="AG47" s="8">
        <v>29456</v>
      </c>
      <c r="AH47" s="12">
        <v>-0.86956521739131198</v>
      </c>
      <c r="AI47">
        <v>6.6500000000000057</v>
      </c>
      <c r="AJ47" s="12" t="s">
        <v>55</v>
      </c>
      <c r="AK47" s="7">
        <v>43944</v>
      </c>
      <c r="AL47" s="12">
        <v>28.27441</v>
      </c>
      <c r="AM47" s="12">
        <v>41.964318855000002</v>
      </c>
      <c r="AN47" s="8">
        <v>31485</v>
      </c>
      <c r="AO47" s="12">
        <v>1.5964673913043632</v>
      </c>
      <c r="AP47" s="12">
        <v>5.5500000000000114</v>
      </c>
      <c r="AQ47" t="s">
        <v>55</v>
      </c>
      <c r="AR47" s="10">
        <v>43943</v>
      </c>
      <c r="AS47" s="12">
        <v>40.686920000000001</v>
      </c>
      <c r="AT47" s="12">
        <v>59.298950995000006</v>
      </c>
      <c r="AU47">
        <v>37954</v>
      </c>
      <c r="AV47" s="12">
        <v>4.179950407368052</v>
      </c>
      <c r="AW47" s="12">
        <v>9.6499999999999773</v>
      </c>
      <c r="AX47" s="10" t="s">
        <v>55</v>
      </c>
      <c r="AY47" s="10">
        <v>43942</v>
      </c>
      <c r="AZ47" s="12">
        <v>23.614519999999999</v>
      </c>
      <c r="BA47" s="12">
        <v>33.675996610000006</v>
      </c>
      <c r="BB47" s="8">
        <v>27500</v>
      </c>
      <c r="BC47" s="12">
        <v>-5.5759599332220331</v>
      </c>
      <c r="BD47" s="12">
        <v>8.4499999999999886</v>
      </c>
      <c r="BE47" s="12" t="s">
        <v>55</v>
      </c>
      <c r="BF47" s="10">
        <v>43941</v>
      </c>
      <c r="BG47" s="12">
        <v>63.745139999999999</v>
      </c>
      <c r="BH47" s="12">
        <v>96.984339724999998</v>
      </c>
      <c r="BI47">
        <v>62977</v>
      </c>
      <c r="BJ47" s="12">
        <v>2.5991792065663555</v>
      </c>
      <c r="BK47" s="12">
        <v>8.0999999999999943</v>
      </c>
      <c r="BL47" s="12" t="s">
        <v>55</v>
      </c>
      <c r="BM47" s="7">
        <v>43938</v>
      </c>
      <c r="BN47" s="12">
        <v>27.389060000000001</v>
      </c>
      <c r="BO47" s="12">
        <v>39.534410989999998</v>
      </c>
      <c r="BP47" s="8">
        <v>33880</v>
      </c>
      <c r="BQ47" s="12">
        <v>2.1037868162692845</v>
      </c>
      <c r="BR47" s="12">
        <v>5.6999999999999886</v>
      </c>
      <c r="BS47" t="s">
        <v>55</v>
      </c>
      <c r="BT47" s="10">
        <v>43937</v>
      </c>
      <c r="BU47" s="12">
        <v>41.704129999999999</v>
      </c>
      <c r="BV47" s="12">
        <v>58.903809174999999</v>
      </c>
      <c r="BW47" s="8">
        <v>47842</v>
      </c>
      <c r="BX47" s="12">
        <v>1.8867924528301927</v>
      </c>
      <c r="BY47">
        <v>7.5499999999999829</v>
      </c>
      <c r="BZ47" s="12" t="s">
        <v>55</v>
      </c>
      <c r="CA47" s="7">
        <v>43936</v>
      </c>
      <c r="CB47" s="12">
        <v>30.26934</v>
      </c>
      <c r="CC47" s="12">
        <v>43.414406509999999</v>
      </c>
      <c r="CD47" s="8">
        <v>37486</v>
      </c>
      <c r="CE47" s="12">
        <v>-1.9950997549877454</v>
      </c>
      <c r="CF47" s="12">
        <v>8.1999999999999886</v>
      </c>
      <c r="CG47" s="12" t="s">
        <v>55</v>
      </c>
      <c r="CH47" s="10">
        <v>43934</v>
      </c>
      <c r="CI47" s="12">
        <v>17.26474</v>
      </c>
      <c r="CJ47" s="12">
        <v>24.701288444999999</v>
      </c>
      <c r="CK47" s="8">
        <v>24210</v>
      </c>
      <c r="CL47" s="12">
        <v>-3.7837837837837798</v>
      </c>
      <c r="CM47" s="12">
        <v>6.5</v>
      </c>
      <c r="CN47" s="12" t="s">
        <v>55</v>
      </c>
      <c r="CO47" s="10">
        <v>43930</v>
      </c>
      <c r="CP47" s="12">
        <v>45.940530000000003</v>
      </c>
      <c r="CQ47" s="12">
        <v>66.654786555000001</v>
      </c>
      <c r="CR47" s="8">
        <v>39618</v>
      </c>
      <c r="CS47" s="12">
        <v>5.3628888094386848</v>
      </c>
      <c r="CT47" s="12">
        <v>13.050000000000011</v>
      </c>
      <c r="CU47" s="12" t="s">
        <v>55</v>
      </c>
      <c r="CV47" s="10">
        <v>43929</v>
      </c>
      <c r="CW47" s="12">
        <v>15.53529</v>
      </c>
      <c r="CX47" s="12">
        <v>21.987523025000002</v>
      </c>
      <c r="CY47" s="8">
        <v>15743</v>
      </c>
      <c r="CZ47" s="12">
        <v>-0.143369175627232</v>
      </c>
      <c r="DA47" s="12">
        <v>9.9499999999999886</v>
      </c>
      <c r="DD47" t="str">
        <f t="shared" si="1"/>
        <v>EXIDEIND</v>
      </c>
      <c r="DE47" s="12">
        <v>7.8669764082285445</v>
      </c>
      <c r="DF47" s="12">
        <v>141.88114139067827</v>
      </c>
      <c r="DG47" s="12">
        <v>60.007152470555937</v>
      </c>
      <c r="DH47" s="12">
        <v>-56.834163997331586</v>
      </c>
      <c r="DI47" s="12">
        <v>2.640373397711921</v>
      </c>
      <c r="DJ47" s="12">
        <v>-30.507371902321434</v>
      </c>
      <c r="DK47" s="12">
        <v>72.296197424296594</v>
      </c>
      <c r="DL47" s="12">
        <v>-62.954791533911447</v>
      </c>
      <c r="DM47" s="12">
        <v>132.73942223646961</v>
      </c>
      <c r="DN47" s="12">
        <v>-34.325305431380535</v>
      </c>
      <c r="DO47" s="12">
        <v>37.77680649792827</v>
      </c>
      <c r="DP47" s="12">
        <v>75.324621164292083</v>
      </c>
      <c r="DQ47" s="12">
        <v>-62.41937130459749</v>
      </c>
      <c r="DT47" t="str">
        <f t="shared" si="2"/>
        <v>EXIDEIND</v>
      </c>
      <c r="DU47" s="13">
        <v>12.620645235751994</v>
      </c>
      <c r="DV47" s="13">
        <v>153.83310505995524</v>
      </c>
      <c r="DW47" s="13">
        <v>56.704400985973955</v>
      </c>
      <c r="DX47" s="13">
        <v>-56.916300445910615</v>
      </c>
      <c r="DY47" s="13">
        <v>3.2871114023470942</v>
      </c>
      <c r="DZ47" s="13">
        <v>-29.23261179015061</v>
      </c>
      <c r="EA47" s="13">
        <v>76.086699620914345</v>
      </c>
      <c r="EB47" s="13">
        <v>-65.276871806841584</v>
      </c>
      <c r="EC47" s="13">
        <v>145.31626321568729</v>
      </c>
      <c r="ED47" s="13">
        <v>-32.88309950796998</v>
      </c>
      <c r="EE47" s="13">
        <v>35.678024670064758</v>
      </c>
      <c r="EF47" s="13">
        <v>75.75765979441401</v>
      </c>
      <c r="EG47" s="13">
        <v>-62.941463439211823</v>
      </c>
      <c r="EI47" t="str">
        <f t="shared" si="3"/>
        <v>EXIDEIND</v>
      </c>
      <c r="EJ47" s="12">
        <f t="shared" si="66"/>
        <v>52.297609999999999</v>
      </c>
      <c r="EK47" s="12">
        <f t="shared" si="67"/>
        <v>48.483429999999998</v>
      </c>
      <c r="EL47" s="12">
        <f t="shared" si="68"/>
        <v>20.044319999999999</v>
      </c>
      <c r="EM47" s="12">
        <f t="shared" si="69"/>
        <v>12.527139999999999</v>
      </c>
      <c r="EN47" s="12">
        <f t="shared" si="70"/>
        <v>29.020959999999999</v>
      </c>
      <c r="EO47" s="12">
        <f t="shared" si="71"/>
        <v>28.27441</v>
      </c>
      <c r="EP47" s="12">
        <f t="shared" si="72"/>
        <v>40.686920000000001</v>
      </c>
      <c r="EQ47" s="12">
        <f t="shared" si="73"/>
        <v>23.614519999999999</v>
      </c>
      <c r="ER47" s="12">
        <f t="shared" si="74"/>
        <v>63.745139999999999</v>
      </c>
      <c r="ES47" s="12">
        <f t="shared" si="75"/>
        <v>27.389060000000001</v>
      </c>
      <c r="ET47" s="12">
        <f t="shared" si="76"/>
        <v>41.704129999999999</v>
      </c>
      <c r="EU47" s="12">
        <f t="shared" si="77"/>
        <v>30.26934</v>
      </c>
      <c r="EV47" s="12">
        <f t="shared" si="78"/>
        <v>17.26474</v>
      </c>
      <c r="EW47" s="12">
        <f t="shared" si="79"/>
        <v>45.940530000000003</v>
      </c>
      <c r="EZ47" s="10" t="str">
        <f t="shared" si="4"/>
        <v>EXIDEIND</v>
      </c>
      <c r="FA47" s="12">
        <f t="shared" si="80"/>
        <v>27.018296666666668</v>
      </c>
      <c r="FB47" s="12">
        <f t="shared" si="81"/>
        <v>27.670051999999998</v>
      </c>
      <c r="FC47" s="12">
        <f t="shared" si="82"/>
        <v>33.299605</v>
      </c>
      <c r="FD47" s="12">
        <f t="shared" si="83"/>
        <v>32.997280000000003</v>
      </c>
      <c r="FF47" s="12"/>
      <c r="FG47" s="10" t="str">
        <f t="shared" si="5"/>
        <v>EXIDEIND</v>
      </c>
      <c r="FH47" s="12">
        <f t="shared" si="97"/>
        <v>83.654010389999996</v>
      </c>
      <c r="FI47" s="12">
        <f t="shared" si="98"/>
        <v>74.279462895000009</v>
      </c>
      <c r="FJ47" s="12">
        <f t="shared" si="99"/>
        <v>29.263110845</v>
      </c>
      <c r="FK47" s="12">
        <f t="shared" si="100"/>
        <v>18.674083599999999</v>
      </c>
      <c r="FL47" s="12">
        <f t="shared" si="101"/>
        <v>43.343732764999999</v>
      </c>
      <c r="FM47" s="12">
        <f t="shared" si="102"/>
        <v>41.964318855000002</v>
      </c>
      <c r="FN47" s="12">
        <f t="shared" si="103"/>
        <v>59.298950995000006</v>
      </c>
      <c r="FO47" s="12">
        <f t="shared" si="104"/>
        <v>33.675996610000006</v>
      </c>
      <c r="FP47" s="12">
        <f t="shared" si="105"/>
        <v>96.984339724999998</v>
      </c>
      <c r="FQ47" s="12">
        <f t="shared" si="106"/>
        <v>39.534410989999998</v>
      </c>
      <c r="FR47" s="12">
        <f t="shared" si="107"/>
        <v>58.903809174999999</v>
      </c>
      <c r="FS47" s="12">
        <f t="shared" si="108"/>
        <v>43.414406509999999</v>
      </c>
      <c r="FT47" s="12">
        <f t="shared" si="109"/>
        <v>24.701288444999999</v>
      </c>
      <c r="FU47" s="12">
        <f t="shared" si="110"/>
        <v>66.654786555000001</v>
      </c>
      <c r="FX47" s="10" t="str">
        <f t="shared" si="20"/>
        <v>EXIDEIND</v>
      </c>
      <c r="FY47" s="12">
        <f t="shared" si="84"/>
        <v>40.738885780000004</v>
      </c>
      <c r="FZ47" s="12">
        <f t="shared" si="85"/>
        <v>41.504941791999997</v>
      </c>
      <c r="GA47" s="12">
        <f t="shared" si="86"/>
        <v>49.685499536249999</v>
      </c>
      <c r="GB47" s="12">
        <f t="shared" si="87"/>
        <v>48.514822920384624</v>
      </c>
      <c r="GE47" s="10" t="str">
        <f t="shared" si="21"/>
        <v>EXIDEIND</v>
      </c>
      <c r="GF47" s="8">
        <f t="shared" si="111"/>
        <v>52526</v>
      </c>
      <c r="GG47" s="8">
        <f t="shared" si="112"/>
        <v>52037</v>
      </c>
      <c r="GH47">
        <f t="shared" si="113"/>
        <v>20244</v>
      </c>
      <c r="GI47" s="8">
        <f t="shared" si="114"/>
        <v>17641</v>
      </c>
      <c r="GJ47" s="8">
        <f t="shared" si="115"/>
        <v>29456</v>
      </c>
      <c r="GK47" s="8">
        <f t="shared" si="116"/>
        <v>31485</v>
      </c>
      <c r="GL47">
        <f t="shared" si="117"/>
        <v>37954</v>
      </c>
      <c r="GM47" s="8">
        <f t="shared" si="118"/>
        <v>27500</v>
      </c>
      <c r="GN47" s="8">
        <f t="shared" si="119"/>
        <v>62977</v>
      </c>
      <c r="GO47" s="8">
        <f t="shared" si="120"/>
        <v>33880</v>
      </c>
      <c r="GP47" s="8">
        <f t="shared" si="121"/>
        <v>47842</v>
      </c>
      <c r="GQ47" s="8">
        <f t="shared" si="122"/>
        <v>37486</v>
      </c>
      <c r="GR47" s="8">
        <f t="shared" si="123"/>
        <v>24210</v>
      </c>
      <c r="GS47" s="8">
        <f t="shared" si="124"/>
        <v>39618</v>
      </c>
      <c r="GV47" s="10" t="str">
        <f t="shared" si="96"/>
        <v>EXIDEIND</v>
      </c>
      <c r="GW47" s="8">
        <f t="shared" si="88"/>
        <v>29974</v>
      </c>
      <c r="GX47" s="8">
        <f t="shared" si="89"/>
        <v>30172.6</v>
      </c>
      <c r="GY47" s="8">
        <f t="shared" si="90"/>
        <v>34911.75</v>
      </c>
      <c r="GZ47" s="8">
        <f t="shared" si="91"/>
        <v>35563.846153846156</v>
      </c>
      <c r="HC47" s="10" t="str">
        <f t="shared" si="36"/>
        <v>EXIDEIND</v>
      </c>
      <c r="HD47" s="12">
        <f t="shared" si="125"/>
        <v>1.4814814814814887</v>
      </c>
      <c r="HE47" s="12">
        <f t="shared" si="126"/>
        <v>5.6125941136208199</v>
      </c>
      <c r="HF47" s="12">
        <f t="shared" si="127"/>
        <v>-1.0135135135135136</v>
      </c>
      <c r="HG47" s="12">
        <f t="shared" si="128"/>
        <v>-0.3031323678005986</v>
      </c>
      <c r="HH47" s="12">
        <f t="shared" si="129"/>
        <v>-0.86956521739131198</v>
      </c>
      <c r="HI47" s="12">
        <f t="shared" si="130"/>
        <v>1.5964673913043632</v>
      </c>
      <c r="HJ47" s="12">
        <f t="shared" si="131"/>
        <v>4.179950407368052</v>
      </c>
      <c r="HK47" s="12">
        <f t="shared" si="132"/>
        <v>-5.5759599332220331</v>
      </c>
      <c r="HL47" s="12">
        <f t="shared" si="133"/>
        <v>2.5991792065663555</v>
      </c>
      <c r="HM47" s="12">
        <f t="shared" si="134"/>
        <v>2.1037868162692845</v>
      </c>
      <c r="HN47" s="12">
        <f t="shared" si="135"/>
        <v>1.8867924528301927</v>
      </c>
      <c r="HO47" s="12">
        <f t="shared" si="136"/>
        <v>-1.9950997549877454</v>
      </c>
      <c r="HP47" s="12">
        <f t="shared" si="137"/>
        <v>-3.7837837837837798</v>
      </c>
      <c r="HQ47" s="12">
        <f t="shared" si="138"/>
        <v>5.3628888094386848</v>
      </c>
      <c r="HT47" s="10" t="str">
        <f t="shared" si="51"/>
        <v>EXIDEIND</v>
      </c>
      <c r="HU47" s="13">
        <f t="shared" si="139"/>
        <v>8.0999999999999943</v>
      </c>
      <c r="HV47" s="12">
        <f t="shared" si="140"/>
        <v>9.25</v>
      </c>
      <c r="HW47" s="12">
        <f t="shared" si="141"/>
        <v>5.8499999999999943</v>
      </c>
      <c r="HX47" s="12">
        <f t="shared" si="142"/>
        <v>3.8499999999999943</v>
      </c>
      <c r="HY47">
        <f t="shared" si="143"/>
        <v>6.6500000000000057</v>
      </c>
      <c r="HZ47" s="12">
        <f t="shared" si="144"/>
        <v>5.5500000000000114</v>
      </c>
      <c r="IA47" s="12">
        <f t="shared" si="145"/>
        <v>9.6499999999999773</v>
      </c>
      <c r="IB47" s="12">
        <f t="shared" si="146"/>
        <v>8.4499999999999886</v>
      </c>
      <c r="IC47" s="12">
        <f t="shared" si="147"/>
        <v>8.0999999999999943</v>
      </c>
      <c r="ID47" s="12">
        <f t="shared" si="148"/>
        <v>5.6999999999999886</v>
      </c>
      <c r="IE47">
        <f t="shared" si="149"/>
        <v>7.5499999999999829</v>
      </c>
      <c r="IF47" s="12">
        <f t="shared" si="150"/>
        <v>8.1999999999999886</v>
      </c>
      <c r="IG47" s="12">
        <f t="shared" si="151"/>
        <v>6.5</v>
      </c>
      <c r="IH47" s="12">
        <f t="shared" si="152"/>
        <v>13.050000000000011</v>
      </c>
      <c r="II47" s="13" t="str">
        <f t="shared" si="92"/>
        <v/>
      </c>
      <c r="IJ47" t="str">
        <f t="shared" si="93"/>
        <v/>
      </c>
      <c r="IK47" t="str">
        <f t="shared" si="94"/>
        <v/>
      </c>
      <c r="IL47" t="str">
        <f t="shared" si="95"/>
        <v/>
      </c>
    </row>
    <row r="48" spans="1:246" x14ac:dyDescent="0.25">
      <c r="A48" t="s">
        <v>56</v>
      </c>
      <c r="B48" s="10">
        <v>43951</v>
      </c>
      <c r="C48" s="12">
        <v>602.87266</v>
      </c>
      <c r="D48" s="12">
        <v>296.79874100500001</v>
      </c>
      <c r="E48" s="8">
        <v>146767</v>
      </c>
      <c r="F48" s="12">
        <v>4.6236559139784914</v>
      </c>
      <c r="G48" s="13">
        <v>4.1499999999999986</v>
      </c>
      <c r="H48" s="10" t="s">
        <v>56</v>
      </c>
      <c r="I48" s="10">
        <v>43950</v>
      </c>
      <c r="J48" s="12">
        <v>222.05207999999999</v>
      </c>
      <c r="K48" s="12">
        <v>103.393061035</v>
      </c>
      <c r="L48" s="8">
        <v>57870</v>
      </c>
      <c r="M48" s="12">
        <v>-0.85561497326202895</v>
      </c>
      <c r="N48" s="12">
        <v>2</v>
      </c>
      <c r="O48" s="12" t="s">
        <v>56</v>
      </c>
      <c r="P48" s="10">
        <v>43949</v>
      </c>
      <c r="Q48" s="12">
        <v>254.47452000000001</v>
      </c>
      <c r="R48" s="12">
        <v>116.47502102</v>
      </c>
      <c r="S48">
        <v>63647</v>
      </c>
      <c r="T48" s="12">
        <v>7.6404494382022445</v>
      </c>
      <c r="U48" s="12">
        <v>3.6000000000000014</v>
      </c>
      <c r="V48" s="12" t="s">
        <v>56</v>
      </c>
      <c r="W48" s="7">
        <v>43948</v>
      </c>
      <c r="X48" s="12">
        <v>179.59495999999999</v>
      </c>
      <c r="Y48" s="12">
        <v>78.77464067999999</v>
      </c>
      <c r="Z48" s="8">
        <v>37917</v>
      </c>
      <c r="AA48" s="12">
        <v>3.4802784222737819</v>
      </c>
      <c r="AB48" s="12">
        <v>1.75</v>
      </c>
      <c r="AC48" s="8" t="s">
        <v>56</v>
      </c>
      <c r="AD48" s="10">
        <v>43945</v>
      </c>
      <c r="AE48" s="12">
        <v>141.98625000000001</v>
      </c>
      <c r="AF48" s="12">
        <v>61.815514345000004</v>
      </c>
      <c r="AG48" s="8">
        <v>36053</v>
      </c>
      <c r="AH48" s="12">
        <v>-4.4444444444444446</v>
      </c>
      <c r="AI48">
        <v>1.3000000000000043</v>
      </c>
      <c r="AJ48" s="12" t="s">
        <v>56</v>
      </c>
      <c r="AK48" s="7">
        <v>43944</v>
      </c>
      <c r="AL48" s="12">
        <v>208.02757</v>
      </c>
      <c r="AM48" s="12">
        <v>93.871745735000005</v>
      </c>
      <c r="AN48" s="8">
        <v>58372</v>
      </c>
      <c r="AO48" s="12">
        <v>1.9296254256526708</v>
      </c>
      <c r="AP48" s="12">
        <v>2.0499999999999972</v>
      </c>
      <c r="AQ48" t="s">
        <v>56</v>
      </c>
      <c r="AR48" s="10">
        <v>43943</v>
      </c>
      <c r="AS48" s="12">
        <v>242.73867999999999</v>
      </c>
      <c r="AT48" s="12">
        <v>104.96443126</v>
      </c>
      <c r="AU48">
        <v>64960</v>
      </c>
      <c r="AV48" s="12">
        <v>2.306805074971165</v>
      </c>
      <c r="AW48" s="12">
        <v>2.3500000000000014</v>
      </c>
      <c r="AX48" s="10" t="s">
        <v>56</v>
      </c>
      <c r="AY48" s="10">
        <v>43942</v>
      </c>
      <c r="AZ48" s="12">
        <v>208.24842000000001</v>
      </c>
      <c r="BA48" s="12">
        <v>90.311165009999996</v>
      </c>
      <c r="BB48" s="8">
        <v>82008</v>
      </c>
      <c r="BC48" s="12">
        <v>-5.8631921824104145</v>
      </c>
      <c r="BD48" s="12">
        <v>1.5500000000000043</v>
      </c>
      <c r="BE48" s="12" t="s">
        <v>56</v>
      </c>
      <c r="BF48" s="10">
        <v>43941</v>
      </c>
      <c r="BG48" s="12">
        <v>314.14510999999999</v>
      </c>
      <c r="BH48" s="12">
        <v>145.87571684</v>
      </c>
      <c r="BI48">
        <v>95525</v>
      </c>
      <c r="BJ48" s="12">
        <v>-0.10869565217390686</v>
      </c>
      <c r="BK48" s="12">
        <v>2.2000000000000028</v>
      </c>
      <c r="BL48" s="12" t="s">
        <v>56</v>
      </c>
      <c r="BM48" s="7">
        <v>43938</v>
      </c>
      <c r="BN48" s="12">
        <v>411.50967000000003</v>
      </c>
      <c r="BO48" s="12">
        <v>184.78534872500001</v>
      </c>
      <c r="BP48" s="8">
        <v>104388</v>
      </c>
      <c r="BQ48" s="12">
        <v>9.9526066350710796</v>
      </c>
      <c r="BR48" s="12">
        <v>3.1499999999999986</v>
      </c>
      <c r="BS48" t="s">
        <v>56</v>
      </c>
      <c r="BT48" s="10">
        <v>43937</v>
      </c>
      <c r="BU48" s="12">
        <v>157.70006000000001</v>
      </c>
      <c r="BV48" s="12">
        <v>65.829112315000003</v>
      </c>
      <c r="BW48" s="8">
        <v>41917</v>
      </c>
      <c r="BX48" s="12">
        <v>2.6570048309178778</v>
      </c>
      <c r="BY48">
        <v>2.0500000000000043</v>
      </c>
      <c r="BZ48" s="12" t="s">
        <v>56</v>
      </c>
      <c r="CA48" s="7">
        <v>43936</v>
      </c>
      <c r="CB48" s="12">
        <v>278.00697000000002</v>
      </c>
      <c r="CC48" s="12">
        <v>117.73437445499999</v>
      </c>
      <c r="CD48" s="8">
        <v>64324</v>
      </c>
      <c r="CE48" s="12">
        <v>1.722017220172209</v>
      </c>
      <c r="CF48" s="12">
        <v>2.7999999999999972</v>
      </c>
      <c r="CG48" s="12" t="s">
        <v>56</v>
      </c>
      <c r="CH48" s="10">
        <v>43934</v>
      </c>
      <c r="CI48" s="12">
        <v>204.58010999999999</v>
      </c>
      <c r="CJ48" s="12">
        <v>83.086688639999991</v>
      </c>
      <c r="CK48" s="8">
        <v>47003</v>
      </c>
      <c r="CL48" s="12">
        <v>-0.8547008547008581</v>
      </c>
      <c r="CM48" s="12">
        <v>1.8999999999999986</v>
      </c>
      <c r="CN48" s="12" t="s">
        <v>56</v>
      </c>
      <c r="CO48" s="10">
        <v>43930</v>
      </c>
      <c r="CP48" s="12">
        <v>344.22764999999998</v>
      </c>
      <c r="CQ48" s="12">
        <v>141.33498259999999</v>
      </c>
      <c r="CR48" s="8">
        <v>67567</v>
      </c>
      <c r="CS48" s="12">
        <v>0.36719706242349709</v>
      </c>
      <c r="CT48" s="12">
        <v>2.4500000000000028</v>
      </c>
      <c r="CU48" s="12" t="s">
        <v>56</v>
      </c>
      <c r="CV48" s="10">
        <v>43929</v>
      </c>
      <c r="CW48" s="12">
        <v>387.77868999999998</v>
      </c>
      <c r="CX48" s="12">
        <v>164.11155852000002</v>
      </c>
      <c r="CY48" s="8">
        <v>85322</v>
      </c>
      <c r="CZ48" s="12">
        <v>-4.0983606557377046</v>
      </c>
      <c r="DA48" s="12">
        <v>4.8500000000000014</v>
      </c>
      <c r="DD48" t="str">
        <f t="shared" si="1"/>
        <v>FEDERALBNK</v>
      </c>
      <c r="DE48" s="12">
        <v>171.50056869541598</v>
      </c>
      <c r="DF48" s="12">
        <v>-12.740937678161263</v>
      </c>
      <c r="DG48" s="12">
        <v>41.69357536536662</v>
      </c>
      <c r="DH48" s="12">
        <v>26.48757185995121</v>
      </c>
      <c r="DI48" s="12">
        <v>-31.746426687577987</v>
      </c>
      <c r="DJ48" s="12">
        <v>-14.299785267020482</v>
      </c>
      <c r="DK48" s="12">
        <v>16.562075236873333</v>
      </c>
      <c r="DL48" s="12">
        <v>-33.709482219856923</v>
      </c>
      <c r="DM48" s="12">
        <v>-23.660333425457544</v>
      </c>
      <c r="DN48" s="12">
        <v>160.94452341996572</v>
      </c>
      <c r="DO48" s="12">
        <v>-43.274781923633064</v>
      </c>
      <c r="DP48" s="12">
        <v>35.89149502363648</v>
      </c>
      <c r="DQ48" s="12">
        <v>-40.568368055268081</v>
      </c>
      <c r="DT48" t="str">
        <f t="shared" si="2"/>
        <v>FEDERALBNK</v>
      </c>
      <c r="DU48" s="13">
        <v>187.0586652856031</v>
      </c>
      <c r="DV48" s="13">
        <v>-11.231558380876947</v>
      </c>
      <c r="DW48" s="13">
        <v>47.85852403078205</v>
      </c>
      <c r="DX48" s="13">
        <v>27.435064667340647</v>
      </c>
      <c r="DY48" s="13">
        <v>-34.148966911188339</v>
      </c>
      <c r="DZ48" s="13">
        <v>-10.568042328094061</v>
      </c>
      <c r="EA48" s="13">
        <v>16.225309737038017</v>
      </c>
      <c r="EB48" s="13">
        <v>-38.090336783705091</v>
      </c>
      <c r="EC48" s="13">
        <v>-21.056665018884065</v>
      </c>
      <c r="ED48" s="13">
        <v>180.70460352067411</v>
      </c>
      <c r="EE48" s="13">
        <v>-44.086752386694876</v>
      </c>
      <c r="EF48" s="13">
        <v>41.700645894220592</v>
      </c>
      <c r="EG48" s="13">
        <v>-41.212934610005043</v>
      </c>
      <c r="EI48" t="str">
        <f t="shared" si="3"/>
        <v>FEDERALBNK</v>
      </c>
      <c r="EJ48" s="12">
        <f t="shared" si="66"/>
        <v>602.87266</v>
      </c>
      <c r="EK48" s="12">
        <f t="shared" si="67"/>
        <v>222.05207999999999</v>
      </c>
      <c r="EL48" s="12">
        <f t="shared" si="68"/>
        <v>254.47452000000001</v>
      </c>
      <c r="EM48" s="12">
        <f t="shared" si="69"/>
        <v>179.59495999999999</v>
      </c>
      <c r="EN48" s="12">
        <f t="shared" si="70"/>
        <v>141.98625000000001</v>
      </c>
      <c r="EO48" s="12">
        <f t="shared" si="71"/>
        <v>208.02757</v>
      </c>
      <c r="EP48" s="12">
        <f t="shared" si="72"/>
        <v>242.73867999999999</v>
      </c>
      <c r="EQ48" s="12">
        <f t="shared" si="73"/>
        <v>208.24842000000001</v>
      </c>
      <c r="ER48" s="12">
        <f t="shared" si="74"/>
        <v>314.14510999999999</v>
      </c>
      <c r="ES48" s="12">
        <f t="shared" si="75"/>
        <v>411.50967000000003</v>
      </c>
      <c r="ET48" s="12">
        <f t="shared" si="76"/>
        <v>157.70006000000001</v>
      </c>
      <c r="EU48" s="12">
        <f t="shared" si="77"/>
        <v>278.00697000000002</v>
      </c>
      <c r="EV48" s="12">
        <f t="shared" si="78"/>
        <v>204.58010999999999</v>
      </c>
      <c r="EW48" s="12">
        <f t="shared" si="79"/>
        <v>344.22764999999998</v>
      </c>
      <c r="EZ48" s="10" t="str">
        <f t="shared" si="4"/>
        <v>FEDERALBNK</v>
      </c>
      <c r="FA48" s="12">
        <f t="shared" si="80"/>
        <v>218.70718666666667</v>
      </c>
      <c r="FB48" s="12">
        <f t="shared" si="81"/>
        <v>201.22707600000001</v>
      </c>
      <c r="FC48" s="12">
        <f t="shared" si="82"/>
        <v>221.40844874999999</v>
      </c>
      <c r="FD48" s="12">
        <f t="shared" si="83"/>
        <v>243.63784999999996</v>
      </c>
      <c r="FF48" s="12"/>
      <c r="FG48" s="10" t="str">
        <f t="shared" si="5"/>
        <v>FEDERALBNK</v>
      </c>
      <c r="FH48" s="12">
        <f t="shared" si="97"/>
        <v>296.79874100500001</v>
      </c>
      <c r="FI48" s="12">
        <f t="shared" si="98"/>
        <v>103.393061035</v>
      </c>
      <c r="FJ48" s="12">
        <f t="shared" si="99"/>
        <v>116.47502102</v>
      </c>
      <c r="FK48" s="12">
        <f t="shared" si="100"/>
        <v>78.77464067999999</v>
      </c>
      <c r="FL48" s="12">
        <f t="shared" si="101"/>
        <v>61.815514345000004</v>
      </c>
      <c r="FM48" s="12">
        <f t="shared" si="102"/>
        <v>93.871745735000005</v>
      </c>
      <c r="FN48" s="12">
        <f t="shared" si="103"/>
        <v>104.96443126</v>
      </c>
      <c r="FO48" s="12">
        <f t="shared" si="104"/>
        <v>90.311165009999996</v>
      </c>
      <c r="FP48" s="12">
        <f t="shared" si="105"/>
        <v>145.87571684</v>
      </c>
      <c r="FQ48" s="12">
        <f t="shared" si="106"/>
        <v>184.78534872500001</v>
      </c>
      <c r="FR48" s="12">
        <f t="shared" si="107"/>
        <v>65.829112315000003</v>
      </c>
      <c r="FS48" s="12">
        <f t="shared" si="108"/>
        <v>117.73437445499999</v>
      </c>
      <c r="FT48" s="12">
        <f t="shared" si="109"/>
        <v>83.086688639999991</v>
      </c>
      <c r="FU48" s="12">
        <f t="shared" si="110"/>
        <v>141.33498259999999</v>
      </c>
      <c r="FX48" s="10" t="str">
        <f t="shared" si="20"/>
        <v>FEDERALBNK</v>
      </c>
      <c r="FY48" s="12">
        <f t="shared" si="84"/>
        <v>99.547574245000007</v>
      </c>
      <c r="FZ48" s="12">
        <f t="shared" si="85"/>
        <v>90.865996562999996</v>
      </c>
      <c r="GA48" s="12">
        <f t="shared" si="86"/>
        <v>99.435161990624991</v>
      </c>
      <c r="GB48" s="12">
        <f t="shared" si="87"/>
        <v>106.78860020461539</v>
      </c>
      <c r="GE48" s="10" t="str">
        <f t="shared" si="21"/>
        <v>FEDERALBNK</v>
      </c>
      <c r="GF48" s="8">
        <f t="shared" si="111"/>
        <v>146767</v>
      </c>
      <c r="GG48" s="8">
        <f t="shared" si="112"/>
        <v>57870</v>
      </c>
      <c r="GH48">
        <f t="shared" si="113"/>
        <v>63647</v>
      </c>
      <c r="GI48" s="8">
        <f t="shared" si="114"/>
        <v>37917</v>
      </c>
      <c r="GJ48" s="8">
        <f t="shared" si="115"/>
        <v>36053</v>
      </c>
      <c r="GK48" s="8">
        <f t="shared" si="116"/>
        <v>58372</v>
      </c>
      <c r="GL48">
        <f t="shared" si="117"/>
        <v>64960</v>
      </c>
      <c r="GM48" s="8">
        <f t="shared" si="118"/>
        <v>82008</v>
      </c>
      <c r="GN48" s="8">
        <f t="shared" si="119"/>
        <v>95525</v>
      </c>
      <c r="GO48" s="8">
        <f t="shared" si="120"/>
        <v>104388</v>
      </c>
      <c r="GP48" s="8">
        <f t="shared" si="121"/>
        <v>41917</v>
      </c>
      <c r="GQ48" s="8">
        <f t="shared" si="122"/>
        <v>64324</v>
      </c>
      <c r="GR48" s="8">
        <f t="shared" si="123"/>
        <v>47003</v>
      </c>
      <c r="GS48" s="8">
        <f t="shared" si="124"/>
        <v>67567</v>
      </c>
      <c r="GV48" s="10" t="str">
        <f t="shared" si="96"/>
        <v>FEDERALBNK</v>
      </c>
      <c r="GW48" s="8">
        <f t="shared" si="88"/>
        <v>53144.666666666664</v>
      </c>
      <c r="GX48" s="8">
        <f t="shared" si="89"/>
        <v>50771.8</v>
      </c>
      <c r="GY48" s="8">
        <f t="shared" si="90"/>
        <v>62044</v>
      </c>
      <c r="GZ48" s="8">
        <f t="shared" si="91"/>
        <v>63196.230769230766</v>
      </c>
      <c r="HC48" s="10" t="str">
        <f t="shared" si="36"/>
        <v>FEDERALBNK</v>
      </c>
      <c r="HD48" s="12">
        <f t="shared" si="125"/>
        <v>4.6236559139784914</v>
      </c>
      <c r="HE48" s="12">
        <f t="shared" si="126"/>
        <v>-0.85561497326202895</v>
      </c>
      <c r="HF48" s="12">
        <f t="shared" si="127"/>
        <v>7.6404494382022445</v>
      </c>
      <c r="HG48" s="12">
        <f t="shared" si="128"/>
        <v>3.4802784222737819</v>
      </c>
      <c r="HH48" s="12">
        <f t="shared" si="129"/>
        <v>-4.4444444444444446</v>
      </c>
      <c r="HI48" s="12">
        <f t="shared" si="130"/>
        <v>1.9296254256526708</v>
      </c>
      <c r="HJ48" s="12">
        <f t="shared" si="131"/>
        <v>2.306805074971165</v>
      </c>
      <c r="HK48" s="12">
        <f t="shared" si="132"/>
        <v>-5.8631921824104145</v>
      </c>
      <c r="HL48" s="12">
        <f t="shared" si="133"/>
        <v>-0.10869565217390686</v>
      </c>
      <c r="HM48" s="12">
        <f t="shared" si="134"/>
        <v>9.9526066350710796</v>
      </c>
      <c r="HN48" s="12">
        <f t="shared" si="135"/>
        <v>2.6570048309178778</v>
      </c>
      <c r="HO48" s="12">
        <f t="shared" si="136"/>
        <v>1.722017220172209</v>
      </c>
      <c r="HP48" s="12">
        <f t="shared" si="137"/>
        <v>-0.8547008547008581</v>
      </c>
      <c r="HQ48" s="12">
        <f t="shared" si="138"/>
        <v>0.36719706242349709</v>
      </c>
      <c r="HT48" s="10" t="str">
        <f t="shared" si="51"/>
        <v>FEDERALBNK</v>
      </c>
      <c r="HU48" s="13">
        <f t="shared" si="139"/>
        <v>4.1499999999999986</v>
      </c>
      <c r="HV48" s="12">
        <f t="shared" si="140"/>
        <v>2</v>
      </c>
      <c r="HW48" s="12">
        <f t="shared" si="141"/>
        <v>3.6000000000000014</v>
      </c>
      <c r="HX48" s="12">
        <f t="shared" si="142"/>
        <v>1.75</v>
      </c>
      <c r="HY48">
        <f t="shared" si="143"/>
        <v>1.3000000000000043</v>
      </c>
      <c r="HZ48" s="12">
        <f t="shared" si="144"/>
        <v>2.0499999999999972</v>
      </c>
      <c r="IA48" s="12">
        <f t="shared" si="145"/>
        <v>2.3500000000000014</v>
      </c>
      <c r="IB48" s="12">
        <f t="shared" si="146"/>
        <v>1.5500000000000043</v>
      </c>
      <c r="IC48" s="12">
        <f t="shared" si="147"/>
        <v>2.2000000000000028</v>
      </c>
      <c r="ID48" s="12">
        <f t="shared" si="148"/>
        <v>3.1499999999999986</v>
      </c>
      <c r="IE48">
        <f t="shared" si="149"/>
        <v>2.0500000000000043</v>
      </c>
      <c r="IF48" s="12">
        <f t="shared" si="150"/>
        <v>2.7999999999999972</v>
      </c>
      <c r="IG48" s="12">
        <f t="shared" si="151"/>
        <v>1.8999999999999986</v>
      </c>
      <c r="IH48" s="12">
        <f t="shared" si="152"/>
        <v>2.4500000000000028</v>
      </c>
      <c r="II48" s="13" t="str">
        <f t="shared" si="92"/>
        <v/>
      </c>
      <c r="IJ48" t="str">
        <f t="shared" si="93"/>
        <v/>
      </c>
      <c r="IK48" t="str">
        <f t="shared" si="94"/>
        <v/>
      </c>
      <c r="IL48" t="str">
        <f t="shared" si="95"/>
        <v/>
      </c>
    </row>
    <row r="49" spans="1:246" x14ac:dyDescent="0.25">
      <c r="A49" t="s">
        <v>57</v>
      </c>
      <c r="B49" s="10">
        <v>43951</v>
      </c>
      <c r="C49" s="12">
        <v>184.95310000000001</v>
      </c>
      <c r="D49" s="12">
        <v>173.47084556500002</v>
      </c>
      <c r="E49" s="8">
        <v>99030</v>
      </c>
      <c r="F49" s="12">
        <v>6.4534231200897869</v>
      </c>
      <c r="G49" s="13">
        <v>5.25</v>
      </c>
      <c r="H49" s="10" t="s">
        <v>57</v>
      </c>
      <c r="I49" s="10">
        <v>43950</v>
      </c>
      <c r="J49" s="12">
        <v>181.15575999999999</v>
      </c>
      <c r="K49" s="12">
        <v>159.61825626500001</v>
      </c>
      <c r="L49" s="8">
        <v>109260</v>
      </c>
      <c r="M49" s="12">
        <v>5.263157894736846</v>
      </c>
      <c r="N49" s="12">
        <v>5.3999999999999915</v>
      </c>
      <c r="O49" s="12" t="s">
        <v>57</v>
      </c>
      <c r="P49" s="10">
        <v>43949</v>
      </c>
      <c r="Q49" s="12">
        <v>282.29052999999999</v>
      </c>
      <c r="R49" s="12">
        <v>236.84728000500002</v>
      </c>
      <c r="S49">
        <v>83049</v>
      </c>
      <c r="T49" s="12">
        <v>3.8555691554467462</v>
      </c>
      <c r="U49" s="12">
        <v>3.3500000000000085</v>
      </c>
      <c r="V49" s="12" t="s">
        <v>57</v>
      </c>
      <c r="W49" s="7">
        <v>43948</v>
      </c>
      <c r="X49" s="12">
        <v>127.23484999999999</v>
      </c>
      <c r="Y49" s="12">
        <v>105.1549254</v>
      </c>
      <c r="Z49" s="8">
        <v>66422</v>
      </c>
      <c r="AA49" s="12">
        <v>0.30674846625766872</v>
      </c>
      <c r="AB49" s="12">
        <v>3.0999999999999943</v>
      </c>
      <c r="AC49" s="8" t="s">
        <v>57</v>
      </c>
      <c r="AD49" s="10">
        <v>43945</v>
      </c>
      <c r="AE49" s="12">
        <v>232.98991000000001</v>
      </c>
      <c r="AF49" s="12">
        <v>189.76879732500001</v>
      </c>
      <c r="AG49" s="8">
        <v>90998</v>
      </c>
      <c r="AH49" s="12">
        <v>-0.84084084084084432</v>
      </c>
      <c r="AI49">
        <v>5.25</v>
      </c>
      <c r="AJ49" s="12" t="s">
        <v>57</v>
      </c>
      <c r="AK49" s="7">
        <v>43944</v>
      </c>
      <c r="AL49" s="12">
        <v>193.34013999999999</v>
      </c>
      <c r="AM49" s="12">
        <v>164.39614957999999</v>
      </c>
      <c r="AN49" s="8">
        <v>99964</v>
      </c>
      <c r="AO49" s="12">
        <v>-0.83135391923990831</v>
      </c>
      <c r="AP49" s="12">
        <v>5.9500000000000028</v>
      </c>
      <c r="AQ49" t="s">
        <v>57</v>
      </c>
      <c r="AR49" s="10">
        <v>43943</v>
      </c>
      <c r="AS49" s="12">
        <v>138.45818</v>
      </c>
      <c r="AT49" s="12">
        <v>114.23304927000001</v>
      </c>
      <c r="AU49">
        <v>79551</v>
      </c>
      <c r="AV49" s="12">
        <v>1.5757575757575724</v>
      </c>
      <c r="AW49" s="12">
        <v>4.7999999999999972</v>
      </c>
      <c r="AX49" s="10" t="s">
        <v>57</v>
      </c>
      <c r="AY49" s="10">
        <v>43942</v>
      </c>
      <c r="AZ49" s="12">
        <v>192.82456999999999</v>
      </c>
      <c r="BA49" s="12">
        <v>162.44382814000002</v>
      </c>
      <c r="BB49" s="8">
        <v>78518</v>
      </c>
      <c r="BC49" s="12">
        <v>-5.9496567505720854</v>
      </c>
      <c r="BD49" s="12">
        <v>8.2000000000000028</v>
      </c>
      <c r="BE49" s="12" t="s">
        <v>57</v>
      </c>
      <c r="BF49" s="10">
        <v>43941</v>
      </c>
      <c r="BG49" s="12">
        <v>115.50951999999999</v>
      </c>
      <c r="BH49" s="12">
        <v>102.69090057000001</v>
      </c>
      <c r="BI49">
        <v>68998</v>
      </c>
      <c r="BJ49" s="12">
        <v>-2.6198439241917599</v>
      </c>
      <c r="BK49" s="12">
        <v>4.2000000000000028</v>
      </c>
      <c r="BL49" s="12" t="s">
        <v>57</v>
      </c>
      <c r="BM49" s="7">
        <v>43938</v>
      </c>
      <c r="BN49" s="12">
        <v>113.84010000000001</v>
      </c>
      <c r="BO49" s="12">
        <v>102.026759235</v>
      </c>
      <c r="BP49" s="8">
        <v>50741</v>
      </c>
      <c r="BQ49" s="12">
        <v>5.6022408963582251E-2</v>
      </c>
      <c r="BR49" s="12">
        <v>3.8500000000000085</v>
      </c>
      <c r="BS49" t="s">
        <v>57</v>
      </c>
      <c r="BT49" s="10">
        <v>43937</v>
      </c>
      <c r="BU49" s="12">
        <v>132.98643999999999</v>
      </c>
      <c r="BV49" s="12">
        <v>117.65064893499999</v>
      </c>
      <c r="BW49" s="8">
        <v>64948</v>
      </c>
      <c r="BX49" s="12">
        <v>3.0600461893764503</v>
      </c>
      <c r="BY49">
        <v>5.5499999999999972</v>
      </c>
      <c r="BZ49" s="12" t="s">
        <v>57</v>
      </c>
      <c r="CA49" s="7">
        <v>43936</v>
      </c>
      <c r="CB49" s="12">
        <v>134.27323000000001</v>
      </c>
      <c r="CC49" s="12">
        <v>118.03944532</v>
      </c>
      <c r="CD49" s="8">
        <v>84166</v>
      </c>
      <c r="CE49" s="12">
        <v>0.92969203951190837</v>
      </c>
      <c r="CF49" s="12">
        <v>3.9000000000000057</v>
      </c>
      <c r="CG49" s="12" t="s">
        <v>57</v>
      </c>
      <c r="CH49" s="10">
        <v>43934</v>
      </c>
      <c r="CI49" s="12">
        <v>81.218670000000003</v>
      </c>
      <c r="CJ49" s="12">
        <v>69.936616689999994</v>
      </c>
      <c r="CK49" s="8">
        <v>45102</v>
      </c>
      <c r="CL49" s="12">
        <v>-1.7663817663817631</v>
      </c>
      <c r="CM49" s="12">
        <v>5.6000000000000085</v>
      </c>
      <c r="CN49" s="12" t="s">
        <v>57</v>
      </c>
      <c r="CO49" s="10">
        <v>43930</v>
      </c>
      <c r="CP49" s="12">
        <v>125.10666000000001</v>
      </c>
      <c r="CQ49" s="12">
        <v>110.27438755</v>
      </c>
      <c r="CR49" s="8">
        <v>67618</v>
      </c>
      <c r="CS49" s="12">
        <v>2.7469316189363049</v>
      </c>
      <c r="CT49" s="12">
        <v>3.3999999999999915</v>
      </c>
      <c r="CU49" s="12" t="s">
        <v>57</v>
      </c>
      <c r="CV49" s="10">
        <v>43929</v>
      </c>
      <c r="CW49" s="12">
        <v>278.92588999999998</v>
      </c>
      <c r="CX49" s="12">
        <v>248.89542366999999</v>
      </c>
      <c r="CY49" s="8">
        <v>130908</v>
      </c>
      <c r="CZ49" s="12">
        <v>1.6568047337278173</v>
      </c>
      <c r="DA49" s="12">
        <v>11.150000000000006</v>
      </c>
      <c r="DD49" t="str">
        <f t="shared" si="1"/>
        <v>GAIL</v>
      </c>
      <c r="DE49" s="12">
        <v>2.0961740327771086</v>
      </c>
      <c r="DF49" s="12">
        <v>-35.826483445973203</v>
      </c>
      <c r="DG49" s="12">
        <v>121.86573096914879</v>
      </c>
      <c r="DH49" s="12">
        <v>-45.390403386996461</v>
      </c>
      <c r="DI49" s="12">
        <v>20.507779708859225</v>
      </c>
      <c r="DJ49" s="12">
        <v>39.637932551186211</v>
      </c>
      <c r="DK49" s="12">
        <v>-28.19474198749672</v>
      </c>
      <c r="DL49" s="12">
        <v>66.933920251768001</v>
      </c>
      <c r="DM49" s="12">
        <v>1.4664604124557059</v>
      </c>
      <c r="DN49" s="12">
        <v>-14.397212227051106</v>
      </c>
      <c r="DO49" s="12">
        <v>-0.95833696709316119</v>
      </c>
      <c r="DP49" s="12">
        <v>65.323108590672575</v>
      </c>
      <c r="DQ49" s="12">
        <v>-35.080458546331592</v>
      </c>
      <c r="DT49" t="str">
        <f t="shared" si="2"/>
        <v>GAIL</v>
      </c>
      <c r="DU49" s="13">
        <v>8.6785745090472481</v>
      </c>
      <c r="DV49" s="13">
        <v>-32.60709759401486</v>
      </c>
      <c r="DW49" s="13">
        <v>125.23650613992071</v>
      </c>
      <c r="DX49" s="13">
        <v>-44.587873832645634</v>
      </c>
      <c r="DY49" s="13">
        <v>15.433845506614466</v>
      </c>
      <c r="DZ49" s="13">
        <v>43.912948687410953</v>
      </c>
      <c r="EA49" s="13">
        <v>-29.678430644007108</v>
      </c>
      <c r="EB49" s="13">
        <v>58.187168715371214</v>
      </c>
      <c r="EC49" s="13">
        <v>0.65094818259421772</v>
      </c>
      <c r="ED49" s="13">
        <v>-13.279900996238389</v>
      </c>
      <c r="EE49" s="13">
        <v>-0.32937835648583025</v>
      </c>
      <c r="EF49" s="13">
        <v>68.780605792270293</v>
      </c>
      <c r="EG49" s="13">
        <v>-36.579455806735069</v>
      </c>
      <c r="EI49" t="str">
        <f t="shared" si="3"/>
        <v>GAIL</v>
      </c>
      <c r="EJ49" s="12">
        <f t="shared" si="66"/>
        <v>184.95310000000001</v>
      </c>
      <c r="EK49" s="12">
        <f t="shared" si="67"/>
        <v>181.15575999999999</v>
      </c>
      <c r="EL49" s="12">
        <f t="shared" si="68"/>
        <v>282.29052999999999</v>
      </c>
      <c r="EM49" s="12">
        <f t="shared" si="69"/>
        <v>127.23484999999999</v>
      </c>
      <c r="EN49" s="12">
        <f t="shared" si="70"/>
        <v>232.98991000000001</v>
      </c>
      <c r="EO49" s="12">
        <f t="shared" si="71"/>
        <v>193.34013999999999</v>
      </c>
      <c r="EP49" s="12">
        <f t="shared" si="72"/>
        <v>138.45818</v>
      </c>
      <c r="EQ49" s="12">
        <f t="shared" si="73"/>
        <v>192.82456999999999</v>
      </c>
      <c r="ER49" s="12">
        <f t="shared" si="74"/>
        <v>115.50951999999999</v>
      </c>
      <c r="ES49" s="12">
        <f t="shared" si="75"/>
        <v>113.84010000000001</v>
      </c>
      <c r="ET49" s="12">
        <f t="shared" si="76"/>
        <v>132.98643999999999</v>
      </c>
      <c r="EU49" s="12">
        <f t="shared" si="77"/>
        <v>134.27323000000001</v>
      </c>
      <c r="EV49" s="12">
        <f t="shared" si="78"/>
        <v>81.218670000000003</v>
      </c>
      <c r="EW49" s="12">
        <f t="shared" si="79"/>
        <v>125.10666000000001</v>
      </c>
      <c r="EZ49" s="10" t="str">
        <f t="shared" si="4"/>
        <v>GAIL</v>
      </c>
      <c r="FA49" s="12">
        <f t="shared" si="80"/>
        <v>196.8937133333333</v>
      </c>
      <c r="FB49" s="12">
        <f t="shared" si="81"/>
        <v>203.40223799999998</v>
      </c>
      <c r="FC49" s="12">
        <f t="shared" si="82"/>
        <v>182.97543250000001</v>
      </c>
      <c r="FD49" s="12">
        <f t="shared" si="83"/>
        <v>157.78681230769232</v>
      </c>
      <c r="FF49" s="12"/>
      <c r="FG49" s="10" t="str">
        <f t="shared" si="5"/>
        <v>GAIL</v>
      </c>
      <c r="FH49" s="12">
        <f t="shared" si="97"/>
        <v>173.47084556500002</v>
      </c>
      <c r="FI49" s="12">
        <f t="shared" si="98"/>
        <v>159.61825626500001</v>
      </c>
      <c r="FJ49" s="12">
        <f t="shared" si="99"/>
        <v>236.84728000500002</v>
      </c>
      <c r="FK49" s="12">
        <f t="shared" si="100"/>
        <v>105.1549254</v>
      </c>
      <c r="FL49" s="12">
        <f t="shared" si="101"/>
        <v>189.76879732500001</v>
      </c>
      <c r="FM49" s="12">
        <f t="shared" si="102"/>
        <v>164.39614957999999</v>
      </c>
      <c r="FN49" s="12">
        <f t="shared" si="103"/>
        <v>114.23304927000001</v>
      </c>
      <c r="FO49" s="12">
        <f t="shared" si="104"/>
        <v>162.44382814000002</v>
      </c>
      <c r="FP49" s="12">
        <f t="shared" si="105"/>
        <v>102.69090057000001</v>
      </c>
      <c r="FQ49" s="12">
        <f t="shared" si="106"/>
        <v>102.026759235</v>
      </c>
      <c r="FR49" s="12">
        <f t="shared" si="107"/>
        <v>117.65064893499999</v>
      </c>
      <c r="FS49" s="12">
        <f t="shared" si="108"/>
        <v>118.03944532</v>
      </c>
      <c r="FT49" s="12">
        <f t="shared" si="109"/>
        <v>69.936616689999994</v>
      </c>
      <c r="FU49" s="12">
        <f t="shared" si="110"/>
        <v>110.27438755</v>
      </c>
      <c r="FX49" s="10" t="str">
        <f t="shared" si="20"/>
        <v>GAIL</v>
      </c>
      <c r="FY49" s="12">
        <f t="shared" si="84"/>
        <v>167.20682055666668</v>
      </c>
      <c r="FZ49" s="12">
        <f t="shared" si="85"/>
        <v>171.157081715</v>
      </c>
      <c r="GA49" s="12">
        <f t="shared" si="86"/>
        <v>154.39414831937501</v>
      </c>
      <c r="GB49" s="12">
        <f t="shared" si="87"/>
        <v>134.85238802192308</v>
      </c>
      <c r="GE49" s="10" t="str">
        <f t="shared" si="21"/>
        <v>GAIL</v>
      </c>
      <c r="GF49" s="8">
        <f t="shared" si="111"/>
        <v>99030</v>
      </c>
      <c r="GG49" s="8">
        <f t="shared" si="112"/>
        <v>109260</v>
      </c>
      <c r="GH49">
        <f t="shared" si="113"/>
        <v>83049</v>
      </c>
      <c r="GI49" s="8">
        <f t="shared" si="114"/>
        <v>66422</v>
      </c>
      <c r="GJ49" s="8">
        <f t="shared" si="115"/>
        <v>90998</v>
      </c>
      <c r="GK49" s="8">
        <f t="shared" si="116"/>
        <v>99964</v>
      </c>
      <c r="GL49">
        <f t="shared" si="117"/>
        <v>79551</v>
      </c>
      <c r="GM49" s="8">
        <f t="shared" si="118"/>
        <v>78518</v>
      </c>
      <c r="GN49" s="8">
        <f t="shared" si="119"/>
        <v>68998</v>
      </c>
      <c r="GO49" s="8">
        <f t="shared" si="120"/>
        <v>50741</v>
      </c>
      <c r="GP49" s="8">
        <f t="shared" si="121"/>
        <v>64948</v>
      </c>
      <c r="GQ49" s="8">
        <f t="shared" si="122"/>
        <v>84166</v>
      </c>
      <c r="GR49" s="8">
        <f t="shared" si="123"/>
        <v>45102</v>
      </c>
      <c r="GS49" s="8">
        <f t="shared" si="124"/>
        <v>67618</v>
      </c>
      <c r="GV49" s="10" t="str">
        <f t="shared" si="96"/>
        <v>GAIL</v>
      </c>
      <c r="GW49" s="8">
        <f t="shared" si="88"/>
        <v>86243.666666666672</v>
      </c>
      <c r="GX49" s="8">
        <f t="shared" si="89"/>
        <v>89938.6</v>
      </c>
      <c r="GY49" s="8">
        <f t="shared" si="90"/>
        <v>84595</v>
      </c>
      <c r="GZ49" s="8">
        <f t="shared" si="91"/>
        <v>76102.692307692312</v>
      </c>
      <c r="HC49" s="10" t="str">
        <f t="shared" si="36"/>
        <v>GAIL</v>
      </c>
      <c r="HD49" s="12">
        <f t="shared" si="125"/>
        <v>6.4534231200897869</v>
      </c>
      <c r="HE49" s="12">
        <f t="shared" si="126"/>
        <v>5.263157894736846</v>
      </c>
      <c r="HF49" s="12">
        <f t="shared" si="127"/>
        <v>3.8555691554467462</v>
      </c>
      <c r="HG49" s="12">
        <f t="shared" si="128"/>
        <v>0.30674846625766872</v>
      </c>
      <c r="HH49" s="12">
        <f t="shared" si="129"/>
        <v>-0.84084084084084432</v>
      </c>
      <c r="HI49" s="12">
        <f t="shared" si="130"/>
        <v>-0.83135391923990831</v>
      </c>
      <c r="HJ49" s="12">
        <f t="shared" si="131"/>
        <v>1.5757575757575724</v>
      </c>
      <c r="HK49" s="12">
        <f t="shared" si="132"/>
        <v>-5.9496567505720854</v>
      </c>
      <c r="HL49" s="12">
        <f t="shared" si="133"/>
        <v>-2.6198439241917599</v>
      </c>
      <c r="HM49" s="12">
        <f t="shared" si="134"/>
        <v>5.6022408963582251E-2</v>
      </c>
      <c r="HN49" s="12">
        <f t="shared" si="135"/>
        <v>3.0600461893764503</v>
      </c>
      <c r="HO49" s="12">
        <f t="shared" si="136"/>
        <v>0.92969203951190837</v>
      </c>
      <c r="HP49" s="12">
        <f t="shared" si="137"/>
        <v>-1.7663817663817631</v>
      </c>
      <c r="HQ49" s="12">
        <f t="shared" si="138"/>
        <v>2.7469316189363049</v>
      </c>
      <c r="HT49" s="10" t="str">
        <f t="shared" si="51"/>
        <v>GAIL</v>
      </c>
      <c r="HU49" s="13">
        <f t="shared" si="139"/>
        <v>5.25</v>
      </c>
      <c r="HV49" s="12">
        <f t="shared" si="140"/>
        <v>5.3999999999999915</v>
      </c>
      <c r="HW49" s="12">
        <f t="shared" si="141"/>
        <v>3.3500000000000085</v>
      </c>
      <c r="HX49" s="12">
        <f t="shared" si="142"/>
        <v>3.0999999999999943</v>
      </c>
      <c r="HY49">
        <f t="shared" si="143"/>
        <v>5.25</v>
      </c>
      <c r="HZ49" s="12">
        <f t="shared" si="144"/>
        <v>5.9500000000000028</v>
      </c>
      <c r="IA49" s="12">
        <f t="shared" si="145"/>
        <v>4.7999999999999972</v>
      </c>
      <c r="IB49" s="12">
        <f t="shared" si="146"/>
        <v>8.2000000000000028</v>
      </c>
      <c r="IC49" s="12">
        <f t="shared" si="147"/>
        <v>4.2000000000000028</v>
      </c>
      <c r="ID49" s="12">
        <f t="shared" si="148"/>
        <v>3.8500000000000085</v>
      </c>
      <c r="IE49">
        <f t="shared" si="149"/>
        <v>5.5499999999999972</v>
      </c>
      <c r="IF49" s="12">
        <f t="shared" si="150"/>
        <v>3.9000000000000057</v>
      </c>
      <c r="IG49" s="12">
        <f t="shared" si="151"/>
        <v>5.6000000000000085</v>
      </c>
      <c r="IH49" s="12">
        <f t="shared" si="152"/>
        <v>3.3999999999999915</v>
      </c>
      <c r="II49" s="13" t="str">
        <f t="shared" si="92"/>
        <v/>
      </c>
      <c r="IJ49" t="str">
        <f t="shared" si="93"/>
        <v/>
      </c>
      <c r="IK49" t="str">
        <f t="shared" si="94"/>
        <v/>
      </c>
      <c r="IL49" t="str">
        <f t="shared" si="95"/>
        <v/>
      </c>
    </row>
    <row r="50" spans="1:246" x14ac:dyDescent="0.25">
      <c r="A50" t="s">
        <v>58</v>
      </c>
      <c r="B50" s="10">
        <v>43951</v>
      </c>
      <c r="C50" s="12">
        <v>111.20363999999999</v>
      </c>
      <c r="D50" s="12">
        <v>384.57414853</v>
      </c>
      <c r="E50" s="8">
        <v>160824</v>
      </c>
      <c r="F50" s="12">
        <v>2.365787079162879</v>
      </c>
      <c r="G50" s="13">
        <v>23.199999999999989</v>
      </c>
      <c r="H50" s="10" t="s">
        <v>58</v>
      </c>
      <c r="I50" s="10">
        <v>43950</v>
      </c>
      <c r="J50" s="12">
        <v>34.585009999999997</v>
      </c>
      <c r="K50" s="12">
        <v>114.46226885999999</v>
      </c>
      <c r="L50" s="8">
        <v>49722</v>
      </c>
      <c r="M50" s="12">
        <v>0.57971014492752926</v>
      </c>
      <c r="N50" s="12">
        <v>10</v>
      </c>
      <c r="O50" s="12" t="s">
        <v>58</v>
      </c>
      <c r="P50" s="10">
        <v>43949</v>
      </c>
      <c r="Q50" s="12">
        <v>51.880400000000002</v>
      </c>
      <c r="R50" s="12">
        <v>171.73908488000001</v>
      </c>
      <c r="S50">
        <v>77095</v>
      </c>
      <c r="T50" s="12">
        <v>-4.0046769950307057</v>
      </c>
      <c r="U50" s="12">
        <v>21.100000000000023</v>
      </c>
      <c r="V50" s="12" t="s">
        <v>58</v>
      </c>
      <c r="W50" s="7">
        <v>43948</v>
      </c>
      <c r="X50" s="12">
        <v>62.889580000000002</v>
      </c>
      <c r="Y50" s="12">
        <v>217.808190935</v>
      </c>
      <c r="Z50" s="8">
        <v>80586</v>
      </c>
      <c r="AA50" s="12">
        <v>-0.57996230245034064</v>
      </c>
      <c r="AB50" s="12">
        <v>14.949999999999989</v>
      </c>
      <c r="AC50" s="8" t="s">
        <v>58</v>
      </c>
      <c r="AD50" s="10">
        <v>43945</v>
      </c>
      <c r="AE50" s="12">
        <v>177.02680000000001</v>
      </c>
      <c r="AF50" s="12">
        <v>623.34830387500006</v>
      </c>
      <c r="AG50" s="8">
        <v>223781</v>
      </c>
      <c r="AH50" s="12">
        <v>1.704879482657264</v>
      </c>
      <c r="AI50">
        <v>18.949999999999989</v>
      </c>
      <c r="AJ50" s="12" t="s">
        <v>58</v>
      </c>
      <c r="AK50" s="7">
        <v>43944</v>
      </c>
      <c r="AL50" s="12">
        <v>196.83317</v>
      </c>
      <c r="AM50" s="12">
        <v>672.61999853999998</v>
      </c>
      <c r="AN50" s="8">
        <v>241460</v>
      </c>
      <c r="AO50" s="12">
        <v>7.2281583909490896</v>
      </c>
      <c r="AP50" s="12">
        <v>29.149999999999977</v>
      </c>
      <c r="AQ50" t="s">
        <v>58</v>
      </c>
      <c r="AR50" s="10">
        <v>43943</v>
      </c>
      <c r="AS50" s="12">
        <v>74.295270000000002</v>
      </c>
      <c r="AT50" s="12">
        <v>239.32229134000002</v>
      </c>
      <c r="AU50">
        <v>90798</v>
      </c>
      <c r="AV50" s="12">
        <v>1.1414077362079973</v>
      </c>
      <c r="AW50" s="12">
        <v>17.149999999999977</v>
      </c>
      <c r="AX50" s="10" t="s">
        <v>58</v>
      </c>
      <c r="AY50" s="10">
        <v>43942</v>
      </c>
      <c r="AZ50" s="12">
        <v>91.060770000000005</v>
      </c>
      <c r="BA50" s="12">
        <v>291.70105704499997</v>
      </c>
      <c r="BB50" s="8">
        <v>117788</v>
      </c>
      <c r="BC50" s="12">
        <v>0.12736825346281716</v>
      </c>
      <c r="BD50" s="12">
        <v>25.050000000000011</v>
      </c>
      <c r="BE50" s="12" t="s">
        <v>58</v>
      </c>
      <c r="BF50" s="10">
        <v>43941</v>
      </c>
      <c r="BG50" s="12">
        <v>45.123159999999999</v>
      </c>
      <c r="BH50" s="12">
        <v>142.888582945</v>
      </c>
      <c r="BI50">
        <v>65255</v>
      </c>
      <c r="BJ50" s="12">
        <v>-0.47702337414533313</v>
      </c>
      <c r="BK50" s="12">
        <v>19.5</v>
      </c>
      <c r="BL50" s="12" t="s">
        <v>58</v>
      </c>
      <c r="BM50" s="7">
        <v>43938</v>
      </c>
      <c r="BN50" s="12">
        <v>66.311660000000003</v>
      </c>
      <c r="BO50" s="12">
        <v>210.672146185</v>
      </c>
      <c r="BP50" s="8">
        <v>69364</v>
      </c>
      <c r="BQ50" s="12">
        <v>-1.4370509215870111</v>
      </c>
      <c r="BR50" s="12">
        <v>19.75</v>
      </c>
      <c r="BS50" t="s">
        <v>58</v>
      </c>
      <c r="BT50" s="10">
        <v>43937</v>
      </c>
      <c r="BU50" s="12">
        <v>85.760130000000004</v>
      </c>
      <c r="BV50" s="12">
        <v>273.11482004999999</v>
      </c>
      <c r="BW50" s="8">
        <v>100876</v>
      </c>
      <c r="BX50" s="12">
        <v>-7.8186082877247848E-2</v>
      </c>
      <c r="BY50">
        <v>15.800000000000011</v>
      </c>
      <c r="BZ50" s="12" t="s">
        <v>58</v>
      </c>
      <c r="CA50" s="7">
        <v>43936</v>
      </c>
      <c r="CB50" s="12">
        <v>217.89838</v>
      </c>
      <c r="CC50" s="12">
        <v>714.69404963500006</v>
      </c>
      <c r="CD50" s="8">
        <v>293001</v>
      </c>
      <c r="CE50" s="12">
        <v>8.324974924774315</v>
      </c>
      <c r="CF50" s="12">
        <v>33.300000000000011</v>
      </c>
      <c r="CG50" s="12" t="s">
        <v>58</v>
      </c>
      <c r="CH50" s="10">
        <v>43934</v>
      </c>
      <c r="CI50" s="12">
        <v>184.80604</v>
      </c>
      <c r="CJ50" s="12">
        <v>528.97248516000002</v>
      </c>
      <c r="CK50" s="8">
        <v>237619</v>
      </c>
      <c r="CL50" s="12">
        <v>24.187361195235212</v>
      </c>
      <c r="CM50" s="12">
        <v>55</v>
      </c>
      <c r="CN50" s="12" t="s">
        <v>58</v>
      </c>
      <c r="CO50" s="10">
        <v>43930</v>
      </c>
      <c r="CP50" s="12">
        <v>50.039360000000002</v>
      </c>
      <c r="CQ50" s="12">
        <v>122.610989405</v>
      </c>
      <c r="CR50" s="8">
        <v>74659</v>
      </c>
      <c r="CS50" s="12">
        <v>6.7422945205479454</v>
      </c>
      <c r="CT50" s="12">
        <v>12.5</v>
      </c>
      <c r="CU50" s="12" t="s">
        <v>58</v>
      </c>
      <c r="CV50" s="10">
        <v>43929</v>
      </c>
      <c r="CW50" s="12">
        <v>47.139049999999997</v>
      </c>
      <c r="CX50" s="12">
        <v>111.08356906500001</v>
      </c>
      <c r="CY50" s="8">
        <v>70688</v>
      </c>
      <c r="CZ50" s="12">
        <v>2.7637639833296825</v>
      </c>
      <c r="DA50" s="12">
        <v>19.149999999999977</v>
      </c>
      <c r="DD50" t="str">
        <f t="shared" si="1"/>
        <v>GLENMARK</v>
      </c>
      <c r="DE50" s="12">
        <v>221.53710523721116</v>
      </c>
      <c r="DF50" s="12">
        <v>-33.337040577944663</v>
      </c>
      <c r="DG50" s="12">
        <v>-17.505570875175188</v>
      </c>
      <c r="DH50" s="12">
        <v>-64.474542837581666</v>
      </c>
      <c r="DI50" s="12">
        <v>-10.062516393959406</v>
      </c>
      <c r="DJ50" s="12">
        <v>164.93364920808551</v>
      </c>
      <c r="DK50" s="12">
        <v>-18.411331246155729</v>
      </c>
      <c r="DL50" s="12">
        <v>101.80494894417858</v>
      </c>
      <c r="DM50" s="12">
        <v>-31.952902400573297</v>
      </c>
      <c r="DN50" s="12">
        <v>-22.677752470757682</v>
      </c>
      <c r="DO50" s="12">
        <v>-60.642144287626188</v>
      </c>
      <c r="DP50" s="12">
        <v>17.906525133053012</v>
      </c>
      <c r="DQ50" s="12">
        <v>269.3213502330965</v>
      </c>
      <c r="DT50" t="str">
        <f t="shared" si="2"/>
        <v>GLENMARK</v>
      </c>
      <c r="DU50" s="13">
        <v>235.9833352599158</v>
      </c>
      <c r="DV50" s="13">
        <v>-33.351066275927401</v>
      </c>
      <c r="DW50" s="13">
        <v>-21.151227535216201</v>
      </c>
      <c r="DX50" s="13">
        <v>-65.058348666225456</v>
      </c>
      <c r="DY50" s="13">
        <v>-7.3253389390666168</v>
      </c>
      <c r="DZ50" s="13">
        <v>181.05196334779498</v>
      </c>
      <c r="EA50" s="13">
        <v>-17.956316729054432</v>
      </c>
      <c r="EB50" s="13">
        <v>104.14581139577832</v>
      </c>
      <c r="EC50" s="13">
        <v>-32.174905163056735</v>
      </c>
      <c r="ED50" s="13">
        <v>-22.863158379163902</v>
      </c>
      <c r="EE50" s="13">
        <v>-61.785771101706821</v>
      </c>
      <c r="EF50" s="13">
        <v>35.109872381892274</v>
      </c>
      <c r="EG50" s="13">
        <v>331.42338849638946</v>
      </c>
      <c r="EI50" t="str">
        <f t="shared" si="3"/>
        <v>GLENMARK</v>
      </c>
      <c r="EJ50" s="12">
        <f t="shared" si="66"/>
        <v>111.20363999999999</v>
      </c>
      <c r="EK50" s="12">
        <f t="shared" si="67"/>
        <v>34.585009999999997</v>
      </c>
      <c r="EL50" s="12">
        <f t="shared" si="68"/>
        <v>51.880400000000002</v>
      </c>
      <c r="EM50" s="12">
        <f t="shared" si="69"/>
        <v>62.889580000000002</v>
      </c>
      <c r="EN50" s="12">
        <f t="shared" si="70"/>
        <v>177.02680000000001</v>
      </c>
      <c r="EO50" s="12">
        <f t="shared" si="71"/>
        <v>196.83317</v>
      </c>
      <c r="EP50" s="12">
        <f t="shared" si="72"/>
        <v>74.295270000000002</v>
      </c>
      <c r="EQ50" s="12">
        <f t="shared" si="73"/>
        <v>91.060770000000005</v>
      </c>
      <c r="ER50" s="12">
        <f t="shared" si="74"/>
        <v>45.123159999999999</v>
      </c>
      <c r="ES50" s="12">
        <f t="shared" si="75"/>
        <v>66.311660000000003</v>
      </c>
      <c r="ET50" s="12">
        <f t="shared" si="76"/>
        <v>85.760130000000004</v>
      </c>
      <c r="EU50" s="12">
        <f t="shared" si="77"/>
        <v>217.89838</v>
      </c>
      <c r="EV50" s="12">
        <f t="shared" si="78"/>
        <v>184.80604</v>
      </c>
      <c r="EW50" s="12">
        <f t="shared" si="79"/>
        <v>50.039360000000002</v>
      </c>
      <c r="EZ50" s="10" t="str">
        <f t="shared" si="4"/>
        <v>GLENMARK</v>
      </c>
      <c r="FA50" s="12">
        <f t="shared" si="80"/>
        <v>49.784996666666665</v>
      </c>
      <c r="FB50" s="12">
        <f t="shared" si="81"/>
        <v>104.64299200000001</v>
      </c>
      <c r="FC50" s="12">
        <f t="shared" si="82"/>
        <v>91.711770000000001</v>
      </c>
      <c r="FD50" s="12">
        <f t="shared" si="83"/>
        <v>102.96228692307692</v>
      </c>
      <c r="FF50" s="12"/>
      <c r="FG50" s="10" t="str">
        <f t="shared" si="5"/>
        <v>GLENMARK</v>
      </c>
      <c r="FH50" s="12">
        <f t="shared" si="97"/>
        <v>384.57414853</v>
      </c>
      <c r="FI50" s="12">
        <f t="shared" si="98"/>
        <v>114.46226885999999</v>
      </c>
      <c r="FJ50" s="12">
        <f t="shared" si="99"/>
        <v>171.73908488000001</v>
      </c>
      <c r="FK50" s="12">
        <f t="shared" si="100"/>
        <v>217.808190935</v>
      </c>
      <c r="FL50" s="12">
        <f t="shared" si="101"/>
        <v>623.34830387500006</v>
      </c>
      <c r="FM50" s="12">
        <f t="shared" si="102"/>
        <v>672.61999853999998</v>
      </c>
      <c r="FN50" s="12">
        <f t="shared" si="103"/>
        <v>239.32229134000002</v>
      </c>
      <c r="FO50" s="12">
        <f t="shared" si="104"/>
        <v>291.70105704499997</v>
      </c>
      <c r="FP50" s="12">
        <f t="shared" si="105"/>
        <v>142.888582945</v>
      </c>
      <c r="FQ50" s="12">
        <f t="shared" si="106"/>
        <v>210.672146185</v>
      </c>
      <c r="FR50" s="12">
        <f t="shared" si="107"/>
        <v>273.11482004999999</v>
      </c>
      <c r="FS50" s="12">
        <f t="shared" si="108"/>
        <v>714.69404963500006</v>
      </c>
      <c r="FT50" s="12">
        <f t="shared" si="109"/>
        <v>528.97248516000002</v>
      </c>
      <c r="FU50" s="12">
        <f t="shared" si="110"/>
        <v>122.610989405</v>
      </c>
      <c r="FX50" s="10" t="str">
        <f t="shared" si="20"/>
        <v>GLENMARK</v>
      </c>
      <c r="FY50" s="12">
        <f t="shared" si="84"/>
        <v>168.00318155833335</v>
      </c>
      <c r="FZ50" s="12">
        <f t="shared" si="85"/>
        <v>359.995569418</v>
      </c>
      <c r="GA50" s="12">
        <f t="shared" si="86"/>
        <v>309.23622230249998</v>
      </c>
      <c r="GB50" s="12">
        <f t="shared" si="87"/>
        <v>332.611866835</v>
      </c>
      <c r="GE50" s="10" t="str">
        <f t="shared" si="21"/>
        <v>GLENMARK</v>
      </c>
      <c r="GF50" s="8">
        <f t="shared" si="111"/>
        <v>160824</v>
      </c>
      <c r="GG50" s="8">
        <f t="shared" si="112"/>
        <v>49722</v>
      </c>
      <c r="GH50">
        <f t="shared" si="113"/>
        <v>77095</v>
      </c>
      <c r="GI50" s="8">
        <f t="shared" si="114"/>
        <v>80586</v>
      </c>
      <c r="GJ50" s="8">
        <f t="shared" si="115"/>
        <v>223781</v>
      </c>
      <c r="GK50" s="8">
        <f t="shared" si="116"/>
        <v>241460</v>
      </c>
      <c r="GL50">
        <f t="shared" si="117"/>
        <v>90798</v>
      </c>
      <c r="GM50" s="8">
        <f t="shared" si="118"/>
        <v>117788</v>
      </c>
      <c r="GN50" s="8">
        <f t="shared" si="119"/>
        <v>65255</v>
      </c>
      <c r="GO50" s="8">
        <f t="shared" si="120"/>
        <v>69364</v>
      </c>
      <c r="GP50" s="8">
        <f t="shared" si="121"/>
        <v>100876</v>
      </c>
      <c r="GQ50" s="8">
        <f t="shared" si="122"/>
        <v>293001</v>
      </c>
      <c r="GR50" s="8">
        <f t="shared" si="123"/>
        <v>237619</v>
      </c>
      <c r="GS50" s="8">
        <f t="shared" si="124"/>
        <v>74659</v>
      </c>
      <c r="GV50" s="10" t="str">
        <f t="shared" si="96"/>
        <v>GLENMARK</v>
      </c>
      <c r="GW50" s="8">
        <f t="shared" si="88"/>
        <v>69134.333333333328</v>
      </c>
      <c r="GX50" s="8">
        <f t="shared" si="89"/>
        <v>134528.79999999999</v>
      </c>
      <c r="GY50" s="8">
        <f t="shared" si="90"/>
        <v>118310.625</v>
      </c>
      <c r="GZ50" s="8">
        <f t="shared" si="91"/>
        <v>132461.84615384616</v>
      </c>
      <c r="HC50" s="10" t="str">
        <f t="shared" si="36"/>
        <v>GLENMARK</v>
      </c>
      <c r="HD50" s="12">
        <f t="shared" si="125"/>
        <v>2.365787079162879</v>
      </c>
      <c r="HE50" s="12">
        <f t="shared" si="126"/>
        <v>0.57971014492752926</v>
      </c>
      <c r="HF50" s="12">
        <f t="shared" si="127"/>
        <v>-4.0046769950307057</v>
      </c>
      <c r="HG50" s="12">
        <f t="shared" si="128"/>
        <v>-0.57996230245034064</v>
      </c>
      <c r="HH50" s="12">
        <f t="shared" si="129"/>
        <v>1.704879482657264</v>
      </c>
      <c r="HI50" s="12">
        <f t="shared" si="130"/>
        <v>7.2281583909490896</v>
      </c>
      <c r="HJ50" s="12">
        <f t="shared" si="131"/>
        <v>1.1414077362079973</v>
      </c>
      <c r="HK50" s="12">
        <f t="shared" si="132"/>
        <v>0.12736825346281716</v>
      </c>
      <c r="HL50" s="12">
        <f t="shared" si="133"/>
        <v>-0.47702337414533313</v>
      </c>
      <c r="HM50" s="12">
        <f t="shared" si="134"/>
        <v>-1.4370509215870111</v>
      </c>
      <c r="HN50" s="12">
        <f t="shared" si="135"/>
        <v>-7.8186082877247848E-2</v>
      </c>
      <c r="HO50" s="12">
        <f t="shared" si="136"/>
        <v>8.324974924774315</v>
      </c>
      <c r="HP50" s="12">
        <f t="shared" si="137"/>
        <v>24.187361195235212</v>
      </c>
      <c r="HQ50" s="12">
        <f t="shared" si="138"/>
        <v>6.7422945205479454</v>
      </c>
      <c r="HT50" s="10" t="str">
        <f t="shared" si="51"/>
        <v>GLENMARK</v>
      </c>
      <c r="HU50" s="13">
        <f t="shared" si="139"/>
        <v>23.199999999999989</v>
      </c>
      <c r="HV50" s="12">
        <f t="shared" si="140"/>
        <v>10</v>
      </c>
      <c r="HW50" s="12">
        <f t="shared" si="141"/>
        <v>21.100000000000023</v>
      </c>
      <c r="HX50" s="12">
        <f t="shared" si="142"/>
        <v>14.949999999999989</v>
      </c>
      <c r="HY50">
        <f t="shared" si="143"/>
        <v>18.949999999999989</v>
      </c>
      <c r="HZ50" s="12">
        <f t="shared" si="144"/>
        <v>29.149999999999977</v>
      </c>
      <c r="IA50" s="12">
        <f t="shared" si="145"/>
        <v>17.149999999999977</v>
      </c>
      <c r="IB50" s="12">
        <f t="shared" si="146"/>
        <v>25.050000000000011</v>
      </c>
      <c r="IC50" s="12">
        <f t="shared" si="147"/>
        <v>19.5</v>
      </c>
      <c r="ID50" s="12">
        <f t="shared" si="148"/>
        <v>19.75</v>
      </c>
      <c r="IE50">
        <f t="shared" si="149"/>
        <v>15.800000000000011</v>
      </c>
      <c r="IF50" s="12">
        <f t="shared" si="150"/>
        <v>33.300000000000011</v>
      </c>
      <c r="IG50" s="12">
        <f t="shared" si="151"/>
        <v>55</v>
      </c>
      <c r="IH50" s="12">
        <f t="shared" si="152"/>
        <v>12.5</v>
      </c>
      <c r="II50" s="13" t="str">
        <f t="shared" si="92"/>
        <v/>
      </c>
      <c r="IJ50" t="str">
        <f t="shared" si="93"/>
        <v/>
      </c>
      <c r="IK50" t="str">
        <f t="shared" si="94"/>
        <v/>
      </c>
      <c r="IL50" t="str">
        <f t="shared" si="95"/>
        <v/>
      </c>
    </row>
    <row r="51" spans="1:246" x14ac:dyDescent="0.25">
      <c r="A51" t="s">
        <v>59</v>
      </c>
      <c r="B51" s="10">
        <v>43951</v>
      </c>
      <c r="C51" s="12">
        <v>110.99466</v>
      </c>
      <c r="D51" s="12">
        <v>19.120472695</v>
      </c>
      <c r="E51" s="8">
        <v>19601</v>
      </c>
      <c r="F51" s="12">
        <v>0.58997050147493468</v>
      </c>
      <c r="G51" s="13">
        <v>0.60000000000000142</v>
      </c>
      <c r="H51" s="10" t="s">
        <v>59</v>
      </c>
      <c r="I51" s="10">
        <v>43950</v>
      </c>
      <c r="J51" s="12">
        <v>47.225679999999997</v>
      </c>
      <c r="K51" s="12">
        <v>8.026499170000001</v>
      </c>
      <c r="L51" s="8">
        <v>32576</v>
      </c>
      <c r="M51" s="12">
        <v>-0.2941176470588277</v>
      </c>
      <c r="N51" s="12">
        <v>0.34999999999999787</v>
      </c>
      <c r="O51" s="12" t="s">
        <v>59</v>
      </c>
      <c r="P51" s="10">
        <v>43949</v>
      </c>
      <c r="Q51" s="12">
        <v>23.93674</v>
      </c>
      <c r="R51" s="12">
        <v>4.0666890149999997</v>
      </c>
      <c r="S51">
        <v>12551</v>
      </c>
      <c r="T51" s="12">
        <v>-0.2941176470588277</v>
      </c>
      <c r="U51" s="12">
        <v>0.39999999999999858</v>
      </c>
      <c r="V51" s="12" t="s">
        <v>59</v>
      </c>
      <c r="W51" s="7">
        <v>43948</v>
      </c>
      <c r="X51" s="12">
        <v>53.38926</v>
      </c>
      <c r="Y51" s="12">
        <v>9.0726852299999994</v>
      </c>
      <c r="Z51" s="8">
        <v>9108</v>
      </c>
      <c r="AA51" s="12">
        <v>-1.7492711370262224</v>
      </c>
      <c r="AB51" s="12">
        <v>0.55000000000000071</v>
      </c>
      <c r="AC51" s="8" t="s">
        <v>59</v>
      </c>
      <c r="AD51" s="10">
        <v>43945</v>
      </c>
      <c r="AE51" s="12">
        <v>39.616390000000003</v>
      </c>
      <c r="AF51" s="12">
        <v>6.8239157800000001</v>
      </c>
      <c r="AG51" s="8">
        <v>7594</v>
      </c>
      <c r="AH51" s="12">
        <v>-2.2857142857142776</v>
      </c>
      <c r="AI51">
        <v>0.5</v>
      </c>
      <c r="AJ51" s="12" t="s">
        <v>59</v>
      </c>
      <c r="AK51" s="7">
        <v>43944</v>
      </c>
      <c r="AL51" s="12">
        <v>49.631729999999997</v>
      </c>
      <c r="AM51" s="12">
        <v>8.6632776200000006</v>
      </c>
      <c r="AN51" s="8">
        <v>20360</v>
      </c>
      <c r="AO51" s="12">
        <v>1.1560693641618456</v>
      </c>
      <c r="AP51" s="12">
        <v>0.30000000000000071</v>
      </c>
      <c r="AQ51" t="s">
        <v>59</v>
      </c>
      <c r="AR51" s="10">
        <v>43943</v>
      </c>
      <c r="AS51" s="12">
        <v>46.418590000000002</v>
      </c>
      <c r="AT51" s="12">
        <v>7.932610265000001</v>
      </c>
      <c r="AU51">
        <v>15471</v>
      </c>
      <c r="AV51" s="12">
        <v>1.1730205278592334</v>
      </c>
      <c r="AW51" s="12">
        <v>0.5</v>
      </c>
      <c r="AX51" s="10" t="s">
        <v>59</v>
      </c>
      <c r="AY51" s="10">
        <v>43942</v>
      </c>
      <c r="AZ51" s="12">
        <v>61.471820000000001</v>
      </c>
      <c r="BA51" s="12">
        <v>10.49234716</v>
      </c>
      <c r="BB51" s="8">
        <v>20398</v>
      </c>
      <c r="BC51" s="12">
        <v>-3.6827195467422018</v>
      </c>
      <c r="BD51" s="12">
        <v>0.44999999999999929</v>
      </c>
      <c r="BE51" s="12" t="s">
        <v>59</v>
      </c>
      <c r="BF51" s="10">
        <v>43941</v>
      </c>
      <c r="BG51" s="12">
        <v>163.94585000000001</v>
      </c>
      <c r="BH51" s="12">
        <v>28.993597794999999</v>
      </c>
      <c r="BI51">
        <v>24350</v>
      </c>
      <c r="BJ51" s="12">
        <v>-1.4044943820224718</v>
      </c>
      <c r="BK51" s="12">
        <v>0.64999999999999858</v>
      </c>
      <c r="BL51" s="12" t="s">
        <v>59</v>
      </c>
      <c r="BM51" s="7">
        <v>43938</v>
      </c>
      <c r="BN51" s="12">
        <v>147.55287000000001</v>
      </c>
      <c r="BO51" s="12">
        <v>25.825930190000001</v>
      </c>
      <c r="BP51" s="8">
        <v>17468</v>
      </c>
      <c r="BQ51" s="12">
        <v>4.6783625730993981</v>
      </c>
      <c r="BR51" s="12">
        <v>0.80000000000000071</v>
      </c>
      <c r="BS51" t="s">
        <v>59</v>
      </c>
      <c r="BT51" s="10">
        <v>43937</v>
      </c>
      <c r="BU51" s="12">
        <v>111.50436999999999</v>
      </c>
      <c r="BV51" s="12">
        <v>19.05904439</v>
      </c>
      <c r="BW51" s="8">
        <v>5964</v>
      </c>
      <c r="BX51" s="12">
        <v>0.88235294117646224</v>
      </c>
      <c r="BY51">
        <v>0.65000000000000213</v>
      </c>
      <c r="BZ51" s="12" t="s">
        <v>59</v>
      </c>
      <c r="CA51" s="7">
        <v>43936</v>
      </c>
      <c r="CB51" s="12">
        <v>324.27104000000003</v>
      </c>
      <c r="CC51" s="12">
        <v>56.362749645000008</v>
      </c>
      <c r="CD51" s="8">
        <v>17555</v>
      </c>
      <c r="CE51" s="12">
        <v>0.89552238805969309</v>
      </c>
      <c r="CF51" s="12">
        <v>0.89999999999999858</v>
      </c>
      <c r="CG51" s="12" t="s">
        <v>59</v>
      </c>
      <c r="CH51" s="10">
        <v>43934</v>
      </c>
      <c r="CI51" s="12">
        <v>80.474360000000004</v>
      </c>
      <c r="CJ51" s="12">
        <v>13.390331379999999</v>
      </c>
      <c r="CK51" s="8">
        <v>9084</v>
      </c>
      <c r="CL51" s="12">
        <v>0.29940119760479467</v>
      </c>
      <c r="CM51" s="12">
        <v>0.64999999999999858</v>
      </c>
      <c r="CN51" s="12" t="s">
        <v>59</v>
      </c>
      <c r="CO51" s="10">
        <v>43930</v>
      </c>
      <c r="CP51" s="12">
        <v>74.536649999999995</v>
      </c>
      <c r="CQ51" s="12">
        <v>12.45075108</v>
      </c>
      <c r="CR51" s="8">
        <v>10895</v>
      </c>
      <c r="CS51" s="12">
        <v>0.30120481927709125</v>
      </c>
      <c r="CT51" s="12">
        <v>0.5</v>
      </c>
      <c r="CU51" s="12" t="s">
        <v>59</v>
      </c>
      <c r="CV51" s="10">
        <v>43929</v>
      </c>
      <c r="CW51" s="12">
        <v>157.55865</v>
      </c>
      <c r="CX51" s="12">
        <v>26.488009575</v>
      </c>
      <c r="CY51" s="8">
        <v>14065</v>
      </c>
      <c r="CZ51" s="12">
        <v>-1.4925373134328357</v>
      </c>
      <c r="DA51" s="12">
        <v>1</v>
      </c>
      <c r="DD51" t="str">
        <f t="shared" si="1"/>
        <v>GMRINFRA</v>
      </c>
      <c r="DE51" s="12">
        <v>135.03030554562687</v>
      </c>
      <c r="DF51" s="12">
        <v>97.293699977524071</v>
      </c>
      <c r="DG51" s="12">
        <v>-55.165626944445378</v>
      </c>
      <c r="DH51" s="12">
        <v>34.765585657855233</v>
      </c>
      <c r="DI51" s="12">
        <v>-20.17930868015279</v>
      </c>
      <c r="DJ51" s="12">
        <v>6.9220973752110853</v>
      </c>
      <c r="DK51" s="12">
        <v>-24.488017436282185</v>
      </c>
      <c r="DL51" s="12">
        <v>-62.504802652827131</v>
      </c>
      <c r="DM51" s="12">
        <v>11.109902504776757</v>
      </c>
      <c r="DN51" s="12">
        <v>32.32922619983416</v>
      </c>
      <c r="DO51" s="12">
        <v>-65.613836499244584</v>
      </c>
      <c r="DP51" s="12">
        <v>302.94951087526516</v>
      </c>
      <c r="DQ51" s="12">
        <v>7.9661616131124893</v>
      </c>
      <c r="DT51" t="str">
        <f t="shared" si="2"/>
        <v>GMRINFRA</v>
      </c>
      <c r="DU51" s="13">
        <v>138.21684011960096</v>
      </c>
      <c r="DV51" s="13">
        <v>97.371845754475558</v>
      </c>
      <c r="DW51" s="13">
        <v>-55.176566673414726</v>
      </c>
      <c r="DX51" s="13">
        <v>32.954238043072671</v>
      </c>
      <c r="DY51" s="13">
        <v>-21.231708375057249</v>
      </c>
      <c r="DZ51" s="13">
        <v>9.2109322226988226</v>
      </c>
      <c r="EA51" s="13">
        <v>-24.39622761204938</v>
      </c>
      <c r="EB51" s="13">
        <v>-63.811503373308753</v>
      </c>
      <c r="EC51" s="13">
        <v>12.265454067658494</v>
      </c>
      <c r="ED51" s="13">
        <v>35.504853556826205</v>
      </c>
      <c r="EE51" s="13">
        <v>-66.185034424255164</v>
      </c>
      <c r="EF51" s="13">
        <v>320.92124567719253</v>
      </c>
      <c r="EG51" s="13">
        <v>7.5463744633789549</v>
      </c>
      <c r="EI51" t="str">
        <f t="shared" si="3"/>
        <v>GMRINFRA</v>
      </c>
      <c r="EJ51" s="12">
        <f t="shared" si="66"/>
        <v>110.99466</v>
      </c>
      <c r="EK51" s="12">
        <f t="shared" si="67"/>
        <v>47.225679999999997</v>
      </c>
      <c r="EL51" s="12">
        <f t="shared" si="68"/>
        <v>23.93674</v>
      </c>
      <c r="EM51" s="12">
        <f t="shared" si="69"/>
        <v>53.38926</v>
      </c>
      <c r="EN51" s="12">
        <f t="shared" si="70"/>
        <v>39.616390000000003</v>
      </c>
      <c r="EO51" s="12">
        <f t="shared" si="71"/>
        <v>49.631729999999997</v>
      </c>
      <c r="EP51" s="12">
        <f t="shared" si="72"/>
        <v>46.418590000000002</v>
      </c>
      <c r="EQ51" s="12">
        <f t="shared" si="73"/>
        <v>61.471820000000001</v>
      </c>
      <c r="ER51" s="12">
        <f t="shared" si="74"/>
        <v>163.94585000000001</v>
      </c>
      <c r="ES51" s="12">
        <f t="shared" si="75"/>
        <v>147.55287000000001</v>
      </c>
      <c r="ET51" s="12">
        <f t="shared" si="76"/>
        <v>111.50436999999999</v>
      </c>
      <c r="EU51" s="12">
        <f t="shared" si="77"/>
        <v>324.27104000000003</v>
      </c>
      <c r="EV51" s="12">
        <f t="shared" si="78"/>
        <v>80.474360000000004</v>
      </c>
      <c r="EW51" s="12">
        <f t="shared" si="79"/>
        <v>74.536649999999995</v>
      </c>
      <c r="EZ51" s="10" t="str">
        <f t="shared" si="4"/>
        <v>GMRINFRA</v>
      </c>
      <c r="FA51" s="12">
        <f t="shared" si="80"/>
        <v>41.517226666666666</v>
      </c>
      <c r="FB51" s="12">
        <f t="shared" si="81"/>
        <v>42.75996</v>
      </c>
      <c r="FC51" s="12">
        <f t="shared" si="82"/>
        <v>60.704507499999998</v>
      </c>
      <c r="FD51" s="12">
        <f t="shared" si="83"/>
        <v>94.151949999999999</v>
      </c>
      <c r="FF51" s="12"/>
      <c r="FG51" s="10" t="str">
        <f t="shared" si="5"/>
        <v>GMRINFRA</v>
      </c>
      <c r="FH51" s="12">
        <f t="shared" si="97"/>
        <v>19.120472695</v>
      </c>
      <c r="FI51" s="12">
        <f t="shared" si="98"/>
        <v>8.026499170000001</v>
      </c>
      <c r="FJ51" s="12">
        <f t="shared" si="99"/>
        <v>4.0666890149999997</v>
      </c>
      <c r="FK51" s="12">
        <f t="shared" si="100"/>
        <v>9.0726852299999994</v>
      </c>
      <c r="FL51" s="12">
        <f t="shared" si="101"/>
        <v>6.8239157800000001</v>
      </c>
      <c r="FM51" s="12">
        <f t="shared" si="102"/>
        <v>8.6632776200000006</v>
      </c>
      <c r="FN51" s="12">
        <f t="shared" si="103"/>
        <v>7.932610265000001</v>
      </c>
      <c r="FO51" s="12">
        <f t="shared" si="104"/>
        <v>10.49234716</v>
      </c>
      <c r="FP51" s="12">
        <f t="shared" si="105"/>
        <v>28.993597794999999</v>
      </c>
      <c r="FQ51" s="12">
        <f t="shared" si="106"/>
        <v>25.825930190000001</v>
      </c>
      <c r="FR51" s="12">
        <f t="shared" si="107"/>
        <v>19.05904439</v>
      </c>
      <c r="FS51" s="12">
        <f t="shared" si="108"/>
        <v>56.362749645000008</v>
      </c>
      <c r="FT51" s="12">
        <f t="shared" si="109"/>
        <v>13.390331379999999</v>
      </c>
      <c r="FU51" s="12">
        <f t="shared" si="110"/>
        <v>12.45075108</v>
      </c>
      <c r="FX51" s="10" t="str">
        <f t="shared" si="20"/>
        <v>GMRINFRA</v>
      </c>
      <c r="FY51" s="12">
        <f t="shared" si="84"/>
        <v>7.0552911383333337</v>
      </c>
      <c r="FZ51" s="12">
        <f t="shared" si="85"/>
        <v>7.3306133630000003</v>
      </c>
      <c r="GA51" s="12">
        <f t="shared" si="86"/>
        <v>10.508952754375001</v>
      </c>
      <c r="GB51" s="12">
        <f t="shared" si="87"/>
        <v>16.24310990153846</v>
      </c>
      <c r="GE51" s="10" t="str">
        <f t="shared" si="21"/>
        <v>GMRINFRA</v>
      </c>
      <c r="GF51" s="8">
        <f t="shared" si="111"/>
        <v>19601</v>
      </c>
      <c r="GG51" s="8">
        <f t="shared" si="112"/>
        <v>32576</v>
      </c>
      <c r="GH51">
        <f t="shared" si="113"/>
        <v>12551</v>
      </c>
      <c r="GI51" s="8">
        <f t="shared" si="114"/>
        <v>9108</v>
      </c>
      <c r="GJ51" s="8">
        <f t="shared" si="115"/>
        <v>7594</v>
      </c>
      <c r="GK51" s="8">
        <f t="shared" si="116"/>
        <v>20360</v>
      </c>
      <c r="GL51">
        <f t="shared" si="117"/>
        <v>15471</v>
      </c>
      <c r="GM51" s="8">
        <f t="shared" si="118"/>
        <v>20398</v>
      </c>
      <c r="GN51" s="8">
        <f t="shared" si="119"/>
        <v>24350</v>
      </c>
      <c r="GO51" s="8">
        <f t="shared" si="120"/>
        <v>17468</v>
      </c>
      <c r="GP51" s="8">
        <f t="shared" si="121"/>
        <v>5964</v>
      </c>
      <c r="GQ51" s="8">
        <f t="shared" si="122"/>
        <v>17555</v>
      </c>
      <c r="GR51" s="8">
        <f t="shared" si="123"/>
        <v>9084</v>
      </c>
      <c r="GS51" s="8">
        <f t="shared" si="124"/>
        <v>10895</v>
      </c>
      <c r="GV51" s="10" t="str">
        <f t="shared" si="96"/>
        <v>GMRINFRA</v>
      </c>
      <c r="GW51" s="8">
        <f t="shared" si="88"/>
        <v>18078.333333333332</v>
      </c>
      <c r="GX51" s="8">
        <f t="shared" si="89"/>
        <v>16437.8</v>
      </c>
      <c r="GY51" s="8">
        <f t="shared" si="90"/>
        <v>17801</v>
      </c>
      <c r="GZ51" s="8">
        <f t="shared" si="91"/>
        <v>15644.153846153846</v>
      </c>
      <c r="HC51" s="10" t="str">
        <f t="shared" si="36"/>
        <v>GMRINFRA</v>
      </c>
      <c r="HD51" s="12">
        <f t="shared" si="125"/>
        <v>0.58997050147493468</v>
      </c>
      <c r="HE51" s="12">
        <f t="shared" si="126"/>
        <v>-0.2941176470588277</v>
      </c>
      <c r="HF51" s="12">
        <f t="shared" si="127"/>
        <v>-0.2941176470588277</v>
      </c>
      <c r="HG51" s="12">
        <f t="shared" si="128"/>
        <v>-1.7492711370262224</v>
      </c>
      <c r="HH51" s="12">
        <f t="shared" si="129"/>
        <v>-2.2857142857142776</v>
      </c>
      <c r="HI51" s="12">
        <f t="shared" si="130"/>
        <v>1.1560693641618456</v>
      </c>
      <c r="HJ51" s="12">
        <f t="shared" si="131"/>
        <v>1.1730205278592334</v>
      </c>
      <c r="HK51" s="12">
        <f t="shared" si="132"/>
        <v>-3.6827195467422018</v>
      </c>
      <c r="HL51" s="12">
        <f t="shared" si="133"/>
        <v>-1.4044943820224718</v>
      </c>
      <c r="HM51" s="12">
        <f t="shared" si="134"/>
        <v>4.6783625730993981</v>
      </c>
      <c r="HN51" s="12">
        <f t="shared" si="135"/>
        <v>0.88235294117646224</v>
      </c>
      <c r="HO51" s="12">
        <f t="shared" si="136"/>
        <v>0.89552238805969309</v>
      </c>
      <c r="HP51" s="12">
        <f t="shared" si="137"/>
        <v>0.29940119760479467</v>
      </c>
      <c r="HQ51" s="12">
        <f t="shared" si="138"/>
        <v>0.30120481927709125</v>
      </c>
      <c r="HT51" s="10" t="str">
        <f t="shared" si="51"/>
        <v>GMRINFRA</v>
      </c>
      <c r="HU51" s="13">
        <f t="shared" si="139"/>
        <v>0.60000000000000142</v>
      </c>
      <c r="HV51" s="12">
        <f t="shared" si="140"/>
        <v>0.34999999999999787</v>
      </c>
      <c r="HW51" s="12">
        <f t="shared" si="141"/>
        <v>0.39999999999999858</v>
      </c>
      <c r="HX51" s="12">
        <f t="shared" si="142"/>
        <v>0.55000000000000071</v>
      </c>
      <c r="HY51">
        <f t="shared" si="143"/>
        <v>0.5</v>
      </c>
      <c r="HZ51" s="12">
        <f t="shared" si="144"/>
        <v>0.30000000000000071</v>
      </c>
      <c r="IA51" s="12">
        <f t="shared" si="145"/>
        <v>0.5</v>
      </c>
      <c r="IB51" s="12">
        <f t="shared" si="146"/>
        <v>0.44999999999999929</v>
      </c>
      <c r="IC51" s="12">
        <f t="shared" si="147"/>
        <v>0.64999999999999858</v>
      </c>
      <c r="ID51" s="12">
        <f t="shared" si="148"/>
        <v>0.80000000000000071</v>
      </c>
      <c r="IE51">
        <f t="shared" si="149"/>
        <v>0.65000000000000213</v>
      </c>
      <c r="IF51" s="12">
        <f t="shared" si="150"/>
        <v>0.89999999999999858</v>
      </c>
      <c r="IG51" s="12">
        <f t="shared" si="151"/>
        <v>0.64999999999999858</v>
      </c>
      <c r="IH51" s="12">
        <f t="shared" si="152"/>
        <v>0.5</v>
      </c>
      <c r="II51" s="13" t="str">
        <f t="shared" si="92"/>
        <v/>
      </c>
      <c r="IJ51" t="str">
        <f t="shared" si="93"/>
        <v/>
      </c>
      <c r="IK51" t="str">
        <f t="shared" si="94"/>
        <v/>
      </c>
      <c r="IL51" t="str">
        <f t="shared" si="95"/>
        <v/>
      </c>
    </row>
    <row r="52" spans="1:246" x14ac:dyDescent="0.25">
      <c r="A52" t="s">
        <v>60</v>
      </c>
      <c r="B52" s="10">
        <v>43951</v>
      </c>
      <c r="C52" s="12">
        <v>27.921949999999999</v>
      </c>
      <c r="D52" s="12">
        <v>150.83343585999998</v>
      </c>
      <c r="E52" s="8">
        <v>51072</v>
      </c>
      <c r="F52" s="12">
        <v>1.2209898406188748</v>
      </c>
      <c r="G52" s="13">
        <v>18.899999999999977</v>
      </c>
      <c r="H52" s="10" t="s">
        <v>60</v>
      </c>
      <c r="I52" s="10">
        <v>43950</v>
      </c>
      <c r="J52" s="12">
        <v>9.0653400000000008</v>
      </c>
      <c r="K52" s="12">
        <v>48.644447599999999</v>
      </c>
      <c r="L52" s="8">
        <v>31552</v>
      </c>
      <c r="M52" s="12">
        <v>0.39340576995129689</v>
      </c>
      <c r="N52" s="12">
        <v>9.75</v>
      </c>
      <c r="O52" s="12" t="s">
        <v>60</v>
      </c>
      <c r="P52" s="10">
        <v>43949</v>
      </c>
      <c r="Q52" s="12">
        <v>13.537879999999999</v>
      </c>
      <c r="R52" s="12">
        <v>72.113518120000009</v>
      </c>
      <c r="S52">
        <v>42775</v>
      </c>
      <c r="T52" s="12">
        <v>-0.72632461123011272</v>
      </c>
      <c r="U52" s="12">
        <v>15.899999999999977</v>
      </c>
      <c r="V52" s="12" t="s">
        <v>60</v>
      </c>
      <c r="W52" s="7">
        <v>43948</v>
      </c>
      <c r="X52" s="12">
        <v>15.13902</v>
      </c>
      <c r="Y52" s="12">
        <v>81.221669065</v>
      </c>
      <c r="Z52" s="8">
        <v>42028</v>
      </c>
      <c r="AA52" s="12">
        <v>0.30875748502993589</v>
      </c>
      <c r="AB52" s="12">
        <v>17</v>
      </c>
      <c r="AC52" s="8" t="s">
        <v>60</v>
      </c>
      <c r="AD52" s="10">
        <v>43945</v>
      </c>
      <c r="AE52" s="12">
        <v>14.04965</v>
      </c>
      <c r="AF52" s="12">
        <v>75.774798200000006</v>
      </c>
      <c r="AG52" s="8">
        <v>46314</v>
      </c>
      <c r="AH52" s="12">
        <v>-0.46343498007229578</v>
      </c>
      <c r="AI52">
        <v>17.050000000000068</v>
      </c>
      <c r="AJ52" s="12" t="s">
        <v>60</v>
      </c>
      <c r="AK52" s="7">
        <v>43944</v>
      </c>
      <c r="AL52" s="12">
        <v>21.866129999999998</v>
      </c>
      <c r="AM52" s="12">
        <v>118.72724687500001</v>
      </c>
      <c r="AN52" s="8">
        <v>62452</v>
      </c>
      <c r="AO52" s="12">
        <v>1.120210863221321</v>
      </c>
      <c r="AP52" s="12">
        <v>15.799999999999955</v>
      </c>
      <c r="AQ52" t="s">
        <v>60</v>
      </c>
      <c r="AR52" s="10">
        <v>43943</v>
      </c>
      <c r="AS52" s="12">
        <v>19.075569999999999</v>
      </c>
      <c r="AT52" s="12">
        <v>100.422913505</v>
      </c>
      <c r="AU52">
        <v>54254</v>
      </c>
      <c r="AV52" s="12">
        <v>0.78331445828616286</v>
      </c>
      <c r="AW52" s="12">
        <v>18.649999999999977</v>
      </c>
      <c r="AX52" s="10" t="s">
        <v>60</v>
      </c>
      <c r="AY52" s="10">
        <v>43942</v>
      </c>
      <c r="AZ52" s="12">
        <v>23.027509999999999</v>
      </c>
      <c r="BA52" s="12">
        <v>121.95619009500001</v>
      </c>
      <c r="BB52" s="8">
        <v>61582</v>
      </c>
      <c r="BC52" s="12">
        <v>-1.6088533432530416</v>
      </c>
      <c r="BD52" s="12">
        <v>18.799999999999955</v>
      </c>
      <c r="BE52" s="12" t="s">
        <v>60</v>
      </c>
      <c r="BF52" s="10">
        <v>43941</v>
      </c>
      <c r="BG52" s="12">
        <v>15.05931</v>
      </c>
      <c r="BH52" s="12">
        <v>81.839530885000002</v>
      </c>
      <c r="BI52">
        <v>44574</v>
      </c>
      <c r="BJ52" s="12">
        <v>-2.4875621890547266</v>
      </c>
      <c r="BK52" s="12">
        <v>24.450000000000045</v>
      </c>
      <c r="BL52" s="12" t="s">
        <v>60</v>
      </c>
      <c r="BM52" s="7">
        <v>43938</v>
      </c>
      <c r="BN52" s="12">
        <v>22.64518</v>
      </c>
      <c r="BO52" s="12">
        <v>126.03498967</v>
      </c>
      <c r="BP52" s="8">
        <v>78634</v>
      </c>
      <c r="BQ52" s="12">
        <v>-2.5513819985825616</v>
      </c>
      <c r="BR52" s="12">
        <v>33.549999999999955</v>
      </c>
      <c r="BS52" t="s">
        <v>60</v>
      </c>
      <c r="BT52" s="10">
        <v>43937</v>
      </c>
      <c r="BU52" s="12">
        <v>17.683689999999999</v>
      </c>
      <c r="BV52" s="12">
        <v>101.07026602000001</v>
      </c>
      <c r="BW52" s="8">
        <v>63897</v>
      </c>
      <c r="BX52" s="12">
        <v>-1.0058602291612</v>
      </c>
      <c r="BY52">
        <v>20.75</v>
      </c>
      <c r="BZ52" s="12" t="s">
        <v>60</v>
      </c>
      <c r="CA52" s="7">
        <v>43936</v>
      </c>
      <c r="CB52" s="12">
        <v>27.783950000000001</v>
      </c>
      <c r="CC52" s="12">
        <v>160.49916431</v>
      </c>
      <c r="CD52" s="8">
        <v>113160</v>
      </c>
      <c r="CE52" s="12">
        <v>2.5226681030613078</v>
      </c>
      <c r="CF52" s="12">
        <v>36.049999999999955</v>
      </c>
      <c r="CG52" s="12" t="s">
        <v>60</v>
      </c>
      <c r="CH52" s="10">
        <v>43934</v>
      </c>
      <c r="CI52" s="12">
        <v>33.946100000000001</v>
      </c>
      <c r="CJ52" s="12">
        <v>189.06124850999998</v>
      </c>
      <c r="CK52" s="8">
        <v>94797</v>
      </c>
      <c r="CL52" s="12">
        <v>-6.3350697361788013</v>
      </c>
      <c r="CM52" s="12">
        <v>24.450000000000045</v>
      </c>
      <c r="CN52" s="12" t="s">
        <v>60</v>
      </c>
      <c r="CO52" s="10">
        <v>43930</v>
      </c>
      <c r="CP52" s="12">
        <v>17.927869999999999</v>
      </c>
      <c r="CQ52" s="12">
        <v>109.24168167000001</v>
      </c>
      <c r="CR52" s="8">
        <v>53641</v>
      </c>
      <c r="CS52" s="12">
        <v>-1.6583333333333408</v>
      </c>
      <c r="CT52" s="12">
        <v>52.799999999999955</v>
      </c>
      <c r="CU52" s="12" t="s">
        <v>60</v>
      </c>
      <c r="CV52" s="10">
        <v>43929</v>
      </c>
      <c r="CW52" s="12">
        <v>25.269480000000001</v>
      </c>
      <c r="CX52" s="12">
        <v>150.894005725</v>
      </c>
      <c r="CY52" s="8">
        <v>98052</v>
      </c>
      <c r="CZ52" s="12">
        <v>6.9875637469803982</v>
      </c>
      <c r="DA52" s="12">
        <v>67.400000000000091</v>
      </c>
      <c r="DD52" t="str">
        <f t="shared" si="1"/>
        <v>GODREJCP</v>
      </c>
      <c r="DE52" s="12">
        <v>208.0077526049767</v>
      </c>
      <c r="DF52" s="12">
        <v>-33.037225917204161</v>
      </c>
      <c r="DG52" s="12">
        <v>-10.576246018566597</v>
      </c>
      <c r="DH52" s="12">
        <v>7.7537162847473109</v>
      </c>
      <c r="DI52" s="12">
        <v>-35.746974887645862</v>
      </c>
      <c r="DJ52" s="12">
        <v>14.628973079179284</v>
      </c>
      <c r="DK52" s="12">
        <v>-17.161820796082601</v>
      </c>
      <c r="DL52" s="12">
        <v>52.912118815536701</v>
      </c>
      <c r="DM52" s="12">
        <v>-33.498828448261399</v>
      </c>
      <c r="DN52" s="12">
        <v>28.056870483479418</v>
      </c>
      <c r="DO52" s="12">
        <v>-36.352858394864668</v>
      </c>
      <c r="DP52" s="12">
        <v>-18.152748032910999</v>
      </c>
      <c r="DQ52" s="12">
        <v>89.348204778370231</v>
      </c>
      <c r="DT52" t="str">
        <f t="shared" si="2"/>
        <v>GODREJCP</v>
      </c>
      <c r="DU52" s="13">
        <v>210.07328338949</v>
      </c>
      <c r="DV52" s="13">
        <v>-32.544620109847457</v>
      </c>
      <c r="DW52" s="13">
        <v>-11.213942104182726</v>
      </c>
      <c r="DX52" s="13">
        <v>7.1882353953929679</v>
      </c>
      <c r="DY52" s="13">
        <v>-36.177414877834877</v>
      </c>
      <c r="DZ52" s="13">
        <v>18.227247877137767</v>
      </c>
      <c r="EA52" s="13">
        <v>-17.656567143681904</v>
      </c>
      <c r="EB52" s="13">
        <v>49.018681774180124</v>
      </c>
      <c r="EC52" s="13">
        <v>-35.066023253318683</v>
      </c>
      <c r="ED52" s="13">
        <v>24.700364046790895</v>
      </c>
      <c r="EE52" s="13">
        <v>-37.027543754193395</v>
      </c>
      <c r="EF52" s="13">
        <v>-15.107318091411662</v>
      </c>
      <c r="EG52" s="13">
        <v>73.066951753013939</v>
      </c>
      <c r="EI52" t="str">
        <f t="shared" si="3"/>
        <v>GODREJCP</v>
      </c>
      <c r="EJ52" s="12">
        <f t="shared" si="66"/>
        <v>27.921949999999999</v>
      </c>
      <c r="EK52" s="12">
        <f t="shared" si="67"/>
        <v>9.0653400000000008</v>
      </c>
      <c r="EL52" s="12">
        <f t="shared" si="68"/>
        <v>13.537879999999999</v>
      </c>
      <c r="EM52" s="12">
        <f t="shared" si="69"/>
        <v>15.13902</v>
      </c>
      <c r="EN52" s="12">
        <f t="shared" si="70"/>
        <v>14.04965</v>
      </c>
      <c r="EO52" s="12">
        <f t="shared" si="71"/>
        <v>21.866129999999998</v>
      </c>
      <c r="EP52" s="12">
        <f t="shared" si="72"/>
        <v>19.075569999999999</v>
      </c>
      <c r="EQ52" s="12">
        <f t="shared" si="73"/>
        <v>23.027509999999999</v>
      </c>
      <c r="ER52" s="12">
        <f t="shared" si="74"/>
        <v>15.05931</v>
      </c>
      <c r="ES52" s="12">
        <f t="shared" si="75"/>
        <v>22.64518</v>
      </c>
      <c r="ET52" s="12">
        <f t="shared" si="76"/>
        <v>17.683689999999999</v>
      </c>
      <c r="EU52" s="12">
        <f t="shared" si="77"/>
        <v>27.783950000000001</v>
      </c>
      <c r="EV52" s="12">
        <f t="shared" si="78"/>
        <v>33.946100000000001</v>
      </c>
      <c r="EW52" s="12">
        <f t="shared" si="79"/>
        <v>17.927869999999999</v>
      </c>
      <c r="EZ52" s="10" t="str">
        <f t="shared" si="4"/>
        <v>GODREJCP</v>
      </c>
      <c r="FA52" s="12">
        <f t="shared" si="80"/>
        <v>12.580746666666668</v>
      </c>
      <c r="FB52" s="12">
        <f t="shared" si="81"/>
        <v>14.731603999999999</v>
      </c>
      <c r="FC52" s="12">
        <f t="shared" si="82"/>
        <v>16.352551250000001</v>
      </c>
      <c r="FD52" s="12">
        <f t="shared" si="83"/>
        <v>19.292861538461541</v>
      </c>
      <c r="FF52" s="12"/>
      <c r="FG52" s="10" t="str">
        <f t="shared" si="5"/>
        <v>GODREJCP</v>
      </c>
      <c r="FH52" s="12">
        <f t="shared" si="97"/>
        <v>150.83343585999998</v>
      </c>
      <c r="FI52" s="12">
        <f t="shared" si="98"/>
        <v>48.644447599999999</v>
      </c>
      <c r="FJ52" s="12">
        <f t="shared" si="99"/>
        <v>72.113518120000009</v>
      </c>
      <c r="FK52" s="12">
        <f t="shared" si="100"/>
        <v>81.221669065</v>
      </c>
      <c r="FL52" s="12">
        <f t="shared" si="101"/>
        <v>75.774798200000006</v>
      </c>
      <c r="FM52" s="12">
        <f t="shared" si="102"/>
        <v>118.72724687500001</v>
      </c>
      <c r="FN52" s="12">
        <f t="shared" si="103"/>
        <v>100.422913505</v>
      </c>
      <c r="FO52" s="12">
        <f t="shared" si="104"/>
        <v>121.95619009500001</v>
      </c>
      <c r="FP52" s="12">
        <f t="shared" si="105"/>
        <v>81.839530885000002</v>
      </c>
      <c r="FQ52" s="12">
        <f t="shared" si="106"/>
        <v>126.03498967</v>
      </c>
      <c r="FR52" s="12">
        <f t="shared" si="107"/>
        <v>101.07026602000001</v>
      </c>
      <c r="FS52" s="12">
        <f t="shared" si="108"/>
        <v>160.49916431</v>
      </c>
      <c r="FT52" s="12">
        <f t="shared" si="109"/>
        <v>189.06124850999998</v>
      </c>
      <c r="FU52" s="12">
        <f t="shared" si="110"/>
        <v>109.24168167000001</v>
      </c>
      <c r="FX52" s="10" t="str">
        <f t="shared" si="20"/>
        <v>GODREJCP</v>
      </c>
      <c r="FY52" s="12">
        <f t="shared" si="84"/>
        <v>67.326544928333348</v>
      </c>
      <c r="FZ52" s="12">
        <f t="shared" si="85"/>
        <v>79.296335972000008</v>
      </c>
      <c r="GA52" s="12">
        <f t="shared" si="86"/>
        <v>87.587539293125005</v>
      </c>
      <c r="GB52" s="12">
        <f t="shared" si="87"/>
        <v>106.66212804038462</v>
      </c>
      <c r="GE52" s="10" t="str">
        <f t="shared" si="21"/>
        <v>GODREJCP</v>
      </c>
      <c r="GF52" s="8">
        <f t="shared" si="111"/>
        <v>51072</v>
      </c>
      <c r="GG52" s="8">
        <f t="shared" si="112"/>
        <v>31552</v>
      </c>
      <c r="GH52">
        <f t="shared" si="113"/>
        <v>42775</v>
      </c>
      <c r="GI52" s="8">
        <f t="shared" si="114"/>
        <v>42028</v>
      </c>
      <c r="GJ52" s="8">
        <f t="shared" si="115"/>
        <v>46314</v>
      </c>
      <c r="GK52" s="8">
        <f t="shared" si="116"/>
        <v>62452</v>
      </c>
      <c r="GL52">
        <f t="shared" si="117"/>
        <v>54254</v>
      </c>
      <c r="GM52" s="8">
        <f t="shared" si="118"/>
        <v>61582</v>
      </c>
      <c r="GN52" s="8">
        <f t="shared" si="119"/>
        <v>44574</v>
      </c>
      <c r="GO52" s="8">
        <f t="shared" si="120"/>
        <v>78634</v>
      </c>
      <c r="GP52" s="8">
        <f t="shared" si="121"/>
        <v>63897</v>
      </c>
      <c r="GQ52" s="8">
        <f t="shared" si="122"/>
        <v>113160</v>
      </c>
      <c r="GR52" s="8">
        <f t="shared" si="123"/>
        <v>94797</v>
      </c>
      <c r="GS52" s="8">
        <f t="shared" si="124"/>
        <v>53641</v>
      </c>
      <c r="GV52" s="10" t="str">
        <f t="shared" si="96"/>
        <v>GODREJCP</v>
      </c>
      <c r="GW52" s="8">
        <f t="shared" si="88"/>
        <v>38785</v>
      </c>
      <c r="GX52" s="8">
        <f t="shared" si="89"/>
        <v>45024.2</v>
      </c>
      <c r="GY52" s="8">
        <f t="shared" si="90"/>
        <v>48191.375</v>
      </c>
      <c r="GZ52" s="8">
        <f t="shared" si="91"/>
        <v>60743.076923076922</v>
      </c>
      <c r="HC52" s="10" t="str">
        <f t="shared" si="36"/>
        <v>GODREJCP</v>
      </c>
      <c r="HD52" s="12">
        <f t="shared" si="125"/>
        <v>1.2209898406188748</v>
      </c>
      <c r="HE52" s="12">
        <f t="shared" si="126"/>
        <v>0.39340576995129689</v>
      </c>
      <c r="HF52" s="12">
        <f t="shared" si="127"/>
        <v>-0.72632461123011272</v>
      </c>
      <c r="HG52" s="12">
        <f t="shared" si="128"/>
        <v>0.30875748502993589</v>
      </c>
      <c r="HH52" s="12">
        <f t="shared" si="129"/>
        <v>-0.46343498007229578</v>
      </c>
      <c r="HI52" s="12">
        <f t="shared" si="130"/>
        <v>1.120210863221321</v>
      </c>
      <c r="HJ52" s="12">
        <f t="shared" si="131"/>
        <v>0.78331445828616286</v>
      </c>
      <c r="HK52" s="12">
        <f t="shared" si="132"/>
        <v>-1.6088533432530416</v>
      </c>
      <c r="HL52" s="12">
        <f t="shared" si="133"/>
        <v>-2.4875621890547266</v>
      </c>
      <c r="HM52" s="12">
        <f t="shared" si="134"/>
        <v>-2.5513819985825616</v>
      </c>
      <c r="HN52" s="12">
        <f t="shared" si="135"/>
        <v>-1.0058602291612</v>
      </c>
      <c r="HO52" s="12">
        <f t="shared" si="136"/>
        <v>2.5226681030613078</v>
      </c>
      <c r="HP52" s="12">
        <f t="shared" si="137"/>
        <v>-6.3350697361788013</v>
      </c>
      <c r="HQ52" s="12">
        <f t="shared" si="138"/>
        <v>-1.6583333333333408</v>
      </c>
      <c r="HT52" s="10" t="str">
        <f t="shared" si="51"/>
        <v>GODREJCP</v>
      </c>
      <c r="HU52" s="13">
        <f t="shared" si="139"/>
        <v>18.899999999999977</v>
      </c>
      <c r="HV52" s="12">
        <f t="shared" si="140"/>
        <v>9.75</v>
      </c>
      <c r="HW52" s="12">
        <f t="shared" si="141"/>
        <v>15.899999999999977</v>
      </c>
      <c r="HX52" s="12">
        <f t="shared" si="142"/>
        <v>17</v>
      </c>
      <c r="HY52">
        <f t="shared" si="143"/>
        <v>17.050000000000068</v>
      </c>
      <c r="HZ52" s="12">
        <f t="shared" si="144"/>
        <v>15.799999999999955</v>
      </c>
      <c r="IA52" s="12">
        <f t="shared" si="145"/>
        <v>18.649999999999977</v>
      </c>
      <c r="IB52" s="12">
        <f t="shared" si="146"/>
        <v>18.799999999999955</v>
      </c>
      <c r="IC52" s="12">
        <f t="shared" si="147"/>
        <v>24.450000000000045</v>
      </c>
      <c r="ID52" s="12">
        <f t="shared" si="148"/>
        <v>33.549999999999955</v>
      </c>
      <c r="IE52">
        <f t="shared" si="149"/>
        <v>20.75</v>
      </c>
      <c r="IF52" s="12">
        <f t="shared" si="150"/>
        <v>36.049999999999955</v>
      </c>
      <c r="IG52" s="12">
        <f t="shared" si="151"/>
        <v>24.450000000000045</v>
      </c>
      <c r="IH52" s="12">
        <f t="shared" si="152"/>
        <v>52.799999999999955</v>
      </c>
      <c r="II52" s="13" t="str">
        <f t="shared" si="92"/>
        <v/>
      </c>
      <c r="IJ52" t="str">
        <f t="shared" si="93"/>
        <v/>
      </c>
      <c r="IK52" t="str">
        <f t="shared" si="94"/>
        <v/>
      </c>
      <c r="IL52" t="str">
        <f t="shared" si="95"/>
        <v/>
      </c>
    </row>
    <row r="53" spans="1:246" x14ac:dyDescent="0.25">
      <c r="A53" t="s">
        <v>61</v>
      </c>
      <c r="B53" s="10">
        <v>43951</v>
      </c>
      <c r="C53" s="12">
        <v>6.7517300000000002</v>
      </c>
      <c r="D53" s="12">
        <v>46.155051225000001</v>
      </c>
      <c r="E53" s="8">
        <v>26222</v>
      </c>
      <c r="F53" s="12">
        <v>1.6378594610913892</v>
      </c>
      <c r="G53" s="13">
        <v>31.5</v>
      </c>
      <c r="H53" s="10" t="s">
        <v>61</v>
      </c>
      <c r="I53" s="10">
        <v>43950</v>
      </c>
      <c r="J53" s="12">
        <v>2.4543400000000002</v>
      </c>
      <c r="K53" s="12">
        <v>16.314527084999998</v>
      </c>
      <c r="L53" s="8">
        <v>7940</v>
      </c>
      <c r="M53" s="12">
        <v>-0.1357466063348382</v>
      </c>
      <c r="N53" s="12">
        <v>8.25</v>
      </c>
      <c r="O53" s="12" t="s">
        <v>61</v>
      </c>
      <c r="P53" s="10">
        <v>43949</v>
      </c>
      <c r="Q53" s="12">
        <v>1.7467900000000001</v>
      </c>
      <c r="R53" s="12">
        <v>11.67234551</v>
      </c>
      <c r="S53">
        <v>11922</v>
      </c>
      <c r="T53" s="12">
        <v>0.49231235325304856</v>
      </c>
      <c r="U53" s="12">
        <v>15.450000000000045</v>
      </c>
      <c r="V53" s="12" t="s">
        <v>61</v>
      </c>
      <c r="W53" s="7">
        <v>43948</v>
      </c>
      <c r="X53" s="12">
        <v>3.57192</v>
      </c>
      <c r="Y53" s="12">
        <v>23.628210200000002</v>
      </c>
      <c r="Z53" s="8">
        <v>14114</v>
      </c>
      <c r="AA53" s="12">
        <v>-0.97407462910235276</v>
      </c>
      <c r="AB53" s="12">
        <v>26.75</v>
      </c>
      <c r="AC53" s="8" t="s">
        <v>61</v>
      </c>
      <c r="AD53" s="10">
        <v>43945</v>
      </c>
      <c r="AE53" s="12">
        <v>2.68058</v>
      </c>
      <c r="AF53" s="12">
        <v>17.805538405</v>
      </c>
      <c r="AG53" s="8">
        <v>11770</v>
      </c>
      <c r="AH53" s="12">
        <v>-1.7949475550302816</v>
      </c>
      <c r="AI53">
        <v>26.950000000000045</v>
      </c>
      <c r="AJ53" s="12" t="s">
        <v>61</v>
      </c>
      <c r="AK53" s="7">
        <v>43944</v>
      </c>
      <c r="AL53" s="12">
        <v>7.2338800000000001</v>
      </c>
      <c r="AM53" s="12">
        <v>50.249975620000001</v>
      </c>
      <c r="AN53" s="8">
        <v>38901</v>
      </c>
      <c r="AO53" s="12">
        <v>0.23219234514269618</v>
      </c>
      <c r="AP53" s="12">
        <v>42</v>
      </c>
      <c r="AQ53" t="s">
        <v>61</v>
      </c>
      <c r="AR53" s="10">
        <v>43943</v>
      </c>
      <c r="AS53" s="12">
        <v>3.3159900000000002</v>
      </c>
      <c r="AT53" s="12">
        <v>22.016283415</v>
      </c>
      <c r="AU53">
        <v>25891</v>
      </c>
      <c r="AV53" s="12">
        <v>-1.5085264538697014</v>
      </c>
      <c r="AW53" s="12">
        <v>25.899999999999977</v>
      </c>
      <c r="AX53" s="10" t="s">
        <v>61</v>
      </c>
      <c r="AY53" s="10">
        <v>43942</v>
      </c>
      <c r="AZ53" s="12">
        <v>2.8565100000000001</v>
      </c>
      <c r="BA53" s="12">
        <v>19.19759814</v>
      </c>
      <c r="BB53" s="8">
        <v>16893</v>
      </c>
      <c r="BC53" s="12">
        <v>0.1177336276673958</v>
      </c>
      <c r="BD53" s="12">
        <v>45.25</v>
      </c>
      <c r="BE53" s="12" t="s">
        <v>61</v>
      </c>
      <c r="BF53" s="10">
        <v>43941</v>
      </c>
      <c r="BG53" s="12">
        <v>2.66865</v>
      </c>
      <c r="BH53" s="12">
        <v>18.090381425</v>
      </c>
      <c r="BI53">
        <v>14597</v>
      </c>
      <c r="BJ53" s="12">
        <v>-0.26325411334551435</v>
      </c>
      <c r="BK53" s="12">
        <v>24.100000000000023</v>
      </c>
      <c r="BL53" s="12" t="s">
        <v>61</v>
      </c>
      <c r="BM53" s="7">
        <v>43938</v>
      </c>
      <c r="BN53" s="12">
        <v>3.25474</v>
      </c>
      <c r="BO53" s="12">
        <v>22.54016713</v>
      </c>
      <c r="BP53" s="8">
        <v>26219</v>
      </c>
      <c r="BQ53" s="12">
        <v>0.50471801623876023</v>
      </c>
      <c r="BR53" s="12">
        <v>39.100000000000023</v>
      </c>
      <c r="BS53" t="s">
        <v>61</v>
      </c>
      <c r="BT53" s="10">
        <v>43937</v>
      </c>
      <c r="BU53" s="12">
        <v>6.2780500000000004</v>
      </c>
      <c r="BV53" s="12">
        <v>42.681168185000004</v>
      </c>
      <c r="BW53" s="8">
        <v>29141</v>
      </c>
      <c r="BX53" s="12">
        <v>5.6081184190447129</v>
      </c>
      <c r="BY53">
        <v>45</v>
      </c>
      <c r="BZ53" s="12" t="s">
        <v>61</v>
      </c>
      <c r="CA53" s="7">
        <v>43936</v>
      </c>
      <c r="CB53" s="12">
        <v>3.2535400000000001</v>
      </c>
      <c r="CC53" s="12">
        <v>21.458142550000002</v>
      </c>
      <c r="CD53" s="8">
        <v>25964</v>
      </c>
      <c r="CE53" s="12">
        <v>-1.3988657844990549</v>
      </c>
      <c r="CF53" s="12">
        <v>34.100000000000023</v>
      </c>
      <c r="CG53" s="12" t="s">
        <v>61</v>
      </c>
      <c r="CH53" s="10">
        <v>43934</v>
      </c>
      <c r="CI53" s="12">
        <v>2.8022399999999998</v>
      </c>
      <c r="CJ53" s="12">
        <v>18.612970694999998</v>
      </c>
      <c r="CK53" s="8">
        <v>21333</v>
      </c>
      <c r="CL53" s="12">
        <v>-0.43167609407561441</v>
      </c>
      <c r="CM53" s="12">
        <v>32.949999999999932</v>
      </c>
      <c r="CN53" s="12" t="s">
        <v>61</v>
      </c>
      <c r="CO53" s="10">
        <v>43930</v>
      </c>
      <c r="CP53" s="12">
        <v>3.5105300000000002</v>
      </c>
      <c r="CQ53" s="12">
        <v>23.633799185000001</v>
      </c>
      <c r="CR53" s="8">
        <v>20229</v>
      </c>
      <c r="CS53" s="12">
        <v>-1.4771156224987234</v>
      </c>
      <c r="CT53" s="12">
        <v>47.700000000000045</v>
      </c>
      <c r="CU53" s="12" t="s">
        <v>61</v>
      </c>
      <c r="CV53" s="10">
        <v>43929</v>
      </c>
      <c r="CW53" s="12">
        <v>6.4346800000000002</v>
      </c>
      <c r="CX53" s="12">
        <v>45.087478224999998</v>
      </c>
      <c r="CY53" s="8">
        <v>43718</v>
      </c>
      <c r="CZ53" s="12">
        <v>-2.473800527554006</v>
      </c>
      <c r="DA53" s="12">
        <v>50</v>
      </c>
      <c r="DD53" t="str">
        <f t="shared" si="1"/>
        <v>GODREJPROP</v>
      </c>
      <c r="DE53" s="12">
        <v>175.09350782695142</v>
      </c>
      <c r="DF53" s="12">
        <v>40.505727649001891</v>
      </c>
      <c r="DG53" s="12">
        <v>-51.096609106586932</v>
      </c>
      <c r="DH53" s="12">
        <v>33.251758947690426</v>
      </c>
      <c r="DI53" s="12">
        <v>-62.944090861335823</v>
      </c>
      <c r="DJ53" s="12">
        <v>118.15144195247873</v>
      </c>
      <c r="DK53" s="12">
        <v>16.0853629078841</v>
      </c>
      <c r="DL53" s="12">
        <v>7.0395143611938673</v>
      </c>
      <c r="DM53" s="12">
        <v>-18.007275542746886</v>
      </c>
      <c r="DN53" s="12">
        <v>-48.156832137367502</v>
      </c>
      <c r="DO53" s="12">
        <v>92.96059061821893</v>
      </c>
      <c r="DP53" s="12">
        <v>16.104973164325692</v>
      </c>
      <c r="DQ53" s="12">
        <v>-20.1761557371679</v>
      </c>
      <c r="DT53" t="str">
        <f t="shared" si="2"/>
        <v>GODREJPROP</v>
      </c>
      <c r="DU53" s="13">
        <v>182.90768702352494</v>
      </c>
      <c r="DV53" s="13">
        <v>39.77076904571512</v>
      </c>
      <c r="DW53" s="13">
        <v>-50.599959069265445</v>
      </c>
      <c r="DX53" s="13">
        <v>32.701464356533741</v>
      </c>
      <c r="DY53" s="13">
        <v>-64.566075534744698</v>
      </c>
      <c r="DZ53" s="13">
        <v>128.24004702702908</v>
      </c>
      <c r="EA53" s="13">
        <v>14.68248920747541</v>
      </c>
      <c r="EB53" s="13">
        <v>6.1204719181314875</v>
      </c>
      <c r="EC53" s="13">
        <v>-19.741582568292163</v>
      </c>
      <c r="ED53" s="13">
        <v>-47.189432509671597</v>
      </c>
      <c r="EE53" s="13">
        <v>98.904299780597754</v>
      </c>
      <c r="EF53" s="13">
        <v>15.285963222218484</v>
      </c>
      <c r="EG53" s="13">
        <v>-21.244271607362407</v>
      </c>
      <c r="EI53" t="str">
        <f t="shared" si="3"/>
        <v>GODREJPROP</v>
      </c>
      <c r="EJ53" s="12">
        <f t="shared" si="66"/>
        <v>6.7517300000000002</v>
      </c>
      <c r="EK53" s="12">
        <f t="shared" si="67"/>
        <v>2.4543400000000002</v>
      </c>
      <c r="EL53" s="12">
        <f t="shared" si="68"/>
        <v>1.7467900000000001</v>
      </c>
      <c r="EM53" s="12">
        <f t="shared" si="69"/>
        <v>3.57192</v>
      </c>
      <c r="EN53" s="12">
        <f t="shared" si="70"/>
        <v>2.68058</v>
      </c>
      <c r="EO53" s="12">
        <f t="shared" si="71"/>
        <v>7.2338800000000001</v>
      </c>
      <c r="EP53" s="12">
        <f t="shared" si="72"/>
        <v>3.3159900000000002</v>
      </c>
      <c r="EQ53" s="12">
        <f t="shared" si="73"/>
        <v>2.8565100000000001</v>
      </c>
      <c r="ER53" s="12">
        <f t="shared" si="74"/>
        <v>2.66865</v>
      </c>
      <c r="ES53" s="12">
        <f t="shared" si="75"/>
        <v>3.25474</v>
      </c>
      <c r="ET53" s="12">
        <f t="shared" si="76"/>
        <v>6.2780500000000004</v>
      </c>
      <c r="EU53" s="12">
        <f t="shared" si="77"/>
        <v>3.2535400000000001</v>
      </c>
      <c r="EV53" s="12">
        <f t="shared" si="78"/>
        <v>2.8022399999999998</v>
      </c>
      <c r="EW53" s="12">
        <f t="shared" si="79"/>
        <v>3.5105300000000002</v>
      </c>
      <c r="EZ53" s="10" t="str">
        <f t="shared" si="4"/>
        <v>GODREJPROP</v>
      </c>
      <c r="FA53" s="12">
        <f t="shared" si="80"/>
        <v>2.5910166666666665</v>
      </c>
      <c r="FB53" s="12">
        <f t="shared" si="81"/>
        <v>3.5375019999999999</v>
      </c>
      <c r="FC53" s="12">
        <f t="shared" si="82"/>
        <v>3.3160824999999998</v>
      </c>
      <c r="FD53" s="12">
        <f t="shared" si="83"/>
        <v>3.5098276923076925</v>
      </c>
      <c r="FF53" s="12"/>
      <c r="FG53" s="10" t="str">
        <f t="shared" si="5"/>
        <v>GODREJPROP</v>
      </c>
      <c r="FH53" s="12">
        <f t="shared" si="97"/>
        <v>46.155051225000001</v>
      </c>
      <c r="FI53" s="12">
        <f t="shared" si="98"/>
        <v>16.314527084999998</v>
      </c>
      <c r="FJ53" s="12">
        <f t="shared" si="99"/>
        <v>11.67234551</v>
      </c>
      <c r="FK53" s="12">
        <f t="shared" si="100"/>
        <v>23.628210200000002</v>
      </c>
      <c r="FL53" s="12">
        <f t="shared" si="101"/>
        <v>17.805538405</v>
      </c>
      <c r="FM53" s="12">
        <f t="shared" si="102"/>
        <v>50.249975620000001</v>
      </c>
      <c r="FN53" s="12">
        <f t="shared" si="103"/>
        <v>22.016283415</v>
      </c>
      <c r="FO53" s="12">
        <f t="shared" si="104"/>
        <v>19.19759814</v>
      </c>
      <c r="FP53" s="12">
        <f t="shared" si="105"/>
        <v>18.090381425</v>
      </c>
      <c r="FQ53" s="12">
        <f t="shared" si="106"/>
        <v>22.54016713</v>
      </c>
      <c r="FR53" s="12">
        <f t="shared" si="107"/>
        <v>42.681168185000004</v>
      </c>
      <c r="FS53" s="12">
        <f t="shared" si="108"/>
        <v>21.458142550000002</v>
      </c>
      <c r="FT53" s="12">
        <f t="shared" si="109"/>
        <v>18.612970694999998</v>
      </c>
      <c r="FU53" s="12">
        <f t="shared" si="110"/>
        <v>23.633799185000001</v>
      </c>
      <c r="FX53" s="10" t="str">
        <f t="shared" si="20"/>
        <v>GODREJPROP</v>
      </c>
      <c r="FY53" s="12">
        <f t="shared" si="84"/>
        <v>17.205027598333334</v>
      </c>
      <c r="FZ53" s="12">
        <f t="shared" si="85"/>
        <v>23.934119364000001</v>
      </c>
      <c r="GA53" s="12">
        <f t="shared" si="86"/>
        <v>22.371857474999999</v>
      </c>
      <c r="GB53" s="12">
        <f t="shared" si="87"/>
        <v>23.684700580384611</v>
      </c>
      <c r="GE53" s="10" t="str">
        <f t="shared" si="21"/>
        <v>GODREJPROP</v>
      </c>
      <c r="GF53" s="8">
        <f t="shared" si="111"/>
        <v>26222</v>
      </c>
      <c r="GG53" s="8">
        <f t="shared" si="112"/>
        <v>7940</v>
      </c>
      <c r="GH53">
        <f t="shared" si="113"/>
        <v>11922</v>
      </c>
      <c r="GI53" s="8">
        <f t="shared" si="114"/>
        <v>14114</v>
      </c>
      <c r="GJ53" s="8">
        <f t="shared" si="115"/>
        <v>11770</v>
      </c>
      <c r="GK53" s="8">
        <f t="shared" si="116"/>
        <v>38901</v>
      </c>
      <c r="GL53">
        <f t="shared" si="117"/>
        <v>25891</v>
      </c>
      <c r="GM53" s="8">
        <f t="shared" si="118"/>
        <v>16893</v>
      </c>
      <c r="GN53" s="8">
        <f t="shared" si="119"/>
        <v>14597</v>
      </c>
      <c r="GO53" s="8">
        <f t="shared" si="120"/>
        <v>26219</v>
      </c>
      <c r="GP53" s="8">
        <f t="shared" si="121"/>
        <v>29141</v>
      </c>
      <c r="GQ53" s="8">
        <f t="shared" si="122"/>
        <v>25964</v>
      </c>
      <c r="GR53" s="8">
        <f t="shared" si="123"/>
        <v>21333</v>
      </c>
      <c r="GS53" s="8">
        <f t="shared" si="124"/>
        <v>20229</v>
      </c>
      <c r="GV53" s="10" t="str">
        <f t="shared" si="96"/>
        <v>GODREJPROP</v>
      </c>
      <c r="GW53" s="8">
        <f t="shared" si="88"/>
        <v>11325.333333333334</v>
      </c>
      <c r="GX53" s="8">
        <f t="shared" si="89"/>
        <v>16929.400000000001</v>
      </c>
      <c r="GY53" s="8">
        <f t="shared" si="90"/>
        <v>17753.5</v>
      </c>
      <c r="GZ53" s="8">
        <f t="shared" si="91"/>
        <v>20378</v>
      </c>
      <c r="HC53" s="10" t="str">
        <f t="shared" si="36"/>
        <v>GODREJPROP</v>
      </c>
      <c r="HD53" s="12">
        <f t="shared" si="125"/>
        <v>1.6378594610913892</v>
      </c>
      <c r="HE53" s="12">
        <f t="shared" si="126"/>
        <v>-0.1357466063348382</v>
      </c>
      <c r="HF53" s="12">
        <f t="shared" si="127"/>
        <v>0.49231235325304856</v>
      </c>
      <c r="HG53" s="12">
        <f t="shared" si="128"/>
        <v>-0.97407462910235276</v>
      </c>
      <c r="HH53" s="12">
        <f t="shared" si="129"/>
        <v>-1.7949475550302816</v>
      </c>
      <c r="HI53" s="12">
        <f t="shared" si="130"/>
        <v>0.23219234514269618</v>
      </c>
      <c r="HJ53" s="12">
        <f t="shared" si="131"/>
        <v>-1.5085264538697014</v>
      </c>
      <c r="HK53" s="12">
        <f t="shared" si="132"/>
        <v>0.1177336276673958</v>
      </c>
      <c r="HL53" s="12">
        <f t="shared" si="133"/>
        <v>-0.26325411334551435</v>
      </c>
      <c r="HM53" s="12">
        <f t="shared" si="134"/>
        <v>0.50471801623876023</v>
      </c>
      <c r="HN53" s="12">
        <f t="shared" si="135"/>
        <v>5.6081184190447129</v>
      </c>
      <c r="HO53" s="12">
        <f t="shared" si="136"/>
        <v>-1.3988657844990549</v>
      </c>
      <c r="HP53" s="12">
        <f t="shared" si="137"/>
        <v>-0.43167609407561441</v>
      </c>
      <c r="HQ53" s="12">
        <f t="shared" si="138"/>
        <v>-1.4771156224987234</v>
      </c>
      <c r="HT53" s="10" t="str">
        <f t="shared" si="51"/>
        <v>GODREJPROP</v>
      </c>
      <c r="HU53" s="13">
        <f t="shared" si="139"/>
        <v>31.5</v>
      </c>
      <c r="HV53" s="12">
        <f t="shared" si="140"/>
        <v>8.25</v>
      </c>
      <c r="HW53" s="12">
        <f t="shared" si="141"/>
        <v>15.450000000000045</v>
      </c>
      <c r="HX53" s="12">
        <f t="shared" si="142"/>
        <v>26.75</v>
      </c>
      <c r="HY53">
        <f t="shared" si="143"/>
        <v>26.950000000000045</v>
      </c>
      <c r="HZ53" s="12">
        <f t="shared" si="144"/>
        <v>42</v>
      </c>
      <c r="IA53" s="12">
        <f t="shared" si="145"/>
        <v>25.899999999999977</v>
      </c>
      <c r="IB53" s="12">
        <f t="shared" si="146"/>
        <v>45.25</v>
      </c>
      <c r="IC53" s="12">
        <f t="shared" si="147"/>
        <v>24.100000000000023</v>
      </c>
      <c r="ID53" s="12">
        <f t="shared" si="148"/>
        <v>39.100000000000023</v>
      </c>
      <c r="IE53">
        <f t="shared" si="149"/>
        <v>45</v>
      </c>
      <c r="IF53" s="12">
        <f t="shared" si="150"/>
        <v>34.100000000000023</v>
      </c>
      <c r="IG53" s="12">
        <f t="shared" si="151"/>
        <v>32.949999999999932</v>
      </c>
      <c r="IH53" s="12">
        <f t="shared" si="152"/>
        <v>47.700000000000045</v>
      </c>
      <c r="II53" s="13" t="str">
        <f t="shared" si="92"/>
        <v/>
      </c>
      <c r="IJ53" t="str">
        <f t="shared" si="93"/>
        <v/>
      </c>
      <c r="IK53" t="str">
        <f t="shared" si="94"/>
        <v/>
      </c>
      <c r="IL53" t="str">
        <f t="shared" si="95"/>
        <v/>
      </c>
    </row>
    <row r="54" spans="1:246" x14ac:dyDescent="0.25">
      <c r="A54" t="s">
        <v>62</v>
      </c>
      <c r="B54" s="10">
        <v>43951</v>
      </c>
      <c r="C54" s="12">
        <v>65.356790000000004</v>
      </c>
      <c r="D54" s="12">
        <v>332.31296868000004</v>
      </c>
      <c r="E54" s="8">
        <v>107773</v>
      </c>
      <c r="F54" s="12">
        <v>1.1953381810937345</v>
      </c>
      <c r="G54" s="13">
        <v>13.699999999999989</v>
      </c>
      <c r="H54" s="10" t="s">
        <v>62</v>
      </c>
      <c r="I54" s="10">
        <v>43950</v>
      </c>
      <c r="J54" s="12">
        <v>13.9917</v>
      </c>
      <c r="K54" s="12">
        <v>70.114242045000012</v>
      </c>
      <c r="L54" s="8">
        <v>28971</v>
      </c>
      <c r="M54" s="12">
        <v>0.42215298019901953</v>
      </c>
      <c r="N54" s="12">
        <v>9.3499999999999659</v>
      </c>
      <c r="O54" s="12" t="s">
        <v>62</v>
      </c>
      <c r="P54" s="10">
        <v>43949</v>
      </c>
      <c r="Q54" s="12">
        <v>21.200939999999999</v>
      </c>
      <c r="R54" s="12">
        <v>106.29485426000001</v>
      </c>
      <c r="S54">
        <v>37021</v>
      </c>
      <c r="T54" s="12">
        <v>-0.28098344204716053</v>
      </c>
      <c r="U54" s="12">
        <v>17.699999999999989</v>
      </c>
      <c r="V54" s="12" t="s">
        <v>62</v>
      </c>
      <c r="W54" s="7">
        <v>43948</v>
      </c>
      <c r="X54" s="12">
        <v>17.58839</v>
      </c>
      <c r="Y54" s="12">
        <v>88.036256205000001</v>
      </c>
      <c r="Z54" s="8">
        <v>34544</v>
      </c>
      <c r="AA54" s="12">
        <v>-0.2103997595431342</v>
      </c>
      <c r="AB54" s="12">
        <v>18.399999999999977</v>
      </c>
      <c r="AC54" s="8" t="s">
        <v>62</v>
      </c>
      <c r="AD54" s="10">
        <v>43945</v>
      </c>
      <c r="AE54" s="12">
        <v>25.501069999999999</v>
      </c>
      <c r="AF54" s="12">
        <v>126.05243235</v>
      </c>
      <c r="AG54" s="8">
        <v>43835</v>
      </c>
      <c r="AH54" s="12">
        <v>-0.28973923468877782</v>
      </c>
      <c r="AI54">
        <v>17.149999999999977</v>
      </c>
      <c r="AJ54" s="12" t="s">
        <v>62</v>
      </c>
      <c r="AK54" s="7">
        <v>43944</v>
      </c>
      <c r="AL54" s="12">
        <v>20.409140000000001</v>
      </c>
      <c r="AM54" s="12">
        <v>103.241604495</v>
      </c>
      <c r="AN54" s="8">
        <v>44023</v>
      </c>
      <c r="AO54" s="12">
        <v>-1.8808777429467021</v>
      </c>
      <c r="AP54" s="12">
        <v>19.150000000000034</v>
      </c>
      <c r="AQ54" t="s">
        <v>62</v>
      </c>
      <c r="AR54" s="10">
        <v>43943</v>
      </c>
      <c r="AS54" s="12">
        <v>23.24747</v>
      </c>
      <c r="AT54" s="12">
        <v>118.177191655</v>
      </c>
      <c r="AU54">
        <v>33837</v>
      </c>
      <c r="AV54" s="12">
        <v>-1.9625159454425029E-2</v>
      </c>
      <c r="AW54" s="12">
        <v>10.849999999999966</v>
      </c>
      <c r="AX54" s="10" t="s">
        <v>62</v>
      </c>
      <c r="AY54" s="10">
        <v>43942</v>
      </c>
      <c r="AZ54" s="12">
        <v>25.887149999999998</v>
      </c>
      <c r="BA54" s="12">
        <v>131.94321840000001</v>
      </c>
      <c r="BB54" s="8">
        <v>41680</v>
      </c>
      <c r="BC54" s="12">
        <v>-2.0511837438895788</v>
      </c>
      <c r="BD54" s="12">
        <v>13.799999999999955</v>
      </c>
      <c r="BE54" s="12" t="s">
        <v>62</v>
      </c>
      <c r="BF54" s="10">
        <v>43941</v>
      </c>
      <c r="BG54" s="12">
        <v>31.060549999999999</v>
      </c>
      <c r="BH54" s="12">
        <v>166.08201285999999</v>
      </c>
      <c r="BI54">
        <v>52201</v>
      </c>
      <c r="BJ54" s="12">
        <v>-4.270919255796894</v>
      </c>
      <c r="BK54" s="12">
        <v>33.5</v>
      </c>
      <c r="BL54" s="12" t="s">
        <v>62</v>
      </c>
      <c r="BM54" s="7">
        <v>43938</v>
      </c>
      <c r="BN54" s="12">
        <v>27.309950000000001</v>
      </c>
      <c r="BO54" s="12">
        <v>149.70551144500001</v>
      </c>
      <c r="BP54" s="8">
        <v>49581</v>
      </c>
      <c r="BQ54" s="12">
        <v>-0.13793103448275862</v>
      </c>
      <c r="BR54" s="12">
        <v>29.649999999999977</v>
      </c>
      <c r="BS54" t="s">
        <v>62</v>
      </c>
      <c r="BT54" s="10">
        <v>43937</v>
      </c>
      <c r="BU54" s="12">
        <v>35.95017</v>
      </c>
      <c r="BV54" s="12">
        <v>195.450145475</v>
      </c>
      <c r="BW54" s="8">
        <v>62193</v>
      </c>
      <c r="BX54" s="12">
        <v>1.933134105341805</v>
      </c>
      <c r="BY54">
        <v>33.950000000000045</v>
      </c>
      <c r="BZ54" s="12" t="s">
        <v>62</v>
      </c>
      <c r="CA54" s="7">
        <v>43936</v>
      </c>
      <c r="CB54" s="12">
        <v>21.253360000000001</v>
      </c>
      <c r="CC54" s="12">
        <v>117.50955082500001</v>
      </c>
      <c r="CD54" s="8">
        <v>52698</v>
      </c>
      <c r="CE54" s="12">
        <v>-1.7263544536271769</v>
      </c>
      <c r="CF54" s="12">
        <v>42.700000000000045</v>
      </c>
      <c r="CG54" s="12" t="s">
        <v>62</v>
      </c>
      <c r="CH54" s="10">
        <v>43934</v>
      </c>
      <c r="CI54" s="12">
        <v>32.630020000000002</v>
      </c>
      <c r="CJ54" s="12">
        <v>175.623018355</v>
      </c>
      <c r="CK54" s="8">
        <v>45541</v>
      </c>
      <c r="CL54" s="12">
        <v>3.2890396758081324</v>
      </c>
      <c r="CM54" s="12">
        <v>51</v>
      </c>
      <c r="CN54" s="12" t="s">
        <v>62</v>
      </c>
      <c r="CO54" s="10">
        <v>43930</v>
      </c>
      <c r="CP54" s="12">
        <v>24.905290000000001</v>
      </c>
      <c r="CQ54" s="12">
        <v>132.1169544</v>
      </c>
      <c r="CR54" s="8">
        <v>46551</v>
      </c>
      <c r="CS54" s="12">
        <v>3.1993757315645679</v>
      </c>
      <c r="CT54" s="12">
        <v>34.450000000000045</v>
      </c>
      <c r="CU54" s="12" t="s">
        <v>62</v>
      </c>
      <c r="CV54" s="10">
        <v>43929</v>
      </c>
      <c r="CW54" s="12">
        <v>24.02047</v>
      </c>
      <c r="CX54" s="12">
        <v>123.55625952999999</v>
      </c>
      <c r="CY54" s="8">
        <v>55365</v>
      </c>
      <c r="CZ54" s="12">
        <v>-1.6488284639861066</v>
      </c>
      <c r="DA54" s="12">
        <v>32.100000000000023</v>
      </c>
      <c r="DD54" t="str">
        <f t="shared" si="1"/>
        <v>GRASIM</v>
      </c>
      <c r="DE54" s="12">
        <v>367.11114446421811</v>
      </c>
      <c r="DF54" s="12">
        <v>-34.004341316941606</v>
      </c>
      <c r="DG54" s="12">
        <v>20.539401275500481</v>
      </c>
      <c r="DH54" s="12">
        <v>-31.028815653617663</v>
      </c>
      <c r="DI54" s="12">
        <v>24.949262928276241</v>
      </c>
      <c r="DJ54" s="12">
        <v>-12.209199538702489</v>
      </c>
      <c r="DK54" s="12">
        <v>-10.19687373851505</v>
      </c>
      <c r="DL54" s="12">
        <v>-16.655854452029988</v>
      </c>
      <c r="DM54" s="12">
        <v>13.733456121303769</v>
      </c>
      <c r="DN54" s="12">
        <v>-24.033878003914861</v>
      </c>
      <c r="DO54" s="12">
        <v>69.150524905238512</v>
      </c>
      <c r="DP54" s="12">
        <v>-34.865623741572946</v>
      </c>
      <c r="DQ54" s="12">
        <v>31.016422615436323</v>
      </c>
      <c r="DT54" t="str">
        <f t="shared" si="2"/>
        <v>GRASIM</v>
      </c>
      <c r="DU54" s="13">
        <v>373.95929698094477</v>
      </c>
      <c r="DV54" s="13">
        <v>-34.037971515066253</v>
      </c>
      <c r="DW54" s="13">
        <v>20.739862009219575</v>
      </c>
      <c r="DX54" s="13">
        <v>-30.159018303941522</v>
      </c>
      <c r="DY54" s="13">
        <v>22.094608047383389</v>
      </c>
      <c r="DZ54" s="13">
        <v>-12.638299278258472</v>
      </c>
      <c r="EA54" s="13">
        <v>-10.433296164769015</v>
      </c>
      <c r="EB54" s="13">
        <v>-20.555383374825496</v>
      </c>
      <c r="EC54" s="13">
        <v>10.939143961320694</v>
      </c>
      <c r="ED54" s="13">
        <v>-23.404758240945476</v>
      </c>
      <c r="EE54" s="13">
        <v>66.327029677844905</v>
      </c>
      <c r="EF54" s="13">
        <v>-33.089892244381588</v>
      </c>
      <c r="EG54" s="13">
        <v>32.929962814068624</v>
      </c>
      <c r="EI54" t="str">
        <f t="shared" si="3"/>
        <v>GRASIM</v>
      </c>
      <c r="EJ54" s="12">
        <f t="shared" si="66"/>
        <v>65.356790000000004</v>
      </c>
      <c r="EK54" s="12">
        <f t="shared" si="67"/>
        <v>13.9917</v>
      </c>
      <c r="EL54" s="12">
        <f t="shared" si="68"/>
        <v>21.200939999999999</v>
      </c>
      <c r="EM54" s="12">
        <f t="shared" si="69"/>
        <v>17.58839</v>
      </c>
      <c r="EN54" s="12">
        <f t="shared" si="70"/>
        <v>25.501069999999999</v>
      </c>
      <c r="EO54" s="12">
        <f t="shared" si="71"/>
        <v>20.409140000000001</v>
      </c>
      <c r="EP54" s="12">
        <f t="shared" si="72"/>
        <v>23.24747</v>
      </c>
      <c r="EQ54" s="12">
        <f t="shared" si="73"/>
        <v>25.887149999999998</v>
      </c>
      <c r="ER54" s="12">
        <f t="shared" si="74"/>
        <v>31.060549999999999</v>
      </c>
      <c r="ES54" s="12">
        <f t="shared" si="75"/>
        <v>27.309950000000001</v>
      </c>
      <c r="ET54" s="12">
        <f t="shared" si="76"/>
        <v>35.95017</v>
      </c>
      <c r="EU54" s="12">
        <f t="shared" si="77"/>
        <v>21.253360000000001</v>
      </c>
      <c r="EV54" s="12">
        <f t="shared" si="78"/>
        <v>32.630020000000002</v>
      </c>
      <c r="EW54" s="12">
        <f t="shared" si="79"/>
        <v>24.905290000000001</v>
      </c>
      <c r="EZ54" s="10" t="str">
        <f t="shared" si="4"/>
        <v>GRASIM</v>
      </c>
      <c r="FA54" s="12">
        <f t="shared" si="80"/>
        <v>17.593676666666667</v>
      </c>
      <c r="FB54" s="12">
        <f t="shared" si="81"/>
        <v>19.738247999999999</v>
      </c>
      <c r="FC54" s="12">
        <f t="shared" si="82"/>
        <v>22.360801249999998</v>
      </c>
      <c r="FD54" s="12">
        <f t="shared" si="83"/>
        <v>24.687323076923072</v>
      </c>
      <c r="FF54" s="12"/>
      <c r="FG54" s="10" t="str">
        <f t="shared" si="5"/>
        <v>GRASIM</v>
      </c>
      <c r="FH54" s="12">
        <f t="shared" si="97"/>
        <v>332.31296868000004</v>
      </c>
      <c r="FI54" s="12">
        <f t="shared" si="98"/>
        <v>70.114242045000012</v>
      </c>
      <c r="FJ54" s="12">
        <f t="shared" si="99"/>
        <v>106.29485426000001</v>
      </c>
      <c r="FK54" s="12">
        <f t="shared" si="100"/>
        <v>88.036256205000001</v>
      </c>
      <c r="FL54" s="12">
        <f t="shared" si="101"/>
        <v>126.05243235</v>
      </c>
      <c r="FM54" s="12">
        <f t="shared" si="102"/>
        <v>103.241604495</v>
      </c>
      <c r="FN54" s="12">
        <f t="shared" si="103"/>
        <v>118.177191655</v>
      </c>
      <c r="FO54" s="12">
        <f t="shared" si="104"/>
        <v>131.94321840000001</v>
      </c>
      <c r="FP54" s="12">
        <f t="shared" si="105"/>
        <v>166.08201285999999</v>
      </c>
      <c r="FQ54" s="12">
        <f t="shared" si="106"/>
        <v>149.70551144500001</v>
      </c>
      <c r="FR54" s="12">
        <f t="shared" si="107"/>
        <v>195.450145475</v>
      </c>
      <c r="FS54" s="12">
        <f t="shared" si="108"/>
        <v>117.50955082500001</v>
      </c>
      <c r="FT54" s="12">
        <f t="shared" si="109"/>
        <v>175.623018355</v>
      </c>
      <c r="FU54" s="12">
        <f t="shared" si="110"/>
        <v>132.1169544</v>
      </c>
      <c r="FX54" s="10" t="str">
        <f t="shared" si="20"/>
        <v>GRASIM</v>
      </c>
      <c r="FY54" s="12">
        <f t="shared" si="84"/>
        <v>88.148450836666669</v>
      </c>
      <c r="FZ54" s="12">
        <f t="shared" si="85"/>
        <v>98.747877871</v>
      </c>
      <c r="GA54" s="12">
        <f t="shared" si="86"/>
        <v>113.74272653375</v>
      </c>
      <c r="GB54" s="12">
        <f t="shared" si="87"/>
        <v>129.25746098230769</v>
      </c>
      <c r="GE54" s="10" t="str">
        <f t="shared" si="21"/>
        <v>GRASIM</v>
      </c>
      <c r="GF54" s="8">
        <f t="shared" si="111"/>
        <v>107773</v>
      </c>
      <c r="GG54" s="8">
        <f t="shared" si="112"/>
        <v>28971</v>
      </c>
      <c r="GH54">
        <f t="shared" si="113"/>
        <v>37021</v>
      </c>
      <c r="GI54" s="8">
        <f t="shared" si="114"/>
        <v>34544</v>
      </c>
      <c r="GJ54" s="8">
        <f t="shared" si="115"/>
        <v>43835</v>
      </c>
      <c r="GK54" s="8">
        <f t="shared" si="116"/>
        <v>44023</v>
      </c>
      <c r="GL54">
        <f t="shared" si="117"/>
        <v>33837</v>
      </c>
      <c r="GM54" s="8">
        <f t="shared" si="118"/>
        <v>41680</v>
      </c>
      <c r="GN54" s="8">
        <f t="shared" si="119"/>
        <v>52201</v>
      </c>
      <c r="GO54" s="8">
        <f t="shared" si="120"/>
        <v>49581</v>
      </c>
      <c r="GP54" s="8">
        <f t="shared" si="121"/>
        <v>62193</v>
      </c>
      <c r="GQ54" s="8">
        <f t="shared" si="122"/>
        <v>52698</v>
      </c>
      <c r="GR54" s="8">
        <f t="shared" si="123"/>
        <v>45541</v>
      </c>
      <c r="GS54" s="8">
        <f t="shared" si="124"/>
        <v>46551</v>
      </c>
      <c r="GV54" s="10" t="str">
        <f t="shared" si="96"/>
        <v>GRASIM</v>
      </c>
      <c r="GW54" s="8">
        <f t="shared" si="88"/>
        <v>33512</v>
      </c>
      <c r="GX54" s="8">
        <f t="shared" si="89"/>
        <v>37678.800000000003</v>
      </c>
      <c r="GY54" s="8">
        <f t="shared" si="90"/>
        <v>39514</v>
      </c>
      <c r="GZ54" s="8">
        <f t="shared" si="91"/>
        <v>44052</v>
      </c>
      <c r="HC54" s="10" t="str">
        <f t="shared" si="36"/>
        <v>GRASIM</v>
      </c>
      <c r="HD54" s="12">
        <f t="shared" si="125"/>
        <v>1.1953381810937345</v>
      </c>
      <c r="HE54" s="12">
        <f t="shared" si="126"/>
        <v>0.42215298019901953</v>
      </c>
      <c r="HF54" s="12">
        <f t="shared" si="127"/>
        <v>-0.28098344204716053</v>
      </c>
      <c r="HG54" s="12">
        <f t="shared" si="128"/>
        <v>-0.2103997595431342</v>
      </c>
      <c r="HH54" s="12">
        <f t="shared" si="129"/>
        <v>-0.28973923468877782</v>
      </c>
      <c r="HI54" s="12">
        <f t="shared" si="130"/>
        <v>-1.8808777429467021</v>
      </c>
      <c r="HJ54" s="12">
        <f t="shared" si="131"/>
        <v>-1.9625159454425029E-2</v>
      </c>
      <c r="HK54" s="12">
        <f t="shared" si="132"/>
        <v>-2.0511837438895788</v>
      </c>
      <c r="HL54" s="12">
        <f t="shared" si="133"/>
        <v>-4.270919255796894</v>
      </c>
      <c r="HM54" s="12">
        <f t="shared" si="134"/>
        <v>-0.13793103448275862</v>
      </c>
      <c r="HN54" s="12">
        <f t="shared" si="135"/>
        <v>1.933134105341805</v>
      </c>
      <c r="HO54" s="12">
        <f t="shared" si="136"/>
        <v>-1.7263544536271769</v>
      </c>
      <c r="HP54" s="12">
        <f t="shared" si="137"/>
        <v>3.2890396758081324</v>
      </c>
      <c r="HQ54" s="12">
        <f t="shared" si="138"/>
        <v>3.1993757315645679</v>
      </c>
      <c r="HT54" s="10" t="str">
        <f t="shared" si="51"/>
        <v>GRASIM</v>
      </c>
      <c r="HU54" s="13">
        <f t="shared" si="139"/>
        <v>13.699999999999989</v>
      </c>
      <c r="HV54" s="12">
        <f t="shared" si="140"/>
        <v>9.3499999999999659</v>
      </c>
      <c r="HW54" s="12">
        <f t="shared" si="141"/>
        <v>17.699999999999989</v>
      </c>
      <c r="HX54" s="12">
        <f t="shared" si="142"/>
        <v>18.399999999999977</v>
      </c>
      <c r="HY54">
        <f t="shared" si="143"/>
        <v>17.149999999999977</v>
      </c>
      <c r="HZ54" s="12">
        <f t="shared" si="144"/>
        <v>19.150000000000034</v>
      </c>
      <c r="IA54" s="12">
        <f t="shared" si="145"/>
        <v>10.849999999999966</v>
      </c>
      <c r="IB54" s="12">
        <f t="shared" si="146"/>
        <v>13.799999999999955</v>
      </c>
      <c r="IC54" s="12">
        <f t="shared" si="147"/>
        <v>33.5</v>
      </c>
      <c r="ID54" s="12">
        <f t="shared" si="148"/>
        <v>29.649999999999977</v>
      </c>
      <c r="IE54">
        <f t="shared" si="149"/>
        <v>33.950000000000045</v>
      </c>
      <c r="IF54" s="12">
        <f t="shared" si="150"/>
        <v>42.700000000000045</v>
      </c>
      <c r="IG54" s="12">
        <f t="shared" si="151"/>
        <v>51</v>
      </c>
      <c r="IH54" s="12">
        <f t="shared" si="152"/>
        <v>34.450000000000045</v>
      </c>
      <c r="II54" s="13" t="str">
        <f t="shared" si="92"/>
        <v/>
      </c>
      <c r="IJ54" t="str">
        <f t="shared" si="93"/>
        <v/>
      </c>
      <c r="IK54" t="str">
        <f t="shared" si="94"/>
        <v/>
      </c>
      <c r="IL54" t="str">
        <f t="shared" si="95"/>
        <v/>
      </c>
    </row>
    <row r="55" spans="1:246" x14ac:dyDescent="0.25">
      <c r="A55" t="s">
        <v>63</v>
      </c>
      <c r="B55" s="10">
        <v>43951</v>
      </c>
      <c r="C55" s="12">
        <v>26.372800000000002</v>
      </c>
      <c r="D55" s="12">
        <v>146.54668655500001</v>
      </c>
      <c r="E55" s="8">
        <v>70688</v>
      </c>
      <c r="F55" s="12">
        <v>3.711890945933495</v>
      </c>
      <c r="G55" s="13">
        <v>21.049999999999955</v>
      </c>
      <c r="H55" s="10" t="s">
        <v>63</v>
      </c>
      <c r="I55" s="10">
        <v>43950</v>
      </c>
      <c r="J55" s="12">
        <v>9.7512799999999995</v>
      </c>
      <c r="K55" s="12">
        <v>52.519145460000004</v>
      </c>
      <c r="L55" s="8">
        <v>32152</v>
      </c>
      <c r="M55" s="12">
        <v>1.8012946805516294</v>
      </c>
      <c r="N55" s="12">
        <v>15.549999999999955</v>
      </c>
      <c r="O55" s="12" t="s">
        <v>63</v>
      </c>
      <c r="P55" s="10">
        <v>43949</v>
      </c>
      <c r="Q55" s="12">
        <v>12.09446</v>
      </c>
      <c r="R55" s="12">
        <v>64.214687325</v>
      </c>
      <c r="S55">
        <v>49590</v>
      </c>
      <c r="T55" s="12">
        <v>-0.81255253572429675</v>
      </c>
      <c r="U55" s="12">
        <v>17.299999999999955</v>
      </c>
      <c r="V55" s="12" t="s">
        <v>63</v>
      </c>
      <c r="W55" s="7">
        <v>43948</v>
      </c>
      <c r="X55" s="12">
        <v>12.13123</v>
      </c>
      <c r="Y55" s="12">
        <v>64.761653190000004</v>
      </c>
      <c r="Z55" s="8">
        <v>33967</v>
      </c>
      <c r="AA55" s="12">
        <v>1.7884322678843185</v>
      </c>
      <c r="AB55" s="12">
        <v>14.800000000000068</v>
      </c>
      <c r="AC55" s="8" t="s">
        <v>63</v>
      </c>
      <c r="AD55" s="10">
        <v>43945</v>
      </c>
      <c r="AE55" s="12">
        <v>17.07752</v>
      </c>
      <c r="AF55" s="12">
        <v>90.510391310000003</v>
      </c>
      <c r="AG55" s="8">
        <v>30571</v>
      </c>
      <c r="AH55" s="12">
        <v>-1.130901894260673</v>
      </c>
      <c r="AI55">
        <v>19.899999999999977</v>
      </c>
      <c r="AJ55" s="12" t="s">
        <v>63</v>
      </c>
      <c r="AK55" s="7">
        <v>43944</v>
      </c>
      <c r="AL55" s="12">
        <v>14.38734</v>
      </c>
      <c r="AM55" s="12">
        <v>75.689357935000004</v>
      </c>
      <c r="AN55" s="8">
        <v>34526</v>
      </c>
      <c r="AO55" s="12">
        <v>2.1432709017184832</v>
      </c>
      <c r="AP55" s="12">
        <v>19.299999999999955</v>
      </c>
      <c r="AQ55" t="s">
        <v>63</v>
      </c>
      <c r="AR55" s="10">
        <v>43943</v>
      </c>
      <c r="AS55" s="12">
        <v>28.74821</v>
      </c>
      <c r="AT55" s="12">
        <v>145.10298706500001</v>
      </c>
      <c r="AU55">
        <v>56934</v>
      </c>
      <c r="AV55" s="12">
        <v>2.73918221516475</v>
      </c>
      <c r="AW55" s="12">
        <v>35</v>
      </c>
      <c r="AX55" s="10" t="s">
        <v>63</v>
      </c>
      <c r="AY55" s="10">
        <v>43942</v>
      </c>
      <c r="AZ55" s="12">
        <v>22.962050000000001</v>
      </c>
      <c r="BA55" s="12">
        <v>116.36591215999999</v>
      </c>
      <c r="BB55" s="8">
        <v>68692</v>
      </c>
      <c r="BC55" s="12">
        <v>-4.5147156872083132</v>
      </c>
      <c r="BD55" s="12">
        <v>19.899999999999977</v>
      </c>
      <c r="BE55" s="12" t="s">
        <v>63</v>
      </c>
      <c r="BF55" s="10">
        <v>43941</v>
      </c>
      <c r="BG55" s="12">
        <v>35.782359999999997</v>
      </c>
      <c r="BH55" s="12">
        <v>186.91809778499999</v>
      </c>
      <c r="BI55">
        <v>88873</v>
      </c>
      <c r="BJ55" s="12">
        <v>-0.71888006053728115</v>
      </c>
      <c r="BK55" s="12">
        <v>21.899999999999977</v>
      </c>
      <c r="BL55" s="12" t="s">
        <v>63</v>
      </c>
      <c r="BM55" s="7">
        <v>43938</v>
      </c>
      <c r="BN55" s="12">
        <v>36.346730000000001</v>
      </c>
      <c r="BO55" s="12">
        <v>193.897383585</v>
      </c>
      <c r="BP55" s="8">
        <v>130854</v>
      </c>
      <c r="BQ55" s="12">
        <v>-3.0720145852324561</v>
      </c>
      <c r="BR55" s="12">
        <v>39.450000000000045</v>
      </c>
      <c r="BS55" t="s">
        <v>63</v>
      </c>
      <c r="BT55" s="10">
        <v>43937</v>
      </c>
      <c r="BU55" s="12">
        <v>19.664169999999999</v>
      </c>
      <c r="BV55" s="12">
        <v>108.13543423</v>
      </c>
      <c r="BW55" s="8">
        <v>62054</v>
      </c>
      <c r="BX55" s="12">
        <v>-2.5915996425379806</v>
      </c>
      <c r="BY55">
        <v>18.050000000000068</v>
      </c>
      <c r="BZ55" s="12" t="s">
        <v>63</v>
      </c>
      <c r="CA55" s="7">
        <v>43936</v>
      </c>
      <c r="CB55" s="12">
        <v>35.957909999999998</v>
      </c>
      <c r="CC55" s="12">
        <v>201.71997534499999</v>
      </c>
      <c r="CD55" s="8">
        <v>76442</v>
      </c>
      <c r="CE55" s="12">
        <v>4.5958795562599004</v>
      </c>
      <c r="CF55" s="12">
        <v>42.800000000000068</v>
      </c>
      <c r="CG55" s="12" t="s">
        <v>63</v>
      </c>
      <c r="CH55" s="10">
        <v>43934</v>
      </c>
      <c r="CI55" s="12">
        <v>15.16544</v>
      </c>
      <c r="CJ55" s="12">
        <v>81.426103144999999</v>
      </c>
      <c r="CK55" s="8">
        <v>34087</v>
      </c>
      <c r="CL55" s="12">
        <v>-3.5597529967308432</v>
      </c>
      <c r="CM55" s="12">
        <v>28.75</v>
      </c>
      <c r="CN55" s="12" t="s">
        <v>63</v>
      </c>
      <c r="CO55" s="10">
        <v>43930</v>
      </c>
      <c r="CP55" s="12">
        <v>20.603359999999999</v>
      </c>
      <c r="CQ55" s="12">
        <v>111.18118870000001</v>
      </c>
      <c r="CR55" s="8">
        <v>47275</v>
      </c>
      <c r="CS55" s="12">
        <v>3.5835214446952506</v>
      </c>
      <c r="CT55" s="12">
        <v>30.649999999999977</v>
      </c>
      <c r="CU55" s="12" t="s">
        <v>63</v>
      </c>
      <c r="CV55" s="10">
        <v>43929</v>
      </c>
      <c r="CW55" s="12">
        <v>18.110389999999999</v>
      </c>
      <c r="CX55" s="12">
        <v>94.678893095000006</v>
      </c>
      <c r="CY55" s="8">
        <v>52843</v>
      </c>
      <c r="CZ55" s="12">
        <v>5.496701978812701</v>
      </c>
      <c r="DA55" s="12">
        <v>43.699999999999932</v>
      </c>
      <c r="DD55" t="str">
        <f t="shared" si="1"/>
        <v>HAVELLS</v>
      </c>
      <c r="DE55" s="12">
        <v>170.45475055582452</v>
      </c>
      <c r="DF55" s="12">
        <v>-19.373994374283765</v>
      </c>
      <c r="DG55" s="12">
        <v>-0.30310199377969615</v>
      </c>
      <c r="DH55" s="12">
        <v>-28.963748834725411</v>
      </c>
      <c r="DI55" s="12">
        <v>18.698244428782527</v>
      </c>
      <c r="DJ55" s="12">
        <v>-49.953962351047245</v>
      </c>
      <c r="DK55" s="12">
        <v>25.198795403720482</v>
      </c>
      <c r="DL55" s="12">
        <v>-35.828575868109304</v>
      </c>
      <c r="DM55" s="12">
        <v>-1.5527394073689815</v>
      </c>
      <c r="DN55" s="12">
        <v>84.83734630040324</v>
      </c>
      <c r="DO55" s="12">
        <v>-45.313367768037686</v>
      </c>
      <c r="DP55" s="12">
        <v>137.10429766627277</v>
      </c>
      <c r="DQ55" s="12">
        <v>-26.393364965714323</v>
      </c>
      <c r="DT55" t="str">
        <f t="shared" si="2"/>
        <v>HAVELLS</v>
      </c>
      <c r="DU55" s="13">
        <v>179.03478868789651</v>
      </c>
      <c r="DV55" s="13">
        <v>-18.213188216283189</v>
      </c>
      <c r="DW55" s="13">
        <v>-0.84458292532356549</v>
      </c>
      <c r="DX55" s="13">
        <v>-28.448377857311463</v>
      </c>
      <c r="DY55" s="13">
        <v>19.581396618171745</v>
      </c>
      <c r="DZ55" s="13">
        <v>-47.837491518286683</v>
      </c>
      <c r="EA55" s="13">
        <v>24.69544076231475</v>
      </c>
      <c r="EB55" s="13">
        <v>-37.744973044906374</v>
      </c>
      <c r="EC55" s="13">
        <v>-3.5994739438763292</v>
      </c>
      <c r="ED55" s="13">
        <v>79.309756293748777</v>
      </c>
      <c r="EE55" s="13">
        <v>-46.39329394867471</v>
      </c>
      <c r="EF55" s="13">
        <v>147.73379488121395</v>
      </c>
      <c r="EG55" s="13">
        <v>-26.762697811486884</v>
      </c>
      <c r="EI55" t="str">
        <f t="shared" si="3"/>
        <v>HAVELLS</v>
      </c>
      <c r="EJ55" s="12">
        <f t="shared" si="66"/>
        <v>26.372800000000002</v>
      </c>
      <c r="EK55" s="12">
        <f t="shared" si="67"/>
        <v>9.7512799999999995</v>
      </c>
      <c r="EL55" s="12">
        <f t="shared" si="68"/>
        <v>12.09446</v>
      </c>
      <c r="EM55" s="12">
        <f t="shared" si="69"/>
        <v>12.13123</v>
      </c>
      <c r="EN55" s="12">
        <f t="shared" si="70"/>
        <v>17.07752</v>
      </c>
      <c r="EO55" s="12">
        <f t="shared" si="71"/>
        <v>14.38734</v>
      </c>
      <c r="EP55" s="12">
        <f t="shared" si="72"/>
        <v>28.74821</v>
      </c>
      <c r="EQ55" s="12">
        <f t="shared" si="73"/>
        <v>22.962050000000001</v>
      </c>
      <c r="ER55" s="12">
        <f t="shared" si="74"/>
        <v>35.782359999999997</v>
      </c>
      <c r="ES55" s="12">
        <f t="shared" si="75"/>
        <v>36.346730000000001</v>
      </c>
      <c r="ET55" s="12">
        <f t="shared" si="76"/>
        <v>19.664169999999999</v>
      </c>
      <c r="EU55" s="12">
        <f t="shared" si="77"/>
        <v>35.957909999999998</v>
      </c>
      <c r="EV55" s="12">
        <f t="shared" si="78"/>
        <v>15.16544</v>
      </c>
      <c r="EW55" s="12">
        <f t="shared" si="79"/>
        <v>20.603359999999999</v>
      </c>
      <c r="EZ55" s="10" t="str">
        <f t="shared" si="4"/>
        <v>HAVELLS</v>
      </c>
      <c r="FA55" s="12">
        <f t="shared" si="80"/>
        <v>11.325656666666667</v>
      </c>
      <c r="FB55" s="12">
        <f t="shared" si="81"/>
        <v>13.088365999999999</v>
      </c>
      <c r="FC55" s="12">
        <f t="shared" si="82"/>
        <v>19.11680625</v>
      </c>
      <c r="FD55" s="12">
        <f t="shared" si="83"/>
        <v>21.590158461538465</v>
      </c>
      <c r="FF55" s="12"/>
      <c r="FG55" s="10" t="str">
        <f t="shared" si="5"/>
        <v>HAVELLS</v>
      </c>
      <c r="FH55" s="12">
        <f t="shared" si="97"/>
        <v>146.54668655500001</v>
      </c>
      <c r="FI55" s="12">
        <f t="shared" si="98"/>
        <v>52.519145460000004</v>
      </c>
      <c r="FJ55" s="12">
        <f t="shared" si="99"/>
        <v>64.214687325</v>
      </c>
      <c r="FK55" s="12">
        <f t="shared" si="100"/>
        <v>64.761653190000004</v>
      </c>
      <c r="FL55" s="12">
        <f t="shared" si="101"/>
        <v>90.510391310000003</v>
      </c>
      <c r="FM55" s="12">
        <f t="shared" si="102"/>
        <v>75.689357935000004</v>
      </c>
      <c r="FN55" s="12">
        <f t="shared" si="103"/>
        <v>145.10298706500001</v>
      </c>
      <c r="FO55" s="12">
        <f t="shared" si="104"/>
        <v>116.36591215999999</v>
      </c>
      <c r="FP55" s="12">
        <f t="shared" si="105"/>
        <v>186.91809778499999</v>
      </c>
      <c r="FQ55" s="12">
        <f t="shared" si="106"/>
        <v>193.897383585</v>
      </c>
      <c r="FR55" s="12">
        <f t="shared" si="107"/>
        <v>108.13543423</v>
      </c>
      <c r="FS55" s="12">
        <f t="shared" si="108"/>
        <v>201.71997534499999</v>
      </c>
      <c r="FT55" s="12">
        <f t="shared" si="109"/>
        <v>81.426103144999999</v>
      </c>
      <c r="FU55" s="12">
        <f t="shared" si="110"/>
        <v>111.18118870000001</v>
      </c>
      <c r="FX55" s="10" t="str">
        <f t="shared" si="20"/>
        <v>HAVELLS</v>
      </c>
      <c r="FY55" s="12">
        <f t="shared" si="84"/>
        <v>60.498495325</v>
      </c>
      <c r="FZ55" s="12">
        <f t="shared" si="85"/>
        <v>69.539047044</v>
      </c>
      <c r="GA55" s="12">
        <f t="shared" si="86"/>
        <v>99.510279028749991</v>
      </c>
      <c r="GB55" s="12">
        <f t="shared" si="87"/>
        <v>114.8032551719231</v>
      </c>
      <c r="GE55" s="10" t="str">
        <f t="shared" si="21"/>
        <v>HAVELLS</v>
      </c>
      <c r="GF55" s="8">
        <f t="shared" si="111"/>
        <v>70688</v>
      </c>
      <c r="GG55" s="8">
        <f t="shared" si="112"/>
        <v>32152</v>
      </c>
      <c r="GH55">
        <f t="shared" si="113"/>
        <v>49590</v>
      </c>
      <c r="GI55" s="8">
        <f t="shared" si="114"/>
        <v>33967</v>
      </c>
      <c r="GJ55" s="8">
        <f t="shared" si="115"/>
        <v>30571</v>
      </c>
      <c r="GK55" s="8">
        <f t="shared" si="116"/>
        <v>34526</v>
      </c>
      <c r="GL55">
        <f t="shared" si="117"/>
        <v>56934</v>
      </c>
      <c r="GM55" s="8">
        <f t="shared" si="118"/>
        <v>68692</v>
      </c>
      <c r="GN55" s="8">
        <f t="shared" si="119"/>
        <v>88873</v>
      </c>
      <c r="GO55" s="8">
        <f t="shared" si="120"/>
        <v>130854</v>
      </c>
      <c r="GP55" s="8">
        <f t="shared" si="121"/>
        <v>62054</v>
      </c>
      <c r="GQ55" s="8">
        <f t="shared" si="122"/>
        <v>76442</v>
      </c>
      <c r="GR55" s="8">
        <f t="shared" si="123"/>
        <v>34087</v>
      </c>
      <c r="GS55" s="8">
        <f t="shared" si="124"/>
        <v>47275</v>
      </c>
      <c r="GV55" s="10" t="str">
        <f t="shared" si="96"/>
        <v>HAVELLS</v>
      </c>
      <c r="GW55" s="8">
        <f t="shared" si="88"/>
        <v>38569.666666666664</v>
      </c>
      <c r="GX55" s="8">
        <f t="shared" si="89"/>
        <v>36161.199999999997</v>
      </c>
      <c r="GY55" s="8">
        <f t="shared" si="90"/>
        <v>49413.125</v>
      </c>
      <c r="GZ55" s="8">
        <f t="shared" si="91"/>
        <v>57385.923076923078</v>
      </c>
      <c r="HC55" s="10" t="str">
        <f t="shared" si="36"/>
        <v>HAVELLS</v>
      </c>
      <c r="HD55" s="12">
        <f t="shared" si="125"/>
        <v>3.711890945933495</v>
      </c>
      <c r="HE55" s="12">
        <f t="shared" si="126"/>
        <v>1.8012946805516294</v>
      </c>
      <c r="HF55" s="12">
        <f t="shared" si="127"/>
        <v>-0.81255253572429675</v>
      </c>
      <c r="HG55" s="12">
        <f t="shared" si="128"/>
        <v>1.7884322678843185</v>
      </c>
      <c r="HH55" s="12">
        <f t="shared" si="129"/>
        <v>-1.130901894260673</v>
      </c>
      <c r="HI55" s="12">
        <f t="shared" si="130"/>
        <v>2.1432709017184832</v>
      </c>
      <c r="HJ55" s="12">
        <f t="shared" si="131"/>
        <v>2.73918221516475</v>
      </c>
      <c r="HK55" s="12">
        <f t="shared" si="132"/>
        <v>-4.5147156872083132</v>
      </c>
      <c r="HL55" s="12">
        <f t="shared" si="133"/>
        <v>-0.71888006053728115</v>
      </c>
      <c r="HM55" s="12">
        <f t="shared" si="134"/>
        <v>-3.0720145852324561</v>
      </c>
      <c r="HN55" s="12">
        <f t="shared" si="135"/>
        <v>-2.5915996425379806</v>
      </c>
      <c r="HO55" s="12">
        <f t="shared" si="136"/>
        <v>4.5958795562599004</v>
      </c>
      <c r="HP55" s="12">
        <f t="shared" si="137"/>
        <v>-3.5597529967308432</v>
      </c>
      <c r="HQ55" s="12">
        <f t="shared" si="138"/>
        <v>3.5835214446952506</v>
      </c>
      <c r="HT55" s="10" t="str">
        <f t="shared" si="51"/>
        <v>HAVELLS</v>
      </c>
      <c r="HU55" s="13">
        <f t="shared" si="139"/>
        <v>21.049999999999955</v>
      </c>
      <c r="HV55" s="12">
        <f t="shared" si="140"/>
        <v>15.549999999999955</v>
      </c>
      <c r="HW55" s="12">
        <f t="shared" si="141"/>
        <v>17.299999999999955</v>
      </c>
      <c r="HX55" s="12">
        <f t="shared" si="142"/>
        <v>14.800000000000068</v>
      </c>
      <c r="HY55">
        <f t="shared" si="143"/>
        <v>19.899999999999977</v>
      </c>
      <c r="HZ55" s="12">
        <f t="shared" si="144"/>
        <v>19.299999999999955</v>
      </c>
      <c r="IA55" s="12">
        <f t="shared" si="145"/>
        <v>35</v>
      </c>
      <c r="IB55" s="12">
        <f t="shared" si="146"/>
        <v>19.899999999999977</v>
      </c>
      <c r="IC55" s="12">
        <f t="shared" si="147"/>
        <v>21.899999999999977</v>
      </c>
      <c r="ID55" s="12">
        <f t="shared" si="148"/>
        <v>39.450000000000045</v>
      </c>
      <c r="IE55">
        <f t="shared" si="149"/>
        <v>18.050000000000068</v>
      </c>
      <c r="IF55" s="12">
        <f t="shared" si="150"/>
        <v>42.800000000000068</v>
      </c>
      <c r="IG55" s="12">
        <f t="shared" si="151"/>
        <v>28.75</v>
      </c>
      <c r="IH55" s="12">
        <f t="shared" si="152"/>
        <v>30.649999999999977</v>
      </c>
      <c r="II55" s="13" t="str">
        <f t="shared" si="92"/>
        <v/>
      </c>
      <c r="IJ55" t="str">
        <f t="shared" si="93"/>
        <v/>
      </c>
      <c r="IK55" t="str">
        <f t="shared" si="94"/>
        <v/>
      </c>
      <c r="IL55" t="str">
        <f t="shared" si="95"/>
        <v/>
      </c>
    </row>
    <row r="56" spans="1:246" x14ac:dyDescent="0.25">
      <c r="A56" t="s">
        <v>64</v>
      </c>
      <c r="B56" s="10">
        <v>43951</v>
      </c>
      <c r="C56" s="12">
        <v>80.356979999999993</v>
      </c>
      <c r="D56" s="12">
        <v>423.89300376</v>
      </c>
      <c r="E56" s="8">
        <v>142686</v>
      </c>
      <c r="F56" s="12">
        <v>10.828673106253177</v>
      </c>
      <c r="G56" s="13">
        <v>64.5</v>
      </c>
      <c r="H56" s="10" t="s">
        <v>64</v>
      </c>
      <c r="I56" s="10">
        <v>43950</v>
      </c>
      <c r="J56" s="12">
        <v>38.49156</v>
      </c>
      <c r="K56" s="12">
        <v>185.41209252000002</v>
      </c>
      <c r="L56" s="8">
        <v>74523</v>
      </c>
      <c r="M56" s="12">
        <v>5.073232859265544</v>
      </c>
      <c r="N56" s="12">
        <v>30.800000000000011</v>
      </c>
      <c r="O56" s="12" t="s">
        <v>64</v>
      </c>
      <c r="P56" s="10">
        <v>43949</v>
      </c>
      <c r="Q56" s="12">
        <v>42.622390000000003</v>
      </c>
      <c r="R56" s="12">
        <v>201.98523563499998</v>
      </c>
      <c r="S56">
        <v>58064</v>
      </c>
      <c r="T56" s="12">
        <v>-1.8319188573794289</v>
      </c>
      <c r="U56" s="12">
        <v>19.550000000000011</v>
      </c>
      <c r="V56" s="12" t="s">
        <v>64</v>
      </c>
      <c r="W56" s="7">
        <v>43948</v>
      </c>
      <c r="X56" s="12">
        <v>29.146000000000001</v>
      </c>
      <c r="Y56" s="12">
        <v>139.46163857499999</v>
      </c>
      <c r="Z56" s="8">
        <v>66778</v>
      </c>
      <c r="AA56" s="12">
        <v>3.3967101046784824</v>
      </c>
      <c r="AB56" s="12">
        <v>18.449999999999989</v>
      </c>
      <c r="AC56" s="8" t="s">
        <v>64</v>
      </c>
      <c r="AD56" s="10">
        <v>43945</v>
      </c>
      <c r="AE56" s="12">
        <v>67.384410000000003</v>
      </c>
      <c r="AF56" s="12">
        <v>323.16119386999998</v>
      </c>
      <c r="AG56" s="8">
        <v>104786</v>
      </c>
      <c r="AH56" s="12">
        <v>-2.0096294745656196</v>
      </c>
      <c r="AI56">
        <v>31.75</v>
      </c>
      <c r="AJ56" s="12" t="s">
        <v>64</v>
      </c>
      <c r="AK56" s="7">
        <v>43944</v>
      </c>
      <c r="AL56" s="12">
        <v>30.549880000000002</v>
      </c>
      <c r="AM56" s="12">
        <v>144.721259315</v>
      </c>
      <c r="AN56" s="8">
        <v>61297</v>
      </c>
      <c r="AO56" s="12">
        <v>3.8062283737024272</v>
      </c>
      <c r="AP56" s="12">
        <v>18.350000000000023</v>
      </c>
      <c r="AQ56" t="s">
        <v>64</v>
      </c>
      <c r="AR56" s="10">
        <v>43943</v>
      </c>
      <c r="AS56" s="12">
        <v>37.680509999999998</v>
      </c>
      <c r="AT56" s="12">
        <v>173.89020500000001</v>
      </c>
      <c r="AU56">
        <v>71852</v>
      </c>
      <c r="AV56" s="12">
        <v>1.7116524028966451</v>
      </c>
      <c r="AW56" s="12">
        <v>19.449999999999989</v>
      </c>
      <c r="AX56" s="10" t="s">
        <v>64</v>
      </c>
      <c r="AY56" s="10">
        <v>43942</v>
      </c>
      <c r="AZ56" s="12">
        <v>34.052039999999998</v>
      </c>
      <c r="BA56" s="12">
        <v>155.01994729500001</v>
      </c>
      <c r="BB56" s="8">
        <v>60418</v>
      </c>
      <c r="BC56" s="12">
        <v>-3.1808510638297851</v>
      </c>
      <c r="BD56" s="12">
        <v>17.099999999999966</v>
      </c>
      <c r="BE56" s="12" t="s">
        <v>64</v>
      </c>
      <c r="BF56" s="10">
        <v>43941</v>
      </c>
      <c r="BG56" s="12">
        <v>48.011200000000002</v>
      </c>
      <c r="BH56" s="12">
        <v>224.39785705500003</v>
      </c>
      <c r="BI56">
        <v>115539</v>
      </c>
      <c r="BJ56" s="12">
        <v>3.2180120812740203</v>
      </c>
      <c r="BK56" s="12">
        <v>20.100000000000023</v>
      </c>
      <c r="BL56" s="12" t="s">
        <v>64</v>
      </c>
      <c r="BM56" s="7">
        <v>43938</v>
      </c>
      <c r="BN56" s="12">
        <v>47.064599999999999</v>
      </c>
      <c r="BO56" s="12">
        <v>216.78023421500001</v>
      </c>
      <c r="BP56" s="8">
        <v>119829</v>
      </c>
      <c r="BQ56" s="12">
        <v>-0.59815116911364874</v>
      </c>
      <c r="BR56" s="12">
        <v>21.350000000000023</v>
      </c>
      <c r="BS56" t="s">
        <v>64</v>
      </c>
      <c r="BT56" s="10">
        <v>43937</v>
      </c>
      <c r="BU56" s="12">
        <v>104.84847000000001</v>
      </c>
      <c r="BV56" s="12">
        <v>487.53031229499999</v>
      </c>
      <c r="BW56" s="8">
        <v>225515</v>
      </c>
      <c r="BX56" s="12">
        <v>-3.9582245430809375</v>
      </c>
      <c r="BY56">
        <v>19.300000000000011</v>
      </c>
      <c r="BZ56" s="12" t="s">
        <v>64</v>
      </c>
      <c r="CA56" s="7">
        <v>43936</v>
      </c>
      <c r="CB56" s="12">
        <v>63.331919999999997</v>
      </c>
      <c r="CC56" s="12">
        <v>299.58604662499999</v>
      </c>
      <c r="CD56" s="8">
        <v>124242</v>
      </c>
      <c r="CE56" s="12">
        <v>5.0081833060556438</v>
      </c>
      <c r="CF56" s="12">
        <v>19.300000000000011</v>
      </c>
      <c r="CG56" s="12" t="s">
        <v>64</v>
      </c>
      <c r="CH56" s="10">
        <v>43934</v>
      </c>
      <c r="CI56" s="12">
        <v>22.36731</v>
      </c>
      <c r="CJ56" s="12">
        <v>102.58502193</v>
      </c>
      <c r="CK56" s="8">
        <v>54865</v>
      </c>
      <c r="CL56" s="12">
        <v>-1.7162349429698349</v>
      </c>
      <c r="CM56" s="12">
        <v>17</v>
      </c>
      <c r="CN56" s="12" t="s">
        <v>64</v>
      </c>
      <c r="CO56" s="10">
        <v>43930</v>
      </c>
      <c r="CP56" s="12">
        <v>50.692459999999997</v>
      </c>
      <c r="CQ56" s="12">
        <v>238.05163571999998</v>
      </c>
      <c r="CR56" s="8">
        <v>85608</v>
      </c>
      <c r="CS56" s="12">
        <v>1.4899589721442403</v>
      </c>
      <c r="CT56" s="12">
        <v>19</v>
      </c>
      <c r="CU56" s="12" t="s">
        <v>64</v>
      </c>
      <c r="CV56" s="10">
        <v>43929</v>
      </c>
      <c r="CW56" s="12">
        <v>79.910619999999994</v>
      </c>
      <c r="CX56" s="12">
        <v>373.45139983000001</v>
      </c>
      <c r="CY56" s="8">
        <v>111912</v>
      </c>
      <c r="CZ56" s="12">
        <v>3.3470021057298069</v>
      </c>
      <c r="DA56" s="12">
        <v>27.800000000000011</v>
      </c>
      <c r="DD56" t="str">
        <f t="shared" si="1"/>
        <v>HCLTECH</v>
      </c>
      <c r="DE56" s="12">
        <v>108.76519423998403</v>
      </c>
      <c r="DF56" s="12">
        <v>-9.691690212585458</v>
      </c>
      <c r="DG56" s="12">
        <v>46.237528305770951</v>
      </c>
      <c r="DH56" s="12">
        <v>-56.746671819193786</v>
      </c>
      <c r="DI56" s="12">
        <v>120.57176656667718</v>
      </c>
      <c r="DJ56" s="12">
        <v>-18.923921146502522</v>
      </c>
      <c r="DK56" s="12">
        <v>10.655661158626621</v>
      </c>
      <c r="DL56" s="12">
        <v>-29.074799213516854</v>
      </c>
      <c r="DM56" s="12">
        <v>2.0112781156113164</v>
      </c>
      <c r="DN56" s="12">
        <v>-55.111791330860626</v>
      </c>
      <c r="DO56" s="12">
        <v>65.553910255681515</v>
      </c>
      <c r="DP56" s="12">
        <v>183.1450004493164</v>
      </c>
      <c r="DQ56" s="12">
        <v>-55.876455788493985</v>
      </c>
      <c r="DT56" t="str">
        <f t="shared" si="2"/>
        <v>HCLTECH</v>
      </c>
      <c r="DU56" s="13">
        <v>128.62209147134001</v>
      </c>
      <c r="DV56" s="13">
        <v>-8.2051260147294514</v>
      </c>
      <c r="DW56" s="13">
        <v>44.8321113238433</v>
      </c>
      <c r="DX56" s="13">
        <v>-56.844558932065937</v>
      </c>
      <c r="DY56" s="13">
        <v>123.29904770010877</v>
      </c>
      <c r="DZ56" s="13">
        <v>-16.774346597038061</v>
      </c>
      <c r="EA56" s="13">
        <v>12.172793265817759</v>
      </c>
      <c r="EB56" s="13">
        <v>-30.917367336086215</v>
      </c>
      <c r="EC56" s="13">
        <v>3.5139840436028678</v>
      </c>
      <c r="ED56" s="13">
        <v>-55.535024438884875</v>
      </c>
      <c r="EE56" s="13">
        <v>62.734652627281719</v>
      </c>
      <c r="EF56" s="13">
        <v>192.03683051257309</v>
      </c>
      <c r="EG56" s="13">
        <v>-56.906399059293975</v>
      </c>
      <c r="EI56" t="str">
        <f t="shared" si="3"/>
        <v>HCLTECH</v>
      </c>
      <c r="EJ56" s="12">
        <f t="shared" si="66"/>
        <v>80.356979999999993</v>
      </c>
      <c r="EK56" s="12">
        <f t="shared" si="67"/>
        <v>38.49156</v>
      </c>
      <c r="EL56" s="12">
        <f t="shared" si="68"/>
        <v>42.622390000000003</v>
      </c>
      <c r="EM56" s="12">
        <f t="shared" si="69"/>
        <v>29.146000000000001</v>
      </c>
      <c r="EN56" s="12">
        <f t="shared" si="70"/>
        <v>67.384410000000003</v>
      </c>
      <c r="EO56" s="12">
        <f t="shared" si="71"/>
        <v>30.549880000000002</v>
      </c>
      <c r="EP56" s="12">
        <f t="shared" si="72"/>
        <v>37.680509999999998</v>
      </c>
      <c r="EQ56" s="12">
        <f t="shared" si="73"/>
        <v>34.052039999999998</v>
      </c>
      <c r="ER56" s="12">
        <f t="shared" si="74"/>
        <v>48.011200000000002</v>
      </c>
      <c r="ES56" s="12">
        <f t="shared" si="75"/>
        <v>47.064599999999999</v>
      </c>
      <c r="ET56" s="12">
        <f t="shared" si="76"/>
        <v>104.84847000000001</v>
      </c>
      <c r="EU56" s="12">
        <f t="shared" si="77"/>
        <v>63.331919999999997</v>
      </c>
      <c r="EV56" s="12">
        <f t="shared" si="78"/>
        <v>22.36731</v>
      </c>
      <c r="EW56" s="12">
        <f t="shared" si="79"/>
        <v>50.692459999999997</v>
      </c>
      <c r="EZ56" s="10" t="str">
        <f t="shared" si="4"/>
        <v>HCLTECH</v>
      </c>
      <c r="FA56" s="12">
        <f t="shared" si="80"/>
        <v>36.75331666666667</v>
      </c>
      <c r="FB56" s="12">
        <f t="shared" si="81"/>
        <v>41.638848000000003</v>
      </c>
      <c r="FC56" s="12">
        <f t="shared" si="82"/>
        <v>40.992248750000002</v>
      </c>
      <c r="FD56" s="12">
        <f t="shared" si="83"/>
        <v>47.403288461538459</v>
      </c>
      <c r="FF56" s="12"/>
      <c r="FG56" s="10" t="str">
        <f t="shared" si="5"/>
        <v>HCLTECH</v>
      </c>
      <c r="FH56" s="12">
        <f t="shared" si="97"/>
        <v>423.89300376</v>
      </c>
      <c r="FI56" s="12">
        <f t="shared" si="98"/>
        <v>185.41209252000002</v>
      </c>
      <c r="FJ56" s="12">
        <f t="shared" si="99"/>
        <v>201.98523563499998</v>
      </c>
      <c r="FK56" s="12">
        <f t="shared" si="100"/>
        <v>139.46163857499999</v>
      </c>
      <c r="FL56" s="12">
        <f t="shared" si="101"/>
        <v>323.16119386999998</v>
      </c>
      <c r="FM56" s="12">
        <f t="shared" si="102"/>
        <v>144.721259315</v>
      </c>
      <c r="FN56" s="12">
        <f t="shared" si="103"/>
        <v>173.89020500000001</v>
      </c>
      <c r="FO56" s="12">
        <f t="shared" si="104"/>
        <v>155.01994729500001</v>
      </c>
      <c r="FP56" s="12">
        <f t="shared" si="105"/>
        <v>224.39785705500003</v>
      </c>
      <c r="FQ56" s="12">
        <f t="shared" si="106"/>
        <v>216.78023421500001</v>
      </c>
      <c r="FR56" s="12">
        <f t="shared" si="107"/>
        <v>487.53031229499999</v>
      </c>
      <c r="FS56" s="12">
        <f t="shared" si="108"/>
        <v>299.58604662499999</v>
      </c>
      <c r="FT56" s="12">
        <f t="shared" si="109"/>
        <v>102.58502193</v>
      </c>
      <c r="FU56" s="12">
        <f t="shared" si="110"/>
        <v>238.05163571999998</v>
      </c>
      <c r="FX56" s="10" t="str">
        <f t="shared" si="20"/>
        <v>HCLTECH</v>
      </c>
      <c r="FY56" s="12">
        <f t="shared" si="84"/>
        <v>175.61965557666667</v>
      </c>
      <c r="FZ56" s="12">
        <f t="shared" si="85"/>
        <v>198.94828398300001</v>
      </c>
      <c r="GA56" s="12">
        <f t="shared" si="86"/>
        <v>193.50617865812501</v>
      </c>
      <c r="GB56" s="12">
        <f t="shared" si="87"/>
        <v>222.50636000384617</v>
      </c>
      <c r="GE56" s="10" t="str">
        <f t="shared" si="21"/>
        <v>HCLTECH</v>
      </c>
      <c r="GF56" s="8">
        <f t="shared" si="111"/>
        <v>142686</v>
      </c>
      <c r="GG56" s="8">
        <f t="shared" si="112"/>
        <v>74523</v>
      </c>
      <c r="GH56">
        <f t="shared" si="113"/>
        <v>58064</v>
      </c>
      <c r="GI56" s="8">
        <f t="shared" si="114"/>
        <v>66778</v>
      </c>
      <c r="GJ56" s="8">
        <f t="shared" si="115"/>
        <v>104786</v>
      </c>
      <c r="GK56" s="8">
        <f t="shared" si="116"/>
        <v>61297</v>
      </c>
      <c r="GL56">
        <f t="shared" si="117"/>
        <v>71852</v>
      </c>
      <c r="GM56" s="8">
        <f t="shared" si="118"/>
        <v>60418</v>
      </c>
      <c r="GN56" s="8">
        <f t="shared" si="119"/>
        <v>115539</v>
      </c>
      <c r="GO56" s="8">
        <f t="shared" si="120"/>
        <v>119829</v>
      </c>
      <c r="GP56" s="8">
        <f t="shared" si="121"/>
        <v>225515</v>
      </c>
      <c r="GQ56" s="8">
        <f t="shared" si="122"/>
        <v>124242</v>
      </c>
      <c r="GR56" s="8">
        <f t="shared" si="123"/>
        <v>54865</v>
      </c>
      <c r="GS56" s="8">
        <f t="shared" si="124"/>
        <v>85608</v>
      </c>
      <c r="GV56" s="10" t="str">
        <f t="shared" si="96"/>
        <v>HCLTECH</v>
      </c>
      <c r="GW56" s="8">
        <f t="shared" si="88"/>
        <v>66455</v>
      </c>
      <c r="GX56" s="8">
        <f t="shared" si="89"/>
        <v>73089.600000000006</v>
      </c>
      <c r="GY56" s="8">
        <f t="shared" si="90"/>
        <v>76657.125</v>
      </c>
      <c r="GZ56" s="8">
        <f t="shared" si="91"/>
        <v>94101.230769230766</v>
      </c>
      <c r="HC56" s="10" t="str">
        <f t="shared" si="36"/>
        <v>HCLTECH</v>
      </c>
      <c r="HD56" s="12">
        <f t="shared" si="125"/>
        <v>10.828673106253177</v>
      </c>
      <c r="HE56" s="12">
        <f t="shared" si="126"/>
        <v>5.073232859265544</v>
      </c>
      <c r="HF56" s="12">
        <f t="shared" si="127"/>
        <v>-1.8319188573794289</v>
      </c>
      <c r="HG56" s="12">
        <f t="shared" si="128"/>
        <v>3.3967101046784824</v>
      </c>
      <c r="HH56" s="12">
        <f t="shared" si="129"/>
        <v>-2.0096294745656196</v>
      </c>
      <c r="HI56" s="12">
        <f t="shared" si="130"/>
        <v>3.8062283737024272</v>
      </c>
      <c r="HJ56" s="12">
        <f t="shared" si="131"/>
        <v>1.7116524028966451</v>
      </c>
      <c r="HK56" s="12">
        <f t="shared" si="132"/>
        <v>-3.1808510638297851</v>
      </c>
      <c r="HL56" s="12">
        <f t="shared" si="133"/>
        <v>3.2180120812740203</v>
      </c>
      <c r="HM56" s="12">
        <f t="shared" si="134"/>
        <v>-0.59815116911364874</v>
      </c>
      <c r="HN56" s="12">
        <f t="shared" si="135"/>
        <v>-3.9582245430809375</v>
      </c>
      <c r="HO56" s="12">
        <f t="shared" si="136"/>
        <v>5.0081833060556438</v>
      </c>
      <c r="HP56" s="12">
        <f t="shared" si="137"/>
        <v>-1.7162349429698349</v>
      </c>
      <c r="HQ56" s="12">
        <f t="shared" si="138"/>
        <v>1.4899589721442403</v>
      </c>
      <c r="HT56" s="10" t="str">
        <f t="shared" si="51"/>
        <v>HCLTECH</v>
      </c>
      <c r="HU56" s="13">
        <f t="shared" si="139"/>
        <v>64.5</v>
      </c>
      <c r="HV56" s="12">
        <f t="shared" si="140"/>
        <v>30.800000000000011</v>
      </c>
      <c r="HW56" s="12">
        <f t="shared" si="141"/>
        <v>19.550000000000011</v>
      </c>
      <c r="HX56" s="12">
        <f t="shared" si="142"/>
        <v>18.449999999999989</v>
      </c>
      <c r="HY56">
        <f t="shared" si="143"/>
        <v>31.75</v>
      </c>
      <c r="HZ56" s="12">
        <f t="shared" si="144"/>
        <v>18.350000000000023</v>
      </c>
      <c r="IA56" s="12">
        <f t="shared" si="145"/>
        <v>19.449999999999989</v>
      </c>
      <c r="IB56" s="12">
        <f t="shared" si="146"/>
        <v>17.099999999999966</v>
      </c>
      <c r="IC56" s="12">
        <f t="shared" si="147"/>
        <v>20.100000000000023</v>
      </c>
      <c r="ID56" s="12">
        <f t="shared" si="148"/>
        <v>21.350000000000023</v>
      </c>
      <c r="IE56">
        <f t="shared" si="149"/>
        <v>19.300000000000011</v>
      </c>
      <c r="IF56" s="12">
        <f t="shared" si="150"/>
        <v>19.300000000000011</v>
      </c>
      <c r="IG56" s="12">
        <f t="shared" si="151"/>
        <v>17</v>
      </c>
      <c r="IH56" s="12">
        <f t="shared" si="152"/>
        <v>19</v>
      </c>
      <c r="II56" s="13" t="str">
        <f t="shared" si="92"/>
        <v/>
      </c>
      <c r="IJ56" t="str">
        <f t="shared" si="93"/>
        <v/>
      </c>
      <c r="IK56" t="str">
        <f t="shared" si="94"/>
        <v/>
      </c>
      <c r="IL56" t="str">
        <f t="shared" si="95"/>
        <v/>
      </c>
    </row>
    <row r="57" spans="1:246" x14ac:dyDescent="0.25">
      <c r="A57" t="s">
        <v>65</v>
      </c>
      <c r="B57" s="10">
        <v>43951</v>
      </c>
      <c r="C57" s="12">
        <v>82.37079</v>
      </c>
      <c r="D57" s="12">
        <v>1560.731636645</v>
      </c>
      <c r="E57" s="8">
        <v>279673</v>
      </c>
      <c r="F57" s="12">
        <v>4.322852865115018</v>
      </c>
      <c r="G57" s="13">
        <v>71.5</v>
      </c>
      <c r="H57" s="10" t="s">
        <v>65</v>
      </c>
      <c r="I57" s="10">
        <v>43950</v>
      </c>
      <c r="J57" s="12">
        <v>118.81509</v>
      </c>
      <c r="K57" s="12">
        <v>2142.6401017599997</v>
      </c>
      <c r="L57" s="8">
        <v>374646</v>
      </c>
      <c r="M57" s="12">
        <v>6.5363095931926853</v>
      </c>
      <c r="N57" s="12">
        <v>119</v>
      </c>
      <c r="O57" s="12" t="s">
        <v>65</v>
      </c>
      <c r="P57" s="10">
        <v>43949</v>
      </c>
      <c r="Q57" s="12">
        <v>76.915999999999997</v>
      </c>
      <c r="R57" s="12">
        <v>1285.9811307049999</v>
      </c>
      <c r="S57">
        <v>233697</v>
      </c>
      <c r="T57" s="12">
        <v>8.328882465675953</v>
      </c>
      <c r="U57" s="12">
        <v>112.34999999999991</v>
      </c>
      <c r="V57" s="12" t="s">
        <v>65</v>
      </c>
      <c r="W57" s="7">
        <v>43948</v>
      </c>
      <c r="X57" s="12">
        <v>57.19079</v>
      </c>
      <c r="Y57" s="12">
        <v>926.90171937999992</v>
      </c>
      <c r="Z57" s="8">
        <v>198621</v>
      </c>
      <c r="AA57" s="12">
        <v>1.2845662216034903</v>
      </c>
      <c r="AB57" s="12">
        <v>66.800000000000182</v>
      </c>
      <c r="AC57" s="8" t="s">
        <v>65</v>
      </c>
      <c r="AD57" s="10">
        <v>43945</v>
      </c>
      <c r="AE57" s="12">
        <v>71.664400000000001</v>
      </c>
      <c r="AF57" s="12">
        <v>1146.42303513</v>
      </c>
      <c r="AG57" s="8">
        <v>298693</v>
      </c>
      <c r="AH57" s="12">
        <v>-4.5357540052300962</v>
      </c>
      <c r="AI57">
        <v>55.850000000000136</v>
      </c>
      <c r="AJ57" s="12" t="s">
        <v>65</v>
      </c>
      <c r="AK57" s="7">
        <v>43944</v>
      </c>
      <c r="AL57" s="12">
        <v>44.194209999999998</v>
      </c>
      <c r="AM57" s="12">
        <v>736.62640299500003</v>
      </c>
      <c r="AN57" s="8">
        <v>173378</v>
      </c>
      <c r="AO57" s="12">
        <v>-0.48973950665505461</v>
      </c>
      <c r="AP57" s="12">
        <v>35.400000000000091</v>
      </c>
      <c r="AQ57" t="s">
        <v>65</v>
      </c>
      <c r="AR57" s="10">
        <v>43943</v>
      </c>
      <c r="AS57" s="12">
        <v>53.017499999999998</v>
      </c>
      <c r="AT57" s="12">
        <v>879.70526941499998</v>
      </c>
      <c r="AU57">
        <v>192440</v>
      </c>
      <c r="AV57" s="12">
        <v>1.796729951488019E-2</v>
      </c>
      <c r="AW57" s="12">
        <v>52.849999999999909</v>
      </c>
      <c r="AX57" s="10" t="s">
        <v>65</v>
      </c>
      <c r="AY57" s="10">
        <v>43942</v>
      </c>
      <c r="AZ57" s="12">
        <v>66.045540000000003</v>
      </c>
      <c r="BA57" s="12">
        <v>1106.9479447900001</v>
      </c>
      <c r="BB57" s="8">
        <v>180701</v>
      </c>
      <c r="BC57" s="12">
        <v>-3.6291022747004713</v>
      </c>
      <c r="BD57" s="12">
        <v>43.700000000000045</v>
      </c>
      <c r="BE57" s="12" t="s">
        <v>65</v>
      </c>
      <c r="BF57" s="10">
        <v>43941</v>
      </c>
      <c r="BG57" s="12">
        <v>73.723799999999997</v>
      </c>
      <c r="BH57" s="12">
        <v>1260.5653593100001</v>
      </c>
      <c r="BI57">
        <v>203023</v>
      </c>
      <c r="BJ57" s="12">
        <v>3.1774366297750856</v>
      </c>
      <c r="BK57" s="12">
        <v>64.599999999999909</v>
      </c>
      <c r="BL57" s="12" t="s">
        <v>65</v>
      </c>
      <c r="BM57" s="7">
        <v>43938</v>
      </c>
      <c r="BN57" s="12">
        <v>89.545590000000004</v>
      </c>
      <c r="BO57" s="12">
        <v>1512.047854335</v>
      </c>
      <c r="BP57" s="8">
        <v>325105</v>
      </c>
      <c r="BQ57" s="12">
        <v>3.3369214208826694</v>
      </c>
      <c r="BR57" s="12">
        <v>85.599999999999909</v>
      </c>
      <c r="BS57" t="s">
        <v>65</v>
      </c>
      <c r="BT57" s="10">
        <v>43937</v>
      </c>
      <c r="BU57" s="12">
        <v>78.927490000000006</v>
      </c>
      <c r="BV57" s="12">
        <v>1281.59672155</v>
      </c>
      <c r="BW57" s="8">
        <v>241563</v>
      </c>
      <c r="BX57" s="12">
        <v>2.1111319927331986</v>
      </c>
      <c r="BY57">
        <v>88.700000000000045</v>
      </c>
      <c r="BZ57" s="12" t="s">
        <v>65</v>
      </c>
      <c r="CA57" s="7">
        <v>43936</v>
      </c>
      <c r="CB57" s="12">
        <v>85.123320000000007</v>
      </c>
      <c r="CC57" s="12">
        <v>1398.6053408299999</v>
      </c>
      <c r="CD57" s="8">
        <v>312431</v>
      </c>
      <c r="CE57" s="12">
        <v>-3.516191396810056</v>
      </c>
      <c r="CF57" s="12">
        <v>125.09999999999991</v>
      </c>
      <c r="CG57" s="12" t="s">
        <v>65</v>
      </c>
      <c r="CH57" s="10">
        <v>43934</v>
      </c>
      <c r="CI57" s="12">
        <v>72.878039999999999</v>
      </c>
      <c r="CJ57" s="12">
        <v>1224.5737787200001</v>
      </c>
      <c r="CK57" s="8">
        <v>285995</v>
      </c>
      <c r="CL57" s="12">
        <v>-2.4132464329751575</v>
      </c>
      <c r="CM57" s="12">
        <v>117.20000000000005</v>
      </c>
      <c r="CN57" s="12" t="s">
        <v>65</v>
      </c>
      <c r="CO57" s="10">
        <v>43930</v>
      </c>
      <c r="CP57" s="12">
        <v>85.720339999999993</v>
      </c>
      <c r="CQ57" s="12">
        <v>1431.2462272</v>
      </c>
      <c r="CR57" s="8">
        <v>305756</v>
      </c>
      <c r="CS57" s="12">
        <v>9.186553759302031</v>
      </c>
      <c r="CT57" s="12">
        <v>127.15000000000009</v>
      </c>
      <c r="CU57" s="12" t="s">
        <v>65</v>
      </c>
      <c r="CV57" s="10">
        <v>43929</v>
      </c>
      <c r="CW57" s="12">
        <v>89.749870000000001</v>
      </c>
      <c r="CX57" s="12">
        <v>1440.3795607450002</v>
      </c>
      <c r="CY57" s="8">
        <v>230116</v>
      </c>
      <c r="CZ57" s="12">
        <v>0.31186702247371051</v>
      </c>
      <c r="DA57" s="12">
        <v>157</v>
      </c>
      <c r="DD57" t="str">
        <f t="shared" si="1"/>
        <v>HDFC</v>
      </c>
      <c r="DE57" s="12">
        <v>-30.67312409560099</v>
      </c>
      <c r="DF57" s="12">
        <v>54.47382859223049</v>
      </c>
      <c r="DG57" s="12">
        <v>34.49018626950248</v>
      </c>
      <c r="DH57" s="12">
        <v>-20.196373652748086</v>
      </c>
      <c r="DI57" s="12">
        <v>62.157893534017248</v>
      </c>
      <c r="DJ57" s="12">
        <v>-16.642221907860613</v>
      </c>
      <c r="DK57" s="12">
        <v>-19.725843713292377</v>
      </c>
      <c r="DL57" s="12">
        <v>-10.414899937333663</v>
      </c>
      <c r="DM57" s="12">
        <v>-17.668977333222113</v>
      </c>
      <c r="DN57" s="12">
        <v>13.452980704188105</v>
      </c>
      <c r="DO57" s="12">
        <v>-7.2786517255201053</v>
      </c>
      <c r="DP57" s="12">
        <v>16.80242772720014</v>
      </c>
      <c r="DQ57" s="12">
        <v>-14.98162513121156</v>
      </c>
      <c r="DT57" t="str">
        <f t="shared" si="2"/>
        <v>HDFC</v>
      </c>
      <c r="DU57" s="13">
        <v>-27.15847914155114</v>
      </c>
      <c r="DV57" s="13">
        <v>66.6152053557242</v>
      </c>
      <c r="DW57" s="13">
        <v>38.739750268797266</v>
      </c>
      <c r="DX57" s="13">
        <v>-19.148369233971927</v>
      </c>
      <c r="DY57" s="13">
        <v>55.63154272896481</v>
      </c>
      <c r="DZ57" s="13">
        <v>-16.26440938737888</v>
      </c>
      <c r="EA57" s="13">
        <v>-20.528758957866845</v>
      </c>
      <c r="EB57" s="13">
        <v>-12.186390287932875</v>
      </c>
      <c r="EC57" s="13">
        <v>-16.631913752200798</v>
      </c>
      <c r="ED57" s="13">
        <v>17.981563849998444</v>
      </c>
      <c r="EE57" s="13">
        <v>-8.366092697069309</v>
      </c>
      <c r="EF57" s="13">
        <v>14.211602855967435</v>
      </c>
      <c r="EG57" s="13">
        <v>-14.440034464532417</v>
      </c>
      <c r="EI57" t="str">
        <f t="shared" si="3"/>
        <v>HDFC</v>
      </c>
      <c r="EJ57" s="12">
        <f t="shared" si="66"/>
        <v>82.37079</v>
      </c>
      <c r="EK57" s="12">
        <f t="shared" si="67"/>
        <v>118.81509</v>
      </c>
      <c r="EL57" s="12">
        <f t="shared" si="68"/>
        <v>76.915999999999997</v>
      </c>
      <c r="EM57" s="12">
        <f t="shared" si="69"/>
        <v>57.19079</v>
      </c>
      <c r="EN57" s="12">
        <f t="shared" si="70"/>
        <v>71.664400000000001</v>
      </c>
      <c r="EO57" s="12">
        <f t="shared" si="71"/>
        <v>44.194209999999998</v>
      </c>
      <c r="EP57" s="12">
        <f t="shared" si="72"/>
        <v>53.017499999999998</v>
      </c>
      <c r="EQ57" s="12">
        <f t="shared" si="73"/>
        <v>66.045540000000003</v>
      </c>
      <c r="ER57" s="12">
        <f t="shared" si="74"/>
        <v>73.723799999999997</v>
      </c>
      <c r="ES57" s="12">
        <f t="shared" si="75"/>
        <v>89.545590000000004</v>
      </c>
      <c r="ET57" s="12">
        <f t="shared" si="76"/>
        <v>78.927490000000006</v>
      </c>
      <c r="EU57" s="12">
        <f t="shared" si="77"/>
        <v>85.123320000000007</v>
      </c>
      <c r="EV57" s="12">
        <f t="shared" si="78"/>
        <v>72.878039999999999</v>
      </c>
      <c r="EW57" s="12">
        <f t="shared" si="79"/>
        <v>85.720339999999993</v>
      </c>
      <c r="EZ57" s="10" t="str">
        <f t="shared" si="4"/>
        <v>HDFC</v>
      </c>
      <c r="FA57" s="12">
        <f t="shared" si="80"/>
        <v>84.307293333333334</v>
      </c>
      <c r="FB57" s="12">
        <f t="shared" si="81"/>
        <v>73.756097999999994</v>
      </c>
      <c r="FC57" s="12">
        <f t="shared" si="82"/>
        <v>70.195916249999996</v>
      </c>
      <c r="FD57" s="12">
        <f t="shared" si="83"/>
        <v>74.90477769230769</v>
      </c>
      <c r="FF57" s="12"/>
      <c r="FG57" s="10" t="str">
        <f t="shared" si="5"/>
        <v>HDFC</v>
      </c>
      <c r="FH57" s="12">
        <f t="shared" si="97"/>
        <v>1560.731636645</v>
      </c>
      <c r="FI57" s="12">
        <f t="shared" si="98"/>
        <v>2142.6401017599997</v>
      </c>
      <c r="FJ57" s="12">
        <f t="shared" si="99"/>
        <v>1285.9811307049999</v>
      </c>
      <c r="FK57" s="12">
        <f t="shared" si="100"/>
        <v>926.90171937999992</v>
      </c>
      <c r="FL57" s="12">
        <f t="shared" si="101"/>
        <v>1146.42303513</v>
      </c>
      <c r="FM57" s="12">
        <f t="shared" si="102"/>
        <v>736.62640299500003</v>
      </c>
      <c r="FN57" s="12">
        <f t="shared" si="103"/>
        <v>879.70526941499998</v>
      </c>
      <c r="FO57" s="12">
        <f t="shared" si="104"/>
        <v>1106.9479447900001</v>
      </c>
      <c r="FP57" s="12">
        <f t="shared" si="105"/>
        <v>1260.5653593100001</v>
      </c>
      <c r="FQ57" s="12">
        <f t="shared" si="106"/>
        <v>1512.047854335</v>
      </c>
      <c r="FR57" s="12">
        <f t="shared" si="107"/>
        <v>1281.59672155</v>
      </c>
      <c r="FS57" s="12">
        <f t="shared" si="108"/>
        <v>1398.6053408299999</v>
      </c>
      <c r="FT57" s="12">
        <f t="shared" si="109"/>
        <v>1224.5737787200001</v>
      </c>
      <c r="FU57" s="12">
        <f t="shared" si="110"/>
        <v>1431.2462272</v>
      </c>
      <c r="FX57" s="10" t="str">
        <f t="shared" si="20"/>
        <v>HDFC</v>
      </c>
      <c r="FY57" s="12">
        <f t="shared" si="84"/>
        <v>1451.8409839483331</v>
      </c>
      <c r="FZ57" s="12">
        <f t="shared" si="85"/>
        <v>1247.7144779939999</v>
      </c>
      <c r="GA57" s="12">
        <f t="shared" si="86"/>
        <v>1185.7238704356248</v>
      </c>
      <c r="GB57" s="12">
        <f t="shared" si="87"/>
        <v>1256.4508373938459</v>
      </c>
      <c r="GE57" s="10" t="str">
        <f t="shared" si="21"/>
        <v>HDFC</v>
      </c>
      <c r="GF57" s="8">
        <f t="shared" si="111"/>
        <v>279673</v>
      </c>
      <c r="GG57" s="8">
        <f t="shared" si="112"/>
        <v>374646</v>
      </c>
      <c r="GH57">
        <f t="shared" si="113"/>
        <v>233697</v>
      </c>
      <c r="GI57" s="8">
        <f t="shared" si="114"/>
        <v>198621</v>
      </c>
      <c r="GJ57" s="8">
        <f t="shared" si="115"/>
        <v>298693</v>
      </c>
      <c r="GK57" s="8">
        <f t="shared" si="116"/>
        <v>173378</v>
      </c>
      <c r="GL57">
        <f t="shared" si="117"/>
        <v>192440</v>
      </c>
      <c r="GM57" s="8">
        <f t="shared" si="118"/>
        <v>180701</v>
      </c>
      <c r="GN57" s="8">
        <f t="shared" si="119"/>
        <v>203023</v>
      </c>
      <c r="GO57" s="8">
        <f t="shared" si="120"/>
        <v>325105</v>
      </c>
      <c r="GP57" s="8">
        <f t="shared" si="121"/>
        <v>241563</v>
      </c>
      <c r="GQ57" s="8">
        <f t="shared" si="122"/>
        <v>312431</v>
      </c>
      <c r="GR57" s="8">
        <f t="shared" si="123"/>
        <v>285995</v>
      </c>
      <c r="GS57" s="8">
        <f t="shared" si="124"/>
        <v>305756</v>
      </c>
      <c r="GV57" s="10" t="str">
        <f t="shared" si="96"/>
        <v>HDFC</v>
      </c>
      <c r="GW57" s="8">
        <f t="shared" si="88"/>
        <v>268988</v>
      </c>
      <c r="GX57" s="8">
        <f t="shared" si="89"/>
        <v>255807</v>
      </c>
      <c r="GY57" s="8">
        <f t="shared" si="90"/>
        <v>231899.875</v>
      </c>
      <c r="GZ57" s="8">
        <f t="shared" si="91"/>
        <v>255849.92307692306</v>
      </c>
      <c r="HC57" s="10" t="str">
        <f t="shared" si="36"/>
        <v>HDFC</v>
      </c>
      <c r="HD57" s="12">
        <f t="shared" si="125"/>
        <v>4.322852865115018</v>
      </c>
      <c r="HE57" s="12">
        <f t="shared" si="126"/>
        <v>6.5363095931926853</v>
      </c>
      <c r="HF57" s="12">
        <f t="shared" si="127"/>
        <v>8.328882465675953</v>
      </c>
      <c r="HG57" s="12">
        <f t="shared" si="128"/>
        <v>1.2845662216034903</v>
      </c>
      <c r="HH57" s="12">
        <f t="shared" si="129"/>
        <v>-4.5357540052300962</v>
      </c>
      <c r="HI57" s="12">
        <f t="shared" si="130"/>
        <v>-0.48973950665505461</v>
      </c>
      <c r="HJ57" s="12">
        <f t="shared" si="131"/>
        <v>1.796729951488019E-2</v>
      </c>
      <c r="HK57" s="12">
        <f t="shared" si="132"/>
        <v>-3.6291022747004713</v>
      </c>
      <c r="HL57" s="12">
        <f t="shared" si="133"/>
        <v>3.1774366297750856</v>
      </c>
      <c r="HM57" s="12">
        <f t="shared" si="134"/>
        <v>3.3369214208826694</v>
      </c>
      <c r="HN57" s="12">
        <f t="shared" si="135"/>
        <v>2.1111319927331986</v>
      </c>
      <c r="HO57" s="12">
        <f t="shared" si="136"/>
        <v>-3.516191396810056</v>
      </c>
      <c r="HP57" s="12">
        <f t="shared" si="137"/>
        <v>-2.4132464329751575</v>
      </c>
      <c r="HQ57" s="12">
        <f t="shared" si="138"/>
        <v>9.186553759302031</v>
      </c>
      <c r="HT57" s="10" t="str">
        <f t="shared" si="51"/>
        <v>HDFC</v>
      </c>
      <c r="HU57" s="13">
        <f t="shared" si="139"/>
        <v>71.5</v>
      </c>
      <c r="HV57" s="12">
        <f t="shared" si="140"/>
        <v>119</v>
      </c>
      <c r="HW57" s="12">
        <f t="shared" si="141"/>
        <v>112.34999999999991</v>
      </c>
      <c r="HX57" s="12">
        <f t="shared" si="142"/>
        <v>66.800000000000182</v>
      </c>
      <c r="HY57">
        <f t="shared" si="143"/>
        <v>55.850000000000136</v>
      </c>
      <c r="HZ57" s="12">
        <f t="shared" si="144"/>
        <v>35.400000000000091</v>
      </c>
      <c r="IA57" s="12">
        <f t="shared" si="145"/>
        <v>52.849999999999909</v>
      </c>
      <c r="IB57" s="12">
        <f t="shared" si="146"/>
        <v>43.700000000000045</v>
      </c>
      <c r="IC57" s="12">
        <f t="shared" si="147"/>
        <v>64.599999999999909</v>
      </c>
      <c r="ID57" s="12">
        <f t="shared" si="148"/>
        <v>85.599999999999909</v>
      </c>
      <c r="IE57">
        <f t="shared" si="149"/>
        <v>88.700000000000045</v>
      </c>
      <c r="IF57" s="12">
        <f t="shared" si="150"/>
        <v>125.09999999999991</v>
      </c>
      <c r="IG57" s="12">
        <f t="shared" si="151"/>
        <v>117.20000000000005</v>
      </c>
      <c r="IH57" s="12">
        <f t="shared" si="152"/>
        <v>127.15000000000009</v>
      </c>
      <c r="II57" s="13" t="str">
        <f t="shared" si="92"/>
        <v/>
      </c>
      <c r="IJ57" t="str">
        <f t="shared" si="93"/>
        <v/>
      </c>
      <c r="IK57" t="str">
        <f t="shared" si="94"/>
        <v/>
      </c>
      <c r="IL57" t="str">
        <f t="shared" si="95"/>
        <v/>
      </c>
    </row>
    <row r="58" spans="1:246" x14ac:dyDescent="0.25">
      <c r="A58" t="s">
        <v>66</v>
      </c>
      <c r="B58" s="10">
        <v>43951</v>
      </c>
      <c r="C58" s="12">
        <v>218.97642999999999</v>
      </c>
      <c r="D58" s="12">
        <v>2203.0130436099998</v>
      </c>
      <c r="E58" s="8">
        <v>451072</v>
      </c>
      <c r="F58" s="12">
        <v>2.3436700440077756</v>
      </c>
      <c r="G58" s="13">
        <v>26.899999999999977</v>
      </c>
      <c r="H58" s="10" t="s">
        <v>66</v>
      </c>
      <c r="I58" s="10">
        <v>43950</v>
      </c>
      <c r="J58" s="12">
        <v>279.39019000000002</v>
      </c>
      <c r="K58" s="12">
        <v>2693.5417994949999</v>
      </c>
      <c r="L58" s="8">
        <v>450180</v>
      </c>
      <c r="M58" s="12">
        <v>4.1496671677045285</v>
      </c>
      <c r="N58" s="12">
        <v>58.600000000000023</v>
      </c>
      <c r="O58" s="12" t="s">
        <v>66</v>
      </c>
      <c r="P58" s="10">
        <v>43949</v>
      </c>
      <c r="Q58" s="12">
        <v>147.20773</v>
      </c>
      <c r="R58" s="12">
        <v>1369.7606349350001</v>
      </c>
      <c r="S58">
        <v>239400</v>
      </c>
      <c r="T58" s="12">
        <v>0.38722168441431742</v>
      </c>
      <c r="U58" s="12">
        <v>21.799999999999955</v>
      </c>
      <c r="V58" s="12" t="s">
        <v>66</v>
      </c>
      <c r="W58" s="7">
        <v>43948</v>
      </c>
      <c r="X58" s="12">
        <v>137.10727</v>
      </c>
      <c r="Y58" s="12">
        <v>1290.5669876500001</v>
      </c>
      <c r="Z58" s="8">
        <v>266336</v>
      </c>
      <c r="AA58" s="12">
        <v>-0.86349341719523576</v>
      </c>
      <c r="AB58" s="12">
        <v>31.100000000000023</v>
      </c>
      <c r="AC58" s="8" t="s">
        <v>66</v>
      </c>
      <c r="AD58" s="10">
        <v>43945</v>
      </c>
      <c r="AE58" s="12">
        <v>166.42831000000001</v>
      </c>
      <c r="AF58" s="12">
        <v>1561.12682442</v>
      </c>
      <c r="AG58" s="8">
        <v>293787</v>
      </c>
      <c r="AH58" s="12">
        <v>-1.879679564375103</v>
      </c>
      <c r="AI58">
        <v>32.399999999999977</v>
      </c>
      <c r="AJ58" s="12" t="s">
        <v>66</v>
      </c>
      <c r="AK58" s="7">
        <v>43944</v>
      </c>
      <c r="AL58" s="12">
        <v>204.50895</v>
      </c>
      <c r="AM58" s="12">
        <v>1921.9911302150001</v>
      </c>
      <c r="AN58" s="8">
        <v>424855</v>
      </c>
      <c r="AO58" s="12">
        <v>2.5306913633426662</v>
      </c>
      <c r="AP58" s="12">
        <v>45.950000000000045</v>
      </c>
      <c r="AQ58" t="s">
        <v>66</v>
      </c>
      <c r="AR58" s="10">
        <v>43943</v>
      </c>
      <c r="AS58" s="12">
        <v>191.44677999999999</v>
      </c>
      <c r="AT58" s="12">
        <v>1761.7671415900002</v>
      </c>
      <c r="AU58">
        <v>258479</v>
      </c>
      <c r="AV58" s="12">
        <v>0.87885856887104896</v>
      </c>
      <c r="AW58" s="12">
        <v>25.700000000000045</v>
      </c>
      <c r="AX58" s="10" t="s">
        <v>66</v>
      </c>
      <c r="AY58" s="10">
        <v>43942</v>
      </c>
      <c r="AZ58" s="12">
        <v>165.89148</v>
      </c>
      <c r="BA58" s="12">
        <v>1529.9196199549999</v>
      </c>
      <c r="BB58" s="8">
        <v>291815</v>
      </c>
      <c r="BC58" s="12">
        <v>-2.7200084669524309</v>
      </c>
      <c r="BD58" s="12">
        <v>26</v>
      </c>
      <c r="BE58" s="12" t="s">
        <v>66</v>
      </c>
      <c r="BF58" s="10">
        <v>43941</v>
      </c>
      <c r="BG58" s="12">
        <v>331.16613999999998</v>
      </c>
      <c r="BH58" s="12">
        <v>3131.8495817799999</v>
      </c>
      <c r="BI58">
        <v>555965</v>
      </c>
      <c r="BJ58" s="12">
        <v>3.6251785125782714</v>
      </c>
      <c r="BK58" s="12">
        <v>25.950000000000045</v>
      </c>
      <c r="BL58" s="12" t="s">
        <v>66</v>
      </c>
      <c r="BM58" s="7">
        <v>43938</v>
      </c>
      <c r="BN58" s="12">
        <v>279.41831000000002</v>
      </c>
      <c r="BO58" s="12">
        <v>2533.3029144799998</v>
      </c>
      <c r="BP58" s="8">
        <v>453652</v>
      </c>
      <c r="BQ58" s="12">
        <v>4.0181869849389056</v>
      </c>
      <c r="BR58" s="12">
        <v>32.75</v>
      </c>
      <c r="BS58" t="s">
        <v>66</v>
      </c>
      <c r="BT58" s="10">
        <v>43937</v>
      </c>
      <c r="BU58" s="12">
        <v>269.27231</v>
      </c>
      <c r="BV58" s="12">
        <v>2344.7030480499998</v>
      </c>
      <c r="BW58" s="8">
        <v>467724</v>
      </c>
      <c r="BX58" s="12">
        <v>2.4267346229584206</v>
      </c>
      <c r="BY58">
        <v>34.450000000000045</v>
      </c>
      <c r="BZ58" s="12" t="s">
        <v>66</v>
      </c>
      <c r="CA58" s="7">
        <v>43936</v>
      </c>
      <c r="CB58" s="12">
        <v>289.89523000000003</v>
      </c>
      <c r="CC58" s="12">
        <v>2566.7931187700001</v>
      </c>
      <c r="CD58" s="8">
        <v>517354</v>
      </c>
      <c r="CE58" s="12">
        <v>-3.3729826324900931</v>
      </c>
      <c r="CF58" s="12">
        <v>87.5</v>
      </c>
      <c r="CG58" s="12" t="s">
        <v>66</v>
      </c>
      <c r="CH58" s="10">
        <v>43934</v>
      </c>
      <c r="CI58" s="12">
        <v>170.79258999999999</v>
      </c>
      <c r="CJ58" s="12">
        <v>1550.4828498500001</v>
      </c>
      <c r="CK58" s="8">
        <v>389148</v>
      </c>
      <c r="CL58" s="12">
        <v>-2.9457867142316632</v>
      </c>
      <c r="CM58" s="12">
        <v>60.5</v>
      </c>
      <c r="CN58" s="12" t="s">
        <v>66</v>
      </c>
      <c r="CO58" s="10">
        <v>43930</v>
      </c>
      <c r="CP58" s="12">
        <v>222.29012</v>
      </c>
      <c r="CQ58" s="12">
        <v>2030.3462865400002</v>
      </c>
      <c r="CR58" s="8">
        <v>417910</v>
      </c>
      <c r="CS58" s="12">
        <v>3.7349533130835915</v>
      </c>
      <c r="CT58" s="12">
        <v>40.899999999999977</v>
      </c>
      <c r="CU58" s="12" t="s">
        <v>66</v>
      </c>
      <c r="CV58" s="10">
        <v>43929</v>
      </c>
      <c r="CW58" s="12">
        <v>281.09877</v>
      </c>
      <c r="CX58" s="12">
        <v>2535.7609084599999</v>
      </c>
      <c r="CY58" s="8">
        <v>503019</v>
      </c>
      <c r="CZ58" s="12">
        <v>-0.82580069188706362</v>
      </c>
      <c r="DA58" s="12">
        <v>78.899999999999977</v>
      </c>
      <c r="DD58" t="str">
        <f t="shared" si="1"/>
        <v>HDFCBANK</v>
      </c>
      <c r="DE58" s="12">
        <v>-21.623436384792186</v>
      </c>
      <c r="DF58" s="12">
        <v>89.793151487357363</v>
      </c>
      <c r="DG58" s="12">
        <v>7.3668303657420928</v>
      </c>
      <c r="DH58" s="12">
        <v>-17.6178199490219</v>
      </c>
      <c r="DI58" s="12">
        <v>-18.620524920791969</v>
      </c>
      <c r="DJ58" s="12">
        <v>6.8228726542175373</v>
      </c>
      <c r="DK58" s="12">
        <v>15.404829711568061</v>
      </c>
      <c r="DL58" s="12">
        <v>-49.906871517722188</v>
      </c>
      <c r="DM58" s="12">
        <v>18.519842167823562</v>
      </c>
      <c r="DN58" s="12">
        <v>3.7679329151965217</v>
      </c>
      <c r="DO58" s="12">
        <v>-7.1139218123733947</v>
      </c>
      <c r="DP58" s="12">
        <v>69.735250223677753</v>
      </c>
      <c r="DQ58" s="12">
        <v>-23.166810112838128</v>
      </c>
      <c r="DT58" t="str">
        <f t="shared" si="2"/>
        <v>HDFCBANK</v>
      </c>
      <c r="DU58" s="13">
        <v>-18.211291763764983</v>
      </c>
      <c r="DV58" s="13">
        <v>96.643247790722043</v>
      </c>
      <c r="DW58" s="13">
        <v>6.136345346102809</v>
      </c>
      <c r="DX58" s="13">
        <v>-17.331060650406805</v>
      </c>
      <c r="DY58" s="13">
        <v>-18.775544804654359</v>
      </c>
      <c r="DZ58" s="13">
        <v>9.0945043100529901</v>
      </c>
      <c r="EA58" s="13">
        <v>15.154228928825663</v>
      </c>
      <c r="EB58" s="13">
        <v>-51.149645600620971</v>
      </c>
      <c r="EC58" s="13">
        <v>23.627125831608701</v>
      </c>
      <c r="ED58" s="13">
        <v>8.0436568113327329</v>
      </c>
      <c r="EE58" s="13">
        <v>-8.6524336182740438</v>
      </c>
      <c r="EF58" s="13">
        <v>65.547985198180157</v>
      </c>
      <c r="EG58" s="13">
        <v>-23.634561250522239</v>
      </c>
      <c r="EI58" t="str">
        <f t="shared" si="3"/>
        <v>HDFCBANK</v>
      </c>
      <c r="EJ58" s="12">
        <f t="shared" si="66"/>
        <v>218.97642999999999</v>
      </c>
      <c r="EK58" s="12">
        <f t="shared" si="67"/>
        <v>279.39019000000002</v>
      </c>
      <c r="EL58" s="12">
        <f t="shared" si="68"/>
        <v>147.20773</v>
      </c>
      <c r="EM58" s="12">
        <f t="shared" si="69"/>
        <v>137.10727</v>
      </c>
      <c r="EN58" s="12">
        <f t="shared" si="70"/>
        <v>166.42831000000001</v>
      </c>
      <c r="EO58" s="12">
        <f t="shared" si="71"/>
        <v>204.50895</v>
      </c>
      <c r="EP58" s="12">
        <f t="shared" si="72"/>
        <v>191.44677999999999</v>
      </c>
      <c r="EQ58" s="12">
        <f t="shared" si="73"/>
        <v>165.89148</v>
      </c>
      <c r="ER58" s="12">
        <f t="shared" si="74"/>
        <v>331.16613999999998</v>
      </c>
      <c r="ES58" s="12">
        <f t="shared" si="75"/>
        <v>279.41831000000002</v>
      </c>
      <c r="ET58" s="12">
        <f t="shared" si="76"/>
        <v>269.27231</v>
      </c>
      <c r="EU58" s="12">
        <f t="shared" si="77"/>
        <v>289.89523000000003</v>
      </c>
      <c r="EV58" s="12">
        <f t="shared" si="78"/>
        <v>170.79258999999999</v>
      </c>
      <c r="EW58" s="12">
        <f t="shared" si="79"/>
        <v>222.29012</v>
      </c>
      <c r="EZ58" s="10" t="str">
        <f t="shared" si="4"/>
        <v>HDFCBANK</v>
      </c>
      <c r="FA58" s="12">
        <f t="shared" si="80"/>
        <v>187.90173000000001</v>
      </c>
      <c r="FB58" s="12">
        <f t="shared" si="81"/>
        <v>186.92849000000001</v>
      </c>
      <c r="FC58" s="12">
        <f t="shared" si="82"/>
        <v>202.89335625000001</v>
      </c>
      <c r="FD58" s="12">
        <f t="shared" si="83"/>
        <v>219.60118538461541</v>
      </c>
      <c r="FF58" s="12"/>
      <c r="FG58" s="10" t="str">
        <f t="shared" si="5"/>
        <v>HDFCBANK</v>
      </c>
      <c r="FH58" s="12">
        <f t="shared" si="97"/>
        <v>2203.0130436099998</v>
      </c>
      <c r="FI58" s="12">
        <f t="shared" si="98"/>
        <v>2693.5417994949999</v>
      </c>
      <c r="FJ58" s="12">
        <f t="shared" si="99"/>
        <v>1369.7606349350001</v>
      </c>
      <c r="FK58" s="12">
        <f t="shared" si="100"/>
        <v>1290.5669876500001</v>
      </c>
      <c r="FL58" s="12">
        <f t="shared" si="101"/>
        <v>1561.12682442</v>
      </c>
      <c r="FM58" s="12">
        <f t="shared" si="102"/>
        <v>1921.9911302150001</v>
      </c>
      <c r="FN58" s="12">
        <f t="shared" si="103"/>
        <v>1761.7671415900002</v>
      </c>
      <c r="FO58" s="12">
        <f t="shared" si="104"/>
        <v>1529.9196199549999</v>
      </c>
      <c r="FP58" s="12">
        <f t="shared" si="105"/>
        <v>3131.8495817799999</v>
      </c>
      <c r="FQ58" s="12">
        <f t="shared" si="106"/>
        <v>2533.3029144799998</v>
      </c>
      <c r="FR58" s="12">
        <f t="shared" si="107"/>
        <v>2344.7030480499998</v>
      </c>
      <c r="FS58" s="12">
        <f t="shared" si="108"/>
        <v>2566.7931187700001</v>
      </c>
      <c r="FT58" s="12">
        <f t="shared" si="109"/>
        <v>1550.4828498500001</v>
      </c>
      <c r="FU58" s="12">
        <f t="shared" si="110"/>
        <v>2030.3462865400002</v>
      </c>
      <c r="FX58" s="10" t="str">
        <f t="shared" si="20"/>
        <v>HDFCBANK</v>
      </c>
      <c r="FY58" s="12">
        <f t="shared" si="84"/>
        <v>1784.6231406933337</v>
      </c>
      <c r="FZ58" s="12">
        <f t="shared" si="85"/>
        <v>1767.397475343</v>
      </c>
      <c r="GA58" s="12">
        <f t="shared" si="86"/>
        <v>1907.5654650050001</v>
      </c>
      <c r="GB58" s="12">
        <f t="shared" si="87"/>
        <v>2022.0116875176923</v>
      </c>
      <c r="GE58" s="10" t="str">
        <f t="shared" si="21"/>
        <v>HDFCBANK</v>
      </c>
      <c r="GF58" s="8">
        <f t="shared" si="111"/>
        <v>451072</v>
      </c>
      <c r="GG58" s="8">
        <f t="shared" si="112"/>
        <v>450180</v>
      </c>
      <c r="GH58">
        <f t="shared" si="113"/>
        <v>239400</v>
      </c>
      <c r="GI58" s="8">
        <f t="shared" si="114"/>
        <v>266336</v>
      </c>
      <c r="GJ58" s="8">
        <f t="shared" si="115"/>
        <v>293787</v>
      </c>
      <c r="GK58" s="8">
        <f t="shared" si="116"/>
        <v>424855</v>
      </c>
      <c r="GL58">
        <f t="shared" si="117"/>
        <v>258479</v>
      </c>
      <c r="GM58" s="8">
        <f t="shared" si="118"/>
        <v>291815</v>
      </c>
      <c r="GN58" s="8">
        <f t="shared" si="119"/>
        <v>555965</v>
      </c>
      <c r="GO58" s="8">
        <f t="shared" si="120"/>
        <v>453652</v>
      </c>
      <c r="GP58" s="8">
        <f t="shared" si="121"/>
        <v>467724</v>
      </c>
      <c r="GQ58" s="8">
        <f t="shared" si="122"/>
        <v>517354</v>
      </c>
      <c r="GR58" s="8">
        <f t="shared" si="123"/>
        <v>389148</v>
      </c>
      <c r="GS58" s="8">
        <f t="shared" si="124"/>
        <v>417910</v>
      </c>
      <c r="GV58" s="10" t="str">
        <f t="shared" si="96"/>
        <v>HDFCBANK</v>
      </c>
      <c r="GW58" s="8">
        <f t="shared" si="88"/>
        <v>318638.66666666669</v>
      </c>
      <c r="GX58" s="8">
        <f t="shared" si="89"/>
        <v>334911.59999999998</v>
      </c>
      <c r="GY58" s="8">
        <f t="shared" si="90"/>
        <v>347602.125</v>
      </c>
      <c r="GZ58" s="8">
        <f t="shared" si="91"/>
        <v>386661.92307692306</v>
      </c>
      <c r="HC58" s="10" t="str">
        <f t="shared" si="36"/>
        <v>HDFCBANK</v>
      </c>
      <c r="HD58" s="12">
        <f t="shared" si="125"/>
        <v>2.3436700440077756</v>
      </c>
      <c r="HE58" s="12">
        <f t="shared" si="126"/>
        <v>4.1496671677045285</v>
      </c>
      <c r="HF58" s="12">
        <f t="shared" si="127"/>
        <v>0.38722168441431742</v>
      </c>
      <c r="HG58" s="12">
        <f t="shared" si="128"/>
        <v>-0.86349341719523576</v>
      </c>
      <c r="HH58" s="12">
        <f t="shared" si="129"/>
        <v>-1.879679564375103</v>
      </c>
      <c r="HI58" s="12">
        <f t="shared" si="130"/>
        <v>2.5306913633426662</v>
      </c>
      <c r="HJ58" s="12">
        <f t="shared" si="131"/>
        <v>0.87885856887104896</v>
      </c>
      <c r="HK58" s="12">
        <f t="shared" si="132"/>
        <v>-2.7200084669524309</v>
      </c>
      <c r="HL58" s="12">
        <f t="shared" si="133"/>
        <v>3.6251785125782714</v>
      </c>
      <c r="HM58" s="12">
        <f t="shared" si="134"/>
        <v>4.0181869849389056</v>
      </c>
      <c r="HN58" s="12">
        <f t="shared" si="135"/>
        <v>2.4267346229584206</v>
      </c>
      <c r="HO58" s="12">
        <f t="shared" si="136"/>
        <v>-3.3729826324900931</v>
      </c>
      <c r="HP58" s="12">
        <f t="shared" si="137"/>
        <v>-2.9457867142316632</v>
      </c>
      <c r="HQ58" s="12">
        <f t="shared" si="138"/>
        <v>3.7349533130835915</v>
      </c>
      <c r="HT58" s="10" t="str">
        <f t="shared" si="51"/>
        <v>HDFCBANK</v>
      </c>
      <c r="HU58" s="13">
        <f t="shared" si="139"/>
        <v>26.899999999999977</v>
      </c>
      <c r="HV58" s="12">
        <f t="shared" si="140"/>
        <v>58.600000000000023</v>
      </c>
      <c r="HW58" s="12">
        <f t="shared" si="141"/>
        <v>21.799999999999955</v>
      </c>
      <c r="HX58" s="12">
        <f t="shared" si="142"/>
        <v>31.100000000000023</v>
      </c>
      <c r="HY58">
        <f t="shared" si="143"/>
        <v>32.399999999999977</v>
      </c>
      <c r="HZ58" s="12">
        <f t="shared" si="144"/>
        <v>45.950000000000045</v>
      </c>
      <c r="IA58" s="12">
        <f t="shared" si="145"/>
        <v>25.700000000000045</v>
      </c>
      <c r="IB58" s="12">
        <f t="shared" si="146"/>
        <v>26</v>
      </c>
      <c r="IC58" s="12">
        <f t="shared" si="147"/>
        <v>25.950000000000045</v>
      </c>
      <c r="ID58" s="12">
        <f t="shared" si="148"/>
        <v>32.75</v>
      </c>
      <c r="IE58">
        <f t="shared" si="149"/>
        <v>34.450000000000045</v>
      </c>
      <c r="IF58" s="12">
        <f t="shared" si="150"/>
        <v>87.5</v>
      </c>
      <c r="IG58" s="12">
        <f t="shared" si="151"/>
        <v>60.5</v>
      </c>
      <c r="IH58" s="12">
        <f t="shared" si="152"/>
        <v>40.899999999999977</v>
      </c>
      <c r="II58" s="13" t="str">
        <f t="shared" si="92"/>
        <v/>
      </c>
      <c r="IJ58" t="str">
        <f t="shared" si="93"/>
        <v/>
      </c>
      <c r="IK58" t="str">
        <f t="shared" si="94"/>
        <v/>
      </c>
      <c r="IL58" t="str">
        <f t="shared" si="95"/>
        <v/>
      </c>
    </row>
    <row r="59" spans="1:246" x14ac:dyDescent="0.25">
      <c r="A59" t="s">
        <v>67</v>
      </c>
      <c r="B59" s="10">
        <v>43951</v>
      </c>
      <c r="C59" s="12">
        <v>37.514130000000002</v>
      </c>
      <c r="D59" s="12">
        <v>188.06014564500001</v>
      </c>
      <c r="E59" s="8">
        <v>78012</v>
      </c>
      <c r="F59" s="12">
        <v>1.2985695444861474</v>
      </c>
      <c r="G59" s="13">
        <v>17.550000000000011</v>
      </c>
      <c r="H59" s="10" t="s">
        <v>67</v>
      </c>
      <c r="I59" s="10">
        <v>43950</v>
      </c>
      <c r="J59" s="12">
        <v>42.30744</v>
      </c>
      <c r="K59" s="12">
        <v>209.65165855999999</v>
      </c>
      <c r="L59" s="8">
        <v>82075</v>
      </c>
      <c r="M59" s="12">
        <v>1.32675100277693</v>
      </c>
      <c r="N59" s="12">
        <v>20.449999999999989</v>
      </c>
      <c r="O59" s="12" t="s">
        <v>67</v>
      </c>
      <c r="P59" s="10">
        <v>43949</v>
      </c>
      <c r="Q59" s="12">
        <v>57.908819999999999</v>
      </c>
      <c r="R59" s="12">
        <v>279.28602144499996</v>
      </c>
      <c r="S59">
        <v>154993</v>
      </c>
      <c r="T59" s="12">
        <v>0.15471892728210418</v>
      </c>
      <c r="U59" s="12">
        <v>25.450000000000045</v>
      </c>
      <c r="V59" s="12" t="s">
        <v>67</v>
      </c>
      <c r="W59" s="7">
        <v>43948</v>
      </c>
      <c r="X59" s="12">
        <v>56.12312</v>
      </c>
      <c r="Y59" s="12">
        <v>270.119906345</v>
      </c>
      <c r="Z59" s="8">
        <v>138387</v>
      </c>
      <c r="AA59" s="12">
        <v>7.2350281239660195</v>
      </c>
      <c r="AB59" s="12">
        <v>32.399999999999977</v>
      </c>
      <c r="AC59" s="8" t="s">
        <v>67</v>
      </c>
      <c r="AD59" s="10">
        <v>43945</v>
      </c>
      <c r="AE59" s="12">
        <v>44.022979999999997</v>
      </c>
      <c r="AF59" s="12">
        <v>204.07538847999999</v>
      </c>
      <c r="AG59" s="8">
        <v>108631</v>
      </c>
      <c r="AH59" s="12">
        <v>-7.1852610030706296</v>
      </c>
      <c r="AI59">
        <v>27.600000000000023</v>
      </c>
      <c r="AJ59" s="12" t="s">
        <v>67</v>
      </c>
      <c r="AK59" s="7">
        <v>43944</v>
      </c>
      <c r="AL59" s="12">
        <v>29.966699999999999</v>
      </c>
      <c r="AM59" s="12">
        <v>148.84472221999999</v>
      </c>
      <c r="AN59" s="8">
        <v>64162</v>
      </c>
      <c r="AO59" s="12">
        <v>-3.1370991760150813</v>
      </c>
      <c r="AP59" s="12">
        <v>25.599999999999966</v>
      </c>
      <c r="AQ59" t="s">
        <v>67</v>
      </c>
      <c r="AR59" s="10">
        <v>43943</v>
      </c>
      <c r="AS59" s="12">
        <v>21.03584</v>
      </c>
      <c r="AT59" s="12">
        <v>104.42938103500001</v>
      </c>
      <c r="AU59">
        <v>54411</v>
      </c>
      <c r="AV59" s="12">
        <v>1.7225747960108699</v>
      </c>
      <c r="AW59" s="12">
        <v>18.649999999999977</v>
      </c>
      <c r="AX59" s="10" t="s">
        <v>67</v>
      </c>
      <c r="AY59" s="10">
        <v>43942</v>
      </c>
      <c r="AZ59" s="12">
        <v>29.024539999999998</v>
      </c>
      <c r="BA59" s="12">
        <v>144.28760013499999</v>
      </c>
      <c r="BB59" s="8">
        <v>58023</v>
      </c>
      <c r="BC59" s="12">
        <v>-2.6559118630729883</v>
      </c>
      <c r="BD59" s="12">
        <v>13.950000000000045</v>
      </c>
      <c r="BE59" s="12" t="s">
        <v>67</v>
      </c>
      <c r="BF59" s="10">
        <v>43941</v>
      </c>
      <c r="BG59" s="12">
        <v>41.645229999999998</v>
      </c>
      <c r="BH59" s="12">
        <v>211.888456905</v>
      </c>
      <c r="BI59">
        <v>116170</v>
      </c>
      <c r="BJ59" s="12">
        <v>2.8052472250252225</v>
      </c>
      <c r="BK59" s="12">
        <v>19.299999999999955</v>
      </c>
      <c r="BL59" s="12" t="s">
        <v>67</v>
      </c>
      <c r="BM59" s="7">
        <v>43938</v>
      </c>
      <c r="BN59" s="12">
        <v>65.253559999999993</v>
      </c>
      <c r="BO59" s="12">
        <v>330.284752105</v>
      </c>
      <c r="BP59" s="8">
        <v>133120</v>
      </c>
      <c r="BQ59" s="12">
        <v>0.98019195425771111</v>
      </c>
      <c r="BR59" s="12">
        <v>27.450000000000045</v>
      </c>
      <c r="BS59" t="s">
        <v>67</v>
      </c>
      <c r="BT59" s="10">
        <v>43937</v>
      </c>
      <c r="BU59" s="12">
        <v>50.653649999999999</v>
      </c>
      <c r="BV59" s="12">
        <v>245.21127734999999</v>
      </c>
      <c r="BW59" s="8">
        <v>90897</v>
      </c>
      <c r="BX59" s="12">
        <v>3.826584693661228</v>
      </c>
      <c r="BY59">
        <v>32.399999999999977</v>
      </c>
      <c r="BZ59" s="12" t="s">
        <v>67</v>
      </c>
      <c r="CA59" s="7">
        <v>43936</v>
      </c>
      <c r="CB59" s="12">
        <v>39.518300000000004</v>
      </c>
      <c r="CC59" s="12">
        <v>189.38568912</v>
      </c>
      <c r="CD59" s="8">
        <v>128054</v>
      </c>
      <c r="CE59" s="12">
        <v>-1.4231896190874866</v>
      </c>
      <c r="CF59" s="12">
        <v>20.199999999999989</v>
      </c>
      <c r="CG59" s="12" t="s">
        <v>67</v>
      </c>
      <c r="CH59" s="10">
        <v>43934</v>
      </c>
      <c r="CI59" s="12">
        <v>41.437919999999998</v>
      </c>
      <c r="CJ59" s="12">
        <v>192.948830155</v>
      </c>
      <c r="CK59" s="8">
        <v>183307</v>
      </c>
      <c r="CL59" s="12">
        <v>1.1116993118051879</v>
      </c>
      <c r="CM59" s="12">
        <v>29.449999999999989</v>
      </c>
      <c r="CN59" s="12" t="s">
        <v>67</v>
      </c>
      <c r="CO59" s="10">
        <v>43930</v>
      </c>
      <c r="CP59" s="12">
        <v>36.333410000000001</v>
      </c>
      <c r="CQ59" s="12">
        <v>174.08434520500001</v>
      </c>
      <c r="CR59" s="8">
        <v>130668</v>
      </c>
      <c r="CS59" s="12">
        <v>-0.75535039865715958</v>
      </c>
      <c r="CT59" s="12">
        <v>30.25</v>
      </c>
      <c r="CU59" s="12" t="s">
        <v>67</v>
      </c>
      <c r="CV59" s="10">
        <v>43929</v>
      </c>
      <c r="CW59" s="12">
        <v>71.753399999999999</v>
      </c>
      <c r="CX59" s="12">
        <v>342.99438166499999</v>
      </c>
      <c r="CY59" s="8">
        <v>279754</v>
      </c>
      <c r="CZ59" s="12">
        <v>1.4027630180658921</v>
      </c>
      <c r="DA59" s="12">
        <v>43.150000000000034</v>
      </c>
      <c r="DD59" t="str">
        <f t="shared" si="1"/>
        <v>HDFCLIFE</v>
      </c>
      <c r="DE59" s="12">
        <v>-11.329709384448689</v>
      </c>
      <c r="DF59" s="12">
        <v>-26.941284591880819</v>
      </c>
      <c r="DG59" s="12">
        <v>3.1817546850567084</v>
      </c>
      <c r="DH59" s="12">
        <v>27.485963012953697</v>
      </c>
      <c r="DI59" s="12">
        <v>46.906332695959172</v>
      </c>
      <c r="DJ59" s="12">
        <v>42.455447464898</v>
      </c>
      <c r="DK59" s="12">
        <v>-27.523950422642351</v>
      </c>
      <c r="DL59" s="12">
        <v>-30.305247443704836</v>
      </c>
      <c r="DM59" s="12">
        <v>-36.179374734497237</v>
      </c>
      <c r="DN59" s="12">
        <v>28.823016702646292</v>
      </c>
      <c r="DO59" s="12">
        <v>28.177705012614396</v>
      </c>
      <c r="DP59" s="12">
        <v>-4.6325201651047996</v>
      </c>
      <c r="DQ59" s="12">
        <v>14.049080446894463</v>
      </c>
      <c r="DT59" t="str">
        <f t="shared" si="2"/>
        <v>HDFCLIFE</v>
      </c>
      <c r="DU59" s="13">
        <v>-10.298756071524579</v>
      </c>
      <c r="DV59" s="13">
        <v>-24.932992537441809</v>
      </c>
      <c r="DW59" s="13">
        <v>3.3933504657346125</v>
      </c>
      <c r="DX59" s="13">
        <v>32.362803940697916</v>
      </c>
      <c r="DY59" s="13">
        <v>37.106230866799756</v>
      </c>
      <c r="DZ59" s="13">
        <v>42.531460729537386</v>
      </c>
      <c r="EA59" s="13">
        <v>-27.624147232823464</v>
      </c>
      <c r="EB59" s="13">
        <v>-31.903982764058163</v>
      </c>
      <c r="EC59" s="13">
        <v>-35.846733597426535</v>
      </c>
      <c r="ED59" s="13">
        <v>34.693948693710027</v>
      </c>
      <c r="EE59" s="13">
        <v>29.477194654674971</v>
      </c>
      <c r="EF59" s="13">
        <v>-1.8466766718086096</v>
      </c>
      <c r="EG59" s="13">
        <v>10.836405150494928</v>
      </c>
      <c r="EI59" t="str">
        <f t="shared" si="3"/>
        <v>HDFCLIFE</v>
      </c>
      <c r="EJ59" s="12">
        <f t="shared" si="66"/>
        <v>37.514130000000002</v>
      </c>
      <c r="EK59" s="12">
        <f t="shared" si="67"/>
        <v>42.30744</v>
      </c>
      <c r="EL59" s="12">
        <f t="shared" si="68"/>
        <v>57.908819999999999</v>
      </c>
      <c r="EM59" s="12">
        <f t="shared" si="69"/>
        <v>56.12312</v>
      </c>
      <c r="EN59" s="12">
        <f t="shared" si="70"/>
        <v>44.022979999999997</v>
      </c>
      <c r="EO59" s="12">
        <f t="shared" si="71"/>
        <v>29.966699999999999</v>
      </c>
      <c r="EP59" s="12">
        <f t="shared" si="72"/>
        <v>21.03584</v>
      </c>
      <c r="EQ59" s="12">
        <f t="shared" si="73"/>
        <v>29.024539999999998</v>
      </c>
      <c r="ER59" s="12">
        <f t="shared" si="74"/>
        <v>41.645229999999998</v>
      </c>
      <c r="ES59" s="12">
        <f t="shared" si="75"/>
        <v>65.253559999999993</v>
      </c>
      <c r="ET59" s="12">
        <f t="shared" si="76"/>
        <v>50.653649999999999</v>
      </c>
      <c r="EU59" s="12">
        <f t="shared" si="77"/>
        <v>39.518300000000004</v>
      </c>
      <c r="EV59" s="12">
        <f t="shared" si="78"/>
        <v>41.437919999999998</v>
      </c>
      <c r="EW59" s="12">
        <f t="shared" si="79"/>
        <v>36.333410000000001</v>
      </c>
      <c r="EZ59" s="10" t="str">
        <f t="shared" si="4"/>
        <v>HDFCLIFE</v>
      </c>
      <c r="FA59" s="12">
        <f t="shared" si="80"/>
        <v>52.113126666666666</v>
      </c>
      <c r="FB59" s="12">
        <f t="shared" si="81"/>
        <v>46.065812000000001</v>
      </c>
      <c r="FC59" s="12">
        <f t="shared" si="82"/>
        <v>40.254333750000001</v>
      </c>
      <c r="FD59" s="12">
        <f t="shared" si="83"/>
        <v>42.710116153846151</v>
      </c>
      <c r="FF59" s="12"/>
      <c r="FG59" s="10" t="str">
        <f t="shared" si="5"/>
        <v>HDFCLIFE</v>
      </c>
      <c r="FH59" s="12">
        <f t="shared" si="97"/>
        <v>188.06014564500001</v>
      </c>
      <c r="FI59" s="12">
        <f t="shared" si="98"/>
        <v>209.65165855999999</v>
      </c>
      <c r="FJ59" s="12">
        <f t="shared" si="99"/>
        <v>279.28602144499996</v>
      </c>
      <c r="FK59" s="12">
        <f t="shared" si="100"/>
        <v>270.119906345</v>
      </c>
      <c r="FL59" s="12">
        <f t="shared" si="101"/>
        <v>204.07538847999999</v>
      </c>
      <c r="FM59" s="12">
        <f t="shared" si="102"/>
        <v>148.84472221999999</v>
      </c>
      <c r="FN59" s="12">
        <f t="shared" si="103"/>
        <v>104.42938103500001</v>
      </c>
      <c r="FO59" s="12">
        <f t="shared" si="104"/>
        <v>144.28760013499999</v>
      </c>
      <c r="FP59" s="12">
        <f t="shared" si="105"/>
        <v>211.888456905</v>
      </c>
      <c r="FQ59" s="12">
        <f t="shared" si="106"/>
        <v>330.284752105</v>
      </c>
      <c r="FR59" s="12">
        <f t="shared" si="107"/>
        <v>245.21127734999999</v>
      </c>
      <c r="FS59" s="12">
        <f t="shared" si="108"/>
        <v>189.38568912</v>
      </c>
      <c r="FT59" s="12">
        <f t="shared" si="109"/>
        <v>192.948830155</v>
      </c>
      <c r="FU59" s="12">
        <f t="shared" si="110"/>
        <v>174.08434520500001</v>
      </c>
      <c r="FX59" s="10" t="str">
        <f t="shared" si="20"/>
        <v>HDFCLIFE</v>
      </c>
      <c r="FY59" s="12">
        <f t="shared" si="84"/>
        <v>253.01919544999998</v>
      </c>
      <c r="FZ59" s="12">
        <f t="shared" si="85"/>
        <v>222.39553941</v>
      </c>
      <c r="GA59" s="12">
        <f t="shared" si="86"/>
        <v>196.57289189062499</v>
      </c>
      <c r="GB59" s="12">
        <f t="shared" si="87"/>
        <v>208.0383099276923</v>
      </c>
      <c r="GE59" s="10" t="str">
        <f t="shared" si="21"/>
        <v>HDFCLIFE</v>
      </c>
      <c r="GF59" s="8">
        <f t="shared" si="111"/>
        <v>78012</v>
      </c>
      <c r="GG59" s="8">
        <f t="shared" si="112"/>
        <v>82075</v>
      </c>
      <c r="GH59">
        <f t="shared" si="113"/>
        <v>154993</v>
      </c>
      <c r="GI59" s="8">
        <f t="shared" si="114"/>
        <v>138387</v>
      </c>
      <c r="GJ59" s="8">
        <f t="shared" si="115"/>
        <v>108631</v>
      </c>
      <c r="GK59" s="8">
        <f t="shared" si="116"/>
        <v>64162</v>
      </c>
      <c r="GL59">
        <f t="shared" si="117"/>
        <v>54411</v>
      </c>
      <c r="GM59" s="8">
        <f t="shared" si="118"/>
        <v>58023</v>
      </c>
      <c r="GN59" s="8">
        <f t="shared" si="119"/>
        <v>116170</v>
      </c>
      <c r="GO59" s="8">
        <f t="shared" si="120"/>
        <v>133120</v>
      </c>
      <c r="GP59" s="8">
        <f t="shared" si="121"/>
        <v>90897</v>
      </c>
      <c r="GQ59" s="8">
        <f t="shared" si="122"/>
        <v>128054</v>
      </c>
      <c r="GR59" s="8">
        <f t="shared" si="123"/>
        <v>183307</v>
      </c>
      <c r="GS59" s="8">
        <f t="shared" si="124"/>
        <v>130668</v>
      </c>
      <c r="GV59" s="10" t="str">
        <f t="shared" si="96"/>
        <v>HDFCLIFE</v>
      </c>
      <c r="GW59" s="8">
        <f t="shared" si="88"/>
        <v>125151.66666666667</v>
      </c>
      <c r="GX59" s="8">
        <f t="shared" si="89"/>
        <v>109649.60000000001</v>
      </c>
      <c r="GY59" s="8">
        <f t="shared" si="90"/>
        <v>97106.5</v>
      </c>
      <c r="GZ59" s="8">
        <f t="shared" si="91"/>
        <v>110992.15384615384</v>
      </c>
      <c r="HC59" s="10" t="str">
        <f t="shared" si="36"/>
        <v>HDFCLIFE</v>
      </c>
      <c r="HD59" s="12">
        <f t="shared" si="125"/>
        <v>1.2985695444861474</v>
      </c>
      <c r="HE59" s="12">
        <f t="shared" si="126"/>
        <v>1.32675100277693</v>
      </c>
      <c r="HF59" s="12">
        <f t="shared" si="127"/>
        <v>0.15471892728210418</v>
      </c>
      <c r="HG59" s="12">
        <f t="shared" si="128"/>
        <v>7.2350281239660195</v>
      </c>
      <c r="HH59" s="12">
        <f t="shared" si="129"/>
        <v>-7.1852610030706296</v>
      </c>
      <c r="HI59" s="12">
        <f t="shared" si="130"/>
        <v>-3.1370991760150813</v>
      </c>
      <c r="HJ59" s="12">
        <f t="shared" si="131"/>
        <v>1.7225747960108699</v>
      </c>
      <c r="HK59" s="12">
        <f t="shared" si="132"/>
        <v>-2.6559118630729883</v>
      </c>
      <c r="HL59" s="12">
        <f t="shared" si="133"/>
        <v>2.8052472250252225</v>
      </c>
      <c r="HM59" s="12">
        <f t="shared" si="134"/>
        <v>0.98019195425771111</v>
      </c>
      <c r="HN59" s="12">
        <f t="shared" si="135"/>
        <v>3.826584693661228</v>
      </c>
      <c r="HO59" s="12">
        <f t="shared" si="136"/>
        <v>-1.4231896190874866</v>
      </c>
      <c r="HP59" s="12">
        <f t="shared" si="137"/>
        <v>1.1116993118051879</v>
      </c>
      <c r="HQ59" s="12">
        <f t="shared" si="138"/>
        <v>-0.75535039865715958</v>
      </c>
      <c r="HT59" s="10" t="str">
        <f t="shared" si="51"/>
        <v>HDFCLIFE</v>
      </c>
      <c r="HU59" s="13">
        <f t="shared" si="139"/>
        <v>17.550000000000011</v>
      </c>
      <c r="HV59" s="12">
        <f t="shared" si="140"/>
        <v>20.449999999999989</v>
      </c>
      <c r="HW59" s="12">
        <f t="shared" si="141"/>
        <v>25.450000000000045</v>
      </c>
      <c r="HX59" s="12">
        <f t="shared" si="142"/>
        <v>32.399999999999977</v>
      </c>
      <c r="HY59">
        <f t="shared" si="143"/>
        <v>27.600000000000023</v>
      </c>
      <c r="HZ59" s="12">
        <f t="shared" si="144"/>
        <v>25.599999999999966</v>
      </c>
      <c r="IA59" s="12">
        <f t="shared" si="145"/>
        <v>18.649999999999977</v>
      </c>
      <c r="IB59" s="12">
        <f t="shared" si="146"/>
        <v>13.950000000000045</v>
      </c>
      <c r="IC59" s="12">
        <f t="shared" si="147"/>
        <v>19.299999999999955</v>
      </c>
      <c r="ID59" s="12">
        <f t="shared" si="148"/>
        <v>27.450000000000045</v>
      </c>
      <c r="IE59">
        <f t="shared" si="149"/>
        <v>32.399999999999977</v>
      </c>
      <c r="IF59" s="12">
        <f t="shared" si="150"/>
        <v>20.199999999999989</v>
      </c>
      <c r="IG59" s="12">
        <f t="shared" si="151"/>
        <v>29.449999999999989</v>
      </c>
      <c r="IH59" s="12">
        <f t="shared" si="152"/>
        <v>30.25</v>
      </c>
      <c r="II59" s="13" t="str">
        <f t="shared" si="92"/>
        <v>NR4</v>
      </c>
      <c r="IJ59" t="str">
        <f t="shared" si="93"/>
        <v/>
      </c>
      <c r="IK59" t="str">
        <f t="shared" si="94"/>
        <v/>
      </c>
      <c r="IL59" t="str">
        <f t="shared" si="95"/>
        <v>Only NR4</v>
      </c>
    </row>
    <row r="60" spans="1:246" x14ac:dyDescent="0.25">
      <c r="A60" t="s">
        <v>68</v>
      </c>
      <c r="B60" s="10">
        <v>43951</v>
      </c>
      <c r="C60" s="12">
        <v>27.865939999999998</v>
      </c>
      <c r="D60" s="12">
        <v>588.33905588999994</v>
      </c>
      <c r="E60" s="8">
        <v>129430</v>
      </c>
      <c r="F60" s="12">
        <v>9.2754726557543457</v>
      </c>
      <c r="G60" s="13">
        <v>223.09999999999991</v>
      </c>
      <c r="H60" s="10" t="s">
        <v>68</v>
      </c>
      <c r="I60" s="10">
        <v>43950</v>
      </c>
      <c r="J60" s="12">
        <v>18.36009</v>
      </c>
      <c r="K60" s="12">
        <v>364.81838052500001</v>
      </c>
      <c r="L60" s="8">
        <v>106443</v>
      </c>
      <c r="M60" s="12">
        <v>1.8964541197056322</v>
      </c>
      <c r="N60" s="12">
        <v>77.5</v>
      </c>
      <c r="O60" s="12" t="s">
        <v>68</v>
      </c>
      <c r="P60" s="10">
        <v>43949</v>
      </c>
      <c r="Q60" s="12">
        <v>10.570930000000001</v>
      </c>
      <c r="R60" s="12">
        <v>205.61067841500002</v>
      </c>
      <c r="S60">
        <v>63746</v>
      </c>
      <c r="T60" s="12">
        <v>-1.0334849111205326E-2</v>
      </c>
      <c r="U60" s="12">
        <v>57.200000000000045</v>
      </c>
      <c r="V60" s="12" t="s">
        <v>68</v>
      </c>
      <c r="W60" s="7">
        <v>43948</v>
      </c>
      <c r="X60" s="12">
        <v>13.2227</v>
      </c>
      <c r="Y60" s="12">
        <v>255.002826975</v>
      </c>
      <c r="Z60" s="8">
        <v>83386</v>
      </c>
      <c r="AA60" s="12">
        <v>2.4910280768418858</v>
      </c>
      <c r="AB60" s="12">
        <v>51.549999999999955</v>
      </c>
      <c r="AC60" s="8" t="s">
        <v>68</v>
      </c>
      <c r="AD60" s="10">
        <v>43945</v>
      </c>
      <c r="AE60" s="12">
        <v>17.117249999999999</v>
      </c>
      <c r="AF60" s="12">
        <v>326.693448305</v>
      </c>
      <c r="AG60" s="8">
        <v>86793</v>
      </c>
      <c r="AH60" s="12">
        <v>1.3646112600536218</v>
      </c>
      <c r="AI60">
        <v>99.400000000000091</v>
      </c>
      <c r="AJ60" s="12" t="s">
        <v>68</v>
      </c>
      <c r="AK60" s="7">
        <v>43944</v>
      </c>
      <c r="AL60" s="12">
        <v>18.828340000000001</v>
      </c>
      <c r="AM60" s="12">
        <v>355.38013076499999</v>
      </c>
      <c r="AN60" s="8">
        <v>73424</v>
      </c>
      <c r="AO60" s="12">
        <v>-0.98800095356660877</v>
      </c>
      <c r="AP60" s="12">
        <v>68.450000000000045</v>
      </c>
      <c r="AQ60" t="s">
        <v>68</v>
      </c>
      <c r="AR60" s="10">
        <v>43943</v>
      </c>
      <c r="AS60" s="12">
        <v>27.373809999999999</v>
      </c>
      <c r="AT60" s="12">
        <v>514.26063077499998</v>
      </c>
      <c r="AU60">
        <v>127464</v>
      </c>
      <c r="AV60" s="12">
        <v>3.1982709091406556</v>
      </c>
      <c r="AW60" s="12">
        <v>108.09999999999991</v>
      </c>
      <c r="AX60" s="10" t="s">
        <v>68</v>
      </c>
      <c r="AY60" s="10">
        <v>43942</v>
      </c>
      <c r="AZ60" s="12">
        <v>16.506730000000001</v>
      </c>
      <c r="BA60" s="12">
        <v>297.31125227500002</v>
      </c>
      <c r="BB60" s="8">
        <v>84069</v>
      </c>
      <c r="BC60" s="12">
        <v>1.6141982999695486</v>
      </c>
      <c r="BD60" s="12">
        <v>80.900000000000091</v>
      </c>
      <c r="BE60" s="12" t="s">
        <v>68</v>
      </c>
      <c r="BF60" s="10">
        <v>43941</v>
      </c>
      <c r="BG60" s="12">
        <v>22.911950000000001</v>
      </c>
      <c r="BH60" s="12">
        <v>414.54037678499998</v>
      </c>
      <c r="BI60">
        <v>116626</v>
      </c>
      <c r="BJ60" s="12">
        <v>-1.1384062312762182</v>
      </c>
      <c r="BK60" s="12">
        <v>92.900000000000091</v>
      </c>
      <c r="BL60" s="12" t="s">
        <v>68</v>
      </c>
      <c r="BM60" s="7">
        <v>43938</v>
      </c>
      <c r="BN60" s="12">
        <v>13.27772</v>
      </c>
      <c r="BO60" s="12">
        <v>244.08331506999997</v>
      </c>
      <c r="BP60" s="8">
        <v>90752</v>
      </c>
      <c r="BQ60" s="12">
        <v>2.9927355341766422</v>
      </c>
      <c r="BR60" s="12">
        <v>63</v>
      </c>
      <c r="BS60" t="s">
        <v>68</v>
      </c>
      <c r="BT60" s="10">
        <v>43937</v>
      </c>
      <c r="BU60" s="12">
        <v>14.5365</v>
      </c>
      <c r="BV60" s="12">
        <v>259.08471180500004</v>
      </c>
      <c r="BW60" s="8">
        <v>100496</v>
      </c>
      <c r="BX60" s="12">
        <v>-1.7597719423277183</v>
      </c>
      <c r="BY60">
        <v>54.900000000000091</v>
      </c>
      <c r="BZ60" s="12" t="s">
        <v>68</v>
      </c>
      <c r="CA60" s="7">
        <v>43936</v>
      </c>
      <c r="CB60" s="12">
        <v>15.376300000000001</v>
      </c>
      <c r="CC60" s="12">
        <v>291.37644146999997</v>
      </c>
      <c r="CD60" s="8">
        <v>123963</v>
      </c>
      <c r="CE60" s="12">
        <v>-4.6689768374977154</v>
      </c>
      <c r="CF60" s="12">
        <v>162.29999999999995</v>
      </c>
      <c r="CG60" s="12" t="s">
        <v>68</v>
      </c>
      <c r="CH60" s="10">
        <v>43934</v>
      </c>
      <c r="CI60" s="12">
        <v>15.610049999999999</v>
      </c>
      <c r="CJ60" s="12">
        <v>303.82166891500003</v>
      </c>
      <c r="CK60" s="8">
        <v>83231</v>
      </c>
      <c r="CL60" s="12">
        <v>-3.5360892058867894</v>
      </c>
      <c r="CM60" s="12">
        <v>135.45000000000005</v>
      </c>
      <c r="CN60" s="12" t="s">
        <v>68</v>
      </c>
      <c r="CO60" s="10">
        <v>43930</v>
      </c>
      <c r="CP60" s="12">
        <v>24.167950000000001</v>
      </c>
      <c r="CQ60" s="12">
        <v>475.25187847500001</v>
      </c>
      <c r="CR60" s="8">
        <v>145975</v>
      </c>
      <c r="CS60" s="12">
        <v>8.1354815689072986</v>
      </c>
      <c r="CT60" s="12">
        <v>160.40000000000009</v>
      </c>
      <c r="CU60" s="12" t="s">
        <v>68</v>
      </c>
      <c r="CV60" s="10">
        <v>43929</v>
      </c>
      <c r="CW60" s="12">
        <v>13.767060000000001</v>
      </c>
      <c r="CX60" s="12">
        <v>249.94010936500001</v>
      </c>
      <c r="CY60" s="8">
        <v>82169</v>
      </c>
      <c r="CZ60" s="12">
        <v>3.4365815057653148</v>
      </c>
      <c r="DA60" s="12">
        <v>183.79999999999995</v>
      </c>
      <c r="DD60" t="str">
        <f t="shared" si="1"/>
        <v>HEROMOTOCO</v>
      </c>
      <c r="DE60" s="12">
        <v>51.774528338368711</v>
      </c>
      <c r="DF60" s="12">
        <v>73.68471837388006</v>
      </c>
      <c r="DG60" s="12">
        <v>-20.054678696484071</v>
      </c>
      <c r="DH60" s="12">
        <v>-22.75219442375381</v>
      </c>
      <c r="DI60" s="12">
        <v>-9.0878431130944204</v>
      </c>
      <c r="DJ60" s="12">
        <v>-31.217685809903696</v>
      </c>
      <c r="DK60" s="12">
        <v>65.834238519682557</v>
      </c>
      <c r="DL60" s="12">
        <v>-27.955804721990052</v>
      </c>
      <c r="DM60" s="12">
        <v>72.559370132824014</v>
      </c>
      <c r="DN60" s="12">
        <v>-8.6594434698861473</v>
      </c>
      <c r="DO60" s="12">
        <v>-5.4616520229183898</v>
      </c>
      <c r="DP60" s="12">
        <v>-1.4974327436491159</v>
      </c>
      <c r="DQ60" s="12">
        <v>-35.410119600545357</v>
      </c>
      <c r="DT60" t="str">
        <f t="shared" si="2"/>
        <v>HEROMOTOCO</v>
      </c>
      <c r="DU60" s="13">
        <v>61.26902790460764</v>
      </c>
      <c r="DV60" s="13">
        <v>77.431631147414777</v>
      </c>
      <c r="DW60" s="13">
        <v>-19.369255292547127</v>
      </c>
      <c r="DX60" s="13">
        <v>-21.944309474816848</v>
      </c>
      <c r="DY60" s="13">
        <v>-8.0721120784801137</v>
      </c>
      <c r="DZ60" s="13">
        <v>-30.894937411515293</v>
      </c>
      <c r="EA60" s="13">
        <v>72.97045666449624</v>
      </c>
      <c r="EB60" s="13">
        <v>-28.279301866606943</v>
      </c>
      <c r="EC60" s="13">
        <v>69.835605791454896</v>
      </c>
      <c r="ED60" s="13">
        <v>-5.7901512715620456</v>
      </c>
      <c r="EE60" s="13">
        <v>-11.082477877102043</v>
      </c>
      <c r="EF60" s="13">
        <v>-4.0962277277470456</v>
      </c>
      <c r="EG60" s="13">
        <v>-36.071442812617491</v>
      </c>
      <c r="EI60" t="str">
        <f t="shared" si="3"/>
        <v>HEROMOTOCO</v>
      </c>
      <c r="EJ60" s="12">
        <f t="shared" si="66"/>
        <v>27.865939999999998</v>
      </c>
      <c r="EK60" s="12">
        <f t="shared" si="67"/>
        <v>18.36009</v>
      </c>
      <c r="EL60" s="12">
        <f t="shared" si="68"/>
        <v>10.570930000000001</v>
      </c>
      <c r="EM60" s="12">
        <f t="shared" si="69"/>
        <v>13.2227</v>
      </c>
      <c r="EN60" s="12">
        <f t="shared" si="70"/>
        <v>17.117249999999999</v>
      </c>
      <c r="EO60" s="12">
        <f t="shared" si="71"/>
        <v>18.828340000000001</v>
      </c>
      <c r="EP60" s="12">
        <f t="shared" si="72"/>
        <v>27.373809999999999</v>
      </c>
      <c r="EQ60" s="12">
        <f t="shared" si="73"/>
        <v>16.506730000000001</v>
      </c>
      <c r="ER60" s="12">
        <f t="shared" si="74"/>
        <v>22.911950000000001</v>
      </c>
      <c r="ES60" s="12">
        <f t="shared" si="75"/>
        <v>13.27772</v>
      </c>
      <c r="ET60" s="12">
        <f t="shared" si="76"/>
        <v>14.5365</v>
      </c>
      <c r="EU60" s="12">
        <f t="shared" si="77"/>
        <v>15.376300000000001</v>
      </c>
      <c r="EV60" s="12">
        <f t="shared" si="78"/>
        <v>15.610049999999999</v>
      </c>
      <c r="EW60" s="12">
        <f t="shared" si="79"/>
        <v>24.167950000000001</v>
      </c>
      <c r="EZ60" s="10" t="str">
        <f t="shared" si="4"/>
        <v>HEROMOTOCO</v>
      </c>
      <c r="FA60" s="12">
        <f t="shared" si="80"/>
        <v>14.05124</v>
      </c>
      <c r="FB60" s="12">
        <f t="shared" si="81"/>
        <v>15.619862000000001</v>
      </c>
      <c r="FC60" s="12">
        <f t="shared" si="82"/>
        <v>18.111474999999999</v>
      </c>
      <c r="FD60" s="12">
        <f t="shared" si="83"/>
        <v>17.52771692307692</v>
      </c>
      <c r="FF60" s="12"/>
      <c r="FG60" s="10" t="str">
        <f t="shared" si="5"/>
        <v>HEROMOTOCO</v>
      </c>
      <c r="FH60" s="12">
        <f t="shared" si="97"/>
        <v>588.33905588999994</v>
      </c>
      <c r="FI60" s="12">
        <f t="shared" si="98"/>
        <v>364.81838052500001</v>
      </c>
      <c r="FJ60" s="12">
        <f t="shared" si="99"/>
        <v>205.61067841500002</v>
      </c>
      <c r="FK60" s="12">
        <f t="shared" si="100"/>
        <v>255.002826975</v>
      </c>
      <c r="FL60" s="12">
        <f t="shared" si="101"/>
        <v>326.693448305</v>
      </c>
      <c r="FM60" s="12">
        <f t="shared" si="102"/>
        <v>355.38013076499999</v>
      </c>
      <c r="FN60" s="12">
        <f t="shared" si="103"/>
        <v>514.26063077499998</v>
      </c>
      <c r="FO60" s="12">
        <f t="shared" si="104"/>
        <v>297.31125227500002</v>
      </c>
      <c r="FP60" s="12">
        <f t="shared" si="105"/>
        <v>414.54037678499998</v>
      </c>
      <c r="FQ60" s="12">
        <f t="shared" si="106"/>
        <v>244.08331506999997</v>
      </c>
      <c r="FR60" s="12">
        <f t="shared" si="107"/>
        <v>259.08471180500004</v>
      </c>
      <c r="FS60" s="12">
        <f t="shared" si="108"/>
        <v>291.37644146999997</v>
      </c>
      <c r="FT60" s="12">
        <f t="shared" si="109"/>
        <v>303.82166891500003</v>
      </c>
      <c r="FU60" s="12">
        <f t="shared" si="110"/>
        <v>475.25187847500001</v>
      </c>
      <c r="FX60" s="10" t="str">
        <f t="shared" si="20"/>
        <v>HEROMOTOCO</v>
      </c>
      <c r="FY60" s="12">
        <f t="shared" si="84"/>
        <v>275.14396197166667</v>
      </c>
      <c r="FZ60" s="12">
        <f t="shared" si="85"/>
        <v>301.501092997</v>
      </c>
      <c r="GA60" s="12">
        <f t="shared" si="86"/>
        <v>341.70221560249996</v>
      </c>
      <c r="GB60" s="12">
        <f t="shared" si="87"/>
        <v>331.3258261965384</v>
      </c>
      <c r="GE60" s="10" t="str">
        <f t="shared" si="21"/>
        <v>HEROMOTOCO</v>
      </c>
      <c r="GF60" s="8">
        <f t="shared" si="111"/>
        <v>129430</v>
      </c>
      <c r="GG60" s="8">
        <f t="shared" si="112"/>
        <v>106443</v>
      </c>
      <c r="GH60">
        <f t="shared" si="113"/>
        <v>63746</v>
      </c>
      <c r="GI60" s="8">
        <f t="shared" si="114"/>
        <v>83386</v>
      </c>
      <c r="GJ60" s="8">
        <f t="shared" si="115"/>
        <v>86793</v>
      </c>
      <c r="GK60" s="8">
        <f t="shared" si="116"/>
        <v>73424</v>
      </c>
      <c r="GL60">
        <f t="shared" si="117"/>
        <v>127464</v>
      </c>
      <c r="GM60" s="8">
        <f t="shared" si="118"/>
        <v>84069</v>
      </c>
      <c r="GN60" s="8">
        <f t="shared" si="119"/>
        <v>116626</v>
      </c>
      <c r="GO60" s="8">
        <f t="shared" si="120"/>
        <v>90752</v>
      </c>
      <c r="GP60" s="8">
        <f t="shared" si="121"/>
        <v>100496</v>
      </c>
      <c r="GQ60" s="8">
        <f t="shared" si="122"/>
        <v>123963</v>
      </c>
      <c r="GR60" s="8">
        <f t="shared" si="123"/>
        <v>83231</v>
      </c>
      <c r="GS60" s="8">
        <f t="shared" si="124"/>
        <v>145975</v>
      </c>
      <c r="GV60" s="10" t="str">
        <f t="shared" si="96"/>
        <v>HEROMOTOCO</v>
      </c>
      <c r="GW60" s="8">
        <f t="shared" si="88"/>
        <v>84525</v>
      </c>
      <c r="GX60" s="8">
        <f t="shared" si="89"/>
        <v>82758.399999999994</v>
      </c>
      <c r="GY60" s="8">
        <f t="shared" si="90"/>
        <v>92743.875</v>
      </c>
      <c r="GZ60" s="8">
        <f t="shared" si="91"/>
        <v>98951.38461538461</v>
      </c>
      <c r="HC60" s="10" t="str">
        <f t="shared" si="36"/>
        <v>HEROMOTOCO</v>
      </c>
      <c r="HD60" s="12">
        <f t="shared" si="125"/>
        <v>9.2754726557543457</v>
      </c>
      <c r="HE60" s="12">
        <f t="shared" si="126"/>
        <v>1.8964541197056322</v>
      </c>
      <c r="HF60" s="12">
        <f t="shared" si="127"/>
        <v>-1.0334849111205326E-2</v>
      </c>
      <c r="HG60" s="12">
        <f t="shared" si="128"/>
        <v>2.4910280768418858</v>
      </c>
      <c r="HH60" s="12">
        <f t="shared" si="129"/>
        <v>1.3646112600536218</v>
      </c>
      <c r="HI60" s="12">
        <f t="shared" si="130"/>
        <v>-0.98800095356660877</v>
      </c>
      <c r="HJ60" s="12">
        <f t="shared" si="131"/>
        <v>3.1982709091406556</v>
      </c>
      <c r="HK60" s="12">
        <f t="shared" si="132"/>
        <v>1.6141982999695486</v>
      </c>
      <c r="HL60" s="12">
        <f t="shared" si="133"/>
        <v>-1.1384062312762182</v>
      </c>
      <c r="HM60" s="12">
        <f t="shared" si="134"/>
        <v>2.9927355341766422</v>
      </c>
      <c r="HN60" s="12">
        <f t="shared" si="135"/>
        <v>-1.7597719423277183</v>
      </c>
      <c r="HO60" s="12">
        <f t="shared" si="136"/>
        <v>-4.6689768374977154</v>
      </c>
      <c r="HP60" s="12">
        <f t="shared" si="137"/>
        <v>-3.5360892058867894</v>
      </c>
      <c r="HQ60" s="12">
        <f t="shared" si="138"/>
        <v>8.1354815689072986</v>
      </c>
      <c r="HT60" s="10" t="str">
        <f t="shared" si="51"/>
        <v>HEROMOTOCO</v>
      </c>
      <c r="HU60" s="13">
        <f t="shared" si="139"/>
        <v>223.09999999999991</v>
      </c>
      <c r="HV60" s="12">
        <f t="shared" si="140"/>
        <v>77.5</v>
      </c>
      <c r="HW60" s="12">
        <f t="shared" si="141"/>
        <v>57.200000000000045</v>
      </c>
      <c r="HX60" s="12">
        <f t="shared" si="142"/>
        <v>51.549999999999955</v>
      </c>
      <c r="HY60">
        <f t="shared" si="143"/>
        <v>99.400000000000091</v>
      </c>
      <c r="HZ60" s="12">
        <f t="shared" si="144"/>
        <v>68.450000000000045</v>
      </c>
      <c r="IA60" s="12">
        <f t="shared" si="145"/>
        <v>108.09999999999991</v>
      </c>
      <c r="IB60" s="12">
        <f t="shared" si="146"/>
        <v>80.900000000000091</v>
      </c>
      <c r="IC60" s="12">
        <f t="shared" si="147"/>
        <v>92.900000000000091</v>
      </c>
      <c r="ID60" s="12">
        <f t="shared" si="148"/>
        <v>63</v>
      </c>
      <c r="IE60">
        <f t="shared" si="149"/>
        <v>54.900000000000091</v>
      </c>
      <c r="IF60" s="12">
        <f t="shared" si="150"/>
        <v>162.29999999999995</v>
      </c>
      <c r="IG60" s="12">
        <f t="shared" si="151"/>
        <v>135.45000000000005</v>
      </c>
      <c r="IH60" s="12">
        <f t="shared" si="152"/>
        <v>160.40000000000009</v>
      </c>
      <c r="II60" s="13" t="str">
        <f t="shared" si="92"/>
        <v/>
      </c>
      <c r="IJ60" t="str">
        <f t="shared" si="93"/>
        <v/>
      </c>
      <c r="IK60" t="str">
        <f t="shared" si="94"/>
        <v/>
      </c>
      <c r="IL60" t="str">
        <f t="shared" si="95"/>
        <v/>
      </c>
    </row>
    <row r="61" spans="1:246" x14ac:dyDescent="0.25">
      <c r="A61" t="s">
        <v>69</v>
      </c>
      <c r="B61" s="10">
        <v>43951</v>
      </c>
      <c r="C61" s="12">
        <v>459.93743000000001</v>
      </c>
      <c r="D61" s="12">
        <v>578.81987928500007</v>
      </c>
      <c r="E61" s="8">
        <v>217908</v>
      </c>
      <c r="F61" s="12">
        <v>11.779879621668103</v>
      </c>
      <c r="G61" s="13">
        <v>12.699999999999989</v>
      </c>
      <c r="H61" s="10" t="s">
        <v>69</v>
      </c>
      <c r="I61" s="10">
        <v>43950</v>
      </c>
      <c r="J61" s="12">
        <v>357.02265999999997</v>
      </c>
      <c r="K61" s="12">
        <v>410.63042533999999</v>
      </c>
      <c r="L61" s="8">
        <v>160691</v>
      </c>
      <c r="M61" s="12">
        <v>7.0344827586206939</v>
      </c>
      <c r="N61" s="12">
        <v>9.3500000000000085</v>
      </c>
      <c r="O61" s="12" t="s">
        <v>69</v>
      </c>
      <c r="P61" s="10">
        <v>43949</v>
      </c>
      <c r="Q61" s="12">
        <v>134.89958999999999</v>
      </c>
      <c r="R61" s="12">
        <v>146.30566755499999</v>
      </c>
      <c r="S61">
        <v>63678</v>
      </c>
      <c r="T61" s="12">
        <v>0.46210720887245837</v>
      </c>
      <c r="U61" s="12">
        <v>3.9500000000000028</v>
      </c>
      <c r="V61" s="12" t="s">
        <v>69</v>
      </c>
      <c r="W61" s="7">
        <v>43948</v>
      </c>
      <c r="X61" s="12">
        <v>186.57007999999999</v>
      </c>
      <c r="Y61" s="12">
        <v>201.17821010999998</v>
      </c>
      <c r="Z61" s="8">
        <v>99697</v>
      </c>
      <c r="AA61" s="12">
        <v>4.3415340086830678</v>
      </c>
      <c r="AB61" s="12">
        <v>4.4000000000000057</v>
      </c>
      <c r="AC61" s="8" t="s">
        <v>69</v>
      </c>
      <c r="AD61" s="10">
        <v>43945</v>
      </c>
      <c r="AE61" s="12">
        <v>169.01936000000001</v>
      </c>
      <c r="AF61" s="12">
        <v>180.423346745</v>
      </c>
      <c r="AG61" s="8">
        <v>92154</v>
      </c>
      <c r="AH61" s="12">
        <v>-5.9775280898876453</v>
      </c>
      <c r="AI61">
        <v>7.1000000000000085</v>
      </c>
      <c r="AJ61" s="12" t="s">
        <v>69</v>
      </c>
      <c r="AK61" s="7">
        <v>43944</v>
      </c>
      <c r="AL61" s="12">
        <v>165.45796000000001</v>
      </c>
      <c r="AM61" s="12">
        <v>184.55475819</v>
      </c>
      <c r="AN61" s="8">
        <v>104078</v>
      </c>
      <c r="AO61" s="12">
        <v>2.7239150507848597</v>
      </c>
      <c r="AP61" s="12">
        <v>4.9500000000000028</v>
      </c>
      <c r="AQ61" t="s">
        <v>69</v>
      </c>
      <c r="AR61" s="10">
        <v>43943</v>
      </c>
      <c r="AS61" s="12">
        <v>144.20044999999999</v>
      </c>
      <c r="AT61" s="12">
        <v>152.643610835</v>
      </c>
      <c r="AU61">
        <v>84611</v>
      </c>
      <c r="AV61" s="12">
        <v>1.400560224089636</v>
      </c>
      <c r="AW61" s="12">
        <v>6</v>
      </c>
      <c r="AX61" s="10" t="s">
        <v>69</v>
      </c>
      <c r="AY61" s="10">
        <v>43942</v>
      </c>
      <c r="AZ61" s="12">
        <v>229.35461000000001</v>
      </c>
      <c r="BA61" s="12">
        <v>246.42109012500001</v>
      </c>
      <c r="BB61" s="8">
        <v>177376</v>
      </c>
      <c r="BC61" s="12">
        <v>-8.0721339630742843</v>
      </c>
      <c r="BD61" s="12">
        <v>7.9000000000000057</v>
      </c>
      <c r="BE61" s="12" t="s">
        <v>69</v>
      </c>
      <c r="BF61" s="10">
        <v>43941</v>
      </c>
      <c r="BG61" s="12">
        <v>183.4256</v>
      </c>
      <c r="BH61" s="12">
        <v>218.54129202499999</v>
      </c>
      <c r="BI61">
        <v>102716</v>
      </c>
      <c r="BJ61" s="12">
        <v>-5.6383407168747475</v>
      </c>
      <c r="BK61" s="12">
        <v>9.4000000000000057</v>
      </c>
      <c r="BL61" s="12" t="s">
        <v>69</v>
      </c>
      <c r="BM61" s="7">
        <v>43938</v>
      </c>
      <c r="BN61" s="12">
        <v>145.77305000000001</v>
      </c>
      <c r="BO61" s="12">
        <v>178.57150597</v>
      </c>
      <c r="BP61" s="8">
        <v>75431</v>
      </c>
      <c r="BQ61" s="12">
        <v>3.4840315221899649</v>
      </c>
      <c r="BR61" s="12">
        <v>6.6000000000000085</v>
      </c>
      <c r="BS61" t="s">
        <v>69</v>
      </c>
      <c r="BT61" s="10">
        <v>43937</v>
      </c>
      <c r="BU61" s="12">
        <v>189.7201</v>
      </c>
      <c r="BV61" s="12">
        <v>225.17236360500002</v>
      </c>
      <c r="BW61" s="8">
        <v>97839</v>
      </c>
      <c r="BX61" s="12">
        <v>5.1259774109470078</v>
      </c>
      <c r="BY61">
        <v>7.4500000000000028</v>
      </c>
      <c r="BZ61" s="12" t="s">
        <v>69</v>
      </c>
      <c r="CA61" s="7">
        <v>43936</v>
      </c>
      <c r="CB61" s="12">
        <v>455.61435</v>
      </c>
      <c r="CC61" s="12">
        <v>539.93847864500003</v>
      </c>
      <c r="CD61" s="8">
        <v>245270</v>
      </c>
      <c r="CE61" s="12">
        <v>1.4938488576449938</v>
      </c>
      <c r="CF61" s="12">
        <v>10.200000000000003</v>
      </c>
      <c r="CG61" s="12" t="s">
        <v>69</v>
      </c>
      <c r="CH61" s="10">
        <v>43934</v>
      </c>
      <c r="CI61" s="12">
        <v>232.60082</v>
      </c>
      <c r="CJ61" s="12">
        <v>256.78833974499997</v>
      </c>
      <c r="CK61" s="8">
        <v>131134</v>
      </c>
      <c r="CL61" s="12">
        <v>5.9972105997210621</v>
      </c>
      <c r="CM61" s="12">
        <v>9.25</v>
      </c>
      <c r="CN61" s="12" t="s">
        <v>69</v>
      </c>
      <c r="CO61" s="10">
        <v>43930</v>
      </c>
      <c r="CP61" s="12">
        <v>149.44332</v>
      </c>
      <c r="CQ61" s="12">
        <v>156.88162409500001</v>
      </c>
      <c r="CR61" s="8">
        <v>87330</v>
      </c>
      <c r="CS61" s="12">
        <v>6.9410014873574619</v>
      </c>
      <c r="CT61" s="12">
        <v>7.1500000000000057</v>
      </c>
      <c r="CU61" s="12" t="s">
        <v>69</v>
      </c>
      <c r="CV61" s="10">
        <v>43929</v>
      </c>
      <c r="CW61" s="12">
        <v>242.27475000000001</v>
      </c>
      <c r="CX61" s="12">
        <v>253.436543435</v>
      </c>
      <c r="CY61" s="8">
        <v>110310</v>
      </c>
      <c r="CZ61" s="12">
        <v>-2.6936026936026907</v>
      </c>
      <c r="DA61" s="12">
        <v>12.899999999999991</v>
      </c>
      <c r="DD61" t="str">
        <f t="shared" si="1"/>
        <v>HINDALCO</v>
      </c>
      <c r="DE61" s="12">
        <v>28.825836993091709</v>
      </c>
      <c r="DF61" s="12">
        <v>164.6580764255844</v>
      </c>
      <c r="DG61" s="12">
        <v>-27.694949801168551</v>
      </c>
      <c r="DH61" s="12">
        <v>10.383851885369809</v>
      </c>
      <c r="DI61" s="12">
        <v>2.1524500846015457</v>
      </c>
      <c r="DJ61" s="12">
        <v>14.741639155772418</v>
      </c>
      <c r="DK61" s="12">
        <v>-37.127729850296021</v>
      </c>
      <c r="DL61" s="12">
        <v>25.039585532226695</v>
      </c>
      <c r="DM61" s="12">
        <v>25.82956863425715</v>
      </c>
      <c r="DN61" s="12">
        <v>-23.164150767367289</v>
      </c>
      <c r="DO61" s="12">
        <v>-58.359498553985404</v>
      </c>
      <c r="DP61" s="12">
        <v>95.878221753474463</v>
      </c>
      <c r="DQ61" s="12">
        <v>55.644842472718082</v>
      </c>
      <c r="DT61" t="str">
        <f t="shared" si="2"/>
        <v>HINDALCO</v>
      </c>
      <c r="DU61" s="13">
        <v>40.95883879177731</v>
      </c>
      <c r="DV61" s="13">
        <v>180.66610966088078</v>
      </c>
      <c r="DW61" s="13">
        <v>-27.275589401554402</v>
      </c>
      <c r="DX61" s="13">
        <v>11.503424440038632</v>
      </c>
      <c r="DY61" s="13">
        <v>-2.2385830013370285</v>
      </c>
      <c r="DZ61" s="13">
        <v>20.905655454845292</v>
      </c>
      <c r="EA61" s="13">
        <v>-38.055784609357204</v>
      </c>
      <c r="EB61" s="13">
        <v>12.757222144001378</v>
      </c>
      <c r="EC61" s="13">
        <v>22.383070489260984</v>
      </c>
      <c r="ED61" s="13">
        <v>-20.695638171986232</v>
      </c>
      <c r="EE61" s="13">
        <v>-58.296662951290266</v>
      </c>
      <c r="EF61" s="13">
        <v>110.26596424945865</v>
      </c>
      <c r="EG61" s="13">
        <v>63.682866764243364</v>
      </c>
      <c r="EI61" t="str">
        <f t="shared" si="3"/>
        <v>HINDALCO</v>
      </c>
      <c r="EJ61" s="12">
        <f t="shared" si="66"/>
        <v>459.93743000000001</v>
      </c>
      <c r="EK61" s="12">
        <f t="shared" si="67"/>
        <v>357.02265999999997</v>
      </c>
      <c r="EL61" s="12">
        <f t="shared" si="68"/>
        <v>134.89958999999999</v>
      </c>
      <c r="EM61" s="12">
        <f t="shared" si="69"/>
        <v>186.57007999999999</v>
      </c>
      <c r="EN61" s="12">
        <f t="shared" si="70"/>
        <v>169.01936000000001</v>
      </c>
      <c r="EO61" s="12">
        <f t="shared" si="71"/>
        <v>165.45796000000001</v>
      </c>
      <c r="EP61" s="12">
        <f t="shared" si="72"/>
        <v>144.20044999999999</v>
      </c>
      <c r="EQ61" s="12">
        <f t="shared" si="73"/>
        <v>229.35461000000001</v>
      </c>
      <c r="ER61" s="12">
        <f t="shared" si="74"/>
        <v>183.4256</v>
      </c>
      <c r="ES61" s="12">
        <f t="shared" si="75"/>
        <v>145.77305000000001</v>
      </c>
      <c r="ET61" s="12">
        <f t="shared" si="76"/>
        <v>189.7201</v>
      </c>
      <c r="EU61" s="12">
        <f t="shared" si="77"/>
        <v>455.61435</v>
      </c>
      <c r="EV61" s="12">
        <f t="shared" si="78"/>
        <v>232.60082</v>
      </c>
      <c r="EW61" s="12">
        <f t="shared" si="79"/>
        <v>149.44332</v>
      </c>
      <c r="EZ61" s="10" t="str">
        <f t="shared" si="4"/>
        <v>HINDALCO</v>
      </c>
      <c r="FA61" s="12">
        <f t="shared" si="80"/>
        <v>226.16410999999997</v>
      </c>
      <c r="FB61" s="12">
        <f t="shared" si="81"/>
        <v>202.59393</v>
      </c>
      <c r="FC61" s="12">
        <f t="shared" si="82"/>
        <v>196.24378875000002</v>
      </c>
      <c r="FD61" s="12">
        <f t="shared" si="83"/>
        <v>211.00784230769233</v>
      </c>
      <c r="FF61" s="12"/>
      <c r="FG61" s="10" t="str">
        <f t="shared" si="5"/>
        <v>HINDALCO</v>
      </c>
      <c r="FH61" s="12">
        <f t="shared" si="97"/>
        <v>578.81987928500007</v>
      </c>
      <c r="FI61" s="12">
        <f t="shared" si="98"/>
        <v>410.63042533999999</v>
      </c>
      <c r="FJ61" s="12">
        <f t="shared" si="99"/>
        <v>146.30566755499999</v>
      </c>
      <c r="FK61" s="12">
        <f t="shared" si="100"/>
        <v>201.17821010999998</v>
      </c>
      <c r="FL61" s="12">
        <f t="shared" si="101"/>
        <v>180.423346745</v>
      </c>
      <c r="FM61" s="12">
        <f t="shared" si="102"/>
        <v>184.55475819</v>
      </c>
      <c r="FN61" s="12">
        <f t="shared" si="103"/>
        <v>152.643610835</v>
      </c>
      <c r="FO61" s="12">
        <f t="shared" si="104"/>
        <v>246.42109012500001</v>
      </c>
      <c r="FP61" s="12">
        <f t="shared" si="105"/>
        <v>218.54129202499999</v>
      </c>
      <c r="FQ61" s="12">
        <f t="shared" si="106"/>
        <v>178.57150597</v>
      </c>
      <c r="FR61" s="12">
        <f t="shared" si="107"/>
        <v>225.17236360500002</v>
      </c>
      <c r="FS61" s="12">
        <f t="shared" si="108"/>
        <v>539.93847864500003</v>
      </c>
      <c r="FT61" s="12">
        <f t="shared" si="109"/>
        <v>256.78833974499997</v>
      </c>
      <c r="FU61" s="12">
        <f t="shared" si="110"/>
        <v>156.88162409500001</v>
      </c>
      <c r="FX61" s="10" t="str">
        <f t="shared" si="20"/>
        <v>HINDALCO</v>
      </c>
      <c r="FY61" s="12">
        <f t="shared" si="84"/>
        <v>252.70476766833335</v>
      </c>
      <c r="FZ61" s="12">
        <f t="shared" si="85"/>
        <v>224.61848158799998</v>
      </c>
      <c r="GA61" s="12">
        <f t="shared" si="86"/>
        <v>217.58730011562503</v>
      </c>
      <c r="GB61" s="12">
        <f t="shared" si="87"/>
        <v>238.31159330653847</v>
      </c>
      <c r="GE61" s="10" t="str">
        <f t="shared" si="21"/>
        <v>HINDALCO</v>
      </c>
      <c r="GF61" s="8">
        <f t="shared" si="111"/>
        <v>217908</v>
      </c>
      <c r="GG61" s="8">
        <f t="shared" si="112"/>
        <v>160691</v>
      </c>
      <c r="GH61">
        <f t="shared" si="113"/>
        <v>63678</v>
      </c>
      <c r="GI61" s="8">
        <f t="shared" si="114"/>
        <v>99697</v>
      </c>
      <c r="GJ61" s="8">
        <f t="shared" si="115"/>
        <v>92154</v>
      </c>
      <c r="GK61" s="8">
        <f t="shared" si="116"/>
        <v>104078</v>
      </c>
      <c r="GL61">
        <f t="shared" si="117"/>
        <v>84611</v>
      </c>
      <c r="GM61" s="8">
        <f t="shared" si="118"/>
        <v>177376</v>
      </c>
      <c r="GN61" s="8">
        <f t="shared" si="119"/>
        <v>102716</v>
      </c>
      <c r="GO61" s="8">
        <f t="shared" si="120"/>
        <v>75431</v>
      </c>
      <c r="GP61" s="8">
        <f t="shared" si="121"/>
        <v>97839</v>
      </c>
      <c r="GQ61" s="8">
        <f t="shared" si="122"/>
        <v>245270</v>
      </c>
      <c r="GR61" s="8">
        <f t="shared" si="123"/>
        <v>131134</v>
      </c>
      <c r="GS61" s="8">
        <f t="shared" si="124"/>
        <v>87330</v>
      </c>
      <c r="GV61" s="10" t="str">
        <f t="shared" si="96"/>
        <v>HINDALCO</v>
      </c>
      <c r="GW61" s="8">
        <f t="shared" si="88"/>
        <v>108022</v>
      </c>
      <c r="GX61" s="8">
        <f t="shared" si="89"/>
        <v>104059.6</v>
      </c>
      <c r="GY61" s="8">
        <f t="shared" si="90"/>
        <v>110625.125</v>
      </c>
      <c r="GZ61" s="8">
        <f t="shared" si="91"/>
        <v>117077.30769230769</v>
      </c>
      <c r="HC61" s="10" t="str">
        <f t="shared" si="36"/>
        <v>HINDALCO</v>
      </c>
      <c r="HD61" s="12">
        <f t="shared" si="125"/>
        <v>11.779879621668103</v>
      </c>
      <c r="HE61" s="12">
        <f t="shared" si="126"/>
        <v>7.0344827586206939</v>
      </c>
      <c r="HF61" s="12">
        <f t="shared" si="127"/>
        <v>0.46210720887245837</v>
      </c>
      <c r="HG61" s="12">
        <f t="shared" si="128"/>
        <v>4.3415340086830678</v>
      </c>
      <c r="HH61" s="12">
        <f t="shared" si="129"/>
        <v>-5.9775280898876453</v>
      </c>
      <c r="HI61" s="12">
        <f t="shared" si="130"/>
        <v>2.7239150507848597</v>
      </c>
      <c r="HJ61" s="12">
        <f t="shared" si="131"/>
        <v>1.400560224089636</v>
      </c>
      <c r="HK61" s="12">
        <f t="shared" si="132"/>
        <v>-8.0721339630742843</v>
      </c>
      <c r="HL61" s="12">
        <f t="shared" si="133"/>
        <v>-5.6383407168747475</v>
      </c>
      <c r="HM61" s="12">
        <f t="shared" si="134"/>
        <v>3.4840315221899649</v>
      </c>
      <c r="HN61" s="12">
        <f t="shared" si="135"/>
        <v>5.1259774109470078</v>
      </c>
      <c r="HO61" s="12">
        <f t="shared" si="136"/>
        <v>1.4938488576449938</v>
      </c>
      <c r="HP61" s="12">
        <f t="shared" si="137"/>
        <v>5.9972105997210621</v>
      </c>
      <c r="HQ61" s="12">
        <f t="shared" si="138"/>
        <v>6.9410014873574619</v>
      </c>
      <c r="HT61" s="10" t="str">
        <f t="shared" si="51"/>
        <v>HINDALCO</v>
      </c>
      <c r="HU61" s="13">
        <f t="shared" si="139"/>
        <v>12.699999999999989</v>
      </c>
      <c r="HV61" s="12">
        <f t="shared" si="140"/>
        <v>9.3500000000000085</v>
      </c>
      <c r="HW61" s="12">
        <f t="shared" si="141"/>
        <v>3.9500000000000028</v>
      </c>
      <c r="HX61" s="12">
        <f t="shared" si="142"/>
        <v>4.4000000000000057</v>
      </c>
      <c r="HY61">
        <f t="shared" si="143"/>
        <v>7.1000000000000085</v>
      </c>
      <c r="HZ61" s="12">
        <f t="shared" si="144"/>
        <v>4.9500000000000028</v>
      </c>
      <c r="IA61" s="12">
        <f t="shared" si="145"/>
        <v>6</v>
      </c>
      <c r="IB61" s="12">
        <f t="shared" si="146"/>
        <v>7.9000000000000057</v>
      </c>
      <c r="IC61" s="12">
        <f t="shared" si="147"/>
        <v>9.4000000000000057</v>
      </c>
      <c r="ID61" s="12">
        <f t="shared" si="148"/>
        <v>6.6000000000000085</v>
      </c>
      <c r="IE61">
        <f t="shared" si="149"/>
        <v>7.4500000000000028</v>
      </c>
      <c r="IF61" s="12">
        <f t="shared" si="150"/>
        <v>10.200000000000003</v>
      </c>
      <c r="IG61" s="12">
        <f t="shared" si="151"/>
        <v>9.25</v>
      </c>
      <c r="IH61" s="12">
        <f t="shared" si="152"/>
        <v>7.1500000000000057</v>
      </c>
      <c r="II61" s="13" t="str">
        <f t="shared" si="92"/>
        <v/>
      </c>
      <c r="IJ61" t="str">
        <f t="shared" si="93"/>
        <v/>
      </c>
      <c r="IK61" t="str">
        <f t="shared" si="94"/>
        <v/>
      </c>
      <c r="IL61" t="str">
        <f t="shared" si="95"/>
        <v/>
      </c>
    </row>
    <row r="62" spans="1:246" x14ac:dyDescent="0.25">
      <c r="A62" t="s">
        <v>70</v>
      </c>
      <c r="B62" s="10">
        <v>43951</v>
      </c>
      <c r="C62" s="12">
        <v>100.64082000000001</v>
      </c>
      <c r="D62" s="12">
        <v>215.00974726999999</v>
      </c>
      <c r="E62" s="8">
        <v>100448</v>
      </c>
      <c r="F62" s="12">
        <v>5.2795776337892972</v>
      </c>
      <c r="G62" s="13">
        <v>17.700000000000017</v>
      </c>
      <c r="H62" s="10" t="s">
        <v>70</v>
      </c>
      <c r="I62" s="10">
        <v>43950</v>
      </c>
      <c r="J62" s="12">
        <v>67.02713</v>
      </c>
      <c r="K62" s="12">
        <v>140.57524904499999</v>
      </c>
      <c r="L62" s="8">
        <v>88677</v>
      </c>
      <c r="M62" s="12">
        <v>-1.3750592697961146</v>
      </c>
      <c r="N62" s="12">
        <v>5.3500000000000227</v>
      </c>
      <c r="O62" s="12" t="s">
        <v>70</v>
      </c>
      <c r="P62" s="10">
        <v>43949</v>
      </c>
      <c r="Q62" s="12">
        <v>96.772419999999997</v>
      </c>
      <c r="R62" s="12">
        <v>206.81177769000001</v>
      </c>
      <c r="S62">
        <v>109579</v>
      </c>
      <c r="T62" s="12">
        <v>1.0564225690276055</v>
      </c>
      <c r="U62" s="12">
        <v>9.1999999999999886</v>
      </c>
      <c r="V62" s="12" t="s">
        <v>70</v>
      </c>
      <c r="W62" s="7">
        <v>43948</v>
      </c>
      <c r="X62" s="12">
        <v>91.883529999999993</v>
      </c>
      <c r="Y62" s="12">
        <v>191.37542675</v>
      </c>
      <c r="Z62" s="8">
        <v>74598</v>
      </c>
      <c r="AA62" s="12">
        <v>3.3515392254220453</v>
      </c>
      <c r="AB62" s="12">
        <v>11.699999999999989</v>
      </c>
      <c r="AC62" s="8" t="s">
        <v>70</v>
      </c>
      <c r="AD62" s="10">
        <v>43945</v>
      </c>
      <c r="AE62" s="12">
        <v>36.190460000000002</v>
      </c>
      <c r="AF62" s="12">
        <v>73.742347050000006</v>
      </c>
      <c r="AG62" s="8">
        <v>46632</v>
      </c>
      <c r="AH62" s="12">
        <v>-4.2959427207637226</v>
      </c>
      <c r="AI62">
        <v>8.75</v>
      </c>
      <c r="AJ62" s="12" t="s">
        <v>70</v>
      </c>
      <c r="AK62" s="7">
        <v>43944</v>
      </c>
      <c r="AL62" s="12">
        <v>54.745609999999999</v>
      </c>
      <c r="AM62" s="12">
        <v>115.57624814</v>
      </c>
      <c r="AN62" s="8">
        <v>45341</v>
      </c>
      <c r="AO62" s="12">
        <v>-1.3634226610249072</v>
      </c>
      <c r="AP62" s="12">
        <v>10.449999999999989</v>
      </c>
      <c r="AQ62" t="s">
        <v>70</v>
      </c>
      <c r="AR62" s="10">
        <v>43943</v>
      </c>
      <c r="AS62" s="12">
        <v>48.067480000000003</v>
      </c>
      <c r="AT62" s="12">
        <v>101.45637123500001</v>
      </c>
      <c r="AU62">
        <v>42478</v>
      </c>
      <c r="AV62" s="12">
        <v>-1.5983321751216071</v>
      </c>
      <c r="AW62" s="12">
        <v>11.050000000000011</v>
      </c>
      <c r="AX62" s="10" t="s">
        <v>70</v>
      </c>
      <c r="AY62" s="10">
        <v>43942</v>
      </c>
      <c r="AZ62" s="12">
        <v>69.117509999999996</v>
      </c>
      <c r="BA62" s="12">
        <v>152.231445245</v>
      </c>
      <c r="BB62" s="8">
        <v>50992</v>
      </c>
      <c r="BC62" s="12">
        <v>-5.1671064204045738</v>
      </c>
      <c r="BD62" s="12">
        <v>12.949999999999989</v>
      </c>
      <c r="BE62" s="12" t="s">
        <v>70</v>
      </c>
      <c r="BF62" s="10">
        <v>43941</v>
      </c>
      <c r="BG62" s="12">
        <v>56.076320000000003</v>
      </c>
      <c r="BH62" s="12">
        <v>125.883173125</v>
      </c>
      <c r="BI62">
        <v>48585</v>
      </c>
      <c r="BJ62" s="12">
        <v>4.3638033991731744</v>
      </c>
      <c r="BK62" s="12">
        <v>10.25</v>
      </c>
      <c r="BL62" s="12" t="s">
        <v>70</v>
      </c>
      <c r="BM62" s="7">
        <v>43938</v>
      </c>
      <c r="BN62" s="12">
        <v>38.917679999999997</v>
      </c>
      <c r="BO62" s="12">
        <v>84.356612339999998</v>
      </c>
      <c r="BP62" s="8">
        <v>58588</v>
      </c>
      <c r="BQ62" s="12">
        <v>2.1744213233574965</v>
      </c>
      <c r="BR62" s="12">
        <v>6.8499999999999943</v>
      </c>
      <c r="BS62" t="s">
        <v>70</v>
      </c>
      <c r="BT62" s="10">
        <v>43937</v>
      </c>
      <c r="BU62" s="12">
        <v>48.739249999999998</v>
      </c>
      <c r="BV62" s="12">
        <v>104.29029686</v>
      </c>
      <c r="BW62" s="8">
        <v>49961</v>
      </c>
      <c r="BX62" s="12">
        <v>3.1422403454065782</v>
      </c>
      <c r="BY62">
        <v>9.8999999999999773</v>
      </c>
      <c r="BZ62" s="12" t="s">
        <v>70</v>
      </c>
      <c r="CA62" s="7">
        <v>43936</v>
      </c>
      <c r="CB62" s="12">
        <v>74.865660000000005</v>
      </c>
      <c r="CC62" s="12">
        <v>159.18861151999999</v>
      </c>
      <c r="CD62" s="8">
        <v>79285</v>
      </c>
      <c r="CE62" s="12">
        <v>1.7765879776101268</v>
      </c>
      <c r="CF62" s="12">
        <v>14.199999999999989</v>
      </c>
      <c r="CG62" s="12" t="s">
        <v>70</v>
      </c>
      <c r="CH62" s="10">
        <v>43934</v>
      </c>
      <c r="CI62" s="12">
        <v>49.348489999999998</v>
      </c>
      <c r="CJ62" s="12">
        <v>100.690125675</v>
      </c>
      <c r="CK62" s="8">
        <v>46508</v>
      </c>
      <c r="CL62" s="12">
        <v>-1.8282415203271507</v>
      </c>
      <c r="CM62" s="12">
        <v>12.25</v>
      </c>
      <c r="CN62" s="12" t="s">
        <v>70</v>
      </c>
      <c r="CO62" s="10">
        <v>43930</v>
      </c>
      <c r="CP62" s="12">
        <v>98.478449999999995</v>
      </c>
      <c r="CQ62" s="12">
        <v>202.43859613499998</v>
      </c>
      <c r="CR62" s="8">
        <v>98263</v>
      </c>
      <c r="CS62" s="12">
        <v>3.9849624060150322</v>
      </c>
      <c r="CT62" s="12">
        <v>14.400000000000006</v>
      </c>
      <c r="CU62" s="12" t="s">
        <v>70</v>
      </c>
      <c r="CV62" s="10">
        <v>43929</v>
      </c>
      <c r="CW62" s="12">
        <v>59.053789999999999</v>
      </c>
      <c r="CX62" s="12">
        <v>118.42632850999999</v>
      </c>
      <c r="CY62" s="8">
        <v>66888</v>
      </c>
      <c r="CZ62" s="12">
        <v>-0.3748125937031484</v>
      </c>
      <c r="DA62" s="12">
        <v>9.25</v>
      </c>
      <c r="DD62" t="str">
        <f t="shared" si="1"/>
        <v>HINDPETRO</v>
      </c>
      <c r="DE62" s="12">
        <v>50.149379810831832</v>
      </c>
      <c r="DF62" s="12">
        <v>-30.737362980072213</v>
      </c>
      <c r="DG62" s="12">
        <v>5.3207468193701351</v>
      </c>
      <c r="DH62" s="12">
        <v>153.8888148976277</v>
      </c>
      <c r="DI62" s="12">
        <v>-33.893402594290208</v>
      </c>
      <c r="DJ62" s="12">
        <v>13.893239254481399</v>
      </c>
      <c r="DK62" s="12">
        <v>-30.455422945647193</v>
      </c>
      <c r="DL62" s="12">
        <v>23.256144483090175</v>
      </c>
      <c r="DM62" s="12">
        <v>44.08957574038331</v>
      </c>
      <c r="DN62" s="12">
        <v>-20.151253866237173</v>
      </c>
      <c r="DO62" s="12">
        <v>-34.897722133218359</v>
      </c>
      <c r="DP62" s="12">
        <v>51.708106975512337</v>
      </c>
      <c r="DQ62" s="12">
        <v>-49.889046791455385</v>
      </c>
      <c r="DT62" t="str">
        <f t="shared" si="2"/>
        <v>HINDPETRO</v>
      </c>
      <c r="DU62" s="13">
        <v>52.949931606503888</v>
      </c>
      <c r="DV62" s="13">
        <v>-32.027445141100763</v>
      </c>
      <c r="DW62" s="13">
        <v>8.0660047123840108</v>
      </c>
      <c r="DX62" s="13">
        <v>159.51903405005604</v>
      </c>
      <c r="DY62" s="13">
        <v>-36.195932783114479</v>
      </c>
      <c r="DZ62" s="13">
        <v>13.917190939437996</v>
      </c>
      <c r="EA62" s="13">
        <v>-33.353867151614452</v>
      </c>
      <c r="EB62" s="13">
        <v>20.93073400194368</v>
      </c>
      <c r="EC62" s="13">
        <v>49.227392652548524</v>
      </c>
      <c r="ED62" s="13">
        <v>-19.113652103952788</v>
      </c>
      <c r="EE62" s="13">
        <v>-34.486332995688407</v>
      </c>
      <c r="EF62" s="13">
        <v>58.097539806253685</v>
      </c>
      <c r="EG62" s="13">
        <v>-50.261398963736696</v>
      </c>
      <c r="EI62" t="str">
        <f t="shared" si="3"/>
        <v>HINDPETRO</v>
      </c>
      <c r="EJ62" s="12">
        <f t="shared" si="66"/>
        <v>100.64082000000001</v>
      </c>
      <c r="EK62" s="12">
        <f t="shared" si="67"/>
        <v>67.02713</v>
      </c>
      <c r="EL62" s="12">
        <f t="shared" si="68"/>
        <v>96.772419999999997</v>
      </c>
      <c r="EM62" s="12">
        <f t="shared" si="69"/>
        <v>91.883529999999993</v>
      </c>
      <c r="EN62" s="12">
        <f t="shared" si="70"/>
        <v>36.190460000000002</v>
      </c>
      <c r="EO62" s="12">
        <f t="shared" si="71"/>
        <v>54.745609999999999</v>
      </c>
      <c r="EP62" s="12">
        <f t="shared" si="72"/>
        <v>48.067480000000003</v>
      </c>
      <c r="EQ62" s="12">
        <f t="shared" si="73"/>
        <v>69.117509999999996</v>
      </c>
      <c r="ER62" s="12">
        <f t="shared" si="74"/>
        <v>56.076320000000003</v>
      </c>
      <c r="ES62" s="12">
        <f t="shared" si="75"/>
        <v>38.917679999999997</v>
      </c>
      <c r="ET62" s="12">
        <f t="shared" si="76"/>
        <v>48.739249999999998</v>
      </c>
      <c r="EU62" s="12">
        <f t="shared" si="77"/>
        <v>74.865660000000005</v>
      </c>
      <c r="EV62" s="12">
        <f t="shared" si="78"/>
        <v>49.348489999999998</v>
      </c>
      <c r="EW62" s="12">
        <f t="shared" si="79"/>
        <v>98.478449999999995</v>
      </c>
      <c r="EZ62" s="10" t="str">
        <f t="shared" si="4"/>
        <v>HINDPETRO</v>
      </c>
      <c r="FA62" s="12">
        <f t="shared" si="80"/>
        <v>85.227693333333335</v>
      </c>
      <c r="FB62" s="12">
        <f t="shared" si="81"/>
        <v>69.323830000000015</v>
      </c>
      <c r="FC62" s="12">
        <f t="shared" si="82"/>
        <v>64.985057499999996</v>
      </c>
      <c r="FD62" s="12">
        <f t="shared" si="83"/>
        <v>63.863845384615381</v>
      </c>
      <c r="FF62" s="12"/>
      <c r="FG62" s="10" t="str">
        <f t="shared" si="5"/>
        <v>HINDPETRO</v>
      </c>
      <c r="FH62" s="12">
        <f t="shared" si="97"/>
        <v>215.00974726999999</v>
      </c>
      <c r="FI62" s="12">
        <f t="shared" si="98"/>
        <v>140.57524904499999</v>
      </c>
      <c r="FJ62" s="12">
        <f t="shared" si="99"/>
        <v>206.81177769000001</v>
      </c>
      <c r="FK62" s="12">
        <f t="shared" si="100"/>
        <v>191.37542675</v>
      </c>
      <c r="FL62" s="12">
        <f t="shared" si="101"/>
        <v>73.742347050000006</v>
      </c>
      <c r="FM62" s="12">
        <f t="shared" si="102"/>
        <v>115.57624814</v>
      </c>
      <c r="FN62" s="12">
        <f t="shared" si="103"/>
        <v>101.45637123500001</v>
      </c>
      <c r="FO62" s="12">
        <f t="shared" si="104"/>
        <v>152.231445245</v>
      </c>
      <c r="FP62" s="12">
        <f t="shared" si="105"/>
        <v>125.883173125</v>
      </c>
      <c r="FQ62" s="12">
        <f t="shared" si="106"/>
        <v>84.356612339999998</v>
      </c>
      <c r="FR62" s="12">
        <f t="shared" si="107"/>
        <v>104.29029686</v>
      </c>
      <c r="FS62" s="12">
        <f t="shared" si="108"/>
        <v>159.18861151999999</v>
      </c>
      <c r="FT62" s="12">
        <f t="shared" si="109"/>
        <v>100.690125675</v>
      </c>
      <c r="FU62" s="12">
        <f t="shared" si="110"/>
        <v>202.43859613499998</v>
      </c>
      <c r="FX62" s="10" t="str">
        <f t="shared" si="20"/>
        <v>HINDPETRO</v>
      </c>
      <c r="FY62" s="12">
        <f t="shared" si="84"/>
        <v>179.58748449500001</v>
      </c>
      <c r="FZ62" s="12">
        <f t="shared" si="85"/>
        <v>145.61620973500001</v>
      </c>
      <c r="GA62" s="12">
        <f t="shared" si="86"/>
        <v>138.45650478500002</v>
      </c>
      <c r="GB62" s="12">
        <f t="shared" si="87"/>
        <v>135.27817544692309</v>
      </c>
      <c r="GE62" s="10" t="str">
        <f t="shared" si="21"/>
        <v>HINDPETRO</v>
      </c>
      <c r="GF62" s="8">
        <f t="shared" si="111"/>
        <v>100448</v>
      </c>
      <c r="GG62" s="8">
        <f t="shared" si="112"/>
        <v>88677</v>
      </c>
      <c r="GH62">
        <f t="shared" si="113"/>
        <v>109579</v>
      </c>
      <c r="GI62" s="8">
        <f t="shared" si="114"/>
        <v>74598</v>
      </c>
      <c r="GJ62" s="8">
        <f t="shared" si="115"/>
        <v>46632</v>
      </c>
      <c r="GK62" s="8">
        <f t="shared" si="116"/>
        <v>45341</v>
      </c>
      <c r="GL62">
        <f t="shared" si="117"/>
        <v>42478</v>
      </c>
      <c r="GM62" s="8">
        <f t="shared" si="118"/>
        <v>50992</v>
      </c>
      <c r="GN62" s="8">
        <f t="shared" si="119"/>
        <v>48585</v>
      </c>
      <c r="GO62" s="8">
        <f t="shared" si="120"/>
        <v>58588</v>
      </c>
      <c r="GP62" s="8">
        <f t="shared" si="121"/>
        <v>49961</v>
      </c>
      <c r="GQ62" s="8">
        <f t="shared" si="122"/>
        <v>79285</v>
      </c>
      <c r="GR62" s="8">
        <f t="shared" si="123"/>
        <v>46508</v>
      </c>
      <c r="GS62" s="8">
        <f t="shared" si="124"/>
        <v>98263</v>
      </c>
      <c r="GV62" s="10" t="str">
        <f t="shared" si="96"/>
        <v>HINDPETRO</v>
      </c>
      <c r="GW62" s="8">
        <f t="shared" si="88"/>
        <v>90951.333333333328</v>
      </c>
      <c r="GX62" s="8">
        <f t="shared" si="89"/>
        <v>72965.399999999994</v>
      </c>
      <c r="GY62" s="8">
        <f t="shared" si="90"/>
        <v>63360.25</v>
      </c>
      <c r="GZ62" s="8">
        <f t="shared" si="91"/>
        <v>64575.923076923078</v>
      </c>
      <c r="HC62" s="10" t="str">
        <f t="shared" si="36"/>
        <v>HINDPETRO</v>
      </c>
      <c r="HD62" s="12">
        <f t="shared" si="125"/>
        <v>5.2795776337892972</v>
      </c>
      <c r="HE62" s="12">
        <f t="shared" si="126"/>
        <v>-1.3750592697961146</v>
      </c>
      <c r="HF62" s="12">
        <f t="shared" si="127"/>
        <v>1.0564225690276055</v>
      </c>
      <c r="HG62" s="12">
        <f t="shared" si="128"/>
        <v>3.3515392254220453</v>
      </c>
      <c r="HH62" s="12">
        <f t="shared" si="129"/>
        <v>-4.2959427207637226</v>
      </c>
      <c r="HI62" s="12">
        <f t="shared" si="130"/>
        <v>-1.3634226610249072</v>
      </c>
      <c r="HJ62" s="12">
        <f t="shared" si="131"/>
        <v>-1.5983321751216071</v>
      </c>
      <c r="HK62" s="12">
        <f t="shared" si="132"/>
        <v>-5.1671064204045738</v>
      </c>
      <c r="HL62" s="12">
        <f t="shared" si="133"/>
        <v>4.3638033991731744</v>
      </c>
      <c r="HM62" s="12">
        <f t="shared" si="134"/>
        <v>2.1744213233574965</v>
      </c>
      <c r="HN62" s="12">
        <f t="shared" si="135"/>
        <v>3.1422403454065782</v>
      </c>
      <c r="HO62" s="12">
        <f t="shared" si="136"/>
        <v>1.7765879776101268</v>
      </c>
      <c r="HP62" s="12">
        <f t="shared" si="137"/>
        <v>-1.8282415203271507</v>
      </c>
      <c r="HQ62" s="12">
        <f t="shared" si="138"/>
        <v>3.9849624060150322</v>
      </c>
      <c r="HT62" s="10" t="str">
        <f t="shared" si="51"/>
        <v>HINDPETRO</v>
      </c>
      <c r="HU62" s="13">
        <f t="shared" si="139"/>
        <v>17.700000000000017</v>
      </c>
      <c r="HV62" s="12">
        <f t="shared" si="140"/>
        <v>5.3500000000000227</v>
      </c>
      <c r="HW62" s="12">
        <f t="shared" si="141"/>
        <v>9.1999999999999886</v>
      </c>
      <c r="HX62" s="12">
        <f t="shared" si="142"/>
        <v>11.699999999999989</v>
      </c>
      <c r="HY62">
        <f t="shared" si="143"/>
        <v>8.75</v>
      </c>
      <c r="HZ62" s="12">
        <f t="shared" si="144"/>
        <v>10.449999999999989</v>
      </c>
      <c r="IA62" s="12">
        <f t="shared" si="145"/>
        <v>11.050000000000011</v>
      </c>
      <c r="IB62" s="12">
        <f t="shared" si="146"/>
        <v>12.949999999999989</v>
      </c>
      <c r="IC62" s="12">
        <f t="shared" si="147"/>
        <v>10.25</v>
      </c>
      <c r="ID62" s="12">
        <f t="shared" si="148"/>
        <v>6.8499999999999943</v>
      </c>
      <c r="IE62">
        <f t="shared" si="149"/>
        <v>9.8999999999999773</v>
      </c>
      <c r="IF62" s="12">
        <f t="shared" si="150"/>
        <v>14.199999999999989</v>
      </c>
      <c r="IG62" s="12">
        <f t="shared" si="151"/>
        <v>12.25</v>
      </c>
      <c r="IH62" s="12">
        <f t="shared" si="152"/>
        <v>14.400000000000006</v>
      </c>
      <c r="II62" s="13" t="str">
        <f t="shared" si="92"/>
        <v/>
      </c>
      <c r="IJ62" t="str">
        <f t="shared" si="93"/>
        <v/>
      </c>
      <c r="IK62" t="str">
        <f t="shared" si="94"/>
        <v/>
      </c>
      <c r="IL62" t="str">
        <f t="shared" si="95"/>
        <v/>
      </c>
    </row>
    <row r="63" spans="1:246" x14ac:dyDescent="0.25">
      <c r="A63" t="s">
        <v>71</v>
      </c>
      <c r="B63" s="10">
        <v>43951</v>
      </c>
      <c r="C63" s="12">
        <v>84.481039999999993</v>
      </c>
      <c r="D63" s="12">
        <v>1855.3889548049999</v>
      </c>
      <c r="E63" s="8">
        <v>380311</v>
      </c>
      <c r="F63" s="12">
        <v>-1.198610955528173</v>
      </c>
      <c r="G63" s="13">
        <v>112</v>
      </c>
      <c r="H63" s="10" t="s">
        <v>71</v>
      </c>
      <c r="I63" s="10">
        <v>43950</v>
      </c>
      <c r="J63" s="12">
        <v>36.422159999999998</v>
      </c>
      <c r="K63" s="12">
        <v>819.64163184999995</v>
      </c>
      <c r="L63" s="8">
        <v>195321</v>
      </c>
      <c r="M63" s="12">
        <v>-2.4432847878774568</v>
      </c>
      <c r="N63" s="12">
        <v>70.699999999999818</v>
      </c>
      <c r="O63" s="12" t="s">
        <v>71</v>
      </c>
      <c r="P63" s="10">
        <v>43949</v>
      </c>
      <c r="Q63" s="12">
        <v>21.64048</v>
      </c>
      <c r="R63" s="12">
        <v>495.44581366499995</v>
      </c>
      <c r="S63">
        <v>126130</v>
      </c>
      <c r="T63" s="12">
        <v>-1.2045077463422966</v>
      </c>
      <c r="U63" s="12">
        <v>71.650000000000091</v>
      </c>
      <c r="V63" s="12" t="s">
        <v>71</v>
      </c>
      <c r="W63" s="7">
        <v>43948</v>
      </c>
      <c r="X63" s="12">
        <v>20.137370000000001</v>
      </c>
      <c r="Y63" s="12">
        <v>465.23089071999999</v>
      </c>
      <c r="Z63" s="8">
        <v>108209</v>
      </c>
      <c r="AA63" s="12">
        <v>1.6753536857781088</v>
      </c>
      <c r="AB63" s="12">
        <v>46.150000000000091</v>
      </c>
      <c r="AC63" s="8" t="s">
        <v>71</v>
      </c>
      <c r="AD63" s="10">
        <v>43945</v>
      </c>
      <c r="AE63" s="12">
        <v>21.69013</v>
      </c>
      <c r="AF63" s="12">
        <v>498.47284208999997</v>
      </c>
      <c r="AG63" s="8">
        <v>100504</v>
      </c>
      <c r="AH63" s="12">
        <v>-1.4023732470334414</v>
      </c>
      <c r="AI63">
        <v>58</v>
      </c>
      <c r="AJ63" s="12" t="s">
        <v>71</v>
      </c>
      <c r="AK63" s="7">
        <v>43944</v>
      </c>
      <c r="AL63" s="12">
        <v>40.955950000000001</v>
      </c>
      <c r="AM63" s="12">
        <v>962.96829370499995</v>
      </c>
      <c r="AN63" s="8">
        <v>192550</v>
      </c>
      <c r="AO63" s="12">
        <v>-2.7303396685036603</v>
      </c>
      <c r="AP63" s="12">
        <v>104.94999999999982</v>
      </c>
      <c r="AQ63" t="s">
        <v>71</v>
      </c>
      <c r="AR63" s="10">
        <v>43943</v>
      </c>
      <c r="AS63" s="12">
        <v>28.378350000000001</v>
      </c>
      <c r="AT63" s="12">
        <v>665.29057178000005</v>
      </c>
      <c r="AU63">
        <v>160575</v>
      </c>
      <c r="AV63" s="12">
        <v>3.1328212652110081</v>
      </c>
      <c r="AW63" s="12">
        <v>124.29999999999973</v>
      </c>
      <c r="AX63" s="10" t="s">
        <v>71</v>
      </c>
      <c r="AY63" s="10">
        <v>43942</v>
      </c>
      <c r="AZ63" s="12">
        <v>32.273389999999999</v>
      </c>
      <c r="BA63" s="12">
        <v>754.09096851499999</v>
      </c>
      <c r="BB63" s="8">
        <v>153513</v>
      </c>
      <c r="BC63" s="12">
        <v>-1.134150777856241</v>
      </c>
      <c r="BD63" s="12">
        <v>96</v>
      </c>
      <c r="BE63" s="12" t="s">
        <v>71</v>
      </c>
      <c r="BF63" s="10">
        <v>43941</v>
      </c>
      <c r="BG63" s="12">
        <v>29.852779999999999</v>
      </c>
      <c r="BH63" s="12">
        <v>700.505978175</v>
      </c>
      <c r="BI63">
        <v>165896</v>
      </c>
      <c r="BJ63" s="12">
        <v>-1.7190775681341717</v>
      </c>
      <c r="BK63" s="12">
        <v>99</v>
      </c>
      <c r="BL63" s="12" t="s">
        <v>71</v>
      </c>
      <c r="BM63" s="7">
        <v>43938</v>
      </c>
      <c r="BN63" s="12">
        <v>45.409669999999998</v>
      </c>
      <c r="BO63" s="12">
        <v>1087.68551766</v>
      </c>
      <c r="BP63" s="8">
        <v>266225</v>
      </c>
      <c r="BQ63" s="12">
        <v>-2.0155166044086825</v>
      </c>
      <c r="BR63" s="12">
        <v>144.75</v>
      </c>
      <c r="BS63" t="s">
        <v>71</v>
      </c>
      <c r="BT63" s="10">
        <v>43937</v>
      </c>
      <c r="BU63" s="12">
        <v>53.882579999999997</v>
      </c>
      <c r="BV63" s="12">
        <v>1326.9113039850001</v>
      </c>
      <c r="BW63" s="8">
        <v>296531</v>
      </c>
      <c r="BX63" s="12">
        <v>-1.7909187755020071</v>
      </c>
      <c r="BY63">
        <v>105.05000000000018</v>
      </c>
      <c r="BZ63" s="12" t="s">
        <v>71</v>
      </c>
      <c r="CA63" s="7">
        <v>43936</v>
      </c>
      <c r="CB63" s="12">
        <v>294.85532000000001</v>
      </c>
      <c r="CC63" s="12">
        <v>7304.0325455050006</v>
      </c>
      <c r="CD63" s="8">
        <v>484212</v>
      </c>
      <c r="CE63" s="12">
        <v>5.3932536384751515</v>
      </c>
      <c r="CF63" s="12">
        <v>135.09999999999991</v>
      </c>
      <c r="CG63" s="12" t="s">
        <v>71</v>
      </c>
      <c r="CH63" s="10">
        <v>43934</v>
      </c>
      <c r="CI63" s="12">
        <v>32.495620000000002</v>
      </c>
      <c r="CJ63" s="12">
        <v>764.52036728500002</v>
      </c>
      <c r="CK63" s="8">
        <v>190144</v>
      </c>
      <c r="CL63" s="12">
        <v>-0.9168510907366425</v>
      </c>
      <c r="CM63" s="12">
        <v>108</v>
      </c>
      <c r="CN63" s="12" t="s">
        <v>71</v>
      </c>
      <c r="CO63" s="10">
        <v>43930</v>
      </c>
      <c r="CP63" s="12">
        <v>47.700830000000003</v>
      </c>
      <c r="CQ63" s="12">
        <v>1138.4386831299998</v>
      </c>
      <c r="CR63" s="8">
        <v>282099</v>
      </c>
      <c r="CS63" s="12">
        <v>-3.3403092427413217</v>
      </c>
      <c r="CT63" s="12">
        <v>155</v>
      </c>
      <c r="CU63" s="12" t="s">
        <v>71</v>
      </c>
      <c r="CV63" s="10">
        <v>43929</v>
      </c>
      <c r="CW63" s="12">
        <v>97.91892</v>
      </c>
      <c r="CX63" s="12">
        <v>2467.9065797200001</v>
      </c>
      <c r="CY63" s="8">
        <v>415294</v>
      </c>
      <c r="CZ63" s="12">
        <v>0.4131048304634099</v>
      </c>
      <c r="DA63" s="12">
        <v>196.90000000000009</v>
      </c>
      <c r="DD63" t="str">
        <f t="shared" si="1"/>
        <v>HINDUNILVR</v>
      </c>
      <c r="DE63" s="12">
        <v>131.9495603775284</v>
      </c>
      <c r="DF63" s="12">
        <v>68.305693773890411</v>
      </c>
      <c r="DG63" s="12">
        <v>7.4642815819543431</v>
      </c>
      <c r="DH63" s="12">
        <v>-7.1588321508446437</v>
      </c>
      <c r="DI63" s="12">
        <v>-47.040344565319572</v>
      </c>
      <c r="DJ63" s="12">
        <v>44.321110987777658</v>
      </c>
      <c r="DK63" s="12">
        <v>-12.068890190959172</v>
      </c>
      <c r="DL63" s="12">
        <v>8.1084910685035023</v>
      </c>
      <c r="DM63" s="12">
        <v>-34.258980521109272</v>
      </c>
      <c r="DN63" s="12">
        <v>-15.724766705677418</v>
      </c>
      <c r="DO63" s="12">
        <v>-81.725756211554881</v>
      </c>
      <c r="DP63" s="12">
        <v>807.36942394082632</v>
      </c>
      <c r="DQ63" s="12">
        <v>-31.876195864935685</v>
      </c>
      <c r="DT63" t="str">
        <f t="shared" si="2"/>
        <v>HINDUNILVR</v>
      </c>
      <c r="DU63" s="13">
        <v>126.36587536643684</v>
      </c>
      <c r="DV63" s="13">
        <v>65.435171565342529</v>
      </c>
      <c r="DW63" s="13">
        <v>6.4946080640171546</v>
      </c>
      <c r="DX63" s="13">
        <v>-6.6687587694091661</v>
      </c>
      <c r="DY63" s="13">
        <v>-48.235799106932546</v>
      </c>
      <c r="DZ63" s="13">
        <v>44.744016306823106</v>
      </c>
      <c r="EA63" s="13">
        <v>-11.775820218331333</v>
      </c>
      <c r="EB63" s="13">
        <v>7.649469384915573</v>
      </c>
      <c r="EC63" s="13">
        <v>-35.59664380913717</v>
      </c>
      <c r="ED63" s="13">
        <v>-18.028769941634657</v>
      </c>
      <c r="EE63" s="13">
        <v>-81.833168243457536</v>
      </c>
      <c r="EF63" s="13">
        <v>855.37448811774868</v>
      </c>
      <c r="EG63" s="13">
        <v>-32.844835772529841</v>
      </c>
      <c r="EI63" t="str">
        <f t="shared" si="3"/>
        <v>HINDUNILVR</v>
      </c>
      <c r="EJ63" s="12">
        <f t="shared" si="66"/>
        <v>84.481039999999993</v>
      </c>
      <c r="EK63" s="12">
        <f t="shared" si="67"/>
        <v>36.422159999999998</v>
      </c>
      <c r="EL63" s="12">
        <f t="shared" si="68"/>
        <v>21.64048</v>
      </c>
      <c r="EM63" s="12">
        <f t="shared" si="69"/>
        <v>20.137370000000001</v>
      </c>
      <c r="EN63" s="12">
        <f t="shared" si="70"/>
        <v>21.69013</v>
      </c>
      <c r="EO63" s="12">
        <f t="shared" si="71"/>
        <v>40.955950000000001</v>
      </c>
      <c r="EP63" s="12">
        <f t="shared" si="72"/>
        <v>28.378350000000001</v>
      </c>
      <c r="EQ63" s="12">
        <f t="shared" si="73"/>
        <v>32.273389999999999</v>
      </c>
      <c r="ER63" s="12">
        <f t="shared" si="74"/>
        <v>29.852779999999999</v>
      </c>
      <c r="ES63" s="12">
        <f t="shared" si="75"/>
        <v>45.409669999999998</v>
      </c>
      <c r="ET63" s="12">
        <f t="shared" si="76"/>
        <v>53.882579999999997</v>
      </c>
      <c r="EU63" s="12">
        <f t="shared" si="77"/>
        <v>294.85532000000001</v>
      </c>
      <c r="EV63" s="12">
        <f t="shared" si="78"/>
        <v>32.495620000000002</v>
      </c>
      <c r="EW63" s="12">
        <f t="shared" si="79"/>
        <v>47.700830000000003</v>
      </c>
      <c r="EZ63" s="10" t="str">
        <f t="shared" si="4"/>
        <v>HINDUNILVR</v>
      </c>
      <c r="FA63" s="12">
        <f t="shared" si="80"/>
        <v>26.066670000000002</v>
      </c>
      <c r="FB63" s="12">
        <f t="shared" si="81"/>
        <v>28.169218000000001</v>
      </c>
      <c r="FC63" s="12">
        <f t="shared" si="82"/>
        <v>28.918826250000002</v>
      </c>
      <c r="FD63" s="12">
        <f t="shared" si="83"/>
        <v>54.284202307692311</v>
      </c>
      <c r="FF63" s="12"/>
      <c r="FG63" s="10" t="str">
        <f t="shared" si="5"/>
        <v>HINDUNILVR</v>
      </c>
      <c r="FH63" s="12">
        <f t="shared" si="97"/>
        <v>1855.3889548049999</v>
      </c>
      <c r="FI63" s="12">
        <f t="shared" si="98"/>
        <v>819.64163184999995</v>
      </c>
      <c r="FJ63" s="12">
        <f t="shared" si="99"/>
        <v>495.44581366499995</v>
      </c>
      <c r="FK63" s="12">
        <f t="shared" si="100"/>
        <v>465.23089071999999</v>
      </c>
      <c r="FL63" s="12">
        <f t="shared" si="101"/>
        <v>498.47284208999997</v>
      </c>
      <c r="FM63" s="12">
        <f t="shared" si="102"/>
        <v>962.96829370499995</v>
      </c>
      <c r="FN63" s="12">
        <f t="shared" si="103"/>
        <v>665.29057178000005</v>
      </c>
      <c r="FO63" s="12">
        <f t="shared" si="104"/>
        <v>754.09096851499999</v>
      </c>
      <c r="FP63" s="12">
        <f t="shared" si="105"/>
        <v>700.505978175</v>
      </c>
      <c r="FQ63" s="12">
        <f t="shared" si="106"/>
        <v>1087.68551766</v>
      </c>
      <c r="FR63" s="12">
        <f t="shared" si="107"/>
        <v>1326.9113039850001</v>
      </c>
      <c r="FS63" s="12">
        <f t="shared" si="108"/>
        <v>7304.0325455050006</v>
      </c>
      <c r="FT63" s="12">
        <f t="shared" si="109"/>
        <v>764.52036728500002</v>
      </c>
      <c r="FU63" s="12">
        <f t="shared" si="110"/>
        <v>1138.4386831299998</v>
      </c>
      <c r="FX63" s="10" t="str">
        <f t="shared" si="20"/>
        <v>HINDUNILVR</v>
      </c>
      <c r="FY63" s="12">
        <f t="shared" si="84"/>
        <v>593.43944541166661</v>
      </c>
      <c r="FZ63" s="12">
        <f t="shared" si="85"/>
        <v>648.35189440599993</v>
      </c>
      <c r="GA63" s="12">
        <f t="shared" si="86"/>
        <v>670.20587381249982</v>
      </c>
      <c r="GB63" s="12">
        <f t="shared" si="87"/>
        <v>1306.4027236973077</v>
      </c>
      <c r="GE63" s="10" t="str">
        <f t="shared" si="21"/>
        <v>HINDUNILVR</v>
      </c>
      <c r="GF63" s="8">
        <f t="shared" si="111"/>
        <v>380311</v>
      </c>
      <c r="GG63" s="8">
        <f t="shared" si="112"/>
        <v>195321</v>
      </c>
      <c r="GH63">
        <f t="shared" si="113"/>
        <v>126130</v>
      </c>
      <c r="GI63" s="8">
        <f t="shared" si="114"/>
        <v>108209</v>
      </c>
      <c r="GJ63" s="8">
        <f t="shared" si="115"/>
        <v>100504</v>
      </c>
      <c r="GK63" s="8">
        <f t="shared" si="116"/>
        <v>192550</v>
      </c>
      <c r="GL63">
        <f t="shared" si="117"/>
        <v>160575</v>
      </c>
      <c r="GM63" s="8">
        <f t="shared" si="118"/>
        <v>153513</v>
      </c>
      <c r="GN63" s="8">
        <f t="shared" si="119"/>
        <v>165896</v>
      </c>
      <c r="GO63" s="8">
        <f t="shared" si="120"/>
        <v>266225</v>
      </c>
      <c r="GP63" s="8">
        <f t="shared" si="121"/>
        <v>296531</v>
      </c>
      <c r="GQ63" s="8">
        <f t="shared" si="122"/>
        <v>484212</v>
      </c>
      <c r="GR63" s="8">
        <f t="shared" si="123"/>
        <v>190144</v>
      </c>
      <c r="GS63" s="8">
        <f t="shared" si="124"/>
        <v>282099</v>
      </c>
      <c r="GV63" s="10" t="str">
        <f t="shared" si="96"/>
        <v>HINDUNILVR</v>
      </c>
      <c r="GW63" s="8">
        <f t="shared" si="88"/>
        <v>143220</v>
      </c>
      <c r="GX63" s="8">
        <f t="shared" si="89"/>
        <v>144542.79999999999</v>
      </c>
      <c r="GY63" s="8">
        <f t="shared" si="90"/>
        <v>150337.25</v>
      </c>
      <c r="GZ63" s="8">
        <f t="shared" si="91"/>
        <v>209377.61538461538</v>
      </c>
      <c r="HC63" s="10" t="str">
        <f t="shared" si="36"/>
        <v>HINDUNILVR</v>
      </c>
      <c r="HD63" s="12">
        <f t="shared" si="125"/>
        <v>-1.198610955528173</v>
      </c>
      <c r="HE63" s="12">
        <f t="shared" si="126"/>
        <v>-2.4432847878774568</v>
      </c>
      <c r="HF63" s="12">
        <f t="shared" si="127"/>
        <v>-1.2045077463422966</v>
      </c>
      <c r="HG63" s="12">
        <f t="shared" si="128"/>
        <v>1.6753536857781088</v>
      </c>
      <c r="HH63" s="12">
        <f t="shared" si="129"/>
        <v>-1.4023732470334414</v>
      </c>
      <c r="HI63" s="12">
        <f t="shared" si="130"/>
        <v>-2.7303396685036603</v>
      </c>
      <c r="HJ63" s="12">
        <f t="shared" si="131"/>
        <v>3.1328212652110081</v>
      </c>
      <c r="HK63" s="12">
        <f t="shared" si="132"/>
        <v>-1.134150777856241</v>
      </c>
      <c r="HL63" s="12">
        <f t="shared" si="133"/>
        <v>-1.7190775681341717</v>
      </c>
      <c r="HM63" s="12">
        <f t="shared" si="134"/>
        <v>-2.0155166044086825</v>
      </c>
      <c r="HN63" s="12">
        <f t="shared" si="135"/>
        <v>-1.7909187755020071</v>
      </c>
      <c r="HO63" s="12">
        <f t="shared" si="136"/>
        <v>5.3932536384751515</v>
      </c>
      <c r="HP63" s="12">
        <f t="shared" si="137"/>
        <v>-0.9168510907366425</v>
      </c>
      <c r="HQ63" s="12">
        <f t="shared" si="138"/>
        <v>-3.3403092427413217</v>
      </c>
      <c r="HT63" s="10" t="str">
        <f t="shared" si="51"/>
        <v>HINDUNILVR</v>
      </c>
      <c r="HU63" s="13">
        <f t="shared" si="139"/>
        <v>112</v>
      </c>
      <c r="HV63" s="12">
        <f t="shared" si="140"/>
        <v>70.699999999999818</v>
      </c>
      <c r="HW63" s="12">
        <f t="shared" si="141"/>
        <v>71.650000000000091</v>
      </c>
      <c r="HX63" s="12">
        <f t="shared" si="142"/>
        <v>46.150000000000091</v>
      </c>
      <c r="HY63">
        <f t="shared" si="143"/>
        <v>58</v>
      </c>
      <c r="HZ63" s="12">
        <f t="shared" si="144"/>
        <v>104.94999999999982</v>
      </c>
      <c r="IA63" s="12">
        <f t="shared" si="145"/>
        <v>124.29999999999973</v>
      </c>
      <c r="IB63" s="12">
        <f t="shared" si="146"/>
        <v>96</v>
      </c>
      <c r="IC63" s="12">
        <f t="shared" si="147"/>
        <v>99</v>
      </c>
      <c r="ID63" s="12">
        <f t="shared" si="148"/>
        <v>144.75</v>
      </c>
      <c r="IE63">
        <f t="shared" si="149"/>
        <v>105.05000000000018</v>
      </c>
      <c r="IF63" s="12">
        <f t="shared" si="150"/>
        <v>135.09999999999991</v>
      </c>
      <c r="IG63" s="12">
        <f t="shared" si="151"/>
        <v>108</v>
      </c>
      <c r="IH63" s="12">
        <f t="shared" si="152"/>
        <v>155</v>
      </c>
      <c r="II63" s="13" t="str">
        <f t="shared" si="92"/>
        <v/>
      </c>
      <c r="IJ63" t="str">
        <f t="shared" si="93"/>
        <v/>
      </c>
      <c r="IK63" t="str">
        <f t="shared" si="94"/>
        <v/>
      </c>
      <c r="IL63" t="str">
        <f t="shared" si="95"/>
        <v/>
      </c>
    </row>
    <row r="64" spans="1:246" x14ac:dyDescent="0.25">
      <c r="A64" t="s">
        <v>72</v>
      </c>
      <c r="B64" s="10">
        <v>43951</v>
      </c>
      <c r="C64" s="12">
        <v>301.43669999999997</v>
      </c>
      <c r="D64" s="12">
        <v>393.87377878500001</v>
      </c>
      <c r="E64" s="8">
        <v>174442</v>
      </c>
      <c r="F64" s="12">
        <v>5.2009456264775364</v>
      </c>
      <c r="G64" s="13">
        <v>7.5</v>
      </c>
      <c r="H64" s="10" t="s">
        <v>72</v>
      </c>
      <c r="I64" s="10">
        <v>43950</v>
      </c>
      <c r="J64" s="12">
        <v>678.75311999999997</v>
      </c>
      <c r="K64" s="12">
        <v>863.43368353999995</v>
      </c>
      <c r="L64" s="8">
        <v>372049</v>
      </c>
      <c r="M64" s="12">
        <v>7.6430401366353564</v>
      </c>
      <c r="N64" s="12">
        <v>15.050000000000011</v>
      </c>
      <c r="O64" s="12" t="s">
        <v>72</v>
      </c>
      <c r="P64" s="10">
        <v>43949</v>
      </c>
      <c r="Q64" s="12">
        <v>217.53321</v>
      </c>
      <c r="R64" s="12">
        <v>255.22482775500001</v>
      </c>
      <c r="S64">
        <v>120339</v>
      </c>
      <c r="T64" s="12">
        <v>1.1673151750972712</v>
      </c>
      <c r="U64" s="12">
        <v>5.4000000000000057</v>
      </c>
      <c r="V64" s="12" t="s">
        <v>72</v>
      </c>
      <c r="W64" s="7">
        <v>43948</v>
      </c>
      <c r="X64" s="12">
        <v>214.38480000000001</v>
      </c>
      <c r="Y64" s="12">
        <v>252.53184969499998</v>
      </c>
      <c r="Z64" s="8">
        <v>132843</v>
      </c>
      <c r="AA64" s="12">
        <v>1.9034971226206212</v>
      </c>
      <c r="AB64" s="12">
        <v>6.5</v>
      </c>
      <c r="AC64" s="8" t="s">
        <v>72</v>
      </c>
      <c r="AD64" s="10">
        <v>43945</v>
      </c>
      <c r="AE64" s="12">
        <v>196.07984999999999</v>
      </c>
      <c r="AF64" s="12">
        <v>226.34965561500002</v>
      </c>
      <c r="AG64" s="8">
        <v>124106</v>
      </c>
      <c r="AH64" s="12">
        <v>-5.902051067392212</v>
      </c>
      <c r="AI64">
        <v>7.4000000000000057</v>
      </c>
      <c r="AJ64" s="12" t="s">
        <v>72</v>
      </c>
      <c r="AK64" s="7">
        <v>43944</v>
      </c>
      <c r="AL64" s="12">
        <v>227.83589000000001</v>
      </c>
      <c r="AM64" s="12">
        <v>269.20324926000001</v>
      </c>
      <c r="AN64" s="8">
        <v>135103</v>
      </c>
      <c r="AO64" s="12">
        <v>2.1202942449156237</v>
      </c>
      <c r="AP64" s="12">
        <v>6</v>
      </c>
      <c r="AQ64" t="s">
        <v>72</v>
      </c>
      <c r="AR64" s="10">
        <v>43943</v>
      </c>
      <c r="AS64" s="12">
        <v>350.37241999999998</v>
      </c>
      <c r="AT64" s="12">
        <v>399.57160451999999</v>
      </c>
      <c r="AU64">
        <v>213196</v>
      </c>
      <c r="AV64" s="12">
        <v>-8.6281276962906411E-2</v>
      </c>
      <c r="AW64" s="12">
        <v>9.5</v>
      </c>
      <c r="AX64" s="10" t="s">
        <v>72</v>
      </c>
      <c r="AY64" s="10">
        <v>43942</v>
      </c>
      <c r="AZ64" s="12">
        <v>376.93410999999998</v>
      </c>
      <c r="BA64" s="12">
        <v>441.56230748000002</v>
      </c>
      <c r="BB64" s="8">
        <v>252395</v>
      </c>
      <c r="BC64" s="12">
        <v>-11.821705426356589</v>
      </c>
      <c r="BD64" s="12">
        <v>9.1999999999999886</v>
      </c>
      <c r="BE64" s="12" t="s">
        <v>72</v>
      </c>
      <c r="BF64" s="10">
        <v>43941</v>
      </c>
      <c r="BG64" s="12">
        <v>517.46745999999996</v>
      </c>
      <c r="BH64" s="12">
        <v>668.70247885000003</v>
      </c>
      <c r="BI64">
        <v>319232</v>
      </c>
      <c r="BJ64" s="12">
        <v>1.6753091344236206</v>
      </c>
      <c r="BK64" s="12">
        <v>9.8000000000000114</v>
      </c>
      <c r="BL64" s="12" t="s">
        <v>72</v>
      </c>
      <c r="BM64" s="7">
        <v>43938</v>
      </c>
      <c r="BN64" s="12">
        <v>820.91440999999998</v>
      </c>
      <c r="BO64" s="12">
        <v>974.86828766499991</v>
      </c>
      <c r="BP64" s="8">
        <v>473649</v>
      </c>
      <c r="BQ64" s="12">
        <v>19.70837253057385</v>
      </c>
      <c r="BR64" s="12">
        <v>16</v>
      </c>
      <c r="BS64" t="s">
        <v>72</v>
      </c>
      <c r="BT64" s="10">
        <v>43937</v>
      </c>
      <c r="BU64" s="12">
        <v>546.80481999999995</v>
      </c>
      <c r="BV64" s="12">
        <v>551.787126425</v>
      </c>
      <c r="BW64" s="8">
        <v>292700</v>
      </c>
      <c r="BX64" s="12">
        <v>19.945504087193459</v>
      </c>
      <c r="BY64">
        <v>19.949999999999989</v>
      </c>
      <c r="BZ64" s="12" t="s">
        <v>72</v>
      </c>
      <c r="CA64" s="7">
        <v>43936</v>
      </c>
      <c r="CB64" s="12">
        <v>247.67178999999999</v>
      </c>
      <c r="CC64" s="12">
        <v>233.48071865999998</v>
      </c>
      <c r="CD64" s="8">
        <v>121508</v>
      </c>
      <c r="CE64" s="12">
        <v>-2.1843367075119842</v>
      </c>
      <c r="CF64" s="12">
        <v>7.25</v>
      </c>
      <c r="CG64" s="12" t="s">
        <v>72</v>
      </c>
      <c r="CH64" s="10">
        <v>43934</v>
      </c>
      <c r="CI64" s="12">
        <v>224.30422999999999</v>
      </c>
      <c r="CJ64" s="12">
        <v>208.55924278499998</v>
      </c>
      <c r="CK64" s="8">
        <v>127852</v>
      </c>
      <c r="CL64" s="12">
        <v>-4.5269582909460864</v>
      </c>
      <c r="CM64" s="12">
        <v>9.9500000000000028</v>
      </c>
      <c r="CN64" s="12" t="s">
        <v>72</v>
      </c>
      <c r="CO64" s="10">
        <v>43930</v>
      </c>
      <c r="CP64" s="12">
        <v>187.50463999999999</v>
      </c>
      <c r="CQ64" s="12">
        <v>184.74495647500001</v>
      </c>
      <c r="CR64" s="8">
        <v>99360</v>
      </c>
      <c r="CS64" s="12">
        <v>0.87764584408880597</v>
      </c>
      <c r="CT64" s="12">
        <v>3.3500000000000085</v>
      </c>
      <c r="CU64" s="12" t="s">
        <v>72</v>
      </c>
      <c r="CV64" s="10">
        <v>43929</v>
      </c>
      <c r="CW64" s="12">
        <v>217.33148</v>
      </c>
      <c r="CX64" s="12">
        <v>213.73141176500002</v>
      </c>
      <c r="CY64" s="8">
        <v>127646</v>
      </c>
      <c r="CZ64" s="12">
        <v>-1.6309887869520838</v>
      </c>
      <c r="DA64" s="12">
        <v>7.4000000000000057</v>
      </c>
      <c r="DD64" t="str">
        <f t="shared" si="1"/>
        <v>IBULHSGFIN</v>
      </c>
      <c r="DE64" s="12">
        <v>-55.589640604524959</v>
      </c>
      <c r="DF64" s="12">
        <v>212.02275735277385</v>
      </c>
      <c r="DG64" s="12">
        <v>1.4685789291031752</v>
      </c>
      <c r="DH64" s="12">
        <v>9.3354569579689191</v>
      </c>
      <c r="DI64" s="12">
        <v>-13.938120109171567</v>
      </c>
      <c r="DJ64" s="12">
        <v>-34.973223634440167</v>
      </c>
      <c r="DK64" s="12">
        <v>-7.0467727104877822</v>
      </c>
      <c r="DL64" s="12">
        <v>-27.157910566975552</v>
      </c>
      <c r="DM64" s="12">
        <v>-36.964505227773991</v>
      </c>
      <c r="DN64" s="12">
        <v>50.129329511031017</v>
      </c>
      <c r="DO64" s="12">
        <v>120.77799817250079</v>
      </c>
      <c r="DP64" s="12">
        <v>10.417797292543256</v>
      </c>
      <c r="DQ64" s="12">
        <v>19.625962322852381</v>
      </c>
      <c r="DT64" t="str">
        <f t="shared" si="2"/>
        <v>IBULHSGFIN</v>
      </c>
      <c r="DU64" s="13">
        <v>-54.382856924210657</v>
      </c>
      <c r="DV64" s="13">
        <v>238.3031702420592</v>
      </c>
      <c r="DW64" s="13">
        <v>1.0663914525049114</v>
      </c>
      <c r="DX64" s="13">
        <v>11.567145533692999</v>
      </c>
      <c r="DY64" s="13">
        <v>-15.918676228016635</v>
      </c>
      <c r="DZ64" s="13">
        <v>-32.627031997583948</v>
      </c>
      <c r="EA64" s="13">
        <v>-9.5095759417603674</v>
      </c>
      <c r="EB64" s="13">
        <v>-33.96729914335355</v>
      </c>
      <c r="EC64" s="13">
        <v>-31.405864021726138</v>
      </c>
      <c r="ED64" s="13">
        <v>76.674706780696511</v>
      </c>
      <c r="EE64" s="13">
        <v>136.33091828388842</v>
      </c>
      <c r="EF64" s="13">
        <v>11.949350957651445</v>
      </c>
      <c r="EG64" s="13">
        <v>12.890358018094291</v>
      </c>
      <c r="EI64" t="str">
        <f t="shared" si="3"/>
        <v>IBULHSGFIN</v>
      </c>
      <c r="EJ64" s="12">
        <f t="shared" si="66"/>
        <v>301.43669999999997</v>
      </c>
      <c r="EK64" s="12">
        <f t="shared" si="67"/>
        <v>678.75311999999997</v>
      </c>
      <c r="EL64" s="12">
        <f t="shared" si="68"/>
        <v>217.53321</v>
      </c>
      <c r="EM64" s="12">
        <f t="shared" si="69"/>
        <v>214.38480000000001</v>
      </c>
      <c r="EN64" s="12">
        <f t="shared" si="70"/>
        <v>196.07984999999999</v>
      </c>
      <c r="EO64" s="12">
        <f t="shared" si="71"/>
        <v>227.83589000000001</v>
      </c>
      <c r="EP64" s="12">
        <f t="shared" si="72"/>
        <v>350.37241999999998</v>
      </c>
      <c r="EQ64" s="12">
        <f t="shared" si="73"/>
        <v>376.93410999999998</v>
      </c>
      <c r="ER64" s="12">
        <f t="shared" si="74"/>
        <v>517.46745999999996</v>
      </c>
      <c r="ES64" s="12">
        <f t="shared" si="75"/>
        <v>820.91440999999998</v>
      </c>
      <c r="ET64" s="12">
        <f t="shared" si="76"/>
        <v>546.80481999999995</v>
      </c>
      <c r="EU64" s="12">
        <f t="shared" si="77"/>
        <v>247.67178999999999</v>
      </c>
      <c r="EV64" s="12">
        <f t="shared" si="78"/>
        <v>224.30422999999999</v>
      </c>
      <c r="EW64" s="12">
        <f t="shared" si="79"/>
        <v>187.50463999999999</v>
      </c>
      <c r="EZ64" s="10" t="str">
        <f t="shared" si="4"/>
        <v>IBULHSGFIN</v>
      </c>
      <c r="FA64" s="12">
        <f t="shared" si="80"/>
        <v>370.22370999999998</v>
      </c>
      <c r="FB64" s="12">
        <f t="shared" si="81"/>
        <v>306.917374</v>
      </c>
      <c r="FC64" s="12">
        <f t="shared" si="82"/>
        <v>347.42010749999997</v>
      </c>
      <c r="FD64" s="12">
        <f t="shared" si="83"/>
        <v>369.73544230769227</v>
      </c>
      <c r="FF64" s="12"/>
      <c r="FG64" s="10" t="str">
        <f t="shared" si="5"/>
        <v>IBULHSGFIN</v>
      </c>
      <c r="FH64" s="12">
        <f t="shared" si="97"/>
        <v>393.87377878500001</v>
      </c>
      <c r="FI64" s="12">
        <f t="shared" si="98"/>
        <v>863.43368353999995</v>
      </c>
      <c r="FJ64" s="12">
        <f t="shared" si="99"/>
        <v>255.22482775500001</v>
      </c>
      <c r="FK64" s="12">
        <f t="shared" si="100"/>
        <v>252.53184969499998</v>
      </c>
      <c r="FL64" s="12">
        <f t="shared" si="101"/>
        <v>226.34965561500002</v>
      </c>
      <c r="FM64" s="12">
        <f t="shared" si="102"/>
        <v>269.20324926000001</v>
      </c>
      <c r="FN64" s="12">
        <f t="shared" si="103"/>
        <v>399.57160451999999</v>
      </c>
      <c r="FO64" s="12">
        <f t="shared" si="104"/>
        <v>441.56230748000002</v>
      </c>
      <c r="FP64" s="12">
        <f t="shared" si="105"/>
        <v>668.70247885000003</v>
      </c>
      <c r="FQ64" s="12">
        <f t="shared" si="106"/>
        <v>974.86828766499991</v>
      </c>
      <c r="FR64" s="12">
        <f t="shared" si="107"/>
        <v>551.787126425</v>
      </c>
      <c r="FS64" s="12">
        <f t="shared" si="108"/>
        <v>233.48071865999998</v>
      </c>
      <c r="FT64" s="12">
        <f t="shared" si="109"/>
        <v>208.55924278499998</v>
      </c>
      <c r="FU64" s="12">
        <f t="shared" si="110"/>
        <v>184.74495647500001</v>
      </c>
      <c r="FX64" s="10" t="str">
        <f t="shared" si="20"/>
        <v>IBULHSGFIN</v>
      </c>
      <c r="FY64" s="12">
        <f t="shared" si="84"/>
        <v>457.06345366333329</v>
      </c>
      <c r="FZ64" s="12">
        <f t="shared" si="85"/>
        <v>373.348653173</v>
      </c>
      <c r="GA64" s="12">
        <f t="shared" si="86"/>
        <v>422.07245708937501</v>
      </c>
      <c r="GB64" s="12">
        <f t="shared" si="87"/>
        <v>425.38615297884616</v>
      </c>
      <c r="GE64" s="10" t="str">
        <f t="shared" si="21"/>
        <v>IBULHSGFIN</v>
      </c>
      <c r="GF64" s="8">
        <f t="shared" si="111"/>
        <v>174442</v>
      </c>
      <c r="GG64" s="8">
        <f t="shared" si="112"/>
        <v>372049</v>
      </c>
      <c r="GH64">
        <f t="shared" si="113"/>
        <v>120339</v>
      </c>
      <c r="GI64" s="8">
        <f t="shared" si="114"/>
        <v>132843</v>
      </c>
      <c r="GJ64" s="8">
        <f t="shared" si="115"/>
        <v>124106</v>
      </c>
      <c r="GK64" s="8">
        <f t="shared" si="116"/>
        <v>135103</v>
      </c>
      <c r="GL64">
        <f t="shared" si="117"/>
        <v>213196</v>
      </c>
      <c r="GM64" s="8">
        <f t="shared" si="118"/>
        <v>252395</v>
      </c>
      <c r="GN64" s="8">
        <f t="shared" si="119"/>
        <v>319232</v>
      </c>
      <c r="GO64" s="8">
        <f t="shared" si="120"/>
        <v>473649</v>
      </c>
      <c r="GP64" s="8">
        <f t="shared" si="121"/>
        <v>292700</v>
      </c>
      <c r="GQ64" s="8">
        <f t="shared" si="122"/>
        <v>121508</v>
      </c>
      <c r="GR64" s="8">
        <f t="shared" si="123"/>
        <v>127852</v>
      </c>
      <c r="GS64" s="8">
        <f t="shared" si="124"/>
        <v>99360</v>
      </c>
      <c r="GV64" s="10" t="str">
        <f t="shared" si="96"/>
        <v>IBULHSGFIN</v>
      </c>
      <c r="GW64" s="8">
        <f t="shared" si="88"/>
        <v>208410.33333333334</v>
      </c>
      <c r="GX64" s="8">
        <f t="shared" si="89"/>
        <v>176888</v>
      </c>
      <c r="GY64" s="8">
        <f t="shared" si="90"/>
        <v>208657.875</v>
      </c>
      <c r="GZ64" s="8">
        <f t="shared" si="91"/>
        <v>214179.38461538462</v>
      </c>
      <c r="HC64" s="10" t="str">
        <f t="shared" si="36"/>
        <v>IBULHSGFIN</v>
      </c>
      <c r="HD64" s="12">
        <f t="shared" si="125"/>
        <v>5.2009456264775364</v>
      </c>
      <c r="HE64" s="12">
        <f t="shared" si="126"/>
        <v>7.6430401366353564</v>
      </c>
      <c r="HF64" s="12">
        <f t="shared" si="127"/>
        <v>1.1673151750972712</v>
      </c>
      <c r="HG64" s="12">
        <f t="shared" si="128"/>
        <v>1.9034971226206212</v>
      </c>
      <c r="HH64" s="12">
        <f t="shared" si="129"/>
        <v>-5.902051067392212</v>
      </c>
      <c r="HI64" s="12">
        <f t="shared" si="130"/>
        <v>2.1202942449156237</v>
      </c>
      <c r="HJ64" s="12">
        <f t="shared" si="131"/>
        <v>-8.6281276962906411E-2</v>
      </c>
      <c r="HK64" s="12">
        <f t="shared" si="132"/>
        <v>-11.821705426356589</v>
      </c>
      <c r="HL64" s="12">
        <f t="shared" si="133"/>
        <v>1.6753091344236206</v>
      </c>
      <c r="HM64" s="12">
        <f t="shared" si="134"/>
        <v>19.70837253057385</v>
      </c>
      <c r="HN64" s="12">
        <f t="shared" si="135"/>
        <v>19.945504087193459</v>
      </c>
      <c r="HO64" s="12">
        <f t="shared" si="136"/>
        <v>-2.1843367075119842</v>
      </c>
      <c r="HP64" s="12">
        <f t="shared" si="137"/>
        <v>-4.5269582909460864</v>
      </c>
      <c r="HQ64" s="12">
        <f t="shared" si="138"/>
        <v>0.87764584408880597</v>
      </c>
      <c r="HT64" s="10" t="str">
        <f t="shared" si="51"/>
        <v>IBULHSGFIN</v>
      </c>
      <c r="HU64" s="13">
        <f t="shared" si="139"/>
        <v>7.5</v>
      </c>
      <c r="HV64" s="12">
        <f t="shared" si="140"/>
        <v>15.050000000000011</v>
      </c>
      <c r="HW64" s="12">
        <f t="shared" si="141"/>
        <v>5.4000000000000057</v>
      </c>
      <c r="HX64" s="12">
        <f t="shared" si="142"/>
        <v>6.5</v>
      </c>
      <c r="HY64">
        <f t="shared" si="143"/>
        <v>7.4000000000000057</v>
      </c>
      <c r="HZ64" s="12">
        <f t="shared" si="144"/>
        <v>6</v>
      </c>
      <c r="IA64" s="12">
        <f t="shared" si="145"/>
        <v>9.5</v>
      </c>
      <c r="IB64" s="12">
        <f t="shared" si="146"/>
        <v>9.1999999999999886</v>
      </c>
      <c r="IC64" s="12">
        <f t="shared" si="147"/>
        <v>9.8000000000000114</v>
      </c>
      <c r="ID64" s="12">
        <f t="shared" si="148"/>
        <v>16</v>
      </c>
      <c r="IE64">
        <f t="shared" si="149"/>
        <v>19.949999999999989</v>
      </c>
      <c r="IF64" s="12">
        <f t="shared" si="150"/>
        <v>7.25</v>
      </c>
      <c r="IG64" s="12">
        <f t="shared" si="151"/>
        <v>9.9500000000000028</v>
      </c>
      <c r="IH64" s="12">
        <f t="shared" si="152"/>
        <v>3.3500000000000085</v>
      </c>
      <c r="II64" s="13" t="str">
        <f t="shared" si="92"/>
        <v/>
      </c>
      <c r="IJ64" t="str">
        <f t="shared" si="93"/>
        <v/>
      </c>
      <c r="IK64" t="str">
        <f t="shared" si="94"/>
        <v/>
      </c>
      <c r="IL64" t="str">
        <f t="shared" si="95"/>
        <v/>
      </c>
    </row>
    <row r="65" spans="1:246" x14ac:dyDescent="0.25">
      <c r="A65" t="s">
        <v>73</v>
      </c>
      <c r="B65" s="10">
        <v>43951</v>
      </c>
      <c r="C65" s="12">
        <v>457.35196999999999</v>
      </c>
      <c r="D65" s="12">
        <v>1756.3849150599999</v>
      </c>
      <c r="E65" s="8">
        <v>413914</v>
      </c>
      <c r="F65" s="12">
        <v>1.9570792279659874</v>
      </c>
      <c r="G65" s="13">
        <v>18.800000000000011</v>
      </c>
      <c r="H65" s="10" t="s">
        <v>73</v>
      </c>
      <c r="I65" s="10">
        <v>43950</v>
      </c>
      <c r="J65" s="12">
        <v>393.42165999999997</v>
      </c>
      <c r="K65" s="12">
        <v>1434.3285870450002</v>
      </c>
      <c r="L65" s="8">
        <v>415320</v>
      </c>
      <c r="M65" s="12">
        <v>2.1675698207586365</v>
      </c>
      <c r="N65" s="12">
        <v>24.850000000000023</v>
      </c>
      <c r="O65" s="12" t="s">
        <v>73</v>
      </c>
      <c r="P65" s="10">
        <v>43949</v>
      </c>
      <c r="Q65" s="12">
        <v>329.34537999999998</v>
      </c>
      <c r="R65" s="12">
        <v>1176.4158548600001</v>
      </c>
      <c r="S65">
        <v>290804</v>
      </c>
      <c r="T65" s="12">
        <v>3.7654498419086009</v>
      </c>
      <c r="U65" s="12">
        <v>12.600000000000023</v>
      </c>
      <c r="V65" s="12" t="s">
        <v>73</v>
      </c>
      <c r="W65" s="7">
        <v>43948</v>
      </c>
      <c r="X65" s="12">
        <v>389.81101000000001</v>
      </c>
      <c r="Y65" s="12">
        <v>1350.1080399799998</v>
      </c>
      <c r="Z65" s="8">
        <v>344753</v>
      </c>
      <c r="AA65" s="12">
        <v>3.4194415409884984</v>
      </c>
      <c r="AB65" s="12">
        <v>14.899999999999977</v>
      </c>
      <c r="AC65" s="8" t="s">
        <v>73</v>
      </c>
      <c r="AD65" s="10">
        <v>43945</v>
      </c>
      <c r="AE65" s="12">
        <v>385.13310999999999</v>
      </c>
      <c r="AF65" s="12">
        <v>1297.9357489200002</v>
      </c>
      <c r="AG65" s="8">
        <v>414126</v>
      </c>
      <c r="AH65" s="12">
        <v>-4.5048873778155478</v>
      </c>
      <c r="AI65">
        <v>11.75</v>
      </c>
      <c r="AJ65" s="12" t="s">
        <v>73</v>
      </c>
      <c r="AK65" s="7">
        <v>43944</v>
      </c>
      <c r="AL65" s="12">
        <v>459.53483</v>
      </c>
      <c r="AM65" s="12">
        <v>1596.8139039600001</v>
      </c>
      <c r="AN65" s="8">
        <v>413227</v>
      </c>
      <c r="AO65" s="12">
        <v>4.4203006399761939</v>
      </c>
      <c r="AP65" s="12">
        <v>16.800000000000011</v>
      </c>
      <c r="AQ65" t="s">
        <v>73</v>
      </c>
      <c r="AR65" s="10">
        <v>43943</v>
      </c>
      <c r="AS65" s="12">
        <v>491.15661</v>
      </c>
      <c r="AT65" s="12">
        <v>1624.6999522999999</v>
      </c>
      <c r="AU65">
        <v>470641</v>
      </c>
      <c r="AV65" s="12">
        <v>1.4012354979659416</v>
      </c>
      <c r="AW65" s="12">
        <v>14.949999999999989</v>
      </c>
      <c r="AX65" s="10" t="s">
        <v>73</v>
      </c>
      <c r="AY65" s="10">
        <v>43942</v>
      </c>
      <c r="AZ65" s="12">
        <v>501.18815999999998</v>
      </c>
      <c r="BA65" s="12">
        <v>1683.6640489599999</v>
      </c>
      <c r="BB65" s="8">
        <v>526838</v>
      </c>
      <c r="BC65" s="12">
        <v>-8.7185164683088843</v>
      </c>
      <c r="BD65" s="12">
        <v>18.199999999999989</v>
      </c>
      <c r="BE65" s="12" t="s">
        <v>73</v>
      </c>
      <c r="BF65" s="10">
        <v>43941</v>
      </c>
      <c r="BG65" s="12">
        <v>558.11177999999995</v>
      </c>
      <c r="BH65" s="12">
        <v>2067.3903439800001</v>
      </c>
      <c r="BI65">
        <v>636846</v>
      </c>
      <c r="BJ65" s="12">
        <v>-3.6746105711622983</v>
      </c>
      <c r="BK65" s="12">
        <v>21.899999999999977</v>
      </c>
      <c r="BL65" s="12" t="s">
        <v>73</v>
      </c>
      <c r="BM65" s="7">
        <v>43938</v>
      </c>
      <c r="BN65" s="12">
        <v>690.08019000000002</v>
      </c>
      <c r="BO65" s="12">
        <v>2493.3049546799998</v>
      </c>
      <c r="BP65" s="8">
        <v>949891</v>
      </c>
      <c r="BQ65" s="12">
        <v>9.6491228070175428</v>
      </c>
      <c r="BR65" s="12">
        <v>36.449999999999989</v>
      </c>
      <c r="BS65" t="s">
        <v>73</v>
      </c>
      <c r="BT65" s="10">
        <v>43937</v>
      </c>
      <c r="BU65" s="12">
        <v>564.94210999999996</v>
      </c>
      <c r="BV65" s="12">
        <v>1897.5317553799998</v>
      </c>
      <c r="BW65" s="8">
        <v>519194</v>
      </c>
      <c r="BX65" s="12">
        <v>4.7349931266228804</v>
      </c>
      <c r="BY65">
        <v>28.449999999999989</v>
      </c>
      <c r="BZ65" s="12" t="s">
        <v>73</v>
      </c>
      <c r="CA65" s="7">
        <v>43936</v>
      </c>
      <c r="CB65" s="12">
        <v>491.34201000000002</v>
      </c>
      <c r="CC65" s="12">
        <v>1671.70075066</v>
      </c>
      <c r="CD65" s="8">
        <v>466734</v>
      </c>
      <c r="CE65" s="12">
        <v>-0.6502343868138446</v>
      </c>
      <c r="CF65" s="12">
        <v>26.899999999999977</v>
      </c>
      <c r="CG65" s="12" t="s">
        <v>73</v>
      </c>
      <c r="CH65" s="10">
        <v>43934</v>
      </c>
      <c r="CI65" s="12">
        <v>309.95409000000001</v>
      </c>
      <c r="CJ65" s="12">
        <v>1040.1957611</v>
      </c>
      <c r="CK65" s="8">
        <v>308507</v>
      </c>
      <c r="CL65" s="12">
        <v>-3.384884738838625</v>
      </c>
      <c r="CM65" s="12">
        <v>16.550000000000011</v>
      </c>
      <c r="CN65" s="12" t="s">
        <v>73</v>
      </c>
      <c r="CO65" s="10">
        <v>43930</v>
      </c>
      <c r="CP65" s="12">
        <v>524.32048999999995</v>
      </c>
      <c r="CQ65" s="12">
        <v>1757.801963895</v>
      </c>
      <c r="CR65" s="8">
        <v>513643</v>
      </c>
      <c r="CS65" s="12">
        <v>7.2268380623922281</v>
      </c>
      <c r="CT65" s="12">
        <v>22.350000000000023</v>
      </c>
      <c r="CU65" s="12" t="s">
        <v>73</v>
      </c>
      <c r="CV65" s="10">
        <v>43929</v>
      </c>
      <c r="CW65" s="12">
        <v>739.31641999999999</v>
      </c>
      <c r="CX65" s="12">
        <v>2431.3828663499999</v>
      </c>
      <c r="CY65" s="8">
        <v>716901</v>
      </c>
      <c r="CZ65" s="12">
        <v>-2.5912296841459814</v>
      </c>
      <c r="DA65" s="12">
        <v>37.649999999999977</v>
      </c>
      <c r="DD65" t="str">
        <f t="shared" si="1"/>
        <v>ICICIBANK</v>
      </c>
      <c r="DE65" s="12">
        <v>16.249819595596243</v>
      </c>
      <c r="DF65" s="12">
        <v>19.455648656738404</v>
      </c>
      <c r="DG65" s="12">
        <v>-15.511524417948081</v>
      </c>
      <c r="DH65" s="12">
        <v>1.214619018344079</v>
      </c>
      <c r="DI65" s="12">
        <v>-16.190659585041683</v>
      </c>
      <c r="DJ65" s="12">
        <v>-6.4382275136234037</v>
      </c>
      <c r="DK65" s="12">
        <v>-2.0015536679876837</v>
      </c>
      <c r="DL65" s="12">
        <v>-10.199322436806472</v>
      </c>
      <c r="DM65" s="12">
        <v>-19.12363402288074</v>
      </c>
      <c r="DN65" s="12">
        <v>22.150602297994755</v>
      </c>
      <c r="DO65" s="12">
        <v>14.979403043513406</v>
      </c>
      <c r="DP65" s="12">
        <v>58.520899014431457</v>
      </c>
      <c r="DQ65" s="12">
        <v>-40.884612386595833</v>
      </c>
      <c r="DT65" t="str">
        <f t="shared" si="2"/>
        <v>ICICIBANK</v>
      </c>
      <c r="DU65" s="13">
        <v>22.453455290778194</v>
      </c>
      <c r="DV65" s="13">
        <v>21.923602195559759</v>
      </c>
      <c r="DW65" s="13">
        <v>-12.865058201014252</v>
      </c>
      <c r="DX65" s="13">
        <v>4.0196358797738441</v>
      </c>
      <c r="DY65" s="13">
        <v>-18.717156351081393</v>
      </c>
      <c r="DZ65" s="13">
        <v>-1.7163814340317496</v>
      </c>
      <c r="EA65" s="13">
        <v>-3.5021295784287934</v>
      </c>
      <c r="EB65" s="13">
        <v>-18.560901966934619</v>
      </c>
      <c r="EC65" s="13">
        <v>-17.082331220677464</v>
      </c>
      <c r="ED65" s="13">
        <v>31.397271619345862</v>
      </c>
      <c r="EE65" s="13">
        <v>13.509056847096588</v>
      </c>
      <c r="EF65" s="13">
        <v>60.710206018546707</v>
      </c>
      <c r="EG65" s="13">
        <v>-40.824064231041284</v>
      </c>
      <c r="EI65" t="str">
        <f t="shared" si="3"/>
        <v>ICICIBANK</v>
      </c>
      <c r="EJ65" s="12">
        <f t="shared" si="66"/>
        <v>457.35196999999999</v>
      </c>
      <c r="EK65" s="12">
        <f t="shared" si="67"/>
        <v>393.42165999999997</v>
      </c>
      <c r="EL65" s="12">
        <f t="shared" si="68"/>
        <v>329.34537999999998</v>
      </c>
      <c r="EM65" s="12">
        <f t="shared" si="69"/>
        <v>389.81101000000001</v>
      </c>
      <c r="EN65" s="12">
        <f t="shared" si="70"/>
        <v>385.13310999999999</v>
      </c>
      <c r="EO65" s="12">
        <f t="shared" si="71"/>
        <v>459.53483</v>
      </c>
      <c r="EP65" s="12">
        <f t="shared" si="72"/>
        <v>491.15661</v>
      </c>
      <c r="EQ65" s="12">
        <f t="shared" si="73"/>
        <v>501.18815999999998</v>
      </c>
      <c r="ER65" s="12">
        <f t="shared" si="74"/>
        <v>558.11177999999995</v>
      </c>
      <c r="ES65" s="12">
        <f t="shared" si="75"/>
        <v>690.08019000000002</v>
      </c>
      <c r="ET65" s="12">
        <f t="shared" si="76"/>
        <v>564.94210999999996</v>
      </c>
      <c r="EU65" s="12">
        <f t="shared" si="77"/>
        <v>491.34201000000002</v>
      </c>
      <c r="EV65" s="12">
        <f t="shared" si="78"/>
        <v>309.95409000000001</v>
      </c>
      <c r="EW65" s="12">
        <f t="shared" si="79"/>
        <v>524.32048999999995</v>
      </c>
      <c r="EZ65" s="10" t="str">
        <f t="shared" si="4"/>
        <v>ICICIBANK</v>
      </c>
      <c r="FA65" s="12">
        <f t="shared" si="80"/>
        <v>370.85935000000001</v>
      </c>
      <c r="FB65" s="12">
        <f t="shared" si="81"/>
        <v>391.44919800000002</v>
      </c>
      <c r="FC65" s="12">
        <f t="shared" si="82"/>
        <v>438.46281750000003</v>
      </c>
      <c r="FD65" s="12">
        <f t="shared" si="83"/>
        <v>468.3339561538462</v>
      </c>
      <c r="FF65" s="12"/>
      <c r="FG65" s="10" t="str">
        <f t="shared" si="5"/>
        <v>ICICIBANK</v>
      </c>
      <c r="FH65" s="12">
        <f t="shared" si="97"/>
        <v>1756.3849150599999</v>
      </c>
      <c r="FI65" s="12">
        <f t="shared" si="98"/>
        <v>1434.3285870450002</v>
      </c>
      <c r="FJ65" s="12">
        <f t="shared" si="99"/>
        <v>1176.4158548600001</v>
      </c>
      <c r="FK65" s="12">
        <f t="shared" si="100"/>
        <v>1350.1080399799998</v>
      </c>
      <c r="FL65" s="12">
        <f t="shared" si="101"/>
        <v>1297.9357489200002</v>
      </c>
      <c r="FM65" s="12">
        <f t="shared" si="102"/>
        <v>1596.8139039600001</v>
      </c>
      <c r="FN65" s="12">
        <f t="shared" si="103"/>
        <v>1624.6999522999999</v>
      </c>
      <c r="FO65" s="12">
        <f t="shared" si="104"/>
        <v>1683.6640489599999</v>
      </c>
      <c r="FP65" s="12">
        <f t="shared" si="105"/>
        <v>2067.3903439800001</v>
      </c>
      <c r="FQ65" s="12">
        <f t="shared" si="106"/>
        <v>2493.3049546799998</v>
      </c>
      <c r="FR65" s="12">
        <f t="shared" si="107"/>
        <v>1897.5317553799998</v>
      </c>
      <c r="FS65" s="12">
        <f t="shared" si="108"/>
        <v>1671.70075066</v>
      </c>
      <c r="FT65" s="12">
        <f t="shared" si="109"/>
        <v>1040.1957611</v>
      </c>
      <c r="FU65" s="12">
        <f t="shared" si="110"/>
        <v>1757.801963895</v>
      </c>
      <c r="FX65" s="10" t="str">
        <f t="shared" si="20"/>
        <v>ICICIBANK</v>
      </c>
      <c r="FY65" s="12">
        <f t="shared" si="84"/>
        <v>1320.2841606283334</v>
      </c>
      <c r="FZ65" s="12">
        <f t="shared" si="85"/>
        <v>1371.1204269530001</v>
      </c>
      <c r="GA65" s="12">
        <f t="shared" si="86"/>
        <v>1528.9195600006249</v>
      </c>
      <c r="GB65" s="12">
        <f t="shared" si="87"/>
        <v>1622.4532050553842</v>
      </c>
      <c r="GE65" s="10" t="str">
        <f t="shared" si="21"/>
        <v>ICICIBANK</v>
      </c>
      <c r="GF65" s="8">
        <f t="shared" si="111"/>
        <v>413914</v>
      </c>
      <c r="GG65" s="8">
        <f t="shared" si="112"/>
        <v>415320</v>
      </c>
      <c r="GH65">
        <f t="shared" si="113"/>
        <v>290804</v>
      </c>
      <c r="GI65" s="8">
        <f t="shared" si="114"/>
        <v>344753</v>
      </c>
      <c r="GJ65" s="8">
        <f t="shared" si="115"/>
        <v>414126</v>
      </c>
      <c r="GK65" s="8">
        <f t="shared" si="116"/>
        <v>413227</v>
      </c>
      <c r="GL65">
        <f t="shared" si="117"/>
        <v>470641</v>
      </c>
      <c r="GM65" s="8">
        <f t="shared" si="118"/>
        <v>526838</v>
      </c>
      <c r="GN65" s="8">
        <f t="shared" si="119"/>
        <v>636846</v>
      </c>
      <c r="GO65" s="8">
        <f t="shared" si="120"/>
        <v>949891</v>
      </c>
      <c r="GP65" s="8">
        <f t="shared" si="121"/>
        <v>519194</v>
      </c>
      <c r="GQ65" s="8">
        <f t="shared" si="122"/>
        <v>466734</v>
      </c>
      <c r="GR65" s="8">
        <f t="shared" si="123"/>
        <v>308507</v>
      </c>
      <c r="GS65" s="8">
        <f t="shared" si="124"/>
        <v>513643</v>
      </c>
      <c r="GV65" s="10" t="str">
        <f t="shared" ref="GV65:GV96" si="153">A65</f>
        <v>ICICIBANK</v>
      </c>
      <c r="GW65" s="8">
        <f t="shared" si="88"/>
        <v>350292.33333333331</v>
      </c>
      <c r="GX65" s="8">
        <f t="shared" si="89"/>
        <v>375646</v>
      </c>
      <c r="GY65" s="8">
        <f t="shared" si="90"/>
        <v>439069.375</v>
      </c>
      <c r="GZ65" s="8">
        <f t="shared" si="91"/>
        <v>482348</v>
      </c>
      <c r="HC65" s="10" t="str">
        <f t="shared" si="36"/>
        <v>ICICIBANK</v>
      </c>
      <c r="HD65" s="12">
        <f t="shared" si="125"/>
        <v>1.9570792279659874</v>
      </c>
      <c r="HE65" s="12">
        <f t="shared" si="126"/>
        <v>2.1675698207586365</v>
      </c>
      <c r="HF65" s="12">
        <f t="shared" si="127"/>
        <v>3.7654498419086009</v>
      </c>
      <c r="HG65" s="12">
        <f t="shared" si="128"/>
        <v>3.4194415409884984</v>
      </c>
      <c r="HH65" s="12">
        <f t="shared" si="129"/>
        <v>-4.5048873778155478</v>
      </c>
      <c r="HI65" s="12">
        <f t="shared" si="130"/>
        <v>4.4203006399761939</v>
      </c>
      <c r="HJ65" s="12">
        <f t="shared" si="131"/>
        <v>1.4012354979659416</v>
      </c>
      <c r="HK65" s="12">
        <f t="shared" si="132"/>
        <v>-8.7185164683088843</v>
      </c>
      <c r="HL65" s="12">
        <f t="shared" si="133"/>
        <v>-3.6746105711622983</v>
      </c>
      <c r="HM65" s="12">
        <f t="shared" si="134"/>
        <v>9.6491228070175428</v>
      </c>
      <c r="HN65" s="12">
        <f t="shared" si="135"/>
        <v>4.7349931266228804</v>
      </c>
      <c r="HO65" s="12">
        <f t="shared" si="136"/>
        <v>-0.6502343868138446</v>
      </c>
      <c r="HP65" s="12">
        <f t="shared" si="137"/>
        <v>-3.384884738838625</v>
      </c>
      <c r="HQ65" s="12">
        <f t="shared" si="138"/>
        <v>7.2268380623922281</v>
      </c>
      <c r="HT65" s="10" t="str">
        <f t="shared" si="51"/>
        <v>ICICIBANK</v>
      </c>
      <c r="HU65" s="13">
        <f t="shared" si="139"/>
        <v>18.800000000000011</v>
      </c>
      <c r="HV65" s="12">
        <f t="shared" si="140"/>
        <v>24.850000000000023</v>
      </c>
      <c r="HW65" s="12">
        <f t="shared" si="141"/>
        <v>12.600000000000023</v>
      </c>
      <c r="HX65" s="12">
        <f t="shared" si="142"/>
        <v>14.899999999999977</v>
      </c>
      <c r="HY65">
        <f t="shared" si="143"/>
        <v>11.75</v>
      </c>
      <c r="HZ65" s="12">
        <f t="shared" si="144"/>
        <v>16.800000000000011</v>
      </c>
      <c r="IA65" s="12">
        <f t="shared" si="145"/>
        <v>14.949999999999989</v>
      </c>
      <c r="IB65" s="12">
        <f t="shared" si="146"/>
        <v>18.199999999999989</v>
      </c>
      <c r="IC65" s="12">
        <f t="shared" si="147"/>
        <v>21.899999999999977</v>
      </c>
      <c r="ID65" s="12">
        <f t="shared" si="148"/>
        <v>36.449999999999989</v>
      </c>
      <c r="IE65">
        <f t="shared" si="149"/>
        <v>28.449999999999989</v>
      </c>
      <c r="IF65" s="12">
        <f t="shared" si="150"/>
        <v>26.899999999999977</v>
      </c>
      <c r="IG65" s="12">
        <f t="shared" si="151"/>
        <v>16.550000000000011</v>
      </c>
      <c r="IH65" s="12">
        <f t="shared" si="152"/>
        <v>22.350000000000023</v>
      </c>
      <c r="II65" s="13" t="str">
        <f t="shared" si="92"/>
        <v/>
      </c>
      <c r="IJ65" t="str">
        <f t="shared" si="93"/>
        <v/>
      </c>
      <c r="IK65" t="str">
        <f t="shared" si="94"/>
        <v/>
      </c>
      <c r="IL65" t="str">
        <f t="shared" si="95"/>
        <v/>
      </c>
    </row>
    <row r="66" spans="1:246" x14ac:dyDescent="0.25">
      <c r="A66" t="s">
        <v>74</v>
      </c>
      <c r="B66" s="10">
        <v>43951</v>
      </c>
      <c r="C66" s="12">
        <v>32.878819999999997</v>
      </c>
      <c r="D66" s="12">
        <v>135.13170163000001</v>
      </c>
      <c r="E66" s="8">
        <v>59075</v>
      </c>
      <c r="F66" s="12">
        <v>2.0377733598409655</v>
      </c>
      <c r="G66" s="13">
        <v>11</v>
      </c>
      <c r="H66" s="10" t="s">
        <v>74</v>
      </c>
      <c r="I66" s="10">
        <v>43950</v>
      </c>
      <c r="J66" s="12">
        <v>63.763979999999997</v>
      </c>
      <c r="K66" s="12">
        <v>250.04828901999997</v>
      </c>
      <c r="L66" s="8">
        <v>118973</v>
      </c>
      <c r="M66" s="12">
        <v>5.4159614633511284</v>
      </c>
      <c r="N66" s="12">
        <v>28.949999999999989</v>
      </c>
      <c r="O66" s="12" t="s">
        <v>74</v>
      </c>
      <c r="P66" s="10">
        <v>43949</v>
      </c>
      <c r="Q66" s="12">
        <v>43.468319999999999</v>
      </c>
      <c r="R66" s="12">
        <v>163.880504855</v>
      </c>
      <c r="S66">
        <v>88358</v>
      </c>
      <c r="T66" s="12">
        <v>1.9867549668874174</v>
      </c>
      <c r="U66" s="12">
        <v>19.050000000000011</v>
      </c>
      <c r="V66" s="12" t="s">
        <v>74</v>
      </c>
      <c r="W66" s="7">
        <v>43948</v>
      </c>
      <c r="X66" s="12">
        <v>138.69759999999999</v>
      </c>
      <c r="Y66" s="12">
        <v>513.77822453500005</v>
      </c>
      <c r="Z66" s="8">
        <v>208742</v>
      </c>
      <c r="AA66" s="12">
        <v>11.781310355073533</v>
      </c>
      <c r="AB66" s="12">
        <v>38.300000000000011</v>
      </c>
      <c r="AC66" s="8" t="s">
        <v>74</v>
      </c>
      <c r="AD66" s="10">
        <v>43945</v>
      </c>
      <c r="AE66" s="12">
        <v>63.241619999999998</v>
      </c>
      <c r="AF66" s="12">
        <v>216.90612355500002</v>
      </c>
      <c r="AG66" s="8">
        <v>109786</v>
      </c>
      <c r="AH66" s="12">
        <v>-6.3935787434265219</v>
      </c>
      <c r="AI66">
        <v>27.400000000000034</v>
      </c>
      <c r="AJ66" s="12" t="s">
        <v>74</v>
      </c>
      <c r="AK66" s="7">
        <v>43944</v>
      </c>
      <c r="AL66" s="12">
        <v>26.48105</v>
      </c>
      <c r="AM66" s="12">
        <v>99.362774510000008</v>
      </c>
      <c r="AN66" s="8">
        <v>53960</v>
      </c>
      <c r="AO66" s="12">
        <v>-1.7192364965479958</v>
      </c>
      <c r="AP66" s="12">
        <v>27.099999999999966</v>
      </c>
      <c r="AQ66" t="s">
        <v>74</v>
      </c>
      <c r="AR66" s="10">
        <v>43943</v>
      </c>
      <c r="AS66" s="12">
        <v>25.811679999999999</v>
      </c>
      <c r="AT66" s="12">
        <v>93.567178615000003</v>
      </c>
      <c r="AU66">
        <v>55457</v>
      </c>
      <c r="AV66" s="12">
        <v>0.41846652267818879</v>
      </c>
      <c r="AW66" s="12">
        <v>15.800000000000011</v>
      </c>
      <c r="AX66" s="10" t="s">
        <v>74</v>
      </c>
      <c r="AY66" s="10">
        <v>43942</v>
      </c>
      <c r="AZ66" s="12">
        <v>26.70354</v>
      </c>
      <c r="BA66" s="12">
        <v>97.430269410000008</v>
      </c>
      <c r="BB66" s="8">
        <v>53927</v>
      </c>
      <c r="BC66" s="12">
        <v>-1.9296854348400769</v>
      </c>
      <c r="BD66" s="12">
        <v>17.949999999999989</v>
      </c>
      <c r="BE66" s="12" t="s">
        <v>74</v>
      </c>
      <c r="BF66" s="10">
        <v>43941</v>
      </c>
      <c r="BG66" s="12">
        <v>76.607810000000001</v>
      </c>
      <c r="BH66" s="12">
        <v>292.88005244999999</v>
      </c>
      <c r="BI66">
        <v>115482</v>
      </c>
      <c r="BJ66" s="12">
        <v>1.567779429652659</v>
      </c>
      <c r="BK66" s="12">
        <v>17.599999999999966</v>
      </c>
      <c r="BL66" s="12" t="s">
        <v>74</v>
      </c>
      <c r="BM66" s="7">
        <v>43938</v>
      </c>
      <c r="BN66" s="12">
        <v>56.845329999999997</v>
      </c>
      <c r="BO66" s="12">
        <v>202.98584452</v>
      </c>
      <c r="BP66" s="8">
        <v>67302</v>
      </c>
      <c r="BQ66" s="12">
        <v>10.362849036882182</v>
      </c>
      <c r="BR66" s="12">
        <v>29.149999999999977</v>
      </c>
      <c r="BS66" t="s">
        <v>74</v>
      </c>
      <c r="BT66" s="10">
        <v>43937</v>
      </c>
      <c r="BU66" s="12">
        <v>40.895220000000002</v>
      </c>
      <c r="BV66" s="12">
        <v>134.40083483499998</v>
      </c>
      <c r="BW66" s="8">
        <v>76890</v>
      </c>
      <c r="BX66" s="12">
        <v>3.5111719106247183</v>
      </c>
      <c r="BY66">
        <v>25.899999999999977</v>
      </c>
      <c r="BZ66" s="12" t="s">
        <v>74</v>
      </c>
      <c r="CA66" s="7">
        <v>43936</v>
      </c>
      <c r="CB66" s="12">
        <v>28.74352</v>
      </c>
      <c r="CC66" s="12">
        <v>98.647071154999992</v>
      </c>
      <c r="CD66" s="8">
        <v>88181</v>
      </c>
      <c r="CE66" s="12">
        <v>-4.6277372262773788</v>
      </c>
      <c r="CF66" s="12">
        <v>30.350000000000023</v>
      </c>
      <c r="CG66" s="12" t="s">
        <v>74</v>
      </c>
      <c r="CH66" s="10">
        <v>43934</v>
      </c>
      <c r="CI66" s="12">
        <v>25.74306</v>
      </c>
      <c r="CJ66" s="12">
        <v>86.460765729999991</v>
      </c>
      <c r="CK66" s="8">
        <v>48869</v>
      </c>
      <c r="CL66" s="12">
        <v>-0.68603123631587293</v>
      </c>
      <c r="CM66" s="12">
        <v>21.399999999999977</v>
      </c>
      <c r="CN66" s="12" t="s">
        <v>74</v>
      </c>
      <c r="CO66" s="10">
        <v>43930</v>
      </c>
      <c r="CP66" s="12">
        <v>39.56917</v>
      </c>
      <c r="CQ66" s="12">
        <v>135.65338401</v>
      </c>
      <c r="CR66" s="8">
        <v>61657</v>
      </c>
      <c r="CS66" s="12">
        <v>2.9355643622493099E-2</v>
      </c>
      <c r="CT66" s="12">
        <v>20.599999999999966</v>
      </c>
      <c r="CU66" s="12" t="s">
        <v>74</v>
      </c>
      <c r="CV66" s="10">
        <v>43929</v>
      </c>
      <c r="CW66" s="12">
        <v>39.701329999999999</v>
      </c>
      <c r="CX66" s="12">
        <v>138.23236937999999</v>
      </c>
      <c r="CY66" s="8">
        <v>91240</v>
      </c>
      <c r="CZ66" s="12">
        <v>-3.63890832750175</v>
      </c>
      <c r="DA66" s="12">
        <v>34.150000000000034</v>
      </c>
      <c r="DD66" t="str">
        <f t="shared" ref="DD66:DD129" si="154">A66</f>
        <v>ICICIPRULI</v>
      </c>
      <c r="DE66" s="12">
        <v>-48.436687923181708</v>
      </c>
      <c r="DF66" s="12">
        <v>46.690693360129856</v>
      </c>
      <c r="DG66" s="12">
        <v>-68.659645156080558</v>
      </c>
      <c r="DH66" s="12">
        <v>119.3137999943708</v>
      </c>
      <c r="DI66" s="12">
        <v>138.81840032778157</v>
      </c>
      <c r="DJ66" s="12">
        <v>2.5932833507931319</v>
      </c>
      <c r="DK66" s="12">
        <v>-3.3398568129918398</v>
      </c>
      <c r="DL66" s="12">
        <v>-65.142535728406799</v>
      </c>
      <c r="DM66" s="12">
        <v>34.765353635909939</v>
      </c>
      <c r="DN66" s="12">
        <v>39.00238218549746</v>
      </c>
      <c r="DO66" s="12">
        <v>42.276311321647455</v>
      </c>
      <c r="DP66" s="12">
        <v>11.655413148242673</v>
      </c>
      <c r="DQ66" s="12">
        <v>-34.941622480330011</v>
      </c>
      <c r="DT66" t="str">
        <f t="shared" ref="DT66:DT129" si="155">DD66</f>
        <v>ICICIPRULI</v>
      </c>
      <c r="DU66" s="13">
        <v>-45.957757935631555</v>
      </c>
      <c r="DV66" s="13">
        <v>52.579642856995378</v>
      </c>
      <c r="DW66" s="13">
        <v>-68.102870649428226</v>
      </c>
      <c r="DX66" s="13">
        <v>136.86662972644172</v>
      </c>
      <c r="DY66" s="13">
        <v>118.29716875827604</v>
      </c>
      <c r="DZ66" s="13">
        <v>6.1940479351708246</v>
      </c>
      <c r="EA66" s="13">
        <v>-3.9649801015571313</v>
      </c>
      <c r="EB66" s="13">
        <v>-66.733729868259601</v>
      </c>
      <c r="EC66" s="13">
        <v>44.285949171762468</v>
      </c>
      <c r="ED66" s="13">
        <v>51.030196180849508</v>
      </c>
      <c r="EE66" s="13">
        <v>36.24412084553591</v>
      </c>
      <c r="EF66" s="13">
        <v>14.094607330977663</v>
      </c>
      <c r="EG66" s="13">
        <v>-36.263465625283374</v>
      </c>
      <c r="EI66" t="str">
        <f t="shared" ref="EI66:EI129" si="156">DT66</f>
        <v>ICICIPRULI</v>
      </c>
      <c r="EJ66" s="12">
        <f t="shared" si="66"/>
        <v>32.878819999999997</v>
      </c>
      <c r="EK66" s="12">
        <f t="shared" si="67"/>
        <v>63.763979999999997</v>
      </c>
      <c r="EL66" s="12">
        <f t="shared" si="68"/>
        <v>43.468319999999999</v>
      </c>
      <c r="EM66" s="12">
        <f t="shared" si="69"/>
        <v>138.69759999999999</v>
      </c>
      <c r="EN66" s="12">
        <f t="shared" si="70"/>
        <v>63.241619999999998</v>
      </c>
      <c r="EO66" s="12">
        <f t="shared" si="71"/>
        <v>26.48105</v>
      </c>
      <c r="EP66" s="12">
        <f t="shared" si="72"/>
        <v>25.811679999999999</v>
      </c>
      <c r="EQ66" s="12">
        <f t="shared" si="73"/>
        <v>26.70354</v>
      </c>
      <c r="ER66" s="12">
        <f t="shared" si="74"/>
        <v>76.607810000000001</v>
      </c>
      <c r="ES66" s="12">
        <f t="shared" si="75"/>
        <v>56.845329999999997</v>
      </c>
      <c r="ET66" s="12">
        <f t="shared" si="76"/>
        <v>40.895220000000002</v>
      </c>
      <c r="EU66" s="12">
        <f t="shared" si="77"/>
        <v>28.74352</v>
      </c>
      <c r="EV66" s="12">
        <f t="shared" si="78"/>
        <v>25.74306</v>
      </c>
      <c r="EW66" s="12">
        <f t="shared" si="79"/>
        <v>39.56917</v>
      </c>
      <c r="EZ66" s="10" t="str">
        <f t="shared" ref="EZ66:EZ129" si="157">EI66</f>
        <v>ICICIPRULI</v>
      </c>
      <c r="FA66" s="12">
        <f t="shared" si="80"/>
        <v>81.976633333333325</v>
      </c>
      <c r="FB66" s="12">
        <f t="shared" si="81"/>
        <v>67.130513999999991</v>
      </c>
      <c r="FC66" s="12">
        <f t="shared" si="82"/>
        <v>58.096949999999993</v>
      </c>
      <c r="FD66" s="12">
        <f t="shared" si="83"/>
        <v>50.505530769230759</v>
      </c>
      <c r="FF66" s="12"/>
      <c r="FG66" s="10" t="str">
        <f t="shared" ref="FG66:FG129" si="158">EZ66</f>
        <v>ICICIPRULI</v>
      </c>
      <c r="FH66" s="12">
        <f t="shared" ref="FH66:FH97" si="159">D66</f>
        <v>135.13170163000001</v>
      </c>
      <c r="FI66" s="12">
        <f t="shared" ref="FI66:FI97" si="160">K66</f>
        <v>250.04828901999997</v>
      </c>
      <c r="FJ66" s="12">
        <f t="shared" ref="FJ66:FJ97" si="161">R66</f>
        <v>163.880504855</v>
      </c>
      <c r="FK66" s="12">
        <f t="shared" ref="FK66:FK97" si="162">Y66</f>
        <v>513.77822453500005</v>
      </c>
      <c r="FL66" s="12">
        <f t="shared" ref="FL66:FL97" si="163">AF66</f>
        <v>216.90612355500002</v>
      </c>
      <c r="FM66" s="12">
        <f t="shared" ref="FM66:FM97" si="164">AM66</f>
        <v>99.362774510000008</v>
      </c>
      <c r="FN66" s="12">
        <f t="shared" ref="FN66:FN97" si="165">AT66</f>
        <v>93.567178615000003</v>
      </c>
      <c r="FO66" s="12">
        <f t="shared" ref="FO66:FO97" si="166">BA66</f>
        <v>97.430269410000008</v>
      </c>
      <c r="FP66" s="12">
        <f t="shared" ref="FP66:FP97" si="167">BH66</f>
        <v>292.88005244999999</v>
      </c>
      <c r="FQ66" s="12">
        <f t="shared" ref="FQ66:FQ97" si="168">BO66</f>
        <v>202.98584452</v>
      </c>
      <c r="FR66" s="12">
        <f t="shared" ref="FR66:FR97" si="169">BV66</f>
        <v>134.40083483499998</v>
      </c>
      <c r="FS66" s="12">
        <f t="shared" ref="FS66:FS97" si="170">CC66</f>
        <v>98.647071154999992</v>
      </c>
      <c r="FT66" s="12">
        <f t="shared" ref="FT66:FT97" si="171">CJ66</f>
        <v>86.460765729999991</v>
      </c>
      <c r="FU66" s="12">
        <f t="shared" ref="FU66:FU97" si="172">CQ66</f>
        <v>135.65338401</v>
      </c>
      <c r="FX66" s="10" t="str">
        <f t="shared" ref="FX66:FX129" si="173">A66</f>
        <v>ICICIPRULI</v>
      </c>
      <c r="FY66" s="12">
        <f t="shared" si="84"/>
        <v>309.23567280333333</v>
      </c>
      <c r="FZ66" s="12">
        <f t="shared" si="85"/>
        <v>248.79518329500002</v>
      </c>
      <c r="GA66" s="12">
        <f t="shared" si="86"/>
        <v>215.98167711875001</v>
      </c>
      <c r="GB66" s="12">
        <f t="shared" si="87"/>
        <v>183.53856286153845</v>
      </c>
      <c r="GE66" s="10" t="str">
        <f t="shared" ref="GE66:GE129" si="174">FX66</f>
        <v>ICICIPRULI</v>
      </c>
      <c r="GF66" s="8">
        <f t="shared" ref="GF66:GF97" si="175">E66</f>
        <v>59075</v>
      </c>
      <c r="GG66" s="8">
        <f t="shared" ref="GG66:GG97" si="176">L66</f>
        <v>118973</v>
      </c>
      <c r="GH66">
        <f t="shared" ref="GH66:GH97" si="177">S66</f>
        <v>88358</v>
      </c>
      <c r="GI66" s="8">
        <f t="shared" ref="GI66:GI97" si="178">Z66</f>
        <v>208742</v>
      </c>
      <c r="GJ66" s="8">
        <f t="shared" ref="GJ66:GJ97" si="179">AG66</f>
        <v>109786</v>
      </c>
      <c r="GK66" s="8">
        <f t="shared" ref="GK66:GK97" si="180">AN66</f>
        <v>53960</v>
      </c>
      <c r="GL66">
        <f t="shared" ref="GL66:GL97" si="181">AU66</f>
        <v>55457</v>
      </c>
      <c r="GM66" s="8">
        <f t="shared" ref="GM66:GM97" si="182">BB66</f>
        <v>53927</v>
      </c>
      <c r="GN66" s="8">
        <f t="shared" ref="GN66:GN97" si="183">BI66</f>
        <v>115482</v>
      </c>
      <c r="GO66" s="8">
        <f t="shared" ref="GO66:GO97" si="184">BP66</f>
        <v>67302</v>
      </c>
      <c r="GP66" s="8">
        <f t="shared" ref="GP66:GP97" si="185">BW66</f>
        <v>76890</v>
      </c>
      <c r="GQ66" s="8">
        <f t="shared" ref="GQ66:GQ97" si="186">CD66</f>
        <v>88181</v>
      </c>
      <c r="GR66" s="8">
        <f t="shared" ref="GR66:GR97" si="187">CK66</f>
        <v>48869</v>
      </c>
      <c r="GS66" s="8">
        <f t="shared" ref="GS66:GS97" si="188">CR66</f>
        <v>61657</v>
      </c>
      <c r="GV66" s="10" t="str">
        <f t="shared" si="153"/>
        <v>ICICIPRULI</v>
      </c>
      <c r="GW66" s="8">
        <f t="shared" si="88"/>
        <v>138691</v>
      </c>
      <c r="GX66" s="8">
        <f t="shared" si="89"/>
        <v>115963.8</v>
      </c>
      <c r="GY66" s="8">
        <f t="shared" si="90"/>
        <v>100585.625</v>
      </c>
      <c r="GZ66" s="8">
        <f t="shared" si="91"/>
        <v>88275.692307692312</v>
      </c>
      <c r="HC66" s="10" t="str">
        <f t="shared" ref="HC66:HC129" si="189">GE66</f>
        <v>ICICIPRULI</v>
      </c>
      <c r="HD66" s="12">
        <f t="shared" ref="HD66:HD97" si="190">F66</f>
        <v>2.0377733598409655</v>
      </c>
      <c r="HE66" s="12">
        <f t="shared" ref="HE66:HE97" si="191">M66</f>
        <v>5.4159614633511284</v>
      </c>
      <c r="HF66" s="12">
        <f t="shared" ref="HF66:HF97" si="192">T66</f>
        <v>1.9867549668874174</v>
      </c>
      <c r="HG66" s="12">
        <f t="shared" ref="HG66:HG97" si="193">AA66</f>
        <v>11.781310355073533</v>
      </c>
      <c r="HH66" s="12">
        <f t="shared" ref="HH66:HH97" si="194">AH66</f>
        <v>-6.3935787434265219</v>
      </c>
      <c r="HI66" s="12">
        <f t="shared" ref="HI66:HI97" si="195">AO66</f>
        <v>-1.7192364965479958</v>
      </c>
      <c r="HJ66" s="12">
        <f t="shared" ref="HJ66:HJ97" si="196">AV66</f>
        <v>0.41846652267818879</v>
      </c>
      <c r="HK66" s="12">
        <f t="shared" ref="HK66:HK97" si="197">BC66</f>
        <v>-1.9296854348400769</v>
      </c>
      <c r="HL66" s="12">
        <f t="shared" ref="HL66:HL97" si="198">BJ66</f>
        <v>1.567779429652659</v>
      </c>
      <c r="HM66" s="12">
        <f t="shared" ref="HM66:HM97" si="199">BQ66</f>
        <v>10.362849036882182</v>
      </c>
      <c r="HN66" s="12">
        <f t="shared" ref="HN66:HN97" si="200">BX66</f>
        <v>3.5111719106247183</v>
      </c>
      <c r="HO66" s="12">
        <f t="shared" ref="HO66:HO97" si="201">CE66</f>
        <v>-4.6277372262773788</v>
      </c>
      <c r="HP66" s="12">
        <f t="shared" ref="HP66:HP97" si="202">CL66</f>
        <v>-0.68603123631587293</v>
      </c>
      <c r="HQ66" s="12">
        <f t="shared" ref="HQ66:HQ97" si="203">CS66</f>
        <v>2.9355643622493099E-2</v>
      </c>
      <c r="HT66" s="10" t="str">
        <f t="shared" ref="HT66:HT129" si="204">GV66</f>
        <v>ICICIPRULI</v>
      </c>
      <c r="HU66" s="13">
        <f t="shared" ref="HU66:HU97" si="205">G66</f>
        <v>11</v>
      </c>
      <c r="HV66" s="12">
        <f t="shared" ref="HV66:HV97" si="206">N66</f>
        <v>28.949999999999989</v>
      </c>
      <c r="HW66" s="12">
        <f t="shared" ref="HW66:HW97" si="207">U66</f>
        <v>19.050000000000011</v>
      </c>
      <c r="HX66" s="12">
        <f t="shared" ref="HX66:HX97" si="208">AB66</f>
        <v>38.300000000000011</v>
      </c>
      <c r="HY66">
        <f t="shared" ref="HY66:HY97" si="209">AI66</f>
        <v>27.400000000000034</v>
      </c>
      <c r="HZ66" s="12">
        <f t="shared" ref="HZ66:HZ97" si="210">AP66</f>
        <v>27.099999999999966</v>
      </c>
      <c r="IA66" s="12">
        <f t="shared" ref="IA66:IA97" si="211">AW66</f>
        <v>15.800000000000011</v>
      </c>
      <c r="IB66" s="12">
        <f t="shared" ref="IB66:IB97" si="212">BD66</f>
        <v>17.949999999999989</v>
      </c>
      <c r="IC66" s="12">
        <f t="shared" ref="IC66:IC97" si="213">BK66</f>
        <v>17.599999999999966</v>
      </c>
      <c r="ID66" s="12">
        <f t="shared" ref="ID66:ID97" si="214">BR66</f>
        <v>29.149999999999977</v>
      </c>
      <c r="IE66">
        <f t="shared" ref="IE66:IE97" si="215">BY66</f>
        <v>25.899999999999977</v>
      </c>
      <c r="IF66" s="12">
        <f t="shared" ref="IF66:IF97" si="216">CF66</f>
        <v>30.350000000000023</v>
      </c>
      <c r="IG66" s="12">
        <f t="shared" ref="IG66:IG97" si="217">CM66</f>
        <v>21.399999999999977</v>
      </c>
      <c r="IH66" s="12">
        <f t="shared" ref="IH66:IH97" si="218">CT66</f>
        <v>20.599999999999966</v>
      </c>
      <c r="II66" s="13" t="str">
        <f t="shared" si="92"/>
        <v>NR4</v>
      </c>
      <c r="IJ66" t="str">
        <f t="shared" si="93"/>
        <v>NR7</v>
      </c>
      <c r="IK66" t="str">
        <f t="shared" si="94"/>
        <v>NR14</v>
      </c>
      <c r="IL66" t="str">
        <f t="shared" si="95"/>
        <v>ALL</v>
      </c>
    </row>
    <row r="67" spans="1:246" x14ac:dyDescent="0.25">
      <c r="A67" t="s">
        <v>75</v>
      </c>
      <c r="B67" s="10">
        <v>43951</v>
      </c>
      <c r="C67" s="12">
        <v>3075.4942799999999</v>
      </c>
      <c r="D67" s="12">
        <v>130.600888795</v>
      </c>
      <c r="E67" s="8">
        <v>187922</v>
      </c>
      <c r="F67" s="12">
        <v>0</v>
      </c>
      <c r="G67" s="13">
        <v>0.30000000000000071</v>
      </c>
      <c r="H67" s="10" t="s">
        <v>75</v>
      </c>
      <c r="I67" s="10">
        <v>43950</v>
      </c>
      <c r="J67" s="12">
        <v>3463.5410400000001</v>
      </c>
      <c r="K67" s="12">
        <v>142.46215352000002</v>
      </c>
      <c r="L67" s="8">
        <v>173216</v>
      </c>
      <c r="M67" s="12">
        <v>6.25</v>
      </c>
      <c r="N67" s="12">
        <v>0.39999999999999991</v>
      </c>
      <c r="O67" s="12" t="s">
        <v>75</v>
      </c>
      <c r="P67" s="10">
        <v>43949</v>
      </c>
      <c r="Q67" s="12">
        <v>3039.3212600000002</v>
      </c>
      <c r="R67" s="12">
        <v>123.42458605</v>
      </c>
      <c r="S67">
        <v>209248</v>
      </c>
      <c r="T67" s="12">
        <v>-1.219512195121947</v>
      </c>
      <c r="U67" s="12">
        <v>0.25</v>
      </c>
      <c r="V67" s="12" t="s">
        <v>75</v>
      </c>
      <c r="W67" s="7">
        <v>43948</v>
      </c>
      <c r="X67" s="12">
        <v>2503.8761599999998</v>
      </c>
      <c r="Y67" s="12">
        <v>102.8724453</v>
      </c>
      <c r="Z67" s="8">
        <v>175871</v>
      </c>
      <c r="AA67" s="12">
        <v>3.7500000000000089</v>
      </c>
      <c r="AB67" s="12">
        <v>0.20000000000000018</v>
      </c>
      <c r="AC67" s="8" t="s">
        <v>75</v>
      </c>
      <c r="AD67" s="10">
        <v>43945</v>
      </c>
      <c r="AE67" s="12">
        <v>3216.3849799999998</v>
      </c>
      <c r="AF67" s="12">
        <v>131.28048315499998</v>
      </c>
      <c r="AG67" s="8">
        <v>263461</v>
      </c>
      <c r="AH67" s="12">
        <v>-8.0459770114942462</v>
      </c>
      <c r="AI67">
        <v>0.29999999999999982</v>
      </c>
      <c r="AJ67" s="12" t="s">
        <v>75</v>
      </c>
      <c r="AK67" s="7">
        <v>43944</v>
      </c>
      <c r="AL67" s="12">
        <v>6910.6205300000001</v>
      </c>
      <c r="AM67" s="12">
        <v>300.69195536999996</v>
      </c>
      <c r="AN67" s="8">
        <v>290429</v>
      </c>
      <c r="AO67" s="12">
        <v>8.8607594936708765</v>
      </c>
      <c r="AP67" s="12">
        <v>0.34999999999999964</v>
      </c>
      <c r="AQ67" t="s">
        <v>75</v>
      </c>
      <c r="AR67" s="10">
        <v>43943</v>
      </c>
      <c r="AS67" s="12">
        <v>4378.0847100000001</v>
      </c>
      <c r="AT67" s="12">
        <v>171.03646218499998</v>
      </c>
      <c r="AU67">
        <v>229936</v>
      </c>
      <c r="AV67" s="12">
        <v>6.7567567567567561</v>
      </c>
      <c r="AW67" s="12">
        <v>0.34999999999999964</v>
      </c>
      <c r="AX67" s="10" t="s">
        <v>75</v>
      </c>
      <c r="AY67" s="10">
        <v>43942</v>
      </c>
      <c r="AZ67" s="12">
        <v>2518.2087900000001</v>
      </c>
      <c r="BA67" s="12">
        <v>93.038619139999994</v>
      </c>
      <c r="BB67" s="8">
        <v>170076</v>
      </c>
      <c r="BC67" s="12">
        <v>-5.1282051282051215</v>
      </c>
      <c r="BD67" s="12">
        <v>0.25</v>
      </c>
      <c r="BE67" s="12" t="s">
        <v>75</v>
      </c>
      <c r="BF67" s="10">
        <v>43941</v>
      </c>
      <c r="BG67" s="12">
        <v>2740.6009100000001</v>
      </c>
      <c r="BH67" s="12">
        <v>108.571852185</v>
      </c>
      <c r="BI67">
        <v>232193</v>
      </c>
      <c r="BJ67" s="12">
        <v>-3.6585365853658409</v>
      </c>
      <c r="BK67" s="12">
        <v>0.40000000000000036</v>
      </c>
      <c r="BL67" s="12" t="s">
        <v>75</v>
      </c>
      <c r="BM67" s="7">
        <v>43938</v>
      </c>
      <c r="BN67" s="12">
        <v>5369.2009099999996</v>
      </c>
      <c r="BO67" s="12">
        <v>217.19060229499999</v>
      </c>
      <c r="BP67" s="8">
        <v>268289</v>
      </c>
      <c r="BQ67" s="12">
        <v>-3.5294117647058907</v>
      </c>
      <c r="BR67" s="12">
        <v>0.55000000000000027</v>
      </c>
      <c r="BS67" t="s">
        <v>75</v>
      </c>
      <c r="BT67" s="10">
        <v>43937</v>
      </c>
      <c r="BU67" s="12">
        <v>4032.5881399999998</v>
      </c>
      <c r="BV67" s="12">
        <v>176.99893689000001</v>
      </c>
      <c r="BW67" s="8">
        <v>224334</v>
      </c>
      <c r="BX67" s="12">
        <v>-1.1764705882352899</v>
      </c>
      <c r="BY67">
        <v>0.5</v>
      </c>
      <c r="BZ67" s="12" t="s">
        <v>75</v>
      </c>
      <c r="CA67" s="7">
        <v>43936</v>
      </c>
      <c r="CB67" s="12">
        <v>7093.3448500000004</v>
      </c>
      <c r="CC67" s="12">
        <v>313.59720282500001</v>
      </c>
      <c r="CD67" s="8">
        <v>305885</v>
      </c>
      <c r="CE67" s="12">
        <v>4.8780487804878101</v>
      </c>
      <c r="CF67" s="12">
        <v>0.90000000000000036</v>
      </c>
      <c r="CG67" s="12" t="s">
        <v>75</v>
      </c>
      <c r="CH67" s="10">
        <v>43934</v>
      </c>
      <c r="CI67" s="12">
        <v>8042.3814400000001</v>
      </c>
      <c r="CJ67" s="12">
        <v>313.66875111999997</v>
      </c>
      <c r="CK67" s="8">
        <v>324711</v>
      </c>
      <c r="CL67" s="12">
        <v>25.757575757575772</v>
      </c>
      <c r="CM67" s="12">
        <v>0.95000000000000018</v>
      </c>
      <c r="CN67" s="12" t="s">
        <v>75</v>
      </c>
      <c r="CO67" s="10">
        <v>43930</v>
      </c>
      <c r="CP67" s="12">
        <v>1166.20028</v>
      </c>
      <c r="CQ67" s="12">
        <v>38.11460855</v>
      </c>
      <c r="CR67" s="8">
        <v>219576</v>
      </c>
      <c r="CS67" s="12">
        <v>3.1249999999999889</v>
      </c>
      <c r="CT67" s="12">
        <v>9.9999999999999645E-2</v>
      </c>
      <c r="CU67" s="12" t="s">
        <v>75</v>
      </c>
      <c r="CV67" s="10">
        <v>43929</v>
      </c>
      <c r="CW67" s="12">
        <v>1398.87129</v>
      </c>
      <c r="CX67" s="12">
        <v>44.788842755000005</v>
      </c>
      <c r="CY67" s="8">
        <v>571074</v>
      </c>
      <c r="CZ67" s="12">
        <v>0</v>
      </c>
      <c r="DA67" s="12">
        <v>0.10000000000000009</v>
      </c>
      <c r="DD67" t="str">
        <f t="shared" si="154"/>
        <v>IDEA</v>
      </c>
      <c r="DE67" s="12">
        <v>-11.203758105317561</v>
      </c>
      <c r="DF67" s="12">
        <v>13.9577143615282</v>
      </c>
      <c r="DG67" s="12">
        <v>21.384647873319757</v>
      </c>
      <c r="DH67" s="12">
        <v>-22.15247317813305</v>
      </c>
      <c r="DI67" s="12">
        <v>-53.457363690609128</v>
      </c>
      <c r="DJ67" s="12">
        <v>57.845747347360032</v>
      </c>
      <c r="DK67" s="12">
        <v>73.857097449016521</v>
      </c>
      <c r="DL67" s="12">
        <v>-8.1147210886681052</v>
      </c>
      <c r="DM67" s="12">
        <v>-48.957005782821405</v>
      </c>
      <c r="DN67" s="12">
        <v>33.145283465521466</v>
      </c>
      <c r="DO67" s="12">
        <v>-43.149695591072245</v>
      </c>
      <c r="DP67" s="12">
        <v>-11.800442407267861</v>
      </c>
      <c r="DQ67" s="12">
        <v>589.62266412764018</v>
      </c>
      <c r="DT67" t="str">
        <f t="shared" si="155"/>
        <v>IDEA</v>
      </c>
      <c r="DU67" s="13">
        <v>-8.3259058156346288</v>
      </c>
      <c r="DV67" s="13">
        <v>15.42445316550447</v>
      </c>
      <c r="DW67" s="13">
        <v>19.978275708393227</v>
      </c>
      <c r="DX67" s="13">
        <v>-21.639193558923182</v>
      </c>
      <c r="DY67" s="13">
        <v>-56.340540273696384</v>
      </c>
      <c r="DZ67" s="13">
        <v>75.805761840863696</v>
      </c>
      <c r="EA67" s="13">
        <v>83.833835632956479</v>
      </c>
      <c r="EB67" s="13">
        <v>-14.306869351857692</v>
      </c>
      <c r="EC67" s="13">
        <v>-50.010796490387811</v>
      </c>
      <c r="ED67" s="13">
        <v>22.70729198219874</v>
      </c>
      <c r="EE67" s="13">
        <v>-43.558509037858798</v>
      </c>
      <c r="EF67" s="13">
        <v>-2.2810144378259945E-2</v>
      </c>
      <c r="EG67" s="13">
        <v>722.96201654155504</v>
      </c>
      <c r="EI67" t="str">
        <f t="shared" si="156"/>
        <v>IDEA</v>
      </c>
      <c r="EJ67" s="12">
        <f t="shared" ref="EJ67:EJ130" si="219">C67</f>
        <v>3075.4942799999999</v>
      </c>
      <c r="EK67" s="12">
        <f t="shared" ref="EK67:EK130" si="220">J67</f>
        <v>3463.5410400000001</v>
      </c>
      <c r="EL67" s="12">
        <f t="shared" ref="EL67:EL130" si="221">Q67</f>
        <v>3039.3212600000002</v>
      </c>
      <c r="EM67" s="12">
        <f t="shared" ref="EM67:EM130" si="222">X67</f>
        <v>2503.8761599999998</v>
      </c>
      <c r="EN67" s="12">
        <f t="shared" ref="EN67:EN130" si="223">AE67</f>
        <v>3216.3849799999998</v>
      </c>
      <c r="EO67" s="12">
        <f t="shared" ref="EO67:EO130" si="224">AL67</f>
        <v>6910.6205300000001</v>
      </c>
      <c r="EP67" s="12">
        <f t="shared" ref="EP67:EP130" si="225">AS67</f>
        <v>4378.0847100000001</v>
      </c>
      <c r="EQ67" s="12">
        <f t="shared" ref="EQ67:EQ130" si="226">AZ67</f>
        <v>2518.2087900000001</v>
      </c>
      <c r="ER67" s="12">
        <f t="shared" ref="ER67:ER130" si="227">BG67</f>
        <v>2740.6009100000001</v>
      </c>
      <c r="ES67" s="12">
        <f t="shared" ref="ES67:ES130" si="228">BN67</f>
        <v>5369.2009099999996</v>
      </c>
      <c r="ET67" s="12">
        <f t="shared" ref="ET67:ET130" si="229">BU67</f>
        <v>4032.5881399999998</v>
      </c>
      <c r="EU67" s="12">
        <f t="shared" ref="EU67:EU130" si="230">CB67</f>
        <v>7093.3448500000004</v>
      </c>
      <c r="EV67" s="12">
        <f t="shared" ref="EV67:EV130" si="231">CI67</f>
        <v>8042.3814400000001</v>
      </c>
      <c r="EW67" s="12">
        <f t="shared" ref="EW67:EW130" si="232">CP67</f>
        <v>1166.20028</v>
      </c>
      <c r="EZ67" s="10" t="str">
        <f t="shared" si="157"/>
        <v>IDEA</v>
      </c>
      <c r="FA67" s="12">
        <f t="shared" ref="FA67:FA130" si="233">AVERAGE(EK67:EM67)</f>
        <v>3002.2461533333335</v>
      </c>
      <c r="FB67" s="12">
        <f t="shared" ref="FB67:FB130" si="234">AVERAGE(EK67:EO67)</f>
        <v>3826.7487940000001</v>
      </c>
      <c r="FC67" s="12">
        <f t="shared" ref="FC67:FC130" si="235">AVERAGE(EK67:ER67)</f>
        <v>3596.3297975</v>
      </c>
      <c r="FD67" s="12">
        <f t="shared" ref="FD67:FD130" si="236">AVERAGE(EK67:EW67)</f>
        <v>4190.3349230769227</v>
      </c>
      <c r="FF67" s="12"/>
      <c r="FG67" s="10" t="str">
        <f t="shared" si="158"/>
        <v>IDEA</v>
      </c>
      <c r="FH67" s="12">
        <f t="shared" si="159"/>
        <v>130.600888795</v>
      </c>
      <c r="FI67" s="12">
        <f t="shared" si="160"/>
        <v>142.46215352000002</v>
      </c>
      <c r="FJ67" s="12">
        <f t="shared" si="161"/>
        <v>123.42458605</v>
      </c>
      <c r="FK67" s="12">
        <f t="shared" si="162"/>
        <v>102.8724453</v>
      </c>
      <c r="FL67" s="12">
        <f t="shared" si="163"/>
        <v>131.28048315499998</v>
      </c>
      <c r="FM67" s="12">
        <f t="shared" si="164"/>
        <v>300.69195536999996</v>
      </c>
      <c r="FN67" s="12">
        <f t="shared" si="165"/>
        <v>171.03646218499998</v>
      </c>
      <c r="FO67" s="12">
        <f t="shared" si="166"/>
        <v>93.038619139999994</v>
      </c>
      <c r="FP67" s="12">
        <f t="shared" si="167"/>
        <v>108.571852185</v>
      </c>
      <c r="FQ67" s="12">
        <f t="shared" si="168"/>
        <v>217.19060229499999</v>
      </c>
      <c r="FR67" s="12">
        <f t="shared" si="169"/>
        <v>176.99893689000001</v>
      </c>
      <c r="FS67" s="12">
        <f t="shared" si="170"/>
        <v>313.59720282500001</v>
      </c>
      <c r="FT67" s="12">
        <f t="shared" si="171"/>
        <v>313.66875111999997</v>
      </c>
      <c r="FU67" s="12">
        <f t="shared" si="172"/>
        <v>38.11460855</v>
      </c>
      <c r="FX67" s="10" t="str">
        <f t="shared" si="173"/>
        <v>IDEA</v>
      </c>
      <c r="FY67" s="12">
        <f t="shared" ref="FY67:FY130" si="237">AVERAGE(FI67:FK67)</f>
        <v>122.91972829000001</v>
      </c>
      <c r="FZ67" s="12">
        <f t="shared" ref="FZ67:FZ130" si="238">AVERAGE(FI67:FM67)</f>
        <v>160.14632467899997</v>
      </c>
      <c r="GA67" s="12">
        <f t="shared" ref="GA67:GA130" si="239">AVERAGE(FI67:FP67)</f>
        <v>146.67231961312498</v>
      </c>
      <c r="GB67" s="12">
        <f t="shared" ref="GB67:GB130" si="240">AVERAGE(FI67:FU67)</f>
        <v>171.76528142961538</v>
      </c>
      <c r="GE67" s="10" t="str">
        <f t="shared" si="174"/>
        <v>IDEA</v>
      </c>
      <c r="GF67" s="8">
        <f t="shared" si="175"/>
        <v>187922</v>
      </c>
      <c r="GG67" s="8">
        <f t="shared" si="176"/>
        <v>173216</v>
      </c>
      <c r="GH67">
        <f t="shared" si="177"/>
        <v>209248</v>
      </c>
      <c r="GI67" s="8">
        <f t="shared" si="178"/>
        <v>175871</v>
      </c>
      <c r="GJ67" s="8">
        <f t="shared" si="179"/>
        <v>263461</v>
      </c>
      <c r="GK67" s="8">
        <f t="shared" si="180"/>
        <v>290429</v>
      </c>
      <c r="GL67">
        <f t="shared" si="181"/>
        <v>229936</v>
      </c>
      <c r="GM67" s="8">
        <f t="shared" si="182"/>
        <v>170076</v>
      </c>
      <c r="GN67" s="8">
        <f t="shared" si="183"/>
        <v>232193</v>
      </c>
      <c r="GO67" s="8">
        <f t="shared" si="184"/>
        <v>268289</v>
      </c>
      <c r="GP67" s="8">
        <f t="shared" si="185"/>
        <v>224334</v>
      </c>
      <c r="GQ67" s="8">
        <f t="shared" si="186"/>
        <v>305885</v>
      </c>
      <c r="GR67" s="8">
        <f t="shared" si="187"/>
        <v>324711</v>
      </c>
      <c r="GS67" s="8">
        <f t="shared" si="188"/>
        <v>219576</v>
      </c>
      <c r="GV67" s="10" t="str">
        <f t="shared" si="153"/>
        <v>IDEA</v>
      </c>
      <c r="GW67" s="8">
        <f t="shared" ref="GW67:GW130" si="241">AVERAGE(GG67:GI67)</f>
        <v>186111.66666666666</v>
      </c>
      <c r="GX67" s="8">
        <f t="shared" ref="GX67:GX130" si="242">AVERAGE(GG67:GK67)</f>
        <v>222445</v>
      </c>
      <c r="GY67" s="8">
        <f t="shared" ref="GY67:GY130" si="243">AVERAGE(GG67:GN67)</f>
        <v>218053.75</v>
      </c>
      <c r="GZ67" s="8">
        <f t="shared" ref="GZ67:GZ130" si="244">AVERAGE(GG67:GS67)</f>
        <v>237478.84615384616</v>
      </c>
      <c r="HC67" s="10" t="str">
        <f t="shared" si="189"/>
        <v>IDEA</v>
      </c>
      <c r="HD67" s="12">
        <f t="shared" si="190"/>
        <v>0</v>
      </c>
      <c r="HE67" s="12">
        <f t="shared" si="191"/>
        <v>6.25</v>
      </c>
      <c r="HF67" s="12">
        <f t="shared" si="192"/>
        <v>-1.219512195121947</v>
      </c>
      <c r="HG67" s="12">
        <f t="shared" si="193"/>
        <v>3.7500000000000089</v>
      </c>
      <c r="HH67" s="12">
        <f t="shared" si="194"/>
        <v>-8.0459770114942462</v>
      </c>
      <c r="HI67" s="12">
        <f t="shared" si="195"/>
        <v>8.8607594936708765</v>
      </c>
      <c r="HJ67" s="12">
        <f t="shared" si="196"/>
        <v>6.7567567567567561</v>
      </c>
      <c r="HK67" s="12">
        <f t="shared" si="197"/>
        <v>-5.1282051282051215</v>
      </c>
      <c r="HL67" s="12">
        <f t="shared" si="198"/>
        <v>-3.6585365853658409</v>
      </c>
      <c r="HM67" s="12">
        <f t="shared" si="199"/>
        <v>-3.5294117647058907</v>
      </c>
      <c r="HN67" s="12">
        <f t="shared" si="200"/>
        <v>-1.1764705882352899</v>
      </c>
      <c r="HO67" s="12">
        <f t="shared" si="201"/>
        <v>4.8780487804878101</v>
      </c>
      <c r="HP67" s="12">
        <f t="shared" si="202"/>
        <v>25.757575757575772</v>
      </c>
      <c r="HQ67" s="12">
        <f t="shared" si="203"/>
        <v>3.1249999999999889</v>
      </c>
      <c r="HT67" s="10" t="str">
        <f t="shared" si="204"/>
        <v>IDEA</v>
      </c>
      <c r="HU67" s="13">
        <f t="shared" si="205"/>
        <v>0.30000000000000071</v>
      </c>
      <c r="HV67" s="12">
        <f t="shared" si="206"/>
        <v>0.39999999999999991</v>
      </c>
      <c r="HW67" s="12">
        <f t="shared" si="207"/>
        <v>0.25</v>
      </c>
      <c r="HX67" s="12">
        <f t="shared" si="208"/>
        <v>0.20000000000000018</v>
      </c>
      <c r="HY67">
        <f t="shared" si="209"/>
        <v>0.29999999999999982</v>
      </c>
      <c r="HZ67" s="12">
        <f t="shared" si="210"/>
        <v>0.34999999999999964</v>
      </c>
      <c r="IA67" s="12">
        <f t="shared" si="211"/>
        <v>0.34999999999999964</v>
      </c>
      <c r="IB67" s="12">
        <f t="shared" si="212"/>
        <v>0.25</v>
      </c>
      <c r="IC67" s="12">
        <f t="shared" si="213"/>
        <v>0.40000000000000036</v>
      </c>
      <c r="ID67" s="12">
        <f t="shared" si="214"/>
        <v>0.55000000000000027</v>
      </c>
      <c r="IE67">
        <f t="shared" si="215"/>
        <v>0.5</v>
      </c>
      <c r="IF67" s="12">
        <f t="shared" si="216"/>
        <v>0.90000000000000036</v>
      </c>
      <c r="IG67" s="12">
        <f t="shared" si="217"/>
        <v>0.95000000000000018</v>
      </c>
      <c r="IH67" s="12">
        <f t="shared" si="218"/>
        <v>9.9999999999999645E-2</v>
      </c>
      <c r="II67" s="13" t="str">
        <f t="shared" ref="II67:II130" si="245">IF(MIN(HU67:HX67)=HU67,"NR4","")</f>
        <v/>
      </c>
      <c r="IJ67" t="str">
        <f t="shared" ref="IJ67:IJ130" si="246">IF(MIN(HU67:IB67)=HU67,"NR7","")</f>
        <v/>
      </c>
      <c r="IK67" t="str">
        <f t="shared" ref="IK67:IK130" si="247">IF(MIN(HU67:IH67)=HU67,"NR14","")</f>
        <v/>
      </c>
      <c r="IL67" t="str">
        <f t="shared" ref="IL67:IL130" si="248">IF(AND(II67="NR4",IJ67="NR7",IK67="NR14"),"ALL",IF(AND(II67="NR4",IJ67="NR7"),"NR4/7",IF(II67="NR4","Only NR4",IF(IJ67="NR7","Only NR7",IF(IK67="NR14","Only NR14","")))))</f>
        <v/>
      </c>
    </row>
    <row r="68" spans="1:246" x14ac:dyDescent="0.25">
      <c r="A68" t="s">
        <v>76</v>
      </c>
      <c r="B68" s="10">
        <v>43951</v>
      </c>
      <c r="C68" s="12">
        <v>649.87885000000006</v>
      </c>
      <c r="D68" s="12">
        <v>143.9468267</v>
      </c>
      <c r="E68" s="8">
        <v>72118</v>
      </c>
      <c r="F68" s="12">
        <v>-0.68181818181817533</v>
      </c>
      <c r="G68" s="13">
        <v>1.0500000000000007</v>
      </c>
      <c r="H68" s="10" t="s">
        <v>76</v>
      </c>
      <c r="I68" s="10">
        <v>43950</v>
      </c>
      <c r="J68" s="12">
        <v>333.11146000000002</v>
      </c>
      <c r="K68" s="12">
        <v>73.849862454999993</v>
      </c>
      <c r="L68" s="8">
        <v>78487</v>
      </c>
      <c r="M68" s="12">
        <v>-1.1235955056179776</v>
      </c>
      <c r="N68" s="12">
        <v>0.65000000000000213</v>
      </c>
      <c r="O68" s="12" t="s">
        <v>76</v>
      </c>
      <c r="P68" s="10">
        <v>43949</v>
      </c>
      <c r="Q68" s="12">
        <v>331.15480000000002</v>
      </c>
      <c r="R68" s="12">
        <v>73.457429175000001</v>
      </c>
      <c r="S68">
        <v>60514</v>
      </c>
      <c r="T68" s="12">
        <v>1.1312217194570136</v>
      </c>
      <c r="U68" s="12">
        <v>0.80000000000000071</v>
      </c>
      <c r="V68" s="12" t="s">
        <v>76</v>
      </c>
      <c r="W68" s="7">
        <v>43948</v>
      </c>
      <c r="X68" s="12">
        <v>240.62595999999999</v>
      </c>
      <c r="Y68" s="12">
        <v>53.48713755</v>
      </c>
      <c r="Z68" s="8">
        <v>43629</v>
      </c>
      <c r="AA68" s="12">
        <v>-0.22522522522522842</v>
      </c>
      <c r="AB68" s="12">
        <v>0.89999999999999858</v>
      </c>
      <c r="AC68" s="8" t="s">
        <v>76</v>
      </c>
      <c r="AD68" s="10">
        <v>43945</v>
      </c>
      <c r="AE68" s="12">
        <v>218.77628000000001</v>
      </c>
      <c r="AF68" s="12">
        <v>49.492305885</v>
      </c>
      <c r="AG68" s="8">
        <v>104227</v>
      </c>
      <c r="AH68" s="12">
        <v>-6.3291139240506329</v>
      </c>
      <c r="AI68">
        <v>1.2999999999999972</v>
      </c>
      <c r="AJ68" s="12" t="s">
        <v>76</v>
      </c>
      <c r="AK68" s="7">
        <v>43944</v>
      </c>
      <c r="AL68" s="12">
        <v>212.14159000000001</v>
      </c>
      <c r="AM68" s="12">
        <v>51.43381566</v>
      </c>
      <c r="AN68" s="8">
        <v>64275</v>
      </c>
      <c r="AO68" s="12">
        <v>-0.83507306889352528</v>
      </c>
      <c r="AP68" s="12">
        <v>1.25</v>
      </c>
      <c r="AQ68" t="s">
        <v>76</v>
      </c>
      <c r="AR68" s="10">
        <v>43943</v>
      </c>
      <c r="AS68" s="12">
        <v>233.66864000000001</v>
      </c>
      <c r="AT68" s="12">
        <v>55.329290470000004</v>
      </c>
      <c r="AU68">
        <v>41588</v>
      </c>
      <c r="AV68" s="12">
        <v>1.2658227848101298</v>
      </c>
      <c r="AW68" s="12">
        <v>1.5500000000000007</v>
      </c>
      <c r="AX68" s="10" t="s">
        <v>76</v>
      </c>
      <c r="AY68" s="10">
        <v>43942</v>
      </c>
      <c r="AZ68" s="12">
        <v>195.65308999999999</v>
      </c>
      <c r="BA68" s="12">
        <v>46.336312160000006</v>
      </c>
      <c r="BB68" s="8">
        <v>40560</v>
      </c>
      <c r="BC68" s="12">
        <v>-4.8289738430583613</v>
      </c>
      <c r="BD68" s="12">
        <v>0.80000000000000071</v>
      </c>
      <c r="BE68" s="12" t="s">
        <v>76</v>
      </c>
      <c r="BF68" s="10">
        <v>43941</v>
      </c>
      <c r="BG68" s="12">
        <v>331.83028999999999</v>
      </c>
      <c r="BH68" s="12">
        <v>85.382031760000004</v>
      </c>
      <c r="BI68">
        <v>83029</v>
      </c>
      <c r="BJ68" s="12">
        <v>-5.4924242424242404</v>
      </c>
      <c r="BK68" s="12">
        <v>2.3999999999999986</v>
      </c>
      <c r="BL68" s="12" t="s">
        <v>76</v>
      </c>
      <c r="BM68" s="7">
        <v>43938</v>
      </c>
      <c r="BN68" s="12">
        <v>425.76289000000003</v>
      </c>
      <c r="BO68" s="12">
        <v>108.57479310999999</v>
      </c>
      <c r="BP68" s="8">
        <v>104139</v>
      </c>
      <c r="BQ68" s="12">
        <v>9.316770186335404</v>
      </c>
      <c r="BR68" s="12">
        <v>1.8500000000000014</v>
      </c>
      <c r="BS68" t="s">
        <v>76</v>
      </c>
      <c r="BT68" s="10">
        <v>43937</v>
      </c>
      <c r="BU68" s="12">
        <v>291.66210000000001</v>
      </c>
      <c r="BV68" s="12">
        <v>68.195770254999999</v>
      </c>
      <c r="BW68" s="8">
        <v>73838</v>
      </c>
      <c r="BX68" s="12">
        <v>8.4070796460176922</v>
      </c>
      <c r="BY68">
        <v>2.3999999999999986</v>
      </c>
      <c r="BZ68" s="12" t="s">
        <v>76</v>
      </c>
      <c r="CA68" s="7">
        <v>43936</v>
      </c>
      <c r="CB68" s="12">
        <v>313.76447999999999</v>
      </c>
      <c r="CC68" s="12">
        <v>71.174136845000007</v>
      </c>
      <c r="CD68" s="8">
        <v>46167</v>
      </c>
      <c r="CE68" s="12">
        <v>2.4774774774774806</v>
      </c>
      <c r="CF68" s="12">
        <v>1.0999999999999979</v>
      </c>
      <c r="CG68" s="12" t="s">
        <v>76</v>
      </c>
      <c r="CH68" s="10">
        <v>43934</v>
      </c>
      <c r="CI68" s="12">
        <v>237.21655999999999</v>
      </c>
      <c r="CJ68" s="12">
        <v>52.499066910000003</v>
      </c>
      <c r="CK68" s="8">
        <v>53241</v>
      </c>
      <c r="CL68" s="12">
        <v>0.9070294784580466</v>
      </c>
      <c r="CM68" s="12">
        <v>1.3000000000000007</v>
      </c>
      <c r="CN68" s="12" t="s">
        <v>76</v>
      </c>
      <c r="CO68" s="10">
        <v>43930</v>
      </c>
      <c r="CP68" s="12">
        <v>369.05660999999998</v>
      </c>
      <c r="CQ68" s="12">
        <v>80.070187015000002</v>
      </c>
      <c r="CR68" s="8">
        <v>59999</v>
      </c>
      <c r="CS68" s="12">
        <v>7.0559610705596079</v>
      </c>
      <c r="CT68" s="12">
        <v>1.4499999999999993</v>
      </c>
      <c r="CU68" s="12" t="s">
        <v>76</v>
      </c>
      <c r="CV68" s="10">
        <v>43929</v>
      </c>
      <c r="CW68" s="12">
        <v>285.80351000000002</v>
      </c>
      <c r="CX68" s="12">
        <v>60.014932154999997</v>
      </c>
      <c r="CY68" s="8">
        <v>45523</v>
      </c>
      <c r="CZ68" s="12">
        <v>0.24449877750611593</v>
      </c>
      <c r="DA68" s="12">
        <v>2.0499999999999972</v>
      </c>
      <c r="DD68" t="str">
        <f t="shared" si="154"/>
        <v>IDFCFIRSTB</v>
      </c>
      <c r="DE68" s="12">
        <v>95.09351314421906</v>
      </c>
      <c r="DF68" s="12">
        <v>0.59085962214650045</v>
      </c>
      <c r="DG68" s="12">
        <v>37.622224966915468</v>
      </c>
      <c r="DH68" s="12">
        <v>9.9872253061437828</v>
      </c>
      <c r="DI68" s="12">
        <v>3.1274819803132452</v>
      </c>
      <c r="DJ68" s="12">
        <v>-9.212639744896876</v>
      </c>
      <c r="DK68" s="12">
        <v>19.430079024052223</v>
      </c>
      <c r="DL68" s="12">
        <v>-41.038206608564884</v>
      </c>
      <c r="DM68" s="12">
        <v>-22.062185833058404</v>
      </c>
      <c r="DN68" s="12">
        <v>45.978133600491802</v>
      </c>
      <c r="DO68" s="12">
        <v>-7.0442581645952993</v>
      </c>
      <c r="DP68" s="12">
        <v>32.269214257217122</v>
      </c>
      <c r="DQ68" s="12">
        <v>-35.72353032777275</v>
      </c>
      <c r="DT68" t="str">
        <f t="shared" si="155"/>
        <v>IDFCFIRSTB</v>
      </c>
      <c r="DU68" s="13">
        <v>94.918205552127077</v>
      </c>
      <c r="DV68" s="13">
        <v>0.53423225452810941</v>
      </c>
      <c r="DW68" s="13">
        <v>37.336624354465947</v>
      </c>
      <c r="DX68" s="13">
        <v>8.0716216259601339</v>
      </c>
      <c r="DY68" s="13">
        <v>-3.7747729778288823</v>
      </c>
      <c r="DZ68" s="13">
        <v>-7.0405291246454018</v>
      </c>
      <c r="EA68" s="13">
        <v>19.408057937254704</v>
      </c>
      <c r="EB68" s="13">
        <v>-45.730604900283289</v>
      </c>
      <c r="EC68" s="13">
        <v>-21.36109191246884</v>
      </c>
      <c r="ED68" s="13">
        <v>59.210450595415729</v>
      </c>
      <c r="EE68" s="13">
        <v>-4.1846191917805298</v>
      </c>
      <c r="EF68" s="13">
        <v>35.572194010638277</v>
      </c>
      <c r="EG68" s="13">
        <v>-34.433690157155425</v>
      </c>
      <c r="EI68" t="str">
        <f t="shared" si="156"/>
        <v>IDFCFIRSTB</v>
      </c>
      <c r="EJ68" s="12">
        <f t="shared" si="219"/>
        <v>649.87885000000006</v>
      </c>
      <c r="EK68" s="12">
        <f t="shared" si="220"/>
        <v>333.11146000000002</v>
      </c>
      <c r="EL68" s="12">
        <f t="shared" si="221"/>
        <v>331.15480000000002</v>
      </c>
      <c r="EM68" s="12">
        <f t="shared" si="222"/>
        <v>240.62595999999999</v>
      </c>
      <c r="EN68" s="12">
        <f t="shared" si="223"/>
        <v>218.77628000000001</v>
      </c>
      <c r="EO68" s="12">
        <f t="shared" si="224"/>
        <v>212.14159000000001</v>
      </c>
      <c r="EP68" s="12">
        <f t="shared" si="225"/>
        <v>233.66864000000001</v>
      </c>
      <c r="EQ68" s="12">
        <f t="shared" si="226"/>
        <v>195.65308999999999</v>
      </c>
      <c r="ER68" s="12">
        <f t="shared" si="227"/>
        <v>331.83028999999999</v>
      </c>
      <c r="ES68" s="12">
        <f t="shared" si="228"/>
        <v>425.76289000000003</v>
      </c>
      <c r="ET68" s="12">
        <f t="shared" si="229"/>
        <v>291.66210000000001</v>
      </c>
      <c r="EU68" s="12">
        <f t="shared" si="230"/>
        <v>313.76447999999999</v>
      </c>
      <c r="EV68" s="12">
        <f t="shared" si="231"/>
        <v>237.21655999999999</v>
      </c>
      <c r="EW68" s="12">
        <f t="shared" si="232"/>
        <v>369.05660999999998</v>
      </c>
      <c r="EZ68" s="10" t="str">
        <f t="shared" si="157"/>
        <v>IDFCFIRSTB</v>
      </c>
      <c r="FA68" s="12">
        <f t="shared" si="233"/>
        <v>301.63074</v>
      </c>
      <c r="FB68" s="12">
        <f t="shared" si="234"/>
        <v>267.16201799999999</v>
      </c>
      <c r="FC68" s="12">
        <f t="shared" si="235"/>
        <v>262.12026374999999</v>
      </c>
      <c r="FD68" s="12">
        <f t="shared" si="236"/>
        <v>287.26344230769229</v>
      </c>
      <c r="FF68" s="12"/>
      <c r="FG68" s="10" t="str">
        <f t="shared" si="158"/>
        <v>IDFCFIRSTB</v>
      </c>
      <c r="FH68" s="12">
        <f t="shared" si="159"/>
        <v>143.9468267</v>
      </c>
      <c r="FI68" s="12">
        <f t="shared" si="160"/>
        <v>73.849862454999993</v>
      </c>
      <c r="FJ68" s="12">
        <f t="shared" si="161"/>
        <v>73.457429175000001</v>
      </c>
      <c r="FK68" s="12">
        <f t="shared" si="162"/>
        <v>53.48713755</v>
      </c>
      <c r="FL68" s="12">
        <f t="shared" si="163"/>
        <v>49.492305885</v>
      </c>
      <c r="FM68" s="12">
        <f t="shared" si="164"/>
        <v>51.43381566</v>
      </c>
      <c r="FN68" s="12">
        <f t="shared" si="165"/>
        <v>55.329290470000004</v>
      </c>
      <c r="FO68" s="12">
        <f t="shared" si="166"/>
        <v>46.336312160000006</v>
      </c>
      <c r="FP68" s="12">
        <f t="shared" si="167"/>
        <v>85.382031760000004</v>
      </c>
      <c r="FQ68" s="12">
        <f t="shared" si="168"/>
        <v>108.57479310999999</v>
      </c>
      <c r="FR68" s="12">
        <f t="shared" si="169"/>
        <v>68.195770254999999</v>
      </c>
      <c r="FS68" s="12">
        <f t="shared" si="170"/>
        <v>71.174136845000007</v>
      </c>
      <c r="FT68" s="12">
        <f t="shared" si="171"/>
        <v>52.499066910000003</v>
      </c>
      <c r="FU68" s="12">
        <f t="shared" si="172"/>
        <v>80.070187015000002</v>
      </c>
      <c r="FX68" s="10" t="str">
        <f t="shared" si="173"/>
        <v>IDFCFIRSTB</v>
      </c>
      <c r="FY68" s="12">
        <f t="shared" si="237"/>
        <v>66.931476393333341</v>
      </c>
      <c r="FZ68" s="12">
        <f t="shared" si="238"/>
        <v>60.344110145000002</v>
      </c>
      <c r="GA68" s="12">
        <f t="shared" si="239"/>
        <v>61.096023139375006</v>
      </c>
      <c r="GB68" s="12">
        <f t="shared" si="240"/>
        <v>66.86785686538461</v>
      </c>
      <c r="GE68" s="10" t="str">
        <f t="shared" si="174"/>
        <v>IDFCFIRSTB</v>
      </c>
      <c r="GF68" s="8">
        <f t="shared" si="175"/>
        <v>72118</v>
      </c>
      <c r="GG68" s="8">
        <f t="shared" si="176"/>
        <v>78487</v>
      </c>
      <c r="GH68">
        <f t="shared" si="177"/>
        <v>60514</v>
      </c>
      <c r="GI68" s="8">
        <f t="shared" si="178"/>
        <v>43629</v>
      </c>
      <c r="GJ68" s="8">
        <f t="shared" si="179"/>
        <v>104227</v>
      </c>
      <c r="GK68" s="8">
        <f t="shared" si="180"/>
        <v>64275</v>
      </c>
      <c r="GL68">
        <f t="shared" si="181"/>
        <v>41588</v>
      </c>
      <c r="GM68" s="8">
        <f t="shared" si="182"/>
        <v>40560</v>
      </c>
      <c r="GN68" s="8">
        <f t="shared" si="183"/>
        <v>83029</v>
      </c>
      <c r="GO68" s="8">
        <f t="shared" si="184"/>
        <v>104139</v>
      </c>
      <c r="GP68" s="8">
        <f t="shared" si="185"/>
        <v>73838</v>
      </c>
      <c r="GQ68" s="8">
        <f t="shared" si="186"/>
        <v>46167</v>
      </c>
      <c r="GR68" s="8">
        <f t="shared" si="187"/>
        <v>53241</v>
      </c>
      <c r="GS68" s="8">
        <f t="shared" si="188"/>
        <v>59999</v>
      </c>
      <c r="GV68" s="10" t="str">
        <f t="shared" si="153"/>
        <v>IDFCFIRSTB</v>
      </c>
      <c r="GW68" s="8">
        <f t="shared" si="241"/>
        <v>60876.666666666664</v>
      </c>
      <c r="GX68" s="8">
        <f t="shared" si="242"/>
        <v>70226.399999999994</v>
      </c>
      <c r="GY68" s="8">
        <f t="shared" si="243"/>
        <v>64538.625</v>
      </c>
      <c r="GZ68" s="8">
        <f t="shared" si="244"/>
        <v>65668.692307692312</v>
      </c>
      <c r="HC68" s="10" t="str">
        <f t="shared" si="189"/>
        <v>IDFCFIRSTB</v>
      </c>
      <c r="HD68" s="12">
        <f t="shared" si="190"/>
        <v>-0.68181818181817533</v>
      </c>
      <c r="HE68" s="12">
        <f t="shared" si="191"/>
        <v>-1.1235955056179776</v>
      </c>
      <c r="HF68" s="12">
        <f t="shared" si="192"/>
        <v>1.1312217194570136</v>
      </c>
      <c r="HG68" s="12">
        <f t="shared" si="193"/>
        <v>-0.22522522522522842</v>
      </c>
      <c r="HH68" s="12">
        <f t="shared" si="194"/>
        <v>-6.3291139240506329</v>
      </c>
      <c r="HI68" s="12">
        <f t="shared" si="195"/>
        <v>-0.83507306889352528</v>
      </c>
      <c r="HJ68" s="12">
        <f t="shared" si="196"/>
        <v>1.2658227848101298</v>
      </c>
      <c r="HK68" s="12">
        <f t="shared" si="197"/>
        <v>-4.8289738430583613</v>
      </c>
      <c r="HL68" s="12">
        <f t="shared" si="198"/>
        <v>-5.4924242424242404</v>
      </c>
      <c r="HM68" s="12">
        <f t="shared" si="199"/>
        <v>9.316770186335404</v>
      </c>
      <c r="HN68" s="12">
        <f t="shared" si="200"/>
        <v>8.4070796460176922</v>
      </c>
      <c r="HO68" s="12">
        <f t="shared" si="201"/>
        <v>2.4774774774774806</v>
      </c>
      <c r="HP68" s="12">
        <f t="shared" si="202"/>
        <v>0.9070294784580466</v>
      </c>
      <c r="HQ68" s="12">
        <f t="shared" si="203"/>
        <v>7.0559610705596079</v>
      </c>
      <c r="HT68" s="10" t="str">
        <f t="shared" si="204"/>
        <v>IDFCFIRSTB</v>
      </c>
      <c r="HU68" s="13">
        <f t="shared" si="205"/>
        <v>1.0500000000000007</v>
      </c>
      <c r="HV68" s="12">
        <f t="shared" si="206"/>
        <v>0.65000000000000213</v>
      </c>
      <c r="HW68" s="12">
        <f t="shared" si="207"/>
        <v>0.80000000000000071</v>
      </c>
      <c r="HX68" s="12">
        <f t="shared" si="208"/>
        <v>0.89999999999999858</v>
      </c>
      <c r="HY68">
        <f t="shared" si="209"/>
        <v>1.2999999999999972</v>
      </c>
      <c r="HZ68" s="12">
        <f t="shared" si="210"/>
        <v>1.25</v>
      </c>
      <c r="IA68" s="12">
        <f t="shared" si="211"/>
        <v>1.5500000000000007</v>
      </c>
      <c r="IB68" s="12">
        <f t="shared" si="212"/>
        <v>0.80000000000000071</v>
      </c>
      <c r="IC68" s="12">
        <f t="shared" si="213"/>
        <v>2.3999999999999986</v>
      </c>
      <c r="ID68" s="12">
        <f t="shared" si="214"/>
        <v>1.8500000000000014</v>
      </c>
      <c r="IE68">
        <f t="shared" si="215"/>
        <v>2.3999999999999986</v>
      </c>
      <c r="IF68" s="12">
        <f t="shared" si="216"/>
        <v>1.0999999999999979</v>
      </c>
      <c r="IG68" s="12">
        <f t="shared" si="217"/>
        <v>1.3000000000000007</v>
      </c>
      <c r="IH68" s="12">
        <f t="shared" si="218"/>
        <v>1.4499999999999993</v>
      </c>
      <c r="II68" s="13" t="str">
        <f t="shared" si="245"/>
        <v/>
      </c>
      <c r="IJ68" t="str">
        <f t="shared" si="246"/>
        <v/>
      </c>
      <c r="IK68" t="str">
        <f t="shared" si="247"/>
        <v/>
      </c>
      <c r="IL68" t="str">
        <f t="shared" si="248"/>
        <v/>
      </c>
    </row>
    <row r="69" spans="1:246" x14ac:dyDescent="0.25">
      <c r="A69" t="s">
        <v>77</v>
      </c>
      <c r="B69" s="10">
        <v>43951</v>
      </c>
      <c r="C69" s="12">
        <v>24.23236</v>
      </c>
      <c r="D69" s="12">
        <v>115.72913231500002</v>
      </c>
      <c r="E69" s="8">
        <v>57628</v>
      </c>
      <c r="F69" s="12">
        <v>0.14707427250761396</v>
      </c>
      <c r="G69" s="13">
        <v>14.399999999999977</v>
      </c>
      <c r="H69" s="10" t="s">
        <v>77</v>
      </c>
      <c r="I69" s="10">
        <v>43950</v>
      </c>
      <c r="J69" s="12">
        <v>30.166779999999999</v>
      </c>
      <c r="K69" s="12">
        <v>143.73492662999999</v>
      </c>
      <c r="L69" s="8">
        <v>85247</v>
      </c>
      <c r="M69" s="12">
        <v>1.9599443075934406</v>
      </c>
      <c r="N69" s="12">
        <v>9.5</v>
      </c>
      <c r="O69" s="12" t="s">
        <v>77</v>
      </c>
      <c r="P69" s="10">
        <v>43949</v>
      </c>
      <c r="Q69" s="12">
        <v>39.863320000000002</v>
      </c>
      <c r="R69" s="12">
        <v>184.152074185</v>
      </c>
      <c r="S69">
        <v>83577</v>
      </c>
      <c r="T69" s="12">
        <v>4.7805204959231622</v>
      </c>
      <c r="U69" s="12">
        <v>25</v>
      </c>
      <c r="V69" s="12" t="s">
        <v>77</v>
      </c>
      <c r="W69" s="7">
        <v>43948</v>
      </c>
      <c r="X69" s="12">
        <v>22.043189999999999</v>
      </c>
      <c r="Y69" s="12">
        <v>98.756874225000004</v>
      </c>
      <c r="Z69" s="8">
        <v>55894</v>
      </c>
      <c r="AA69" s="12">
        <v>2.2298456260720414</v>
      </c>
      <c r="AB69" s="12">
        <v>11.5</v>
      </c>
      <c r="AC69" s="8" t="s">
        <v>77</v>
      </c>
      <c r="AD69" s="10">
        <v>43945</v>
      </c>
      <c r="AE69" s="12">
        <v>40.834060000000001</v>
      </c>
      <c r="AF69" s="12">
        <v>181.76444219500002</v>
      </c>
      <c r="AG69" s="8">
        <v>43875</v>
      </c>
      <c r="AH69" s="12">
        <v>-3.094155484085626</v>
      </c>
      <c r="AI69">
        <v>25.699999999999989</v>
      </c>
      <c r="AJ69" s="12" t="s">
        <v>77</v>
      </c>
      <c r="AK69" s="7">
        <v>43944</v>
      </c>
      <c r="AL69" s="12">
        <v>19.438559999999999</v>
      </c>
      <c r="AM69" s="12">
        <v>88.227033120000002</v>
      </c>
      <c r="AN69" s="8">
        <v>33456</v>
      </c>
      <c r="AO69" s="12">
        <v>1.22019478338745</v>
      </c>
      <c r="AP69" s="12">
        <v>12.699999999999989</v>
      </c>
      <c r="AQ69" t="s">
        <v>77</v>
      </c>
      <c r="AR69" s="10">
        <v>43943</v>
      </c>
      <c r="AS69" s="12">
        <v>35.200809999999997</v>
      </c>
      <c r="AT69" s="12">
        <v>155.32998484000001</v>
      </c>
      <c r="AU69">
        <v>117913</v>
      </c>
      <c r="AV69" s="12">
        <v>-1.6865079365079441</v>
      </c>
      <c r="AW69" s="12">
        <v>16.5</v>
      </c>
      <c r="AX69" s="10" t="s">
        <v>77</v>
      </c>
      <c r="AY69" s="10">
        <v>43942</v>
      </c>
      <c r="AZ69" s="12">
        <v>16.814640000000001</v>
      </c>
      <c r="BA69" s="12">
        <v>76.372648939999991</v>
      </c>
      <c r="BB69" s="8">
        <v>64975</v>
      </c>
      <c r="BC69" s="12">
        <v>-2.6916451335055989</v>
      </c>
      <c r="BD69" s="12">
        <v>13.850000000000023</v>
      </c>
      <c r="BE69" s="12" t="s">
        <v>77</v>
      </c>
      <c r="BF69" s="10">
        <v>43941</v>
      </c>
      <c r="BG69" s="12">
        <v>30.953410000000002</v>
      </c>
      <c r="BH69" s="12">
        <v>144.67896354999999</v>
      </c>
      <c r="BI69">
        <v>105617</v>
      </c>
      <c r="BJ69" s="12">
        <v>1.1950027159152634</v>
      </c>
      <c r="BK69" s="12">
        <v>24</v>
      </c>
      <c r="BL69" s="12" t="s">
        <v>77</v>
      </c>
      <c r="BM69" s="7">
        <v>43938</v>
      </c>
      <c r="BN69" s="12">
        <v>39.19802</v>
      </c>
      <c r="BO69" s="12">
        <v>182.51273071</v>
      </c>
      <c r="BP69" s="8">
        <v>200755</v>
      </c>
      <c r="BQ69" s="12">
        <v>-0.97944247120869898</v>
      </c>
      <c r="BR69" s="12">
        <v>23.5</v>
      </c>
      <c r="BS69" t="s">
        <v>77</v>
      </c>
      <c r="BT69" s="10">
        <v>43937</v>
      </c>
      <c r="BU69" s="12">
        <v>40.114759999999997</v>
      </c>
      <c r="BV69" s="12">
        <v>186.38996384500001</v>
      </c>
      <c r="BW69" s="8">
        <v>148589</v>
      </c>
      <c r="BX69" s="12">
        <v>2.4594684018969839</v>
      </c>
      <c r="BY69">
        <v>26.350000000000023</v>
      </c>
      <c r="BZ69" s="12" t="s">
        <v>77</v>
      </c>
      <c r="CA69" s="7">
        <v>43936</v>
      </c>
      <c r="CB69" s="12">
        <v>46.352319999999999</v>
      </c>
      <c r="CC69" s="12">
        <v>209.74897883</v>
      </c>
      <c r="CD69" s="8">
        <v>153560</v>
      </c>
      <c r="CE69" s="12">
        <v>-1.434938580280458</v>
      </c>
      <c r="CF69" s="12">
        <v>19.149999999999977</v>
      </c>
      <c r="CG69" s="12" t="s">
        <v>77</v>
      </c>
      <c r="CH69" s="10">
        <v>43934</v>
      </c>
      <c r="CI69" s="12">
        <v>30.746369999999999</v>
      </c>
      <c r="CJ69" s="12">
        <v>140.68956940999999</v>
      </c>
      <c r="CK69" s="8">
        <v>154217</v>
      </c>
      <c r="CL69" s="12">
        <v>0.94843562629456502</v>
      </c>
      <c r="CM69" s="12">
        <v>19.75</v>
      </c>
      <c r="CN69" s="12" t="s">
        <v>77</v>
      </c>
      <c r="CO69" s="10">
        <v>43930</v>
      </c>
      <c r="CP69" s="12">
        <v>31.49417</v>
      </c>
      <c r="CQ69" s="12">
        <v>143.26670094000002</v>
      </c>
      <c r="CR69" s="8">
        <v>92154</v>
      </c>
      <c r="CS69" s="12">
        <v>5.1302651210834433</v>
      </c>
      <c r="CT69" s="12">
        <v>26.849999999999966</v>
      </c>
      <c r="CU69" s="12" t="s">
        <v>77</v>
      </c>
      <c r="CV69" s="10">
        <v>43929</v>
      </c>
      <c r="CW69" s="12">
        <v>34.391489999999997</v>
      </c>
      <c r="CX69" s="12">
        <v>152.55659327500001</v>
      </c>
      <c r="CY69" s="8">
        <v>81391</v>
      </c>
      <c r="CZ69" s="12">
        <v>0.14913387633359579</v>
      </c>
      <c r="DA69" s="12">
        <v>31</v>
      </c>
      <c r="DD69" t="str">
        <f t="shared" si="154"/>
        <v>IGL</v>
      </c>
      <c r="DE69" s="12">
        <v>-19.672036591243742</v>
      </c>
      <c r="DF69" s="12">
        <v>-24.32446670272321</v>
      </c>
      <c r="DG69" s="12">
        <v>80.841883593073433</v>
      </c>
      <c r="DH69" s="12">
        <v>-46.017638216723981</v>
      </c>
      <c r="DI69" s="12">
        <v>110.06730951263881</v>
      </c>
      <c r="DJ69" s="12">
        <v>-44.778088913294887</v>
      </c>
      <c r="DK69" s="12">
        <v>109.34620069177809</v>
      </c>
      <c r="DL69" s="12">
        <v>-45.677584472922369</v>
      </c>
      <c r="DM69" s="12">
        <v>-21.033230760125125</v>
      </c>
      <c r="DN69" s="12">
        <v>-2.2852934929686661</v>
      </c>
      <c r="DO69" s="12">
        <v>-13.456845310008219</v>
      </c>
      <c r="DP69" s="12">
        <v>50.757048718271456</v>
      </c>
      <c r="DQ69" s="12">
        <v>-2.3744077078392651</v>
      </c>
      <c r="DT69" t="str">
        <f t="shared" si="155"/>
        <v>IGL</v>
      </c>
      <c r="DU69" s="13">
        <v>-19.484334790173872</v>
      </c>
      <c r="DV69" s="13">
        <v>-21.947701503702188</v>
      </c>
      <c r="DW69" s="13">
        <v>86.47013246434085</v>
      </c>
      <c r="DX69" s="13">
        <v>-45.667660279202501</v>
      </c>
      <c r="DY69" s="13">
        <v>106.01898960806857</v>
      </c>
      <c r="DZ69" s="13">
        <v>-43.200256401956402</v>
      </c>
      <c r="EA69" s="13">
        <v>103.38430969185136</v>
      </c>
      <c r="EB69" s="13">
        <v>-47.212333385560811</v>
      </c>
      <c r="EC69" s="13">
        <v>-20.7293852942868</v>
      </c>
      <c r="ED69" s="13">
        <v>-2.0801726954699551</v>
      </c>
      <c r="EE69" s="13">
        <v>-11.136652543101198</v>
      </c>
      <c r="EF69" s="13">
        <v>49.086374853238681</v>
      </c>
      <c r="EG69" s="13">
        <v>-1.798834979161928</v>
      </c>
      <c r="EI69" t="str">
        <f t="shared" si="156"/>
        <v>IGL</v>
      </c>
      <c r="EJ69" s="12">
        <f t="shared" si="219"/>
        <v>24.23236</v>
      </c>
      <c r="EK69" s="12">
        <f t="shared" si="220"/>
        <v>30.166779999999999</v>
      </c>
      <c r="EL69" s="12">
        <f t="shared" si="221"/>
        <v>39.863320000000002</v>
      </c>
      <c r="EM69" s="12">
        <f t="shared" si="222"/>
        <v>22.043189999999999</v>
      </c>
      <c r="EN69" s="12">
        <f t="shared" si="223"/>
        <v>40.834060000000001</v>
      </c>
      <c r="EO69" s="12">
        <f t="shared" si="224"/>
        <v>19.438559999999999</v>
      </c>
      <c r="EP69" s="12">
        <f t="shared" si="225"/>
        <v>35.200809999999997</v>
      </c>
      <c r="EQ69" s="12">
        <f t="shared" si="226"/>
        <v>16.814640000000001</v>
      </c>
      <c r="ER69" s="12">
        <f t="shared" si="227"/>
        <v>30.953410000000002</v>
      </c>
      <c r="ES69" s="12">
        <f t="shared" si="228"/>
        <v>39.19802</v>
      </c>
      <c r="ET69" s="12">
        <f t="shared" si="229"/>
        <v>40.114759999999997</v>
      </c>
      <c r="EU69" s="12">
        <f t="shared" si="230"/>
        <v>46.352319999999999</v>
      </c>
      <c r="EV69" s="12">
        <f t="shared" si="231"/>
        <v>30.746369999999999</v>
      </c>
      <c r="EW69" s="12">
        <f t="shared" si="232"/>
        <v>31.49417</v>
      </c>
      <c r="EZ69" s="10" t="str">
        <f t="shared" si="157"/>
        <v>IGL</v>
      </c>
      <c r="FA69" s="12">
        <f t="shared" si="233"/>
        <v>30.691096666666667</v>
      </c>
      <c r="FB69" s="12">
        <f t="shared" si="234"/>
        <v>30.469182</v>
      </c>
      <c r="FC69" s="12">
        <f t="shared" si="235"/>
        <v>29.414346249999998</v>
      </c>
      <c r="FD69" s="12">
        <f t="shared" si="236"/>
        <v>32.555416153846153</v>
      </c>
      <c r="FF69" s="12"/>
      <c r="FG69" s="10" t="str">
        <f t="shared" si="158"/>
        <v>IGL</v>
      </c>
      <c r="FH69" s="12">
        <f t="shared" si="159"/>
        <v>115.72913231500002</v>
      </c>
      <c r="FI69" s="12">
        <f t="shared" si="160"/>
        <v>143.73492662999999</v>
      </c>
      <c r="FJ69" s="12">
        <f t="shared" si="161"/>
        <v>184.152074185</v>
      </c>
      <c r="FK69" s="12">
        <f t="shared" si="162"/>
        <v>98.756874225000004</v>
      </c>
      <c r="FL69" s="12">
        <f t="shared" si="163"/>
        <v>181.76444219500002</v>
      </c>
      <c r="FM69" s="12">
        <f t="shared" si="164"/>
        <v>88.227033120000002</v>
      </c>
      <c r="FN69" s="12">
        <f t="shared" si="165"/>
        <v>155.32998484000001</v>
      </c>
      <c r="FO69" s="12">
        <f t="shared" si="166"/>
        <v>76.372648939999991</v>
      </c>
      <c r="FP69" s="12">
        <f t="shared" si="167"/>
        <v>144.67896354999999</v>
      </c>
      <c r="FQ69" s="12">
        <f t="shared" si="168"/>
        <v>182.51273071</v>
      </c>
      <c r="FR69" s="12">
        <f t="shared" si="169"/>
        <v>186.38996384500001</v>
      </c>
      <c r="FS69" s="12">
        <f t="shared" si="170"/>
        <v>209.74897883</v>
      </c>
      <c r="FT69" s="12">
        <f t="shared" si="171"/>
        <v>140.68956940999999</v>
      </c>
      <c r="FU69" s="12">
        <f t="shared" si="172"/>
        <v>143.26670094000002</v>
      </c>
      <c r="FX69" s="10" t="str">
        <f t="shared" si="173"/>
        <v>IGL</v>
      </c>
      <c r="FY69" s="12">
        <f t="shared" si="237"/>
        <v>142.21462501333332</v>
      </c>
      <c r="FZ69" s="12">
        <f t="shared" si="238"/>
        <v>139.32707007099998</v>
      </c>
      <c r="GA69" s="12">
        <f t="shared" si="239"/>
        <v>134.12711846062498</v>
      </c>
      <c r="GB69" s="12">
        <f t="shared" si="240"/>
        <v>148.89422241692307</v>
      </c>
      <c r="GE69" s="10" t="str">
        <f t="shared" si="174"/>
        <v>IGL</v>
      </c>
      <c r="GF69" s="8">
        <f t="shared" si="175"/>
        <v>57628</v>
      </c>
      <c r="GG69" s="8">
        <f t="shared" si="176"/>
        <v>85247</v>
      </c>
      <c r="GH69">
        <f t="shared" si="177"/>
        <v>83577</v>
      </c>
      <c r="GI69" s="8">
        <f t="shared" si="178"/>
        <v>55894</v>
      </c>
      <c r="GJ69" s="8">
        <f t="shared" si="179"/>
        <v>43875</v>
      </c>
      <c r="GK69" s="8">
        <f t="shared" si="180"/>
        <v>33456</v>
      </c>
      <c r="GL69">
        <f t="shared" si="181"/>
        <v>117913</v>
      </c>
      <c r="GM69" s="8">
        <f t="shared" si="182"/>
        <v>64975</v>
      </c>
      <c r="GN69" s="8">
        <f t="shared" si="183"/>
        <v>105617</v>
      </c>
      <c r="GO69" s="8">
        <f t="shared" si="184"/>
        <v>200755</v>
      </c>
      <c r="GP69" s="8">
        <f t="shared" si="185"/>
        <v>148589</v>
      </c>
      <c r="GQ69" s="8">
        <f t="shared" si="186"/>
        <v>153560</v>
      </c>
      <c r="GR69" s="8">
        <f t="shared" si="187"/>
        <v>154217</v>
      </c>
      <c r="GS69" s="8">
        <f t="shared" si="188"/>
        <v>92154</v>
      </c>
      <c r="GV69" s="10" t="str">
        <f t="shared" si="153"/>
        <v>IGL</v>
      </c>
      <c r="GW69" s="8">
        <f t="shared" si="241"/>
        <v>74906</v>
      </c>
      <c r="GX69" s="8">
        <f t="shared" si="242"/>
        <v>60409.8</v>
      </c>
      <c r="GY69" s="8">
        <f t="shared" si="243"/>
        <v>73819.25</v>
      </c>
      <c r="GZ69" s="8">
        <f t="shared" si="244"/>
        <v>103063.76923076923</v>
      </c>
      <c r="HC69" s="10" t="str">
        <f t="shared" si="189"/>
        <v>IGL</v>
      </c>
      <c r="HD69" s="12">
        <f t="shared" si="190"/>
        <v>0.14707427250761396</v>
      </c>
      <c r="HE69" s="12">
        <f t="shared" si="191"/>
        <v>1.9599443075934406</v>
      </c>
      <c r="HF69" s="12">
        <f t="shared" si="192"/>
        <v>4.7805204959231622</v>
      </c>
      <c r="HG69" s="12">
        <f t="shared" si="193"/>
        <v>2.2298456260720414</v>
      </c>
      <c r="HH69" s="12">
        <f t="shared" si="194"/>
        <v>-3.094155484085626</v>
      </c>
      <c r="HI69" s="12">
        <f t="shared" si="195"/>
        <v>1.22019478338745</v>
      </c>
      <c r="HJ69" s="12">
        <f t="shared" si="196"/>
        <v>-1.6865079365079441</v>
      </c>
      <c r="HK69" s="12">
        <f t="shared" si="197"/>
        <v>-2.6916451335055989</v>
      </c>
      <c r="HL69" s="12">
        <f t="shared" si="198"/>
        <v>1.1950027159152634</v>
      </c>
      <c r="HM69" s="12">
        <f t="shared" si="199"/>
        <v>-0.97944247120869898</v>
      </c>
      <c r="HN69" s="12">
        <f t="shared" si="200"/>
        <v>2.4594684018969839</v>
      </c>
      <c r="HO69" s="12">
        <f t="shared" si="201"/>
        <v>-1.434938580280458</v>
      </c>
      <c r="HP69" s="12">
        <f t="shared" si="202"/>
        <v>0.94843562629456502</v>
      </c>
      <c r="HQ69" s="12">
        <f t="shared" si="203"/>
        <v>5.1302651210834433</v>
      </c>
      <c r="HT69" s="10" t="str">
        <f t="shared" si="204"/>
        <v>IGL</v>
      </c>
      <c r="HU69" s="13">
        <f t="shared" si="205"/>
        <v>14.399999999999977</v>
      </c>
      <c r="HV69" s="12">
        <f t="shared" si="206"/>
        <v>9.5</v>
      </c>
      <c r="HW69" s="12">
        <f t="shared" si="207"/>
        <v>25</v>
      </c>
      <c r="HX69" s="12">
        <f t="shared" si="208"/>
        <v>11.5</v>
      </c>
      <c r="HY69">
        <f t="shared" si="209"/>
        <v>25.699999999999989</v>
      </c>
      <c r="HZ69" s="12">
        <f t="shared" si="210"/>
        <v>12.699999999999989</v>
      </c>
      <c r="IA69" s="12">
        <f t="shared" si="211"/>
        <v>16.5</v>
      </c>
      <c r="IB69" s="12">
        <f t="shared" si="212"/>
        <v>13.850000000000023</v>
      </c>
      <c r="IC69" s="12">
        <f t="shared" si="213"/>
        <v>24</v>
      </c>
      <c r="ID69" s="12">
        <f t="shared" si="214"/>
        <v>23.5</v>
      </c>
      <c r="IE69">
        <f t="shared" si="215"/>
        <v>26.350000000000023</v>
      </c>
      <c r="IF69" s="12">
        <f t="shared" si="216"/>
        <v>19.149999999999977</v>
      </c>
      <c r="IG69" s="12">
        <f t="shared" si="217"/>
        <v>19.75</v>
      </c>
      <c r="IH69" s="12">
        <f t="shared" si="218"/>
        <v>26.849999999999966</v>
      </c>
      <c r="II69" s="13" t="str">
        <f t="shared" si="245"/>
        <v/>
      </c>
      <c r="IJ69" t="str">
        <f t="shared" si="246"/>
        <v/>
      </c>
      <c r="IK69" t="str">
        <f t="shared" si="247"/>
        <v/>
      </c>
      <c r="IL69" t="str">
        <f t="shared" si="248"/>
        <v/>
      </c>
    </row>
    <row r="70" spans="1:246" x14ac:dyDescent="0.25">
      <c r="A70" t="s">
        <v>78</v>
      </c>
      <c r="B70" s="10">
        <v>43951</v>
      </c>
      <c r="C70" s="12">
        <v>54.023440000000001</v>
      </c>
      <c r="D70" s="12">
        <v>539.52658367000004</v>
      </c>
      <c r="E70" s="8">
        <v>157073</v>
      </c>
      <c r="F70" s="12">
        <v>7.7824812764571858</v>
      </c>
      <c r="G70" s="13">
        <v>107.79999999999995</v>
      </c>
      <c r="H70" s="10" t="s">
        <v>78</v>
      </c>
      <c r="I70" s="10">
        <v>43950</v>
      </c>
      <c r="J70" s="12">
        <v>16.344059999999999</v>
      </c>
      <c r="K70" s="12">
        <v>150.52183477</v>
      </c>
      <c r="L70" s="8">
        <v>57519</v>
      </c>
      <c r="M70" s="12">
        <v>1.3982164483100348</v>
      </c>
      <c r="N70" s="12">
        <v>24.900000000000091</v>
      </c>
      <c r="O70" s="12" t="s">
        <v>78</v>
      </c>
      <c r="P70" s="10">
        <v>43949</v>
      </c>
      <c r="Q70" s="12">
        <v>29.084250000000001</v>
      </c>
      <c r="R70" s="12">
        <v>261.06550509499999</v>
      </c>
      <c r="S70">
        <v>101062</v>
      </c>
      <c r="T70" s="12">
        <v>4.9649867983009983</v>
      </c>
      <c r="U70" s="12">
        <v>43.399999999999977</v>
      </c>
      <c r="V70" s="12" t="s">
        <v>78</v>
      </c>
      <c r="W70" s="7">
        <v>43948</v>
      </c>
      <c r="X70" s="12">
        <v>31.891480000000001</v>
      </c>
      <c r="Y70" s="12">
        <v>281.09873150500005</v>
      </c>
      <c r="Z70" s="8">
        <v>108413</v>
      </c>
      <c r="AA70" s="12">
        <v>-2.2596019063638888</v>
      </c>
      <c r="AB70" s="12">
        <v>52.600000000000023</v>
      </c>
      <c r="AC70" s="8" t="s">
        <v>78</v>
      </c>
      <c r="AD70" s="10">
        <v>43945</v>
      </c>
      <c r="AE70" s="12">
        <v>26.039829999999998</v>
      </c>
      <c r="AF70" s="12">
        <v>236.30945131999999</v>
      </c>
      <c r="AG70" s="8">
        <v>80958</v>
      </c>
      <c r="AH70" s="12">
        <v>-4.6341986698133493</v>
      </c>
      <c r="AI70">
        <v>59.799999999999955</v>
      </c>
      <c r="AJ70" s="12" t="s">
        <v>78</v>
      </c>
      <c r="AK70" s="7">
        <v>43944</v>
      </c>
      <c r="AL70" s="12">
        <v>26.370930000000001</v>
      </c>
      <c r="AM70" s="12">
        <v>248.35728262500001</v>
      </c>
      <c r="AN70" s="8">
        <v>87114</v>
      </c>
      <c r="AO70" s="12">
        <v>-2.7821194123163537</v>
      </c>
      <c r="AP70" s="12">
        <v>42.100000000000023</v>
      </c>
      <c r="AQ70" t="s">
        <v>78</v>
      </c>
      <c r="AR70" s="10">
        <v>43943</v>
      </c>
      <c r="AS70" s="12">
        <v>24.25067</v>
      </c>
      <c r="AT70" s="12">
        <v>236.40719948000003</v>
      </c>
      <c r="AU70">
        <v>87423</v>
      </c>
      <c r="AV70" s="12">
        <v>-4.274476821847319</v>
      </c>
      <c r="AW70" s="12">
        <v>56.649999999999977</v>
      </c>
      <c r="AX70" s="10" t="s">
        <v>78</v>
      </c>
      <c r="AY70" s="10">
        <v>43942</v>
      </c>
      <c r="AZ70" s="12">
        <v>20.442640000000001</v>
      </c>
      <c r="BA70" s="12">
        <v>202.72075051500002</v>
      </c>
      <c r="BB70" s="8">
        <v>52319</v>
      </c>
      <c r="BC70" s="12">
        <v>0.78175571378778297</v>
      </c>
      <c r="BD70" s="12">
        <v>53.399999999999977</v>
      </c>
      <c r="BE70" s="12" t="s">
        <v>78</v>
      </c>
      <c r="BF70" s="10">
        <v>43941</v>
      </c>
      <c r="BG70" s="12">
        <v>25.20926</v>
      </c>
      <c r="BH70" s="12">
        <v>256.02023715999997</v>
      </c>
      <c r="BI70">
        <v>68401</v>
      </c>
      <c r="BJ70" s="12">
        <v>-5.9299822147336805</v>
      </c>
      <c r="BK70" s="12">
        <v>43.950000000000045</v>
      </c>
      <c r="BL70" s="12" t="s">
        <v>78</v>
      </c>
      <c r="BM70" s="7">
        <v>43938</v>
      </c>
      <c r="BN70" s="12">
        <v>28.10726</v>
      </c>
      <c r="BO70" s="12">
        <v>296.33225420000002</v>
      </c>
      <c r="BP70" s="8">
        <v>71452</v>
      </c>
      <c r="BQ70" s="12">
        <v>4.7524752475247523</v>
      </c>
      <c r="BR70" s="12">
        <v>72.650000000000091</v>
      </c>
      <c r="BS70" t="s">
        <v>78</v>
      </c>
      <c r="BT70" s="10">
        <v>43937</v>
      </c>
      <c r="BU70" s="12">
        <v>19.60417</v>
      </c>
      <c r="BV70" s="12">
        <v>197.62735042</v>
      </c>
      <c r="BW70" s="8">
        <v>56466</v>
      </c>
      <c r="BX70" s="12">
        <v>0.47144062329412939</v>
      </c>
      <c r="BY70">
        <v>41.299999999999955</v>
      </c>
      <c r="BZ70" s="12" t="s">
        <v>78</v>
      </c>
      <c r="CA70" s="7">
        <v>43936</v>
      </c>
      <c r="CB70" s="12">
        <v>28.519469999999998</v>
      </c>
      <c r="CC70" s="12">
        <v>288.88488086500001</v>
      </c>
      <c r="CD70" s="8">
        <v>89090</v>
      </c>
      <c r="CE70" s="12">
        <v>-6.0043055035567283</v>
      </c>
      <c r="CF70" s="12">
        <v>42</v>
      </c>
      <c r="CG70" s="12" t="s">
        <v>78</v>
      </c>
      <c r="CH70" s="10">
        <v>43934</v>
      </c>
      <c r="CI70" s="12">
        <v>24.046189999999999</v>
      </c>
      <c r="CJ70" s="12">
        <v>248.26905140500003</v>
      </c>
      <c r="CK70" s="8">
        <v>87486</v>
      </c>
      <c r="CL70" s="12">
        <v>1.4923940688132784</v>
      </c>
      <c r="CM70" s="12">
        <v>101.74999999999989</v>
      </c>
      <c r="CN70" s="12" t="s">
        <v>78</v>
      </c>
      <c r="CO70" s="10">
        <v>43930</v>
      </c>
      <c r="CP70" s="12">
        <v>17.233250000000002</v>
      </c>
      <c r="CQ70" s="12">
        <v>174.91774059000002</v>
      </c>
      <c r="CR70" s="8">
        <v>62236</v>
      </c>
      <c r="CS70" s="12">
        <v>6.448517901328084</v>
      </c>
      <c r="CT70" s="12">
        <v>89</v>
      </c>
      <c r="CU70" s="12" t="s">
        <v>78</v>
      </c>
      <c r="CV70" s="10">
        <v>43929</v>
      </c>
      <c r="CW70" s="12">
        <v>27.15325</v>
      </c>
      <c r="CX70" s="12">
        <v>273.14211293</v>
      </c>
      <c r="CY70" s="8">
        <v>100090</v>
      </c>
      <c r="CZ70" s="12">
        <v>0.58148431522571231</v>
      </c>
      <c r="DA70" s="12">
        <v>133.35000000000002</v>
      </c>
      <c r="DD70" t="str">
        <f t="shared" si="154"/>
        <v>INDIGO</v>
      </c>
      <c r="DE70" s="12">
        <v>230.53867888394933</v>
      </c>
      <c r="DF70" s="12">
        <v>-43.804430232857996</v>
      </c>
      <c r="DG70" s="12">
        <v>-8.8024450417478288</v>
      </c>
      <c r="DH70" s="12">
        <v>22.471920899637222</v>
      </c>
      <c r="DI70" s="12">
        <v>-1.255549197544428</v>
      </c>
      <c r="DJ70" s="12">
        <v>8.7430986442848866</v>
      </c>
      <c r="DK70" s="12">
        <v>18.627877808345687</v>
      </c>
      <c r="DL70" s="12">
        <v>-18.908210713047506</v>
      </c>
      <c r="DM70" s="12">
        <v>-10.310503407304731</v>
      </c>
      <c r="DN70" s="12">
        <v>43.373884229732759</v>
      </c>
      <c r="DO70" s="12">
        <v>-31.260398597870154</v>
      </c>
      <c r="DP70" s="12">
        <v>18.602863904843133</v>
      </c>
      <c r="DQ70" s="12">
        <v>39.533692135842031</v>
      </c>
      <c r="DT70" t="str">
        <f t="shared" si="155"/>
        <v>INDIGO</v>
      </c>
      <c r="DU70" s="13">
        <v>258.43742171652775</v>
      </c>
      <c r="DV70" s="13">
        <v>-42.343269473603527</v>
      </c>
      <c r="DW70" s="13">
        <v>-7.1267580265276704</v>
      </c>
      <c r="DX70" s="13">
        <v>18.953655867258714</v>
      </c>
      <c r="DY70" s="13">
        <v>-4.851007861602068</v>
      </c>
      <c r="DZ70" s="13">
        <v>5.0548727666861737</v>
      </c>
      <c r="EA70" s="13">
        <v>16.617168631934121</v>
      </c>
      <c r="EB70" s="13">
        <v>-20.818466241670734</v>
      </c>
      <c r="EC70" s="13">
        <v>-13.60365483967626</v>
      </c>
      <c r="ED70" s="13">
        <v>49.944961347825178</v>
      </c>
      <c r="EE70" s="13">
        <v>-31.58958342567119</v>
      </c>
      <c r="EF70" s="13">
        <v>16.359602306508833</v>
      </c>
      <c r="EG70" s="13">
        <v>41.934746337098225</v>
      </c>
      <c r="EI70" t="str">
        <f t="shared" si="156"/>
        <v>INDIGO</v>
      </c>
      <c r="EJ70" s="12">
        <f t="shared" si="219"/>
        <v>54.023440000000001</v>
      </c>
      <c r="EK70" s="12">
        <f t="shared" si="220"/>
        <v>16.344059999999999</v>
      </c>
      <c r="EL70" s="12">
        <f t="shared" si="221"/>
        <v>29.084250000000001</v>
      </c>
      <c r="EM70" s="12">
        <f t="shared" si="222"/>
        <v>31.891480000000001</v>
      </c>
      <c r="EN70" s="12">
        <f t="shared" si="223"/>
        <v>26.039829999999998</v>
      </c>
      <c r="EO70" s="12">
        <f t="shared" si="224"/>
        <v>26.370930000000001</v>
      </c>
      <c r="EP70" s="12">
        <f t="shared" si="225"/>
        <v>24.25067</v>
      </c>
      <c r="EQ70" s="12">
        <f t="shared" si="226"/>
        <v>20.442640000000001</v>
      </c>
      <c r="ER70" s="12">
        <f t="shared" si="227"/>
        <v>25.20926</v>
      </c>
      <c r="ES70" s="12">
        <f t="shared" si="228"/>
        <v>28.10726</v>
      </c>
      <c r="ET70" s="12">
        <f t="shared" si="229"/>
        <v>19.60417</v>
      </c>
      <c r="EU70" s="12">
        <f t="shared" si="230"/>
        <v>28.519469999999998</v>
      </c>
      <c r="EV70" s="12">
        <f t="shared" si="231"/>
        <v>24.046189999999999</v>
      </c>
      <c r="EW70" s="12">
        <f t="shared" si="232"/>
        <v>17.233250000000002</v>
      </c>
      <c r="EZ70" s="10" t="str">
        <f t="shared" si="157"/>
        <v>INDIGO</v>
      </c>
      <c r="FA70" s="12">
        <f t="shared" si="233"/>
        <v>25.773263333333333</v>
      </c>
      <c r="FB70" s="12">
        <f t="shared" si="234"/>
        <v>25.946109999999997</v>
      </c>
      <c r="FC70" s="12">
        <f t="shared" si="235"/>
        <v>24.954140000000002</v>
      </c>
      <c r="FD70" s="12">
        <f t="shared" si="236"/>
        <v>24.395650769230773</v>
      </c>
      <c r="FF70" s="12"/>
      <c r="FG70" s="10" t="str">
        <f t="shared" si="158"/>
        <v>INDIGO</v>
      </c>
      <c r="FH70" s="12">
        <f t="shared" si="159"/>
        <v>539.52658367000004</v>
      </c>
      <c r="FI70" s="12">
        <f t="shared" si="160"/>
        <v>150.52183477</v>
      </c>
      <c r="FJ70" s="12">
        <f t="shared" si="161"/>
        <v>261.06550509499999</v>
      </c>
      <c r="FK70" s="12">
        <f t="shared" si="162"/>
        <v>281.09873150500005</v>
      </c>
      <c r="FL70" s="12">
        <f t="shared" si="163"/>
        <v>236.30945131999999</v>
      </c>
      <c r="FM70" s="12">
        <f t="shared" si="164"/>
        <v>248.35728262500001</v>
      </c>
      <c r="FN70" s="12">
        <f t="shared" si="165"/>
        <v>236.40719948000003</v>
      </c>
      <c r="FO70" s="12">
        <f t="shared" si="166"/>
        <v>202.72075051500002</v>
      </c>
      <c r="FP70" s="12">
        <f t="shared" si="167"/>
        <v>256.02023715999997</v>
      </c>
      <c r="FQ70" s="12">
        <f t="shared" si="168"/>
        <v>296.33225420000002</v>
      </c>
      <c r="FR70" s="12">
        <f t="shared" si="169"/>
        <v>197.62735042</v>
      </c>
      <c r="FS70" s="12">
        <f t="shared" si="170"/>
        <v>288.88488086500001</v>
      </c>
      <c r="FT70" s="12">
        <f t="shared" si="171"/>
        <v>248.26905140500003</v>
      </c>
      <c r="FU70" s="12">
        <f t="shared" si="172"/>
        <v>174.91774059000002</v>
      </c>
      <c r="FX70" s="10" t="str">
        <f t="shared" si="173"/>
        <v>INDIGO</v>
      </c>
      <c r="FY70" s="12">
        <f t="shared" si="237"/>
        <v>230.89535712333335</v>
      </c>
      <c r="FZ70" s="12">
        <f t="shared" si="238"/>
        <v>235.47056106300002</v>
      </c>
      <c r="GA70" s="12">
        <f t="shared" si="239"/>
        <v>234.06262405874998</v>
      </c>
      <c r="GB70" s="12">
        <f t="shared" si="240"/>
        <v>236.81017461153846</v>
      </c>
      <c r="GE70" s="10" t="str">
        <f t="shared" si="174"/>
        <v>INDIGO</v>
      </c>
      <c r="GF70" s="8">
        <f t="shared" si="175"/>
        <v>157073</v>
      </c>
      <c r="GG70" s="8">
        <f t="shared" si="176"/>
        <v>57519</v>
      </c>
      <c r="GH70">
        <f t="shared" si="177"/>
        <v>101062</v>
      </c>
      <c r="GI70" s="8">
        <f t="shared" si="178"/>
        <v>108413</v>
      </c>
      <c r="GJ70" s="8">
        <f t="shared" si="179"/>
        <v>80958</v>
      </c>
      <c r="GK70" s="8">
        <f t="shared" si="180"/>
        <v>87114</v>
      </c>
      <c r="GL70">
        <f t="shared" si="181"/>
        <v>87423</v>
      </c>
      <c r="GM70" s="8">
        <f t="shared" si="182"/>
        <v>52319</v>
      </c>
      <c r="GN70" s="8">
        <f t="shared" si="183"/>
        <v>68401</v>
      </c>
      <c r="GO70" s="8">
        <f t="shared" si="184"/>
        <v>71452</v>
      </c>
      <c r="GP70" s="8">
        <f t="shared" si="185"/>
        <v>56466</v>
      </c>
      <c r="GQ70" s="8">
        <f t="shared" si="186"/>
        <v>89090</v>
      </c>
      <c r="GR70" s="8">
        <f t="shared" si="187"/>
        <v>87486</v>
      </c>
      <c r="GS70" s="8">
        <f t="shared" si="188"/>
        <v>62236</v>
      </c>
      <c r="GV70" s="10" t="str">
        <f t="shared" si="153"/>
        <v>INDIGO</v>
      </c>
      <c r="GW70" s="8">
        <f t="shared" si="241"/>
        <v>88998</v>
      </c>
      <c r="GX70" s="8">
        <f t="shared" si="242"/>
        <v>87013.2</v>
      </c>
      <c r="GY70" s="8">
        <f t="shared" si="243"/>
        <v>80401.125</v>
      </c>
      <c r="GZ70" s="8">
        <f t="shared" si="244"/>
        <v>77687.61538461539</v>
      </c>
      <c r="HC70" s="10" t="str">
        <f t="shared" si="189"/>
        <v>INDIGO</v>
      </c>
      <c r="HD70" s="12">
        <f t="shared" si="190"/>
        <v>7.7824812764571858</v>
      </c>
      <c r="HE70" s="12">
        <f t="shared" si="191"/>
        <v>1.3982164483100348</v>
      </c>
      <c r="HF70" s="12">
        <f t="shared" si="192"/>
        <v>4.9649867983009983</v>
      </c>
      <c r="HG70" s="12">
        <f t="shared" si="193"/>
        <v>-2.2596019063638888</v>
      </c>
      <c r="HH70" s="12">
        <f t="shared" si="194"/>
        <v>-4.6341986698133493</v>
      </c>
      <c r="HI70" s="12">
        <f t="shared" si="195"/>
        <v>-2.7821194123163537</v>
      </c>
      <c r="HJ70" s="12">
        <f t="shared" si="196"/>
        <v>-4.274476821847319</v>
      </c>
      <c r="HK70" s="12">
        <f t="shared" si="197"/>
        <v>0.78175571378778297</v>
      </c>
      <c r="HL70" s="12">
        <f t="shared" si="198"/>
        <v>-5.9299822147336805</v>
      </c>
      <c r="HM70" s="12">
        <f t="shared" si="199"/>
        <v>4.7524752475247523</v>
      </c>
      <c r="HN70" s="12">
        <f t="shared" si="200"/>
        <v>0.47144062329412939</v>
      </c>
      <c r="HO70" s="12">
        <f t="shared" si="201"/>
        <v>-6.0043055035567283</v>
      </c>
      <c r="HP70" s="12">
        <f t="shared" si="202"/>
        <v>1.4923940688132784</v>
      </c>
      <c r="HQ70" s="12">
        <f t="shared" si="203"/>
        <v>6.448517901328084</v>
      </c>
      <c r="HT70" s="10" t="str">
        <f t="shared" si="204"/>
        <v>INDIGO</v>
      </c>
      <c r="HU70" s="13">
        <f t="shared" si="205"/>
        <v>107.79999999999995</v>
      </c>
      <c r="HV70" s="12">
        <f t="shared" si="206"/>
        <v>24.900000000000091</v>
      </c>
      <c r="HW70" s="12">
        <f t="shared" si="207"/>
        <v>43.399999999999977</v>
      </c>
      <c r="HX70" s="12">
        <f t="shared" si="208"/>
        <v>52.600000000000023</v>
      </c>
      <c r="HY70">
        <f t="shared" si="209"/>
        <v>59.799999999999955</v>
      </c>
      <c r="HZ70" s="12">
        <f t="shared" si="210"/>
        <v>42.100000000000023</v>
      </c>
      <c r="IA70" s="12">
        <f t="shared" si="211"/>
        <v>56.649999999999977</v>
      </c>
      <c r="IB70" s="12">
        <f t="shared" si="212"/>
        <v>53.399999999999977</v>
      </c>
      <c r="IC70" s="12">
        <f t="shared" si="213"/>
        <v>43.950000000000045</v>
      </c>
      <c r="ID70" s="12">
        <f t="shared" si="214"/>
        <v>72.650000000000091</v>
      </c>
      <c r="IE70">
        <f t="shared" si="215"/>
        <v>41.299999999999955</v>
      </c>
      <c r="IF70" s="12">
        <f t="shared" si="216"/>
        <v>42</v>
      </c>
      <c r="IG70" s="12">
        <f t="shared" si="217"/>
        <v>101.74999999999989</v>
      </c>
      <c r="IH70" s="12">
        <f t="shared" si="218"/>
        <v>89</v>
      </c>
      <c r="II70" s="13" t="str">
        <f t="shared" si="245"/>
        <v/>
      </c>
      <c r="IJ70" t="str">
        <f t="shared" si="246"/>
        <v/>
      </c>
      <c r="IK70" t="str">
        <f t="shared" si="247"/>
        <v/>
      </c>
      <c r="IL70" t="str">
        <f t="shared" si="248"/>
        <v/>
      </c>
    </row>
    <row r="71" spans="1:246" x14ac:dyDescent="0.25">
      <c r="A71" t="s">
        <v>79</v>
      </c>
      <c r="B71" s="10">
        <v>43951</v>
      </c>
      <c r="C71" s="12">
        <v>266.55547999999999</v>
      </c>
      <c r="D71" s="12">
        <v>1276.36544226</v>
      </c>
      <c r="E71" s="8">
        <v>429633</v>
      </c>
      <c r="F71" s="12">
        <v>-0.65803438760348598</v>
      </c>
      <c r="G71" s="13">
        <v>30.25</v>
      </c>
      <c r="H71" s="10" t="s">
        <v>79</v>
      </c>
      <c r="I71" s="10">
        <v>43950</v>
      </c>
      <c r="J71" s="12">
        <v>473.08186000000001</v>
      </c>
      <c r="K71" s="12">
        <v>2215.822045935</v>
      </c>
      <c r="L71" s="8">
        <v>706610</v>
      </c>
      <c r="M71" s="12">
        <v>-0.54481358829185156</v>
      </c>
      <c r="N71" s="12">
        <v>46</v>
      </c>
      <c r="O71" s="12" t="s">
        <v>79</v>
      </c>
      <c r="P71" s="10">
        <v>43949</v>
      </c>
      <c r="Q71" s="12">
        <v>606.1069</v>
      </c>
      <c r="R71" s="12">
        <v>2718.0096715049999</v>
      </c>
      <c r="S71">
        <v>836625</v>
      </c>
      <c r="T71" s="12">
        <v>17.07167403043692</v>
      </c>
      <c r="U71" s="12">
        <v>54.399999999999977</v>
      </c>
      <c r="V71" s="12" t="s">
        <v>79</v>
      </c>
      <c r="W71" s="7">
        <v>43948</v>
      </c>
      <c r="X71" s="12">
        <v>268.19803000000002</v>
      </c>
      <c r="Y71" s="12">
        <v>1073.8151056299998</v>
      </c>
      <c r="Z71" s="8">
        <v>417508</v>
      </c>
      <c r="AA71" s="12">
        <v>6.5552363541394678</v>
      </c>
      <c r="AB71" s="12">
        <v>23.850000000000023</v>
      </c>
      <c r="AC71" s="8" t="s">
        <v>79</v>
      </c>
      <c r="AD71" s="10">
        <v>43945</v>
      </c>
      <c r="AE71" s="12">
        <v>196.53550999999999</v>
      </c>
      <c r="AF71" s="12">
        <v>765.0005079</v>
      </c>
      <c r="AG71" s="8">
        <v>360070</v>
      </c>
      <c r="AH71" s="12">
        <v>-5.5982436882546622</v>
      </c>
      <c r="AI71">
        <v>19.899999999999977</v>
      </c>
      <c r="AJ71" s="12" t="s">
        <v>79</v>
      </c>
      <c r="AK71" s="7">
        <v>43944</v>
      </c>
      <c r="AL71" s="12">
        <v>187.51987</v>
      </c>
      <c r="AM71" s="12">
        <v>781.66534872499994</v>
      </c>
      <c r="AN71" s="8">
        <v>319809</v>
      </c>
      <c r="AO71" s="12">
        <v>-1.5628756912719404</v>
      </c>
      <c r="AP71" s="12">
        <v>20.5</v>
      </c>
      <c r="AQ71" t="s">
        <v>79</v>
      </c>
      <c r="AR71" s="10">
        <v>43943</v>
      </c>
      <c r="AS71" s="12">
        <v>289.08724000000001</v>
      </c>
      <c r="AT71" s="12">
        <v>1168.8909225700002</v>
      </c>
      <c r="AU71">
        <v>470096</v>
      </c>
      <c r="AV71" s="12">
        <v>3.8044156168142695</v>
      </c>
      <c r="AW71" s="12">
        <v>35.899999999999977</v>
      </c>
      <c r="AX71" s="10" t="s">
        <v>79</v>
      </c>
      <c r="AY71" s="10">
        <v>43942</v>
      </c>
      <c r="AZ71" s="12">
        <v>295.51620000000003</v>
      </c>
      <c r="BA71" s="12">
        <v>1209.3606887149999</v>
      </c>
      <c r="BB71" s="8">
        <v>464295</v>
      </c>
      <c r="BC71" s="12">
        <v>-12.2509305890081</v>
      </c>
      <c r="BD71" s="12">
        <v>36.949999999999989</v>
      </c>
      <c r="BE71" s="12" t="s">
        <v>79</v>
      </c>
      <c r="BF71" s="10">
        <v>43941</v>
      </c>
      <c r="BG71" s="12">
        <v>169.50516999999999</v>
      </c>
      <c r="BH71" s="12">
        <v>787.79432511999994</v>
      </c>
      <c r="BI71">
        <v>286193</v>
      </c>
      <c r="BJ71" s="12">
        <v>-3.5725576983876044</v>
      </c>
      <c r="BK71" s="12">
        <v>28</v>
      </c>
      <c r="BL71" s="12" t="s">
        <v>79</v>
      </c>
      <c r="BM71" s="7">
        <v>43938</v>
      </c>
      <c r="BN71" s="12">
        <v>261.88772999999998</v>
      </c>
      <c r="BO71" s="12">
        <v>1203.5083908700001</v>
      </c>
      <c r="BP71" s="8">
        <v>449865</v>
      </c>
      <c r="BQ71" s="12">
        <v>8.4634818557648188</v>
      </c>
      <c r="BR71" s="12">
        <v>36.299999999999955</v>
      </c>
      <c r="BS71" t="s">
        <v>79</v>
      </c>
      <c r="BT71" s="10">
        <v>43937</v>
      </c>
      <c r="BU71" s="12">
        <v>235.56870000000001</v>
      </c>
      <c r="BV71" s="12">
        <v>1015.636942085</v>
      </c>
      <c r="BW71" s="8">
        <v>401872</v>
      </c>
      <c r="BX71" s="12">
        <v>3.6783777410987892</v>
      </c>
      <c r="BY71">
        <v>28.75</v>
      </c>
      <c r="BZ71" s="12" t="s">
        <v>79</v>
      </c>
      <c r="CA71" s="7">
        <v>43936</v>
      </c>
      <c r="CB71" s="12">
        <v>283.12004999999999</v>
      </c>
      <c r="CC71" s="12">
        <v>1218.2324979049999</v>
      </c>
      <c r="CD71" s="8">
        <v>482598</v>
      </c>
      <c r="CE71" s="12">
        <v>3.8011695906432807</v>
      </c>
      <c r="CF71" s="12">
        <v>30.949999999999989</v>
      </c>
      <c r="CG71" s="12" t="s">
        <v>79</v>
      </c>
      <c r="CH71" s="10">
        <v>43934</v>
      </c>
      <c r="CI71" s="12">
        <v>312.09059999999999</v>
      </c>
      <c r="CJ71" s="12">
        <v>1251.8615238100001</v>
      </c>
      <c r="CK71" s="8">
        <v>521925</v>
      </c>
      <c r="CL71" s="12">
        <v>3.1866464339909015</v>
      </c>
      <c r="CM71" s="12">
        <v>50.550000000000011</v>
      </c>
      <c r="CN71" s="12" t="s">
        <v>79</v>
      </c>
      <c r="CO71" s="10">
        <v>43930</v>
      </c>
      <c r="CP71" s="12">
        <v>329.41210000000001</v>
      </c>
      <c r="CQ71" s="12">
        <v>1316.441652555</v>
      </c>
      <c r="CR71" s="8">
        <v>610048</v>
      </c>
      <c r="CS71" s="12">
        <v>-1.1649755730928166</v>
      </c>
      <c r="CT71" s="12">
        <v>41</v>
      </c>
      <c r="CU71" s="12" t="s">
        <v>79</v>
      </c>
      <c r="CV71" s="10">
        <v>43929</v>
      </c>
      <c r="CW71" s="12">
        <v>560.93740000000003</v>
      </c>
      <c r="CX71" s="12">
        <v>2223.7307774400001</v>
      </c>
      <c r="CY71" s="8">
        <v>1066264</v>
      </c>
      <c r="CZ71" s="12">
        <v>3.9208023967695591</v>
      </c>
      <c r="DA71" s="12">
        <v>79.399999999999977</v>
      </c>
      <c r="DD71" t="str">
        <f t="shared" si="154"/>
        <v>INDUSINDBK</v>
      </c>
      <c r="DE71" s="12">
        <v>-43.655527185083784</v>
      </c>
      <c r="DF71" s="12">
        <v>-21.947455143638852</v>
      </c>
      <c r="DG71" s="12">
        <v>125.99230128573278</v>
      </c>
      <c r="DH71" s="12">
        <v>36.462886528749962</v>
      </c>
      <c r="DI71" s="12">
        <v>4.8078318313680519</v>
      </c>
      <c r="DJ71" s="12">
        <v>-35.133812893298234</v>
      </c>
      <c r="DK71" s="12">
        <v>-2.1755017153036</v>
      </c>
      <c r="DL71" s="12">
        <v>74.340523064871732</v>
      </c>
      <c r="DM71" s="12">
        <v>-35.275635097528237</v>
      </c>
      <c r="DN71" s="12">
        <v>11.172549663856008</v>
      </c>
      <c r="DO71" s="12">
        <v>-16.795472450644166</v>
      </c>
      <c r="DP71" s="12">
        <v>-9.2827371282569882</v>
      </c>
      <c r="DQ71" s="12">
        <v>-5.2583071477945147</v>
      </c>
      <c r="DT71" t="str">
        <f t="shared" si="155"/>
        <v>INDUSINDBK</v>
      </c>
      <c r="DU71" s="13">
        <v>-42.39765577738811</v>
      </c>
      <c r="DV71" s="13">
        <v>-18.476300170482158</v>
      </c>
      <c r="DW71" s="13">
        <v>153.11710156194559</v>
      </c>
      <c r="DX71" s="13">
        <v>40.367894470779589</v>
      </c>
      <c r="DY71" s="13">
        <v>-2.1319661735271382</v>
      </c>
      <c r="DZ71" s="13">
        <v>-33.127605524869736</v>
      </c>
      <c r="EA71" s="13">
        <v>-3.3463768520540151</v>
      </c>
      <c r="EB71" s="13">
        <v>53.512236652731069</v>
      </c>
      <c r="EC71" s="13">
        <v>-34.541850219215007</v>
      </c>
      <c r="ED71" s="13">
        <v>18.49789437545655</v>
      </c>
      <c r="EE71" s="13">
        <v>-16.630286597049782</v>
      </c>
      <c r="EF71" s="13">
        <v>-2.6863215511769472</v>
      </c>
      <c r="EG71" s="13">
        <v>-4.9056582659520336</v>
      </c>
      <c r="EI71" t="str">
        <f t="shared" si="156"/>
        <v>INDUSINDBK</v>
      </c>
      <c r="EJ71" s="12">
        <f t="shared" si="219"/>
        <v>266.55547999999999</v>
      </c>
      <c r="EK71" s="12">
        <f t="shared" si="220"/>
        <v>473.08186000000001</v>
      </c>
      <c r="EL71" s="12">
        <f t="shared" si="221"/>
        <v>606.1069</v>
      </c>
      <c r="EM71" s="12">
        <f t="shared" si="222"/>
        <v>268.19803000000002</v>
      </c>
      <c r="EN71" s="12">
        <f t="shared" si="223"/>
        <v>196.53550999999999</v>
      </c>
      <c r="EO71" s="12">
        <f t="shared" si="224"/>
        <v>187.51987</v>
      </c>
      <c r="EP71" s="12">
        <f t="shared" si="225"/>
        <v>289.08724000000001</v>
      </c>
      <c r="EQ71" s="12">
        <f t="shared" si="226"/>
        <v>295.51620000000003</v>
      </c>
      <c r="ER71" s="12">
        <f t="shared" si="227"/>
        <v>169.50516999999999</v>
      </c>
      <c r="ES71" s="12">
        <f t="shared" si="228"/>
        <v>261.88772999999998</v>
      </c>
      <c r="ET71" s="12">
        <f t="shared" si="229"/>
        <v>235.56870000000001</v>
      </c>
      <c r="EU71" s="12">
        <f t="shared" si="230"/>
        <v>283.12004999999999</v>
      </c>
      <c r="EV71" s="12">
        <f t="shared" si="231"/>
        <v>312.09059999999999</v>
      </c>
      <c r="EW71" s="12">
        <f t="shared" si="232"/>
        <v>329.41210000000001</v>
      </c>
      <c r="EZ71" s="10" t="str">
        <f t="shared" si="157"/>
        <v>INDUSINDBK</v>
      </c>
      <c r="FA71" s="12">
        <f t="shared" si="233"/>
        <v>449.12893000000003</v>
      </c>
      <c r="FB71" s="12">
        <f t="shared" si="234"/>
        <v>346.288434</v>
      </c>
      <c r="FC71" s="12">
        <f t="shared" si="235"/>
        <v>310.6938475</v>
      </c>
      <c r="FD71" s="12">
        <f t="shared" si="236"/>
        <v>300.58691999999996</v>
      </c>
      <c r="FF71" s="12"/>
      <c r="FG71" s="10" t="str">
        <f t="shared" si="158"/>
        <v>INDUSINDBK</v>
      </c>
      <c r="FH71" s="12">
        <f t="shared" si="159"/>
        <v>1276.36544226</v>
      </c>
      <c r="FI71" s="12">
        <f t="shared" si="160"/>
        <v>2215.822045935</v>
      </c>
      <c r="FJ71" s="12">
        <f t="shared" si="161"/>
        <v>2718.0096715049999</v>
      </c>
      <c r="FK71" s="12">
        <f t="shared" si="162"/>
        <v>1073.8151056299998</v>
      </c>
      <c r="FL71" s="12">
        <f t="shared" si="163"/>
        <v>765.0005079</v>
      </c>
      <c r="FM71" s="12">
        <f t="shared" si="164"/>
        <v>781.66534872499994</v>
      </c>
      <c r="FN71" s="12">
        <f t="shared" si="165"/>
        <v>1168.8909225700002</v>
      </c>
      <c r="FO71" s="12">
        <f t="shared" si="166"/>
        <v>1209.3606887149999</v>
      </c>
      <c r="FP71" s="12">
        <f t="shared" si="167"/>
        <v>787.79432511999994</v>
      </c>
      <c r="FQ71" s="12">
        <f t="shared" si="168"/>
        <v>1203.5083908700001</v>
      </c>
      <c r="FR71" s="12">
        <f t="shared" si="169"/>
        <v>1015.636942085</v>
      </c>
      <c r="FS71" s="12">
        <f t="shared" si="170"/>
        <v>1218.2324979049999</v>
      </c>
      <c r="FT71" s="12">
        <f t="shared" si="171"/>
        <v>1251.8615238100001</v>
      </c>
      <c r="FU71" s="12">
        <f t="shared" si="172"/>
        <v>1316.441652555</v>
      </c>
      <c r="FX71" s="10" t="str">
        <f t="shared" si="173"/>
        <v>INDUSINDBK</v>
      </c>
      <c r="FY71" s="12">
        <f t="shared" si="237"/>
        <v>2002.5489410233331</v>
      </c>
      <c r="FZ71" s="12">
        <f t="shared" si="238"/>
        <v>1510.8625359389998</v>
      </c>
      <c r="GA71" s="12">
        <f t="shared" si="239"/>
        <v>1340.0448270124998</v>
      </c>
      <c r="GB71" s="12">
        <f t="shared" si="240"/>
        <v>1286.6184325634615</v>
      </c>
      <c r="GE71" s="10" t="str">
        <f t="shared" si="174"/>
        <v>INDUSINDBK</v>
      </c>
      <c r="GF71" s="8">
        <f t="shared" si="175"/>
        <v>429633</v>
      </c>
      <c r="GG71" s="8">
        <f t="shared" si="176"/>
        <v>706610</v>
      </c>
      <c r="GH71">
        <f t="shared" si="177"/>
        <v>836625</v>
      </c>
      <c r="GI71" s="8">
        <f t="shared" si="178"/>
        <v>417508</v>
      </c>
      <c r="GJ71" s="8">
        <f t="shared" si="179"/>
        <v>360070</v>
      </c>
      <c r="GK71" s="8">
        <f t="shared" si="180"/>
        <v>319809</v>
      </c>
      <c r="GL71">
        <f t="shared" si="181"/>
        <v>470096</v>
      </c>
      <c r="GM71" s="8">
        <f t="shared" si="182"/>
        <v>464295</v>
      </c>
      <c r="GN71" s="8">
        <f t="shared" si="183"/>
        <v>286193</v>
      </c>
      <c r="GO71" s="8">
        <f t="shared" si="184"/>
        <v>449865</v>
      </c>
      <c r="GP71" s="8">
        <f t="shared" si="185"/>
        <v>401872</v>
      </c>
      <c r="GQ71" s="8">
        <f t="shared" si="186"/>
        <v>482598</v>
      </c>
      <c r="GR71" s="8">
        <f t="shared" si="187"/>
        <v>521925</v>
      </c>
      <c r="GS71" s="8">
        <f t="shared" si="188"/>
        <v>610048</v>
      </c>
      <c r="GV71" s="10" t="str">
        <f t="shared" si="153"/>
        <v>INDUSINDBK</v>
      </c>
      <c r="GW71" s="8">
        <f t="shared" si="241"/>
        <v>653581</v>
      </c>
      <c r="GX71" s="8">
        <f t="shared" si="242"/>
        <v>528124.4</v>
      </c>
      <c r="GY71" s="8">
        <f t="shared" si="243"/>
        <v>482650.75</v>
      </c>
      <c r="GZ71" s="8">
        <f t="shared" si="244"/>
        <v>486731.84615384613</v>
      </c>
      <c r="HC71" s="10" t="str">
        <f t="shared" si="189"/>
        <v>INDUSINDBK</v>
      </c>
      <c r="HD71" s="12">
        <f t="shared" si="190"/>
        <v>-0.65803438760348598</v>
      </c>
      <c r="HE71" s="12">
        <f t="shared" si="191"/>
        <v>-0.54481358829185156</v>
      </c>
      <c r="HF71" s="12">
        <f t="shared" si="192"/>
        <v>17.07167403043692</v>
      </c>
      <c r="HG71" s="12">
        <f t="shared" si="193"/>
        <v>6.5552363541394678</v>
      </c>
      <c r="HH71" s="12">
        <f t="shared" si="194"/>
        <v>-5.5982436882546622</v>
      </c>
      <c r="HI71" s="12">
        <f t="shared" si="195"/>
        <v>-1.5628756912719404</v>
      </c>
      <c r="HJ71" s="12">
        <f t="shared" si="196"/>
        <v>3.8044156168142695</v>
      </c>
      <c r="HK71" s="12">
        <f t="shared" si="197"/>
        <v>-12.2509305890081</v>
      </c>
      <c r="HL71" s="12">
        <f t="shared" si="198"/>
        <v>-3.5725576983876044</v>
      </c>
      <c r="HM71" s="12">
        <f t="shared" si="199"/>
        <v>8.4634818557648188</v>
      </c>
      <c r="HN71" s="12">
        <f t="shared" si="200"/>
        <v>3.6783777410987892</v>
      </c>
      <c r="HO71" s="12">
        <f t="shared" si="201"/>
        <v>3.8011695906432807</v>
      </c>
      <c r="HP71" s="12">
        <f t="shared" si="202"/>
        <v>3.1866464339909015</v>
      </c>
      <c r="HQ71" s="12">
        <f t="shared" si="203"/>
        <v>-1.1649755730928166</v>
      </c>
      <c r="HT71" s="10" t="str">
        <f t="shared" si="204"/>
        <v>INDUSINDBK</v>
      </c>
      <c r="HU71" s="13">
        <f t="shared" si="205"/>
        <v>30.25</v>
      </c>
      <c r="HV71" s="12">
        <f t="shared" si="206"/>
        <v>46</v>
      </c>
      <c r="HW71" s="12">
        <f t="shared" si="207"/>
        <v>54.399999999999977</v>
      </c>
      <c r="HX71" s="12">
        <f t="shared" si="208"/>
        <v>23.850000000000023</v>
      </c>
      <c r="HY71">
        <f t="shared" si="209"/>
        <v>19.899999999999977</v>
      </c>
      <c r="HZ71" s="12">
        <f t="shared" si="210"/>
        <v>20.5</v>
      </c>
      <c r="IA71" s="12">
        <f t="shared" si="211"/>
        <v>35.899999999999977</v>
      </c>
      <c r="IB71" s="12">
        <f t="shared" si="212"/>
        <v>36.949999999999989</v>
      </c>
      <c r="IC71" s="12">
        <f t="shared" si="213"/>
        <v>28</v>
      </c>
      <c r="ID71" s="12">
        <f t="shared" si="214"/>
        <v>36.299999999999955</v>
      </c>
      <c r="IE71">
        <f t="shared" si="215"/>
        <v>28.75</v>
      </c>
      <c r="IF71" s="12">
        <f t="shared" si="216"/>
        <v>30.949999999999989</v>
      </c>
      <c r="IG71" s="12">
        <f t="shared" si="217"/>
        <v>50.550000000000011</v>
      </c>
      <c r="IH71" s="12">
        <f t="shared" si="218"/>
        <v>41</v>
      </c>
      <c r="II71" s="13" t="str">
        <f t="shared" si="245"/>
        <v/>
      </c>
      <c r="IJ71" t="str">
        <f t="shared" si="246"/>
        <v/>
      </c>
      <c r="IK71" t="str">
        <f t="shared" si="247"/>
        <v/>
      </c>
      <c r="IL71" t="str">
        <f t="shared" si="248"/>
        <v/>
      </c>
    </row>
    <row r="72" spans="1:246" x14ac:dyDescent="0.25">
      <c r="A72" t="s">
        <v>80</v>
      </c>
      <c r="B72" s="10">
        <v>43951</v>
      </c>
      <c r="C72" s="12">
        <v>56.712179999999996</v>
      </c>
      <c r="D72" s="12">
        <v>96.680686780000002</v>
      </c>
      <c r="E72" s="8">
        <v>59993</v>
      </c>
      <c r="F72" s="12">
        <v>6.9018404907975466</v>
      </c>
      <c r="G72" s="13">
        <v>13.650000000000006</v>
      </c>
      <c r="H72" s="10" t="s">
        <v>80</v>
      </c>
      <c r="I72" s="10">
        <v>43950</v>
      </c>
      <c r="J72" s="12">
        <v>33.326160000000002</v>
      </c>
      <c r="K72" s="12">
        <v>53.673497654999998</v>
      </c>
      <c r="L72" s="8">
        <v>35323</v>
      </c>
      <c r="M72" s="12">
        <v>2.0075282308657396</v>
      </c>
      <c r="N72" s="12">
        <v>6.8999999999999773</v>
      </c>
      <c r="O72" s="12" t="s">
        <v>80</v>
      </c>
      <c r="P72" s="10">
        <v>43949</v>
      </c>
      <c r="Q72" s="12">
        <v>41.527090000000001</v>
      </c>
      <c r="R72" s="12">
        <v>65.483603500000001</v>
      </c>
      <c r="S72">
        <v>51057</v>
      </c>
      <c r="T72" s="12">
        <v>1.0165184243964387</v>
      </c>
      <c r="U72" s="12">
        <v>5.8499999999999943</v>
      </c>
      <c r="V72" s="12" t="s">
        <v>80</v>
      </c>
      <c r="W72" s="7">
        <v>43948</v>
      </c>
      <c r="X72" s="12">
        <v>70.303960000000004</v>
      </c>
      <c r="Y72" s="12">
        <v>110.98211899500001</v>
      </c>
      <c r="Z72" s="8">
        <v>64357</v>
      </c>
      <c r="AA72" s="12">
        <v>3.1907894736842066</v>
      </c>
      <c r="AB72" s="12">
        <v>6.5</v>
      </c>
      <c r="AC72" s="8" t="s">
        <v>80</v>
      </c>
      <c r="AD72" s="10">
        <v>43945</v>
      </c>
      <c r="AE72" s="12">
        <v>194.37318999999999</v>
      </c>
      <c r="AF72" s="12">
        <v>306.33741943500002</v>
      </c>
      <c r="AG72" s="8">
        <v>168828</v>
      </c>
      <c r="AH72" s="12">
        <v>-7.9771222155328116</v>
      </c>
      <c r="AI72">
        <v>23.400000000000006</v>
      </c>
      <c r="AJ72" s="12" t="s">
        <v>80</v>
      </c>
      <c r="AK72" s="7">
        <v>43944</v>
      </c>
      <c r="AL72" s="12">
        <v>57.450539999999997</v>
      </c>
      <c r="AM72" s="12">
        <v>96.875756129999999</v>
      </c>
      <c r="AN72" s="8">
        <v>46684</v>
      </c>
      <c r="AO72" s="12">
        <v>-0.80572963294540301</v>
      </c>
      <c r="AP72" s="12">
        <v>8.5500000000000114</v>
      </c>
      <c r="AQ72" t="s">
        <v>80</v>
      </c>
      <c r="AR72" s="10">
        <v>43943</v>
      </c>
      <c r="AS72" s="12">
        <v>55.509129999999999</v>
      </c>
      <c r="AT72" s="12">
        <v>92.469184255000002</v>
      </c>
      <c r="AU72">
        <v>49122</v>
      </c>
      <c r="AV72" s="12">
        <v>2.4839006439742306</v>
      </c>
      <c r="AW72" s="12">
        <v>4.4000000000000057</v>
      </c>
      <c r="AX72" s="10" t="s">
        <v>80</v>
      </c>
      <c r="AY72" s="10">
        <v>43942</v>
      </c>
      <c r="AZ72" s="12">
        <v>73.929959999999994</v>
      </c>
      <c r="BA72" s="12">
        <v>119.48481872000001</v>
      </c>
      <c r="BB72" s="8">
        <v>54068</v>
      </c>
      <c r="BC72" s="12">
        <v>2.8876333961079683</v>
      </c>
      <c r="BD72" s="12">
        <v>9</v>
      </c>
      <c r="BE72" s="12" t="s">
        <v>80</v>
      </c>
      <c r="BF72" s="10">
        <v>43941</v>
      </c>
      <c r="BG72" s="12">
        <v>60.075600000000001</v>
      </c>
      <c r="BH72" s="12">
        <v>96.332206554999999</v>
      </c>
      <c r="BI72">
        <v>58085</v>
      </c>
      <c r="BJ72" s="12">
        <v>-5.3475935828877006</v>
      </c>
      <c r="BK72" s="12">
        <v>11.599999999999994</v>
      </c>
      <c r="BL72" s="12" t="s">
        <v>80</v>
      </c>
      <c r="BM72" s="7">
        <v>43938</v>
      </c>
      <c r="BN72" s="12">
        <v>44.17192</v>
      </c>
      <c r="BO72" s="12">
        <v>75.05181484500001</v>
      </c>
      <c r="BP72" s="8">
        <v>47348</v>
      </c>
      <c r="BQ72" s="12">
        <v>-1.9241982507288695</v>
      </c>
      <c r="BR72" s="12">
        <v>9</v>
      </c>
      <c r="BS72" t="s">
        <v>80</v>
      </c>
      <c r="BT72" s="10">
        <v>43937</v>
      </c>
      <c r="BU72" s="12">
        <v>64.719430000000003</v>
      </c>
      <c r="BV72" s="12">
        <v>110.36712497000001</v>
      </c>
      <c r="BW72" s="8">
        <v>67910</v>
      </c>
      <c r="BX72" s="12">
        <v>-1.9562715765247443</v>
      </c>
      <c r="BY72">
        <v>10.25</v>
      </c>
      <c r="BZ72" s="12" t="s">
        <v>80</v>
      </c>
      <c r="CA72" s="7">
        <v>43936</v>
      </c>
      <c r="CB72" s="12">
        <v>45.258780000000002</v>
      </c>
      <c r="CC72" s="12">
        <v>79.648559774999995</v>
      </c>
      <c r="CD72" s="8">
        <v>53927</v>
      </c>
      <c r="CE72" s="12">
        <v>-1.9154929577464821</v>
      </c>
      <c r="CF72" s="12">
        <v>8.9000000000000057</v>
      </c>
      <c r="CG72" s="12" t="s">
        <v>80</v>
      </c>
      <c r="CH72" s="10">
        <v>43934</v>
      </c>
      <c r="CI72" s="12">
        <v>33.150570000000002</v>
      </c>
      <c r="CJ72" s="12">
        <v>58.163023870000004</v>
      </c>
      <c r="CK72" s="8">
        <v>39898</v>
      </c>
      <c r="CL72" s="12">
        <v>2.3576768257619287</v>
      </c>
      <c r="CM72" s="12">
        <v>7.9000000000000057</v>
      </c>
      <c r="CN72" s="12" t="s">
        <v>80</v>
      </c>
      <c r="CO72" s="10">
        <v>43930</v>
      </c>
      <c r="CP72" s="12">
        <v>37.773049999999998</v>
      </c>
      <c r="CQ72" s="12">
        <v>65.324101245000008</v>
      </c>
      <c r="CR72" s="8">
        <v>43099</v>
      </c>
      <c r="CS72" s="12">
        <v>4.4471153846153877</v>
      </c>
      <c r="CT72" s="12">
        <v>6.25</v>
      </c>
      <c r="CU72" s="12" t="s">
        <v>80</v>
      </c>
      <c r="CV72" s="10">
        <v>43929</v>
      </c>
      <c r="CW72" s="12">
        <v>81.931319999999999</v>
      </c>
      <c r="CX72" s="12">
        <v>135.32110708499999</v>
      </c>
      <c r="CY72" s="8">
        <v>71657</v>
      </c>
      <c r="CZ72" s="12">
        <v>4.25931725649858</v>
      </c>
      <c r="DA72" s="12">
        <v>12.349999999999994</v>
      </c>
      <c r="DD72" t="str">
        <f t="shared" si="154"/>
        <v>INFRATEL</v>
      </c>
      <c r="DE72" s="12">
        <v>70.173161264304056</v>
      </c>
      <c r="DF72" s="12">
        <v>-19.748385933134248</v>
      </c>
      <c r="DG72" s="12">
        <v>-40.932075518932365</v>
      </c>
      <c r="DH72" s="12">
        <v>-63.830423321240957</v>
      </c>
      <c r="DI72" s="12">
        <v>238.33135423966425</v>
      </c>
      <c r="DJ72" s="12">
        <v>3.4974606879985286</v>
      </c>
      <c r="DK72" s="12">
        <v>-24.916596735613002</v>
      </c>
      <c r="DL72" s="12">
        <v>23.061542456504792</v>
      </c>
      <c r="DM72" s="12">
        <v>36.00404963153062</v>
      </c>
      <c r="DN72" s="12">
        <v>-31.748595437258953</v>
      </c>
      <c r="DO72" s="12">
        <v>42.998618168673566</v>
      </c>
      <c r="DP72" s="12">
        <v>36.524892332168044</v>
      </c>
      <c r="DQ72" s="12">
        <v>-12.237507958716588</v>
      </c>
      <c r="DT72" t="str">
        <f t="shared" si="155"/>
        <v>INFRATEL</v>
      </c>
      <c r="DU72" s="13">
        <v>80.127420429053458</v>
      </c>
      <c r="DV72" s="13">
        <v>-18.035210669186831</v>
      </c>
      <c r="DW72" s="13">
        <v>-40.996257691790703</v>
      </c>
      <c r="DX72" s="13">
        <v>-63.771282267869125</v>
      </c>
      <c r="DY72" s="13">
        <v>216.21680353536354</v>
      </c>
      <c r="DZ72" s="13">
        <v>4.7654490633853781</v>
      </c>
      <c r="EA72" s="13">
        <v>-22.610097880558598</v>
      </c>
      <c r="EB72" s="13">
        <v>24.034134577599691</v>
      </c>
      <c r="EC72" s="13">
        <v>28.354266654242938</v>
      </c>
      <c r="ED72" s="13">
        <v>-31.998033956759681</v>
      </c>
      <c r="EE72" s="13">
        <v>38.567634219347077</v>
      </c>
      <c r="EF72" s="13">
        <v>36.940197526563004</v>
      </c>
      <c r="EG72" s="13">
        <v>-10.962381783320934</v>
      </c>
      <c r="EI72" t="str">
        <f t="shared" si="156"/>
        <v>INFRATEL</v>
      </c>
      <c r="EJ72" s="12">
        <f t="shared" si="219"/>
        <v>56.712179999999996</v>
      </c>
      <c r="EK72" s="12">
        <f t="shared" si="220"/>
        <v>33.326160000000002</v>
      </c>
      <c r="EL72" s="12">
        <f t="shared" si="221"/>
        <v>41.527090000000001</v>
      </c>
      <c r="EM72" s="12">
        <f t="shared" si="222"/>
        <v>70.303960000000004</v>
      </c>
      <c r="EN72" s="12">
        <f t="shared" si="223"/>
        <v>194.37318999999999</v>
      </c>
      <c r="EO72" s="12">
        <f t="shared" si="224"/>
        <v>57.450539999999997</v>
      </c>
      <c r="EP72" s="12">
        <f t="shared" si="225"/>
        <v>55.509129999999999</v>
      </c>
      <c r="EQ72" s="12">
        <f t="shared" si="226"/>
        <v>73.929959999999994</v>
      </c>
      <c r="ER72" s="12">
        <f t="shared" si="227"/>
        <v>60.075600000000001</v>
      </c>
      <c r="ES72" s="12">
        <f t="shared" si="228"/>
        <v>44.17192</v>
      </c>
      <c r="ET72" s="12">
        <f t="shared" si="229"/>
        <v>64.719430000000003</v>
      </c>
      <c r="EU72" s="12">
        <f t="shared" si="230"/>
        <v>45.258780000000002</v>
      </c>
      <c r="EV72" s="12">
        <f t="shared" si="231"/>
        <v>33.150570000000002</v>
      </c>
      <c r="EW72" s="12">
        <f t="shared" si="232"/>
        <v>37.773049999999998</v>
      </c>
      <c r="EZ72" s="10" t="str">
        <f t="shared" si="157"/>
        <v>INFRATEL</v>
      </c>
      <c r="FA72" s="12">
        <f t="shared" si="233"/>
        <v>48.385736666666674</v>
      </c>
      <c r="FB72" s="12">
        <f t="shared" si="234"/>
        <v>79.396187999999995</v>
      </c>
      <c r="FC72" s="12">
        <f t="shared" si="235"/>
        <v>73.311953750000001</v>
      </c>
      <c r="FD72" s="12">
        <f t="shared" si="236"/>
        <v>62.428413846153845</v>
      </c>
      <c r="FF72" s="12"/>
      <c r="FG72" s="10" t="str">
        <f t="shared" si="158"/>
        <v>INFRATEL</v>
      </c>
      <c r="FH72" s="12">
        <f t="shared" si="159"/>
        <v>96.680686780000002</v>
      </c>
      <c r="FI72" s="12">
        <f t="shared" si="160"/>
        <v>53.673497654999998</v>
      </c>
      <c r="FJ72" s="12">
        <f t="shared" si="161"/>
        <v>65.483603500000001</v>
      </c>
      <c r="FK72" s="12">
        <f t="shared" si="162"/>
        <v>110.98211899500001</v>
      </c>
      <c r="FL72" s="12">
        <f t="shared" si="163"/>
        <v>306.33741943500002</v>
      </c>
      <c r="FM72" s="12">
        <f t="shared" si="164"/>
        <v>96.875756129999999</v>
      </c>
      <c r="FN72" s="12">
        <f t="shared" si="165"/>
        <v>92.469184255000002</v>
      </c>
      <c r="FO72" s="12">
        <f t="shared" si="166"/>
        <v>119.48481872000001</v>
      </c>
      <c r="FP72" s="12">
        <f t="shared" si="167"/>
        <v>96.332206554999999</v>
      </c>
      <c r="FQ72" s="12">
        <f t="shared" si="168"/>
        <v>75.05181484500001</v>
      </c>
      <c r="FR72" s="12">
        <f t="shared" si="169"/>
        <v>110.36712497000001</v>
      </c>
      <c r="FS72" s="12">
        <f t="shared" si="170"/>
        <v>79.648559774999995</v>
      </c>
      <c r="FT72" s="12">
        <f t="shared" si="171"/>
        <v>58.163023870000004</v>
      </c>
      <c r="FU72" s="12">
        <f t="shared" si="172"/>
        <v>65.324101245000008</v>
      </c>
      <c r="FX72" s="10" t="str">
        <f t="shared" si="173"/>
        <v>INFRATEL</v>
      </c>
      <c r="FY72" s="12">
        <f t="shared" si="237"/>
        <v>76.713073383333338</v>
      </c>
      <c r="FZ72" s="12">
        <f t="shared" si="238"/>
        <v>126.67047914300001</v>
      </c>
      <c r="GA72" s="12">
        <f t="shared" si="239"/>
        <v>117.704825655625</v>
      </c>
      <c r="GB72" s="12">
        <f t="shared" si="240"/>
        <v>102.32255615</v>
      </c>
      <c r="GE72" s="10" t="str">
        <f t="shared" si="174"/>
        <v>INFRATEL</v>
      </c>
      <c r="GF72" s="8">
        <f t="shared" si="175"/>
        <v>59993</v>
      </c>
      <c r="GG72" s="8">
        <f t="shared" si="176"/>
        <v>35323</v>
      </c>
      <c r="GH72">
        <f t="shared" si="177"/>
        <v>51057</v>
      </c>
      <c r="GI72" s="8">
        <f t="shared" si="178"/>
        <v>64357</v>
      </c>
      <c r="GJ72" s="8">
        <f t="shared" si="179"/>
        <v>168828</v>
      </c>
      <c r="GK72" s="8">
        <f t="shared" si="180"/>
        <v>46684</v>
      </c>
      <c r="GL72">
        <f t="shared" si="181"/>
        <v>49122</v>
      </c>
      <c r="GM72" s="8">
        <f t="shared" si="182"/>
        <v>54068</v>
      </c>
      <c r="GN72" s="8">
        <f t="shared" si="183"/>
        <v>58085</v>
      </c>
      <c r="GO72" s="8">
        <f t="shared" si="184"/>
        <v>47348</v>
      </c>
      <c r="GP72" s="8">
        <f t="shared" si="185"/>
        <v>67910</v>
      </c>
      <c r="GQ72" s="8">
        <f t="shared" si="186"/>
        <v>53927</v>
      </c>
      <c r="GR72" s="8">
        <f t="shared" si="187"/>
        <v>39898</v>
      </c>
      <c r="GS72" s="8">
        <f t="shared" si="188"/>
        <v>43099</v>
      </c>
      <c r="GV72" s="10" t="str">
        <f t="shared" si="153"/>
        <v>INFRATEL</v>
      </c>
      <c r="GW72" s="8">
        <f t="shared" si="241"/>
        <v>50245.666666666664</v>
      </c>
      <c r="GX72" s="8">
        <f t="shared" si="242"/>
        <v>73249.8</v>
      </c>
      <c r="GY72" s="8">
        <f t="shared" si="243"/>
        <v>65940.5</v>
      </c>
      <c r="GZ72" s="8">
        <f t="shared" si="244"/>
        <v>59977.384615384617</v>
      </c>
      <c r="HC72" s="10" t="str">
        <f t="shared" si="189"/>
        <v>INFRATEL</v>
      </c>
      <c r="HD72" s="12">
        <f t="shared" si="190"/>
        <v>6.9018404907975466</v>
      </c>
      <c r="HE72" s="12">
        <f t="shared" si="191"/>
        <v>2.0075282308657396</v>
      </c>
      <c r="HF72" s="12">
        <f t="shared" si="192"/>
        <v>1.0165184243964387</v>
      </c>
      <c r="HG72" s="12">
        <f t="shared" si="193"/>
        <v>3.1907894736842066</v>
      </c>
      <c r="HH72" s="12">
        <f t="shared" si="194"/>
        <v>-7.9771222155328116</v>
      </c>
      <c r="HI72" s="12">
        <f t="shared" si="195"/>
        <v>-0.80572963294540301</v>
      </c>
      <c r="HJ72" s="12">
        <f t="shared" si="196"/>
        <v>2.4839006439742306</v>
      </c>
      <c r="HK72" s="12">
        <f t="shared" si="197"/>
        <v>2.8876333961079683</v>
      </c>
      <c r="HL72" s="12">
        <f t="shared" si="198"/>
        <v>-5.3475935828877006</v>
      </c>
      <c r="HM72" s="12">
        <f t="shared" si="199"/>
        <v>-1.9241982507288695</v>
      </c>
      <c r="HN72" s="12">
        <f t="shared" si="200"/>
        <v>-1.9562715765247443</v>
      </c>
      <c r="HO72" s="12">
        <f t="shared" si="201"/>
        <v>-1.9154929577464821</v>
      </c>
      <c r="HP72" s="12">
        <f t="shared" si="202"/>
        <v>2.3576768257619287</v>
      </c>
      <c r="HQ72" s="12">
        <f t="shared" si="203"/>
        <v>4.4471153846153877</v>
      </c>
      <c r="HT72" s="10" t="str">
        <f t="shared" si="204"/>
        <v>INFRATEL</v>
      </c>
      <c r="HU72" s="13">
        <f t="shared" si="205"/>
        <v>13.650000000000006</v>
      </c>
      <c r="HV72" s="12">
        <f t="shared" si="206"/>
        <v>6.8999999999999773</v>
      </c>
      <c r="HW72" s="12">
        <f t="shared" si="207"/>
        <v>5.8499999999999943</v>
      </c>
      <c r="HX72" s="12">
        <f t="shared" si="208"/>
        <v>6.5</v>
      </c>
      <c r="HY72">
        <f t="shared" si="209"/>
        <v>23.400000000000006</v>
      </c>
      <c r="HZ72" s="12">
        <f t="shared" si="210"/>
        <v>8.5500000000000114</v>
      </c>
      <c r="IA72" s="12">
        <f t="shared" si="211"/>
        <v>4.4000000000000057</v>
      </c>
      <c r="IB72" s="12">
        <f t="shared" si="212"/>
        <v>9</v>
      </c>
      <c r="IC72" s="12">
        <f t="shared" si="213"/>
        <v>11.599999999999994</v>
      </c>
      <c r="ID72" s="12">
        <f t="shared" si="214"/>
        <v>9</v>
      </c>
      <c r="IE72">
        <f t="shared" si="215"/>
        <v>10.25</v>
      </c>
      <c r="IF72" s="12">
        <f t="shared" si="216"/>
        <v>8.9000000000000057</v>
      </c>
      <c r="IG72" s="12">
        <f t="shared" si="217"/>
        <v>7.9000000000000057</v>
      </c>
      <c r="IH72" s="12">
        <f t="shared" si="218"/>
        <v>6.25</v>
      </c>
      <c r="II72" s="13" t="str">
        <f t="shared" si="245"/>
        <v/>
      </c>
      <c r="IJ72" t="str">
        <f t="shared" si="246"/>
        <v/>
      </c>
      <c r="IK72" t="str">
        <f t="shared" si="247"/>
        <v/>
      </c>
      <c r="IL72" t="str">
        <f t="shared" si="248"/>
        <v/>
      </c>
    </row>
    <row r="73" spans="1:246" x14ac:dyDescent="0.25">
      <c r="A73" t="s">
        <v>81</v>
      </c>
      <c r="B73" s="10">
        <v>43951</v>
      </c>
      <c r="C73" s="12">
        <v>162.54035999999999</v>
      </c>
      <c r="D73" s="12">
        <v>1156.422672575</v>
      </c>
      <c r="E73" s="8">
        <v>277142</v>
      </c>
      <c r="F73" s="12">
        <v>5.6906363166063114</v>
      </c>
      <c r="G73" s="13">
        <v>21.899999999999977</v>
      </c>
      <c r="H73" s="10" t="s">
        <v>81</v>
      </c>
      <c r="I73" s="10">
        <v>43950</v>
      </c>
      <c r="J73" s="12">
        <v>86.39246</v>
      </c>
      <c r="K73" s="12">
        <v>580.50848660500003</v>
      </c>
      <c r="L73" s="8">
        <v>175742</v>
      </c>
      <c r="M73" s="12">
        <v>2.6184349931890347</v>
      </c>
      <c r="N73" s="12">
        <v>24</v>
      </c>
      <c r="O73" s="12" t="s">
        <v>81</v>
      </c>
      <c r="P73" s="10">
        <v>43949</v>
      </c>
      <c r="Q73" s="12">
        <v>72.965940000000003</v>
      </c>
      <c r="R73" s="12">
        <v>481.48742786000003</v>
      </c>
      <c r="S73">
        <v>128788</v>
      </c>
      <c r="T73" s="12">
        <v>-8.2756545290410502E-2</v>
      </c>
      <c r="U73" s="12">
        <v>23.950000000000045</v>
      </c>
      <c r="V73" s="12" t="s">
        <v>81</v>
      </c>
      <c r="W73" s="7">
        <v>43948</v>
      </c>
      <c r="X73" s="12">
        <v>71.833160000000007</v>
      </c>
      <c r="Y73" s="12">
        <v>481.73704676499995</v>
      </c>
      <c r="Z73" s="8">
        <v>143869</v>
      </c>
      <c r="AA73" s="12">
        <v>1.0790273556231038</v>
      </c>
      <c r="AB73" s="12">
        <v>19.950000000000045</v>
      </c>
      <c r="AC73" s="8" t="s">
        <v>81</v>
      </c>
      <c r="AD73" s="10">
        <v>43945</v>
      </c>
      <c r="AE73" s="12">
        <v>73.1995</v>
      </c>
      <c r="AF73" s="12">
        <v>484.94706124499999</v>
      </c>
      <c r="AG73" s="8">
        <v>162251</v>
      </c>
      <c r="AH73" s="12">
        <v>-2.7013101722361124</v>
      </c>
      <c r="AI73">
        <v>20.200000000000045</v>
      </c>
      <c r="AJ73" s="12" t="s">
        <v>81</v>
      </c>
      <c r="AK73" s="7">
        <v>43944</v>
      </c>
      <c r="AL73" s="12">
        <v>144.51293999999999</v>
      </c>
      <c r="AM73" s="12">
        <v>961.14408706000006</v>
      </c>
      <c r="AN73" s="8">
        <v>225884</v>
      </c>
      <c r="AO73" s="12">
        <v>5.1647581210563178</v>
      </c>
      <c r="AP73" s="12">
        <v>45.549999999999955</v>
      </c>
      <c r="AQ73" t="s">
        <v>81</v>
      </c>
      <c r="AR73" s="10">
        <v>43943</v>
      </c>
      <c r="AS73" s="12">
        <v>82.671589999999995</v>
      </c>
      <c r="AT73" s="12">
        <v>528.97594663500001</v>
      </c>
      <c r="AU73">
        <v>148917</v>
      </c>
      <c r="AV73" s="12">
        <v>1.3108022741629743</v>
      </c>
      <c r="AW73" s="12">
        <v>16.950000000000045</v>
      </c>
      <c r="AX73" s="10" t="s">
        <v>81</v>
      </c>
      <c r="AY73" s="10">
        <v>43942</v>
      </c>
      <c r="AZ73" s="12">
        <v>116.60678</v>
      </c>
      <c r="BA73" s="12">
        <v>744.35249229999999</v>
      </c>
      <c r="BB73" s="8">
        <v>195803</v>
      </c>
      <c r="BC73" s="12">
        <v>-3.1073013929282038</v>
      </c>
      <c r="BD73" s="12">
        <v>18.700000000000045</v>
      </c>
      <c r="BE73" s="12" t="s">
        <v>81</v>
      </c>
      <c r="BF73" s="10">
        <v>43941</v>
      </c>
      <c r="BG73" s="12">
        <v>133.22995</v>
      </c>
      <c r="BH73" s="12">
        <v>870.93445902999997</v>
      </c>
      <c r="BI73">
        <v>220363</v>
      </c>
      <c r="BJ73" s="12">
        <v>3.5308151093439433</v>
      </c>
      <c r="BK73" s="12">
        <v>22</v>
      </c>
      <c r="BL73" s="12" t="s">
        <v>81</v>
      </c>
      <c r="BM73" s="7">
        <v>43938</v>
      </c>
      <c r="BN73" s="12">
        <v>88.783720000000002</v>
      </c>
      <c r="BO73" s="12">
        <v>562.44226282</v>
      </c>
      <c r="BP73" s="8">
        <v>220448</v>
      </c>
      <c r="BQ73" s="12">
        <v>1.6590526568886785</v>
      </c>
      <c r="BR73" s="12">
        <v>20</v>
      </c>
      <c r="BS73" t="s">
        <v>81</v>
      </c>
      <c r="BT73" s="10">
        <v>43937</v>
      </c>
      <c r="BU73" s="12">
        <v>177.8331</v>
      </c>
      <c r="BV73" s="12">
        <v>1103.45088945</v>
      </c>
      <c r="BW73" s="8">
        <v>254606</v>
      </c>
      <c r="BX73" s="12">
        <v>-1.9012596823409715</v>
      </c>
      <c r="BY73">
        <v>31.399999999999977</v>
      </c>
      <c r="BZ73" s="12" t="s">
        <v>81</v>
      </c>
      <c r="CA73" s="7">
        <v>43936</v>
      </c>
      <c r="CB73" s="12">
        <v>119.63493</v>
      </c>
      <c r="CC73" s="12">
        <v>772.66572368499999</v>
      </c>
      <c r="CD73" s="8">
        <v>278339</v>
      </c>
      <c r="CE73" s="12">
        <v>0.40790712268591511</v>
      </c>
      <c r="CF73" s="12">
        <v>17.699999999999932</v>
      </c>
      <c r="CG73" s="12" t="s">
        <v>81</v>
      </c>
      <c r="CH73" s="10">
        <v>43934</v>
      </c>
      <c r="CI73" s="12">
        <v>83.302909999999997</v>
      </c>
      <c r="CJ73" s="12">
        <v>534.14257889999999</v>
      </c>
      <c r="CK73" s="8">
        <v>232090</v>
      </c>
      <c r="CL73" s="12">
        <v>0.11787819253438114</v>
      </c>
      <c r="CM73" s="12">
        <v>25.650000000000091</v>
      </c>
      <c r="CN73" s="12" t="s">
        <v>81</v>
      </c>
      <c r="CO73" s="10">
        <v>43930</v>
      </c>
      <c r="CP73" s="12">
        <v>119.31287</v>
      </c>
      <c r="CQ73" s="12">
        <v>763.93385972500005</v>
      </c>
      <c r="CR73" s="8">
        <v>232901</v>
      </c>
      <c r="CS73" s="12">
        <v>0.63331222292590239</v>
      </c>
      <c r="CT73" s="12">
        <v>20.699999999999932</v>
      </c>
      <c r="CU73" s="12" t="s">
        <v>81</v>
      </c>
      <c r="CV73" s="10">
        <v>43929</v>
      </c>
      <c r="CW73" s="12">
        <v>118.06901000000001</v>
      </c>
      <c r="CX73" s="12">
        <v>752.61621355500006</v>
      </c>
      <c r="CY73" s="8">
        <v>235881</v>
      </c>
      <c r="CZ73" s="12">
        <v>-1.056338028169014</v>
      </c>
      <c r="DA73" s="12">
        <v>29.299999999999955</v>
      </c>
      <c r="DD73" t="str">
        <f t="shared" si="154"/>
        <v>INFY</v>
      </c>
      <c r="DE73" s="12">
        <v>88.141835525924364</v>
      </c>
      <c r="DF73" s="12">
        <v>18.401078640253239</v>
      </c>
      <c r="DG73" s="12">
        <v>1.5769597216661453</v>
      </c>
      <c r="DH73" s="12">
        <v>-1.8665974494361217</v>
      </c>
      <c r="DI73" s="12">
        <v>-49.347442519680243</v>
      </c>
      <c r="DJ73" s="12">
        <v>74.803629638670301</v>
      </c>
      <c r="DK73" s="12">
        <v>-29.102244312037435</v>
      </c>
      <c r="DL73" s="12">
        <v>-12.477051894112398</v>
      </c>
      <c r="DM73" s="12">
        <v>50.06123870457332</v>
      </c>
      <c r="DN73" s="12">
        <v>-50.074693631275615</v>
      </c>
      <c r="DO73" s="12">
        <v>48.646469722513316</v>
      </c>
      <c r="DP73" s="12">
        <v>43.614346725702617</v>
      </c>
      <c r="DQ73" s="12">
        <v>-30.181119605957011</v>
      </c>
      <c r="DT73" t="str">
        <f t="shared" si="155"/>
        <v>INFY</v>
      </c>
      <c r="DU73" s="13">
        <v>99.208573045698429</v>
      </c>
      <c r="DV73" s="13">
        <v>20.565658211493723</v>
      </c>
      <c r="DW73" s="13">
        <v>-5.1816422813271583E-2</v>
      </c>
      <c r="DX73" s="13">
        <v>-0.66193090680021871</v>
      </c>
      <c r="DY73" s="13">
        <v>-49.544811462308161</v>
      </c>
      <c r="DZ73" s="13">
        <v>81.699015460754296</v>
      </c>
      <c r="EA73" s="13">
        <v>-28.934751732945863</v>
      </c>
      <c r="EB73" s="13">
        <v>-14.53404046855376</v>
      </c>
      <c r="EC73" s="13">
        <v>54.848686985801351</v>
      </c>
      <c r="ED73" s="13">
        <v>-49.028790660512165</v>
      </c>
      <c r="EE73" s="13">
        <v>42.810902001374963</v>
      </c>
      <c r="EF73" s="13">
        <v>44.65533252866841</v>
      </c>
      <c r="EG73" s="13">
        <v>-30.079996834767876</v>
      </c>
      <c r="EI73" t="str">
        <f t="shared" si="156"/>
        <v>INFY</v>
      </c>
      <c r="EJ73" s="12">
        <f t="shared" si="219"/>
        <v>162.54035999999999</v>
      </c>
      <c r="EK73" s="12">
        <f t="shared" si="220"/>
        <v>86.39246</v>
      </c>
      <c r="EL73" s="12">
        <f t="shared" si="221"/>
        <v>72.965940000000003</v>
      </c>
      <c r="EM73" s="12">
        <f t="shared" si="222"/>
        <v>71.833160000000007</v>
      </c>
      <c r="EN73" s="12">
        <f t="shared" si="223"/>
        <v>73.1995</v>
      </c>
      <c r="EO73" s="12">
        <f t="shared" si="224"/>
        <v>144.51293999999999</v>
      </c>
      <c r="EP73" s="12">
        <f t="shared" si="225"/>
        <v>82.671589999999995</v>
      </c>
      <c r="EQ73" s="12">
        <f t="shared" si="226"/>
        <v>116.60678</v>
      </c>
      <c r="ER73" s="12">
        <f t="shared" si="227"/>
        <v>133.22995</v>
      </c>
      <c r="ES73" s="12">
        <f t="shared" si="228"/>
        <v>88.783720000000002</v>
      </c>
      <c r="ET73" s="12">
        <f t="shared" si="229"/>
        <v>177.8331</v>
      </c>
      <c r="EU73" s="12">
        <f t="shared" si="230"/>
        <v>119.63493</v>
      </c>
      <c r="EV73" s="12">
        <f t="shared" si="231"/>
        <v>83.302909999999997</v>
      </c>
      <c r="EW73" s="12">
        <f t="shared" si="232"/>
        <v>119.31287</v>
      </c>
      <c r="EZ73" s="10" t="str">
        <f t="shared" si="157"/>
        <v>INFY</v>
      </c>
      <c r="FA73" s="12">
        <f t="shared" si="233"/>
        <v>77.063853333333341</v>
      </c>
      <c r="FB73" s="12">
        <f t="shared" si="234"/>
        <v>89.780799999999999</v>
      </c>
      <c r="FC73" s="12">
        <f t="shared" si="235"/>
        <v>97.676540000000003</v>
      </c>
      <c r="FD73" s="12">
        <f t="shared" si="236"/>
        <v>105.40614230769232</v>
      </c>
      <c r="FF73" s="12"/>
      <c r="FG73" s="10" t="str">
        <f t="shared" si="158"/>
        <v>INFY</v>
      </c>
      <c r="FH73" s="12">
        <f t="shared" si="159"/>
        <v>1156.422672575</v>
      </c>
      <c r="FI73" s="12">
        <f t="shared" si="160"/>
        <v>580.50848660500003</v>
      </c>
      <c r="FJ73" s="12">
        <f t="shared" si="161"/>
        <v>481.48742786000003</v>
      </c>
      <c r="FK73" s="12">
        <f t="shared" si="162"/>
        <v>481.73704676499995</v>
      </c>
      <c r="FL73" s="12">
        <f t="shared" si="163"/>
        <v>484.94706124499999</v>
      </c>
      <c r="FM73" s="12">
        <f t="shared" si="164"/>
        <v>961.14408706000006</v>
      </c>
      <c r="FN73" s="12">
        <f t="shared" si="165"/>
        <v>528.97594663500001</v>
      </c>
      <c r="FO73" s="12">
        <f t="shared" si="166"/>
        <v>744.35249229999999</v>
      </c>
      <c r="FP73" s="12">
        <f t="shared" si="167"/>
        <v>870.93445902999997</v>
      </c>
      <c r="FQ73" s="12">
        <f t="shared" si="168"/>
        <v>562.44226282</v>
      </c>
      <c r="FR73" s="12">
        <f t="shared" si="169"/>
        <v>1103.45088945</v>
      </c>
      <c r="FS73" s="12">
        <f t="shared" si="170"/>
        <v>772.66572368499999</v>
      </c>
      <c r="FT73" s="12">
        <f t="shared" si="171"/>
        <v>534.14257889999999</v>
      </c>
      <c r="FU73" s="12">
        <f t="shared" si="172"/>
        <v>763.93385972500005</v>
      </c>
      <c r="FX73" s="10" t="str">
        <f t="shared" si="173"/>
        <v>INFY</v>
      </c>
      <c r="FY73" s="12">
        <f t="shared" si="237"/>
        <v>514.57765374333337</v>
      </c>
      <c r="FZ73" s="12">
        <f t="shared" si="238"/>
        <v>597.96482190699999</v>
      </c>
      <c r="GA73" s="12">
        <f t="shared" si="239"/>
        <v>641.76087593749992</v>
      </c>
      <c r="GB73" s="12">
        <f t="shared" si="240"/>
        <v>682.3632555446153</v>
      </c>
      <c r="GE73" s="10" t="str">
        <f t="shared" si="174"/>
        <v>INFY</v>
      </c>
      <c r="GF73" s="8">
        <f t="shared" si="175"/>
        <v>277142</v>
      </c>
      <c r="GG73" s="8">
        <f t="shared" si="176"/>
        <v>175742</v>
      </c>
      <c r="GH73">
        <f t="shared" si="177"/>
        <v>128788</v>
      </c>
      <c r="GI73" s="8">
        <f t="shared" si="178"/>
        <v>143869</v>
      </c>
      <c r="GJ73" s="8">
        <f t="shared" si="179"/>
        <v>162251</v>
      </c>
      <c r="GK73" s="8">
        <f t="shared" si="180"/>
        <v>225884</v>
      </c>
      <c r="GL73">
        <f t="shared" si="181"/>
        <v>148917</v>
      </c>
      <c r="GM73" s="8">
        <f t="shared" si="182"/>
        <v>195803</v>
      </c>
      <c r="GN73" s="8">
        <f t="shared" si="183"/>
        <v>220363</v>
      </c>
      <c r="GO73" s="8">
        <f t="shared" si="184"/>
        <v>220448</v>
      </c>
      <c r="GP73" s="8">
        <f t="shared" si="185"/>
        <v>254606</v>
      </c>
      <c r="GQ73" s="8">
        <f t="shared" si="186"/>
        <v>278339</v>
      </c>
      <c r="GR73" s="8">
        <f t="shared" si="187"/>
        <v>232090</v>
      </c>
      <c r="GS73" s="8">
        <f t="shared" si="188"/>
        <v>232901</v>
      </c>
      <c r="GV73" s="10" t="str">
        <f t="shared" si="153"/>
        <v>INFY</v>
      </c>
      <c r="GW73" s="8">
        <f t="shared" si="241"/>
        <v>149466.33333333334</v>
      </c>
      <c r="GX73" s="8">
        <f t="shared" si="242"/>
        <v>167306.79999999999</v>
      </c>
      <c r="GY73" s="8">
        <f t="shared" si="243"/>
        <v>175202.125</v>
      </c>
      <c r="GZ73" s="8">
        <f t="shared" si="244"/>
        <v>201538.53846153847</v>
      </c>
      <c r="HC73" s="10" t="str">
        <f t="shared" si="189"/>
        <v>INFY</v>
      </c>
      <c r="HD73" s="12">
        <f t="shared" si="190"/>
        <v>5.6906363166063114</v>
      </c>
      <c r="HE73" s="12">
        <f t="shared" si="191"/>
        <v>2.6184349931890347</v>
      </c>
      <c r="HF73" s="12">
        <f t="shared" si="192"/>
        <v>-8.2756545290410502E-2</v>
      </c>
      <c r="HG73" s="12">
        <f t="shared" si="193"/>
        <v>1.0790273556231038</v>
      </c>
      <c r="HH73" s="12">
        <f t="shared" si="194"/>
        <v>-2.7013101722361124</v>
      </c>
      <c r="HI73" s="12">
        <f t="shared" si="195"/>
        <v>5.1647581210563178</v>
      </c>
      <c r="HJ73" s="12">
        <f t="shared" si="196"/>
        <v>1.3108022741629743</v>
      </c>
      <c r="HK73" s="12">
        <f t="shared" si="197"/>
        <v>-3.1073013929282038</v>
      </c>
      <c r="HL73" s="12">
        <f t="shared" si="198"/>
        <v>3.5308151093439433</v>
      </c>
      <c r="HM73" s="12">
        <f t="shared" si="199"/>
        <v>1.6590526568886785</v>
      </c>
      <c r="HN73" s="12">
        <f t="shared" si="200"/>
        <v>-1.9012596823409715</v>
      </c>
      <c r="HO73" s="12">
        <f t="shared" si="201"/>
        <v>0.40790712268591511</v>
      </c>
      <c r="HP73" s="12">
        <f t="shared" si="202"/>
        <v>0.11787819253438114</v>
      </c>
      <c r="HQ73" s="12">
        <f t="shared" si="203"/>
        <v>0.63331222292590239</v>
      </c>
      <c r="HT73" s="10" t="str">
        <f t="shared" si="204"/>
        <v>INFY</v>
      </c>
      <c r="HU73" s="13">
        <f t="shared" si="205"/>
        <v>21.899999999999977</v>
      </c>
      <c r="HV73" s="12">
        <f t="shared" si="206"/>
        <v>24</v>
      </c>
      <c r="HW73" s="12">
        <f t="shared" si="207"/>
        <v>23.950000000000045</v>
      </c>
      <c r="HX73" s="12">
        <f t="shared" si="208"/>
        <v>19.950000000000045</v>
      </c>
      <c r="HY73">
        <f t="shared" si="209"/>
        <v>20.200000000000045</v>
      </c>
      <c r="HZ73" s="12">
        <f t="shared" si="210"/>
        <v>45.549999999999955</v>
      </c>
      <c r="IA73" s="12">
        <f t="shared" si="211"/>
        <v>16.950000000000045</v>
      </c>
      <c r="IB73" s="12">
        <f t="shared" si="212"/>
        <v>18.700000000000045</v>
      </c>
      <c r="IC73" s="12">
        <f t="shared" si="213"/>
        <v>22</v>
      </c>
      <c r="ID73" s="12">
        <f t="shared" si="214"/>
        <v>20</v>
      </c>
      <c r="IE73">
        <f t="shared" si="215"/>
        <v>31.399999999999977</v>
      </c>
      <c r="IF73" s="12">
        <f t="shared" si="216"/>
        <v>17.699999999999932</v>
      </c>
      <c r="IG73" s="12">
        <f t="shared" si="217"/>
        <v>25.650000000000091</v>
      </c>
      <c r="IH73" s="12">
        <f t="shared" si="218"/>
        <v>20.699999999999932</v>
      </c>
      <c r="II73" s="13" t="str">
        <f t="shared" si="245"/>
        <v/>
      </c>
      <c r="IJ73" t="str">
        <f t="shared" si="246"/>
        <v/>
      </c>
      <c r="IK73" t="str">
        <f t="shared" si="247"/>
        <v/>
      </c>
      <c r="IL73" t="str">
        <f t="shared" si="248"/>
        <v/>
      </c>
    </row>
    <row r="74" spans="1:246" x14ac:dyDescent="0.25">
      <c r="A74" t="s">
        <v>82</v>
      </c>
      <c r="B74" s="10">
        <v>43951</v>
      </c>
      <c r="C74" s="12">
        <v>211.93860000000001</v>
      </c>
      <c r="D74" s="12">
        <v>175.661395255</v>
      </c>
      <c r="E74" s="8">
        <v>77748</v>
      </c>
      <c r="F74" s="12">
        <v>4.5341614906832373</v>
      </c>
      <c r="G74" s="13">
        <v>3.2000000000000028</v>
      </c>
      <c r="H74" s="10" t="s">
        <v>82</v>
      </c>
      <c r="I74" s="10">
        <v>43950</v>
      </c>
      <c r="J74" s="12">
        <v>122.16674999999999</v>
      </c>
      <c r="K74" s="12">
        <v>98.448298520000009</v>
      </c>
      <c r="L74" s="8">
        <v>57307</v>
      </c>
      <c r="M74" s="12">
        <v>1.3182674199623317</v>
      </c>
      <c r="N74" s="12">
        <v>1.3500000000000085</v>
      </c>
      <c r="O74" s="12" t="s">
        <v>82</v>
      </c>
      <c r="P74" s="10">
        <v>43949</v>
      </c>
      <c r="Q74" s="12">
        <v>184.8416</v>
      </c>
      <c r="R74" s="12">
        <v>148.92983000000001</v>
      </c>
      <c r="S74">
        <v>69529</v>
      </c>
      <c r="T74" s="12">
        <v>-2.3312883435582892</v>
      </c>
      <c r="U74" s="12">
        <v>3.2000000000000028</v>
      </c>
      <c r="V74" s="12" t="s">
        <v>82</v>
      </c>
      <c r="W74" s="7">
        <v>43948</v>
      </c>
      <c r="X74" s="12">
        <v>63.205570000000002</v>
      </c>
      <c r="Y74" s="12">
        <v>52.038430519999999</v>
      </c>
      <c r="Z74" s="8">
        <v>33698</v>
      </c>
      <c r="AA74" s="12">
        <v>-6.1349693251530252E-2</v>
      </c>
      <c r="AB74" s="12">
        <v>1.75</v>
      </c>
      <c r="AC74" s="8" t="s">
        <v>82</v>
      </c>
      <c r="AD74" s="10">
        <v>43945</v>
      </c>
      <c r="AE74" s="12">
        <v>104.17195</v>
      </c>
      <c r="AF74" s="12">
        <v>86.40985809</v>
      </c>
      <c r="AG74" s="8">
        <v>57556</v>
      </c>
      <c r="AH74" s="12">
        <v>-2.1660649819494551</v>
      </c>
      <c r="AI74">
        <v>3.3000000000000114</v>
      </c>
      <c r="AJ74" s="12" t="s">
        <v>82</v>
      </c>
      <c r="AK74" s="7">
        <v>43944</v>
      </c>
      <c r="AL74" s="12">
        <v>91.805580000000006</v>
      </c>
      <c r="AM74" s="12">
        <v>77.028145870000003</v>
      </c>
      <c r="AN74" s="8">
        <v>47337</v>
      </c>
      <c r="AO74" s="12">
        <v>0.24096385542169016</v>
      </c>
      <c r="AP74" s="12">
        <v>2.2000000000000028</v>
      </c>
      <c r="AQ74" t="s">
        <v>82</v>
      </c>
      <c r="AR74" s="10">
        <v>43943</v>
      </c>
      <c r="AS74" s="12">
        <v>153.16399999999999</v>
      </c>
      <c r="AT74" s="12">
        <v>124.81413185999999</v>
      </c>
      <c r="AU74">
        <v>77681</v>
      </c>
      <c r="AV74" s="12">
        <v>0.48192771084338032</v>
      </c>
      <c r="AW74" s="12">
        <v>4.5999999999999943</v>
      </c>
      <c r="AX74" s="10" t="s">
        <v>82</v>
      </c>
      <c r="AY74" s="10">
        <v>43942</v>
      </c>
      <c r="AZ74" s="12">
        <v>136.38140000000001</v>
      </c>
      <c r="BA74" s="12">
        <v>115.122326645</v>
      </c>
      <c r="BB74" s="8">
        <v>63729</v>
      </c>
      <c r="BC74" s="12">
        <v>-5.2541404911479095</v>
      </c>
      <c r="BD74" s="12">
        <v>4.2999999999999972</v>
      </c>
      <c r="BE74" s="12" t="s">
        <v>82</v>
      </c>
      <c r="BF74" s="10">
        <v>43941</v>
      </c>
      <c r="BG74" s="12">
        <v>176.88009</v>
      </c>
      <c r="BH74" s="12">
        <v>155.700151065</v>
      </c>
      <c r="BI74">
        <v>78655</v>
      </c>
      <c r="BJ74" s="12">
        <v>1.9767441860465151</v>
      </c>
      <c r="BK74" s="12">
        <v>3.75</v>
      </c>
      <c r="BL74" s="12" t="s">
        <v>82</v>
      </c>
      <c r="BM74" s="7">
        <v>43938</v>
      </c>
      <c r="BN74" s="12">
        <v>91.601070000000007</v>
      </c>
      <c r="BO74" s="12">
        <v>78.729566560000009</v>
      </c>
      <c r="BP74" s="8">
        <v>51198</v>
      </c>
      <c r="BQ74" s="12">
        <v>1.534828807556077</v>
      </c>
      <c r="BR74" s="12">
        <v>1.7999999999999972</v>
      </c>
      <c r="BS74" t="s">
        <v>82</v>
      </c>
      <c r="BT74" s="10">
        <v>43937</v>
      </c>
      <c r="BU74" s="12">
        <v>119.93071</v>
      </c>
      <c r="BV74" s="12">
        <v>101.61248112999999</v>
      </c>
      <c r="BW74" s="8">
        <v>56611</v>
      </c>
      <c r="BX74" s="12">
        <v>1.742788461538465</v>
      </c>
      <c r="BY74">
        <v>3.25</v>
      </c>
      <c r="BZ74" s="12" t="s">
        <v>82</v>
      </c>
      <c r="CA74" s="7">
        <v>43936</v>
      </c>
      <c r="CB74" s="12">
        <v>136.61967999999999</v>
      </c>
      <c r="CC74" s="12">
        <v>115.67963587999999</v>
      </c>
      <c r="CD74" s="8">
        <v>64754</v>
      </c>
      <c r="CE74" s="12">
        <v>0.36079374624172833</v>
      </c>
      <c r="CF74" s="12">
        <v>3.5</v>
      </c>
      <c r="CG74" s="12" t="s">
        <v>82</v>
      </c>
      <c r="CH74" s="10">
        <v>43934</v>
      </c>
      <c r="CI74" s="12">
        <v>96.798509999999993</v>
      </c>
      <c r="CJ74" s="12">
        <v>80.357307054999993</v>
      </c>
      <c r="CK74" s="8">
        <v>42732</v>
      </c>
      <c r="CL74" s="12">
        <v>-0.17985611510792046</v>
      </c>
      <c r="CM74" s="12">
        <v>2.7000000000000028</v>
      </c>
      <c r="CN74" s="12" t="s">
        <v>82</v>
      </c>
      <c r="CO74" s="10">
        <v>43930</v>
      </c>
      <c r="CP74" s="12">
        <v>135.85658000000001</v>
      </c>
      <c r="CQ74" s="12">
        <v>112.82690135</v>
      </c>
      <c r="CR74" s="8">
        <v>54475</v>
      </c>
      <c r="CS74" s="12">
        <v>2.018348623853218</v>
      </c>
      <c r="CT74" s="12">
        <v>2.3500000000000085</v>
      </c>
      <c r="CU74" s="12" t="s">
        <v>82</v>
      </c>
      <c r="CV74" s="10">
        <v>43929</v>
      </c>
      <c r="CW74" s="12">
        <v>204.33620999999999</v>
      </c>
      <c r="CX74" s="12">
        <v>170.9906684</v>
      </c>
      <c r="CY74" s="8">
        <v>79547</v>
      </c>
      <c r="CZ74" s="12">
        <v>-1.8072289156626504</v>
      </c>
      <c r="DA74" s="12">
        <v>4.9000000000000057</v>
      </c>
      <c r="DD74" t="str">
        <f t="shared" si="154"/>
        <v>IOC</v>
      </c>
      <c r="DE74" s="12">
        <v>73.483046737348772</v>
      </c>
      <c r="DF74" s="12">
        <v>-33.907329302494681</v>
      </c>
      <c r="DG74" s="12">
        <v>192.44511203680307</v>
      </c>
      <c r="DH74" s="12">
        <v>-39.325730198964301</v>
      </c>
      <c r="DI74" s="12">
        <v>13.47017251021124</v>
      </c>
      <c r="DJ74" s="12">
        <v>-40.060601707973142</v>
      </c>
      <c r="DK74" s="12">
        <v>12.305636985688643</v>
      </c>
      <c r="DL74" s="12">
        <v>-22.896126975059762</v>
      </c>
      <c r="DM74" s="12">
        <v>93.098279310492742</v>
      </c>
      <c r="DN74" s="12">
        <v>-23.621672880949337</v>
      </c>
      <c r="DO74" s="12">
        <v>-12.215641260468466</v>
      </c>
      <c r="DP74" s="12">
        <v>41.138205536428188</v>
      </c>
      <c r="DQ74" s="12">
        <v>-28.749487142985647</v>
      </c>
      <c r="DT74" t="str">
        <f t="shared" si="155"/>
        <v>IOC</v>
      </c>
      <c r="DU74" s="13">
        <v>78.430097722119569</v>
      </c>
      <c r="DV74" s="13">
        <v>-33.896185525760686</v>
      </c>
      <c r="DW74" s="13">
        <v>186.19200946646848</v>
      </c>
      <c r="DX74" s="13">
        <v>-39.777206362496877</v>
      </c>
      <c r="DY74" s="13">
        <v>12.179589829194985</v>
      </c>
      <c r="DZ74" s="13">
        <v>-38.285717552880946</v>
      </c>
      <c r="EA74" s="13">
        <v>8.4187016519275009</v>
      </c>
      <c r="EB74" s="13">
        <v>-26.061518978912236</v>
      </c>
      <c r="EC74" s="13">
        <v>97.765792278737507</v>
      </c>
      <c r="ED74" s="13">
        <v>-22.519787250076355</v>
      </c>
      <c r="EE74" s="13">
        <v>-12.160441760546801</v>
      </c>
      <c r="EF74" s="13">
        <v>43.956586052372167</v>
      </c>
      <c r="EG74" s="13">
        <v>-28.778238085504249</v>
      </c>
      <c r="EI74" t="str">
        <f t="shared" si="156"/>
        <v>IOC</v>
      </c>
      <c r="EJ74" s="12">
        <f t="shared" si="219"/>
        <v>211.93860000000001</v>
      </c>
      <c r="EK74" s="12">
        <f t="shared" si="220"/>
        <v>122.16674999999999</v>
      </c>
      <c r="EL74" s="12">
        <f t="shared" si="221"/>
        <v>184.8416</v>
      </c>
      <c r="EM74" s="12">
        <f t="shared" si="222"/>
        <v>63.205570000000002</v>
      </c>
      <c r="EN74" s="12">
        <f t="shared" si="223"/>
        <v>104.17195</v>
      </c>
      <c r="EO74" s="12">
        <f t="shared" si="224"/>
        <v>91.805580000000006</v>
      </c>
      <c r="EP74" s="12">
        <f t="shared" si="225"/>
        <v>153.16399999999999</v>
      </c>
      <c r="EQ74" s="12">
        <f t="shared" si="226"/>
        <v>136.38140000000001</v>
      </c>
      <c r="ER74" s="12">
        <f t="shared" si="227"/>
        <v>176.88009</v>
      </c>
      <c r="ES74" s="12">
        <f t="shared" si="228"/>
        <v>91.601070000000007</v>
      </c>
      <c r="ET74" s="12">
        <f t="shared" si="229"/>
        <v>119.93071</v>
      </c>
      <c r="EU74" s="12">
        <f t="shared" si="230"/>
        <v>136.61967999999999</v>
      </c>
      <c r="EV74" s="12">
        <f t="shared" si="231"/>
        <v>96.798509999999993</v>
      </c>
      <c r="EW74" s="12">
        <f t="shared" si="232"/>
        <v>135.85658000000001</v>
      </c>
      <c r="EZ74" s="10" t="str">
        <f t="shared" si="157"/>
        <v>IOC</v>
      </c>
      <c r="FA74" s="12">
        <f t="shared" si="233"/>
        <v>123.40464000000001</v>
      </c>
      <c r="FB74" s="12">
        <f t="shared" si="234"/>
        <v>113.23829000000001</v>
      </c>
      <c r="FC74" s="12">
        <f t="shared" si="235"/>
        <v>129.07711749999999</v>
      </c>
      <c r="FD74" s="12">
        <f t="shared" si="236"/>
        <v>124.10949923076925</v>
      </c>
      <c r="FF74" s="12"/>
      <c r="FG74" s="10" t="str">
        <f t="shared" si="158"/>
        <v>IOC</v>
      </c>
      <c r="FH74" s="12">
        <f t="shared" si="159"/>
        <v>175.661395255</v>
      </c>
      <c r="FI74" s="12">
        <f t="shared" si="160"/>
        <v>98.448298520000009</v>
      </c>
      <c r="FJ74" s="12">
        <f t="shared" si="161"/>
        <v>148.92983000000001</v>
      </c>
      <c r="FK74" s="12">
        <f t="shared" si="162"/>
        <v>52.038430519999999</v>
      </c>
      <c r="FL74" s="12">
        <f t="shared" si="163"/>
        <v>86.40985809</v>
      </c>
      <c r="FM74" s="12">
        <f t="shared" si="164"/>
        <v>77.028145870000003</v>
      </c>
      <c r="FN74" s="12">
        <f t="shared" si="165"/>
        <v>124.81413185999999</v>
      </c>
      <c r="FO74" s="12">
        <f t="shared" si="166"/>
        <v>115.122326645</v>
      </c>
      <c r="FP74" s="12">
        <f t="shared" si="167"/>
        <v>155.700151065</v>
      </c>
      <c r="FQ74" s="12">
        <f t="shared" si="168"/>
        <v>78.729566560000009</v>
      </c>
      <c r="FR74" s="12">
        <f t="shared" si="169"/>
        <v>101.61248112999999</v>
      </c>
      <c r="FS74" s="12">
        <f t="shared" si="170"/>
        <v>115.67963587999999</v>
      </c>
      <c r="FT74" s="12">
        <f t="shared" si="171"/>
        <v>80.357307054999993</v>
      </c>
      <c r="FU74" s="12">
        <f t="shared" si="172"/>
        <v>112.82690135</v>
      </c>
      <c r="FX74" s="10" t="str">
        <f t="shared" si="173"/>
        <v>IOC</v>
      </c>
      <c r="FY74" s="12">
        <f t="shared" si="237"/>
        <v>99.805519680000018</v>
      </c>
      <c r="FZ74" s="12">
        <f t="shared" si="238"/>
        <v>92.570912600000014</v>
      </c>
      <c r="GA74" s="12">
        <f t="shared" si="239"/>
        <v>107.31139657125001</v>
      </c>
      <c r="GB74" s="12">
        <f t="shared" si="240"/>
        <v>103.66900496500001</v>
      </c>
      <c r="GE74" s="10" t="str">
        <f t="shared" si="174"/>
        <v>IOC</v>
      </c>
      <c r="GF74" s="8">
        <f t="shared" si="175"/>
        <v>77748</v>
      </c>
      <c r="GG74" s="8">
        <f t="shared" si="176"/>
        <v>57307</v>
      </c>
      <c r="GH74">
        <f t="shared" si="177"/>
        <v>69529</v>
      </c>
      <c r="GI74" s="8">
        <f t="shared" si="178"/>
        <v>33698</v>
      </c>
      <c r="GJ74" s="8">
        <f t="shared" si="179"/>
        <v>57556</v>
      </c>
      <c r="GK74" s="8">
        <f t="shared" si="180"/>
        <v>47337</v>
      </c>
      <c r="GL74">
        <f t="shared" si="181"/>
        <v>77681</v>
      </c>
      <c r="GM74" s="8">
        <f t="shared" si="182"/>
        <v>63729</v>
      </c>
      <c r="GN74" s="8">
        <f t="shared" si="183"/>
        <v>78655</v>
      </c>
      <c r="GO74" s="8">
        <f t="shared" si="184"/>
        <v>51198</v>
      </c>
      <c r="GP74" s="8">
        <f t="shared" si="185"/>
        <v>56611</v>
      </c>
      <c r="GQ74" s="8">
        <f t="shared" si="186"/>
        <v>64754</v>
      </c>
      <c r="GR74" s="8">
        <f t="shared" si="187"/>
        <v>42732</v>
      </c>
      <c r="GS74" s="8">
        <f t="shared" si="188"/>
        <v>54475</v>
      </c>
      <c r="GV74" s="10" t="str">
        <f t="shared" si="153"/>
        <v>IOC</v>
      </c>
      <c r="GW74" s="8">
        <f t="shared" si="241"/>
        <v>53511.333333333336</v>
      </c>
      <c r="GX74" s="8">
        <f t="shared" si="242"/>
        <v>53085.4</v>
      </c>
      <c r="GY74" s="8">
        <f t="shared" si="243"/>
        <v>60686.5</v>
      </c>
      <c r="GZ74" s="8">
        <f t="shared" si="244"/>
        <v>58097.076923076922</v>
      </c>
      <c r="HC74" s="10" t="str">
        <f t="shared" si="189"/>
        <v>IOC</v>
      </c>
      <c r="HD74" s="12">
        <f t="shared" si="190"/>
        <v>4.5341614906832373</v>
      </c>
      <c r="HE74" s="12">
        <f t="shared" si="191"/>
        <v>1.3182674199623317</v>
      </c>
      <c r="HF74" s="12">
        <f t="shared" si="192"/>
        <v>-2.3312883435582892</v>
      </c>
      <c r="HG74" s="12">
        <f t="shared" si="193"/>
        <v>-6.1349693251530252E-2</v>
      </c>
      <c r="HH74" s="12">
        <f t="shared" si="194"/>
        <v>-2.1660649819494551</v>
      </c>
      <c r="HI74" s="12">
        <f t="shared" si="195"/>
        <v>0.24096385542169016</v>
      </c>
      <c r="HJ74" s="12">
        <f t="shared" si="196"/>
        <v>0.48192771084338032</v>
      </c>
      <c r="HK74" s="12">
        <f t="shared" si="197"/>
        <v>-5.2541404911479095</v>
      </c>
      <c r="HL74" s="12">
        <f t="shared" si="198"/>
        <v>1.9767441860465151</v>
      </c>
      <c r="HM74" s="12">
        <f t="shared" si="199"/>
        <v>1.534828807556077</v>
      </c>
      <c r="HN74" s="12">
        <f t="shared" si="200"/>
        <v>1.742788461538465</v>
      </c>
      <c r="HO74" s="12">
        <f t="shared" si="201"/>
        <v>0.36079374624172833</v>
      </c>
      <c r="HP74" s="12">
        <f t="shared" si="202"/>
        <v>-0.17985611510792046</v>
      </c>
      <c r="HQ74" s="12">
        <f t="shared" si="203"/>
        <v>2.018348623853218</v>
      </c>
      <c r="HT74" s="10" t="str">
        <f t="shared" si="204"/>
        <v>IOC</v>
      </c>
      <c r="HU74" s="13">
        <f t="shared" si="205"/>
        <v>3.2000000000000028</v>
      </c>
      <c r="HV74" s="12">
        <f t="shared" si="206"/>
        <v>1.3500000000000085</v>
      </c>
      <c r="HW74" s="12">
        <f t="shared" si="207"/>
        <v>3.2000000000000028</v>
      </c>
      <c r="HX74" s="12">
        <f t="shared" si="208"/>
        <v>1.75</v>
      </c>
      <c r="HY74">
        <f t="shared" si="209"/>
        <v>3.3000000000000114</v>
      </c>
      <c r="HZ74" s="12">
        <f t="shared" si="210"/>
        <v>2.2000000000000028</v>
      </c>
      <c r="IA74" s="12">
        <f t="shared" si="211"/>
        <v>4.5999999999999943</v>
      </c>
      <c r="IB74" s="12">
        <f t="shared" si="212"/>
        <v>4.2999999999999972</v>
      </c>
      <c r="IC74" s="12">
        <f t="shared" si="213"/>
        <v>3.75</v>
      </c>
      <c r="ID74" s="12">
        <f t="shared" si="214"/>
        <v>1.7999999999999972</v>
      </c>
      <c r="IE74">
        <f t="shared" si="215"/>
        <v>3.25</v>
      </c>
      <c r="IF74" s="12">
        <f t="shared" si="216"/>
        <v>3.5</v>
      </c>
      <c r="IG74" s="12">
        <f t="shared" si="217"/>
        <v>2.7000000000000028</v>
      </c>
      <c r="IH74" s="12">
        <f t="shared" si="218"/>
        <v>2.3500000000000085</v>
      </c>
      <c r="II74" s="13" t="str">
        <f t="shared" si="245"/>
        <v/>
      </c>
      <c r="IJ74" t="str">
        <f t="shared" si="246"/>
        <v/>
      </c>
      <c r="IK74" t="str">
        <f t="shared" si="247"/>
        <v/>
      </c>
      <c r="IL74" t="str">
        <f t="shared" si="248"/>
        <v/>
      </c>
    </row>
    <row r="75" spans="1:246" x14ac:dyDescent="0.25">
      <c r="A75" t="s">
        <v>83</v>
      </c>
      <c r="B75" s="10">
        <v>43951</v>
      </c>
      <c r="C75" s="12">
        <v>301.69126</v>
      </c>
      <c r="D75" s="12">
        <v>551.407922665</v>
      </c>
      <c r="E75" s="8">
        <v>211892</v>
      </c>
      <c r="F75" s="12">
        <v>-0.60389788635739461</v>
      </c>
      <c r="G75" s="13">
        <v>4.4500000000000171</v>
      </c>
      <c r="H75" s="10" t="s">
        <v>83</v>
      </c>
      <c r="I75" s="10">
        <v>43950</v>
      </c>
      <c r="J75" s="12">
        <v>214.61158</v>
      </c>
      <c r="K75" s="12">
        <v>389.38319525500003</v>
      </c>
      <c r="L75" s="8">
        <v>131121</v>
      </c>
      <c r="M75" s="12">
        <v>1.4488715519643482</v>
      </c>
      <c r="N75" s="12">
        <v>3.25</v>
      </c>
      <c r="O75" s="12" t="s">
        <v>83</v>
      </c>
      <c r="P75" s="10">
        <v>43949</v>
      </c>
      <c r="Q75" s="12">
        <v>178.02710999999999</v>
      </c>
      <c r="R75" s="12">
        <v>319.39700790000001</v>
      </c>
      <c r="S75">
        <v>81480</v>
      </c>
      <c r="T75" s="12">
        <v>0.4170141784820684</v>
      </c>
      <c r="U75" s="12">
        <v>2.75</v>
      </c>
      <c r="V75" s="12" t="s">
        <v>83</v>
      </c>
      <c r="W75" s="7">
        <v>43948</v>
      </c>
      <c r="X75" s="12">
        <v>130.86772999999999</v>
      </c>
      <c r="Y75" s="12">
        <v>236.64173994499998</v>
      </c>
      <c r="Z75" s="8">
        <v>87713</v>
      </c>
      <c r="AA75" s="12">
        <v>-2.7770063871153217E-2</v>
      </c>
      <c r="AB75" s="12">
        <v>3</v>
      </c>
      <c r="AC75" s="8" t="s">
        <v>83</v>
      </c>
      <c r="AD75" s="10">
        <v>43945</v>
      </c>
      <c r="AE75" s="12">
        <v>180.50147999999999</v>
      </c>
      <c r="AF75" s="12">
        <v>326.09930609499997</v>
      </c>
      <c r="AG75" s="8">
        <v>115014</v>
      </c>
      <c r="AH75" s="12">
        <v>-0.38770423705345719</v>
      </c>
      <c r="AI75">
        <v>3.5</v>
      </c>
      <c r="AJ75" s="12" t="s">
        <v>83</v>
      </c>
      <c r="AK75" s="7">
        <v>43944</v>
      </c>
      <c r="AL75" s="12">
        <v>329.68241</v>
      </c>
      <c r="AM75" s="12">
        <v>599.66017485999998</v>
      </c>
      <c r="AN75" s="8">
        <v>234667</v>
      </c>
      <c r="AO75" s="12">
        <v>-0.57613168724280461</v>
      </c>
      <c r="AP75" s="12">
        <v>4.3499999999999943</v>
      </c>
      <c r="AQ75" t="s">
        <v>83</v>
      </c>
      <c r="AR75" s="10">
        <v>43943</v>
      </c>
      <c r="AS75" s="12">
        <v>251.64098999999999</v>
      </c>
      <c r="AT75" s="12">
        <v>455.39897293999996</v>
      </c>
      <c r="AU75">
        <v>178772</v>
      </c>
      <c r="AV75" s="12">
        <v>1.6982182628062423</v>
      </c>
      <c r="AW75" s="12">
        <v>7.5500000000000114</v>
      </c>
      <c r="AX75" s="10" t="s">
        <v>83</v>
      </c>
      <c r="AY75" s="10">
        <v>43942</v>
      </c>
      <c r="AZ75" s="12">
        <v>233.34549999999999</v>
      </c>
      <c r="BA75" s="12">
        <v>422.28141771999998</v>
      </c>
      <c r="BB75" s="8">
        <v>269274</v>
      </c>
      <c r="BC75" s="12">
        <v>-0.66408411732152106</v>
      </c>
      <c r="BD75" s="12">
        <v>8.25</v>
      </c>
      <c r="BE75" s="12" t="s">
        <v>83</v>
      </c>
      <c r="BF75" s="10">
        <v>43941</v>
      </c>
      <c r="BG75" s="12">
        <v>357.67070000000001</v>
      </c>
      <c r="BH75" s="12">
        <v>649.78978489999997</v>
      </c>
      <c r="BI75">
        <v>271108</v>
      </c>
      <c r="BJ75" s="12">
        <v>-3.827751196172243</v>
      </c>
      <c r="BK75" s="12">
        <v>10.449999999999989</v>
      </c>
      <c r="BL75" s="12" t="s">
        <v>83</v>
      </c>
      <c r="BM75" s="7">
        <v>43938</v>
      </c>
      <c r="BN75" s="12">
        <v>266.69272000000001</v>
      </c>
      <c r="BO75" s="12">
        <v>503.76623537</v>
      </c>
      <c r="BP75" s="8">
        <v>168212</v>
      </c>
      <c r="BQ75" s="12">
        <v>0.9659243359270252</v>
      </c>
      <c r="BR75" s="12">
        <v>4.4500000000000171</v>
      </c>
      <c r="BS75" t="s">
        <v>83</v>
      </c>
      <c r="BT75" s="10">
        <v>43937</v>
      </c>
      <c r="BU75" s="12">
        <v>270.82646</v>
      </c>
      <c r="BV75" s="12">
        <v>508.87370886000002</v>
      </c>
      <c r="BW75" s="8">
        <v>207231</v>
      </c>
      <c r="BX75" s="12">
        <v>-1.1882756799577503</v>
      </c>
      <c r="BY75">
        <v>5.75</v>
      </c>
      <c r="BZ75" s="12" t="s">
        <v>83</v>
      </c>
      <c r="CA75" s="7">
        <v>43936</v>
      </c>
      <c r="CB75" s="12">
        <v>490.92959000000002</v>
      </c>
      <c r="CC75" s="12">
        <v>930.61404897499995</v>
      </c>
      <c r="CD75" s="8">
        <v>337036</v>
      </c>
      <c r="CE75" s="12">
        <v>4.76321585903084</v>
      </c>
      <c r="CF75" s="12">
        <v>11.050000000000011</v>
      </c>
      <c r="CG75" s="12" t="s">
        <v>83</v>
      </c>
      <c r="CH75" s="10">
        <v>43934</v>
      </c>
      <c r="CI75" s="12">
        <v>177.44825</v>
      </c>
      <c r="CJ75" s="12">
        <v>325.48177118500001</v>
      </c>
      <c r="CK75" s="8">
        <v>139175</v>
      </c>
      <c r="CL75" s="12">
        <v>-1.8083670715249633</v>
      </c>
      <c r="CM75" s="12">
        <v>5.5999999999999943</v>
      </c>
      <c r="CN75" s="12" t="s">
        <v>83</v>
      </c>
      <c r="CO75" s="10">
        <v>43930</v>
      </c>
      <c r="CP75" s="12">
        <v>426.43743000000001</v>
      </c>
      <c r="CQ75" s="12">
        <v>783.06311455499997</v>
      </c>
      <c r="CR75" s="8">
        <v>215510</v>
      </c>
      <c r="CS75" s="12">
        <v>3.4704729918835651</v>
      </c>
      <c r="CT75" s="12">
        <v>6.25</v>
      </c>
      <c r="CU75" s="12" t="s">
        <v>83</v>
      </c>
      <c r="CV75" s="10">
        <v>43929</v>
      </c>
      <c r="CW75" s="12">
        <v>375.61322000000001</v>
      </c>
      <c r="CX75" s="12">
        <v>674.471828415</v>
      </c>
      <c r="CY75" s="8">
        <v>263938</v>
      </c>
      <c r="CZ75" s="12">
        <v>-1.6248967226659417</v>
      </c>
      <c r="DA75" s="12">
        <v>7.3499999999999943</v>
      </c>
      <c r="DD75" t="str">
        <f t="shared" si="154"/>
        <v>ITC</v>
      </c>
      <c r="DE75" s="12">
        <v>40.575480596154222</v>
      </c>
      <c r="DF75" s="12">
        <v>20.549943208087811</v>
      </c>
      <c r="DG75" s="12">
        <v>36.035911985330529</v>
      </c>
      <c r="DH75" s="12">
        <v>-27.497696971792141</v>
      </c>
      <c r="DI75" s="12">
        <v>-45.24989064475718</v>
      </c>
      <c r="DJ75" s="12">
        <v>31.012999909116562</v>
      </c>
      <c r="DK75" s="12">
        <v>7.8405154588367898</v>
      </c>
      <c r="DL75" s="12">
        <v>-34.759682579534754</v>
      </c>
      <c r="DM75" s="12">
        <v>34.113409619880137</v>
      </c>
      <c r="DN75" s="12">
        <v>-1.5263427362304218</v>
      </c>
      <c r="DO75" s="12">
        <v>-44.833950628235712</v>
      </c>
      <c r="DP75" s="12">
        <v>176.66071093966835</v>
      </c>
      <c r="DQ75" s="12">
        <v>-58.388209496525668</v>
      </c>
      <c r="DT75" t="str">
        <f t="shared" si="155"/>
        <v>ITC</v>
      </c>
      <c r="DU75" s="13">
        <v>41.610611188264791</v>
      </c>
      <c r="DV75" s="13">
        <v>21.911973382327989</v>
      </c>
      <c r="DW75" s="13">
        <v>34.970697888814506</v>
      </c>
      <c r="DX75" s="13">
        <v>-27.432614690673095</v>
      </c>
      <c r="DY75" s="13">
        <v>-45.619315778118342</v>
      </c>
      <c r="DZ75" s="13">
        <v>31.677981394790457</v>
      </c>
      <c r="EA75" s="13">
        <v>7.842531977563616</v>
      </c>
      <c r="EB75" s="13">
        <v>-35.012610611447606</v>
      </c>
      <c r="EC75" s="13">
        <v>28.986370915222292</v>
      </c>
      <c r="ED75" s="13">
        <v>-1.0036819354338411</v>
      </c>
      <c r="EE75" s="13">
        <v>-45.318501324960067</v>
      </c>
      <c r="EF75" s="13">
        <v>185.9189458097332</v>
      </c>
      <c r="EG75" s="13">
        <v>-58.43479725514014</v>
      </c>
      <c r="EI75" t="str">
        <f t="shared" si="156"/>
        <v>ITC</v>
      </c>
      <c r="EJ75" s="12">
        <f t="shared" si="219"/>
        <v>301.69126</v>
      </c>
      <c r="EK75" s="12">
        <f t="shared" si="220"/>
        <v>214.61158</v>
      </c>
      <c r="EL75" s="12">
        <f t="shared" si="221"/>
        <v>178.02710999999999</v>
      </c>
      <c r="EM75" s="12">
        <f t="shared" si="222"/>
        <v>130.86772999999999</v>
      </c>
      <c r="EN75" s="12">
        <f t="shared" si="223"/>
        <v>180.50147999999999</v>
      </c>
      <c r="EO75" s="12">
        <f t="shared" si="224"/>
        <v>329.68241</v>
      </c>
      <c r="EP75" s="12">
        <f t="shared" si="225"/>
        <v>251.64098999999999</v>
      </c>
      <c r="EQ75" s="12">
        <f t="shared" si="226"/>
        <v>233.34549999999999</v>
      </c>
      <c r="ER75" s="12">
        <f t="shared" si="227"/>
        <v>357.67070000000001</v>
      </c>
      <c r="ES75" s="12">
        <f t="shared" si="228"/>
        <v>266.69272000000001</v>
      </c>
      <c r="ET75" s="12">
        <f t="shared" si="229"/>
        <v>270.82646</v>
      </c>
      <c r="EU75" s="12">
        <f t="shared" si="230"/>
        <v>490.92959000000002</v>
      </c>
      <c r="EV75" s="12">
        <f t="shared" si="231"/>
        <v>177.44825</v>
      </c>
      <c r="EW75" s="12">
        <f t="shared" si="232"/>
        <v>426.43743000000001</v>
      </c>
      <c r="EZ75" s="10" t="str">
        <f t="shared" si="157"/>
        <v>ITC</v>
      </c>
      <c r="FA75" s="12">
        <f t="shared" si="233"/>
        <v>174.50213999999997</v>
      </c>
      <c r="FB75" s="12">
        <f t="shared" si="234"/>
        <v>206.73806199999999</v>
      </c>
      <c r="FC75" s="12">
        <f t="shared" si="235"/>
        <v>234.54343749999998</v>
      </c>
      <c r="FD75" s="12">
        <f t="shared" si="236"/>
        <v>269.89861153846152</v>
      </c>
      <c r="FF75" s="12"/>
      <c r="FG75" s="10" t="str">
        <f t="shared" si="158"/>
        <v>ITC</v>
      </c>
      <c r="FH75" s="12">
        <f t="shared" si="159"/>
        <v>551.407922665</v>
      </c>
      <c r="FI75" s="12">
        <f t="shared" si="160"/>
        <v>389.38319525500003</v>
      </c>
      <c r="FJ75" s="12">
        <f t="shared" si="161"/>
        <v>319.39700790000001</v>
      </c>
      <c r="FK75" s="12">
        <f t="shared" si="162"/>
        <v>236.64173994499998</v>
      </c>
      <c r="FL75" s="12">
        <f t="shared" si="163"/>
        <v>326.09930609499997</v>
      </c>
      <c r="FM75" s="12">
        <f t="shared" si="164"/>
        <v>599.66017485999998</v>
      </c>
      <c r="FN75" s="12">
        <f t="shared" si="165"/>
        <v>455.39897293999996</v>
      </c>
      <c r="FO75" s="12">
        <f t="shared" si="166"/>
        <v>422.28141771999998</v>
      </c>
      <c r="FP75" s="12">
        <f t="shared" si="167"/>
        <v>649.78978489999997</v>
      </c>
      <c r="FQ75" s="12">
        <f t="shared" si="168"/>
        <v>503.76623537</v>
      </c>
      <c r="FR75" s="12">
        <f t="shared" si="169"/>
        <v>508.87370886000002</v>
      </c>
      <c r="FS75" s="12">
        <f t="shared" si="170"/>
        <v>930.61404897499995</v>
      </c>
      <c r="FT75" s="12">
        <f t="shared" si="171"/>
        <v>325.48177118500001</v>
      </c>
      <c r="FU75" s="12">
        <f t="shared" si="172"/>
        <v>783.06311455499997</v>
      </c>
      <c r="FX75" s="10" t="str">
        <f t="shared" si="173"/>
        <v>ITC</v>
      </c>
      <c r="FY75" s="12">
        <f t="shared" si="237"/>
        <v>315.14064769999999</v>
      </c>
      <c r="FZ75" s="12">
        <f t="shared" si="238"/>
        <v>374.23628481099996</v>
      </c>
      <c r="GA75" s="12">
        <f t="shared" si="239"/>
        <v>424.83144995187496</v>
      </c>
      <c r="GB75" s="12">
        <f t="shared" si="240"/>
        <v>496.18849835076918</v>
      </c>
      <c r="GE75" s="10" t="str">
        <f t="shared" si="174"/>
        <v>ITC</v>
      </c>
      <c r="GF75" s="8">
        <f t="shared" si="175"/>
        <v>211892</v>
      </c>
      <c r="GG75" s="8">
        <f t="shared" si="176"/>
        <v>131121</v>
      </c>
      <c r="GH75">
        <f t="shared" si="177"/>
        <v>81480</v>
      </c>
      <c r="GI75" s="8">
        <f t="shared" si="178"/>
        <v>87713</v>
      </c>
      <c r="GJ75" s="8">
        <f t="shared" si="179"/>
        <v>115014</v>
      </c>
      <c r="GK75" s="8">
        <f t="shared" si="180"/>
        <v>234667</v>
      </c>
      <c r="GL75">
        <f t="shared" si="181"/>
        <v>178772</v>
      </c>
      <c r="GM75" s="8">
        <f t="shared" si="182"/>
        <v>269274</v>
      </c>
      <c r="GN75" s="8">
        <f t="shared" si="183"/>
        <v>271108</v>
      </c>
      <c r="GO75" s="8">
        <f t="shared" si="184"/>
        <v>168212</v>
      </c>
      <c r="GP75" s="8">
        <f t="shared" si="185"/>
        <v>207231</v>
      </c>
      <c r="GQ75" s="8">
        <f t="shared" si="186"/>
        <v>337036</v>
      </c>
      <c r="GR75" s="8">
        <f t="shared" si="187"/>
        <v>139175</v>
      </c>
      <c r="GS75" s="8">
        <f t="shared" si="188"/>
        <v>215510</v>
      </c>
      <c r="GV75" s="10" t="str">
        <f t="shared" si="153"/>
        <v>ITC</v>
      </c>
      <c r="GW75" s="8">
        <f t="shared" si="241"/>
        <v>100104.66666666667</v>
      </c>
      <c r="GX75" s="8">
        <f t="shared" si="242"/>
        <v>129999</v>
      </c>
      <c r="GY75" s="8">
        <f t="shared" si="243"/>
        <v>171143.625</v>
      </c>
      <c r="GZ75" s="8">
        <f t="shared" si="244"/>
        <v>187408.69230769231</v>
      </c>
      <c r="HC75" s="10" t="str">
        <f t="shared" si="189"/>
        <v>ITC</v>
      </c>
      <c r="HD75" s="12">
        <f t="shared" si="190"/>
        <v>-0.60389788635739461</v>
      </c>
      <c r="HE75" s="12">
        <f t="shared" si="191"/>
        <v>1.4488715519643482</v>
      </c>
      <c r="HF75" s="12">
        <f t="shared" si="192"/>
        <v>0.4170141784820684</v>
      </c>
      <c r="HG75" s="12">
        <f t="shared" si="193"/>
        <v>-2.7770063871153217E-2</v>
      </c>
      <c r="HH75" s="12">
        <f t="shared" si="194"/>
        <v>-0.38770423705345719</v>
      </c>
      <c r="HI75" s="12">
        <f t="shared" si="195"/>
        <v>-0.57613168724280461</v>
      </c>
      <c r="HJ75" s="12">
        <f t="shared" si="196"/>
        <v>1.6982182628062423</v>
      </c>
      <c r="HK75" s="12">
        <f t="shared" si="197"/>
        <v>-0.66408411732152106</v>
      </c>
      <c r="HL75" s="12">
        <f t="shared" si="198"/>
        <v>-3.827751196172243</v>
      </c>
      <c r="HM75" s="12">
        <f t="shared" si="199"/>
        <v>0.9659243359270252</v>
      </c>
      <c r="HN75" s="12">
        <f t="shared" si="200"/>
        <v>-1.1882756799577503</v>
      </c>
      <c r="HO75" s="12">
        <f t="shared" si="201"/>
        <v>4.76321585903084</v>
      </c>
      <c r="HP75" s="12">
        <f t="shared" si="202"/>
        <v>-1.8083670715249633</v>
      </c>
      <c r="HQ75" s="12">
        <f t="shared" si="203"/>
        <v>3.4704729918835651</v>
      </c>
      <c r="HT75" s="10" t="str">
        <f t="shared" si="204"/>
        <v>ITC</v>
      </c>
      <c r="HU75" s="13">
        <f t="shared" si="205"/>
        <v>4.4500000000000171</v>
      </c>
      <c r="HV75" s="12">
        <f t="shared" si="206"/>
        <v>3.25</v>
      </c>
      <c r="HW75" s="12">
        <f t="shared" si="207"/>
        <v>2.75</v>
      </c>
      <c r="HX75" s="12">
        <f t="shared" si="208"/>
        <v>3</v>
      </c>
      <c r="HY75">
        <f t="shared" si="209"/>
        <v>3.5</v>
      </c>
      <c r="HZ75" s="12">
        <f t="shared" si="210"/>
        <v>4.3499999999999943</v>
      </c>
      <c r="IA75" s="12">
        <f t="shared" si="211"/>
        <v>7.5500000000000114</v>
      </c>
      <c r="IB75" s="12">
        <f t="shared" si="212"/>
        <v>8.25</v>
      </c>
      <c r="IC75" s="12">
        <f t="shared" si="213"/>
        <v>10.449999999999989</v>
      </c>
      <c r="ID75" s="12">
        <f t="shared" si="214"/>
        <v>4.4500000000000171</v>
      </c>
      <c r="IE75">
        <f t="shared" si="215"/>
        <v>5.75</v>
      </c>
      <c r="IF75" s="12">
        <f t="shared" si="216"/>
        <v>11.050000000000011</v>
      </c>
      <c r="IG75" s="12">
        <f t="shared" si="217"/>
        <v>5.5999999999999943</v>
      </c>
      <c r="IH75" s="12">
        <f t="shared" si="218"/>
        <v>6.25</v>
      </c>
      <c r="II75" s="13" t="str">
        <f t="shared" si="245"/>
        <v/>
      </c>
      <c r="IJ75" t="str">
        <f t="shared" si="246"/>
        <v/>
      </c>
      <c r="IK75" t="str">
        <f t="shared" si="247"/>
        <v/>
      </c>
      <c r="IL75" t="str">
        <f t="shared" si="248"/>
        <v/>
      </c>
    </row>
    <row r="76" spans="1:246" x14ac:dyDescent="0.25">
      <c r="A76" t="s">
        <v>84</v>
      </c>
      <c r="B76" s="10">
        <v>43951</v>
      </c>
      <c r="C76" s="12">
        <v>316.28041000000002</v>
      </c>
      <c r="D76" s="12">
        <v>293.69566091500002</v>
      </c>
      <c r="E76" s="8">
        <v>126567</v>
      </c>
      <c r="F76" s="12">
        <v>6.4225352112676086</v>
      </c>
      <c r="G76" s="13">
        <v>6.4500000000000028</v>
      </c>
      <c r="H76" s="10" t="s">
        <v>84</v>
      </c>
      <c r="I76" s="10">
        <v>43950</v>
      </c>
      <c r="J76" s="12">
        <v>257.85509999999999</v>
      </c>
      <c r="K76" s="12">
        <v>227.48821724000001</v>
      </c>
      <c r="L76" s="8">
        <v>89713</v>
      </c>
      <c r="M76" s="12">
        <v>4.4100119189511187</v>
      </c>
      <c r="N76" s="12">
        <v>6.8499999999999943</v>
      </c>
      <c r="O76" s="12" t="s">
        <v>84</v>
      </c>
      <c r="P76" s="10">
        <v>43949</v>
      </c>
      <c r="Q76" s="12">
        <v>142.89354</v>
      </c>
      <c r="R76" s="12">
        <v>118.66487947500001</v>
      </c>
      <c r="S76">
        <v>55667</v>
      </c>
      <c r="T76" s="12">
        <v>1.9452887537993853</v>
      </c>
      <c r="U76" s="12">
        <v>2.9500000000000028</v>
      </c>
      <c r="V76" s="12" t="s">
        <v>84</v>
      </c>
      <c r="W76" s="7">
        <v>43948</v>
      </c>
      <c r="X76" s="12">
        <v>180.36512999999999</v>
      </c>
      <c r="Y76" s="12">
        <v>147.36888261999999</v>
      </c>
      <c r="Z76" s="8">
        <v>79140</v>
      </c>
      <c r="AA76" s="12">
        <v>3.8534428300694845</v>
      </c>
      <c r="AB76" s="12">
        <v>3.4000000000000057</v>
      </c>
      <c r="AC76" s="8" t="s">
        <v>84</v>
      </c>
      <c r="AD76" s="10">
        <v>43945</v>
      </c>
      <c r="AE76" s="12">
        <v>243.39173</v>
      </c>
      <c r="AF76" s="12">
        <v>202.487925225</v>
      </c>
      <c r="AG76" s="8">
        <v>99100</v>
      </c>
      <c r="AH76" s="12">
        <v>-8.6176980913823051</v>
      </c>
      <c r="AI76">
        <v>8.75</v>
      </c>
      <c r="AJ76" s="12" t="s">
        <v>84</v>
      </c>
      <c r="AK76" s="7">
        <v>43944</v>
      </c>
      <c r="AL76" s="12">
        <v>222.41512</v>
      </c>
      <c r="AM76" s="12">
        <v>195.71352532999998</v>
      </c>
      <c r="AN76" s="8">
        <v>89738</v>
      </c>
      <c r="AO76" s="12">
        <v>1.5276145710928455</v>
      </c>
      <c r="AP76" s="12">
        <v>5.5499999999999972</v>
      </c>
      <c r="AQ76" t="s">
        <v>84</v>
      </c>
      <c r="AR76" s="10">
        <v>43943</v>
      </c>
      <c r="AS76" s="12">
        <v>200.90402</v>
      </c>
      <c r="AT76" s="12">
        <v>166.82611120999999</v>
      </c>
      <c r="AU76">
        <v>73731</v>
      </c>
      <c r="AV76" s="12">
        <v>3.8600723763570426</v>
      </c>
      <c r="AW76" s="12">
        <v>5.8999999999999915</v>
      </c>
      <c r="AX76" s="10" t="s">
        <v>84</v>
      </c>
      <c r="AY76" s="10">
        <v>43942</v>
      </c>
      <c r="AZ76" s="12">
        <v>327.50979000000001</v>
      </c>
      <c r="BA76" s="12">
        <v>269.29787862000001</v>
      </c>
      <c r="BB76" s="8">
        <v>182266</v>
      </c>
      <c r="BC76" s="12">
        <v>-7.7262693156732896</v>
      </c>
      <c r="BD76" s="12">
        <v>8.1500000000000057</v>
      </c>
      <c r="BE76" s="12" t="s">
        <v>84</v>
      </c>
      <c r="BF76" s="10">
        <v>43941</v>
      </c>
      <c r="BG76" s="12">
        <v>138.53528</v>
      </c>
      <c r="BH76" s="12">
        <v>126.80063494000001</v>
      </c>
      <c r="BI76">
        <v>69301</v>
      </c>
      <c r="BJ76" s="12">
        <v>-2.168021680216802</v>
      </c>
      <c r="BK76" s="12">
        <v>4.2999999999999972</v>
      </c>
      <c r="BL76" s="12" t="s">
        <v>84</v>
      </c>
      <c r="BM76" s="7">
        <v>43938</v>
      </c>
      <c r="BN76" s="12">
        <v>182.61618000000001</v>
      </c>
      <c r="BO76" s="12">
        <v>166.22944197499999</v>
      </c>
      <c r="BP76" s="8">
        <v>79727</v>
      </c>
      <c r="BQ76" s="12">
        <v>5.0962627406568517</v>
      </c>
      <c r="BR76" s="12">
        <v>4.3500000000000085</v>
      </c>
      <c r="BS76" t="s">
        <v>84</v>
      </c>
      <c r="BT76" s="10">
        <v>43937</v>
      </c>
      <c r="BU76" s="12">
        <v>218.90027000000001</v>
      </c>
      <c r="BV76" s="12">
        <v>195.94357141</v>
      </c>
      <c r="BW76" s="8">
        <v>95579</v>
      </c>
      <c r="BX76" s="12">
        <v>0.62499999999999678</v>
      </c>
      <c r="BY76">
        <v>5.25</v>
      </c>
      <c r="BZ76" s="12" t="s">
        <v>84</v>
      </c>
      <c r="CA76" s="7">
        <v>43936</v>
      </c>
      <c r="CB76" s="12">
        <v>331.51508000000001</v>
      </c>
      <c r="CC76" s="12">
        <v>305.15528140999999</v>
      </c>
      <c r="CD76" s="8">
        <v>163115</v>
      </c>
      <c r="CE76" s="12">
        <v>-3.9825422804146271</v>
      </c>
      <c r="CF76" s="12">
        <v>8.8499999999999943</v>
      </c>
      <c r="CG76" s="12" t="s">
        <v>84</v>
      </c>
      <c r="CH76" s="10">
        <v>43934</v>
      </c>
      <c r="CI76" s="12">
        <v>325.61993000000001</v>
      </c>
      <c r="CJ76" s="12">
        <v>289.37813855999997</v>
      </c>
      <c r="CK76" s="8">
        <v>185238</v>
      </c>
      <c r="CL76" s="12">
        <v>0.21834061135371491</v>
      </c>
      <c r="CM76" s="12">
        <v>8.75</v>
      </c>
      <c r="CN76" s="12" t="s">
        <v>84</v>
      </c>
      <c r="CO76" s="10">
        <v>43930</v>
      </c>
      <c r="CP76" s="12">
        <v>389.87033000000002</v>
      </c>
      <c r="CQ76" s="12">
        <v>349.48665374000001</v>
      </c>
      <c r="CR76" s="8">
        <v>213813</v>
      </c>
      <c r="CS76" s="12">
        <v>7.3027090694935088</v>
      </c>
      <c r="CT76" s="12">
        <v>7.75</v>
      </c>
      <c r="CU76" s="12" t="s">
        <v>84</v>
      </c>
      <c r="CV76" s="10">
        <v>43929</v>
      </c>
      <c r="CW76" s="12">
        <v>629.24356</v>
      </c>
      <c r="CX76" s="12">
        <v>544.15505419499993</v>
      </c>
      <c r="CY76" s="8">
        <v>251829</v>
      </c>
      <c r="CZ76" s="12">
        <v>3.7469287469287433</v>
      </c>
      <c r="DA76" s="12">
        <v>20.400000000000006</v>
      </c>
      <c r="DD76" t="str">
        <f t="shared" si="154"/>
        <v>JINDALSTEL</v>
      </c>
      <c r="DE76" s="12">
        <v>22.658194466582209</v>
      </c>
      <c r="DF76" s="12">
        <v>80.452594288027285</v>
      </c>
      <c r="DG76" s="12">
        <v>-20.775407086724577</v>
      </c>
      <c r="DH76" s="12">
        <v>-25.895127989763662</v>
      </c>
      <c r="DI76" s="12">
        <v>9.4312877649684932</v>
      </c>
      <c r="DJ76" s="12">
        <v>10.707152599534842</v>
      </c>
      <c r="DK76" s="12">
        <v>-38.657094800127965</v>
      </c>
      <c r="DL76" s="12">
        <v>136.40894218425805</v>
      </c>
      <c r="DM76" s="12">
        <v>-24.13855114043017</v>
      </c>
      <c r="DN76" s="12">
        <v>-16.57562596884873</v>
      </c>
      <c r="DO76" s="12">
        <v>-33.969739777750078</v>
      </c>
      <c r="DP76" s="12">
        <v>1.8104389371989611</v>
      </c>
      <c r="DQ76" s="12">
        <v>-16.479940907532001</v>
      </c>
      <c r="DT76" t="str">
        <f t="shared" si="155"/>
        <v>JINDALSTEL</v>
      </c>
      <c r="DU76" s="13">
        <v>29.10368039200517</v>
      </c>
      <c r="DV76" s="13">
        <v>91.706441068712834</v>
      </c>
      <c r="DW76" s="13">
        <v>-19.477655414552526</v>
      </c>
      <c r="DX76" s="13">
        <v>-27.220903440910348</v>
      </c>
      <c r="DY76" s="13">
        <v>3.4613856572137487</v>
      </c>
      <c r="DZ76" s="13">
        <v>17.315882933719312</v>
      </c>
      <c r="EA76" s="13">
        <v>-38.051457343485261</v>
      </c>
      <c r="EB76" s="13">
        <v>112.37896698816007</v>
      </c>
      <c r="EC76" s="13">
        <v>-23.719508750399257</v>
      </c>
      <c r="ED76" s="13">
        <v>-15.16463603331237</v>
      </c>
      <c r="EE76" s="13">
        <v>-35.788897211733165</v>
      </c>
      <c r="EF76" s="13">
        <v>5.4520852641149906</v>
      </c>
      <c r="EG76" s="13">
        <v>-17.199087443470063</v>
      </c>
      <c r="EI76" t="str">
        <f t="shared" si="156"/>
        <v>JINDALSTEL</v>
      </c>
      <c r="EJ76" s="12">
        <f t="shared" si="219"/>
        <v>316.28041000000002</v>
      </c>
      <c r="EK76" s="12">
        <f t="shared" si="220"/>
        <v>257.85509999999999</v>
      </c>
      <c r="EL76" s="12">
        <f t="shared" si="221"/>
        <v>142.89354</v>
      </c>
      <c r="EM76" s="12">
        <f t="shared" si="222"/>
        <v>180.36512999999999</v>
      </c>
      <c r="EN76" s="12">
        <f t="shared" si="223"/>
        <v>243.39173</v>
      </c>
      <c r="EO76" s="12">
        <f t="shared" si="224"/>
        <v>222.41512</v>
      </c>
      <c r="EP76" s="12">
        <f t="shared" si="225"/>
        <v>200.90402</v>
      </c>
      <c r="EQ76" s="12">
        <f t="shared" si="226"/>
        <v>327.50979000000001</v>
      </c>
      <c r="ER76" s="12">
        <f t="shared" si="227"/>
        <v>138.53528</v>
      </c>
      <c r="ES76" s="12">
        <f t="shared" si="228"/>
        <v>182.61618000000001</v>
      </c>
      <c r="ET76" s="12">
        <f t="shared" si="229"/>
        <v>218.90027000000001</v>
      </c>
      <c r="EU76" s="12">
        <f t="shared" si="230"/>
        <v>331.51508000000001</v>
      </c>
      <c r="EV76" s="12">
        <f t="shared" si="231"/>
        <v>325.61993000000001</v>
      </c>
      <c r="EW76" s="12">
        <f t="shared" si="232"/>
        <v>389.87033000000002</v>
      </c>
      <c r="EZ76" s="10" t="str">
        <f t="shared" si="157"/>
        <v>JINDALSTEL</v>
      </c>
      <c r="FA76" s="12">
        <f t="shared" si="233"/>
        <v>193.70459000000002</v>
      </c>
      <c r="FB76" s="12">
        <f t="shared" si="234"/>
        <v>209.38412399999999</v>
      </c>
      <c r="FC76" s="12">
        <f t="shared" si="235"/>
        <v>214.23371374999999</v>
      </c>
      <c r="FD76" s="12">
        <f t="shared" si="236"/>
        <v>243.26088461538464</v>
      </c>
      <c r="FF76" s="12"/>
      <c r="FG76" s="10" t="str">
        <f t="shared" si="158"/>
        <v>JINDALSTEL</v>
      </c>
      <c r="FH76" s="12">
        <f t="shared" si="159"/>
        <v>293.69566091500002</v>
      </c>
      <c r="FI76" s="12">
        <f t="shared" si="160"/>
        <v>227.48821724000001</v>
      </c>
      <c r="FJ76" s="12">
        <f t="shared" si="161"/>
        <v>118.66487947500001</v>
      </c>
      <c r="FK76" s="12">
        <f t="shared" si="162"/>
        <v>147.36888261999999</v>
      </c>
      <c r="FL76" s="12">
        <f t="shared" si="163"/>
        <v>202.487925225</v>
      </c>
      <c r="FM76" s="12">
        <f t="shared" si="164"/>
        <v>195.71352532999998</v>
      </c>
      <c r="FN76" s="12">
        <f t="shared" si="165"/>
        <v>166.82611120999999</v>
      </c>
      <c r="FO76" s="12">
        <f t="shared" si="166"/>
        <v>269.29787862000001</v>
      </c>
      <c r="FP76" s="12">
        <f t="shared" si="167"/>
        <v>126.80063494000001</v>
      </c>
      <c r="FQ76" s="12">
        <f t="shared" si="168"/>
        <v>166.22944197499999</v>
      </c>
      <c r="FR76" s="12">
        <f t="shared" si="169"/>
        <v>195.94357141</v>
      </c>
      <c r="FS76" s="12">
        <f t="shared" si="170"/>
        <v>305.15528140999999</v>
      </c>
      <c r="FT76" s="12">
        <f t="shared" si="171"/>
        <v>289.37813855999997</v>
      </c>
      <c r="FU76" s="12">
        <f t="shared" si="172"/>
        <v>349.48665374000001</v>
      </c>
      <c r="FX76" s="10" t="str">
        <f t="shared" si="173"/>
        <v>JINDALSTEL</v>
      </c>
      <c r="FY76" s="12">
        <f t="shared" si="237"/>
        <v>164.50732644499999</v>
      </c>
      <c r="FZ76" s="12">
        <f t="shared" si="238"/>
        <v>178.344685978</v>
      </c>
      <c r="GA76" s="12">
        <f t="shared" si="239"/>
        <v>181.83100683249998</v>
      </c>
      <c r="GB76" s="12">
        <f t="shared" si="240"/>
        <v>212.37239551961537</v>
      </c>
      <c r="GE76" s="10" t="str">
        <f t="shared" si="174"/>
        <v>JINDALSTEL</v>
      </c>
      <c r="GF76" s="8">
        <f t="shared" si="175"/>
        <v>126567</v>
      </c>
      <c r="GG76" s="8">
        <f t="shared" si="176"/>
        <v>89713</v>
      </c>
      <c r="GH76">
        <f t="shared" si="177"/>
        <v>55667</v>
      </c>
      <c r="GI76" s="8">
        <f t="shared" si="178"/>
        <v>79140</v>
      </c>
      <c r="GJ76" s="8">
        <f t="shared" si="179"/>
        <v>99100</v>
      </c>
      <c r="GK76" s="8">
        <f t="shared" si="180"/>
        <v>89738</v>
      </c>
      <c r="GL76">
        <f t="shared" si="181"/>
        <v>73731</v>
      </c>
      <c r="GM76" s="8">
        <f t="shared" si="182"/>
        <v>182266</v>
      </c>
      <c r="GN76" s="8">
        <f t="shared" si="183"/>
        <v>69301</v>
      </c>
      <c r="GO76" s="8">
        <f t="shared" si="184"/>
        <v>79727</v>
      </c>
      <c r="GP76" s="8">
        <f t="shared" si="185"/>
        <v>95579</v>
      </c>
      <c r="GQ76" s="8">
        <f t="shared" si="186"/>
        <v>163115</v>
      </c>
      <c r="GR76" s="8">
        <f t="shared" si="187"/>
        <v>185238</v>
      </c>
      <c r="GS76" s="8">
        <f t="shared" si="188"/>
        <v>213813</v>
      </c>
      <c r="GV76" s="10" t="str">
        <f t="shared" si="153"/>
        <v>JINDALSTEL</v>
      </c>
      <c r="GW76" s="8">
        <f t="shared" si="241"/>
        <v>74840</v>
      </c>
      <c r="GX76" s="8">
        <f t="shared" si="242"/>
        <v>82671.600000000006</v>
      </c>
      <c r="GY76" s="8">
        <f t="shared" si="243"/>
        <v>92332</v>
      </c>
      <c r="GZ76" s="8">
        <f t="shared" si="244"/>
        <v>113548.30769230769</v>
      </c>
      <c r="HC76" s="10" t="str">
        <f t="shared" si="189"/>
        <v>JINDALSTEL</v>
      </c>
      <c r="HD76" s="12">
        <f t="shared" si="190"/>
        <v>6.4225352112676086</v>
      </c>
      <c r="HE76" s="12">
        <f t="shared" si="191"/>
        <v>4.4100119189511187</v>
      </c>
      <c r="HF76" s="12">
        <f t="shared" si="192"/>
        <v>1.9452887537993853</v>
      </c>
      <c r="HG76" s="12">
        <f t="shared" si="193"/>
        <v>3.8534428300694845</v>
      </c>
      <c r="HH76" s="12">
        <f t="shared" si="194"/>
        <v>-8.6176980913823051</v>
      </c>
      <c r="HI76" s="12">
        <f t="shared" si="195"/>
        <v>1.5276145710928455</v>
      </c>
      <c r="HJ76" s="12">
        <f t="shared" si="196"/>
        <v>3.8600723763570426</v>
      </c>
      <c r="HK76" s="12">
        <f t="shared" si="197"/>
        <v>-7.7262693156732896</v>
      </c>
      <c r="HL76" s="12">
        <f t="shared" si="198"/>
        <v>-2.168021680216802</v>
      </c>
      <c r="HM76" s="12">
        <f t="shared" si="199"/>
        <v>5.0962627406568517</v>
      </c>
      <c r="HN76" s="12">
        <f t="shared" si="200"/>
        <v>0.62499999999999678</v>
      </c>
      <c r="HO76" s="12">
        <f t="shared" si="201"/>
        <v>-3.9825422804146271</v>
      </c>
      <c r="HP76" s="12">
        <f t="shared" si="202"/>
        <v>0.21834061135371491</v>
      </c>
      <c r="HQ76" s="12">
        <f t="shared" si="203"/>
        <v>7.3027090694935088</v>
      </c>
      <c r="HT76" s="10" t="str">
        <f t="shared" si="204"/>
        <v>JINDALSTEL</v>
      </c>
      <c r="HU76" s="13">
        <f t="shared" si="205"/>
        <v>6.4500000000000028</v>
      </c>
      <c r="HV76" s="12">
        <f t="shared" si="206"/>
        <v>6.8499999999999943</v>
      </c>
      <c r="HW76" s="12">
        <f t="shared" si="207"/>
        <v>2.9500000000000028</v>
      </c>
      <c r="HX76" s="12">
        <f t="shared" si="208"/>
        <v>3.4000000000000057</v>
      </c>
      <c r="HY76">
        <f t="shared" si="209"/>
        <v>8.75</v>
      </c>
      <c r="HZ76" s="12">
        <f t="shared" si="210"/>
        <v>5.5499999999999972</v>
      </c>
      <c r="IA76" s="12">
        <f t="shared" si="211"/>
        <v>5.8999999999999915</v>
      </c>
      <c r="IB76" s="12">
        <f t="shared" si="212"/>
        <v>8.1500000000000057</v>
      </c>
      <c r="IC76" s="12">
        <f t="shared" si="213"/>
        <v>4.2999999999999972</v>
      </c>
      <c r="ID76" s="12">
        <f t="shared" si="214"/>
        <v>4.3500000000000085</v>
      </c>
      <c r="IE76">
        <f t="shared" si="215"/>
        <v>5.25</v>
      </c>
      <c r="IF76" s="12">
        <f t="shared" si="216"/>
        <v>8.8499999999999943</v>
      </c>
      <c r="IG76" s="12">
        <f t="shared" si="217"/>
        <v>8.75</v>
      </c>
      <c r="IH76" s="12">
        <f t="shared" si="218"/>
        <v>7.75</v>
      </c>
      <c r="II76" s="13" t="str">
        <f t="shared" si="245"/>
        <v/>
      </c>
      <c r="IJ76" t="str">
        <f t="shared" si="246"/>
        <v/>
      </c>
      <c r="IK76" t="str">
        <f t="shared" si="247"/>
        <v/>
      </c>
      <c r="IL76" t="str">
        <f t="shared" si="248"/>
        <v/>
      </c>
    </row>
    <row r="77" spans="1:246" x14ac:dyDescent="0.25">
      <c r="A77" t="s">
        <v>85</v>
      </c>
      <c r="B77" s="10">
        <v>43951</v>
      </c>
      <c r="C77" s="12">
        <v>160.23589000000001</v>
      </c>
      <c r="D77" s="12">
        <v>279.36166083500001</v>
      </c>
      <c r="E77" s="8">
        <v>102951</v>
      </c>
      <c r="F77" s="12">
        <v>10.907982937233399</v>
      </c>
      <c r="G77" s="13">
        <v>21.199999999999989</v>
      </c>
      <c r="H77" s="10" t="s">
        <v>85</v>
      </c>
      <c r="I77" s="10">
        <v>43950</v>
      </c>
      <c r="J77" s="12">
        <v>118.42945</v>
      </c>
      <c r="K77" s="12">
        <v>194.46745551500001</v>
      </c>
      <c r="L77" s="8">
        <v>77048</v>
      </c>
      <c r="M77" s="12">
        <v>2.6035131744040187</v>
      </c>
      <c r="N77" s="12">
        <v>7.4000000000000057</v>
      </c>
      <c r="O77" s="12" t="s">
        <v>85</v>
      </c>
      <c r="P77" s="10">
        <v>43949</v>
      </c>
      <c r="Q77" s="12">
        <v>80.257429999999999</v>
      </c>
      <c r="R77" s="12">
        <v>127.60844339000001</v>
      </c>
      <c r="S77">
        <v>49203</v>
      </c>
      <c r="T77" s="12">
        <v>1.6528925619834673</v>
      </c>
      <c r="U77" s="12">
        <v>3.3000000000000114</v>
      </c>
      <c r="V77" s="12" t="s">
        <v>85</v>
      </c>
      <c r="W77" s="7">
        <v>43948</v>
      </c>
      <c r="X77" s="12">
        <v>97.450040000000001</v>
      </c>
      <c r="Y77" s="12">
        <v>154.40030827999999</v>
      </c>
      <c r="Z77" s="8">
        <v>63946</v>
      </c>
      <c r="AA77" s="12">
        <v>2.3817292006525324</v>
      </c>
      <c r="AB77" s="12">
        <v>5.6500000000000057</v>
      </c>
      <c r="AC77" s="8" t="s">
        <v>85</v>
      </c>
      <c r="AD77" s="10">
        <v>43945</v>
      </c>
      <c r="AE77" s="12">
        <v>84.470359999999999</v>
      </c>
      <c r="AF77" s="12">
        <v>131.992357935</v>
      </c>
      <c r="AG77" s="8">
        <v>64490</v>
      </c>
      <c r="AH77" s="12">
        <v>-3.8136917786808349</v>
      </c>
      <c r="AI77">
        <v>6.9000000000000057</v>
      </c>
      <c r="AJ77" s="12" t="s">
        <v>85</v>
      </c>
      <c r="AK77" s="7">
        <v>43944</v>
      </c>
      <c r="AL77" s="12">
        <v>71.149460000000005</v>
      </c>
      <c r="AM77" s="12">
        <v>116.03197595499999</v>
      </c>
      <c r="AN77" s="8">
        <v>56063</v>
      </c>
      <c r="AO77" s="12">
        <v>-0.99255583126550517</v>
      </c>
      <c r="AP77" s="12">
        <v>7.6000000000000227</v>
      </c>
      <c r="AQ77" t="s">
        <v>85</v>
      </c>
      <c r="AR77" s="10">
        <v>43943</v>
      </c>
      <c r="AS77" s="12">
        <v>77.652090000000001</v>
      </c>
      <c r="AT77" s="12">
        <v>123.536264385</v>
      </c>
      <c r="AU77">
        <v>58144</v>
      </c>
      <c r="AV77" s="12">
        <v>1.785714285714282</v>
      </c>
      <c r="AW77" s="12">
        <v>7.5</v>
      </c>
      <c r="AX77" s="10" t="s">
        <v>85</v>
      </c>
      <c r="AY77" s="10">
        <v>43942</v>
      </c>
      <c r="AZ77" s="12">
        <v>108.87918999999999</v>
      </c>
      <c r="BA77" s="12">
        <v>173.42875247000001</v>
      </c>
      <c r="BB77" s="8">
        <v>90196</v>
      </c>
      <c r="BC77" s="12">
        <v>-4.8358208955223843</v>
      </c>
      <c r="BD77" s="12">
        <v>7.5999999999999943</v>
      </c>
      <c r="BE77" s="12" t="s">
        <v>85</v>
      </c>
      <c r="BF77" s="10">
        <v>43941</v>
      </c>
      <c r="BG77" s="12">
        <v>126.29035</v>
      </c>
      <c r="BH77" s="12">
        <v>216.606821225</v>
      </c>
      <c r="BI77">
        <v>90158</v>
      </c>
      <c r="BJ77" s="12">
        <v>-5.5555555555555678</v>
      </c>
      <c r="BK77" s="12">
        <v>16.900000000000006</v>
      </c>
      <c r="BL77" s="12" t="s">
        <v>85</v>
      </c>
      <c r="BM77" s="7">
        <v>43938</v>
      </c>
      <c r="BN77" s="12">
        <v>101.04852</v>
      </c>
      <c r="BO77" s="12">
        <v>175.9349838</v>
      </c>
      <c r="BP77" s="8">
        <v>59940</v>
      </c>
      <c r="BQ77" s="12">
        <v>4.7465572809844678</v>
      </c>
      <c r="BR77" s="12">
        <v>9.5</v>
      </c>
      <c r="BS77" t="s">
        <v>85</v>
      </c>
      <c r="BT77" s="10">
        <v>43937</v>
      </c>
      <c r="BU77" s="12">
        <v>104.28942000000001</v>
      </c>
      <c r="BV77" s="12">
        <v>179.515242495</v>
      </c>
      <c r="BW77" s="8">
        <v>60409</v>
      </c>
      <c r="BX77" s="12">
        <v>-0.67094515752625772</v>
      </c>
      <c r="BY77">
        <v>7.1999999999999886</v>
      </c>
      <c r="BZ77" s="12" t="s">
        <v>85</v>
      </c>
      <c r="CA77" s="7">
        <v>43936</v>
      </c>
      <c r="CB77" s="12">
        <v>176.16485</v>
      </c>
      <c r="CC77" s="12">
        <v>301.50958835500001</v>
      </c>
      <c r="CD77" s="8">
        <v>110097</v>
      </c>
      <c r="CE77" s="12">
        <v>2.7139874739039564</v>
      </c>
      <c r="CF77" s="12">
        <v>9.0999999999999943</v>
      </c>
      <c r="CG77" s="12" t="s">
        <v>85</v>
      </c>
      <c r="CH77" s="10">
        <v>43934</v>
      </c>
      <c r="CI77" s="12">
        <v>115.54655</v>
      </c>
      <c r="CJ77" s="12">
        <v>192.53457242499999</v>
      </c>
      <c r="CK77" s="8">
        <v>91293</v>
      </c>
      <c r="CL77" s="12">
        <v>0.81178592904389313</v>
      </c>
      <c r="CM77" s="12">
        <v>11.25</v>
      </c>
      <c r="CN77" s="12" t="s">
        <v>85</v>
      </c>
      <c r="CO77" s="10">
        <v>43930</v>
      </c>
      <c r="CP77" s="12">
        <v>152.43083999999999</v>
      </c>
      <c r="CQ77" s="12">
        <v>252.25845247500001</v>
      </c>
      <c r="CR77" s="8">
        <v>103537</v>
      </c>
      <c r="CS77" s="12">
        <v>7.0181112548512257</v>
      </c>
      <c r="CT77" s="12">
        <v>12</v>
      </c>
      <c r="CU77" s="12" t="s">
        <v>85</v>
      </c>
      <c r="CV77" s="10">
        <v>43929</v>
      </c>
      <c r="CW77" s="12">
        <v>152.45832999999999</v>
      </c>
      <c r="CX77" s="12">
        <v>245.10262580999998</v>
      </c>
      <c r="CY77" s="8">
        <v>99848</v>
      </c>
      <c r="CZ77" s="12">
        <v>-2.466793168880459</v>
      </c>
      <c r="DA77" s="12">
        <v>18.599999999999994</v>
      </c>
      <c r="DD77" t="str">
        <f t="shared" si="154"/>
        <v>JSWSTEEL</v>
      </c>
      <c r="DE77" s="12">
        <v>35.300712787233252</v>
      </c>
      <c r="DF77" s="12">
        <v>47.561976504854449</v>
      </c>
      <c r="DG77" s="12">
        <v>-17.64248634479781</v>
      </c>
      <c r="DH77" s="12">
        <v>15.365957952588341</v>
      </c>
      <c r="DI77" s="12">
        <v>18.722418975491863</v>
      </c>
      <c r="DJ77" s="12">
        <v>-8.374056641617754</v>
      </c>
      <c r="DK77" s="12">
        <v>-28.680503593019008</v>
      </c>
      <c r="DL77" s="12">
        <v>-13.78661156612521</v>
      </c>
      <c r="DM77" s="12">
        <v>24.979910640947544</v>
      </c>
      <c r="DN77" s="12">
        <v>-3.1076019024748729</v>
      </c>
      <c r="DO77" s="12">
        <v>-40.800097181702249</v>
      </c>
      <c r="DP77" s="12">
        <v>52.462232753812209</v>
      </c>
      <c r="DQ77" s="12">
        <v>-24.197393388372063</v>
      </c>
      <c r="DT77" t="str">
        <f t="shared" si="155"/>
        <v>JSWSTEEL</v>
      </c>
      <c r="DU77" s="13">
        <v>43.654710807614691</v>
      </c>
      <c r="DV77" s="13">
        <v>52.393877982402678</v>
      </c>
      <c r="DW77" s="13">
        <v>-17.3522094537621</v>
      </c>
      <c r="DX77" s="13">
        <v>16.976702814896942</v>
      </c>
      <c r="DY77" s="13">
        <v>13.755158307559832</v>
      </c>
      <c r="DZ77" s="13">
        <v>-6.0745631797744304</v>
      </c>
      <c r="EA77" s="13">
        <v>-28.768290940471648</v>
      </c>
      <c r="EB77" s="13">
        <v>-19.933845347441228</v>
      </c>
      <c r="EC77" s="13">
        <v>23.117538392043212</v>
      </c>
      <c r="ED77" s="13">
        <v>-1.9944037315381271</v>
      </c>
      <c r="EE77" s="13">
        <v>-40.461182851791371</v>
      </c>
      <c r="EF77" s="13">
        <v>56.600232652995444</v>
      </c>
      <c r="EG77" s="13">
        <v>-23.675670513327571</v>
      </c>
      <c r="EI77" t="str">
        <f t="shared" si="156"/>
        <v>JSWSTEEL</v>
      </c>
      <c r="EJ77" s="12">
        <f t="shared" si="219"/>
        <v>160.23589000000001</v>
      </c>
      <c r="EK77" s="12">
        <f t="shared" si="220"/>
        <v>118.42945</v>
      </c>
      <c r="EL77" s="12">
        <f t="shared" si="221"/>
        <v>80.257429999999999</v>
      </c>
      <c r="EM77" s="12">
        <f t="shared" si="222"/>
        <v>97.450040000000001</v>
      </c>
      <c r="EN77" s="12">
        <f t="shared" si="223"/>
        <v>84.470359999999999</v>
      </c>
      <c r="EO77" s="12">
        <f t="shared" si="224"/>
        <v>71.149460000000005</v>
      </c>
      <c r="EP77" s="12">
        <f t="shared" si="225"/>
        <v>77.652090000000001</v>
      </c>
      <c r="EQ77" s="12">
        <f t="shared" si="226"/>
        <v>108.87918999999999</v>
      </c>
      <c r="ER77" s="12">
        <f t="shared" si="227"/>
        <v>126.29035</v>
      </c>
      <c r="ES77" s="12">
        <f t="shared" si="228"/>
        <v>101.04852</v>
      </c>
      <c r="ET77" s="12">
        <f t="shared" si="229"/>
        <v>104.28942000000001</v>
      </c>
      <c r="EU77" s="12">
        <f t="shared" si="230"/>
        <v>176.16485</v>
      </c>
      <c r="EV77" s="12">
        <f t="shared" si="231"/>
        <v>115.54655</v>
      </c>
      <c r="EW77" s="12">
        <f t="shared" si="232"/>
        <v>152.43083999999999</v>
      </c>
      <c r="EZ77" s="10" t="str">
        <f t="shared" si="157"/>
        <v>JSWSTEEL</v>
      </c>
      <c r="FA77" s="12">
        <f t="shared" si="233"/>
        <v>98.712306666666677</v>
      </c>
      <c r="FB77" s="12">
        <f t="shared" si="234"/>
        <v>90.351348000000002</v>
      </c>
      <c r="FC77" s="12">
        <f t="shared" si="235"/>
        <v>95.572296250000008</v>
      </c>
      <c r="FD77" s="12">
        <f t="shared" si="236"/>
        <v>108.77373461538463</v>
      </c>
      <c r="FF77" s="12"/>
      <c r="FG77" s="10" t="str">
        <f t="shared" si="158"/>
        <v>JSWSTEEL</v>
      </c>
      <c r="FH77" s="12">
        <f t="shared" si="159"/>
        <v>279.36166083500001</v>
      </c>
      <c r="FI77" s="12">
        <f t="shared" si="160"/>
        <v>194.46745551500001</v>
      </c>
      <c r="FJ77" s="12">
        <f t="shared" si="161"/>
        <v>127.60844339000001</v>
      </c>
      <c r="FK77" s="12">
        <f t="shared" si="162"/>
        <v>154.40030827999999</v>
      </c>
      <c r="FL77" s="12">
        <f t="shared" si="163"/>
        <v>131.992357935</v>
      </c>
      <c r="FM77" s="12">
        <f t="shared" si="164"/>
        <v>116.03197595499999</v>
      </c>
      <c r="FN77" s="12">
        <f t="shared" si="165"/>
        <v>123.536264385</v>
      </c>
      <c r="FO77" s="12">
        <f t="shared" si="166"/>
        <v>173.42875247000001</v>
      </c>
      <c r="FP77" s="12">
        <f t="shared" si="167"/>
        <v>216.606821225</v>
      </c>
      <c r="FQ77" s="12">
        <f t="shared" si="168"/>
        <v>175.9349838</v>
      </c>
      <c r="FR77" s="12">
        <f t="shared" si="169"/>
        <v>179.515242495</v>
      </c>
      <c r="FS77" s="12">
        <f t="shared" si="170"/>
        <v>301.50958835500001</v>
      </c>
      <c r="FT77" s="12">
        <f t="shared" si="171"/>
        <v>192.53457242499999</v>
      </c>
      <c r="FU77" s="12">
        <f t="shared" si="172"/>
        <v>252.25845247500001</v>
      </c>
      <c r="FX77" s="10" t="str">
        <f t="shared" si="173"/>
        <v>JSWSTEEL</v>
      </c>
      <c r="FY77" s="12">
        <f t="shared" si="237"/>
        <v>158.825402395</v>
      </c>
      <c r="FZ77" s="12">
        <f t="shared" si="238"/>
        <v>144.90010821499999</v>
      </c>
      <c r="GA77" s="12">
        <f t="shared" si="239"/>
        <v>154.75904739437499</v>
      </c>
      <c r="GB77" s="12">
        <f t="shared" si="240"/>
        <v>179.98655528499998</v>
      </c>
      <c r="GE77" s="10" t="str">
        <f t="shared" si="174"/>
        <v>JSWSTEEL</v>
      </c>
      <c r="GF77" s="8">
        <f t="shared" si="175"/>
        <v>102951</v>
      </c>
      <c r="GG77" s="8">
        <f t="shared" si="176"/>
        <v>77048</v>
      </c>
      <c r="GH77">
        <f t="shared" si="177"/>
        <v>49203</v>
      </c>
      <c r="GI77" s="8">
        <f t="shared" si="178"/>
        <v>63946</v>
      </c>
      <c r="GJ77" s="8">
        <f t="shared" si="179"/>
        <v>64490</v>
      </c>
      <c r="GK77" s="8">
        <f t="shared" si="180"/>
        <v>56063</v>
      </c>
      <c r="GL77">
        <f t="shared" si="181"/>
        <v>58144</v>
      </c>
      <c r="GM77" s="8">
        <f t="shared" si="182"/>
        <v>90196</v>
      </c>
      <c r="GN77" s="8">
        <f t="shared" si="183"/>
        <v>90158</v>
      </c>
      <c r="GO77" s="8">
        <f t="shared" si="184"/>
        <v>59940</v>
      </c>
      <c r="GP77" s="8">
        <f t="shared" si="185"/>
        <v>60409</v>
      </c>
      <c r="GQ77" s="8">
        <f t="shared" si="186"/>
        <v>110097</v>
      </c>
      <c r="GR77" s="8">
        <f t="shared" si="187"/>
        <v>91293</v>
      </c>
      <c r="GS77" s="8">
        <f t="shared" si="188"/>
        <v>103537</v>
      </c>
      <c r="GV77" s="10" t="str">
        <f t="shared" si="153"/>
        <v>JSWSTEEL</v>
      </c>
      <c r="GW77" s="8">
        <f t="shared" si="241"/>
        <v>63399</v>
      </c>
      <c r="GX77" s="8">
        <f t="shared" si="242"/>
        <v>62150</v>
      </c>
      <c r="GY77" s="8">
        <f t="shared" si="243"/>
        <v>68656</v>
      </c>
      <c r="GZ77" s="8">
        <f t="shared" si="244"/>
        <v>74963.38461538461</v>
      </c>
      <c r="HC77" s="10" t="str">
        <f t="shared" si="189"/>
        <v>JSWSTEEL</v>
      </c>
      <c r="HD77" s="12">
        <f t="shared" si="190"/>
        <v>10.907982937233399</v>
      </c>
      <c r="HE77" s="12">
        <f t="shared" si="191"/>
        <v>2.6035131744040187</v>
      </c>
      <c r="HF77" s="12">
        <f t="shared" si="192"/>
        <v>1.6528925619834673</v>
      </c>
      <c r="HG77" s="12">
        <f t="shared" si="193"/>
        <v>2.3817292006525324</v>
      </c>
      <c r="HH77" s="12">
        <f t="shared" si="194"/>
        <v>-3.8136917786808349</v>
      </c>
      <c r="HI77" s="12">
        <f t="shared" si="195"/>
        <v>-0.99255583126550517</v>
      </c>
      <c r="HJ77" s="12">
        <f t="shared" si="196"/>
        <v>1.785714285714282</v>
      </c>
      <c r="HK77" s="12">
        <f t="shared" si="197"/>
        <v>-4.8358208955223843</v>
      </c>
      <c r="HL77" s="12">
        <f t="shared" si="198"/>
        <v>-5.5555555555555678</v>
      </c>
      <c r="HM77" s="12">
        <f t="shared" si="199"/>
        <v>4.7465572809844678</v>
      </c>
      <c r="HN77" s="12">
        <f t="shared" si="200"/>
        <v>-0.67094515752625772</v>
      </c>
      <c r="HO77" s="12">
        <f t="shared" si="201"/>
        <v>2.7139874739039564</v>
      </c>
      <c r="HP77" s="12">
        <f t="shared" si="202"/>
        <v>0.81178592904389313</v>
      </c>
      <c r="HQ77" s="12">
        <f t="shared" si="203"/>
        <v>7.0181112548512257</v>
      </c>
      <c r="HT77" s="10" t="str">
        <f t="shared" si="204"/>
        <v>JSWSTEEL</v>
      </c>
      <c r="HU77" s="13">
        <f t="shared" si="205"/>
        <v>21.199999999999989</v>
      </c>
      <c r="HV77" s="12">
        <f t="shared" si="206"/>
        <v>7.4000000000000057</v>
      </c>
      <c r="HW77" s="12">
        <f t="shared" si="207"/>
        <v>3.3000000000000114</v>
      </c>
      <c r="HX77" s="12">
        <f t="shared" si="208"/>
        <v>5.6500000000000057</v>
      </c>
      <c r="HY77">
        <f t="shared" si="209"/>
        <v>6.9000000000000057</v>
      </c>
      <c r="HZ77" s="12">
        <f t="shared" si="210"/>
        <v>7.6000000000000227</v>
      </c>
      <c r="IA77" s="12">
        <f t="shared" si="211"/>
        <v>7.5</v>
      </c>
      <c r="IB77" s="12">
        <f t="shared" si="212"/>
        <v>7.5999999999999943</v>
      </c>
      <c r="IC77" s="12">
        <f t="shared" si="213"/>
        <v>16.900000000000006</v>
      </c>
      <c r="ID77" s="12">
        <f t="shared" si="214"/>
        <v>9.5</v>
      </c>
      <c r="IE77">
        <f t="shared" si="215"/>
        <v>7.1999999999999886</v>
      </c>
      <c r="IF77" s="12">
        <f t="shared" si="216"/>
        <v>9.0999999999999943</v>
      </c>
      <c r="IG77" s="12">
        <f t="shared" si="217"/>
        <v>11.25</v>
      </c>
      <c r="IH77" s="12">
        <f t="shared" si="218"/>
        <v>12</v>
      </c>
      <c r="II77" s="13" t="str">
        <f t="shared" si="245"/>
        <v/>
      </c>
      <c r="IJ77" t="str">
        <f t="shared" si="246"/>
        <v/>
      </c>
      <c r="IK77" t="str">
        <f t="shared" si="247"/>
        <v/>
      </c>
      <c r="IL77" t="str">
        <f t="shared" si="248"/>
        <v/>
      </c>
    </row>
    <row r="78" spans="1:246" x14ac:dyDescent="0.25">
      <c r="A78" t="s">
        <v>86</v>
      </c>
      <c r="B78" s="10">
        <v>43951</v>
      </c>
      <c r="C78" s="12">
        <v>17.05977</v>
      </c>
      <c r="D78" s="12">
        <v>275.27385230499999</v>
      </c>
      <c r="E78" s="8">
        <v>74289</v>
      </c>
      <c r="F78" s="12">
        <v>4.0874126999452862</v>
      </c>
      <c r="G78" s="13">
        <v>71</v>
      </c>
      <c r="H78" s="10" t="s">
        <v>86</v>
      </c>
      <c r="I78" s="10">
        <v>43950</v>
      </c>
      <c r="J78" s="12">
        <v>9.9046299999999992</v>
      </c>
      <c r="K78" s="12">
        <v>153.605141205</v>
      </c>
      <c r="L78" s="8">
        <v>42546</v>
      </c>
      <c r="M78" s="12">
        <v>1.9552430087739479</v>
      </c>
      <c r="N78" s="12">
        <v>43.75</v>
      </c>
      <c r="O78" s="12" t="s">
        <v>86</v>
      </c>
      <c r="P78" s="10">
        <v>43949</v>
      </c>
      <c r="Q78" s="12">
        <v>13.191560000000001</v>
      </c>
      <c r="R78" s="12">
        <v>200.69102523000001</v>
      </c>
      <c r="S78">
        <v>67384</v>
      </c>
      <c r="T78" s="12">
        <v>3.178879310344831</v>
      </c>
      <c r="U78" s="12">
        <v>60</v>
      </c>
      <c r="V78" s="12" t="s">
        <v>86</v>
      </c>
      <c r="W78" s="7">
        <v>43948</v>
      </c>
      <c r="X78" s="12">
        <v>16.94622</v>
      </c>
      <c r="Y78" s="12">
        <v>251.71475844499997</v>
      </c>
      <c r="Z78" s="8">
        <v>103820</v>
      </c>
      <c r="AA78" s="12">
        <v>0.32799080273212339</v>
      </c>
      <c r="AB78" s="12">
        <v>52.25</v>
      </c>
      <c r="AC78" s="8" t="s">
        <v>86</v>
      </c>
      <c r="AD78" s="10">
        <v>43945</v>
      </c>
      <c r="AE78" s="12">
        <v>13.70485</v>
      </c>
      <c r="AF78" s="12">
        <v>201.90190384499999</v>
      </c>
      <c r="AG78" s="8">
        <v>93509</v>
      </c>
      <c r="AH78" s="12">
        <v>-0.48097798857677576</v>
      </c>
      <c r="AI78">
        <v>50.25</v>
      </c>
      <c r="AJ78" s="12" t="s">
        <v>86</v>
      </c>
      <c r="AK78" s="7">
        <v>43944</v>
      </c>
      <c r="AL78" s="12">
        <v>17.15596</v>
      </c>
      <c r="AM78" s="12">
        <v>264.51311089499995</v>
      </c>
      <c r="AN78" s="8">
        <v>106490</v>
      </c>
      <c r="AO78" s="12">
        <v>-1.43547000066151</v>
      </c>
      <c r="AP78" s="12">
        <v>112.75</v>
      </c>
      <c r="AQ78" t="s">
        <v>86</v>
      </c>
      <c r="AR78" s="10">
        <v>43943</v>
      </c>
      <c r="AS78" s="12">
        <v>9.3316800000000004</v>
      </c>
      <c r="AT78" s="12">
        <v>141.10733591500002</v>
      </c>
      <c r="AU78">
        <v>44767</v>
      </c>
      <c r="AV78" s="12">
        <v>0.661107604398528</v>
      </c>
      <c r="AW78" s="12">
        <v>49.799999999999955</v>
      </c>
      <c r="AX78" s="10" t="s">
        <v>86</v>
      </c>
      <c r="AY78" s="10">
        <v>43942</v>
      </c>
      <c r="AZ78" s="12">
        <v>11.477830000000001</v>
      </c>
      <c r="BA78" s="12">
        <v>172.27474019499999</v>
      </c>
      <c r="BB78" s="8">
        <v>60290</v>
      </c>
      <c r="BC78" s="12">
        <v>-0.9842325290496754</v>
      </c>
      <c r="BD78" s="12">
        <v>61</v>
      </c>
      <c r="BE78" s="12" t="s">
        <v>86</v>
      </c>
      <c r="BF78" s="10">
        <v>43941</v>
      </c>
      <c r="BG78" s="12">
        <v>16.24034</v>
      </c>
      <c r="BH78" s="12">
        <v>250.37858925</v>
      </c>
      <c r="BI78">
        <v>120932</v>
      </c>
      <c r="BJ78" s="12">
        <v>-1.7603927775444943</v>
      </c>
      <c r="BK78" s="12">
        <v>75.400000000000091</v>
      </c>
      <c r="BL78" s="12" t="s">
        <v>86</v>
      </c>
      <c r="BM78" s="7">
        <v>43938</v>
      </c>
      <c r="BN78" s="12">
        <v>18.99614</v>
      </c>
      <c r="BO78" s="12">
        <v>294.85521234000004</v>
      </c>
      <c r="BP78" s="8">
        <v>120224</v>
      </c>
      <c r="BQ78" s="12">
        <v>3.1115557778889507</v>
      </c>
      <c r="BR78" s="12">
        <v>90.850000000000136</v>
      </c>
      <c r="BS78" t="s">
        <v>86</v>
      </c>
      <c r="BT78" s="10">
        <v>43937</v>
      </c>
      <c r="BU78" s="12">
        <v>22.152429999999999</v>
      </c>
      <c r="BV78" s="12">
        <v>319.80905042500001</v>
      </c>
      <c r="BW78" s="8">
        <v>107177</v>
      </c>
      <c r="BX78" s="12">
        <v>6.8978859615181642</v>
      </c>
      <c r="BY78">
        <v>140.04999999999995</v>
      </c>
      <c r="BZ78" s="12" t="s">
        <v>86</v>
      </c>
      <c r="CA78" s="7">
        <v>43936</v>
      </c>
      <c r="CB78" s="12">
        <v>19.38008</v>
      </c>
      <c r="CC78" s="12">
        <v>274.15441723000004</v>
      </c>
      <c r="CD78" s="8">
        <v>148912</v>
      </c>
      <c r="CE78" s="12">
        <v>2.8992326625162845</v>
      </c>
      <c r="CF78" s="12">
        <v>123.90000000000009</v>
      </c>
      <c r="CG78" s="12" t="s">
        <v>86</v>
      </c>
      <c r="CH78" s="10">
        <v>43934</v>
      </c>
      <c r="CI78" s="12">
        <v>12.10397</v>
      </c>
      <c r="CJ78" s="12">
        <v>164.106867225</v>
      </c>
      <c r="CK78" s="8">
        <v>102878</v>
      </c>
      <c r="CL78" s="12">
        <v>-2.7379446084633643</v>
      </c>
      <c r="CM78" s="12">
        <v>101.95000000000005</v>
      </c>
      <c r="CN78" s="12" t="s">
        <v>86</v>
      </c>
      <c r="CO78" s="10">
        <v>43930</v>
      </c>
      <c r="CP78" s="12">
        <v>5.81724</v>
      </c>
      <c r="CQ78" s="12">
        <v>83.033946165000003</v>
      </c>
      <c r="CR78" s="8">
        <v>46083</v>
      </c>
      <c r="CS78" s="12">
        <v>1.0235996588001202</v>
      </c>
      <c r="CT78" s="12">
        <v>49.900000000000091</v>
      </c>
      <c r="CU78" s="12" t="s">
        <v>86</v>
      </c>
      <c r="CV78" s="10">
        <v>43929</v>
      </c>
      <c r="CW78" s="12">
        <v>9.8723700000000001</v>
      </c>
      <c r="CX78" s="12">
        <v>139.68030213</v>
      </c>
      <c r="CY78" s="8">
        <v>50595</v>
      </c>
      <c r="CZ78" s="12">
        <v>-0.38291083141287652</v>
      </c>
      <c r="DA78" s="12">
        <v>89</v>
      </c>
      <c r="DD78" t="str">
        <f t="shared" si="154"/>
        <v>JUBLFOOD</v>
      </c>
      <c r="DE78" s="12">
        <v>72.240356277821604</v>
      </c>
      <c r="DF78" s="12">
        <v>-24.916916573930614</v>
      </c>
      <c r="DG78" s="12">
        <v>-22.156327487781933</v>
      </c>
      <c r="DH78" s="12">
        <v>23.651262144423324</v>
      </c>
      <c r="DI78" s="12">
        <v>-20.116099594543236</v>
      </c>
      <c r="DJ78" s="12">
        <v>83.846424223719623</v>
      </c>
      <c r="DK78" s="12">
        <v>-18.698220830941043</v>
      </c>
      <c r="DL78" s="12">
        <v>-29.325186541661068</v>
      </c>
      <c r="DM78" s="12">
        <v>-14.507157769946952</v>
      </c>
      <c r="DN78" s="12">
        <v>-14.248053148119636</v>
      </c>
      <c r="DO78" s="12">
        <v>14.305152507110391</v>
      </c>
      <c r="DP78" s="12">
        <v>60.113417333321209</v>
      </c>
      <c r="DQ78" s="12">
        <v>108.07066581402864</v>
      </c>
      <c r="DT78" t="str">
        <f t="shared" si="155"/>
        <v>JUBLFOOD</v>
      </c>
      <c r="DU78" s="13">
        <v>79.208749229052216</v>
      </c>
      <c r="DV78" s="13">
        <v>-23.461878263384069</v>
      </c>
      <c r="DW78" s="13">
        <v>-20.270457533044777</v>
      </c>
      <c r="DX78" s="13">
        <v>24.671810246148688</v>
      </c>
      <c r="DY78" s="13">
        <v>-23.670360549671905</v>
      </c>
      <c r="DZ78" s="13">
        <v>87.455251124815277</v>
      </c>
      <c r="EA78" s="13">
        <v>-18.091685551068711</v>
      </c>
      <c r="EB78" s="13">
        <v>-31.194300314957946</v>
      </c>
      <c r="EC78" s="13">
        <v>-15.084224808857597</v>
      </c>
      <c r="ED78" s="13">
        <v>-7.8027304267463249</v>
      </c>
      <c r="EE78" s="13">
        <v>16.652889877276106</v>
      </c>
      <c r="EF78" s="13">
        <v>67.058467366949657</v>
      </c>
      <c r="EG78" s="13">
        <v>97.63828506825007</v>
      </c>
      <c r="EI78" t="str">
        <f t="shared" si="156"/>
        <v>JUBLFOOD</v>
      </c>
      <c r="EJ78" s="12">
        <f t="shared" si="219"/>
        <v>17.05977</v>
      </c>
      <c r="EK78" s="12">
        <f t="shared" si="220"/>
        <v>9.9046299999999992</v>
      </c>
      <c r="EL78" s="12">
        <f t="shared" si="221"/>
        <v>13.191560000000001</v>
      </c>
      <c r="EM78" s="12">
        <f t="shared" si="222"/>
        <v>16.94622</v>
      </c>
      <c r="EN78" s="12">
        <f t="shared" si="223"/>
        <v>13.70485</v>
      </c>
      <c r="EO78" s="12">
        <f t="shared" si="224"/>
        <v>17.15596</v>
      </c>
      <c r="EP78" s="12">
        <f t="shared" si="225"/>
        <v>9.3316800000000004</v>
      </c>
      <c r="EQ78" s="12">
        <f t="shared" si="226"/>
        <v>11.477830000000001</v>
      </c>
      <c r="ER78" s="12">
        <f t="shared" si="227"/>
        <v>16.24034</v>
      </c>
      <c r="ES78" s="12">
        <f t="shared" si="228"/>
        <v>18.99614</v>
      </c>
      <c r="ET78" s="12">
        <f t="shared" si="229"/>
        <v>22.152429999999999</v>
      </c>
      <c r="EU78" s="12">
        <f t="shared" si="230"/>
        <v>19.38008</v>
      </c>
      <c r="EV78" s="12">
        <f t="shared" si="231"/>
        <v>12.10397</v>
      </c>
      <c r="EW78" s="12">
        <f t="shared" si="232"/>
        <v>5.81724</v>
      </c>
      <c r="EZ78" s="10" t="str">
        <f t="shared" si="157"/>
        <v>JUBLFOOD</v>
      </c>
      <c r="FA78" s="12">
        <f t="shared" si="233"/>
        <v>13.347470000000001</v>
      </c>
      <c r="FB78" s="12">
        <f t="shared" si="234"/>
        <v>14.180644000000001</v>
      </c>
      <c r="FC78" s="12">
        <f t="shared" si="235"/>
        <v>13.494133750000001</v>
      </c>
      <c r="FD78" s="12">
        <f t="shared" si="236"/>
        <v>14.338686923076922</v>
      </c>
      <c r="FF78" s="12"/>
      <c r="FG78" s="10" t="str">
        <f t="shared" si="158"/>
        <v>JUBLFOOD</v>
      </c>
      <c r="FH78" s="12">
        <f t="shared" si="159"/>
        <v>275.27385230499999</v>
      </c>
      <c r="FI78" s="12">
        <f t="shared" si="160"/>
        <v>153.605141205</v>
      </c>
      <c r="FJ78" s="12">
        <f t="shared" si="161"/>
        <v>200.69102523000001</v>
      </c>
      <c r="FK78" s="12">
        <f t="shared" si="162"/>
        <v>251.71475844499997</v>
      </c>
      <c r="FL78" s="12">
        <f t="shared" si="163"/>
        <v>201.90190384499999</v>
      </c>
      <c r="FM78" s="12">
        <f t="shared" si="164"/>
        <v>264.51311089499995</v>
      </c>
      <c r="FN78" s="12">
        <f t="shared" si="165"/>
        <v>141.10733591500002</v>
      </c>
      <c r="FO78" s="12">
        <f t="shared" si="166"/>
        <v>172.27474019499999</v>
      </c>
      <c r="FP78" s="12">
        <f t="shared" si="167"/>
        <v>250.37858925</v>
      </c>
      <c r="FQ78" s="12">
        <f t="shared" si="168"/>
        <v>294.85521234000004</v>
      </c>
      <c r="FR78" s="12">
        <f t="shared" si="169"/>
        <v>319.80905042500001</v>
      </c>
      <c r="FS78" s="12">
        <f t="shared" si="170"/>
        <v>274.15441723000004</v>
      </c>
      <c r="FT78" s="12">
        <f t="shared" si="171"/>
        <v>164.106867225</v>
      </c>
      <c r="FU78" s="12">
        <f t="shared" si="172"/>
        <v>83.033946165000003</v>
      </c>
      <c r="FX78" s="10" t="str">
        <f t="shared" si="173"/>
        <v>JUBLFOOD</v>
      </c>
      <c r="FY78" s="12">
        <f t="shared" si="237"/>
        <v>202.00364162666665</v>
      </c>
      <c r="FZ78" s="12">
        <f t="shared" si="238"/>
        <v>214.485187924</v>
      </c>
      <c r="GA78" s="12">
        <f t="shared" si="239"/>
        <v>204.52332562250001</v>
      </c>
      <c r="GB78" s="12">
        <f t="shared" si="240"/>
        <v>213.24200756653846</v>
      </c>
      <c r="GE78" s="10" t="str">
        <f t="shared" si="174"/>
        <v>JUBLFOOD</v>
      </c>
      <c r="GF78" s="8">
        <f t="shared" si="175"/>
        <v>74289</v>
      </c>
      <c r="GG78" s="8">
        <f t="shared" si="176"/>
        <v>42546</v>
      </c>
      <c r="GH78">
        <f t="shared" si="177"/>
        <v>67384</v>
      </c>
      <c r="GI78" s="8">
        <f t="shared" si="178"/>
        <v>103820</v>
      </c>
      <c r="GJ78" s="8">
        <f t="shared" si="179"/>
        <v>93509</v>
      </c>
      <c r="GK78" s="8">
        <f t="shared" si="180"/>
        <v>106490</v>
      </c>
      <c r="GL78">
        <f t="shared" si="181"/>
        <v>44767</v>
      </c>
      <c r="GM78" s="8">
        <f t="shared" si="182"/>
        <v>60290</v>
      </c>
      <c r="GN78" s="8">
        <f t="shared" si="183"/>
        <v>120932</v>
      </c>
      <c r="GO78" s="8">
        <f t="shared" si="184"/>
        <v>120224</v>
      </c>
      <c r="GP78" s="8">
        <f t="shared" si="185"/>
        <v>107177</v>
      </c>
      <c r="GQ78" s="8">
        <f t="shared" si="186"/>
        <v>148912</v>
      </c>
      <c r="GR78" s="8">
        <f t="shared" si="187"/>
        <v>102878</v>
      </c>
      <c r="GS78" s="8">
        <f t="shared" si="188"/>
        <v>46083</v>
      </c>
      <c r="GV78" s="10" t="str">
        <f t="shared" si="153"/>
        <v>JUBLFOOD</v>
      </c>
      <c r="GW78" s="8">
        <f t="shared" si="241"/>
        <v>71250</v>
      </c>
      <c r="GX78" s="8">
        <f t="shared" si="242"/>
        <v>82749.8</v>
      </c>
      <c r="GY78" s="8">
        <f t="shared" si="243"/>
        <v>79967.25</v>
      </c>
      <c r="GZ78" s="8">
        <f t="shared" si="244"/>
        <v>89616.307692307688</v>
      </c>
      <c r="HC78" s="10" t="str">
        <f t="shared" si="189"/>
        <v>JUBLFOOD</v>
      </c>
      <c r="HD78" s="12">
        <f t="shared" si="190"/>
        <v>4.0874126999452862</v>
      </c>
      <c r="HE78" s="12">
        <f t="shared" si="191"/>
        <v>1.9552430087739479</v>
      </c>
      <c r="HF78" s="12">
        <f t="shared" si="192"/>
        <v>3.178879310344831</v>
      </c>
      <c r="HG78" s="12">
        <f t="shared" si="193"/>
        <v>0.32799080273212339</v>
      </c>
      <c r="HH78" s="12">
        <f t="shared" si="194"/>
        <v>-0.48097798857677576</v>
      </c>
      <c r="HI78" s="12">
        <f t="shared" si="195"/>
        <v>-1.43547000066151</v>
      </c>
      <c r="HJ78" s="12">
        <f t="shared" si="196"/>
        <v>0.661107604398528</v>
      </c>
      <c r="HK78" s="12">
        <f t="shared" si="197"/>
        <v>-0.9842325290496754</v>
      </c>
      <c r="HL78" s="12">
        <f t="shared" si="198"/>
        <v>-1.7603927775444943</v>
      </c>
      <c r="HM78" s="12">
        <f t="shared" si="199"/>
        <v>3.1115557778889507</v>
      </c>
      <c r="HN78" s="12">
        <f t="shared" si="200"/>
        <v>6.8978859615181642</v>
      </c>
      <c r="HO78" s="12">
        <f t="shared" si="201"/>
        <v>2.8992326625162845</v>
      </c>
      <c r="HP78" s="12">
        <f t="shared" si="202"/>
        <v>-2.7379446084633643</v>
      </c>
      <c r="HQ78" s="12">
        <f t="shared" si="203"/>
        <v>1.0235996588001202</v>
      </c>
      <c r="HT78" s="10" t="str">
        <f t="shared" si="204"/>
        <v>JUBLFOOD</v>
      </c>
      <c r="HU78" s="13">
        <f t="shared" si="205"/>
        <v>71</v>
      </c>
      <c r="HV78" s="12">
        <f t="shared" si="206"/>
        <v>43.75</v>
      </c>
      <c r="HW78" s="12">
        <f t="shared" si="207"/>
        <v>60</v>
      </c>
      <c r="HX78" s="12">
        <f t="shared" si="208"/>
        <v>52.25</v>
      </c>
      <c r="HY78">
        <f t="shared" si="209"/>
        <v>50.25</v>
      </c>
      <c r="HZ78" s="12">
        <f t="shared" si="210"/>
        <v>112.75</v>
      </c>
      <c r="IA78" s="12">
        <f t="shared" si="211"/>
        <v>49.799999999999955</v>
      </c>
      <c r="IB78" s="12">
        <f t="shared" si="212"/>
        <v>61</v>
      </c>
      <c r="IC78" s="12">
        <f t="shared" si="213"/>
        <v>75.400000000000091</v>
      </c>
      <c r="ID78" s="12">
        <f t="shared" si="214"/>
        <v>90.850000000000136</v>
      </c>
      <c r="IE78">
        <f t="shared" si="215"/>
        <v>140.04999999999995</v>
      </c>
      <c r="IF78" s="12">
        <f t="shared" si="216"/>
        <v>123.90000000000009</v>
      </c>
      <c r="IG78" s="12">
        <f t="shared" si="217"/>
        <v>101.95000000000005</v>
      </c>
      <c r="IH78" s="12">
        <f t="shared" si="218"/>
        <v>49.900000000000091</v>
      </c>
      <c r="II78" s="13" t="str">
        <f t="shared" si="245"/>
        <v/>
      </c>
      <c r="IJ78" t="str">
        <f t="shared" si="246"/>
        <v/>
      </c>
      <c r="IK78" t="str">
        <f t="shared" si="247"/>
        <v/>
      </c>
      <c r="IL78" t="str">
        <f t="shared" si="248"/>
        <v/>
      </c>
    </row>
    <row r="79" spans="1:246" x14ac:dyDescent="0.25">
      <c r="A79" t="s">
        <v>87</v>
      </c>
      <c r="B79" s="10">
        <v>43951</v>
      </c>
      <c r="C79" s="12">
        <v>85.897999999999996</v>
      </c>
      <c r="D79" s="12">
        <v>352.24320201999996</v>
      </c>
      <c r="E79" s="8">
        <v>143909</v>
      </c>
      <c r="F79" s="12">
        <v>3.2051282051282048</v>
      </c>
      <c r="G79" s="13">
        <v>36.100000000000023</v>
      </c>
      <c r="H79" s="10" t="s">
        <v>87</v>
      </c>
      <c r="I79" s="10">
        <v>43950</v>
      </c>
      <c r="J79" s="12">
        <v>25.66919</v>
      </c>
      <c r="K79" s="12">
        <v>99.249238575000007</v>
      </c>
      <c r="L79" s="8">
        <v>43356</v>
      </c>
      <c r="M79" s="12">
        <v>1.4026508814824317</v>
      </c>
      <c r="N79" s="12">
        <v>15</v>
      </c>
      <c r="O79" s="12" t="s">
        <v>87</v>
      </c>
      <c r="P79" s="10">
        <v>43949</v>
      </c>
      <c r="Q79" s="12">
        <v>82.012219999999999</v>
      </c>
      <c r="R79" s="12">
        <v>315.09125422</v>
      </c>
      <c r="S79">
        <v>148192</v>
      </c>
      <c r="T79" s="12">
        <v>11.286390362828058</v>
      </c>
      <c r="U79" s="12">
        <v>28.850000000000023</v>
      </c>
      <c r="V79" s="12" t="s">
        <v>87</v>
      </c>
      <c r="W79" s="7">
        <v>43948</v>
      </c>
      <c r="X79" s="12">
        <v>25.87311</v>
      </c>
      <c r="Y79" s="12">
        <v>90.895940270000011</v>
      </c>
      <c r="Z79" s="8">
        <v>45091</v>
      </c>
      <c r="AA79" s="12">
        <v>5.5184960582170977</v>
      </c>
      <c r="AB79" s="12">
        <v>27.300000000000011</v>
      </c>
      <c r="AC79" s="8" t="s">
        <v>87</v>
      </c>
      <c r="AD79" s="10">
        <v>43945</v>
      </c>
      <c r="AE79" s="12">
        <v>29.696100000000001</v>
      </c>
      <c r="AF79" s="12">
        <v>101.292662025</v>
      </c>
      <c r="AG79" s="8">
        <v>32481</v>
      </c>
      <c r="AH79" s="12">
        <v>-5.8132875143184455</v>
      </c>
      <c r="AI79">
        <v>22.850000000000023</v>
      </c>
      <c r="AJ79" s="12" t="s">
        <v>87</v>
      </c>
      <c r="AK79" s="7">
        <v>43944</v>
      </c>
      <c r="AL79" s="12">
        <v>26.223659999999999</v>
      </c>
      <c r="AM79" s="12">
        <v>92.201924030000001</v>
      </c>
      <c r="AN79" s="8">
        <v>38873</v>
      </c>
      <c r="AO79" s="12">
        <v>1.5873015873015837</v>
      </c>
      <c r="AP79" s="12">
        <v>12.300000000000011</v>
      </c>
      <c r="AQ79" t="s">
        <v>87</v>
      </c>
      <c r="AR79" s="10">
        <v>43943</v>
      </c>
      <c r="AS79" s="12">
        <v>28.875900000000001</v>
      </c>
      <c r="AT79" s="12">
        <v>96.374229880000001</v>
      </c>
      <c r="AU79">
        <v>44845</v>
      </c>
      <c r="AV79" s="12">
        <v>6.9756554307116181</v>
      </c>
      <c r="AW79" s="12">
        <v>32.699999999999989</v>
      </c>
      <c r="AX79" s="10" t="s">
        <v>87</v>
      </c>
      <c r="AY79" s="10">
        <v>43942</v>
      </c>
      <c r="AZ79" s="12">
        <v>32.488370000000003</v>
      </c>
      <c r="BA79" s="12">
        <v>106.791027865</v>
      </c>
      <c r="BB79" s="8">
        <v>47047</v>
      </c>
      <c r="BC79" s="12">
        <v>-7.141813933109403</v>
      </c>
      <c r="BD79" s="12">
        <v>24.899999999999977</v>
      </c>
      <c r="BE79" s="12" t="s">
        <v>87</v>
      </c>
      <c r="BF79" s="10">
        <v>43941</v>
      </c>
      <c r="BG79" s="12">
        <v>33.281210000000002</v>
      </c>
      <c r="BH79" s="12">
        <v>118.35515446500001</v>
      </c>
      <c r="BI79">
        <v>39401</v>
      </c>
      <c r="BJ79" s="12">
        <v>-4.6820405310971349</v>
      </c>
      <c r="BK79" s="12">
        <v>30.800000000000011</v>
      </c>
      <c r="BL79" s="12" t="s">
        <v>87</v>
      </c>
      <c r="BM79" s="7">
        <v>43938</v>
      </c>
      <c r="BN79" s="12">
        <v>39.52243</v>
      </c>
      <c r="BO79" s="12">
        <v>136.479534005</v>
      </c>
      <c r="BP79" s="8">
        <v>59818</v>
      </c>
      <c r="BQ79" s="12">
        <v>8.7793783169067439</v>
      </c>
      <c r="BR79" s="12">
        <v>25.850000000000023</v>
      </c>
      <c r="BS79" t="s">
        <v>87</v>
      </c>
      <c r="BT79" s="10">
        <v>43937</v>
      </c>
      <c r="BU79" s="12">
        <v>39.460479999999997</v>
      </c>
      <c r="BV79" s="12">
        <v>127.20150484000001</v>
      </c>
      <c r="BW79" s="8">
        <v>60326</v>
      </c>
      <c r="BX79" s="12">
        <v>4.5698924731182764</v>
      </c>
      <c r="BY79">
        <v>28</v>
      </c>
      <c r="BZ79" s="12" t="s">
        <v>87</v>
      </c>
      <c r="CA79" s="7">
        <v>43936</v>
      </c>
      <c r="CB79" s="12">
        <v>45.760019999999997</v>
      </c>
      <c r="CC79" s="12">
        <v>149.81246851</v>
      </c>
      <c r="CD79" s="8">
        <v>62894</v>
      </c>
      <c r="CE79" s="12">
        <v>-4.670495767835547</v>
      </c>
      <c r="CF79" s="12">
        <v>35.199999999999989</v>
      </c>
      <c r="CG79" s="12" t="s">
        <v>87</v>
      </c>
      <c r="CH79" s="10">
        <v>43934</v>
      </c>
      <c r="CI79" s="12">
        <v>34.779409999999999</v>
      </c>
      <c r="CJ79" s="12">
        <v>113.100817405</v>
      </c>
      <c r="CK79" s="8">
        <v>37784</v>
      </c>
      <c r="CL79" s="12">
        <v>-0.7285974499089185</v>
      </c>
      <c r="CM79" s="12">
        <v>16.199999999999989</v>
      </c>
      <c r="CN79" s="12" t="s">
        <v>87</v>
      </c>
      <c r="CO79" s="10">
        <v>43930</v>
      </c>
      <c r="CP79" s="12">
        <v>25.729430000000001</v>
      </c>
      <c r="CQ79" s="12">
        <v>83.151883829999989</v>
      </c>
      <c r="CR79" s="8">
        <v>35295</v>
      </c>
      <c r="CS79" s="12">
        <v>3.5617745269518171</v>
      </c>
      <c r="CT79" s="12">
        <v>22.899999999999977</v>
      </c>
      <c r="CU79" s="12" t="s">
        <v>87</v>
      </c>
      <c r="CV79" s="10">
        <v>43929</v>
      </c>
      <c r="CW79" s="12">
        <v>30.917290000000001</v>
      </c>
      <c r="CX79" s="12">
        <v>97.088012910000003</v>
      </c>
      <c r="CY79" s="8">
        <v>55767</v>
      </c>
      <c r="CZ79" s="12">
        <v>-1.209550738297211</v>
      </c>
      <c r="DA79" s="12">
        <v>25.699999999999989</v>
      </c>
      <c r="DD79" t="str">
        <f t="shared" si="154"/>
        <v>JUSTDIAL</v>
      </c>
      <c r="DE79" s="12">
        <v>234.63463397169915</v>
      </c>
      <c r="DF79" s="12">
        <v>-68.70077410415179</v>
      </c>
      <c r="DG79" s="12">
        <v>216.9785928324813</v>
      </c>
      <c r="DH79" s="12">
        <v>-12.873710689282433</v>
      </c>
      <c r="DI79" s="12">
        <v>13.241629886903668</v>
      </c>
      <c r="DJ79" s="12">
        <v>-9.1849604687646185</v>
      </c>
      <c r="DK79" s="12">
        <v>-11.119271296159216</v>
      </c>
      <c r="DL79" s="12">
        <v>-2.3822451166889613</v>
      </c>
      <c r="DM79" s="12">
        <v>-15.791589737776748</v>
      </c>
      <c r="DN79" s="12">
        <v>0.15699251504290637</v>
      </c>
      <c r="DO79" s="12">
        <v>-13.766471255912915</v>
      </c>
      <c r="DP79" s="12">
        <v>31.572157204506919</v>
      </c>
      <c r="DQ79" s="12">
        <v>35.173651340119065</v>
      </c>
      <c r="DT79" t="str">
        <f t="shared" si="155"/>
        <v>JUSTDIAL</v>
      </c>
      <c r="DU79" s="13">
        <v>254.90771221768028</v>
      </c>
      <c r="DV79" s="13">
        <v>-68.501430221956227</v>
      </c>
      <c r="DW79" s="13">
        <v>246.6505250774056</v>
      </c>
      <c r="DX79" s="13">
        <v>-10.264042376963079</v>
      </c>
      <c r="DY79" s="13">
        <v>9.8595968475040916</v>
      </c>
      <c r="DZ79" s="13">
        <v>-4.3292754247635816</v>
      </c>
      <c r="EA79" s="13">
        <v>-9.7543756186787611</v>
      </c>
      <c r="EB79" s="13">
        <v>-9.770699596712328</v>
      </c>
      <c r="EC79" s="13">
        <v>-13.279924841578076</v>
      </c>
      <c r="ED79" s="13">
        <v>7.2939617944538711</v>
      </c>
      <c r="EE79" s="13">
        <v>-15.092845004747188</v>
      </c>
      <c r="EF79" s="13">
        <v>32.459227039482954</v>
      </c>
      <c r="EG79" s="13">
        <v>36.017143804257238</v>
      </c>
      <c r="EI79" t="str">
        <f t="shared" si="156"/>
        <v>JUSTDIAL</v>
      </c>
      <c r="EJ79" s="12">
        <f t="shared" si="219"/>
        <v>85.897999999999996</v>
      </c>
      <c r="EK79" s="12">
        <f t="shared" si="220"/>
        <v>25.66919</v>
      </c>
      <c r="EL79" s="12">
        <f t="shared" si="221"/>
        <v>82.012219999999999</v>
      </c>
      <c r="EM79" s="12">
        <f t="shared" si="222"/>
        <v>25.87311</v>
      </c>
      <c r="EN79" s="12">
        <f t="shared" si="223"/>
        <v>29.696100000000001</v>
      </c>
      <c r="EO79" s="12">
        <f t="shared" si="224"/>
        <v>26.223659999999999</v>
      </c>
      <c r="EP79" s="12">
        <f t="shared" si="225"/>
        <v>28.875900000000001</v>
      </c>
      <c r="EQ79" s="12">
        <f t="shared" si="226"/>
        <v>32.488370000000003</v>
      </c>
      <c r="ER79" s="12">
        <f t="shared" si="227"/>
        <v>33.281210000000002</v>
      </c>
      <c r="ES79" s="12">
        <f t="shared" si="228"/>
        <v>39.52243</v>
      </c>
      <c r="ET79" s="12">
        <f t="shared" si="229"/>
        <v>39.460479999999997</v>
      </c>
      <c r="EU79" s="12">
        <f t="shared" si="230"/>
        <v>45.760019999999997</v>
      </c>
      <c r="EV79" s="12">
        <f t="shared" si="231"/>
        <v>34.779409999999999</v>
      </c>
      <c r="EW79" s="12">
        <f t="shared" si="232"/>
        <v>25.729430000000001</v>
      </c>
      <c r="EZ79" s="10" t="str">
        <f t="shared" si="157"/>
        <v>JUSTDIAL</v>
      </c>
      <c r="FA79" s="12">
        <f t="shared" si="233"/>
        <v>44.51817333333333</v>
      </c>
      <c r="FB79" s="12">
        <f t="shared" si="234"/>
        <v>37.894855999999997</v>
      </c>
      <c r="FC79" s="12">
        <f t="shared" si="235"/>
        <v>35.514969999999998</v>
      </c>
      <c r="FD79" s="12">
        <f t="shared" si="236"/>
        <v>36.105502307692305</v>
      </c>
      <c r="FF79" s="12"/>
      <c r="FG79" s="10" t="str">
        <f t="shared" si="158"/>
        <v>JUSTDIAL</v>
      </c>
      <c r="FH79" s="12">
        <f t="shared" si="159"/>
        <v>352.24320201999996</v>
      </c>
      <c r="FI79" s="12">
        <f t="shared" si="160"/>
        <v>99.249238575000007</v>
      </c>
      <c r="FJ79" s="12">
        <f t="shared" si="161"/>
        <v>315.09125422</v>
      </c>
      <c r="FK79" s="12">
        <f t="shared" si="162"/>
        <v>90.895940270000011</v>
      </c>
      <c r="FL79" s="12">
        <f t="shared" si="163"/>
        <v>101.292662025</v>
      </c>
      <c r="FM79" s="12">
        <f t="shared" si="164"/>
        <v>92.201924030000001</v>
      </c>
      <c r="FN79" s="12">
        <f t="shared" si="165"/>
        <v>96.374229880000001</v>
      </c>
      <c r="FO79" s="12">
        <f t="shared" si="166"/>
        <v>106.791027865</v>
      </c>
      <c r="FP79" s="12">
        <f t="shared" si="167"/>
        <v>118.35515446500001</v>
      </c>
      <c r="FQ79" s="12">
        <f t="shared" si="168"/>
        <v>136.479534005</v>
      </c>
      <c r="FR79" s="12">
        <f t="shared" si="169"/>
        <v>127.20150484000001</v>
      </c>
      <c r="FS79" s="12">
        <f t="shared" si="170"/>
        <v>149.81246851</v>
      </c>
      <c r="FT79" s="12">
        <f t="shared" si="171"/>
        <v>113.100817405</v>
      </c>
      <c r="FU79" s="12">
        <f t="shared" si="172"/>
        <v>83.151883829999989</v>
      </c>
      <c r="FX79" s="10" t="str">
        <f t="shared" si="173"/>
        <v>JUSTDIAL</v>
      </c>
      <c r="FY79" s="12">
        <f t="shared" si="237"/>
        <v>168.41214435500001</v>
      </c>
      <c r="FZ79" s="12">
        <f t="shared" si="238"/>
        <v>139.74620382400002</v>
      </c>
      <c r="GA79" s="12">
        <f t="shared" si="239"/>
        <v>127.53142891625002</v>
      </c>
      <c r="GB79" s="12">
        <f t="shared" si="240"/>
        <v>125.38443384000003</v>
      </c>
      <c r="GE79" s="10" t="str">
        <f t="shared" si="174"/>
        <v>JUSTDIAL</v>
      </c>
      <c r="GF79" s="8">
        <f t="shared" si="175"/>
        <v>143909</v>
      </c>
      <c r="GG79" s="8">
        <f t="shared" si="176"/>
        <v>43356</v>
      </c>
      <c r="GH79">
        <f t="shared" si="177"/>
        <v>148192</v>
      </c>
      <c r="GI79" s="8">
        <f t="shared" si="178"/>
        <v>45091</v>
      </c>
      <c r="GJ79" s="8">
        <f t="shared" si="179"/>
        <v>32481</v>
      </c>
      <c r="GK79" s="8">
        <f t="shared" si="180"/>
        <v>38873</v>
      </c>
      <c r="GL79">
        <f t="shared" si="181"/>
        <v>44845</v>
      </c>
      <c r="GM79" s="8">
        <f t="shared" si="182"/>
        <v>47047</v>
      </c>
      <c r="GN79" s="8">
        <f t="shared" si="183"/>
        <v>39401</v>
      </c>
      <c r="GO79" s="8">
        <f t="shared" si="184"/>
        <v>59818</v>
      </c>
      <c r="GP79" s="8">
        <f t="shared" si="185"/>
        <v>60326</v>
      </c>
      <c r="GQ79" s="8">
        <f t="shared" si="186"/>
        <v>62894</v>
      </c>
      <c r="GR79" s="8">
        <f t="shared" si="187"/>
        <v>37784</v>
      </c>
      <c r="GS79" s="8">
        <f t="shared" si="188"/>
        <v>35295</v>
      </c>
      <c r="GV79" s="10" t="str">
        <f t="shared" si="153"/>
        <v>JUSTDIAL</v>
      </c>
      <c r="GW79" s="8">
        <f t="shared" si="241"/>
        <v>78879.666666666672</v>
      </c>
      <c r="GX79" s="8">
        <f t="shared" si="242"/>
        <v>61598.6</v>
      </c>
      <c r="GY79" s="8">
        <f t="shared" si="243"/>
        <v>54910.75</v>
      </c>
      <c r="GZ79" s="8">
        <f t="shared" si="244"/>
        <v>53492.538461538461</v>
      </c>
      <c r="HC79" s="10" t="str">
        <f t="shared" si="189"/>
        <v>JUSTDIAL</v>
      </c>
      <c r="HD79" s="12">
        <f t="shared" si="190"/>
        <v>3.2051282051282048</v>
      </c>
      <c r="HE79" s="12">
        <f t="shared" si="191"/>
        <v>1.4026508814824317</v>
      </c>
      <c r="HF79" s="12">
        <f t="shared" si="192"/>
        <v>11.286390362828058</v>
      </c>
      <c r="HG79" s="12">
        <f t="shared" si="193"/>
        <v>5.5184960582170977</v>
      </c>
      <c r="HH79" s="12">
        <f t="shared" si="194"/>
        <v>-5.8132875143184455</v>
      </c>
      <c r="HI79" s="12">
        <f t="shared" si="195"/>
        <v>1.5873015873015837</v>
      </c>
      <c r="HJ79" s="12">
        <f t="shared" si="196"/>
        <v>6.9756554307116181</v>
      </c>
      <c r="HK79" s="12">
        <f t="shared" si="197"/>
        <v>-7.141813933109403</v>
      </c>
      <c r="HL79" s="12">
        <f t="shared" si="198"/>
        <v>-4.6820405310971349</v>
      </c>
      <c r="HM79" s="12">
        <f t="shared" si="199"/>
        <v>8.7793783169067439</v>
      </c>
      <c r="HN79" s="12">
        <f t="shared" si="200"/>
        <v>4.5698924731182764</v>
      </c>
      <c r="HO79" s="12">
        <f t="shared" si="201"/>
        <v>-4.670495767835547</v>
      </c>
      <c r="HP79" s="12">
        <f t="shared" si="202"/>
        <v>-0.7285974499089185</v>
      </c>
      <c r="HQ79" s="12">
        <f t="shared" si="203"/>
        <v>3.5617745269518171</v>
      </c>
      <c r="HT79" s="10" t="str">
        <f t="shared" si="204"/>
        <v>JUSTDIAL</v>
      </c>
      <c r="HU79" s="13">
        <f t="shared" si="205"/>
        <v>36.100000000000023</v>
      </c>
      <c r="HV79" s="12">
        <f t="shared" si="206"/>
        <v>15</v>
      </c>
      <c r="HW79" s="12">
        <f t="shared" si="207"/>
        <v>28.850000000000023</v>
      </c>
      <c r="HX79" s="12">
        <f t="shared" si="208"/>
        <v>27.300000000000011</v>
      </c>
      <c r="HY79">
        <f t="shared" si="209"/>
        <v>22.850000000000023</v>
      </c>
      <c r="HZ79" s="12">
        <f t="shared" si="210"/>
        <v>12.300000000000011</v>
      </c>
      <c r="IA79" s="12">
        <f t="shared" si="211"/>
        <v>32.699999999999989</v>
      </c>
      <c r="IB79" s="12">
        <f t="shared" si="212"/>
        <v>24.899999999999977</v>
      </c>
      <c r="IC79" s="12">
        <f t="shared" si="213"/>
        <v>30.800000000000011</v>
      </c>
      <c r="ID79" s="12">
        <f t="shared" si="214"/>
        <v>25.850000000000023</v>
      </c>
      <c r="IE79">
        <f t="shared" si="215"/>
        <v>28</v>
      </c>
      <c r="IF79" s="12">
        <f t="shared" si="216"/>
        <v>35.199999999999989</v>
      </c>
      <c r="IG79" s="12">
        <f t="shared" si="217"/>
        <v>16.199999999999989</v>
      </c>
      <c r="IH79" s="12">
        <f t="shared" si="218"/>
        <v>22.899999999999977</v>
      </c>
      <c r="II79" s="13" t="str">
        <f t="shared" si="245"/>
        <v/>
      </c>
      <c r="IJ79" t="str">
        <f t="shared" si="246"/>
        <v/>
      </c>
      <c r="IK79" t="str">
        <f t="shared" si="247"/>
        <v/>
      </c>
      <c r="IL79" t="str">
        <f t="shared" si="248"/>
        <v/>
      </c>
    </row>
    <row r="80" spans="1:246" x14ac:dyDescent="0.25">
      <c r="A80" t="s">
        <v>88</v>
      </c>
      <c r="B80" s="10">
        <v>43951</v>
      </c>
      <c r="C80" s="12">
        <v>62.72569</v>
      </c>
      <c r="D80" s="12">
        <v>853.09447747000002</v>
      </c>
      <c r="E80" s="8">
        <v>147161</v>
      </c>
      <c r="F80" s="12">
        <v>2.0823135143276796</v>
      </c>
      <c r="G80" s="13">
        <v>45.950000000000045</v>
      </c>
      <c r="H80" s="10" t="s">
        <v>88</v>
      </c>
      <c r="I80" s="10">
        <v>43950</v>
      </c>
      <c r="J80" s="12">
        <v>67.039730000000006</v>
      </c>
      <c r="K80" s="12">
        <v>889.12210154000002</v>
      </c>
      <c r="L80" s="8">
        <v>150188</v>
      </c>
      <c r="M80" s="12">
        <v>-0.12437342177666233</v>
      </c>
      <c r="N80" s="12">
        <v>36.799999999999955</v>
      </c>
      <c r="O80" s="12" t="s">
        <v>88</v>
      </c>
      <c r="P80" s="10">
        <v>43949</v>
      </c>
      <c r="Q80" s="12">
        <v>66.784499999999994</v>
      </c>
      <c r="R80" s="12">
        <v>884.55555762000006</v>
      </c>
      <c r="S80">
        <v>177924</v>
      </c>
      <c r="T80" s="12">
        <v>1.7221540349800588</v>
      </c>
      <c r="U80" s="12">
        <v>26.400000000000091</v>
      </c>
      <c r="V80" s="12" t="s">
        <v>88</v>
      </c>
      <c r="W80" s="7">
        <v>43948</v>
      </c>
      <c r="X80" s="12">
        <v>77.714190000000002</v>
      </c>
      <c r="Y80" s="12">
        <v>1010.729040975</v>
      </c>
      <c r="Z80" s="8">
        <v>258885</v>
      </c>
      <c r="AA80" s="12">
        <v>5.5261990238392968</v>
      </c>
      <c r="AB80" s="12">
        <v>73</v>
      </c>
      <c r="AC80" s="8" t="s">
        <v>88</v>
      </c>
      <c r="AD80" s="10">
        <v>43945</v>
      </c>
      <c r="AE80" s="12">
        <v>67.842370000000003</v>
      </c>
      <c r="AF80" s="12">
        <v>841.70140698</v>
      </c>
      <c r="AG80" s="8">
        <v>198346</v>
      </c>
      <c r="AH80" s="12">
        <v>-0.61217140799424563</v>
      </c>
      <c r="AI80">
        <v>44.650000000000091</v>
      </c>
      <c r="AJ80" s="12" t="s">
        <v>88</v>
      </c>
      <c r="AK80" s="7">
        <v>43944</v>
      </c>
      <c r="AL80" s="12">
        <v>105.58454999999999</v>
      </c>
      <c r="AM80" s="12">
        <v>1287.98130808</v>
      </c>
      <c r="AN80" s="8">
        <v>330907</v>
      </c>
      <c r="AO80" s="12">
        <v>8.3105498416004853</v>
      </c>
      <c r="AP80" s="12">
        <v>96.900000000000091</v>
      </c>
      <c r="AQ80" t="s">
        <v>88</v>
      </c>
      <c r="AR80" s="10">
        <v>43943</v>
      </c>
      <c r="AS80" s="12">
        <v>69.636970000000005</v>
      </c>
      <c r="AT80" s="12">
        <v>796.11976971000001</v>
      </c>
      <c r="AU80">
        <v>164073</v>
      </c>
      <c r="AV80" s="12">
        <v>2.6766358447993626</v>
      </c>
      <c r="AW80" s="12">
        <v>58.549999999999955</v>
      </c>
      <c r="AX80" s="10" t="s">
        <v>88</v>
      </c>
      <c r="AY80" s="10">
        <v>43942</v>
      </c>
      <c r="AZ80" s="12">
        <v>47.998480000000001</v>
      </c>
      <c r="BA80" s="12">
        <v>546.93436156500002</v>
      </c>
      <c r="BB80" s="8">
        <v>191697</v>
      </c>
      <c r="BC80" s="12">
        <v>-4.2241562300997666</v>
      </c>
      <c r="BD80" s="12">
        <v>30</v>
      </c>
      <c r="BE80" s="12" t="s">
        <v>88</v>
      </c>
      <c r="BF80" s="10">
        <v>43941</v>
      </c>
      <c r="BG80" s="12">
        <v>65.6023</v>
      </c>
      <c r="BH80" s="12">
        <v>783.26223041000003</v>
      </c>
      <c r="BI80">
        <v>200813</v>
      </c>
      <c r="BJ80" s="12">
        <v>-0.71232876712329152</v>
      </c>
      <c r="BK80" s="12">
        <v>52.25</v>
      </c>
      <c r="BL80" s="12" t="s">
        <v>88</v>
      </c>
      <c r="BM80" s="7">
        <v>43938</v>
      </c>
      <c r="BN80" s="12">
        <v>85.854619999999997</v>
      </c>
      <c r="BO80" s="12">
        <v>997.26858576500001</v>
      </c>
      <c r="BP80" s="8">
        <v>249175</v>
      </c>
      <c r="BQ80" s="12">
        <v>5.6727240571251798</v>
      </c>
      <c r="BR80" s="12">
        <v>62.950000000000045</v>
      </c>
      <c r="BS80" t="s">
        <v>88</v>
      </c>
      <c r="BT80" s="10">
        <v>43937</v>
      </c>
      <c r="BU80" s="12">
        <v>110.5521</v>
      </c>
      <c r="BV80" s="12">
        <v>1256.981061575</v>
      </c>
      <c r="BW80" s="8">
        <v>389029</v>
      </c>
      <c r="BX80" s="12">
        <v>-3.3013844515441959</v>
      </c>
      <c r="BY80">
        <v>50.5</v>
      </c>
      <c r="BZ80" s="12" t="s">
        <v>88</v>
      </c>
      <c r="CA80" s="7">
        <v>43936</v>
      </c>
      <c r="CB80" s="12">
        <v>90.457509999999999</v>
      </c>
      <c r="CC80" s="12">
        <v>1100.442766695</v>
      </c>
      <c r="CD80" s="8">
        <v>279371</v>
      </c>
      <c r="CE80" s="12">
        <v>-5.6679190982492678</v>
      </c>
      <c r="CF80" s="12">
        <v>117.65000000000009</v>
      </c>
      <c r="CG80" s="12" t="s">
        <v>88</v>
      </c>
      <c r="CH80" s="10">
        <v>43934</v>
      </c>
      <c r="CI80" s="12">
        <v>42.505969999999998</v>
      </c>
      <c r="CJ80" s="12">
        <v>525.74588829499999</v>
      </c>
      <c r="CK80" s="8">
        <v>184796</v>
      </c>
      <c r="CL80" s="12">
        <v>-1.2491161913740347</v>
      </c>
      <c r="CM80" s="12">
        <v>41.150000000000091</v>
      </c>
      <c r="CN80" s="12" t="s">
        <v>88</v>
      </c>
      <c r="CO80" s="10">
        <v>43930</v>
      </c>
      <c r="CP80" s="12">
        <v>80.974019999999996</v>
      </c>
      <c r="CQ80" s="12">
        <v>1011.72434455</v>
      </c>
      <c r="CR80" s="8">
        <v>254962</v>
      </c>
      <c r="CS80" s="12">
        <v>6.5970614238201417</v>
      </c>
      <c r="CT80" s="12">
        <v>91.100000000000136</v>
      </c>
      <c r="CU80" s="12" t="s">
        <v>88</v>
      </c>
      <c r="CV80" s="10">
        <v>43929</v>
      </c>
      <c r="CW80" s="12">
        <v>74.051100000000005</v>
      </c>
      <c r="CX80" s="12">
        <v>888.99020712499998</v>
      </c>
      <c r="CY80" s="8">
        <v>301897</v>
      </c>
      <c r="CZ80" s="12">
        <v>-0.65105796919994607</v>
      </c>
      <c r="DA80" s="12">
        <v>82.200000000000045</v>
      </c>
      <c r="DD80" t="str">
        <f t="shared" si="154"/>
        <v>KOTAKBANK</v>
      </c>
      <c r="DE80" s="12">
        <v>-6.4350497831659013</v>
      </c>
      <c r="DF80" s="12">
        <v>0.3821695153815805</v>
      </c>
      <c r="DG80" s="12">
        <v>-14.063956659652513</v>
      </c>
      <c r="DH80" s="12">
        <v>14.551113117068285</v>
      </c>
      <c r="DI80" s="12">
        <v>-35.74593063094931</v>
      </c>
      <c r="DJ80" s="12">
        <v>51.621401677873102</v>
      </c>
      <c r="DK80" s="12">
        <v>45.081615084477683</v>
      </c>
      <c r="DL80" s="12">
        <v>-26.834150631913818</v>
      </c>
      <c r="DM80" s="12">
        <v>-23.589085829044492</v>
      </c>
      <c r="DN80" s="12">
        <v>-22.340127415037799</v>
      </c>
      <c r="DO80" s="12">
        <v>22.214396571384729</v>
      </c>
      <c r="DP80" s="12">
        <v>112.81130627062505</v>
      </c>
      <c r="DQ80" s="12">
        <v>-47.506657073466279</v>
      </c>
      <c r="DT80" t="str">
        <f t="shared" si="155"/>
        <v>KOTAKBANK</v>
      </c>
      <c r="DU80" s="13">
        <v>-4.0520445963044347</v>
      </c>
      <c r="DV80" s="13">
        <v>0.51625292279964607</v>
      </c>
      <c r="DW80" s="13">
        <v>-12.483413282880113</v>
      </c>
      <c r="DX80" s="13">
        <v>20.081662284665317</v>
      </c>
      <c r="DY80" s="13">
        <v>-34.649563491357775</v>
      </c>
      <c r="DZ80" s="13">
        <v>61.782354500399947</v>
      </c>
      <c r="EA80" s="13">
        <v>45.560386338130215</v>
      </c>
      <c r="EB80" s="13">
        <v>-30.172253897815775</v>
      </c>
      <c r="EC80" s="13">
        <v>-21.459249635426623</v>
      </c>
      <c r="ED80" s="13">
        <v>-20.661606109210563</v>
      </c>
      <c r="EE80" s="13">
        <v>14.225028290216052</v>
      </c>
      <c r="EF80" s="13">
        <v>109.31076993559546</v>
      </c>
      <c r="EG80" s="13">
        <v>-48.034670597074147</v>
      </c>
      <c r="EI80" t="str">
        <f t="shared" si="156"/>
        <v>KOTAKBANK</v>
      </c>
      <c r="EJ80" s="12">
        <f t="shared" si="219"/>
        <v>62.72569</v>
      </c>
      <c r="EK80" s="12">
        <f t="shared" si="220"/>
        <v>67.039730000000006</v>
      </c>
      <c r="EL80" s="12">
        <f t="shared" si="221"/>
        <v>66.784499999999994</v>
      </c>
      <c r="EM80" s="12">
        <f t="shared" si="222"/>
        <v>77.714190000000002</v>
      </c>
      <c r="EN80" s="12">
        <f t="shared" si="223"/>
        <v>67.842370000000003</v>
      </c>
      <c r="EO80" s="12">
        <f t="shared" si="224"/>
        <v>105.58454999999999</v>
      </c>
      <c r="EP80" s="12">
        <f t="shared" si="225"/>
        <v>69.636970000000005</v>
      </c>
      <c r="EQ80" s="12">
        <f t="shared" si="226"/>
        <v>47.998480000000001</v>
      </c>
      <c r="ER80" s="12">
        <f t="shared" si="227"/>
        <v>65.6023</v>
      </c>
      <c r="ES80" s="12">
        <f t="shared" si="228"/>
        <v>85.854619999999997</v>
      </c>
      <c r="ET80" s="12">
        <f t="shared" si="229"/>
        <v>110.5521</v>
      </c>
      <c r="EU80" s="12">
        <f t="shared" si="230"/>
        <v>90.457509999999999</v>
      </c>
      <c r="EV80" s="12">
        <f t="shared" si="231"/>
        <v>42.505969999999998</v>
      </c>
      <c r="EW80" s="12">
        <f t="shared" si="232"/>
        <v>80.974019999999996</v>
      </c>
      <c r="EZ80" s="10" t="str">
        <f t="shared" si="157"/>
        <v>KOTAKBANK</v>
      </c>
      <c r="FA80" s="12">
        <f t="shared" si="233"/>
        <v>70.512806666666663</v>
      </c>
      <c r="FB80" s="12">
        <f t="shared" si="234"/>
        <v>76.993067999999994</v>
      </c>
      <c r="FC80" s="12">
        <f t="shared" si="235"/>
        <v>71.025386249999997</v>
      </c>
      <c r="FD80" s="12">
        <f t="shared" si="236"/>
        <v>75.272869999999998</v>
      </c>
      <c r="FF80" s="12"/>
      <c r="FG80" s="10" t="str">
        <f t="shared" si="158"/>
        <v>KOTAKBANK</v>
      </c>
      <c r="FH80" s="12">
        <f t="shared" si="159"/>
        <v>853.09447747000002</v>
      </c>
      <c r="FI80" s="12">
        <f t="shared" si="160"/>
        <v>889.12210154000002</v>
      </c>
      <c r="FJ80" s="12">
        <f t="shared" si="161"/>
        <v>884.55555762000006</v>
      </c>
      <c r="FK80" s="12">
        <f t="shared" si="162"/>
        <v>1010.729040975</v>
      </c>
      <c r="FL80" s="12">
        <f t="shared" si="163"/>
        <v>841.70140698</v>
      </c>
      <c r="FM80" s="12">
        <f t="shared" si="164"/>
        <v>1287.98130808</v>
      </c>
      <c r="FN80" s="12">
        <f t="shared" si="165"/>
        <v>796.11976971000001</v>
      </c>
      <c r="FO80" s="12">
        <f t="shared" si="166"/>
        <v>546.93436156500002</v>
      </c>
      <c r="FP80" s="12">
        <f t="shared" si="167"/>
        <v>783.26223041000003</v>
      </c>
      <c r="FQ80" s="12">
        <f t="shared" si="168"/>
        <v>997.26858576500001</v>
      </c>
      <c r="FR80" s="12">
        <f t="shared" si="169"/>
        <v>1256.981061575</v>
      </c>
      <c r="FS80" s="12">
        <f t="shared" si="170"/>
        <v>1100.442766695</v>
      </c>
      <c r="FT80" s="12">
        <f t="shared" si="171"/>
        <v>525.74588829499999</v>
      </c>
      <c r="FU80" s="12">
        <f t="shared" si="172"/>
        <v>1011.72434455</v>
      </c>
      <c r="FX80" s="10" t="str">
        <f t="shared" si="173"/>
        <v>KOTAKBANK</v>
      </c>
      <c r="FY80" s="12">
        <f t="shared" si="237"/>
        <v>928.13556671166668</v>
      </c>
      <c r="FZ80" s="12">
        <f t="shared" si="238"/>
        <v>982.81788303899998</v>
      </c>
      <c r="GA80" s="12">
        <f t="shared" si="239"/>
        <v>880.05072210999992</v>
      </c>
      <c r="GB80" s="12">
        <f t="shared" si="240"/>
        <v>917.88987875076918</v>
      </c>
      <c r="GE80" s="10" t="str">
        <f t="shared" si="174"/>
        <v>KOTAKBANK</v>
      </c>
      <c r="GF80" s="8">
        <f t="shared" si="175"/>
        <v>147161</v>
      </c>
      <c r="GG80" s="8">
        <f t="shared" si="176"/>
        <v>150188</v>
      </c>
      <c r="GH80">
        <f t="shared" si="177"/>
        <v>177924</v>
      </c>
      <c r="GI80" s="8">
        <f t="shared" si="178"/>
        <v>258885</v>
      </c>
      <c r="GJ80" s="8">
        <f t="shared" si="179"/>
        <v>198346</v>
      </c>
      <c r="GK80" s="8">
        <f t="shared" si="180"/>
        <v>330907</v>
      </c>
      <c r="GL80">
        <f t="shared" si="181"/>
        <v>164073</v>
      </c>
      <c r="GM80" s="8">
        <f t="shared" si="182"/>
        <v>191697</v>
      </c>
      <c r="GN80" s="8">
        <f t="shared" si="183"/>
        <v>200813</v>
      </c>
      <c r="GO80" s="8">
        <f t="shared" si="184"/>
        <v>249175</v>
      </c>
      <c r="GP80" s="8">
        <f t="shared" si="185"/>
        <v>389029</v>
      </c>
      <c r="GQ80" s="8">
        <f t="shared" si="186"/>
        <v>279371</v>
      </c>
      <c r="GR80" s="8">
        <f t="shared" si="187"/>
        <v>184796</v>
      </c>
      <c r="GS80" s="8">
        <f t="shared" si="188"/>
        <v>254962</v>
      </c>
      <c r="GV80" s="10" t="str">
        <f t="shared" si="153"/>
        <v>KOTAKBANK</v>
      </c>
      <c r="GW80" s="8">
        <f t="shared" si="241"/>
        <v>195665.66666666666</v>
      </c>
      <c r="GX80" s="8">
        <f t="shared" si="242"/>
        <v>223250</v>
      </c>
      <c r="GY80" s="8">
        <f t="shared" si="243"/>
        <v>209104.125</v>
      </c>
      <c r="GZ80" s="8">
        <f t="shared" si="244"/>
        <v>233089.69230769231</v>
      </c>
      <c r="HC80" s="10" t="str">
        <f t="shared" si="189"/>
        <v>KOTAKBANK</v>
      </c>
      <c r="HD80" s="12">
        <f t="shared" si="190"/>
        <v>2.0823135143276796</v>
      </c>
      <c r="HE80" s="12">
        <f t="shared" si="191"/>
        <v>-0.12437342177666233</v>
      </c>
      <c r="HF80" s="12">
        <f t="shared" si="192"/>
        <v>1.7221540349800588</v>
      </c>
      <c r="HG80" s="12">
        <f t="shared" si="193"/>
        <v>5.5261990238392968</v>
      </c>
      <c r="HH80" s="12">
        <f t="shared" si="194"/>
        <v>-0.61217140799424563</v>
      </c>
      <c r="HI80" s="12">
        <f t="shared" si="195"/>
        <v>8.3105498416004853</v>
      </c>
      <c r="HJ80" s="12">
        <f t="shared" si="196"/>
        <v>2.6766358447993626</v>
      </c>
      <c r="HK80" s="12">
        <f t="shared" si="197"/>
        <v>-4.2241562300997666</v>
      </c>
      <c r="HL80" s="12">
        <f t="shared" si="198"/>
        <v>-0.71232876712329152</v>
      </c>
      <c r="HM80" s="12">
        <f t="shared" si="199"/>
        <v>5.6727240571251798</v>
      </c>
      <c r="HN80" s="12">
        <f t="shared" si="200"/>
        <v>-3.3013844515441959</v>
      </c>
      <c r="HO80" s="12">
        <f t="shared" si="201"/>
        <v>-5.6679190982492678</v>
      </c>
      <c r="HP80" s="12">
        <f t="shared" si="202"/>
        <v>-1.2491161913740347</v>
      </c>
      <c r="HQ80" s="12">
        <f t="shared" si="203"/>
        <v>6.5970614238201417</v>
      </c>
      <c r="HT80" s="10" t="str">
        <f t="shared" si="204"/>
        <v>KOTAKBANK</v>
      </c>
      <c r="HU80" s="13">
        <f t="shared" si="205"/>
        <v>45.950000000000045</v>
      </c>
      <c r="HV80" s="12">
        <f t="shared" si="206"/>
        <v>36.799999999999955</v>
      </c>
      <c r="HW80" s="12">
        <f t="shared" si="207"/>
        <v>26.400000000000091</v>
      </c>
      <c r="HX80" s="12">
        <f t="shared" si="208"/>
        <v>73</v>
      </c>
      <c r="HY80">
        <f t="shared" si="209"/>
        <v>44.650000000000091</v>
      </c>
      <c r="HZ80" s="12">
        <f t="shared" si="210"/>
        <v>96.900000000000091</v>
      </c>
      <c r="IA80" s="12">
        <f t="shared" si="211"/>
        <v>58.549999999999955</v>
      </c>
      <c r="IB80" s="12">
        <f t="shared" si="212"/>
        <v>30</v>
      </c>
      <c r="IC80" s="12">
        <f t="shared" si="213"/>
        <v>52.25</v>
      </c>
      <c r="ID80" s="12">
        <f t="shared" si="214"/>
        <v>62.950000000000045</v>
      </c>
      <c r="IE80">
        <f t="shared" si="215"/>
        <v>50.5</v>
      </c>
      <c r="IF80" s="12">
        <f t="shared" si="216"/>
        <v>117.65000000000009</v>
      </c>
      <c r="IG80" s="12">
        <f t="shared" si="217"/>
        <v>41.150000000000091</v>
      </c>
      <c r="IH80" s="12">
        <f t="shared" si="218"/>
        <v>91.100000000000136</v>
      </c>
      <c r="II80" s="13" t="str">
        <f t="shared" si="245"/>
        <v/>
      </c>
      <c r="IJ80" t="str">
        <f t="shared" si="246"/>
        <v/>
      </c>
      <c r="IK80" t="str">
        <f t="shared" si="247"/>
        <v/>
      </c>
      <c r="IL80" t="str">
        <f t="shared" si="248"/>
        <v/>
      </c>
    </row>
    <row r="81" spans="1:246" x14ac:dyDescent="0.25">
      <c r="A81" t="s">
        <v>89</v>
      </c>
      <c r="B81" s="10">
        <v>43951</v>
      </c>
      <c r="C81" s="12">
        <v>142.99684999999999</v>
      </c>
      <c r="D81" s="12">
        <v>94.772388604999989</v>
      </c>
      <c r="E81" s="8">
        <v>49516</v>
      </c>
      <c r="F81" s="12">
        <v>1.6253869969040424</v>
      </c>
      <c r="G81" s="13">
        <v>2.5</v>
      </c>
      <c r="H81" s="10" t="s">
        <v>89</v>
      </c>
      <c r="I81" s="10">
        <v>43950</v>
      </c>
      <c r="J81" s="12">
        <v>114.86157</v>
      </c>
      <c r="K81" s="12">
        <v>74.660810120000008</v>
      </c>
      <c r="L81" s="8">
        <v>40290</v>
      </c>
      <c r="M81" s="12">
        <v>0.15576323987538054</v>
      </c>
      <c r="N81" s="12">
        <v>2</v>
      </c>
      <c r="O81" s="12" t="s">
        <v>89</v>
      </c>
      <c r="P81" s="10">
        <v>43949</v>
      </c>
      <c r="Q81" s="12">
        <v>178.73956000000001</v>
      </c>
      <c r="R81" s="12">
        <v>112.54055600999999</v>
      </c>
      <c r="S81">
        <v>57513</v>
      </c>
      <c r="T81" s="12">
        <v>4.808475957620205</v>
      </c>
      <c r="U81" s="12">
        <v>3.4500000000000028</v>
      </c>
      <c r="V81" s="12" t="s">
        <v>89</v>
      </c>
      <c r="W81" s="7">
        <v>43948</v>
      </c>
      <c r="X81" s="12">
        <v>157.52459999999999</v>
      </c>
      <c r="Y81" s="12">
        <v>96.715852639999994</v>
      </c>
      <c r="Z81" s="8">
        <v>50654</v>
      </c>
      <c r="AA81" s="12">
        <v>4.2408821034775235</v>
      </c>
      <c r="AB81" s="12">
        <v>3.5499999999999972</v>
      </c>
      <c r="AC81" s="8" t="s">
        <v>89</v>
      </c>
      <c r="AD81" s="10">
        <v>43945</v>
      </c>
      <c r="AE81" s="12">
        <v>138.76203000000001</v>
      </c>
      <c r="AF81" s="12">
        <v>81.91931975</v>
      </c>
      <c r="AG81" s="8">
        <v>48569</v>
      </c>
      <c r="AH81" s="12">
        <v>-4.3583535108958884</v>
      </c>
      <c r="AI81">
        <v>2.1500000000000057</v>
      </c>
      <c r="AJ81" s="12" t="s">
        <v>89</v>
      </c>
      <c r="AK81" s="7">
        <v>43944</v>
      </c>
      <c r="AL81" s="12">
        <v>137.89780999999999</v>
      </c>
      <c r="AM81" s="12">
        <v>85.193536300000005</v>
      </c>
      <c r="AN81" s="8">
        <v>51696</v>
      </c>
      <c r="AO81" s="12">
        <v>4.0472175379426742</v>
      </c>
      <c r="AP81" s="12">
        <v>4.8500000000000014</v>
      </c>
      <c r="AQ81" t="s">
        <v>89</v>
      </c>
      <c r="AR81" s="10">
        <v>43943</v>
      </c>
      <c r="AS81" s="12">
        <v>112.52067</v>
      </c>
      <c r="AT81" s="12">
        <v>65.919770470000003</v>
      </c>
      <c r="AU81">
        <v>38293</v>
      </c>
      <c r="AV81" s="12">
        <v>0.93378607809847924</v>
      </c>
      <c r="AW81" s="12">
        <v>3</v>
      </c>
      <c r="AX81" s="10" t="s">
        <v>89</v>
      </c>
      <c r="AY81" s="10">
        <v>43942</v>
      </c>
      <c r="AZ81" s="12">
        <v>107.13703</v>
      </c>
      <c r="BA81" s="12">
        <v>63.476149274999997</v>
      </c>
      <c r="BB81" s="8">
        <v>46248</v>
      </c>
      <c r="BC81" s="12">
        <v>-7.4509803921568629</v>
      </c>
      <c r="BD81" s="12">
        <v>2.75</v>
      </c>
      <c r="BE81" s="12" t="s">
        <v>89</v>
      </c>
      <c r="BF81" s="10">
        <v>43941</v>
      </c>
      <c r="BG81" s="12">
        <v>131.17523</v>
      </c>
      <c r="BH81" s="12">
        <v>84.702519684999999</v>
      </c>
      <c r="BI81">
        <v>50533</v>
      </c>
      <c r="BJ81" s="12">
        <v>-2.9007633587786237</v>
      </c>
      <c r="BK81" s="12">
        <v>2.5</v>
      </c>
      <c r="BL81" s="12" t="s">
        <v>89</v>
      </c>
      <c r="BM81" s="7">
        <v>43938</v>
      </c>
      <c r="BN81" s="12">
        <v>432.83796999999998</v>
      </c>
      <c r="BO81" s="12">
        <v>283.02177747500002</v>
      </c>
      <c r="BP81" s="8">
        <v>133829</v>
      </c>
      <c r="BQ81" s="12">
        <v>6.4384678076609552</v>
      </c>
      <c r="BR81" s="12">
        <v>6.5500000000000043</v>
      </c>
      <c r="BS81" t="s">
        <v>89</v>
      </c>
      <c r="BT81" s="10">
        <v>43937</v>
      </c>
      <c r="BU81" s="12">
        <v>267.01024999999998</v>
      </c>
      <c r="BV81" s="12">
        <v>156.536077135</v>
      </c>
      <c r="BW81" s="8">
        <v>80802</v>
      </c>
      <c r="BX81" s="12">
        <v>15.356151711378363</v>
      </c>
      <c r="BY81">
        <v>9.4500000000000028</v>
      </c>
      <c r="BZ81" s="12" t="s">
        <v>89</v>
      </c>
      <c r="CA81" s="7">
        <v>43936</v>
      </c>
      <c r="CB81" s="12">
        <v>125.42359</v>
      </c>
      <c r="CC81" s="12">
        <v>69.026939435000003</v>
      </c>
      <c r="CD81" s="8">
        <v>37508</v>
      </c>
      <c r="CE81" s="12">
        <v>-9.2336103416430573E-2</v>
      </c>
      <c r="CF81" s="12">
        <v>4.1499999999999986</v>
      </c>
      <c r="CG81" s="12" t="s">
        <v>89</v>
      </c>
      <c r="CH81" s="10">
        <v>43934</v>
      </c>
      <c r="CI81" s="12">
        <v>105.71366999999999</v>
      </c>
      <c r="CJ81" s="12">
        <v>57.613228779999993</v>
      </c>
      <c r="CK81" s="8">
        <v>30246</v>
      </c>
      <c r="CL81" s="12">
        <v>-5.244755244755245</v>
      </c>
      <c r="CM81" s="12">
        <v>3.75</v>
      </c>
      <c r="CN81" s="12" t="s">
        <v>89</v>
      </c>
      <c r="CO81" s="10">
        <v>43930</v>
      </c>
      <c r="CP81" s="12">
        <v>154.60239000000001</v>
      </c>
      <c r="CQ81" s="12">
        <v>88.888185550000003</v>
      </c>
      <c r="CR81" s="8">
        <v>47076</v>
      </c>
      <c r="CS81" s="12">
        <v>3.8112522686025434</v>
      </c>
      <c r="CT81" s="12">
        <v>2.8500000000000014</v>
      </c>
      <c r="CU81" s="12" t="s">
        <v>89</v>
      </c>
      <c r="CV81" s="10">
        <v>43929</v>
      </c>
      <c r="CW81" s="12">
        <v>165.0367</v>
      </c>
      <c r="CX81" s="12">
        <v>91.338144279999995</v>
      </c>
      <c r="CY81" s="8">
        <v>52152</v>
      </c>
      <c r="CZ81" s="12">
        <v>2.5069637883008382</v>
      </c>
      <c r="DA81" s="12">
        <v>6.0499999999999972</v>
      </c>
      <c r="DD81" t="str">
        <f t="shared" si="154"/>
        <v>L&amp;TFH</v>
      </c>
      <c r="DE81" s="12">
        <v>24.494946395038824</v>
      </c>
      <c r="DF81" s="12">
        <v>-35.738025762175987</v>
      </c>
      <c r="DG81" s="12">
        <v>13.467712344611584</v>
      </c>
      <c r="DH81" s="12">
        <v>13.521400630993927</v>
      </c>
      <c r="DI81" s="12">
        <v>0.6267104604489494</v>
      </c>
      <c r="DJ81" s="12">
        <v>22.553313982222107</v>
      </c>
      <c r="DK81" s="12">
        <v>5.0250039598820315</v>
      </c>
      <c r="DL81" s="12">
        <v>-18.325258511077134</v>
      </c>
      <c r="DM81" s="12">
        <v>-69.694149059981953</v>
      </c>
      <c r="DN81" s="12">
        <v>62.105376104475397</v>
      </c>
      <c r="DO81" s="12">
        <v>112.88678628956481</v>
      </c>
      <c r="DP81" s="12">
        <v>18.644627511276461</v>
      </c>
      <c r="DQ81" s="12">
        <v>-31.622227832312305</v>
      </c>
      <c r="DT81" t="str">
        <f t="shared" si="155"/>
        <v>L&amp;TFH</v>
      </c>
      <c r="DU81" s="13">
        <v>26.937262604939949</v>
      </c>
      <c r="DV81" s="13">
        <v>-33.658751327507311</v>
      </c>
      <c r="DW81" s="13">
        <v>16.362057447710669</v>
      </c>
      <c r="DX81" s="13">
        <v>18.062323924509876</v>
      </c>
      <c r="DY81" s="13">
        <v>-3.8432687410347643</v>
      </c>
      <c r="DZ81" s="13">
        <v>29.238217446117272</v>
      </c>
      <c r="EA81" s="13">
        <v>3.849668297321279</v>
      </c>
      <c r="EB81" s="13">
        <v>-25.059904343977841</v>
      </c>
      <c r="EC81" s="13">
        <v>-70.072084049262969</v>
      </c>
      <c r="ED81" s="13">
        <v>80.802906687712692</v>
      </c>
      <c r="EE81" s="13">
        <v>126.77534078184642</v>
      </c>
      <c r="EF81" s="13">
        <v>19.810919986074786</v>
      </c>
      <c r="EG81" s="13">
        <v>-35.184604766634266</v>
      </c>
      <c r="EI81" t="str">
        <f t="shared" si="156"/>
        <v>L&amp;TFH</v>
      </c>
      <c r="EJ81" s="12">
        <f t="shared" si="219"/>
        <v>142.99684999999999</v>
      </c>
      <c r="EK81" s="12">
        <f t="shared" si="220"/>
        <v>114.86157</v>
      </c>
      <c r="EL81" s="12">
        <f t="shared" si="221"/>
        <v>178.73956000000001</v>
      </c>
      <c r="EM81" s="12">
        <f t="shared" si="222"/>
        <v>157.52459999999999</v>
      </c>
      <c r="EN81" s="12">
        <f t="shared" si="223"/>
        <v>138.76203000000001</v>
      </c>
      <c r="EO81" s="12">
        <f t="shared" si="224"/>
        <v>137.89780999999999</v>
      </c>
      <c r="EP81" s="12">
        <f t="shared" si="225"/>
        <v>112.52067</v>
      </c>
      <c r="EQ81" s="12">
        <f t="shared" si="226"/>
        <v>107.13703</v>
      </c>
      <c r="ER81" s="12">
        <f t="shared" si="227"/>
        <v>131.17523</v>
      </c>
      <c r="ES81" s="12">
        <f t="shared" si="228"/>
        <v>432.83796999999998</v>
      </c>
      <c r="ET81" s="12">
        <f t="shared" si="229"/>
        <v>267.01024999999998</v>
      </c>
      <c r="EU81" s="12">
        <f t="shared" si="230"/>
        <v>125.42359</v>
      </c>
      <c r="EV81" s="12">
        <f t="shared" si="231"/>
        <v>105.71366999999999</v>
      </c>
      <c r="EW81" s="12">
        <f t="shared" si="232"/>
        <v>154.60239000000001</v>
      </c>
      <c r="EZ81" s="10" t="str">
        <f t="shared" si="157"/>
        <v>L&amp;TFH</v>
      </c>
      <c r="FA81" s="12">
        <f t="shared" si="233"/>
        <v>150.37524333333332</v>
      </c>
      <c r="FB81" s="12">
        <f t="shared" si="234"/>
        <v>145.55711400000001</v>
      </c>
      <c r="FC81" s="12">
        <f t="shared" si="235"/>
        <v>134.82731250000001</v>
      </c>
      <c r="FD81" s="12">
        <f t="shared" si="236"/>
        <v>166.47741307692311</v>
      </c>
      <c r="FF81" s="12"/>
      <c r="FG81" s="10" t="str">
        <f t="shared" si="158"/>
        <v>L&amp;TFH</v>
      </c>
      <c r="FH81" s="12">
        <f t="shared" si="159"/>
        <v>94.772388604999989</v>
      </c>
      <c r="FI81" s="12">
        <f t="shared" si="160"/>
        <v>74.660810120000008</v>
      </c>
      <c r="FJ81" s="12">
        <f t="shared" si="161"/>
        <v>112.54055600999999</v>
      </c>
      <c r="FK81" s="12">
        <f t="shared" si="162"/>
        <v>96.715852639999994</v>
      </c>
      <c r="FL81" s="12">
        <f t="shared" si="163"/>
        <v>81.91931975</v>
      </c>
      <c r="FM81" s="12">
        <f t="shared" si="164"/>
        <v>85.193536300000005</v>
      </c>
      <c r="FN81" s="12">
        <f t="shared" si="165"/>
        <v>65.919770470000003</v>
      </c>
      <c r="FO81" s="12">
        <f t="shared" si="166"/>
        <v>63.476149274999997</v>
      </c>
      <c r="FP81" s="12">
        <f t="shared" si="167"/>
        <v>84.702519684999999</v>
      </c>
      <c r="FQ81" s="12">
        <f t="shared" si="168"/>
        <v>283.02177747500002</v>
      </c>
      <c r="FR81" s="12">
        <f t="shared" si="169"/>
        <v>156.536077135</v>
      </c>
      <c r="FS81" s="12">
        <f t="shared" si="170"/>
        <v>69.026939435000003</v>
      </c>
      <c r="FT81" s="12">
        <f t="shared" si="171"/>
        <v>57.613228779999993</v>
      </c>
      <c r="FU81" s="12">
        <f t="shared" si="172"/>
        <v>88.888185550000003</v>
      </c>
      <c r="FX81" s="10" t="str">
        <f t="shared" si="173"/>
        <v>L&amp;TFH</v>
      </c>
      <c r="FY81" s="12">
        <f t="shared" si="237"/>
        <v>94.63907292333333</v>
      </c>
      <c r="FZ81" s="12">
        <f t="shared" si="238"/>
        <v>90.206014963999991</v>
      </c>
      <c r="GA81" s="12">
        <f t="shared" si="239"/>
        <v>83.141064281249996</v>
      </c>
      <c r="GB81" s="12">
        <f t="shared" si="240"/>
        <v>101.55497866346153</v>
      </c>
      <c r="GE81" s="10" t="str">
        <f t="shared" si="174"/>
        <v>L&amp;TFH</v>
      </c>
      <c r="GF81" s="8">
        <f t="shared" si="175"/>
        <v>49516</v>
      </c>
      <c r="GG81" s="8">
        <f t="shared" si="176"/>
        <v>40290</v>
      </c>
      <c r="GH81">
        <f t="shared" si="177"/>
        <v>57513</v>
      </c>
      <c r="GI81" s="8">
        <f t="shared" si="178"/>
        <v>50654</v>
      </c>
      <c r="GJ81" s="8">
        <f t="shared" si="179"/>
        <v>48569</v>
      </c>
      <c r="GK81" s="8">
        <f t="shared" si="180"/>
        <v>51696</v>
      </c>
      <c r="GL81">
        <f t="shared" si="181"/>
        <v>38293</v>
      </c>
      <c r="GM81" s="8">
        <f t="shared" si="182"/>
        <v>46248</v>
      </c>
      <c r="GN81" s="8">
        <f t="shared" si="183"/>
        <v>50533</v>
      </c>
      <c r="GO81" s="8">
        <f t="shared" si="184"/>
        <v>133829</v>
      </c>
      <c r="GP81" s="8">
        <f t="shared" si="185"/>
        <v>80802</v>
      </c>
      <c r="GQ81" s="8">
        <f t="shared" si="186"/>
        <v>37508</v>
      </c>
      <c r="GR81" s="8">
        <f t="shared" si="187"/>
        <v>30246</v>
      </c>
      <c r="GS81" s="8">
        <f t="shared" si="188"/>
        <v>47076</v>
      </c>
      <c r="GV81" s="10" t="str">
        <f t="shared" si="153"/>
        <v>L&amp;TFH</v>
      </c>
      <c r="GW81" s="8">
        <f t="shared" si="241"/>
        <v>49485.666666666664</v>
      </c>
      <c r="GX81" s="8">
        <f t="shared" si="242"/>
        <v>49744.4</v>
      </c>
      <c r="GY81" s="8">
        <f t="shared" si="243"/>
        <v>47974.5</v>
      </c>
      <c r="GZ81" s="8">
        <f t="shared" si="244"/>
        <v>54865.923076923078</v>
      </c>
      <c r="HC81" s="10" t="str">
        <f t="shared" si="189"/>
        <v>L&amp;TFH</v>
      </c>
      <c r="HD81" s="12">
        <f t="shared" si="190"/>
        <v>1.6253869969040424</v>
      </c>
      <c r="HE81" s="12">
        <f t="shared" si="191"/>
        <v>0.15576323987538054</v>
      </c>
      <c r="HF81" s="12">
        <f t="shared" si="192"/>
        <v>4.808475957620205</v>
      </c>
      <c r="HG81" s="12">
        <f t="shared" si="193"/>
        <v>4.2408821034775235</v>
      </c>
      <c r="HH81" s="12">
        <f t="shared" si="194"/>
        <v>-4.3583535108958884</v>
      </c>
      <c r="HI81" s="12">
        <f t="shared" si="195"/>
        <v>4.0472175379426742</v>
      </c>
      <c r="HJ81" s="12">
        <f t="shared" si="196"/>
        <v>0.93378607809847924</v>
      </c>
      <c r="HK81" s="12">
        <f t="shared" si="197"/>
        <v>-7.4509803921568629</v>
      </c>
      <c r="HL81" s="12">
        <f t="shared" si="198"/>
        <v>-2.9007633587786237</v>
      </c>
      <c r="HM81" s="12">
        <f t="shared" si="199"/>
        <v>6.4384678076609552</v>
      </c>
      <c r="HN81" s="12">
        <f t="shared" si="200"/>
        <v>15.356151711378363</v>
      </c>
      <c r="HO81" s="12">
        <f t="shared" si="201"/>
        <v>-9.2336103416430573E-2</v>
      </c>
      <c r="HP81" s="12">
        <f t="shared" si="202"/>
        <v>-5.244755244755245</v>
      </c>
      <c r="HQ81" s="12">
        <f t="shared" si="203"/>
        <v>3.8112522686025434</v>
      </c>
      <c r="HT81" s="10" t="str">
        <f t="shared" si="204"/>
        <v>L&amp;TFH</v>
      </c>
      <c r="HU81" s="13">
        <f t="shared" si="205"/>
        <v>2.5</v>
      </c>
      <c r="HV81" s="12">
        <f t="shared" si="206"/>
        <v>2</v>
      </c>
      <c r="HW81" s="12">
        <f t="shared" si="207"/>
        <v>3.4500000000000028</v>
      </c>
      <c r="HX81" s="12">
        <f t="shared" si="208"/>
        <v>3.5499999999999972</v>
      </c>
      <c r="HY81">
        <f t="shared" si="209"/>
        <v>2.1500000000000057</v>
      </c>
      <c r="HZ81" s="12">
        <f t="shared" si="210"/>
        <v>4.8500000000000014</v>
      </c>
      <c r="IA81" s="12">
        <f t="shared" si="211"/>
        <v>3</v>
      </c>
      <c r="IB81" s="12">
        <f t="shared" si="212"/>
        <v>2.75</v>
      </c>
      <c r="IC81" s="12">
        <f t="shared" si="213"/>
        <v>2.5</v>
      </c>
      <c r="ID81" s="12">
        <f t="shared" si="214"/>
        <v>6.5500000000000043</v>
      </c>
      <c r="IE81">
        <f t="shared" si="215"/>
        <v>9.4500000000000028</v>
      </c>
      <c r="IF81" s="12">
        <f t="shared" si="216"/>
        <v>4.1499999999999986</v>
      </c>
      <c r="IG81" s="12">
        <f t="shared" si="217"/>
        <v>3.75</v>
      </c>
      <c r="IH81" s="12">
        <f t="shared" si="218"/>
        <v>2.8500000000000014</v>
      </c>
      <c r="II81" s="13" t="str">
        <f t="shared" si="245"/>
        <v/>
      </c>
      <c r="IJ81" t="str">
        <f t="shared" si="246"/>
        <v/>
      </c>
      <c r="IK81" t="str">
        <f t="shared" si="247"/>
        <v/>
      </c>
      <c r="IL81" t="str">
        <f t="shared" si="248"/>
        <v/>
      </c>
    </row>
    <row r="82" spans="1:246" x14ac:dyDescent="0.25">
      <c r="A82" t="s">
        <v>90</v>
      </c>
      <c r="B82" s="10">
        <v>43951</v>
      </c>
      <c r="C82" s="12">
        <v>70.402000000000001</v>
      </c>
      <c r="D82" s="12">
        <v>203.144106225</v>
      </c>
      <c r="E82" s="8">
        <v>71213</v>
      </c>
      <c r="F82" s="12">
        <v>-0.47434996486297348</v>
      </c>
      <c r="G82" s="13">
        <v>15.550000000000011</v>
      </c>
      <c r="H82" s="10" t="s">
        <v>90</v>
      </c>
      <c r="I82" s="10">
        <v>43950</v>
      </c>
      <c r="J82" s="12">
        <v>58.982930000000003</v>
      </c>
      <c r="K82" s="12">
        <v>165.97367179</v>
      </c>
      <c r="L82" s="8">
        <v>69594</v>
      </c>
      <c r="M82" s="12">
        <v>2.4231464737793811</v>
      </c>
      <c r="N82" s="12">
        <v>12.100000000000023</v>
      </c>
      <c r="O82" s="12" t="s">
        <v>90</v>
      </c>
      <c r="P82" s="10">
        <v>43949</v>
      </c>
      <c r="Q82" s="12">
        <v>105.05665999999999</v>
      </c>
      <c r="R82" s="12">
        <v>276.35804810500002</v>
      </c>
      <c r="S82">
        <v>119655</v>
      </c>
      <c r="T82" s="12">
        <v>8.9405277668373451</v>
      </c>
      <c r="U82" s="12">
        <v>32.099999999999994</v>
      </c>
      <c r="V82" s="12" t="s">
        <v>90</v>
      </c>
      <c r="W82" s="7">
        <v>43948</v>
      </c>
      <c r="X82" s="12">
        <v>53.664079999999998</v>
      </c>
      <c r="Y82" s="12">
        <v>140.18784282999999</v>
      </c>
      <c r="Z82" s="8">
        <v>66380</v>
      </c>
      <c r="AA82" s="12">
        <v>-2.9925187032418887</v>
      </c>
      <c r="AB82" s="12">
        <v>17.049999999999983</v>
      </c>
      <c r="AC82" s="8" t="s">
        <v>90</v>
      </c>
      <c r="AD82" s="10">
        <v>43945</v>
      </c>
      <c r="AE82" s="12">
        <v>53.944420000000001</v>
      </c>
      <c r="AF82" s="12">
        <v>144.03117384000001</v>
      </c>
      <c r="AG82" s="8">
        <v>71190</v>
      </c>
      <c r="AH82" s="12">
        <v>-8.9167537443399585</v>
      </c>
      <c r="AI82">
        <v>21.850000000000023</v>
      </c>
      <c r="AJ82" s="12" t="s">
        <v>90</v>
      </c>
      <c r="AK82" s="7">
        <v>43944</v>
      </c>
      <c r="AL82" s="12">
        <v>54.539290000000001</v>
      </c>
      <c r="AM82" s="12">
        <v>152.42496314000002</v>
      </c>
      <c r="AN82" s="8">
        <v>64041</v>
      </c>
      <c r="AO82" s="12">
        <v>9.2050209205021112</v>
      </c>
      <c r="AP82" s="12">
        <v>26.449999999999989</v>
      </c>
      <c r="AQ82" t="s">
        <v>90</v>
      </c>
      <c r="AR82" s="10">
        <v>43943</v>
      </c>
      <c r="AS82" s="12">
        <v>34.075360000000003</v>
      </c>
      <c r="AT82" s="12">
        <v>87.996988694999999</v>
      </c>
      <c r="AU82">
        <v>60159</v>
      </c>
      <c r="AV82" s="12">
        <v>1.0293556995806286</v>
      </c>
      <c r="AW82" s="12">
        <v>13.300000000000011</v>
      </c>
      <c r="AX82" s="10" t="s">
        <v>90</v>
      </c>
      <c r="AY82" s="10">
        <v>43942</v>
      </c>
      <c r="AZ82" s="12">
        <v>24.916609999999999</v>
      </c>
      <c r="BA82" s="12">
        <v>65.755155720000005</v>
      </c>
      <c r="BB82" s="8">
        <v>31577</v>
      </c>
      <c r="BC82" s="12">
        <v>-6.4180709931875146</v>
      </c>
      <c r="BD82" s="12">
        <v>14.300000000000011</v>
      </c>
      <c r="BE82" s="12" t="s">
        <v>90</v>
      </c>
      <c r="BF82" s="10">
        <v>43941</v>
      </c>
      <c r="BG82" s="12">
        <v>46.868769999999998</v>
      </c>
      <c r="BH82" s="12">
        <v>132.81888212000001</v>
      </c>
      <c r="BI82">
        <v>53107</v>
      </c>
      <c r="BJ82" s="12">
        <v>0.37803780378038215</v>
      </c>
      <c r="BK82" s="12">
        <v>14.449999999999989</v>
      </c>
      <c r="BL82" s="12" t="s">
        <v>90</v>
      </c>
      <c r="BM82" s="7">
        <v>43938</v>
      </c>
      <c r="BN82" s="12">
        <v>71.125749999999996</v>
      </c>
      <c r="BO82" s="12">
        <v>194.436760905</v>
      </c>
      <c r="BP82" s="8">
        <v>82378</v>
      </c>
      <c r="BQ82" s="12">
        <v>8.0839486980178812</v>
      </c>
      <c r="BR82" s="12">
        <v>16.400000000000034</v>
      </c>
      <c r="BS82" t="s">
        <v>90</v>
      </c>
      <c r="BT82" s="10">
        <v>43937</v>
      </c>
      <c r="BU82" s="12">
        <v>55.667619999999999</v>
      </c>
      <c r="BV82" s="12">
        <v>141.70895049000001</v>
      </c>
      <c r="BW82" s="8">
        <v>69101</v>
      </c>
      <c r="BX82" s="12">
        <v>4.2716099133588532</v>
      </c>
      <c r="BY82">
        <v>21.100000000000023</v>
      </c>
      <c r="BZ82" s="12" t="s">
        <v>90</v>
      </c>
      <c r="CA82" s="7">
        <v>43936</v>
      </c>
      <c r="CB82" s="12">
        <v>47.687249999999999</v>
      </c>
      <c r="CC82" s="12">
        <v>121.47881834</v>
      </c>
      <c r="CD82" s="8">
        <v>76628</v>
      </c>
      <c r="CE82" s="12">
        <v>1.639344262295082</v>
      </c>
      <c r="CF82" s="12">
        <v>17.900000000000006</v>
      </c>
      <c r="CG82" s="12" t="s">
        <v>90</v>
      </c>
      <c r="CH82" s="10">
        <v>43934</v>
      </c>
      <c r="CI82" s="12">
        <v>38.288080000000001</v>
      </c>
      <c r="CJ82" s="12">
        <v>94.295436205000001</v>
      </c>
      <c r="CK82" s="8">
        <v>48343</v>
      </c>
      <c r="CL82" s="12">
        <v>-4.053260231055412</v>
      </c>
      <c r="CM82" s="12">
        <v>20.5</v>
      </c>
      <c r="CN82" s="12" t="s">
        <v>90</v>
      </c>
      <c r="CO82" s="10">
        <v>43930</v>
      </c>
      <c r="CP82" s="12">
        <v>83.899379999999994</v>
      </c>
      <c r="CQ82" s="12">
        <v>206.55931562000001</v>
      </c>
      <c r="CR82" s="8">
        <v>91268</v>
      </c>
      <c r="CS82" s="12">
        <v>13.541899441340789</v>
      </c>
      <c r="CT82" s="12">
        <v>29.050000000000011</v>
      </c>
      <c r="CU82" s="12" t="s">
        <v>90</v>
      </c>
      <c r="CV82" s="10">
        <v>43929</v>
      </c>
      <c r="CW82" s="12">
        <v>52.498460000000001</v>
      </c>
      <c r="CX82" s="12">
        <v>118.09829035999999</v>
      </c>
      <c r="CY82" s="8">
        <v>62738</v>
      </c>
      <c r="CZ82" s="12">
        <v>3.68055555555555</v>
      </c>
      <c r="DA82" s="12">
        <v>24.150000000000006</v>
      </c>
      <c r="DD82" t="str">
        <f t="shared" si="154"/>
        <v>LICHSGFIN</v>
      </c>
      <c r="DE82" s="12">
        <v>19.359957194395054</v>
      </c>
      <c r="DF82" s="12">
        <v>-43.856077282487362</v>
      </c>
      <c r="DG82" s="12">
        <v>95.767187288033256</v>
      </c>
      <c r="DH82" s="12">
        <v>-0.51968303672558247</v>
      </c>
      <c r="DI82" s="12">
        <v>-1.0907182693430739</v>
      </c>
      <c r="DJ82" s="12">
        <v>60.054919449126864</v>
      </c>
      <c r="DK82" s="12">
        <v>36.757608679511399</v>
      </c>
      <c r="DL82" s="12">
        <v>-46.837499682624482</v>
      </c>
      <c r="DM82" s="12">
        <v>-34.104357423296058</v>
      </c>
      <c r="DN82" s="12">
        <v>27.76862024997655</v>
      </c>
      <c r="DO82" s="12">
        <v>16.73480857042501</v>
      </c>
      <c r="DP82" s="12">
        <v>24.548554014722072</v>
      </c>
      <c r="DQ82" s="12">
        <v>-54.364287316545123</v>
      </c>
      <c r="DT82" t="str">
        <f t="shared" si="155"/>
        <v>LICHSGFIN</v>
      </c>
      <c r="DU82" s="13">
        <v>22.395379962449891</v>
      </c>
      <c r="DV82" s="13">
        <v>-39.942522778660084</v>
      </c>
      <c r="DW82" s="13">
        <v>97.134104160606853</v>
      </c>
      <c r="DX82" s="13">
        <v>-2.6684021990055138</v>
      </c>
      <c r="DY82" s="13">
        <v>-5.5068337410653934</v>
      </c>
      <c r="DZ82" s="13">
        <v>73.216112733481324</v>
      </c>
      <c r="EA82" s="13">
        <v>33.825230480345354</v>
      </c>
      <c r="EB82" s="13">
        <v>-50.492614701732599</v>
      </c>
      <c r="EC82" s="13">
        <v>-31.690447062685799</v>
      </c>
      <c r="ED82" s="13">
        <v>37.208525102104147</v>
      </c>
      <c r="EE82" s="13">
        <v>16.653217759641901</v>
      </c>
      <c r="EF82" s="13">
        <v>28.827887360214159</v>
      </c>
      <c r="EG82" s="13">
        <v>-54.349463290015912</v>
      </c>
      <c r="EI82" t="str">
        <f t="shared" si="156"/>
        <v>LICHSGFIN</v>
      </c>
      <c r="EJ82" s="12">
        <f t="shared" si="219"/>
        <v>70.402000000000001</v>
      </c>
      <c r="EK82" s="12">
        <f t="shared" si="220"/>
        <v>58.982930000000003</v>
      </c>
      <c r="EL82" s="12">
        <f t="shared" si="221"/>
        <v>105.05665999999999</v>
      </c>
      <c r="EM82" s="12">
        <f t="shared" si="222"/>
        <v>53.664079999999998</v>
      </c>
      <c r="EN82" s="12">
        <f t="shared" si="223"/>
        <v>53.944420000000001</v>
      </c>
      <c r="EO82" s="12">
        <f t="shared" si="224"/>
        <v>54.539290000000001</v>
      </c>
      <c r="EP82" s="12">
        <f t="shared" si="225"/>
        <v>34.075360000000003</v>
      </c>
      <c r="EQ82" s="12">
        <f t="shared" si="226"/>
        <v>24.916609999999999</v>
      </c>
      <c r="ER82" s="12">
        <f t="shared" si="227"/>
        <v>46.868769999999998</v>
      </c>
      <c r="ES82" s="12">
        <f t="shared" si="228"/>
        <v>71.125749999999996</v>
      </c>
      <c r="ET82" s="12">
        <f t="shared" si="229"/>
        <v>55.667619999999999</v>
      </c>
      <c r="EU82" s="12">
        <f t="shared" si="230"/>
        <v>47.687249999999999</v>
      </c>
      <c r="EV82" s="12">
        <f t="shared" si="231"/>
        <v>38.288080000000001</v>
      </c>
      <c r="EW82" s="12">
        <f t="shared" si="232"/>
        <v>83.899379999999994</v>
      </c>
      <c r="EZ82" s="10" t="str">
        <f t="shared" si="157"/>
        <v>LICHSGFIN</v>
      </c>
      <c r="FA82" s="12">
        <f t="shared" si="233"/>
        <v>72.567889999999991</v>
      </c>
      <c r="FB82" s="12">
        <f t="shared" si="234"/>
        <v>65.237475999999987</v>
      </c>
      <c r="FC82" s="12">
        <f t="shared" si="235"/>
        <v>54.006014999999991</v>
      </c>
      <c r="FD82" s="12">
        <f t="shared" si="236"/>
        <v>56.055092307692298</v>
      </c>
      <c r="FF82" s="12"/>
      <c r="FG82" s="10" t="str">
        <f t="shared" si="158"/>
        <v>LICHSGFIN</v>
      </c>
      <c r="FH82" s="12">
        <f t="shared" si="159"/>
        <v>203.144106225</v>
      </c>
      <c r="FI82" s="12">
        <f t="shared" si="160"/>
        <v>165.97367179</v>
      </c>
      <c r="FJ82" s="12">
        <f t="shared" si="161"/>
        <v>276.35804810500002</v>
      </c>
      <c r="FK82" s="12">
        <f t="shared" si="162"/>
        <v>140.18784282999999</v>
      </c>
      <c r="FL82" s="12">
        <f t="shared" si="163"/>
        <v>144.03117384000001</v>
      </c>
      <c r="FM82" s="12">
        <f t="shared" si="164"/>
        <v>152.42496314000002</v>
      </c>
      <c r="FN82" s="12">
        <f t="shared" si="165"/>
        <v>87.996988694999999</v>
      </c>
      <c r="FO82" s="12">
        <f t="shared" si="166"/>
        <v>65.755155720000005</v>
      </c>
      <c r="FP82" s="12">
        <f t="shared" si="167"/>
        <v>132.81888212000001</v>
      </c>
      <c r="FQ82" s="12">
        <f t="shared" si="168"/>
        <v>194.436760905</v>
      </c>
      <c r="FR82" s="12">
        <f t="shared" si="169"/>
        <v>141.70895049000001</v>
      </c>
      <c r="FS82" s="12">
        <f t="shared" si="170"/>
        <v>121.47881834</v>
      </c>
      <c r="FT82" s="12">
        <f t="shared" si="171"/>
        <v>94.295436205000001</v>
      </c>
      <c r="FU82" s="12">
        <f t="shared" si="172"/>
        <v>206.55931562000001</v>
      </c>
      <c r="FX82" s="10" t="str">
        <f t="shared" si="173"/>
        <v>LICHSGFIN</v>
      </c>
      <c r="FY82" s="12">
        <f t="shared" si="237"/>
        <v>194.17318757500001</v>
      </c>
      <c r="FZ82" s="12">
        <f t="shared" si="238"/>
        <v>175.79513994100003</v>
      </c>
      <c r="GA82" s="12">
        <f t="shared" si="239"/>
        <v>145.69334078000003</v>
      </c>
      <c r="GB82" s="12">
        <f t="shared" si="240"/>
        <v>148.00200060000003</v>
      </c>
      <c r="GE82" s="10" t="str">
        <f t="shared" si="174"/>
        <v>LICHSGFIN</v>
      </c>
      <c r="GF82" s="8">
        <f t="shared" si="175"/>
        <v>71213</v>
      </c>
      <c r="GG82" s="8">
        <f t="shared" si="176"/>
        <v>69594</v>
      </c>
      <c r="GH82">
        <f t="shared" si="177"/>
        <v>119655</v>
      </c>
      <c r="GI82" s="8">
        <f t="shared" si="178"/>
        <v>66380</v>
      </c>
      <c r="GJ82" s="8">
        <f t="shared" si="179"/>
        <v>71190</v>
      </c>
      <c r="GK82" s="8">
        <f t="shared" si="180"/>
        <v>64041</v>
      </c>
      <c r="GL82">
        <f t="shared" si="181"/>
        <v>60159</v>
      </c>
      <c r="GM82" s="8">
        <f t="shared" si="182"/>
        <v>31577</v>
      </c>
      <c r="GN82" s="8">
        <f t="shared" si="183"/>
        <v>53107</v>
      </c>
      <c r="GO82" s="8">
        <f t="shared" si="184"/>
        <v>82378</v>
      </c>
      <c r="GP82" s="8">
        <f t="shared" si="185"/>
        <v>69101</v>
      </c>
      <c r="GQ82" s="8">
        <f t="shared" si="186"/>
        <v>76628</v>
      </c>
      <c r="GR82" s="8">
        <f t="shared" si="187"/>
        <v>48343</v>
      </c>
      <c r="GS82" s="8">
        <f t="shared" si="188"/>
        <v>91268</v>
      </c>
      <c r="GV82" s="10" t="str">
        <f t="shared" si="153"/>
        <v>LICHSGFIN</v>
      </c>
      <c r="GW82" s="8">
        <f t="shared" si="241"/>
        <v>85209.666666666672</v>
      </c>
      <c r="GX82" s="8">
        <f t="shared" si="242"/>
        <v>78172</v>
      </c>
      <c r="GY82" s="8">
        <f t="shared" si="243"/>
        <v>66962.875</v>
      </c>
      <c r="GZ82" s="8">
        <f t="shared" si="244"/>
        <v>69493.923076923078</v>
      </c>
      <c r="HC82" s="10" t="str">
        <f t="shared" si="189"/>
        <v>LICHSGFIN</v>
      </c>
      <c r="HD82" s="12">
        <f t="shared" si="190"/>
        <v>-0.47434996486297348</v>
      </c>
      <c r="HE82" s="12">
        <f t="shared" si="191"/>
        <v>2.4231464737793811</v>
      </c>
      <c r="HF82" s="12">
        <f t="shared" si="192"/>
        <v>8.9405277668373451</v>
      </c>
      <c r="HG82" s="12">
        <f t="shared" si="193"/>
        <v>-2.9925187032418887</v>
      </c>
      <c r="HH82" s="12">
        <f t="shared" si="194"/>
        <v>-8.9167537443399585</v>
      </c>
      <c r="HI82" s="12">
        <f t="shared" si="195"/>
        <v>9.2050209205021112</v>
      </c>
      <c r="HJ82" s="12">
        <f t="shared" si="196"/>
        <v>1.0293556995806286</v>
      </c>
      <c r="HK82" s="12">
        <f t="shared" si="197"/>
        <v>-6.4180709931875146</v>
      </c>
      <c r="HL82" s="12">
        <f t="shared" si="198"/>
        <v>0.37803780378038215</v>
      </c>
      <c r="HM82" s="12">
        <f t="shared" si="199"/>
        <v>8.0839486980178812</v>
      </c>
      <c r="HN82" s="12">
        <f t="shared" si="200"/>
        <v>4.2716099133588532</v>
      </c>
      <c r="HO82" s="12">
        <f t="shared" si="201"/>
        <v>1.639344262295082</v>
      </c>
      <c r="HP82" s="12">
        <f t="shared" si="202"/>
        <v>-4.053260231055412</v>
      </c>
      <c r="HQ82" s="12">
        <f t="shared" si="203"/>
        <v>13.541899441340789</v>
      </c>
      <c r="HT82" s="10" t="str">
        <f t="shared" si="204"/>
        <v>LICHSGFIN</v>
      </c>
      <c r="HU82" s="13">
        <f t="shared" si="205"/>
        <v>15.550000000000011</v>
      </c>
      <c r="HV82" s="12">
        <f t="shared" si="206"/>
        <v>12.100000000000023</v>
      </c>
      <c r="HW82" s="12">
        <f t="shared" si="207"/>
        <v>32.099999999999994</v>
      </c>
      <c r="HX82" s="12">
        <f t="shared" si="208"/>
        <v>17.049999999999983</v>
      </c>
      <c r="HY82">
        <f t="shared" si="209"/>
        <v>21.850000000000023</v>
      </c>
      <c r="HZ82" s="12">
        <f t="shared" si="210"/>
        <v>26.449999999999989</v>
      </c>
      <c r="IA82" s="12">
        <f t="shared" si="211"/>
        <v>13.300000000000011</v>
      </c>
      <c r="IB82" s="12">
        <f t="shared" si="212"/>
        <v>14.300000000000011</v>
      </c>
      <c r="IC82" s="12">
        <f t="shared" si="213"/>
        <v>14.449999999999989</v>
      </c>
      <c r="ID82" s="12">
        <f t="shared" si="214"/>
        <v>16.400000000000034</v>
      </c>
      <c r="IE82">
        <f t="shared" si="215"/>
        <v>21.100000000000023</v>
      </c>
      <c r="IF82" s="12">
        <f t="shared" si="216"/>
        <v>17.900000000000006</v>
      </c>
      <c r="IG82" s="12">
        <f t="shared" si="217"/>
        <v>20.5</v>
      </c>
      <c r="IH82" s="12">
        <f t="shared" si="218"/>
        <v>29.050000000000011</v>
      </c>
      <c r="II82" s="13" t="str">
        <f t="shared" si="245"/>
        <v/>
      </c>
      <c r="IJ82" t="str">
        <f t="shared" si="246"/>
        <v/>
      </c>
      <c r="IK82" t="str">
        <f t="shared" si="247"/>
        <v/>
      </c>
      <c r="IL82" t="str">
        <f t="shared" si="248"/>
        <v/>
      </c>
    </row>
    <row r="83" spans="1:246" x14ac:dyDescent="0.25">
      <c r="A83" t="s">
        <v>91</v>
      </c>
      <c r="B83" s="10">
        <v>43951</v>
      </c>
      <c r="C83" s="12">
        <v>63.33023</v>
      </c>
      <c r="D83" s="12">
        <v>571.73002604499993</v>
      </c>
      <c r="E83" s="8">
        <v>162674</v>
      </c>
      <c r="F83" s="12">
        <v>2.5818244130919084</v>
      </c>
      <c r="G83" s="13">
        <v>32.699999999999932</v>
      </c>
      <c r="H83" s="10" t="s">
        <v>91</v>
      </c>
      <c r="I83" s="10">
        <v>43950</v>
      </c>
      <c r="J83" s="12">
        <v>48.414169999999999</v>
      </c>
      <c r="K83" s="12">
        <v>421.16058228499998</v>
      </c>
      <c r="L83" s="8">
        <v>152437</v>
      </c>
      <c r="M83" s="12">
        <v>1.6683194306714191</v>
      </c>
      <c r="N83" s="12">
        <v>29.049999999999955</v>
      </c>
      <c r="O83" s="12" t="s">
        <v>91</v>
      </c>
      <c r="P83" s="10">
        <v>43949</v>
      </c>
      <c r="Q83" s="12">
        <v>37.730379999999997</v>
      </c>
      <c r="R83" s="12">
        <v>324.17634277500002</v>
      </c>
      <c r="S83">
        <v>108569</v>
      </c>
      <c r="T83" s="12">
        <v>0.16954106986261858</v>
      </c>
      <c r="U83" s="12">
        <v>15.600000000000023</v>
      </c>
      <c r="V83" s="12" t="s">
        <v>91</v>
      </c>
      <c r="W83" s="7">
        <v>43948</v>
      </c>
      <c r="X83" s="12">
        <v>42.244669999999999</v>
      </c>
      <c r="Y83" s="12">
        <v>364.89010660000002</v>
      </c>
      <c r="Z83" s="8">
        <v>142648</v>
      </c>
      <c r="AA83" s="12">
        <v>0.68139097744360355</v>
      </c>
      <c r="AB83" s="12">
        <v>22.649999999999977</v>
      </c>
      <c r="AC83" s="8" t="s">
        <v>91</v>
      </c>
      <c r="AD83" s="10">
        <v>43945</v>
      </c>
      <c r="AE83" s="12">
        <v>79.6066</v>
      </c>
      <c r="AF83" s="12">
        <v>680.82496230499999</v>
      </c>
      <c r="AG83" s="8">
        <v>220618</v>
      </c>
      <c r="AH83" s="12">
        <v>1.2372115155841039</v>
      </c>
      <c r="AI83">
        <v>34.850000000000023</v>
      </c>
      <c r="AJ83" s="12" t="s">
        <v>91</v>
      </c>
      <c r="AK83" s="7">
        <v>43944</v>
      </c>
      <c r="AL83" s="12">
        <v>63.220480000000002</v>
      </c>
      <c r="AM83" s="12">
        <v>539.28588637500002</v>
      </c>
      <c r="AN83" s="8">
        <v>227895</v>
      </c>
      <c r="AO83" s="12">
        <v>-1.0849167253108141</v>
      </c>
      <c r="AP83" s="12">
        <v>34.5</v>
      </c>
      <c r="AQ83" t="s">
        <v>91</v>
      </c>
      <c r="AR83" s="10">
        <v>43943</v>
      </c>
      <c r="AS83" s="12">
        <v>60.901769999999999</v>
      </c>
      <c r="AT83" s="12">
        <v>527.71020935000001</v>
      </c>
      <c r="AU83">
        <v>235279</v>
      </c>
      <c r="AV83" s="12">
        <v>-1.7062101453438296</v>
      </c>
      <c r="AW83" s="12">
        <v>35.5</v>
      </c>
      <c r="AX83" s="10" t="s">
        <v>91</v>
      </c>
      <c r="AY83" s="10">
        <v>43942</v>
      </c>
      <c r="AZ83" s="12">
        <v>51.225969999999997</v>
      </c>
      <c r="BA83" s="12">
        <v>452.22727548</v>
      </c>
      <c r="BB83" s="8">
        <v>164745</v>
      </c>
      <c r="BC83" s="12">
        <v>-4.4342507645259959</v>
      </c>
      <c r="BD83" s="12">
        <v>43.600000000000023</v>
      </c>
      <c r="BE83" s="12" t="s">
        <v>91</v>
      </c>
      <c r="BF83" s="10">
        <v>43941</v>
      </c>
      <c r="BG83" s="12">
        <v>49.58437</v>
      </c>
      <c r="BH83" s="12">
        <v>460.43529167499997</v>
      </c>
      <c r="BI83">
        <v>158851</v>
      </c>
      <c r="BJ83" s="12">
        <v>-1.5971701146961066</v>
      </c>
      <c r="BK83" s="12">
        <v>32</v>
      </c>
      <c r="BL83" s="12" t="s">
        <v>91</v>
      </c>
      <c r="BM83" s="7">
        <v>43938</v>
      </c>
      <c r="BN83" s="12">
        <v>58.277349999999998</v>
      </c>
      <c r="BO83" s="12">
        <v>540.58015636999994</v>
      </c>
      <c r="BP83" s="8">
        <v>185080</v>
      </c>
      <c r="BQ83" s="12">
        <v>2.5612899687380049</v>
      </c>
      <c r="BR83" s="12">
        <v>24</v>
      </c>
      <c r="BS83" t="s">
        <v>91</v>
      </c>
      <c r="BT83" s="10">
        <v>43937</v>
      </c>
      <c r="BU83" s="12">
        <v>69.806280000000001</v>
      </c>
      <c r="BV83" s="12">
        <v>634.40203364499996</v>
      </c>
      <c r="BW83" s="8">
        <v>206450</v>
      </c>
      <c r="BX83" s="12">
        <v>3.277850366414818</v>
      </c>
      <c r="BY83">
        <v>49.649999999999977</v>
      </c>
      <c r="BZ83" s="12" t="s">
        <v>91</v>
      </c>
      <c r="CA83" s="7">
        <v>43936</v>
      </c>
      <c r="CB83" s="12">
        <v>104.35586000000001</v>
      </c>
      <c r="CC83" s="12">
        <v>941.46197404999998</v>
      </c>
      <c r="CD83" s="8">
        <v>295558</v>
      </c>
      <c r="CE83" s="12">
        <v>1.3230111502686386</v>
      </c>
      <c r="CF83" s="12">
        <v>57.600000000000023</v>
      </c>
      <c r="CG83" s="12" t="s">
        <v>91</v>
      </c>
      <c r="CH83" s="10">
        <v>43934</v>
      </c>
      <c r="CI83" s="12">
        <v>94.629289999999997</v>
      </c>
      <c r="CJ83" s="12">
        <v>801.58974019499999</v>
      </c>
      <c r="CK83" s="8">
        <v>264873</v>
      </c>
      <c r="CL83" s="12">
        <v>6.3484251968503962</v>
      </c>
      <c r="CM83" s="12">
        <v>64.449999999999932</v>
      </c>
      <c r="CN83" s="12" t="s">
        <v>91</v>
      </c>
      <c r="CO83" s="10">
        <v>43930</v>
      </c>
      <c r="CP83" s="12">
        <v>64.106290000000001</v>
      </c>
      <c r="CQ83" s="12">
        <v>523.38491421999993</v>
      </c>
      <c r="CR83" s="8">
        <v>185106</v>
      </c>
      <c r="CS83" s="12">
        <v>-0.26019080659150323</v>
      </c>
      <c r="CT83" s="12">
        <v>29.950000000000045</v>
      </c>
      <c r="CU83" s="12" t="s">
        <v>91</v>
      </c>
      <c r="CV83" s="10">
        <v>43929</v>
      </c>
      <c r="CW83" s="12">
        <v>61.510930000000002</v>
      </c>
      <c r="CX83" s="12">
        <v>500.37531189499998</v>
      </c>
      <c r="CY83" s="8">
        <v>166115</v>
      </c>
      <c r="CZ83" s="12">
        <v>0.79211626021331283</v>
      </c>
      <c r="DA83" s="12">
        <v>34.299999999999955</v>
      </c>
      <c r="DD83" t="str">
        <f t="shared" si="154"/>
        <v>LT</v>
      </c>
      <c r="DE83" s="12">
        <v>30.809285793807888</v>
      </c>
      <c r="DF83" s="12">
        <v>28.316147359236783</v>
      </c>
      <c r="DG83" s="12">
        <v>-10.686058146507008</v>
      </c>
      <c r="DH83" s="12">
        <v>-46.93320654317607</v>
      </c>
      <c r="DI83" s="12">
        <v>25.91900599299467</v>
      </c>
      <c r="DJ83" s="12">
        <v>3.8072949275530137</v>
      </c>
      <c r="DK83" s="12">
        <v>18.888466143247268</v>
      </c>
      <c r="DL83" s="12">
        <v>3.3107206968647516</v>
      </c>
      <c r="DM83" s="12">
        <v>-14.916567071083362</v>
      </c>
      <c r="DN83" s="12">
        <v>-16.515605759252612</v>
      </c>
      <c r="DO83" s="12">
        <v>-33.107465167744301</v>
      </c>
      <c r="DP83" s="12">
        <v>10.278604013619894</v>
      </c>
      <c r="DQ83" s="12">
        <v>47.61311253544698</v>
      </c>
      <c r="DT83" t="str">
        <f t="shared" si="155"/>
        <v>LT</v>
      </c>
      <c r="DU83" s="13">
        <v>35.751076927258445</v>
      </c>
      <c r="DV83" s="13">
        <v>29.917124328012264</v>
      </c>
      <c r="DW83" s="13">
        <v>-11.157815213014603</v>
      </c>
      <c r="DX83" s="13">
        <v>-46.404710931187267</v>
      </c>
      <c r="DY83" s="13">
        <v>26.245648088698314</v>
      </c>
      <c r="DZ83" s="13">
        <v>2.1935670032342545</v>
      </c>
      <c r="EA83" s="13">
        <v>16.691371344172339</v>
      </c>
      <c r="EB83" s="13">
        <v>-1.7826644358950725</v>
      </c>
      <c r="EC83" s="13">
        <v>-14.825713402647514</v>
      </c>
      <c r="ED83" s="13">
        <v>-14.789025302447417</v>
      </c>
      <c r="EE83" s="13">
        <v>-32.615224923433011</v>
      </c>
      <c r="EF83" s="13">
        <v>17.449354306976751</v>
      </c>
      <c r="EG83" s="13">
        <v>53.154918763680548</v>
      </c>
      <c r="EI83" t="str">
        <f t="shared" si="156"/>
        <v>LT</v>
      </c>
      <c r="EJ83" s="12">
        <f t="shared" si="219"/>
        <v>63.33023</v>
      </c>
      <c r="EK83" s="12">
        <f t="shared" si="220"/>
        <v>48.414169999999999</v>
      </c>
      <c r="EL83" s="12">
        <f t="shared" si="221"/>
        <v>37.730379999999997</v>
      </c>
      <c r="EM83" s="12">
        <f t="shared" si="222"/>
        <v>42.244669999999999</v>
      </c>
      <c r="EN83" s="12">
        <f t="shared" si="223"/>
        <v>79.6066</v>
      </c>
      <c r="EO83" s="12">
        <f t="shared" si="224"/>
        <v>63.220480000000002</v>
      </c>
      <c r="EP83" s="12">
        <f t="shared" si="225"/>
        <v>60.901769999999999</v>
      </c>
      <c r="EQ83" s="12">
        <f t="shared" si="226"/>
        <v>51.225969999999997</v>
      </c>
      <c r="ER83" s="12">
        <f t="shared" si="227"/>
        <v>49.58437</v>
      </c>
      <c r="ES83" s="12">
        <f t="shared" si="228"/>
        <v>58.277349999999998</v>
      </c>
      <c r="ET83" s="12">
        <f t="shared" si="229"/>
        <v>69.806280000000001</v>
      </c>
      <c r="EU83" s="12">
        <f t="shared" si="230"/>
        <v>104.35586000000001</v>
      </c>
      <c r="EV83" s="12">
        <f t="shared" si="231"/>
        <v>94.629289999999997</v>
      </c>
      <c r="EW83" s="12">
        <f t="shared" si="232"/>
        <v>64.106290000000001</v>
      </c>
      <c r="EZ83" s="10" t="str">
        <f t="shared" si="157"/>
        <v>LT</v>
      </c>
      <c r="FA83" s="12">
        <f t="shared" si="233"/>
        <v>42.796406666666662</v>
      </c>
      <c r="FB83" s="12">
        <f t="shared" si="234"/>
        <v>54.243259999999999</v>
      </c>
      <c r="FC83" s="12">
        <f t="shared" si="235"/>
        <v>54.116051249999998</v>
      </c>
      <c r="FD83" s="12">
        <f t="shared" si="236"/>
        <v>63.392575384615384</v>
      </c>
      <c r="FF83" s="12"/>
      <c r="FG83" s="10" t="str">
        <f t="shared" si="158"/>
        <v>LT</v>
      </c>
      <c r="FH83" s="12">
        <f t="shared" si="159"/>
        <v>571.73002604499993</v>
      </c>
      <c r="FI83" s="12">
        <f t="shared" si="160"/>
        <v>421.16058228499998</v>
      </c>
      <c r="FJ83" s="12">
        <f t="shared" si="161"/>
        <v>324.17634277500002</v>
      </c>
      <c r="FK83" s="12">
        <f t="shared" si="162"/>
        <v>364.89010660000002</v>
      </c>
      <c r="FL83" s="12">
        <f t="shared" si="163"/>
        <v>680.82496230499999</v>
      </c>
      <c r="FM83" s="12">
        <f t="shared" si="164"/>
        <v>539.28588637500002</v>
      </c>
      <c r="FN83" s="12">
        <f t="shared" si="165"/>
        <v>527.71020935000001</v>
      </c>
      <c r="FO83" s="12">
        <f t="shared" si="166"/>
        <v>452.22727548</v>
      </c>
      <c r="FP83" s="12">
        <f t="shared" si="167"/>
        <v>460.43529167499997</v>
      </c>
      <c r="FQ83" s="12">
        <f t="shared" si="168"/>
        <v>540.58015636999994</v>
      </c>
      <c r="FR83" s="12">
        <f t="shared" si="169"/>
        <v>634.40203364499996</v>
      </c>
      <c r="FS83" s="12">
        <f t="shared" si="170"/>
        <v>941.46197404999998</v>
      </c>
      <c r="FT83" s="12">
        <f t="shared" si="171"/>
        <v>801.58974019499999</v>
      </c>
      <c r="FU83" s="12">
        <f t="shared" si="172"/>
        <v>523.38491421999993</v>
      </c>
      <c r="FX83" s="10" t="str">
        <f t="shared" si="173"/>
        <v>LT</v>
      </c>
      <c r="FY83" s="12">
        <f t="shared" si="237"/>
        <v>370.07567721999999</v>
      </c>
      <c r="FZ83" s="12">
        <f t="shared" si="238"/>
        <v>466.06757606799999</v>
      </c>
      <c r="GA83" s="12">
        <f t="shared" si="239"/>
        <v>471.33883210562499</v>
      </c>
      <c r="GB83" s="12">
        <f t="shared" si="240"/>
        <v>554.77919040961535</v>
      </c>
      <c r="GE83" s="10" t="str">
        <f t="shared" si="174"/>
        <v>LT</v>
      </c>
      <c r="GF83" s="8">
        <f t="shared" si="175"/>
        <v>162674</v>
      </c>
      <c r="GG83" s="8">
        <f t="shared" si="176"/>
        <v>152437</v>
      </c>
      <c r="GH83">
        <f t="shared" si="177"/>
        <v>108569</v>
      </c>
      <c r="GI83" s="8">
        <f t="shared" si="178"/>
        <v>142648</v>
      </c>
      <c r="GJ83" s="8">
        <f t="shared" si="179"/>
        <v>220618</v>
      </c>
      <c r="GK83" s="8">
        <f t="shared" si="180"/>
        <v>227895</v>
      </c>
      <c r="GL83">
        <f t="shared" si="181"/>
        <v>235279</v>
      </c>
      <c r="GM83" s="8">
        <f t="shared" si="182"/>
        <v>164745</v>
      </c>
      <c r="GN83" s="8">
        <f t="shared" si="183"/>
        <v>158851</v>
      </c>
      <c r="GO83" s="8">
        <f t="shared" si="184"/>
        <v>185080</v>
      </c>
      <c r="GP83" s="8">
        <f t="shared" si="185"/>
        <v>206450</v>
      </c>
      <c r="GQ83" s="8">
        <f t="shared" si="186"/>
        <v>295558</v>
      </c>
      <c r="GR83" s="8">
        <f t="shared" si="187"/>
        <v>264873</v>
      </c>
      <c r="GS83" s="8">
        <f t="shared" si="188"/>
        <v>185106</v>
      </c>
      <c r="GV83" s="10" t="str">
        <f t="shared" si="153"/>
        <v>LT</v>
      </c>
      <c r="GW83" s="8">
        <f t="shared" si="241"/>
        <v>134551.33333333334</v>
      </c>
      <c r="GX83" s="8">
        <f t="shared" si="242"/>
        <v>170433.4</v>
      </c>
      <c r="GY83" s="8">
        <f t="shared" si="243"/>
        <v>176380.25</v>
      </c>
      <c r="GZ83" s="8">
        <f t="shared" si="244"/>
        <v>196008.38461538462</v>
      </c>
      <c r="HC83" s="10" t="str">
        <f t="shared" si="189"/>
        <v>LT</v>
      </c>
      <c r="HD83" s="12">
        <f t="shared" si="190"/>
        <v>2.5818244130919084</v>
      </c>
      <c r="HE83" s="12">
        <f t="shared" si="191"/>
        <v>1.6683194306714191</v>
      </c>
      <c r="HF83" s="12">
        <f t="shared" si="192"/>
        <v>0.16954106986261858</v>
      </c>
      <c r="HG83" s="12">
        <f t="shared" si="193"/>
        <v>0.68139097744360355</v>
      </c>
      <c r="HH83" s="12">
        <f t="shared" si="194"/>
        <v>1.2372115155841039</v>
      </c>
      <c r="HI83" s="12">
        <f t="shared" si="195"/>
        <v>-1.0849167253108141</v>
      </c>
      <c r="HJ83" s="12">
        <f t="shared" si="196"/>
        <v>-1.7062101453438296</v>
      </c>
      <c r="HK83" s="12">
        <f t="shared" si="197"/>
        <v>-4.4342507645259959</v>
      </c>
      <c r="HL83" s="12">
        <f t="shared" si="198"/>
        <v>-1.5971701146961066</v>
      </c>
      <c r="HM83" s="12">
        <f t="shared" si="199"/>
        <v>2.5612899687380049</v>
      </c>
      <c r="HN83" s="12">
        <f t="shared" si="200"/>
        <v>3.277850366414818</v>
      </c>
      <c r="HO83" s="12">
        <f t="shared" si="201"/>
        <v>1.3230111502686386</v>
      </c>
      <c r="HP83" s="12">
        <f t="shared" si="202"/>
        <v>6.3484251968503962</v>
      </c>
      <c r="HQ83" s="12">
        <f t="shared" si="203"/>
        <v>-0.26019080659150323</v>
      </c>
      <c r="HT83" s="10" t="str">
        <f t="shared" si="204"/>
        <v>LT</v>
      </c>
      <c r="HU83" s="13">
        <f t="shared" si="205"/>
        <v>32.699999999999932</v>
      </c>
      <c r="HV83" s="12">
        <f t="shared" si="206"/>
        <v>29.049999999999955</v>
      </c>
      <c r="HW83" s="12">
        <f t="shared" si="207"/>
        <v>15.600000000000023</v>
      </c>
      <c r="HX83" s="12">
        <f t="shared" si="208"/>
        <v>22.649999999999977</v>
      </c>
      <c r="HY83">
        <f t="shared" si="209"/>
        <v>34.850000000000023</v>
      </c>
      <c r="HZ83" s="12">
        <f t="shared" si="210"/>
        <v>34.5</v>
      </c>
      <c r="IA83" s="12">
        <f t="shared" si="211"/>
        <v>35.5</v>
      </c>
      <c r="IB83" s="12">
        <f t="shared" si="212"/>
        <v>43.600000000000023</v>
      </c>
      <c r="IC83" s="12">
        <f t="shared" si="213"/>
        <v>32</v>
      </c>
      <c r="ID83" s="12">
        <f t="shared" si="214"/>
        <v>24</v>
      </c>
      <c r="IE83">
        <f t="shared" si="215"/>
        <v>49.649999999999977</v>
      </c>
      <c r="IF83" s="12">
        <f t="shared" si="216"/>
        <v>57.600000000000023</v>
      </c>
      <c r="IG83" s="12">
        <f t="shared" si="217"/>
        <v>64.449999999999932</v>
      </c>
      <c r="IH83" s="12">
        <f t="shared" si="218"/>
        <v>29.950000000000045</v>
      </c>
      <c r="II83" s="13" t="str">
        <f t="shared" si="245"/>
        <v/>
      </c>
      <c r="IJ83" t="str">
        <f t="shared" si="246"/>
        <v/>
      </c>
      <c r="IK83" t="str">
        <f t="shared" si="247"/>
        <v/>
      </c>
      <c r="IL83" t="str">
        <f t="shared" si="248"/>
        <v/>
      </c>
    </row>
    <row r="84" spans="1:246" x14ac:dyDescent="0.25">
      <c r="A84" t="s">
        <v>92</v>
      </c>
      <c r="B84" s="10">
        <v>43951</v>
      </c>
      <c r="C84" s="12">
        <v>76.433310000000006</v>
      </c>
      <c r="D84" s="12">
        <v>642.22058259999994</v>
      </c>
      <c r="E84" s="8">
        <v>155467</v>
      </c>
      <c r="F84" s="12">
        <v>-2.4110486891385796</v>
      </c>
      <c r="G84" s="13">
        <v>66.650000000000091</v>
      </c>
      <c r="H84" s="10" t="s">
        <v>92</v>
      </c>
      <c r="I84" s="10">
        <v>43950</v>
      </c>
      <c r="J84" s="12">
        <v>32.860329999999998</v>
      </c>
      <c r="K84" s="12">
        <v>283.24158894499999</v>
      </c>
      <c r="L84" s="8">
        <v>66779</v>
      </c>
      <c r="M84" s="12">
        <v>-9.9490840990229146E-2</v>
      </c>
      <c r="N84" s="12">
        <v>23.950000000000045</v>
      </c>
      <c r="O84" s="12" t="s">
        <v>92</v>
      </c>
      <c r="P84" s="10">
        <v>43949</v>
      </c>
      <c r="Q84" s="12">
        <v>41.214370000000002</v>
      </c>
      <c r="R84" s="12">
        <v>357.71086898000004</v>
      </c>
      <c r="S84">
        <v>84507</v>
      </c>
      <c r="T84" s="12">
        <v>-4.3933987511150736</v>
      </c>
      <c r="U84" s="12">
        <v>52.75</v>
      </c>
      <c r="V84" s="12" t="s">
        <v>92</v>
      </c>
      <c r="W84" s="7">
        <v>43948</v>
      </c>
      <c r="X84" s="12">
        <v>64.489840000000001</v>
      </c>
      <c r="Y84" s="12">
        <v>576.07604228999992</v>
      </c>
      <c r="Z84" s="8">
        <v>126255</v>
      </c>
      <c r="AA84" s="12">
        <v>2.2396990938621961</v>
      </c>
      <c r="AB84" s="12">
        <v>30.299999999999955</v>
      </c>
      <c r="AC84" s="8" t="s">
        <v>92</v>
      </c>
      <c r="AD84" s="10">
        <v>43945</v>
      </c>
      <c r="AE84" s="12">
        <v>147.1987</v>
      </c>
      <c r="AF84" s="12">
        <v>1279.9562818899999</v>
      </c>
      <c r="AG84" s="8">
        <v>285223</v>
      </c>
      <c r="AH84" s="12">
        <v>7.0103970328935343</v>
      </c>
      <c r="AI84">
        <v>70.299999999999955</v>
      </c>
      <c r="AJ84" s="12" t="s">
        <v>92</v>
      </c>
      <c r="AK84" s="7">
        <v>43944</v>
      </c>
      <c r="AL84" s="12">
        <v>34.119799999999998</v>
      </c>
      <c r="AM84" s="12">
        <v>282.30962684499997</v>
      </c>
      <c r="AN84" s="8">
        <v>68355</v>
      </c>
      <c r="AO84" s="12">
        <v>2.1572030746342641</v>
      </c>
      <c r="AP84" s="12">
        <v>26.299999999999955</v>
      </c>
      <c r="AQ84" t="s">
        <v>92</v>
      </c>
      <c r="AR84" s="10">
        <v>43943</v>
      </c>
      <c r="AS84" s="12">
        <v>36.308140000000002</v>
      </c>
      <c r="AT84" s="12">
        <v>295.49773604499995</v>
      </c>
      <c r="AU84">
        <v>67798</v>
      </c>
      <c r="AV84" s="12">
        <v>-0.67692307692307696</v>
      </c>
      <c r="AW84" s="12">
        <v>26.700000000000045</v>
      </c>
      <c r="AX84" s="10" t="s">
        <v>92</v>
      </c>
      <c r="AY84" s="10">
        <v>43942</v>
      </c>
      <c r="AZ84" s="12">
        <v>58.372770000000003</v>
      </c>
      <c r="BA84" s="12">
        <v>482.70290926000001</v>
      </c>
      <c r="BB84" s="8">
        <v>110622</v>
      </c>
      <c r="BC84" s="12">
        <v>3.0873726458783574E-2</v>
      </c>
      <c r="BD84" s="12">
        <v>53.5</v>
      </c>
      <c r="BE84" s="12" t="s">
        <v>92</v>
      </c>
      <c r="BF84" s="10">
        <v>43941</v>
      </c>
      <c r="BG84" s="12">
        <v>22.949629999999999</v>
      </c>
      <c r="BH84" s="12">
        <v>185.82636033</v>
      </c>
      <c r="BI84">
        <v>54259</v>
      </c>
      <c r="BJ84" s="12">
        <v>-1.3681970203709335</v>
      </c>
      <c r="BK84" s="12">
        <v>26.649999999999977</v>
      </c>
      <c r="BL84" s="12" t="s">
        <v>92</v>
      </c>
      <c r="BM84" s="7">
        <v>43938</v>
      </c>
      <c r="BN84" s="12">
        <v>33.282449999999997</v>
      </c>
      <c r="BO84" s="12">
        <v>274.75161906</v>
      </c>
      <c r="BP84" s="8">
        <v>67270</v>
      </c>
      <c r="BQ84" s="12">
        <v>-0.83545223392662271</v>
      </c>
      <c r="BR84" s="12">
        <v>27.399999999999977</v>
      </c>
      <c r="BS84" t="s">
        <v>92</v>
      </c>
      <c r="BT84" s="10">
        <v>43937</v>
      </c>
      <c r="BU84" s="12">
        <v>39.633249999999997</v>
      </c>
      <c r="BV84" s="12">
        <v>324.11167048999999</v>
      </c>
      <c r="BW84" s="8">
        <v>98211</v>
      </c>
      <c r="BX84" s="12">
        <v>2.29516288252715</v>
      </c>
      <c r="BY84">
        <v>45.450000000000045</v>
      </c>
      <c r="BZ84" s="12" t="s">
        <v>92</v>
      </c>
      <c r="CA84" s="7">
        <v>43936</v>
      </c>
      <c r="CB84" s="12">
        <v>70.008579999999995</v>
      </c>
      <c r="CC84" s="12">
        <v>582.73247521999997</v>
      </c>
      <c r="CD84" s="8">
        <v>166209</v>
      </c>
      <c r="CE84" s="12">
        <v>-1.3376914230373409</v>
      </c>
      <c r="CF84" s="12">
        <v>62.649999999999977</v>
      </c>
      <c r="CG84" s="12" t="s">
        <v>92</v>
      </c>
      <c r="CH84" s="10">
        <v>43934</v>
      </c>
      <c r="CI84" s="12">
        <v>100.64806</v>
      </c>
      <c r="CJ84" s="12">
        <v>834.31690047500001</v>
      </c>
      <c r="CK84" s="8">
        <v>232357</v>
      </c>
      <c r="CL84" s="12">
        <v>4.410554957919385</v>
      </c>
      <c r="CM84" s="12">
        <v>49.799999999999955</v>
      </c>
      <c r="CN84" s="12" t="s">
        <v>92</v>
      </c>
      <c r="CO84" s="10">
        <v>43930</v>
      </c>
      <c r="CP84" s="12">
        <v>137.32508000000001</v>
      </c>
      <c r="CQ84" s="12">
        <v>1058.6781782099999</v>
      </c>
      <c r="CR84" s="8">
        <v>262373</v>
      </c>
      <c r="CS84" s="12">
        <v>11.961451247165529</v>
      </c>
      <c r="CT84" s="12">
        <v>64.600000000000023</v>
      </c>
      <c r="CU84" s="12" t="s">
        <v>92</v>
      </c>
      <c r="CV84" s="10">
        <v>43929</v>
      </c>
      <c r="CW84" s="12">
        <v>69.278540000000007</v>
      </c>
      <c r="CX84" s="12">
        <v>495.22791503000002</v>
      </c>
      <c r="CY84" s="8">
        <v>178529</v>
      </c>
      <c r="CZ84" s="12">
        <v>1.5070352117705976</v>
      </c>
      <c r="DA84" s="12">
        <v>35.900000000000091</v>
      </c>
      <c r="DD84" t="str">
        <f t="shared" si="154"/>
        <v>LUPIN</v>
      </c>
      <c r="DE84" s="12">
        <v>132.60055513745607</v>
      </c>
      <c r="DF84" s="12">
        <v>-20.269726311478266</v>
      </c>
      <c r="DG84" s="12">
        <v>-36.091685139860786</v>
      </c>
      <c r="DH84" s="12">
        <v>-56.188580469800343</v>
      </c>
      <c r="DI84" s="12">
        <v>331.41724160165069</v>
      </c>
      <c r="DJ84" s="12">
        <v>-6.0271333095003037</v>
      </c>
      <c r="DK84" s="12">
        <v>-37.799525360883166</v>
      </c>
      <c r="DL84" s="12">
        <v>154.35168235827769</v>
      </c>
      <c r="DM84" s="12">
        <v>-31.045851492302994</v>
      </c>
      <c r="DN84" s="12">
        <v>-16.02391931017517</v>
      </c>
      <c r="DO84" s="12">
        <v>-43.388010441005946</v>
      </c>
      <c r="DP84" s="12">
        <v>-30.442196302641111</v>
      </c>
      <c r="DQ84" s="12">
        <v>-26.708173044574242</v>
      </c>
      <c r="DT84" t="str">
        <f t="shared" si="155"/>
        <v>LUPIN</v>
      </c>
      <c r="DU84" s="13">
        <v>126.73950707313209</v>
      </c>
      <c r="DV84" s="13">
        <v>-20.818288314063977</v>
      </c>
      <c r="DW84" s="13">
        <v>-37.905616147819877</v>
      </c>
      <c r="DX84" s="13">
        <v>-54.992521975878851</v>
      </c>
      <c r="DY84" s="13">
        <v>353.38740169592251</v>
      </c>
      <c r="DZ84" s="13">
        <v>-4.4630153098674272</v>
      </c>
      <c r="EA84" s="13">
        <v>-38.782690061261896</v>
      </c>
      <c r="EB84" s="13">
        <v>159.76019139738375</v>
      </c>
      <c r="EC84" s="13">
        <v>-32.36569052231156</v>
      </c>
      <c r="ED84" s="13">
        <v>-15.22933480160596</v>
      </c>
      <c r="EE84" s="13">
        <v>-44.380709112249569</v>
      </c>
      <c r="EF84" s="13">
        <v>-30.154540212689685</v>
      </c>
      <c r="EG84" s="13">
        <v>-21.192585466751304</v>
      </c>
      <c r="EI84" t="str">
        <f t="shared" si="156"/>
        <v>LUPIN</v>
      </c>
      <c r="EJ84" s="12">
        <f t="shared" si="219"/>
        <v>76.433310000000006</v>
      </c>
      <c r="EK84" s="12">
        <f t="shared" si="220"/>
        <v>32.860329999999998</v>
      </c>
      <c r="EL84" s="12">
        <f t="shared" si="221"/>
        <v>41.214370000000002</v>
      </c>
      <c r="EM84" s="12">
        <f t="shared" si="222"/>
        <v>64.489840000000001</v>
      </c>
      <c r="EN84" s="12">
        <f t="shared" si="223"/>
        <v>147.1987</v>
      </c>
      <c r="EO84" s="12">
        <f t="shared" si="224"/>
        <v>34.119799999999998</v>
      </c>
      <c r="EP84" s="12">
        <f t="shared" si="225"/>
        <v>36.308140000000002</v>
      </c>
      <c r="EQ84" s="12">
        <f t="shared" si="226"/>
        <v>58.372770000000003</v>
      </c>
      <c r="ER84" s="12">
        <f t="shared" si="227"/>
        <v>22.949629999999999</v>
      </c>
      <c r="ES84" s="12">
        <f t="shared" si="228"/>
        <v>33.282449999999997</v>
      </c>
      <c r="ET84" s="12">
        <f t="shared" si="229"/>
        <v>39.633249999999997</v>
      </c>
      <c r="EU84" s="12">
        <f t="shared" si="230"/>
        <v>70.008579999999995</v>
      </c>
      <c r="EV84" s="12">
        <f t="shared" si="231"/>
        <v>100.64806</v>
      </c>
      <c r="EW84" s="12">
        <f t="shared" si="232"/>
        <v>137.32508000000001</v>
      </c>
      <c r="EZ84" s="10" t="str">
        <f t="shared" si="157"/>
        <v>LUPIN</v>
      </c>
      <c r="FA84" s="12">
        <f t="shared" si="233"/>
        <v>46.18818000000001</v>
      </c>
      <c r="FB84" s="12">
        <f t="shared" si="234"/>
        <v>63.976607999999999</v>
      </c>
      <c r="FC84" s="12">
        <f t="shared" si="235"/>
        <v>54.689197499999999</v>
      </c>
      <c r="FD84" s="12">
        <f t="shared" si="236"/>
        <v>62.954692307692312</v>
      </c>
      <c r="FF84" s="12"/>
      <c r="FG84" s="10" t="str">
        <f t="shared" si="158"/>
        <v>LUPIN</v>
      </c>
      <c r="FH84" s="12">
        <f t="shared" si="159"/>
        <v>642.22058259999994</v>
      </c>
      <c r="FI84" s="12">
        <f t="shared" si="160"/>
        <v>283.24158894499999</v>
      </c>
      <c r="FJ84" s="12">
        <f t="shared" si="161"/>
        <v>357.71086898000004</v>
      </c>
      <c r="FK84" s="12">
        <f t="shared" si="162"/>
        <v>576.07604228999992</v>
      </c>
      <c r="FL84" s="12">
        <f t="shared" si="163"/>
        <v>1279.9562818899999</v>
      </c>
      <c r="FM84" s="12">
        <f t="shared" si="164"/>
        <v>282.30962684499997</v>
      </c>
      <c r="FN84" s="12">
        <f t="shared" si="165"/>
        <v>295.49773604499995</v>
      </c>
      <c r="FO84" s="12">
        <f t="shared" si="166"/>
        <v>482.70290926000001</v>
      </c>
      <c r="FP84" s="12">
        <f t="shared" si="167"/>
        <v>185.82636033</v>
      </c>
      <c r="FQ84" s="12">
        <f t="shared" si="168"/>
        <v>274.75161906</v>
      </c>
      <c r="FR84" s="12">
        <f t="shared" si="169"/>
        <v>324.11167048999999</v>
      </c>
      <c r="FS84" s="12">
        <f t="shared" si="170"/>
        <v>582.73247521999997</v>
      </c>
      <c r="FT84" s="12">
        <f t="shared" si="171"/>
        <v>834.31690047500001</v>
      </c>
      <c r="FU84" s="12">
        <f t="shared" si="172"/>
        <v>1058.6781782099999</v>
      </c>
      <c r="FX84" s="10" t="str">
        <f t="shared" si="173"/>
        <v>LUPIN</v>
      </c>
      <c r="FY84" s="12">
        <f t="shared" si="237"/>
        <v>405.67616673833328</v>
      </c>
      <c r="FZ84" s="12">
        <f t="shared" si="238"/>
        <v>555.85888178999994</v>
      </c>
      <c r="GA84" s="12">
        <f t="shared" si="239"/>
        <v>467.91517682312497</v>
      </c>
      <c r="GB84" s="12">
        <f t="shared" si="240"/>
        <v>524.45478907999995</v>
      </c>
      <c r="GE84" s="10" t="str">
        <f t="shared" si="174"/>
        <v>LUPIN</v>
      </c>
      <c r="GF84" s="8">
        <f t="shared" si="175"/>
        <v>155467</v>
      </c>
      <c r="GG84" s="8">
        <f t="shared" si="176"/>
        <v>66779</v>
      </c>
      <c r="GH84">
        <f t="shared" si="177"/>
        <v>84507</v>
      </c>
      <c r="GI84" s="8">
        <f t="shared" si="178"/>
        <v>126255</v>
      </c>
      <c r="GJ84" s="8">
        <f t="shared" si="179"/>
        <v>285223</v>
      </c>
      <c r="GK84" s="8">
        <f t="shared" si="180"/>
        <v>68355</v>
      </c>
      <c r="GL84">
        <f t="shared" si="181"/>
        <v>67798</v>
      </c>
      <c r="GM84" s="8">
        <f t="shared" si="182"/>
        <v>110622</v>
      </c>
      <c r="GN84" s="8">
        <f t="shared" si="183"/>
        <v>54259</v>
      </c>
      <c r="GO84" s="8">
        <f t="shared" si="184"/>
        <v>67270</v>
      </c>
      <c r="GP84" s="8">
        <f t="shared" si="185"/>
        <v>98211</v>
      </c>
      <c r="GQ84" s="8">
        <f t="shared" si="186"/>
        <v>166209</v>
      </c>
      <c r="GR84" s="8">
        <f t="shared" si="187"/>
        <v>232357</v>
      </c>
      <c r="GS84" s="8">
        <f t="shared" si="188"/>
        <v>262373</v>
      </c>
      <c r="GV84" s="10" t="str">
        <f t="shared" si="153"/>
        <v>LUPIN</v>
      </c>
      <c r="GW84" s="8">
        <f t="shared" si="241"/>
        <v>92513.666666666672</v>
      </c>
      <c r="GX84" s="8">
        <f t="shared" si="242"/>
        <v>126223.8</v>
      </c>
      <c r="GY84" s="8">
        <f t="shared" si="243"/>
        <v>107974.75</v>
      </c>
      <c r="GZ84" s="8">
        <f t="shared" si="244"/>
        <v>130016.76923076923</v>
      </c>
      <c r="HC84" s="10" t="str">
        <f t="shared" si="189"/>
        <v>LUPIN</v>
      </c>
      <c r="HD84" s="12">
        <f t="shared" si="190"/>
        <v>-2.4110486891385796</v>
      </c>
      <c r="HE84" s="12">
        <f t="shared" si="191"/>
        <v>-9.9490840990229146E-2</v>
      </c>
      <c r="HF84" s="12">
        <f t="shared" si="192"/>
        <v>-4.3933987511150736</v>
      </c>
      <c r="HG84" s="12">
        <f t="shared" si="193"/>
        <v>2.2396990938621961</v>
      </c>
      <c r="HH84" s="12">
        <f t="shared" si="194"/>
        <v>7.0103970328935343</v>
      </c>
      <c r="HI84" s="12">
        <f t="shared" si="195"/>
        <v>2.1572030746342641</v>
      </c>
      <c r="HJ84" s="12">
        <f t="shared" si="196"/>
        <v>-0.67692307692307696</v>
      </c>
      <c r="HK84" s="12">
        <f t="shared" si="197"/>
        <v>3.0873726458783574E-2</v>
      </c>
      <c r="HL84" s="12">
        <f t="shared" si="198"/>
        <v>-1.3681970203709335</v>
      </c>
      <c r="HM84" s="12">
        <f t="shared" si="199"/>
        <v>-0.83545223392662271</v>
      </c>
      <c r="HN84" s="12">
        <f t="shared" si="200"/>
        <v>2.29516288252715</v>
      </c>
      <c r="HO84" s="12">
        <f t="shared" si="201"/>
        <v>-1.3376914230373409</v>
      </c>
      <c r="HP84" s="12">
        <f t="shared" si="202"/>
        <v>4.410554957919385</v>
      </c>
      <c r="HQ84" s="12">
        <f t="shared" si="203"/>
        <v>11.961451247165529</v>
      </c>
      <c r="HT84" s="10" t="str">
        <f t="shared" si="204"/>
        <v>LUPIN</v>
      </c>
      <c r="HU84" s="13">
        <f t="shared" si="205"/>
        <v>66.650000000000091</v>
      </c>
      <c r="HV84" s="12">
        <f t="shared" si="206"/>
        <v>23.950000000000045</v>
      </c>
      <c r="HW84" s="12">
        <f t="shared" si="207"/>
        <v>52.75</v>
      </c>
      <c r="HX84" s="12">
        <f t="shared" si="208"/>
        <v>30.299999999999955</v>
      </c>
      <c r="HY84">
        <f t="shared" si="209"/>
        <v>70.299999999999955</v>
      </c>
      <c r="HZ84" s="12">
        <f t="shared" si="210"/>
        <v>26.299999999999955</v>
      </c>
      <c r="IA84" s="12">
        <f t="shared" si="211"/>
        <v>26.700000000000045</v>
      </c>
      <c r="IB84" s="12">
        <f t="shared" si="212"/>
        <v>53.5</v>
      </c>
      <c r="IC84" s="12">
        <f t="shared" si="213"/>
        <v>26.649999999999977</v>
      </c>
      <c r="ID84" s="12">
        <f t="shared" si="214"/>
        <v>27.399999999999977</v>
      </c>
      <c r="IE84">
        <f t="shared" si="215"/>
        <v>45.450000000000045</v>
      </c>
      <c r="IF84" s="12">
        <f t="shared" si="216"/>
        <v>62.649999999999977</v>
      </c>
      <c r="IG84" s="12">
        <f t="shared" si="217"/>
        <v>49.799999999999955</v>
      </c>
      <c r="IH84" s="12">
        <f t="shared" si="218"/>
        <v>64.600000000000023</v>
      </c>
      <c r="II84" s="13" t="str">
        <f t="shared" si="245"/>
        <v/>
      </c>
      <c r="IJ84" t="str">
        <f t="shared" si="246"/>
        <v/>
      </c>
      <c r="IK84" t="str">
        <f t="shared" si="247"/>
        <v/>
      </c>
      <c r="IL84" t="str">
        <f t="shared" si="248"/>
        <v/>
      </c>
    </row>
    <row r="85" spans="1:246" x14ac:dyDescent="0.25">
      <c r="A85" t="s">
        <v>93</v>
      </c>
      <c r="B85" s="10">
        <v>43951</v>
      </c>
      <c r="C85" s="12">
        <v>74.228800000000007</v>
      </c>
      <c r="D85" s="12">
        <v>270.00903956500002</v>
      </c>
      <c r="E85" s="8">
        <v>124105</v>
      </c>
      <c r="F85" s="12">
        <v>5.6178160919540261</v>
      </c>
      <c r="G85" s="13">
        <v>13</v>
      </c>
      <c r="H85" s="10" t="s">
        <v>93</v>
      </c>
      <c r="I85" s="10">
        <v>43950</v>
      </c>
      <c r="J85" s="12">
        <v>77.484979999999993</v>
      </c>
      <c r="K85" s="12">
        <v>268.35274249000003</v>
      </c>
      <c r="L85" s="8">
        <v>121151</v>
      </c>
      <c r="M85" s="12">
        <v>3.8845066230093797</v>
      </c>
      <c r="N85" s="12">
        <v>15.550000000000011</v>
      </c>
      <c r="O85" s="12" t="s">
        <v>93</v>
      </c>
      <c r="P85" s="10">
        <v>43949</v>
      </c>
      <c r="Q85" s="12">
        <v>42.445219999999999</v>
      </c>
      <c r="R85" s="12">
        <v>141.30770860000001</v>
      </c>
      <c r="S85">
        <v>56392</v>
      </c>
      <c r="T85" s="12">
        <v>2.028458976687856</v>
      </c>
      <c r="U85" s="12">
        <v>9.5</v>
      </c>
      <c r="V85" s="12" t="s">
        <v>93</v>
      </c>
      <c r="W85" s="7">
        <v>43948</v>
      </c>
      <c r="X85" s="12">
        <v>57.70552</v>
      </c>
      <c r="Y85" s="12">
        <v>193.30592998</v>
      </c>
      <c r="Z85" s="8">
        <v>102139</v>
      </c>
      <c r="AA85" s="12">
        <v>-0.82261441818725689</v>
      </c>
      <c r="AB85" s="12">
        <v>15.200000000000045</v>
      </c>
      <c r="AC85" s="8" t="s">
        <v>93</v>
      </c>
      <c r="AD85" s="10">
        <v>43945</v>
      </c>
      <c r="AE85" s="12">
        <v>57.550289999999997</v>
      </c>
      <c r="AF85" s="12">
        <v>195.02795839000001</v>
      </c>
      <c r="AG85" s="8">
        <v>119113</v>
      </c>
      <c r="AH85" s="12">
        <v>-4.1726618705035978</v>
      </c>
      <c r="AI85">
        <v>12.75</v>
      </c>
      <c r="AJ85" s="12" t="s">
        <v>93</v>
      </c>
      <c r="AK85" s="7">
        <v>43944</v>
      </c>
      <c r="AL85" s="12">
        <v>67.383330000000001</v>
      </c>
      <c r="AM85" s="12">
        <v>229.85312257499999</v>
      </c>
      <c r="AN85" s="8">
        <v>115896</v>
      </c>
      <c r="AO85" s="12">
        <v>1.6754850088183388</v>
      </c>
      <c r="AP85" s="12">
        <v>18.099999999999966</v>
      </c>
      <c r="AQ85" t="s">
        <v>93</v>
      </c>
      <c r="AR85" s="10">
        <v>43943</v>
      </c>
      <c r="AS85" s="12">
        <v>90.737179999999995</v>
      </c>
      <c r="AT85" s="12">
        <v>306.38274913000004</v>
      </c>
      <c r="AU85">
        <v>170221</v>
      </c>
      <c r="AV85" s="12">
        <v>1.7918988104201141</v>
      </c>
      <c r="AW85" s="12">
        <v>25.149999999999977</v>
      </c>
      <c r="AX85" s="10" t="s">
        <v>93</v>
      </c>
      <c r="AY85" s="10">
        <v>43942</v>
      </c>
      <c r="AZ85" s="12">
        <v>80.037819999999996</v>
      </c>
      <c r="BA85" s="12">
        <v>266.27592559499999</v>
      </c>
      <c r="BB85" s="8">
        <v>167070</v>
      </c>
      <c r="BC85" s="12">
        <v>-7.2642967542503918</v>
      </c>
      <c r="BD85" s="12">
        <v>25.550000000000011</v>
      </c>
      <c r="BE85" s="12" t="s">
        <v>93</v>
      </c>
      <c r="BF85" s="10">
        <v>43941</v>
      </c>
      <c r="BG85" s="12">
        <v>48.342239999999997</v>
      </c>
      <c r="BH85" s="12">
        <v>173.18428689999999</v>
      </c>
      <c r="BI85">
        <v>76198</v>
      </c>
      <c r="BJ85" s="12">
        <v>-2.5192731277532978</v>
      </c>
      <c r="BK85" s="12">
        <v>13.449999999999989</v>
      </c>
      <c r="BL85" s="12" t="s">
        <v>93</v>
      </c>
      <c r="BM85" s="7">
        <v>43938</v>
      </c>
      <c r="BN85" s="12">
        <v>61.786110000000001</v>
      </c>
      <c r="BO85" s="12">
        <v>223.74336971</v>
      </c>
      <c r="BP85" s="8">
        <v>80038</v>
      </c>
      <c r="BQ85" s="12">
        <v>1.7661900756938638</v>
      </c>
      <c r="BR85" s="12">
        <v>15.199999999999989</v>
      </c>
      <c r="BS85" t="s">
        <v>93</v>
      </c>
      <c r="BT85" s="10">
        <v>43937</v>
      </c>
      <c r="BU85" s="12">
        <v>61.557729999999999</v>
      </c>
      <c r="BV85" s="12">
        <v>217.57753716999997</v>
      </c>
      <c r="BW85" s="8">
        <v>99892</v>
      </c>
      <c r="BX85" s="12">
        <v>0.94860540846666375</v>
      </c>
      <c r="BY85">
        <v>17.449999999999989</v>
      </c>
      <c r="BZ85" s="12" t="s">
        <v>93</v>
      </c>
      <c r="CA85" s="7">
        <v>43936</v>
      </c>
      <c r="CB85" s="12">
        <v>113.00959</v>
      </c>
      <c r="CC85" s="12">
        <v>407.12523169999997</v>
      </c>
      <c r="CD85" s="8">
        <v>181710</v>
      </c>
      <c r="CE85" s="12">
        <v>-3.2106931238804002</v>
      </c>
      <c r="CF85" s="12">
        <v>30.599999999999966</v>
      </c>
      <c r="CG85" s="12" t="s">
        <v>93</v>
      </c>
      <c r="CH85" s="10">
        <v>43934</v>
      </c>
      <c r="CI85" s="12">
        <v>77.177570000000003</v>
      </c>
      <c r="CJ85" s="12">
        <v>281.42394553499997</v>
      </c>
      <c r="CK85" s="8">
        <v>129086</v>
      </c>
      <c r="CL85" s="12">
        <v>-4.9947561615102138</v>
      </c>
      <c r="CM85" s="12">
        <v>25</v>
      </c>
      <c r="CN85" s="12" t="s">
        <v>93</v>
      </c>
      <c r="CO85" s="10">
        <v>43930</v>
      </c>
      <c r="CP85" s="12">
        <v>110.27462</v>
      </c>
      <c r="CQ85" s="12">
        <v>395.48050846000001</v>
      </c>
      <c r="CR85" s="8">
        <v>199673</v>
      </c>
      <c r="CS85" s="12">
        <v>17.493872549019613</v>
      </c>
      <c r="CT85" s="12">
        <v>59.25</v>
      </c>
      <c r="CU85" s="12" t="s">
        <v>93</v>
      </c>
      <c r="CV85" s="10">
        <v>43929</v>
      </c>
      <c r="CW85" s="12">
        <v>84.511960000000002</v>
      </c>
      <c r="CX85" s="12">
        <v>281.48129170500005</v>
      </c>
      <c r="CY85" s="8">
        <v>195990</v>
      </c>
      <c r="CZ85" s="12">
        <v>2.0249221183800623</v>
      </c>
      <c r="DA85" s="12">
        <v>37.599999999999966</v>
      </c>
      <c r="DD85" t="str">
        <f t="shared" si="154"/>
        <v>M&amp;M</v>
      </c>
      <c r="DE85" s="12">
        <v>-4.2023370206716013</v>
      </c>
      <c r="DF85" s="12">
        <v>82.552899949629179</v>
      </c>
      <c r="DG85" s="12">
        <v>-26.445130379208091</v>
      </c>
      <c r="DH85" s="12">
        <v>0.26972930979149384</v>
      </c>
      <c r="DI85" s="12">
        <v>-14.592689319450381</v>
      </c>
      <c r="DJ85" s="12">
        <v>-25.737905894805191</v>
      </c>
      <c r="DK85" s="12">
        <v>13.367880334571829</v>
      </c>
      <c r="DL85" s="12">
        <v>65.564980025749747</v>
      </c>
      <c r="DM85" s="12">
        <v>-21.758725383423563</v>
      </c>
      <c r="DN85" s="12">
        <v>0.37100133484454567</v>
      </c>
      <c r="DO85" s="12">
        <v>-45.528755568443351</v>
      </c>
      <c r="DP85" s="12">
        <v>46.428023064214116</v>
      </c>
      <c r="DQ85" s="12">
        <v>-30.013297710751573</v>
      </c>
      <c r="DT85" t="str">
        <f t="shared" si="155"/>
        <v>M&amp;M</v>
      </c>
      <c r="DU85" s="13">
        <v>0.61720892420606377</v>
      </c>
      <c r="DV85" s="13">
        <v>89.906654880114587</v>
      </c>
      <c r="DW85" s="13">
        <v>-26.899444515426858</v>
      </c>
      <c r="DX85" s="13">
        <v>-0.88296489601580297</v>
      </c>
      <c r="DY85" s="13">
        <v>-15.151051155999278</v>
      </c>
      <c r="DZ85" s="13">
        <v>-24.97843849639461</v>
      </c>
      <c r="EA85" s="13">
        <v>15.062129047295725</v>
      </c>
      <c r="EB85" s="13">
        <v>53.752935881967709</v>
      </c>
      <c r="EC85" s="13">
        <v>-22.596907732073152</v>
      </c>
      <c r="ED85" s="13">
        <v>2.8338552868086158</v>
      </c>
      <c r="EE85" s="13">
        <v>-46.557589599279069</v>
      </c>
      <c r="EF85" s="13">
        <v>44.666165818276774</v>
      </c>
      <c r="EG85" s="13">
        <v>-28.839996026387237</v>
      </c>
      <c r="EI85" t="str">
        <f t="shared" si="156"/>
        <v>M&amp;M</v>
      </c>
      <c r="EJ85" s="12">
        <f t="shared" si="219"/>
        <v>74.228800000000007</v>
      </c>
      <c r="EK85" s="12">
        <f t="shared" si="220"/>
        <v>77.484979999999993</v>
      </c>
      <c r="EL85" s="12">
        <f t="shared" si="221"/>
        <v>42.445219999999999</v>
      </c>
      <c r="EM85" s="12">
        <f t="shared" si="222"/>
        <v>57.70552</v>
      </c>
      <c r="EN85" s="12">
        <f t="shared" si="223"/>
        <v>57.550289999999997</v>
      </c>
      <c r="EO85" s="12">
        <f t="shared" si="224"/>
        <v>67.383330000000001</v>
      </c>
      <c r="EP85" s="12">
        <f t="shared" si="225"/>
        <v>90.737179999999995</v>
      </c>
      <c r="EQ85" s="12">
        <f t="shared" si="226"/>
        <v>80.037819999999996</v>
      </c>
      <c r="ER85" s="12">
        <f t="shared" si="227"/>
        <v>48.342239999999997</v>
      </c>
      <c r="ES85" s="12">
        <f t="shared" si="228"/>
        <v>61.786110000000001</v>
      </c>
      <c r="ET85" s="12">
        <f t="shared" si="229"/>
        <v>61.557729999999999</v>
      </c>
      <c r="EU85" s="12">
        <f t="shared" si="230"/>
        <v>113.00959</v>
      </c>
      <c r="EV85" s="12">
        <f t="shared" si="231"/>
        <v>77.177570000000003</v>
      </c>
      <c r="EW85" s="12">
        <f t="shared" si="232"/>
        <v>110.27462</v>
      </c>
      <c r="EZ85" s="10" t="str">
        <f t="shared" si="157"/>
        <v>M&amp;M</v>
      </c>
      <c r="FA85" s="12">
        <f t="shared" si="233"/>
        <v>59.211906666666664</v>
      </c>
      <c r="FB85" s="12">
        <f t="shared" si="234"/>
        <v>60.513868000000002</v>
      </c>
      <c r="FC85" s="12">
        <f t="shared" si="235"/>
        <v>65.210822499999992</v>
      </c>
      <c r="FD85" s="12">
        <f t="shared" si="236"/>
        <v>72.730169230769235</v>
      </c>
      <c r="FF85" s="12"/>
      <c r="FG85" s="10" t="str">
        <f t="shared" si="158"/>
        <v>M&amp;M</v>
      </c>
      <c r="FH85" s="12">
        <f t="shared" si="159"/>
        <v>270.00903956500002</v>
      </c>
      <c r="FI85" s="12">
        <f t="shared" si="160"/>
        <v>268.35274249000003</v>
      </c>
      <c r="FJ85" s="12">
        <f t="shared" si="161"/>
        <v>141.30770860000001</v>
      </c>
      <c r="FK85" s="12">
        <f t="shared" si="162"/>
        <v>193.30592998</v>
      </c>
      <c r="FL85" s="12">
        <f t="shared" si="163"/>
        <v>195.02795839000001</v>
      </c>
      <c r="FM85" s="12">
        <f t="shared" si="164"/>
        <v>229.85312257499999</v>
      </c>
      <c r="FN85" s="12">
        <f t="shared" si="165"/>
        <v>306.38274913000004</v>
      </c>
      <c r="FO85" s="12">
        <f t="shared" si="166"/>
        <v>266.27592559499999</v>
      </c>
      <c r="FP85" s="12">
        <f t="shared" si="167"/>
        <v>173.18428689999999</v>
      </c>
      <c r="FQ85" s="12">
        <f t="shared" si="168"/>
        <v>223.74336971</v>
      </c>
      <c r="FR85" s="12">
        <f t="shared" si="169"/>
        <v>217.57753716999997</v>
      </c>
      <c r="FS85" s="12">
        <f t="shared" si="170"/>
        <v>407.12523169999997</v>
      </c>
      <c r="FT85" s="12">
        <f t="shared" si="171"/>
        <v>281.42394553499997</v>
      </c>
      <c r="FU85" s="12">
        <f t="shared" si="172"/>
        <v>395.48050846000001</v>
      </c>
      <c r="FX85" s="10" t="str">
        <f t="shared" si="173"/>
        <v>M&amp;M</v>
      </c>
      <c r="FY85" s="12">
        <f t="shared" si="237"/>
        <v>200.98879368999999</v>
      </c>
      <c r="FZ85" s="12">
        <f t="shared" si="238"/>
        <v>205.56949240700001</v>
      </c>
      <c r="GA85" s="12">
        <f t="shared" si="239"/>
        <v>221.71130295750001</v>
      </c>
      <c r="GB85" s="12">
        <f t="shared" si="240"/>
        <v>253.77238586423076</v>
      </c>
      <c r="GE85" s="10" t="str">
        <f t="shared" si="174"/>
        <v>M&amp;M</v>
      </c>
      <c r="GF85" s="8">
        <f t="shared" si="175"/>
        <v>124105</v>
      </c>
      <c r="GG85" s="8">
        <f t="shared" si="176"/>
        <v>121151</v>
      </c>
      <c r="GH85">
        <f t="shared" si="177"/>
        <v>56392</v>
      </c>
      <c r="GI85" s="8">
        <f t="shared" si="178"/>
        <v>102139</v>
      </c>
      <c r="GJ85" s="8">
        <f t="shared" si="179"/>
        <v>119113</v>
      </c>
      <c r="GK85" s="8">
        <f t="shared" si="180"/>
        <v>115896</v>
      </c>
      <c r="GL85">
        <f t="shared" si="181"/>
        <v>170221</v>
      </c>
      <c r="GM85" s="8">
        <f t="shared" si="182"/>
        <v>167070</v>
      </c>
      <c r="GN85" s="8">
        <f t="shared" si="183"/>
        <v>76198</v>
      </c>
      <c r="GO85" s="8">
        <f t="shared" si="184"/>
        <v>80038</v>
      </c>
      <c r="GP85" s="8">
        <f t="shared" si="185"/>
        <v>99892</v>
      </c>
      <c r="GQ85" s="8">
        <f t="shared" si="186"/>
        <v>181710</v>
      </c>
      <c r="GR85" s="8">
        <f t="shared" si="187"/>
        <v>129086</v>
      </c>
      <c r="GS85" s="8">
        <f t="shared" si="188"/>
        <v>199673</v>
      </c>
      <c r="GV85" s="10" t="str">
        <f t="shared" si="153"/>
        <v>M&amp;M</v>
      </c>
      <c r="GW85" s="8">
        <f t="shared" si="241"/>
        <v>93227.333333333328</v>
      </c>
      <c r="GX85" s="8">
        <f t="shared" si="242"/>
        <v>102938.2</v>
      </c>
      <c r="GY85" s="8">
        <f t="shared" si="243"/>
        <v>116022.5</v>
      </c>
      <c r="GZ85" s="8">
        <f t="shared" si="244"/>
        <v>124506.07692307692</v>
      </c>
      <c r="HC85" s="10" t="str">
        <f t="shared" si="189"/>
        <v>M&amp;M</v>
      </c>
      <c r="HD85" s="12">
        <f t="shared" si="190"/>
        <v>5.6178160919540261</v>
      </c>
      <c r="HE85" s="12">
        <f t="shared" si="191"/>
        <v>3.8845066230093797</v>
      </c>
      <c r="HF85" s="12">
        <f t="shared" si="192"/>
        <v>2.028458976687856</v>
      </c>
      <c r="HG85" s="12">
        <f t="shared" si="193"/>
        <v>-0.82261441818725689</v>
      </c>
      <c r="HH85" s="12">
        <f t="shared" si="194"/>
        <v>-4.1726618705035978</v>
      </c>
      <c r="HI85" s="12">
        <f t="shared" si="195"/>
        <v>1.6754850088183388</v>
      </c>
      <c r="HJ85" s="12">
        <f t="shared" si="196"/>
        <v>1.7918988104201141</v>
      </c>
      <c r="HK85" s="12">
        <f t="shared" si="197"/>
        <v>-7.2642967542503918</v>
      </c>
      <c r="HL85" s="12">
        <f t="shared" si="198"/>
        <v>-2.5192731277532978</v>
      </c>
      <c r="HM85" s="12">
        <f t="shared" si="199"/>
        <v>1.7661900756938638</v>
      </c>
      <c r="HN85" s="12">
        <f t="shared" si="200"/>
        <v>0.94860540846666375</v>
      </c>
      <c r="HO85" s="12">
        <f t="shared" si="201"/>
        <v>-3.2106931238804002</v>
      </c>
      <c r="HP85" s="12">
        <f t="shared" si="202"/>
        <v>-4.9947561615102138</v>
      </c>
      <c r="HQ85" s="12">
        <f t="shared" si="203"/>
        <v>17.493872549019613</v>
      </c>
      <c r="HT85" s="10" t="str">
        <f t="shared" si="204"/>
        <v>M&amp;M</v>
      </c>
      <c r="HU85" s="13">
        <f t="shared" si="205"/>
        <v>13</v>
      </c>
      <c r="HV85" s="12">
        <f t="shared" si="206"/>
        <v>15.550000000000011</v>
      </c>
      <c r="HW85" s="12">
        <f t="shared" si="207"/>
        <v>9.5</v>
      </c>
      <c r="HX85" s="12">
        <f t="shared" si="208"/>
        <v>15.200000000000045</v>
      </c>
      <c r="HY85">
        <f t="shared" si="209"/>
        <v>12.75</v>
      </c>
      <c r="HZ85" s="12">
        <f t="shared" si="210"/>
        <v>18.099999999999966</v>
      </c>
      <c r="IA85" s="12">
        <f t="shared" si="211"/>
        <v>25.149999999999977</v>
      </c>
      <c r="IB85" s="12">
        <f t="shared" si="212"/>
        <v>25.550000000000011</v>
      </c>
      <c r="IC85" s="12">
        <f t="shared" si="213"/>
        <v>13.449999999999989</v>
      </c>
      <c r="ID85" s="12">
        <f t="shared" si="214"/>
        <v>15.199999999999989</v>
      </c>
      <c r="IE85">
        <f t="shared" si="215"/>
        <v>17.449999999999989</v>
      </c>
      <c r="IF85" s="12">
        <f t="shared" si="216"/>
        <v>30.599999999999966</v>
      </c>
      <c r="IG85" s="12">
        <f t="shared" si="217"/>
        <v>25</v>
      </c>
      <c r="IH85" s="12">
        <f t="shared" si="218"/>
        <v>59.25</v>
      </c>
      <c r="II85" s="13" t="str">
        <f t="shared" si="245"/>
        <v/>
      </c>
      <c r="IJ85" t="str">
        <f t="shared" si="246"/>
        <v/>
      </c>
      <c r="IK85" t="str">
        <f t="shared" si="247"/>
        <v/>
      </c>
      <c r="IL85" t="str">
        <f t="shared" si="248"/>
        <v/>
      </c>
    </row>
    <row r="86" spans="1:246" x14ac:dyDescent="0.25">
      <c r="A86" t="s">
        <v>94</v>
      </c>
      <c r="B86" s="10">
        <v>43951</v>
      </c>
      <c r="C86" s="12">
        <v>126.39407</v>
      </c>
      <c r="D86" s="12">
        <v>207.8478672</v>
      </c>
      <c r="E86" s="8">
        <v>111565</v>
      </c>
      <c r="F86" s="12">
        <v>6.0866794136392492</v>
      </c>
      <c r="G86" s="13">
        <v>7.8499999999999943</v>
      </c>
      <c r="H86" s="10" t="s">
        <v>94</v>
      </c>
      <c r="I86" s="10">
        <v>43950</v>
      </c>
      <c r="J86" s="12">
        <v>95.871099999999998</v>
      </c>
      <c r="K86" s="12">
        <v>152.02166601500002</v>
      </c>
      <c r="L86" s="8">
        <v>70273</v>
      </c>
      <c r="M86" s="12">
        <v>1.7185473411154384</v>
      </c>
      <c r="N86" s="12">
        <v>9</v>
      </c>
      <c r="O86" s="12" t="s">
        <v>94</v>
      </c>
      <c r="P86" s="10">
        <v>43949</v>
      </c>
      <c r="Q86" s="12">
        <v>119.70759</v>
      </c>
      <c r="R86" s="12">
        <v>178.58800980000001</v>
      </c>
      <c r="S86">
        <v>89206</v>
      </c>
      <c r="T86" s="12">
        <v>7.8260869565217401</v>
      </c>
      <c r="U86" s="12">
        <v>14</v>
      </c>
      <c r="V86" s="12" t="s">
        <v>94</v>
      </c>
      <c r="W86" s="7">
        <v>43948</v>
      </c>
      <c r="X86" s="12">
        <v>66.034700000000001</v>
      </c>
      <c r="Y86" s="12">
        <v>96.145621274999996</v>
      </c>
      <c r="Z86" s="8">
        <v>61117</v>
      </c>
      <c r="AA86" s="12">
        <v>2.313990744037024</v>
      </c>
      <c r="AB86" s="12">
        <v>8.7000000000000171</v>
      </c>
      <c r="AC86" s="8" t="s">
        <v>94</v>
      </c>
      <c r="AD86" s="10">
        <v>43945</v>
      </c>
      <c r="AE86" s="12">
        <v>87.471900000000005</v>
      </c>
      <c r="AF86" s="12">
        <v>125.08030957999999</v>
      </c>
      <c r="AG86" s="8">
        <v>90670</v>
      </c>
      <c r="AH86" s="12">
        <v>-9.6660244059087894</v>
      </c>
      <c r="AI86">
        <v>11.800000000000011</v>
      </c>
      <c r="AJ86" s="12" t="s">
        <v>94</v>
      </c>
      <c r="AK86" s="7">
        <v>43944</v>
      </c>
      <c r="AL86" s="12">
        <v>60.789650000000002</v>
      </c>
      <c r="AM86" s="12">
        <v>93.985890499999996</v>
      </c>
      <c r="AN86" s="8">
        <v>52951</v>
      </c>
      <c r="AO86" s="12">
        <v>2.2546419098143082</v>
      </c>
      <c r="AP86" s="12">
        <v>8.6999999999999886</v>
      </c>
      <c r="AQ86" t="s">
        <v>94</v>
      </c>
      <c r="AR86" s="10">
        <v>43943</v>
      </c>
      <c r="AS86" s="12">
        <v>63.285539999999997</v>
      </c>
      <c r="AT86" s="12">
        <v>94.590583934999998</v>
      </c>
      <c r="AU86">
        <v>54604</v>
      </c>
      <c r="AV86" s="12">
        <v>-0.36291652919829187</v>
      </c>
      <c r="AW86" s="12">
        <v>9</v>
      </c>
      <c r="AX86" s="10" t="s">
        <v>94</v>
      </c>
      <c r="AY86" s="10">
        <v>43942</v>
      </c>
      <c r="AZ86" s="12">
        <v>47.932740000000003</v>
      </c>
      <c r="BA86" s="12">
        <v>73.835623904999991</v>
      </c>
      <c r="BB86" s="8">
        <v>55267</v>
      </c>
      <c r="BC86" s="12">
        <v>-9.4277108433734984</v>
      </c>
      <c r="BD86" s="12">
        <v>11</v>
      </c>
      <c r="BE86" s="12" t="s">
        <v>94</v>
      </c>
      <c r="BF86" s="10">
        <v>43941</v>
      </c>
      <c r="BG86" s="12">
        <v>56.192149999999998</v>
      </c>
      <c r="BH86" s="12">
        <v>96.783554955</v>
      </c>
      <c r="BI86">
        <v>70659</v>
      </c>
      <c r="BJ86" s="12">
        <v>-7.8420467185762082</v>
      </c>
      <c r="BK86" s="12">
        <v>18</v>
      </c>
      <c r="BL86" s="12" t="s">
        <v>94</v>
      </c>
      <c r="BM86" s="7">
        <v>43938</v>
      </c>
      <c r="BN86" s="12">
        <v>131.48854</v>
      </c>
      <c r="BO86" s="12">
        <v>236.02324275999999</v>
      </c>
      <c r="BP86" s="8">
        <v>173925</v>
      </c>
      <c r="BQ86" s="12">
        <v>7.3141486810551477</v>
      </c>
      <c r="BR86" s="12">
        <v>21.200000000000017</v>
      </c>
      <c r="BS86" t="s">
        <v>94</v>
      </c>
      <c r="BT86" s="10">
        <v>43937</v>
      </c>
      <c r="BU86" s="12">
        <v>80.902879999999996</v>
      </c>
      <c r="BV86" s="12">
        <v>134.84221646500001</v>
      </c>
      <c r="BW86" s="8">
        <v>86739</v>
      </c>
      <c r="BX86" s="12">
        <v>8.4430176565008068</v>
      </c>
      <c r="BY86">
        <v>21.900000000000006</v>
      </c>
      <c r="BZ86" s="12" t="s">
        <v>94</v>
      </c>
      <c r="CA86" s="7">
        <v>43936</v>
      </c>
      <c r="CB86" s="12">
        <v>58.754750000000001</v>
      </c>
      <c r="CC86" s="12">
        <v>95.209167264999991</v>
      </c>
      <c r="CD86" s="8">
        <v>74069</v>
      </c>
      <c r="CE86" s="12">
        <v>1.5264696329977414</v>
      </c>
      <c r="CF86" s="12">
        <v>14.400000000000006</v>
      </c>
      <c r="CG86" s="12" t="s">
        <v>94</v>
      </c>
      <c r="CH86" s="10">
        <v>43934</v>
      </c>
      <c r="CI86" s="12">
        <v>37.973199999999999</v>
      </c>
      <c r="CJ86" s="12">
        <v>60.040566029999994</v>
      </c>
      <c r="CK86" s="8">
        <v>56564</v>
      </c>
      <c r="CL86" s="12">
        <v>-7.3317307692307789</v>
      </c>
      <c r="CM86" s="12">
        <v>17.650000000000006</v>
      </c>
      <c r="CN86" s="12" t="s">
        <v>94</v>
      </c>
      <c r="CO86" s="10">
        <v>43930</v>
      </c>
      <c r="CP86" s="12">
        <v>82.421049999999994</v>
      </c>
      <c r="CQ86" s="12">
        <v>136.64708003499999</v>
      </c>
      <c r="CR86" s="8">
        <v>91457</v>
      </c>
      <c r="CS86" s="12">
        <v>4.836683417085438</v>
      </c>
      <c r="CT86" s="12">
        <v>10.550000000000011</v>
      </c>
      <c r="CU86" s="12" t="s">
        <v>94</v>
      </c>
      <c r="CV86" s="10">
        <v>43929</v>
      </c>
      <c r="CW86" s="12">
        <v>101.26702</v>
      </c>
      <c r="CX86" s="12">
        <v>152.15177777</v>
      </c>
      <c r="CY86" s="8">
        <v>90549</v>
      </c>
      <c r="CZ86" s="12">
        <v>10.548523206751055</v>
      </c>
      <c r="DA86" s="12">
        <v>27</v>
      </c>
      <c r="DD86" t="str">
        <f t="shared" si="154"/>
        <v>M&amp;MFIN</v>
      </c>
      <c r="DE86" s="12">
        <v>31.837508905186233</v>
      </c>
      <c r="DF86" s="12">
        <v>-19.912262873222993</v>
      </c>
      <c r="DG86" s="12">
        <v>81.279827121195353</v>
      </c>
      <c r="DH86" s="12">
        <v>-24.507527560279364</v>
      </c>
      <c r="DI86" s="12">
        <v>43.892751479898315</v>
      </c>
      <c r="DJ86" s="12">
        <v>-3.9438551049734203</v>
      </c>
      <c r="DK86" s="12">
        <v>32.029881871973096</v>
      </c>
      <c r="DL86" s="12">
        <v>-14.698512158726789</v>
      </c>
      <c r="DM86" s="12">
        <v>-57.264602679442632</v>
      </c>
      <c r="DN86" s="12">
        <v>62.52640202672638</v>
      </c>
      <c r="DO86" s="12">
        <v>37.695896927482444</v>
      </c>
      <c r="DP86" s="12">
        <v>54.726886330359314</v>
      </c>
      <c r="DQ86" s="12">
        <v>-53.927789078154184</v>
      </c>
      <c r="DT86" t="str">
        <f t="shared" si="155"/>
        <v>M&amp;MFIN</v>
      </c>
      <c r="DU86" s="13">
        <v>36.72252952384536</v>
      </c>
      <c r="DV86" s="13">
        <v>-14.87577123164737</v>
      </c>
      <c r="DW86" s="13">
        <v>85.747418792161739</v>
      </c>
      <c r="DX86" s="13">
        <v>-23.132888303649175</v>
      </c>
      <c r="DY86" s="13">
        <v>33.084135197931644</v>
      </c>
      <c r="DZ86" s="13">
        <v>-0.6392744497861752</v>
      </c>
      <c r="EA86" s="13">
        <v>28.109683283375798</v>
      </c>
      <c r="EB86" s="13">
        <v>-23.710568454186006</v>
      </c>
      <c r="EC86" s="13">
        <v>-58.994057609226957</v>
      </c>
      <c r="ED86" s="13">
        <v>75.036608673117428</v>
      </c>
      <c r="EE86" s="13">
        <v>41.62734570473404</v>
      </c>
      <c r="EF86" s="13">
        <v>58.574732985407863</v>
      </c>
      <c r="EG86" s="13">
        <v>-56.061581400333218</v>
      </c>
      <c r="EI86" t="str">
        <f t="shared" si="156"/>
        <v>M&amp;MFIN</v>
      </c>
      <c r="EJ86" s="12">
        <f t="shared" si="219"/>
        <v>126.39407</v>
      </c>
      <c r="EK86" s="12">
        <f t="shared" si="220"/>
        <v>95.871099999999998</v>
      </c>
      <c r="EL86" s="12">
        <f t="shared" si="221"/>
        <v>119.70759</v>
      </c>
      <c r="EM86" s="12">
        <f t="shared" si="222"/>
        <v>66.034700000000001</v>
      </c>
      <c r="EN86" s="12">
        <f t="shared" si="223"/>
        <v>87.471900000000005</v>
      </c>
      <c r="EO86" s="12">
        <f t="shared" si="224"/>
        <v>60.789650000000002</v>
      </c>
      <c r="EP86" s="12">
        <f t="shared" si="225"/>
        <v>63.285539999999997</v>
      </c>
      <c r="EQ86" s="12">
        <f t="shared" si="226"/>
        <v>47.932740000000003</v>
      </c>
      <c r="ER86" s="12">
        <f t="shared" si="227"/>
        <v>56.192149999999998</v>
      </c>
      <c r="ES86" s="12">
        <f t="shared" si="228"/>
        <v>131.48854</v>
      </c>
      <c r="ET86" s="12">
        <f t="shared" si="229"/>
        <v>80.902879999999996</v>
      </c>
      <c r="EU86" s="12">
        <f t="shared" si="230"/>
        <v>58.754750000000001</v>
      </c>
      <c r="EV86" s="12">
        <f t="shared" si="231"/>
        <v>37.973199999999999</v>
      </c>
      <c r="EW86" s="12">
        <f t="shared" si="232"/>
        <v>82.421049999999994</v>
      </c>
      <c r="EZ86" s="10" t="str">
        <f t="shared" si="157"/>
        <v>M&amp;MFIN</v>
      </c>
      <c r="FA86" s="12">
        <f t="shared" si="233"/>
        <v>93.871129999999994</v>
      </c>
      <c r="FB86" s="12">
        <f t="shared" si="234"/>
        <v>85.974987999999996</v>
      </c>
      <c r="FC86" s="12">
        <f t="shared" si="235"/>
        <v>74.660671249999993</v>
      </c>
      <c r="FD86" s="12">
        <f t="shared" si="236"/>
        <v>76.063522307692295</v>
      </c>
      <c r="FF86" s="12"/>
      <c r="FG86" s="10" t="str">
        <f t="shared" si="158"/>
        <v>M&amp;MFIN</v>
      </c>
      <c r="FH86" s="12">
        <f t="shared" si="159"/>
        <v>207.8478672</v>
      </c>
      <c r="FI86" s="12">
        <f t="shared" si="160"/>
        <v>152.02166601500002</v>
      </c>
      <c r="FJ86" s="12">
        <f t="shared" si="161"/>
        <v>178.58800980000001</v>
      </c>
      <c r="FK86" s="12">
        <f t="shared" si="162"/>
        <v>96.145621274999996</v>
      </c>
      <c r="FL86" s="12">
        <f t="shared" si="163"/>
        <v>125.08030957999999</v>
      </c>
      <c r="FM86" s="12">
        <f t="shared" si="164"/>
        <v>93.985890499999996</v>
      </c>
      <c r="FN86" s="12">
        <f t="shared" si="165"/>
        <v>94.590583934999998</v>
      </c>
      <c r="FO86" s="12">
        <f t="shared" si="166"/>
        <v>73.835623904999991</v>
      </c>
      <c r="FP86" s="12">
        <f t="shared" si="167"/>
        <v>96.783554955</v>
      </c>
      <c r="FQ86" s="12">
        <f t="shared" si="168"/>
        <v>236.02324275999999</v>
      </c>
      <c r="FR86" s="12">
        <f t="shared" si="169"/>
        <v>134.84221646500001</v>
      </c>
      <c r="FS86" s="12">
        <f t="shared" si="170"/>
        <v>95.209167264999991</v>
      </c>
      <c r="FT86" s="12">
        <f t="shared" si="171"/>
        <v>60.040566029999994</v>
      </c>
      <c r="FU86" s="12">
        <f t="shared" si="172"/>
        <v>136.64708003499999</v>
      </c>
      <c r="FX86" s="10" t="str">
        <f t="shared" si="173"/>
        <v>M&amp;MFIN</v>
      </c>
      <c r="FY86" s="12">
        <f t="shared" si="237"/>
        <v>142.25176569666669</v>
      </c>
      <c r="FZ86" s="12">
        <f t="shared" si="238"/>
        <v>129.16429943400001</v>
      </c>
      <c r="GA86" s="12">
        <f t="shared" si="239"/>
        <v>113.87890749562501</v>
      </c>
      <c r="GB86" s="12">
        <f t="shared" si="240"/>
        <v>121.06104096307693</v>
      </c>
      <c r="GE86" s="10" t="str">
        <f t="shared" si="174"/>
        <v>M&amp;MFIN</v>
      </c>
      <c r="GF86" s="8">
        <f t="shared" si="175"/>
        <v>111565</v>
      </c>
      <c r="GG86" s="8">
        <f t="shared" si="176"/>
        <v>70273</v>
      </c>
      <c r="GH86">
        <f t="shared" si="177"/>
        <v>89206</v>
      </c>
      <c r="GI86" s="8">
        <f t="shared" si="178"/>
        <v>61117</v>
      </c>
      <c r="GJ86" s="8">
        <f t="shared" si="179"/>
        <v>90670</v>
      </c>
      <c r="GK86" s="8">
        <f t="shared" si="180"/>
        <v>52951</v>
      </c>
      <c r="GL86">
        <f t="shared" si="181"/>
        <v>54604</v>
      </c>
      <c r="GM86" s="8">
        <f t="shared" si="182"/>
        <v>55267</v>
      </c>
      <c r="GN86" s="8">
        <f t="shared" si="183"/>
        <v>70659</v>
      </c>
      <c r="GO86" s="8">
        <f t="shared" si="184"/>
        <v>173925</v>
      </c>
      <c r="GP86" s="8">
        <f t="shared" si="185"/>
        <v>86739</v>
      </c>
      <c r="GQ86" s="8">
        <f t="shared" si="186"/>
        <v>74069</v>
      </c>
      <c r="GR86" s="8">
        <f t="shared" si="187"/>
        <v>56564</v>
      </c>
      <c r="GS86" s="8">
        <f t="shared" si="188"/>
        <v>91457</v>
      </c>
      <c r="GV86" s="10" t="str">
        <f t="shared" si="153"/>
        <v>M&amp;MFIN</v>
      </c>
      <c r="GW86" s="8">
        <f t="shared" si="241"/>
        <v>73532</v>
      </c>
      <c r="GX86" s="8">
        <f t="shared" si="242"/>
        <v>72843.399999999994</v>
      </c>
      <c r="GY86" s="8">
        <f t="shared" si="243"/>
        <v>68093.375</v>
      </c>
      <c r="GZ86" s="8">
        <f t="shared" si="244"/>
        <v>79038.538461538468</v>
      </c>
      <c r="HC86" s="10" t="str">
        <f t="shared" si="189"/>
        <v>M&amp;MFIN</v>
      </c>
      <c r="HD86" s="12">
        <f t="shared" si="190"/>
        <v>6.0866794136392492</v>
      </c>
      <c r="HE86" s="12">
        <f t="shared" si="191"/>
        <v>1.7185473411154384</v>
      </c>
      <c r="HF86" s="12">
        <f t="shared" si="192"/>
        <v>7.8260869565217401</v>
      </c>
      <c r="HG86" s="12">
        <f t="shared" si="193"/>
        <v>2.313990744037024</v>
      </c>
      <c r="HH86" s="12">
        <f t="shared" si="194"/>
        <v>-9.6660244059087894</v>
      </c>
      <c r="HI86" s="12">
        <f t="shared" si="195"/>
        <v>2.2546419098143082</v>
      </c>
      <c r="HJ86" s="12">
        <f t="shared" si="196"/>
        <v>-0.36291652919829187</v>
      </c>
      <c r="HK86" s="12">
        <f t="shared" si="197"/>
        <v>-9.4277108433734984</v>
      </c>
      <c r="HL86" s="12">
        <f t="shared" si="198"/>
        <v>-7.8420467185762082</v>
      </c>
      <c r="HM86" s="12">
        <f t="shared" si="199"/>
        <v>7.3141486810551477</v>
      </c>
      <c r="HN86" s="12">
        <f t="shared" si="200"/>
        <v>8.4430176565008068</v>
      </c>
      <c r="HO86" s="12">
        <f t="shared" si="201"/>
        <v>1.5264696329977414</v>
      </c>
      <c r="HP86" s="12">
        <f t="shared" si="202"/>
        <v>-7.3317307692307789</v>
      </c>
      <c r="HQ86" s="12">
        <f t="shared" si="203"/>
        <v>4.836683417085438</v>
      </c>
      <c r="HT86" s="10" t="str">
        <f t="shared" si="204"/>
        <v>M&amp;MFIN</v>
      </c>
      <c r="HU86" s="13">
        <f t="shared" si="205"/>
        <v>7.8499999999999943</v>
      </c>
      <c r="HV86" s="12">
        <f t="shared" si="206"/>
        <v>9</v>
      </c>
      <c r="HW86" s="12">
        <f t="shared" si="207"/>
        <v>14</v>
      </c>
      <c r="HX86" s="12">
        <f t="shared" si="208"/>
        <v>8.7000000000000171</v>
      </c>
      <c r="HY86">
        <f t="shared" si="209"/>
        <v>11.800000000000011</v>
      </c>
      <c r="HZ86" s="12">
        <f t="shared" si="210"/>
        <v>8.6999999999999886</v>
      </c>
      <c r="IA86" s="12">
        <f t="shared" si="211"/>
        <v>9</v>
      </c>
      <c r="IB86" s="12">
        <f t="shared" si="212"/>
        <v>11</v>
      </c>
      <c r="IC86" s="12">
        <f t="shared" si="213"/>
        <v>18</v>
      </c>
      <c r="ID86" s="12">
        <f t="shared" si="214"/>
        <v>21.200000000000017</v>
      </c>
      <c r="IE86">
        <f t="shared" si="215"/>
        <v>21.900000000000006</v>
      </c>
      <c r="IF86" s="12">
        <f t="shared" si="216"/>
        <v>14.400000000000006</v>
      </c>
      <c r="IG86" s="12">
        <f t="shared" si="217"/>
        <v>17.650000000000006</v>
      </c>
      <c r="IH86" s="12">
        <f t="shared" si="218"/>
        <v>10.550000000000011</v>
      </c>
      <c r="II86" s="13" t="str">
        <f t="shared" si="245"/>
        <v>NR4</v>
      </c>
      <c r="IJ86" t="str">
        <f t="shared" si="246"/>
        <v>NR7</v>
      </c>
      <c r="IK86" t="str">
        <f t="shared" si="247"/>
        <v>NR14</v>
      </c>
      <c r="IL86" t="str">
        <f t="shared" si="248"/>
        <v>ALL</v>
      </c>
    </row>
    <row r="87" spans="1:246" x14ac:dyDescent="0.25">
      <c r="A87" t="s">
        <v>95</v>
      </c>
      <c r="B87" s="10">
        <v>43951</v>
      </c>
      <c r="C87" s="12">
        <v>196.68651</v>
      </c>
      <c r="D87" s="12">
        <v>259.78620455999999</v>
      </c>
      <c r="E87" s="8">
        <v>106697</v>
      </c>
      <c r="F87" s="12">
        <v>6.2698412698412742</v>
      </c>
      <c r="G87" s="13">
        <v>8.7000000000000171</v>
      </c>
      <c r="H87" s="10" t="s">
        <v>95</v>
      </c>
      <c r="I87" s="10">
        <v>43950</v>
      </c>
      <c r="J87" s="12">
        <v>141.62441000000001</v>
      </c>
      <c r="K87" s="12">
        <v>180.851454945</v>
      </c>
      <c r="L87" s="8">
        <v>83393</v>
      </c>
      <c r="M87" s="12">
        <v>-3.2755298651252409</v>
      </c>
      <c r="N87" s="12">
        <v>8.3000000000000114</v>
      </c>
      <c r="O87" s="12" t="s">
        <v>95</v>
      </c>
      <c r="P87" s="10">
        <v>43949</v>
      </c>
      <c r="Q87" s="12">
        <v>246.96014</v>
      </c>
      <c r="R87" s="12">
        <v>305.0253965</v>
      </c>
      <c r="S87">
        <v>129494</v>
      </c>
      <c r="T87" s="12">
        <v>13.898601398601404</v>
      </c>
      <c r="U87" s="12">
        <v>15.350000000000009</v>
      </c>
      <c r="V87" s="12" t="s">
        <v>95</v>
      </c>
      <c r="W87" s="7">
        <v>43948</v>
      </c>
      <c r="X87" s="12">
        <v>173.18523999999999</v>
      </c>
      <c r="Y87" s="12">
        <v>197.90067493499998</v>
      </c>
      <c r="Z87" s="8">
        <v>76895</v>
      </c>
      <c r="AA87" s="12">
        <v>6.4425770308123314</v>
      </c>
      <c r="AB87" s="12">
        <v>9.2999999999999972</v>
      </c>
      <c r="AC87" s="8" t="s">
        <v>95</v>
      </c>
      <c r="AD87" s="10">
        <v>43945</v>
      </c>
      <c r="AE87" s="12">
        <v>108.75855</v>
      </c>
      <c r="AF87" s="12">
        <v>116.10829794999999</v>
      </c>
      <c r="AG87" s="8">
        <v>42057</v>
      </c>
      <c r="AH87" s="12">
        <v>-2.9823768639855501</v>
      </c>
      <c r="AI87">
        <v>4.0499999999999972</v>
      </c>
      <c r="AJ87" s="12" t="s">
        <v>95</v>
      </c>
      <c r="AK87" s="7">
        <v>43944</v>
      </c>
      <c r="AL87" s="12">
        <v>170.61422999999999</v>
      </c>
      <c r="AM87" s="12">
        <v>187.43276867500001</v>
      </c>
      <c r="AN87" s="8">
        <v>72715</v>
      </c>
      <c r="AO87" s="12">
        <v>7.8277886497064575</v>
      </c>
      <c r="AP87" s="12">
        <v>9.1000000000000085</v>
      </c>
      <c r="AQ87" t="s">
        <v>95</v>
      </c>
      <c r="AR87" s="10">
        <v>43943</v>
      </c>
      <c r="AS87" s="12">
        <v>97.091380000000001</v>
      </c>
      <c r="AT87" s="12">
        <v>97.627842299999998</v>
      </c>
      <c r="AU87">
        <v>47650</v>
      </c>
      <c r="AV87" s="12">
        <v>2.1664204825209286</v>
      </c>
      <c r="AW87" s="12">
        <v>6.25</v>
      </c>
      <c r="AX87" s="10" t="s">
        <v>95</v>
      </c>
      <c r="AY87" s="10">
        <v>43942</v>
      </c>
      <c r="AZ87" s="12">
        <v>74.32826</v>
      </c>
      <c r="BA87" s="12">
        <v>76.111740865000002</v>
      </c>
      <c r="BB87" s="8">
        <v>41482</v>
      </c>
      <c r="BC87" s="12">
        <v>-7.3126142595978063</v>
      </c>
      <c r="BD87" s="12">
        <v>6</v>
      </c>
      <c r="BE87" s="12" t="s">
        <v>95</v>
      </c>
      <c r="BF87" s="10">
        <v>43941</v>
      </c>
      <c r="BG87" s="12">
        <v>108.83987999999999</v>
      </c>
      <c r="BH87" s="12">
        <v>120.790497895</v>
      </c>
      <c r="BI87">
        <v>56574</v>
      </c>
      <c r="BJ87" s="12">
        <v>1.4358499305233878</v>
      </c>
      <c r="BK87" s="12">
        <v>8.0499999999999972</v>
      </c>
      <c r="BL87" s="12" t="s">
        <v>95</v>
      </c>
      <c r="BM87" s="7">
        <v>43938</v>
      </c>
      <c r="BN87" s="12">
        <v>147.65228999999999</v>
      </c>
      <c r="BO87" s="12">
        <v>159.97167790999998</v>
      </c>
      <c r="BP87" s="8">
        <v>73255</v>
      </c>
      <c r="BQ87" s="12">
        <v>2.3809523809523809</v>
      </c>
      <c r="BR87" s="12">
        <v>8.6499999999999915</v>
      </c>
      <c r="BS87" t="s">
        <v>95</v>
      </c>
      <c r="BT87" s="10">
        <v>43937</v>
      </c>
      <c r="BU87" s="12">
        <v>106.56976</v>
      </c>
      <c r="BV87" s="12">
        <v>109.01728141500001</v>
      </c>
      <c r="BW87" s="8">
        <v>48015</v>
      </c>
      <c r="BX87" s="12">
        <v>4.2626163645272008</v>
      </c>
      <c r="BY87">
        <v>8.2999999999999972</v>
      </c>
      <c r="BZ87" s="12" t="s">
        <v>95</v>
      </c>
      <c r="CA87" s="7">
        <v>43936</v>
      </c>
      <c r="CB87" s="12">
        <v>84.527619999999999</v>
      </c>
      <c r="CC87" s="12">
        <v>89.398601880000001</v>
      </c>
      <c r="CD87" s="8">
        <v>50714</v>
      </c>
      <c r="CE87" s="12">
        <v>-3.8624587847385849</v>
      </c>
      <c r="CF87" s="12">
        <v>9.0999999999999943</v>
      </c>
      <c r="CG87" s="12" t="s">
        <v>95</v>
      </c>
      <c r="CH87" s="10">
        <v>43934</v>
      </c>
      <c r="CI87" s="12">
        <v>75.379589999999993</v>
      </c>
      <c r="CJ87" s="12">
        <v>80.303270785000009</v>
      </c>
      <c r="CK87" s="8">
        <v>36395</v>
      </c>
      <c r="CL87" s="12">
        <v>-5.3101294065149514</v>
      </c>
      <c r="CM87" s="12">
        <v>8.8999999999999915</v>
      </c>
      <c r="CN87" s="12" t="s">
        <v>95</v>
      </c>
      <c r="CO87" s="10">
        <v>43930</v>
      </c>
      <c r="CP87" s="12">
        <v>106.16716</v>
      </c>
      <c r="CQ87" s="12">
        <v>119.57801391500001</v>
      </c>
      <c r="CR87" s="8">
        <v>52890</v>
      </c>
      <c r="CS87" s="12">
        <v>3.4386617100371772</v>
      </c>
      <c r="CT87" s="12">
        <v>6.4500000000000028</v>
      </c>
      <c r="CU87" s="12" t="s">
        <v>95</v>
      </c>
      <c r="CV87" s="10">
        <v>43929</v>
      </c>
      <c r="CW87" s="12">
        <v>158.17087000000001</v>
      </c>
      <c r="CX87" s="12">
        <v>167.915731615</v>
      </c>
      <c r="CY87" s="8">
        <v>79067</v>
      </c>
      <c r="CZ87" s="12">
        <v>5.6268509378084923</v>
      </c>
      <c r="DA87" s="12">
        <v>13.25</v>
      </c>
      <c r="DD87" t="str">
        <f t="shared" si="154"/>
        <v>MANAPPURAM</v>
      </c>
      <c r="DE87" s="12">
        <v>38.878961614032484</v>
      </c>
      <c r="DF87" s="12">
        <v>-42.652927715379491</v>
      </c>
      <c r="DG87" s="12">
        <v>42.59883809959787</v>
      </c>
      <c r="DH87" s="12">
        <v>59.238275979221854</v>
      </c>
      <c r="DI87" s="12">
        <v>-36.254701615451417</v>
      </c>
      <c r="DJ87" s="12">
        <v>75.725414552764619</v>
      </c>
      <c r="DK87" s="12">
        <v>30.625121589016075</v>
      </c>
      <c r="DL87" s="12">
        <v>-31.70861636378136</v>
      </c>
      <c r="DM87" s="12">
        <v>-26.286358308428536</v>
      </c>
      <c r="DN87" s="12">
        <v>38.549894454111552</v>
      </c>
      <c r="DO87" s="12">
        <v>26.076849200296902</v>
      </c>
      <c r="DP87" s="12">
        <v>12.135950858846547</v>
      </c>
      <c r="DQ87" s="12">
        <v>-28.999146252004859</v>
      </c>
      <c r="DT87" t="str">
        <f t="shared" si="155"/>
        <v>MANAPPURAM</v>
      </c>
      <c r="DU87" s="13">
        <v>43.646178925685383</v>
      </c>
      <c r="DV87" s="13">
        <v>-40.709377966499915</v>
      </c>
      <c r="DW87" s="13">
        <v>54.130548872652852</v>
      </c>
      <c r="DX87" s="13">
        <v>70.444902241373356</v>
      </c>
      <c r="DY87" s="13">
        <v>-38.053362402533487</v>
      </c>
      <c r="DZ87" s="13">
        <v>91.987003153300265</v>
      </c>
      <c r="EA87" s="13">
        <v>28.269096450130178</v>
      </c>
      <c r="EB87" s="13">
        <v>-36.988635537240746</v>
      </c>
      <c r="EC87" s="13">
        <v>-24.492573014732834</v>
      </c>
      <c r="ED87" s="13">
        <v>46.739742390960963</v>
      </c>
      <c r="EE87" s="13">
        <v>21.945174893600932</v>
      </c>
      <c r="EF87" s="13">
        <v>11.326227445145266</v>
      </c>
      <c r="EG87" s="13">
        <v>-32.844451788535132</v>
      </c>
      <c r="EI87" t="str">
        <f t="shared" si="156"/>
        <v>MANAPPURAM</v>
      </c>
      <c r="EJ87" s="12">
        <f t="shared" si="219"/>
        <v>196.68651</v>
      </c>
      <c r="EK87" s="12">
        <f t="shared" si="220"/>
        <v>141.62441000000001</v>
      </c>
      <c r="EL87" s="12">
        <f t="shared" si="221"/>
        <v>246.96014</v>
      </c>
      <c r="EM87" s="12">
        <f t="shared" si="222"/>
        <v>173.18523999999999</v>
      </c>
      <c r="EN87" s="12">
        <f t="shared" si="223"/>
        <v>108.75855</v>
      </c>
      <c r="EO87" s="12">
        <f t="shared" si="224"/>
        <v>170.61422999999999</v>
      </c>
      <c r="EP87" s="12">
        <f t="shared" si="225"/>
        <v>97.091380000000001</v>
      </c>
      <c r="EQ87" s="12">
        <f t="shared" si="226"/>
        <v>74.32826</v>
      </c>
      <c r="ER87" s="12">
        <f t="shared" si="227"/>
        <v>108.83987999999999</v>
      </c>
      <c r="ES87" s="12">
        <f t="shared" si="228"/>
        <v>147.65228999999999</v>
      </c>
      <c r="ET87" s="12">
        <f t="shared" si="229"/>
        <v>106.56976</v>
      </c>
      <c r="EU87" s="12">
        <f t="shared" si="230"/>
        <v>84.527619999999999</v>
      </c>
      <c r="EV87" s="12">
        <f t="shared" si="231"/>
        <v>75.379589999999993</v>
      </c>
      <c r="EW87" s="12">
        <f t="shared" si="232"/>
        <v>106.16716</v>
      </c>
      <c r="EZ87" s="10" t="str">
        <f t="shared" si="157"/>
        <v>MANAPPURAM</v>
      </c>
      <c r="FA87" s="12">
        <f t="shared" si="233"/>
        <v>187.2565966666667</v>
      </c>
      <c r="FB87" s="12">
        <f t="shared" si="234"/>
        <v>168.22851400000002</v>
      </c>
      <c r="FC87" s="12">
        <f t="shared" si="235"/>
        <v>140.17526125000001</v>
      </c>
      <c r="FD87" s="12">
        <f t="shared" si="236"/>
        <v>126.28450076923079</v>
      </c>
      <c r="FF87" s="12"/>
      <c r="FG87" s="10" t="str">
        <f t="shared" si="158"/>
        <v>MANAPPURAM</v>
      </c>
      <c r="FH87" s="12">
        <f t="shared" si="159"/>
        <v>259.78620455999999</v>
      </c>
      <c r="FI87" s="12">
        <f t="shared" si="160"/>
        <v>180.851454945</v>
      </c>
      <c r="FJ87" s="12">
        <f t="shared" si="161"/>
        <v>305.0253965</v>
      </c>
      <c r="FK87" s="12">
        <f t="shared" si="162"/>
        <v>197.90067493499998</v>
      </c>
      <c r="FL87" s="12">
        <f t="shared" si="163"/>
        <v>116.10829794999999</v>
      </c>
      <c r="FM87" s="12">
        <f t="shared" si="164"/>
        <v>187.43276867500001</v>
      </c>
      <c r="FN87" s="12">
        <f t="shared" si="165"/>
        <v>97.627842299999998</v>
      </c>
      <c r="FO87" s="12">
        <f t="shared" si="166"/>
        <v>76.111740865000002</v>
      </c>
      <c r="FP87" s="12">
        <f t="shared" si="167"/>
        <v>120.790497895</v>
      </c>
      <c r="FQ87" s="12">
        <f t="shared" si="168"/>
        <v>159.97167790999998</v>
      </c>
      <c r="FR87" s="12">
        <f t="shared" si="169"/>
        <v>109.01728141500001</v>
      </c>
      <c r="FS87" s="12">
        <f t="shared" si="170"/>
        <v>89.398601880000001</v>
      </c>
      <c r="FT87" s="12">
        <f t="shared" si="171"/>
        <v>80.303270785000009</v>
      </c>
      <c r="FU87" s="12">
        <f t="shared" si="172"/>
        <v>119.57801391500001</v>
      </c>
      <c r="FX87" s="10" t="str">
        <f t="shared" si="173"/>
        <v>MANAPPURAM</v>
      </c>
      <c r="FY87" s="12">
        <f t="shared" si="237"/>
        <v>227.92584212666665</v>
      </c>
      <c r="FZ87" s="12">
        <f t="shared" si="238"/>
        <v>197.46371860099998</v>
      </c>
      <c r="GA87" s="12">
        <f t="shared" si="239"/>
        <v>160.23108425812498</v>
      </c>
      <c r="GB87" s="12">
        <f t="shared" si="240"/>
        <v>141.54750153615382</v>
      </c>
      <c r="GE87" s="10" t="str">
        <f t="shared" si="174"/>
        <v>MANAPPURAM</v>
      </c>
      <c r="GF87" s="8">
        <f t="shared" si="175"/>
        <v>106697</v>
      </c>
      <c r="GG87" s="8">
        <f t="shared" si="176"/>
        <v>83393</v>
      </c>
      <c r="GH87">
        <f t="shared" si="177"/>
        <v>129494</v>
      </c>
      <c r="GI87" s="8">
        <f t="shared" si="178"/>
        <v>76895</v>
      </c>
      <c r="GJ87" s="8">
        <f t="shared" si="179"/>
        <v>42057</v>
      </c>
      <c r="GK87" s="8">
        <f t="shared" si="180"/>
        <v>72715</v>
      </c>
      <c r="GL87">
        <f t="shared" si="181"/>
        <v>47650</v>
      </c>
      <c r="GM87" s="8">
        <f t="shared" si="182"/>
        <v>41482</v>
      </c>
      <c r="GN87" s="8">
        <f t="shared" si="183"/>
        <v>56574</v>
      </c>
      <c r="GO87" s="8">
        <f t="shared" si="184"/>
        <v>73255</v>
      </c>
      <c r="GP87" s="8">
        <f t="shared" si="185"/>
        <v>48015</v>
      </c>
      <c r="GQ87" s="8">
        <f t="shared" si="186"/>
        <v>50714</v>
      </c>
      <c r="GR87" s="8">
        <f t="shared" si="187"/>
        <v>36395</v>
      </c>
      <c r="GS87" s="8">
        <f t="shared" si="188"/>
        <v>52890</v>
      </c>
      <c r="GV87" s="10" t="str">
        <f t="shared" si="153"/>
        <v>MANAPPURAM</v>
      </c>
      <c r="GW87" s="8">
        <f t="shared" si="241"/>
        <v>96594</v>
      </c>
      <c r="GX87" s="8">
        <f t="shared" si="242"/>
        <v>80910.8</v>
      </c>
      <c r="GY87" s="8">
        <f t="shared" si="243"/>
        <v>68782.5</v>
      </c>
      <c r="GZ87" s="8">
        <f t="shared" si="244"/>
        <v>62425.307692307695</v>
      </c>
      <c r="HC87" s="10" t="str">
        <f t="shared" si="189"/>
        <v>MANAPPURAM</v>
      </c>
      <c r="HD87" s="12">
        <f t="shared" si="190"/>
        <v>6.2698412698412742</v>
      </c>
      <c r="HE87" s="12">
        <f t="shared" si="191"/>
        <v>-3.2755298651252409</v>
      </c>
      <c r="HF87" s="12">
        <f t="shared" si="192"/>
        <v>13.898601398601404</v>
      </c>
      <c r="HG87" s="12">
        <f t="shared" si="193"/>
        <v>6.4425770308123314</v>
      </c>
      <c r="HH87" s="12">
        <f t="shared" si="194"/>
        <v>-2.9823768639855501</v>
      </c>
      <c r="HI87" s="12">
        <f t="shared" si="195"/>
        <v>7.8277886497064575</v>
      </c>
      <c r="HJ87" s="12">
        <f t="shared" si="196"/>
        <v>2.1664204825209286</v>
      </c>
      <c r="HK87" s="12">
        <f t="shared" si="197"/>
        <v>-7.3126142595978063</v>
      </c>
      <c r="HL87" s="12">
        <f t="shared" si="198"/>
        <v>1.4358499305233878</v>
      </c>
      <c r="HM87" s="12">
        <f t="shared" si="199"/>
        <v>2.3809523809523809</v>
      </c>
      <c r="HN87" s="12">
        <f t="shared" si="200"/>
        <v>4.2626163645272008</v>
      </c>
      <c r="HO87" s="12">
        <f t="shared" si="201"/>
        <v>-3.8624587847385849</v>
      </c>
      <c r="HP87" s="12">
        <f t="shared" si="202"/>
        <v>-5.3101294065149514</v>
      </c>
      <c r="HQ87" s="12">
        <f t="shared" si="203"/>
        <v>3.4386617100371772</v>
      </c>
      <c r="HT87" s="10" t="str">
        <f t="shared" si="204"/>
        <v>MANAPPURAM</v>
      </c>
      <c r="HU87" s="13">
        <f t="shared" si="205"/>
        <v>8.7000000000000171</v>
      </c>
      <c r="HV87" s="12">
        <f t="shared" si="206"/>
        <v>8.3000000000000114</v>
      </c>
      <c r="HW87" s="12">
        <f t="shared" si="207"/>
        <v>15.350000000000009</v>
      </c>
      <c r="HX87" s="12">
        <f t="shared" si="208"/>
        <v>9.2999999999999972</v>
      </c>
      <c r="HY87">
        <f t="shared" si="209"/>
        <v>4.0499999999999972</v>
      </c>
      <c r="HZ87" s="12">
        <f t="shared" si="210"/>
        <v>9.1000000000000085</v>
      </c>
      <c r="IA87" s="12">
        <f t="shared" si="211"/>
        <v>6.25</v>
      </c>
      <c r="IB87" s="12">
        <f t="shared" si="212"/>
        <v>6</v>
      </c>
      <c r="IC87" s="12">
        <f t="shared" si="213"/>
        <v>8.0499999999999972</v>
      </c>
      <c r="ID87" s="12">
        <f t="shared" si="214"/>
        <v>8.6499999999999915</v>
      </c>
      <c r="IE87">
        <f t="shared" si="215"/>
        <v>8.2999999999999972</v>
      </c>
      <c r="IF87" s="12">
        <f t="shared" si="216"/>
        <v>9.0999999999999943</v>
      </c>
      <c r="IG87" s="12">
        <f t="shared" si="217"/>
        <v>8.8999999999999915</v>
      </c>
      <c r="IH87" s="12">
        <f t="shared" si="218"/>
        <v>6.4500000000000028</v>
      </c>
      <c r="II87" s="13" t="str">
        <f t="shared" si="245"/>
        <v/>
      </c>
      <c r="IJ87" t="str">
        <f t="shared" si="246"/>
        <v/>
      </c>
      <c r="IK87" t="str">
        <f t="shared" si="247"/>
        <v/>
      </c>
      <c r="IL87" t="str">
        <f t="shared" si="248"/>
        <v/>
      </c>
    </row>
    <row r="88" spans="1:246" x14ac:dyDescent="0.25">
      <c r="A88" t="s">
        <v>96</v>
      </c>
      <c r="B88" s="10">
        <v>43951</v>
      </c>
      <c r="C88" s="12">
        <v>45.954839999999997</v>
      </c>
      <c r="D88" s="12">
        <v>131.62231377500001</v>
      </c>
      <c r="E88" s="8">
        <v>71296</v>
      </c>
      <c r="F88" s="12">
        <v>-0.60417745554980151</v>
      </c>
      <c r="G88" s="13">
        <v>11.850000000000023</v>
      </c>
      <c r="H88" s="10" t="s">
        <v>96</v>
      </c>
      <c r="I88" s="10">
        <v>43950</v>
      </c>
      <c r="J88" s="12">
        <v>28.514330000000001</v>
      </c>
      <c r="K88" s="12">
        <v>82.591372210000003</v>
      </c>
      <c r="L88" s="8">
        <v>57336</v>
      </c>
      <c r="M88" s="12">
        <v>-0.12064805239573344</v>
      </c>
      <c r="N88" s="12">
        <v>6.6999999999999886</v>
      </c>
      <c r="O88" s="12" t="s">
        <v>96</v>
      </c>
      <c r="P88" s="10">
        <v>43949</v>
      </c>
      <c r="Q88" s="12">
        <v>46.320839999999997</v>
      </c>
      <c r="R88" s="12">
        <v>135.90353114000001</v>
      </c>
      <c r="S88">
        <v>65343</v>
      </c>
      <c r="T88" s="12">
        <v>-2.0696617869762672</v>
      </c>
      <c r="U88" s="12">
        <v>13.850000000000023</v>
      </c>
      <c r="V88" s="12" t="s">
        <v>96</v>
      </c>
      <c r="W88" s="7">
        <v>43948</v>
      </c>
      <c r="X88" s="12">
        <v>49.698349999999998</v>
      </c>
      <c r="Y88" s="12">
        <v>147.862199635</v>
      </c>
      <c r="Z88" s="8">
        <v>88377</v>
      </c>
      <c r="AA88" s="12">
        <v>-3.2832407709898757</v>
      </c>
      <c r="AB88" s="12">
        <v>8.8999999999999773</v>
      </c>
      <c r="AC88" s="8" t="s">
        <v>96</v>
      </c>
      <c r="AD88" s="10">
        <v>43945</v>
      </c>
      <c r="AE88" s="12">
        <v>38.789589999999997</v>
      </c>
      <c r="AF88" s="12">
        <v>118.38297309500001</v>
      </c>
      <c r="AG88" s="8">
        <v>49496</v>
      </c>
      <c r="AH88" s="12">
        <v>1.4086841233012928</v>
      </c>
      <c r="AI88">
        <v>9.5500000000000114</v>
      </c>
      <c r="AJ88" s="12" t="s">
        <v>96</v>
      </c>
      <c r="AK88" s="7">
        <v>43944</v>
      </c>
      <c r="AL88" s="12">
        <v>53.60248</v>
      </c>
      <c r="AM88" s="12">
        <v>165.76177325999998</v>
      </c>
      <c r="AN88" s="8">
        <v>71611</v>
      </c>
      <c r="AO88" s="12">
        <v>-2.3959851060385411</v>
      </c>
      <c r="AP88" s="12">
        <v>15.550000000000011</v>
      </c>
      <c r="AQ88" t="s">
        <v>96</v>
      </c>
      <c r="AR88" s="10">
        <v>43943</v>
      </c>
      <c r="AS88" s="12">
        <v>29.836040000000001</v>
      </c>
      <c r="AT88" s="12">
        <v>90.665590520000009</v>
      </c>
      <c r="AU88">
        <v>49572</v>
      </c>
      <c r="AV88" s="12">
        <v>4.5600405336936332</v>
      </c>
      <c r="AW88" s="12">
        <v>17.449999999999989</v>
      </c>
      <c r="AX88" s="10" t="s">
        <v>96</v>
      </c>
      <c r="AY88" s="10">
        <v>43942</v>
      </c>
      <c r="AZ88" s="12">
        <v>23.061330000000002</v>
      </c>
      <c r="BA88" s="12">
        <v>68.219608960000002</v>
      </c>
      <c r="BB88" s="8">
        <v>40640</v>
      </c>
      <c r="BC88" s="12">
        <v>-1.6647244880972196</v>
      </c>
      <c r="BD88" s="12">
        <v>7.8500000000000227</v>
      </c>
      <c r="BE88" s="12" t="s">
        <v>96</v>
      </c>
      <c r="BF88" s="10">
        <v>43941</v>
      </c>
      <c r="BG88" s="12">
        <v>33.150170000000003</v>
      </c>
      <c r="BH88" s="12">
        <v>99.627331574999999</v>
      </c>
      <c r="BI88">
        <v>69765</v>
      </c>
      <c r="BJ88" s="12">
        <v>0.18324171247709858</v>
      </c>
      <c r="BK88" s="12">
        <v>11.449999999999989</v>
      </c>
      <c r="BL88" s="12" t="s">
        <v>96</v>
      </c>
      <c r="BM88" s="7">
        <v>43938</v>
      </c>
      <c r="BN88" s="12">
        <v>31.22457</v>
      </c>
      <c r="BO88" s="12">
        <v>94.646629595000007</v>
      </c>
      <c r="BP88" s="8">
        <v>49423</v>
      </c>
      <c r="BQ88" s="12">
        <v>-2.3790125468469974</v>
      </c>
      <c r="BR88" s="12">
        <v>16.25</v>
      </c>
      <c r="BS88" t="s">
        <v>96</v>
      </c>
      <c r="BT88" s="10">
        <v>43937</v>
      </c>
      <c r="BU88" s="12">
        <v>60.585639999999998</v>
      </c>
      <c r="BV88" s="12">
        <v>187.09085335500001</v>
      </c>
      <c r="BW88" s="8">
        <v>94111</v>
      </c>
      <c r="BX88" s="12">
        <v>1.5998680521194204</v>
      </c>
      <c r="BY88">
        <v>17.050000000000011</v>
      </c>
      <c r="BZ88" s="12" t="s">
        <v>96</v>
      </c>
      <c r="CA88" s="7">
        <v>43936</v>
      </c>
      <c r="CB88" s="12">
        <v>47.855670000000003</v>
      </c>
      <c r="CC88" s="12">
        <v>144.67601319000002</v>
      </c>
      <c r="CD88" s="8">
        <v>92200</v>
      </c>
      <c r="CE88" s="12">
        <v>4.2776155299776626</v>
      </c>
      <c r="CF88" s="12">
        <v>18.649999999999977</v>
      </c>
      <c r="CG88" s="12" t="s">
        <v>96</v>
      </c>
      <c r="CH88" s="10">
        <v>43934</v>
      </c>
      <c r="CI88" s="12">
        <v>35.703110000000002</v>
      </c>
      <c r="CJ88" s="12">
        <v>103.737218175</v>
      </c>
      <c r="CK88" s="8">
        <v>52574</v>
      </c>
      <c r="CL88" s="12">
        <v>-1.8880647336480185</v>
      </c>
      <c r="CM88" s="12">
        <v>11.100000000000023</v>
      </c>
      <c r="CN88" s="12" t="s">
        <v>96</v>
      </c>
      <c r="CO88" s="10">
        <v>43930</v>
      </c>
      <c r="CP88" s="12">
        <v>44.486910000000002</v>
      </c>
      <c r="CQ88" s="12">
        <v>131.93422466500002</v>
      </c>
      <c r="CR88" s="8">
        <v>69717</v>
      </c>
      <c r="CS88" s="12">
        <v>1.554672655035412</v>
      </c>
      <c r="CT88" s="12">
        <v>14.5</v>
      </c>
      <c r="CU88" s="12" t="s">
        <v>96</v>
      </c>
      <c r="CV88" s="10">
        <v>43929</v>
      </c>
      <c r="CW88" s="12">
        <v>55.194040000000001</v>
      </c>
      <c r="CX88" s="12">
        <v>162.45333789</v>
      </c>
      <c r="CY88" s="8">
        <v>104115</v>
      </c>
      <c r="CZ88" s="12">
        <v>1.1097410604192275</v>
      </c>
      <c r="DA88" s="12">
        <v>27.649999999999977</v>
      </c>
      <c r="DD88" t="str">
        <f t="shared" si="154"/>
        <v>MARICO</v>
      </c>
      <c r="DE88" s="12">
        <v>61.164018232236195</v>
      </c>
      <c r="DF88" s="12">
        <v>-38.441681972952125</v>
      </c>
      <c r="DG88" s="12">
        <v>-6.7960203910190202</v>
      </c>
      <c r="DH88" s="12">
        <v>28.122906171475393</v>
      </c>
      <c r="DI88" s="12">
        <v>-27.634710185051141</v>
      </c>
      <c r="DJ88" s="12">
        <v>79.656817727821789</v>
      </c>
      <c r="DK88" s="12">
        <v>29.376926656008123</v>
      </c>
      <c r="DL88" s="12">
        <v>-30.43375041515624</v>
      </c>
      <c r="DM88" s="12">
        <v>6.1669384077987397</v>
      </c>
      <c r="DN88" s="12">
        <v>-48.462094318059521</v>
      </c>
      <c r="DO88" s="12">
        <v>26.600755981475118</v>
      </c>
      <c r="DP88" s="12">
        <v>34.037819114357262</v>
      </c>
      <c r="DQ88" s="12">
        <v>-19.744684447627399</v>
      </c>
      <c r="DT88" t="str">
        <f t="shared" si="155"/>
        <v>MARICO</v>
      </c>
      <c r="DU88" s="13">
        <v>59.365694324985959</v>
      </c>
      <c r="DV88" s="13">
        <v>-39.227942410915638</v>
      </c>
      <c r="DW88" s="13">
        <v>-8.0877117508870633</v>
      </c>
      <c r="DX88" s="13">
        <v>24.901576442368519</v>
      </c>
      <c r="DY88" s="13">
        <v>-28.582464601585535</v>
      </c>
      <c r="DZ88" s="13">
        <v>82.827655243070893</v>
      </c>
      <c r="EA88" s="13">
        <v>32.902536238753612</v>
      </c>
      <c r="EB88" s="13">
        <v>-31.525207107806647</v>
      </c>
      <c r="EC88" s="13">
        <v>5.2624187478336921</v>
      </c>
      <c r="ED88" s="13">
        <v>-49.411407400333729</v>
      </c>
      <c r="EE88" s="13">
        <v>29.31711983886192</v>
      </c>
      <c r="EF88" s="13">
        <v>39.463941423547844</v>
      </c>
      <c r="EG88" s="13">
        <v>-21.372018186786846</v>
      </c>
      <c r="EI88" t="str">
        <f t="shared" si="156"/>
        <v>MARICO</v>
      </c>
      <c r="EJ88" s="12">
        <f t="shared" si="219"/>
        <v>45.954839999999997</v>
      </c>
      <c r="EK88" s="12">
        <f t="shared" si="220"/>
        <v>28.514330000000001</v>
      </c>
      <c r="EL88" s="12">
        <f t="shared" si="221"/>
        <v>46.320839999999997</v>
      </c>
      <c r="EM88" s="12">
        <f t="shared" si="222"/>
        <v>49.698349999999998</v>
      </c>
      <c r="EN88" s="12">
        <f t="shared" si="223"/>
        <v>38.789589999999997</v>
      </c>
      <c r="EO88" s="12">
        <f t="shared" si="224"/>
        <v>53.60248</v>
      </c>
      <c r="EP88" s="12">
        <f t="shared" si="225"/>
        <v>29.836040000000001</v>
      </c>
      <c r="EQ88" s="12">
        <f t="shared" si="226"/>
        <v>23.061330000000002</v>
      </c>
      <c r="ER88" s="12">
        <f t="shared" si="227"/>
        <v>33.150170000000003</v>
      </c>
      <c r="ES88" s="12">
        <f t="shared" si="228"/>
        <v>31.22457</v>
      </c>
      <c r="ET88" s="12">
        <f t="shared" si="229"/>
        <v>60.585639999999998</v>
      </c>
      <c r="EU88" s="12">
        <f t="shared" si="230"/>
        <v>47.855670000000003</v>
      </c>
      <c r="EV88" s="12">
        <f t="shared" si="231"/>
        <v>35.703110000000002</v>
      </c>
      <c r="EW88" s="12">
        <f t="shared" si="232"/>
        <v>44.486910000000002</v>
      </c>
      <c r="EZ88" s="10" t="str">
        <f t="shared" si="157"/>
        <v>MARICO</v>
      </c>
      <c r="FA88" s="12">
        <f t="shared" si="233"/>
        <v>41.511173333333339</v>
      </c>
      <c r="FB88" s="12">
        <f t="shared" si="234"/>
        <v>43.385117999999999</v>
      </c>
      <c r="FC88" s="12">
        <f t="shared" si="235"/>
        <v>37.871641250000003</v>
      </c>
      <c r="FD88" s="12">
        <f t="shared" si="236"/>
        <v>40.217617692307698</v>
      </c>
      <c r="FF88" s="12"/>
      <c r="FG88" s="10" t="str">
        <f t="shared" si="158"/>
        <v>MARICO</v>
      </c>
      <c r="FH88" s="12">
        <f t="shared" si="159"/>
        <v>131.62231377500001</v>
      </c>
      <c r="FI88" s="12">
        <f t="shared" si="160"/>
        <v>82.591372210000003</v>
      </c>
      <c r="FJ88" s="12">
        <f t="shared" si="161"/>
        <v>135.90353114000001</v>
      </c>
      <c r="FK88" s="12">
        <f t="shared" si="162"/>
        <v>147.862199635</v>
      </c>
      <c r="FL88" s="12">
        <f t="shared" si="163"/>
        <v>118.38297309500001</v>
      </c>
      <c r="FM88" s="12">
        <f t="shared" si="164"/>
        <v>165.76177325999998</v>
      </c>
      <c r="FN88" s="12">
        <f t="shared" si="165"/>
        <v>90.665590520000009</v>
      </c>
      <c r="FO88" s="12">
        <f t="shared" si="166"/>
        <v>68.219608960000002</v>
      </c>
      <c r="FP88" s="12">
        <f t="shared" si="167"/>
        <v>99.627331574999999</v>
      </c>
      <c r="FQ88" s="12">
        <f t="shared" si="168"/>
        <v>94.646629595000007</v>
      </c>
      <c r="FR88" s="12">
        <f t="shared" si="169"/>
        <v>187.09085335500001</v>
      </c>
      <c r="FS88" s="12">
        <f t="shared" si="170"/>
        <v>144.67601319000002</v>
      </c>
      <c r="FT88" s="12">
        <f t="shared" si="171"/>
        <v>103.737218175</v>
      </c>
      <c r="FU88" s="12">
        <f t="shared" si="172"/>
        <v>131.93422466500002</v>
      </c>
      <c r="FX88" s="10" t="str">
        <f t="shared" si="173"/>
        <v>MARICO</v>
      </c>
      <c r="FY88" s="12">
        <f t="shared" si="237"/>
        <v>122.11903432833333</v>
      </c>
      <c r="FZ88" s="12">
        <f t="shared" si="238"/>
        <v>130.100369868</v>
      </c>
      <c r="GA88" s="12">
        <f t="shared" si="239"/>
        <v>113.626797549375</v>
      </c>
      <c r="GB88" s="12">
        <f t="shared" si="240"/>
        <v>120.85379379807692</v>
      </c>
      <c r="GE88" s="10" t="str">
        <f t="shared" si="174"/>
        <v>MARICO</v>
      </c>
      <c r="GF88" s="8">
        <f t="shared" si="175"/>
        <v>71296</v>
      </c>
      <c r="GG88" s="8">
        <f t="shared" si="176"/>
        <v>57336</v>
      </c>
      <c r="GH88">
        <f t="shared" si="177"/>
        <v>65343</v>
      </c>
      <c r="GI88" s="8">
        <f t="shared" si="178"/>
        <v>88377</v>
      </c>
      <c r="GJ88" s="8">
        <f t="shared" si="179"/>
        <v>49496</v>
      </c>
      <c r="GK88" s="8">
        <f t="shared" si="180"/>
        <v>71611</v>
      </c>
      <c r="GL88">
        <f t="shared" si="181"/>
        <v>49572</v>
      </c>
      <c r="GM88" s="8">
        <f t="shared" si="182"/>
        <v>40640</v>
      </c>
      <c r="GN88" s="8">
        <f t="shared" si="183"/>
        <v>69765</v>
      </c>
      <c r="GO88" s="8">
        <f t="shared" si="184"/>
        <v>49423</v>
      </c>
      <c r="GP88" s="8">
        <f t="shared" si="185"/>
        <v>94111</v>
      </c>
      <c r="GQ88" s="8">
        <f t="shared" si="186"/>
        <v>92200</v>
      </c>
      <c r="GR88" s="8">
        <f t="shared" si="187"/>
        <v>52574</v>
      </c>
      <c r="GS88" s="8">
        <f t="shared" si="188"/>
        <v>69717</v>
      </c>
      <c r="GV88" s="10" t="str">
        <f t="shared" si="153"/>
        <v>MARICO</v>
      </c>
      <c r="GW88" s="8">
        <f t="shared" si="241"/>
        <v>70352</v>
      </c>
      <c r="GX88" s="8">
        <f t="shared" si="242"/>
        <v>66432.600000000006</v>
      </c>
      <c r="GY88" s="8">
        <f t="shared" si="243"/>
        <v>61517.5</v>
      </c>
      <c r="GZ88" s="8">
        <f t="shared" si="244"/>
        <v>65397.307692307695</v>
      </c>
      <c r="HC88" s="10" t="str">
        <f t="shared" si="189"/>
        <v>MARICO</v>
      </c>
      <c r="HD88" s="12">
        <f t="shared" si="190"/>
        <v>-0.60417745554980151</v>
      </c>
      <c r="HE88" s="12">
        <f t="shared" si="191"/>
        <v>-0.12064805239573344</v>
      </c>
      <c r="HF88" s="12">
        <f t="shared" si="192"/>
        <v>-2.0696617869762672</v>
      </c>
      <c r="HG88" s="12">
        <f t="shared" si="193"/>
        <v>-3.2832407709898757</v>
      </c>
      <c r="HH88" s="12">
        <f t="shared" si="194"/>
        <v>1.4086841233012928</v>
      </c>
      <c r="HI88" s="12">
        <f t="shared" si="195"/>
        <v>-2.3959851060385411</v>
      </c>
      <c r="HJ88" s="12">
        <f t="shared" si="196"/>
        <v>4.5600405336936332</v>
      </c>
      <c r="HK88" s="12">
        <f t="shared" si="197"/>
        <v>-1.6647244880972196</v>
      </c>
      <c r="HL88" s="12">
        <f t="shared" si="198"/>
        <v>0.18324171247709858</v>
      </c>
      <c r="HM88" s="12">
        <f t="shared" si="199"/>
        <v>-2.3790125468469974</v>
      </c>
      <c r="HN88" s="12">
        <f t="shared" si="200"/>
        <v>1.5998680521194204</v>
      </c>
      <c r="HO88" s="12">
        <f t="shared" si="201"/>
        <v>4.2776155299776626</v>
      </c>
      <c r="HP88" s="12">
        <f t="shared" si="202"/>
        <v>-1.8880647336480185</v>
      </c>
      <c r="HQ88" s="12">
        <f t="shared" si="203"/>
        <v>1.554672655035412</v>
      </c>
      <c r="HT88" s="10" t="str">
        <f t="shared" si="204"/>
        <v>MARICO</v>
      </c>
      <c r="HU88" s="13">
        <f t="shared" si="205"/>
        <v>11.850000000000023</v>
      </c>
      <c r="HV88" s="12">
        <f t="shared" si="206"/>
        <v>6.6999999999999886</v>
      </c>
      <c r="HW88" s="12">
        <f t="shared" si="207"/>
        <v>13.850000000000023</v>
      </c>
      <c r="HX88" s="12">
        <f t="shared" si="208"/>
        <v>8.8999999999999773</v>
      </c>
      <c r="HY88">
        <f t="shared" si="209"/>
        <v>9.5500000000000114</v>
      </c>
      <c r="HZ88" s="12">
        <f t="shared" si="210"/>
        <v>15.550000000000011</v>
      </c>
      <c r="IA88" s="12">
        <f t="shared" si="211"/>
        <v>17.449999999999989</v>
      </c>
      <c r="IB88" s="12">
        <f t="shared" si="212"/>
        <v>7.8500000000000227</v>
      </c>
      <c r="IC88" s="12">
        <f t="shared" si="213"/>
        <v>11.449999999999989</v>
      </c>
      <c r="ID88" s="12">
        <f t="shared" si="214"/>
        <v>16.25</v>
      </c>
      <c r="IE88">
        <f t="shared" si="215"/>
        <v>17.050000000000011</v>
      </c>
      <c r="IF88" s="12">
        <f t="shared" si="216"/>
        <v>18.649999999999977</v>
      </c>
      <c r="IG88" s="12">
        <f t="shared" si="217"/>
        <v>11.100000000000023</v>
      </c>
      <c r="IH88" s="12">
        <f t="shared" si="218"/>
        <v>14.5</v>
      </c>
      <c r="II88" s="13" t="str">
        <f t="shared" si="245"/>
        <v/>
      </c>
      <c r="IJ88" t="str">
        <f t="shared" si="246"/>
        <v/>
      </c>
      <c r="IK88" t="str">
        <f t="shared" si="247"/>
        <v/>
      </c>
      <c r="IL88" t="str">
        <f t="shared" si="248"/>
        <v/>
      </c>
    </row>
    <row r="89" spans="1:246" x14ac:dyDescent="0.25">
      <c r="A89" t="s">
        <v>97</v>
      </c>
      <c r="B89" s="10">
        <v>43951</v>
      </c>
      <c r="C89" s="12">
        <v>23.414000000000001</v>
      </c>
      <c r="D89" s="12">
        <v>1248.2215133049999</v>
      </c>
      <c r="E89" s="8">
        <v>239910</v>
      </c>
      <c r="F89" s="12">
        <v>5.4168434136669035</v>
      </c>
      <c r="G89" s="13">
        <v>303</v>
      </c>
      <c r="H89" s="10" t="s">
        <v>97</v>
      </c>
      <c r="I89" s="10">
        <v>43950</v>
      </c>
      <c r="J89" s="12">
        <v>10.381</v>
      </c>
      <c r="K89" s="12">
        <v>525.23405817499997</v>
      </c>
      <c r="L89" s="8">
        <v>85789</v>
      </c>
      <c r="M89" s="12">
        <v>4.5520216913732897E-2</v>
      </c>
      <c r="N89" s="12">
        <v>88.949999999999818</v>
      </c>
      <c r="O89" s="12" t="s">
        <v>97</v>
      </c>
      <c r="P89" s="10">
        <v>43949</v>
      </c>
      <c r="Q89" s="12">
        <v>11.72062</v>
      </c>
      <c r="R89" s="12">
        <v>590.60427830000003</v>
      </c>
      <c r="S89">
        <v>104156</v>
      </c>
      <c r="T89" s="12">
        <v>-0.12360694967713864</v>
      </c>
      <c r="U89" s="12">
        <v>129.75</v>
      </c>
      <c r="V89" s="12" t="s">
        <v>97</v>
      </c>
      <c r="W89" s="7">
        <v>43948</v>
      </c>
      <c r="X89" s="12">
        <v>14.32342</v>
      </c>
      <c r="Y89" s="12">
        <v>734.35314044999996</v>
      </c>
      <c r="Z89" s="8">
        <v>114838</v>
      </c>
      <c r="AA89" s="12">
        <v>0.21305480958845741</v>
      </c>
      <c r="AB89" s="12">
        <v>233.44999999999982</v>
      </c>
      <c r="AC89" s="8" t="s">
        <v>97</v>
      </c>
      <c r="AD89" s="10">
        <v>43945</v>
      </c>
      <c r="AE89" s="12">
        <v>10.70905</v>
      </c>
      <c r="AF89" s="12">
        <v>544.29089285500004</v>
      </c>
      <c r="AG89" s="8">
        <v>79318</v>
      </c>
      <c r="AH89" s="12">
        <v>-2.0625054544396786</v>
      </c>
      <c r="AI89">
        <v>110</v>
      </c>
      <c r="AJ89" s="12" t="s">
        <v>97</v>
      </c>
      <c r="AK89" s="7">
        <v>43944</v>
      </c>
      <c r="AL89" s="12">
        <v>14.540649999999999</v>
      </c>
      <c r="AM89" s="12">
        <v>752.04814071499993</v>
      </c>
      <c r="AN89" s="8">
        <v>105193</v>
      </c>
      <c r="AO89" s="12">
        <v>-0.40244361446481486</v>
      </c>
      <c r="AP89" s="12">
        <v>199.60000000000036</v>
      </c>
      <c r="AQ89" t="s">
        <v>97</v>
      </c>
      <c r="AR89" s="10">
        <v>43943</v>
      </c>
      <c r="AS89" s="12">
        <v>19.91789</v>
      </c>
      <c r="AT89" s="12">
        <v>1022.7014548899999</v>
      </c>
      <c r="AU89">
        <v>161876</v>
      </c>
      <c r="AV89" s="12">
        <v>3.3372658015236576</v>
      </c>
      <c r="AW89" s="12">
        <v>257.25</v>
      </c>
      <c r="AX89" s="10" t="s">
        <v>97</v>
      </c>
      <c r="AY89" s="10">
        <v>43942</v>
      </c>
      <c r="AZ89" s="12">
        <v>18.431740000000001</v>
      </c>
      <c r="BA89" s="12">
        <v>921.81049361499993</v>
      </c>
      <c r="BB89" s="8">
        <v>174888</v>
      </c>
      <c r="BC89" s="12">
        <v>-6.0284918454050196</v>
      </c>
      <c r="BD89" s="12">
        <v>246.80000000000018</v>
      </c>
      <c r="BE89" s="12" t="s">
        <v>97</v>
      </c>
      <c r="BF89" s="10">
        <v>43941</v>
      </c>
      <c r="BG89" s="12">
        <v>15.553129999999999</v>
      </c>
      <c r="BH89" s="12">
        <v>838.35795464</v>
      </c>
      <c r="BI89">
        <v>133978</v>
      </c>
      <c r="BJ89" s="12">
        <v>-3.7729336966394156</v>
      </c>
      <c r="BK89" s="12">
        <v>293.94999999999982</v>
      </c>
      <c r="BL89" s="12" t="s">
        <v>97</v>
      </c>
      <c r="BM89" s="7">
        <v>43938</v>
      </c>
      <c r="BN89" s="12">
        <v>21.929069999999999</v>
      </c>
      <c r="BO89" s="12">
        <v>1174.9309949149999</v>
      </c>
      <c r="BP89" s="8">
        <v>188848</v>
      </c>
      <c r="BQ89" s="12">
        <v>8.7354798471973147</v>
      </c>
      <c r="BR89" s="12">
        <v>391.25</v>
      </c>
      <c r="BS89" t="s">
        <v>97</v>
      </c>
      <c r="BT89" s="10">
        <v>43937</v>
      </c>
      <c r="BU89" s="12">
        <v>17.521699999999999</v>
      </c>
      <c r="BV89" s="12">
        <v>895.86154396000006</v>
      </c>
      <c r="BW89" s="8">
        <v>161573</v>
      </c>
      <c r="BX89" s="12">
        <v>1.0541193098168504</v>
      </c>
      <c r="BY89">
        <v>258</v>
      </c>
      <c r="BZ89" s="12" t="s">
        <v>97</v>
      </c>
      <c r="CA89" s="7">
        <v>43936</v>
      </c>
      <c r="CB89" s="12">
        <v>20.94529</v>
      </c>
      <c r="CC89" s="12">
        <v>1091.487283165</v>
      </c>
      <c r="CD89" s="8">
        <v>195907</v>
      </c>
      <c r="CE89" s="12">
        <v>-3.6559628252084391</v>
      </c>
      <c r="CF89" s="12">
        <v>309</v>
      </c>
      <c r="CG89" s="12" t="s">
        <v>97</v>
      </c>
      <c r="CH89" s="10">
        <v>43934</v>
      </c>
      <c r="CI89" s="12">
        <v>21.922689999999999</v>
      </c>
      <c r="CJ89" s="12">
        <v>1132.5858702600001</v>
      </c>
      <c r="CK89" s="8">
        <v>221195</v>
      </c>
      <c r="CL89" s="12">
        <v>-1.063520223780418</v>
      </c>
      <c r="CM89" s="12">
        <v>342.39999999999964</v>
      </c>
      <c r="CN89" s="12" t="s">
        <v>97</v>
      </c>
      <c r="CO89" s="10">
        <v>43930</v>
      </c>
      <c r="CP89" s="12">
        <v>37.866610000000001</v>
      </c>
      <c r="CQ89" s="12">
        <v>1937.621571655</v>
      </c>
      <c r="CR89" s="8">
        <v>310721</v>
      </c>
      <c r="CS89" s="12">
        <v>13.875822140865449</v>
      </c>
      <c r="CT89" s="12">
        <v>662.80000000000018</v>
      </c>
      <c r="CU89" s="12" t="s">
        <v>97</v>
      </c>
      <c r="CV89" s="10">
        <v>43929</v>
      </c>
      <c r="CW89" s="12">
        <v>27.988379999999999</v>
      </c>
      <c r="CX89" s="12">
        <v>1316.2032684549999</v>
      </c>
      <c r="CY89" s="8">
        <v>252470</v>
      </c>
      <c r="CZ89" s="12">
        <v>3.2139053286923756</v>
      </c>
      <c r="DA89" s="12">
        <v>518.5</v>
      </c>
      <c r="DD89" t="str">
        <f t="shared" si="154"/>
        <v>MARUTI</v>
      </c>
      <c r="DE89" s="12">
        <v>125.54667180425778</v>
      </c>
      <c r="DF89" s="12">
        <v>-11.429600140606896</v>
      </c>
      <c r="DG89" s="12">
        <v>-18.171637779245462</v>
      </c>
      <c r="DH89" s="12">
        <v>33.750612799454679</v>
      </c>
      <c r="DI89" s="12">
        <v>-26.350954049509479</v>
      </c>
      <c r="DJ89" s="12">
        <v>-26.997036332663754</v>
      </c>
      <c r="DK89" s="12">
        <v>8.0629935101080985</v>
      </c>
      <c r="DL89" s="12">
        <v>18.508235962793353</v>
      </c>
      <c r="DM89" s="12">
        <v>-29.075286822468989</v>
      </c>
      <c r="DN89" s="12">
        <v>25.153780740453268</v>
      </c>
      <c r="DO89" s="12">
        <v>-16.345393164764015</v>
      </c>
      <c r="DP89" s="12">
        <v>-4.4583944762253145</v>
      </c>
      <c r="DQ89" s="12">
        <v>-42.105485545180841</v>
      </c>
      <c r="DT89" t="str">
        <f t="shared" si="155"/>
        <v>MARUTI</v>
      </c>
      <c r="DU89" s="13">
        <v>137.65052815541364</v>
      </c>
      <c r="DV89" s="13">
        <v>-11.068362104176117</v>
      </c>
      <c r="DW89" s="13">
        <v>-19.574895814010258</v>
      </c>
      <c r="DX89" s="13">
        <v>34.919240812216344</v>
      </c>
      <c r="DY89" s="13">
        <v>-27.625525097698855</v>
      </c>
      <c r="DZ89" s="13">
        <v>-26.464547682110318</v>
      </c>
      <c r="EA89" s="13">
        <v>10.944870119599415</v>
      </c>
      <c r="EB89" s="13">
        <v>9.9542848628227496</v>
      </c>
      <c r="EC89" s="13">
        <v>-28.646196392099537</v>
      </c>
      <c r="ED89" s="13">
        <v>31.150957738561019</v>
      </c>
      <c r="EE89" s="13">
        <v>-17.922860139766485</v>
      </c>
      <c r="EF89" s="13">
        <v>-3.6287391688513084</v>
      </c>
      <c r="EG89" s="13">
        <v>-41.54762277483249</v>
      </c>
      <c r="EI89" t="str">
        <f t="shared" si="156"/>
        <v>MARUTI</v>
      </c>
      <c r="EJ89" s="12">
        <f t="shared" si="219"/>
        <v>23.414000000000001</v>
      </c>
      <c r="EK89" s="12">
        <f t="shared" si="220"/>
        <v>10.381</v>
      </c>
      <c r="EL89" s="12">
        <f t="shared" si="221"/>
        <v>11.72062</v>
      </c>
      <c r="EM89" s="12">
        <f t="shared" si="222"/>
        <v>14.32342</v>
      </c>
      <c r="EN89" s="12">
        <f t="shared" si="223"/>
        <v>10.70905</v>
      </c>
      <c r="EO89" s="12">
        <f t="shared" si="224"/>
        <v>14.540649999999999</v>
      </c>
      <c r="EP89" s="12">
        <f t="shared" si="225"/>
        <v>19.91789</v>
      </c>
      <c r="EQ89" s="12">
        <f t="shared" si="226"/>
        <v>18.431740000000001</v>
      </c>
      <c r="ER89" s="12">
        <f t="shared" si="227"/>
        <v>15.553129999999999</v>
      </c>
      <c r="ES89" s="12">
        <f t="shared" si="228"/>
        <v>21.929069999999999</v>
      </c>
      <c r="ET89" s="12">
        <f t="shared" si="229"/>
        <v>17.521699999999999</v>
      </c>
      <c r="EU89" s="12">
        <f t="shared" si="230"/>
        <v>20.94529</v>
      </c>
      <c r="EV89" s="12">
        <f t="shared" si="231"/>
        <v>21.922689999999999</v>
      </c>
      <c r="EW89" s="12">
        <f t="shared" si="232"/>
        <v>37.866610000000001</v>
      </c>
      <c r="EZ89" s="10" t="str">
        <f t="shared" si="157"/>
        <v>MARUTI</v>
      </c>
      <c r="FA89" s="12">
        <f t="shared" si="233"/>
        <v>12.141680000000001</v>
      </c>
      <c r="FB89" s="12">
        <f t="shared" si="234"/>
        <v>12.334948000000001</v>
      </c>
      <c r="FC89" s="12">
        <f t="shared" si="235"/>
        <v>14.4471875</v>
      </c>
      <c r="FD89" s="12">
        <f t="shared" si="236"/>
        <v>18.135604615384615</v>
      </c>
      <c r="FF89" s="12"/>
      <c r="FG89" s="10" t="str">
        <f t="shared" si="158"/>
        <v>MARUTI</v>
      </c>
      <c r="FH89" s="12">
        <f t="shared" si="159"/>
        <v>1248.2215133049999</v>
      </c>
      <c r="FI89" s="12">
        <f t="shared" si="160"/>
        <v>525.23405817499997</v>
      </c>
      <c r="FJ89" s="12">
        <f t="shared" si="161"/>
        <v>590.60427830000003</v>
      </c>
      <c r="FK89" s="12">
        <f t="shared" si="162"/>
        <v>734.35314044999996</v>
      </c>
      <c r="FL89" s="12">
        <f t="shared" si="163"/>
        <v>544.29089285500004</v>
      </c>
      <c r="FM89" s="12">
        <f t="shared" si="164"/>
        <v>752.04814071499993</v>
      </c>
      <c r="FN89" s="12">
        <f t="shared" si="165"/>
        <v>1022.7014548899999</v>
      </c>
      <c r="FO89" s="12">
        <f t="shared" si="166"/>
        <v>921.81049361499993</v>
      </c>
      <c r="FP89" s="12">
        <f t="shared" si="167"/>
        <v>838.35795464</v>
      </c>
      <c r="FQ89" s="12">
        <f t="shared" si="168"/>
        <v>1174.9309949149999</v>
      </c>
      <c r="FR89" s="12">
        <f t="shared" si="169"/>
        <v>895.86154396000006</v>
      </c>
      <c r="FS89" s="12">
        <f t="shared" si="170"/>
        <v>1091.487283165</v>
      </c>
      <c r="FT89" s="12">
        <f t="shared" si="171"/>
        <v>1132.5858702600001</v>
      </c>
      <c r="FU89" s="12">
        <f t="shared" si="172"/>
        <v>1937.621571655</v>
      </c>
      <c r="FX89" s="10" t="str">
        <f t="shared" si="173"/>
        <v>MARUTI</v>
      </c>
      <c r="FY89" s="12">
        <f t="shared" si="237"/>
        <v>616.73049230833328</v>
      </c>
      <c r="FZ89" s="12">
        <f t="shared" si="238"/>
        <v>629.3061020990001</v>
      </c>
      <c r="GA89" s="12">
        <f t="shared" si="239"/>
        <v>741.17505170499999</v>
      </c>
      <c r="GB89" s="12">
        <f t="shared" si="240"/>
        <v>935.52982135346144</v>
      </c>
      <c r="GE89" s="10" t="str">
        <f t="shared" si="174"/>
        <v>MARUTI</v>
      </c>
      <c r="GF89" s="8">
        <f t="shared" si="175"/>
        <v>239910</v>
      </c>
      <c r="GG89" s="8">
        <f t="shared" si="176"/>
        <v>85789</v>
      </c>
      <c r="GH89">
        <f t="shared" si="177"/>
        <v>104156</v>
      </c>
      <c r="GI89" s="8">
        <f t="shared" si="178"/>
        <v>114838</v>
      </c>
      <c r="GJ89" s="8">
        <f t="shared" si="179"/>
        <v>79318</v>
      </c>
      <c r="GK89" s="8">
        <f t="shared" si="180"/>
        <v>105193</v>
      </c>
      <c r="GL89">
        <f t="shared" si="181"/>
        <v>161876</v>
      </c>
      <c r="GM89" s="8">
        <f t="shared" si="182"/>
        <v>174888</v>
      </c>
      <c r="GN89" s="8">
        <f t="shared" si="183"/>
        <v>133978</v>
      </c>
      <c r="GO89" s="8">
        <f t="shared" si="184"/>
        <v>188848</v>
      </c>
      <c r="GP89" s="8">
        <f t="shared" si="185"/>
        <v>161573</v>
      </c>
      <c r="GQ89" s="8">
        <f t="shared" si="186"/>
        <v>195907</v>
      </c>
      <c r="GR89" s="8">
        <f t="shared" si="187"/>
        <v>221195</v>
      </c>
      <c r="GS89" s="8">
        <f t="shared" si="188"/>
        <v>310721</v>
      </c>
      <c r="GV89" s="10" t="str">
        <f t="shared" si="153"/>
        <v>MARUTI</v>
      </c>
      <c r="GW89" s="8">
        <f t="shared" si="241"/>
        <v>101594.33333333333</v>
      </c>
      <c r="GX89" s="8">
        <f t="shared" si="242"/>
        <v>97858.8</v>
      </c>
      <c r="GY89" s="8">
        <f t="shared" si="243"/>
        <v>120004.5</v>
      </c>
      <c r="GZ89" s="8">
        <f t="shared" si="244"/>
        <v>156790.76923076922</v>
      </c>
      <c r="HC89" s="10" t="str">
        <f t="shared" si="189"/>
        <v>MARUTI</v>
      </c>
      <c r="HD89" s="12">
        <f t="shared" si="190"/>
        <v>5.4168434136669035</v>
      </c>
      <c r="HE89" s="12">
        <f t="shared" si="191"/>
        <v>4.5520216913732897E-2</v>
      </c>
      <c r="HF89" s="12">
        <f t="shared" si="192"/>
        <v>-0.12360694967713864</v>
      </c>
      <c r="HG89" s="12">
        <f t="shared" si="193"/>
        <v>0.21305480958845741</v>
      </c>
      <c r="HH89" s="12">
        <f t="shared" si="194"/>
        <v>-2.0625054544396786</v>
      </c>
      <c r="HI89" s="12">
        <f t="shared" si="195"/>
        <v>-0.40244361446481486</v>
      </c>
      <c r="HJ89" s="12">
        <f t="shared" si="196"/>
        <v>3.3372658015236576</v>
      </c>
      <c r="HK89" s="12">
        <f t="shared" si="197"/>
        <v>-6.0284918454050196</v>
      </c>
      <c r="HL89" s="12">
        <f t="shared" si="198"/>
        <v>-3.7729336966394156</v>
      </c>
      <c r="HM89" s="12">
        <f t="shared" si="199"/>
        <v>8.7354798471973147</v>
      </c>
      <c r="HN89" s="12">
        <f t="shared" si="200"/>
        <v>1.0541193098168504</v>
      </c>
      <c r="HO89" s="12">
        <f t="shared" si="201"/>
        <v>-3.6559628252084391</v>
      </c>
      <c r="HP89" s="12">
        <f t="shared" si="202"/>
        <v>-1.063520223780418</v>
      </c>
      <c r="HQ89" s="12">
        <f t="shared" si="203"/>
        <v>13.875822140865449</v>
      </c>
      <c r="HT89" s="10" t="str">
        <f t="shared" si="204"/>
        <v>MARUTI</v>
      </c>
      <c r="HU89" s="13">
        <f t="shared" si="205"/>
        <v>303</v>
      </c>
      <c r="HV89" s="12">
        <f t="shared" si="206"/>
        <v>88.949999999999818</v>
      </c>
      <c r="HW89" s="12">
        <f t="shared" si="207"/>
        <v>129.75</v>
      </c>
      <c r="HX89" s="12">
        <f t="shared" si="208"/>
        <v>233.44999999999982</v>
      </c>
      <c r="HY89">
        <f t="shared" si="209"/>
        <v>110</v>
      </c>
      <c r="HZ89" s="12">
        <f t="shared" si="210"/>
        <v>199.60000000000036</v>
      </c>
      <c r="IA89" s="12">
        <f t="shared" si="211"/>
        <v>257.25</v>
      </c>
      <c r="IB89" s="12">
        <f t="shared" si="212"/>
        <v>246.80000000000018</v>
      </c>
      <c r="IC89" s="12">
        <f t="shared" si="213"/>
        <v>293.94999999999982</v>
      </c>
      <c r="ID89" s="12">
        <f t="shared" si="214"/>
        <v>391.25</v>
      </c>
      <c r="IE89">
        <f t="shared" si="215"/>
        <v>258</v>
      </c>
      <c r="IF89" s="12">
        <f t="shared" si="216"/>
        <v>309</v>
      </c>
      <c r="IG89" s="12">
        <f t="shared" si="217"/>
        <v>342.39999999999964</v>
      </c>
      <c r="IH89" s="12">
        <f t="shared" si="218"/>
        <v>662.80000000000018</v>
      </c>
      <c r="II89" s="13" t="str">
        <f t="shared" si="245"/>
        <v/>
      </c>
      <c r="IJ89" t="str">
        <f t="shared" si="246"/>
        <v/>
      </c>
      <c r="IK89" t="str">
        <f t="shared" si="247"/>
        <v/>
      </c>
      <c r="IL89" t="str">
        <f t="shared" si="248"/>
        <v/>
      </c>
    </row>
    <row r="90" spans="1:246" x14ac:dyDescent="0.25">
      <c r="A90" t="s">
        <v>98</v>
      </c>
      <c r="B90" s="10">
        <v>43951</v>
      </c>
      <c r="C90" s="12">
        <v>30.497319999999998</v>
      </c>
      <c r="D90" s="12">
        <v>163.64266886500002</v>
      </c>
      <c r="E90" s="8">
        <v>65660</v>
      </c>
      <c r="F90" s="12">
        <v>0.67631035130565909</v>
      </c>
      <c r="G90" s="13">
        <v>18.399999999999977</v>
      </c>
      <c r="H90" s="10" t="s">
        <v>98</v>
      </c>
      <c r="I90" s="10">
        <v>43950</v>
      </c>
      <c r="J90" s="12">
        <v>22.58793</v>
      </c>
      <c r="K90" s="12">
        <v>120.34612857</v>
      </c>
      <c r="L90" s="8">
        <v>47365</v>
      </c>
      <c r="M90" s="12">
        <v>1.7976668579078177</v>
      </c>
      <c r="N90" s="12">
        <v>17</v>
      </c>
      <c r="O90" s="12" t="s">
        <v>98</v>
      </c>
      <c r="P90" s="10">
        <v>43949</v>
      </c>
      <c r="Q90" s="12">
        <v>21.51641</v>
      </c>
      <c r="R90" s="12">
        <v>112.62644934500001</v>
      </c>
      <c r="S90">
        <v>52947</v>
      </c>
      <c r="T90" s="12">
        <v>0.19155253328225266</v>
      </c>
      <c r="U90" s="12">
        <v>12.450000000000045</v>
      </c>
      <c r="V90" s="12" t="s">
        <v>98</v>
      </c>
      <c r="W90" s="7">
        <v>43948</v>
      </c>
      <c r="X90" s="12">
        <v>12.148300000000001</v>
      </c>
      <c r="Y90" s="12">
        <v>63.652069479999994</v>
      </c>
      <c r="Z90" s="8">
        <v>35536</v>
      </c>
      <c r="AA90" s="12">
        <v>0.48123195380173239</v>
      </c>
      <c r="AB90" s="12">
        <v>11.5</v>
      </c>
      <c r="AC90" s="8" t="s">
        <v>98</v>
      </c>
      <c r="AD90" s="10">
        <v>43945</v>
      </c>
      <c r="AE90" s="12">
        <v>14.4237</v>
      </c>
      <c r="AF90" s="12">
        <v>75.395007129999996</v>
      </c>
      <c r="AG90" s="8">
        <v>38660</v>
      </c>
      <c r="AH90" s="12">
        <v>-2.1150033046926509</v>
      </c>
      <c r="AI90">
        <v>11.199999999999932</v>
      </c>
      <c r="AJ90" s="12" t="s">
        <v>98</v>
      </c>
      <c r="AK90" s="7">
        <v>43944</v>
      </c>
      <c r="AL90" s="12">
        <v>24.609300000000001</v>
      </c>
      <c r="AM90" s="12">
        <v>132.57887185000001</v>
      </c>
      <c r="AN90" s="8">
        <v>66053</v>
      </c>
      <c r="AO90" s="12">
        <v>-2.4687933425797546</v>
      </c>
      <c r="AP90" s="12">
        <v>22.149999999999977</v>
      </c>
      <c r="AQ90" t="s">
        <v>98</v>
      </c>
      <c r="AR90" s="10">
        <v>43943</v>
      </c>
      <c r="AS90" s="12">
        <v>25.795480000000001</v>
      </c>
      <c r="AT90" s="12">
        <v>136.88307285499999</v>
      </c>
      <c r="AU90">
        <v>69327</v>
      </c>
      <c r="AV90" s="12">
        <v>3.5796105383734256</v>
      </c>
      <c r="AW90" s="12">
        <v>29.700000000000045</v>
      </c>
      <c r="AX90" s="10" t="s">
        <v>98</v>
      </c>
      <c r="AY90" s="10">
        <v>43942</v>
      </c>
      <c r="AZ90" s="12">
        <v>30.08708</v>
      </c>
      <c r="BA90" s="12">
        <v>157.00101172500001</v>
      </c>
      <c r="BB90" s="8">
        <v>71637</v>
      </c>
      <c r="BC90" s="12">
        <v>-0.87253414264036844</v>
      </c>
      <c r="BD90" s="12">
        <v>22.149999999999977</v>
      </c>
      <c r="BE90" s="12" t="s">
        <v>98</v>
      </c>
      <c r="BF90" s="10">
        <v>43941</v>
      </c>
      <c r="BG90" s="12">
        <v>18.85605</v>
      </c>
      <c r="BH90" s="12">
        <v>100.192382025</v>
      </c>
      <c r="BI90">
        <v>46059</v>
      </c>
      <c r="BJ90" s="12">
        <v>-0.57541741345155262</v>
      </c>
      <c r="BK90" s="12">
        <v>13.5</v>
      </c>
      <c r="BL90" s="12" t="s">
        <v>98</v>
      </c>
      <c r="BM90" s="7">
        <v>43938</v>
      </c>
      <c r="BN90" s="12">
        <v>69.515839999999997</v>
      </c>
      <c r="BO90" s="12">
        <v>368.92901030500002</v>
      </c>
      <c r="BP90" s="8">
        <v>132234</v>
      </c>
      <c r="BQ90" s="12">
        <v>-2.4912667769810546</v>
      </c>
      <c r="BR90" s="12">
        <v>36.450000000000045</v>
      </c>
      <c r="BS90" t="s">
        <v>98</v>
      </c>
      <c r="BT90" s="10">
        <v>43937</v>
      </c>
      <c r="BU90" s="12">
        <v>42.175759999999997</v>
      </c>
      <c r="BV90" s="12">
        <v>233.93242920999998</v>
      </c>
      <c r="BW90" s="8">
        <v>95927</v>
      </c>
      <c r="BX90" s="12">
        <v>-3.325922632281022</v>
      </c>
      <c r="BY90">
        <v>29.700000000000045</v>
      </c>
      <c r="BZ90" s="12" t="s">
        <v>98</v>
      </c>
      <c r="CA90" s="7">
        <v>43936</v>
      </c>
      <c r="CB90" s="12">
        <v>47.782400000000003</v>
      </c>
      <c r="CC90" s="12">
        <v>267.95537490999999</v>
      </c>
      <c r="CD90" s="8">
        <v>114028</v>
      </c>
      <c r="CE90" s="12">
        <v>-1.216097987751539</v>
      </c>
      <c r="CF90" s="12">
        <v>34.049999999999955</v>
      </c>
      <c r="CG90" s="12" t="s">
        <v>98</v>
      </c>
      <c r="CH90" s="10">
        <v>43934</v>
      </c>
      <c r="CI90" s="12">
        <v>30.638059999999999</v>
      </c>
      <c r="CJ90" s="12">
        <v>172.660643935</v>
      </c>
      <c r="CK90" s="8">
        <v>73341</v>
      </c>
      <c r="CL90" s="12">
        <v>3.6031947721909643</v>
      </c>
      <c r="CM90" s="12">
        <v>26.649999999999977</v>
      </c>
      <c r="CN90" s="12" t="s">
        <v>98</v>
      </c>
      <c r="CO90" s="10">
        <v>43930</v>
      </c>
      <c r="CP90" s="12">
        <v>52.914920000000002</v>
      </c>
      <c r="CQ90" s="12">
        <v>291.21437166999999</v>
      </c>
      <c r="CR90" s="8">
        <v>147942</v>
      </c>
      <c r="CS90" s="12">
        <v>5.789877300613484</v>
      </c>
      <c r="CT90" s="12">
        <v>39.049999999999955</v>
      </c>
      <c r="CU90" s="12" t="s">
        <v>98</v>
      </c>
      <c r="CV90" s="10">
        <v>43929</v>
      </c>
      <c r="CW90" s="12">
        <v>30.298670000000001</v>
      </c>
      <c r="CX90" s="12">
        <v>159.74428995</v>
      </c>
      <c r="CY90" s="8">
        <v>89352</v>
      </c>
      <c r="CZ90" s="12">
        <v>1.5377081292850192</v>
      </c>
      <c r="DA90" s="12">
        <v>34.799999999999955</v>
      </c>
      <c r="DD90" t="str">
        <f t="shared" si="154"/>
        <v>MCDOWELL-N</v>
      </c>
      <c r="DE90" s="12">
        <v>35.01600190898413</v>
      </c>
      <c r="DF90" s="12">
        <v>4.9800129296662385</v>
      </c>
      <c r="DG90" s="12">
        <v>77.114575701950059</v>
      </c>
      <c r="DH90" s="12">
        <v>-15.775425168299392</v>
      </c>
      <c r="DI90" s="12">
        <v>-41.389230900513226</v>
      </c>
      <c r="DJ90" s="12">
        <v>-4.5984025108274791</v>
      </c>
      <c r="DK90" s="12">
        <v>-14.263929899478445</v>
      </c>
      <c r="DL90" s="12">
        <v>59.561944309651281</v>
      </c>
      <c r="DM90" s="12">
        <v>-72.875174924161172</v>
      </c>
      <c r="DN90" s="12">
        <v>64.824154917421765</v>
      </c>
      <c r="DO90" s="12">
        <v>-11.733692740423264</v>
      </c>
      <c r="DP90" s="12">
        <v>55.957655282351439</v>
      </c>
      <c r="DQ90" s="12">
        <v>-42.099392761058702</v>
      </c>
      <c r="DT90" t="str">
        <f t="shared" si="155"/>
        <v>MCDOWELL-N</v>
      </c>
      <c r="DU90" s="13">
        <v>35.976678942203229</v>
      </c>
      <c r="DV90" s="13">
        <v>6.8542329709364163</v>
      </c>
      <c r="DW90" s="13">
        <v>76.940750340235482</v>
      </c>
      <c r="DX90" s="13">
        <v>-15.575219231363979</v>
      </c>
      <c r="DY90" s="13">
        <v>-43.131959053549615</v>
      </c>
      <c r="DZ90" s="13">
        <v>-3.1444362807075605</v>
      </c>
      <c r="EA90" s="13">
        <v>-12.813891228445213</v>
      </c>
      <c r="EB90" s="13">
        <v>56.699549957625642</v>
      </c>
      <c r="EC90" s="13">
        <v>-72.842368253402128</v>
      </c>
      <c r="ED90" s="13">
        <v>57.707510476802803</v>
      </c>
      <c r="EE90" s="13">
        <v>-12.69724322993242</v>
      </c>
      <c r="EF90" s="13">
        <v>55.191923766295425</v>
      </c>
      <c r="EG90" s="13">
        <v>-40.710122599767637</v>
      </c>
      <c r="EI90" t="str">
        <f t="shared" si="156"/>
        <v>MCDOWELL-N</v>
      </c>
      <c r="EJ90" s="12">
        <f t="shared" si="219"/>
        <v>30.497319999999998</v>
      </c>
      <c r="EK90" s="12">
        <f t="shared" si="220"/>
        <v>22.58793</v>
      </c>
      <c r="EL90" s="12">
        <f t="shared" si="221"/>
        <v>21.51641</v>
      </c>
      <c r="EM90" s="12">
        <f t="shared" si="222"/>
        <v>12.148300000000001</v>
      </c>
      <c r="EN90" s="12">
        <f t="shared" si="223"/>
        <v>14.4237</v>
      </c>
      <c r="EO90" s="12">
        <f t="shared" si="224"/>
        <v>24.609300000000001</v>
      </c>
      <c r="EP90" s="12">
        <f t="shared" si="225"/>
        <v>25.795480000000001</v>
      </c>
      <c r="EQ90" s="12">
        <f t="shared" si="226"/>
        <v>30.08708</v>
      </c>
      <c r="ER90" s="12">
        <f t="shared" si="227"/>
        <v>18.85605</v>
      </c>
      <c r="ES90" s="12">
        <f t="shared" si="228"/>
        <v>69.515839999999997</v>
      </c>
      <c r="ET90" s="12">
        <f t="shared" si="229"/>
        <v>42.175759999999997</v>
      </c>
      <c r="EU90" s="12">
        <f t="shared" si="230"/>
        <v>47.782400000000003</v>
      </c>
      <c r="EV90" s="12">
        <f t="shared" si="231"/>
        <v>30.638059999999999</v>
      </c>
      <c r="EW90" s="12">
        <f t="shared" si="232"/>
        <v>52.914920000000002</v>
      </c>
      <c r="EZ90" s="10" t="str">
        <f t="shared" si="157"/>
        <v>MCDOWELL-N</v>
      </c>
      <c r="FA90" s="12">
        <f t="shared" si="233"/>
        <v>18.750879999999999</v>
      </c>
      <c r="FB90" s="12">
        <f t="shared" si="234"/>
        <v>19.057127999999999</v>
      </c>
      <c r="FC90" s="12">
        <f t="shared" si="235"/>
        <v>21.253031250000003</v>
      </c>
      <c r="FD90" s="12">
        <f t="shared" si="236"/>
        <v>31.77317153846154</v>
      </c>
      <c r="FF90" s="12"/>
      <c r="FG90" s="10" t="str">
        <f t="shared" si="158"/>
        <v>MCDOWELL-N</v>
      </c>
      <c r="FH90" s="12">
        <f t="shared" si="159"/>
        <v>163.64266886500002</v>
      </c>
      <c r="FI90" s="12">
        <f t="shared" si="160"/>
        <v>120.34612857</v>
      </c>
      <c r="FJ90" s="12">
        <f t="shared" si="161"/>
        <v>112.62644934500001</v>
      </c>
      <c r="FK90" s="12">
        <f t="shared" si="162"/>
        <v>63.652069479999994</v>
      </c>
      <c r="FL90" s="12">
        <f t="shared" si="163"/>
        <v>75.395007129999996</v>
      </c>
      <c r="FM90" s="12">
        <f t="shared" si="164"/>
        <v>132.57887185000001</v>
      </c>
      <c r="FN90" s="12">
        <f t="shared" si="165"/>
        <v>136.88307285499999</v>
      </c>
      <c r="FO90" s="12">
        <f t="shared" si="166"/>
        <v>157.00101172500001</v>
      </c>
      <c r="FP90" s="12">
        <f t="shared" si="167"/>
        <v>100.192382025</v>
      </c>
      <c r="FQ90" s="12">
        <f t="shared" si="168"/>
        <v>368.92901030500002</v>
      </c>
      <c r="FR90" s="12">
        <f t="shared" si="169"/>
        <v>233.93242920999998</v>
      </c>
      <c r="FS90" s="12">
        <f t="shared" si="170"/>
        <v>267.95537490999999</v>
      </c>
      <c r="FT90" s="12">
        <f t="shared" si="171"/>
        <v>172.660643935</v>
      </c>
      <c r="FU90" s="12">
        <f t="shared" si="172"/>
        <v>291.21437166999999</v>
      </c>
      <c r="FX90" s="10" t="str">
        <f t="shared" si="173"/>
        <v>MCDOWELL-N</v>
      </c>
      <c r="FY90" s="12">
        <f t="shared" si="237"/>
        <v>98.874882464999999</v>
      </c>
      <c r="FZ90" s="12">
        <f t="shared" si="238"/>
        <v>100.919705275</v>
      </c>
      <c r="GA90" s="12">
        <f t="shared" si="239"/>
        <v>112.33437412250001</v>
      </c>
      <c r="GB90" s="12">
        <f t="shared" si="240"/>
        <v>171.79744792384616</v>
      </c>
      <c r="GE90" s="10" t="str">
        <f t="shared" si="174"/>
        <v>MCDOWELL-N</v>
      </c>
      <c r="GF90" s="8">
        <f t="shared" si="175"/>
        <v>65660</v>
      </c>
      <c r="GG90" s="8">
        <f t="shared" si="176"/>
        <v>47365</v>
      </c>
      <c r="GH90">
        <f t="shared" si="177"/>
        <v>52947</v>
      </c>
      <c r="GI90" s="8">
        <f t="shared" si="178"/>
        <v>35536</v>
      </c>
      <c r="GJ90" s="8">
        <f t="shared" si="179"/>
        <v>38660</v>
      </c>
      <c r="GK90" s="8">
        <f t="shared" si="180"/>
        <v>66053</v>
      </c>
      <c r="GL90">
        <f t="shared" si="181"/>
        <v>69327</v>
      </c>
      <c r="GM90" s="8">
        <f t="shared" si="182"/>
        <v>71637</v>
      </c>
      <c r="GN90" s="8">
        <f t="shared" si="183"/>
        <v>46059</v>
      </c>
      <c r="GO90" s="8">
        <f t="shared" si="184"/>
        <v>132234</v>
      </c>
      <c r="GP90" s="8">
        <f t="shared" si="185"/>
        <v>95927</v>
      </c>
      <c r="GQ90" s="8">
        <f t="shared" si="186"/>
        <v>114028</v>
      </c>
      <c r="GR90" s="8">
        <f t="shared" si="187"/>
        <v>73341</v>
      </c>
      <c r="GS90" s="8">
        <f t="shared" si="188"/>
        <v>147942</v>
      </c>
      <c r="GV90" s="10" t="str">
        <f t="shared" si="153"/>
        <v>MCDOWELL-N</v>
      </c>
      <c r="GW90" s="8">
        <f t="shared" si="241"/>
        <v>45282.666666666664</v>
      </c>
      <c r="GX90" s="8">
        <f t="shared" si="242"/>
        <v>48112.2</v>
      </c>
      <c r="GY90" s="8">
        <f t="shared" si="243"/>
        <v>53448</v>
      </c>
      <c r="GZ90" s="8">
        <f t="shared" si="244"/>
        <v>76235.076923076922</v>
      </c>
      <c r="HC90" s="10" t="str">
        <f t="shared" si="189"/>
        <v>MCDOWELL-N</v>
      </c>
      <c r="HD90" s="12">
        <f t="shared" si="190"/>
        <v>0.67631035130565909</v>
      </c>
      <c r="HE90" s="12">
        <f t="shared" si="191"/>
        <v>1.7976668579078177</v>
      </c>
      <c r="HF90" s="12">
        <f t="shared" si="192"/>
        <v>0.19155253328225266</v>
      </c>
      <c r="HG90" s="12">
        <f t="shared" si="193"/>
        <v>0.48123195380173239</v>
      </c>
      <c r="HH90" s="12">
        <f t="shared" si="194"/>
        <v>-2.1150033046926509</v>
      </c>
      <c r="HI90" s="12">
        <f t="shared" si="195"/>
        <v>-2.4687933425797546</v>
      </c>
      <c r="HJ90" s="12">
        <f t="shared" si="196"/>
        <v>3.5796105383734256</v>
      </c>
      <c r="HK90" s="12">
        <f t="shared" si="197"/>
        <v>-0.87253414264036844</v>
      </c>
      <c r="HL90" s="12">
        <f t="shared" si="198"/>
        <v>-0.57541741345155262</v>
      </c>
      <c r="HM90" s="12">
        <f t="shared" si="199"/>
        <v>-2.4912667769810546</v>
      </c>
      <c r="HN90" s="12">
        <f t="shared" si="200"/>
        <v>-3.325922632281022</v>
      </c>
      <c r="HO90" s="12">
        <f t="shared" si="201"/>
        <v>-1.216097987751539</v>
      </c>
      <c r="HP90" s="12">
        <f t="shared" si="202"/>
        <v>3.6031947721909643</v>
      </c>
      <c r="HQ90" s="12">
        <f t="shared" si="203"/>
        <v>5.789877300613484</v>
      </c>
      <c r="HT90" s="10" t="str">
        <f t="shared" si="204"/>
        <v>MCDOWELL-N</v>
      </c>
      <c r="HU90" s="13">
        <f t="shared" si="205"/>
        <v>18.399999999999977</v>
      </c>
      <c r="HV90" s="12">
        <f t="shared" si="206"/>
        <v>17</v>
      </c>
      <c r="HW90" s="12">
        <f t="shared" si="207"/>
        <v>12.450000000000045</v>
      </c>
      <c r="HX90" s="12">
        <f t="shared" si="208"/>
        <v>11.5</v>
      </c>
      <c r="HY90">
        <f t="shared" si="209"/>
        <v>11.199999999999932</v>
      </c>
      <c r="HZ90" s="12">
        <f t="shared" si="210"/>
        <v>22.149999999999977</v>
      </c>
      <c r="IA90" s="12">
        <f t="shared" si="211"/>
        <v>29.700000000000045</v>
      </c>
      <c r="IB90" s="12">
        <f t="shared" si="212"/>
        <v>22.149999999999977</v>
      </c>
      <c r="IC90" s="12">
        <f t="shared" si="213"/>
        <v>13.5</v>
      </c>
      <c r="ID90" s="12">
        <f t="shared" si="214"/>
        <v>36.450000000000045</v>
      </c>
      <c r="IE90">
        <f t="shared" si="215"/>
        <v>29.700000000000045</v>
      </c>
      <c r="IF90" s="12">
        <f t="shared" si="216"/>
        <v>34.049999999999955</v>
      </c>
      <c r="IG90" s="12">
        <f t="shared" si="217"/>
        <v>26.649999999999977</v>
      </c>
      <c r="IH90" s="12">
        <f t="shared" si="218"/>
        <v>39.049999999999955</v>
      </c>
      <c r="II90" s="13" t="str">
        <f t="shared" si="245"/>
        <v/>
      </c>
      <c r="IJ90" t="str">
        <f t="shared" si="246"/>
        <v/>
      </c>
      <c r="IK90" t="str">
        <f t="shared" si="247"/>
        <v/>
      </c>
      <c r="IL90" t="str">
        <f t="shared" si="248"/>
        <v/>
      </c>
    </row>
    <row r="91" spans="1:246" x14ac:dyDescent="0.25">
      <c r="A91" t="s">
        <v>99</v>
      </c>
      <c r="B91" s="10">
        <v>43951</v>
      </c>
      <c r="C91" s="12">
        <v>20.81814</v>
      </c>
      <c r="D91" s="12">
        <v>99.137990454999994</v>
      </c>
      <c r="E91" s="8">
        <v>35735</v>
      </c>
      <c r="F91" s="12">
        <v>-1.4164904862579257</v>
      </c>
      <c r="G91" s="13">
        <v>29.600000000000023</v>
      </c>
      <c r="H91" s="10" t="s">
        <v>99</v>
      </c>
      <c r="I91" s="10">
        <v>43950</v>
      </c>
      <c r="J91" s="12">
        <v>22.629100000000001</v>
      </c>
      <c r="K91" s="12">
        <v>106.727541105</v>
      </c>
      <c r="L91" s="8">
        <v>42182</v>
      </c>
      <c r="M91" s="12">
        <v>-1.0793251598029923</v>
      </c>
      <c r="N91" s="12">
        <v>17.300000000000011</v>
      </c>
      <c r="O91" s="12" t="s">
        <v>99</v>
      </c>
      <c r="P91" s="10">
        <v>43949</v>
      </c>
      <c r="Q91" s="12">
        <v>134.67202</v>
      </c>
      <c r="R91" s="12">
        <v>630.89132873000005</v>
      </c>
      <c r="S91">
        <v>227487</v>
      </c>
      <c r="T91" s="12">
        <v>4.414205111184863</v>
      </c>
      <c r="U91" s="12">
        <v>62.75</v>
      </c>
      <c r="V91" s="12" t="s">
        <v>99</v>
      </c>
      <c r="W91" s="7">
        <v>43948</v>
      </c>
      <c r="X91" s="12">
        <v>25.762920000000001</v>
      </c>
      <c r="Y91" s="12">
        <v>114.15146371500001</v>
      </c>
      <c r="Z91" s="8">
        <v>52364</v>
      </c>
      <c r="AA91" s="12">
        <v>7.8186362013566644</v>
      </c>
      <c r="AB91" s="12">
        <v>25.050000000000011</v>
      </c>
      <c r="AC91" s="8" t="s">
        <v>99</v>
      </c>
      <c r="AD91" s="10">
        <v>43945</v>
      </c>
      <c r="AE91" s="12">
        <v>19.305669999999999</v>
      </c>
      <c r="AF91" s="12">
        <v>80.274166324999996</v>
      </c>
      <c r="AG91" s="8">
        <v>38420</v>
      </c>
      <c r="AH91" s="12">
        <v>1.4509850182847652</v>
      </c>
      <c r="AI91">
        <v>32.199999999999989</v>
      </c>
      <c r="AJ91" s="12" t="s">
        <v>99</v>
      </c>
      <c r="AK91" s="7">
        <v>43944</v>
      </c>
      <c r="AL91" s="12">
        <v>15.73809</v>
      </c>
      <c r="AM91" s="12">
        <v>69.341561475000006</v>
      </c>
      <c r="AN91" s="8">
        <v>37180</v>
      </c>
      <c r="AO91" s="12">
        <v>-3.6063708759954545</v>
      </c>
      <c r="AP91" s="12">
        <v>34.149999999999977</v>
      </c>
      <c r="AQ91" t="s">
        <v>99</v>
      </c>
      <c r="AR91" s="10">
        <v>43943</v>
      </c>
      <c r="AS91" s="12">
        <v>12.229480000000001</v>
      </c>
      <c r="AT91" s="12">
        <v>52.813610945000001</v>
      </c>
      <c r="AU91">
        <v>23754</v>
      </c>
      <c r="AV91" s="12">
        <v>3.4314889574922791</v>
      </c>
      <c r="AW91" s="12">
        <v>35</v>
      </c>
      <c r="AX91" s="10" t="s">
        <v>99</v>
      </c>
      <c r="AY91" s="10">
        <v>43942</v>
      </c>
      <c r="AZ91" s="12">
        <v>14.791230000000001</v>
      </c>
      <c r="BA91" s="12">
        <v>61.859839845000003</v>
      </c>
      <c r="BB91" s="8">
        <v>24689</v>
      </c>
      <c r="BC91" s="12">
        <v>-4.9412030755314262</v>
      </c>
      <c r="BD91" s="12">
        <v>26.449999999999989</v>
      </c>
      <c r="BE91" s="12" t="s">
        <v>99</v>
      </c>
      <c r="BF91" s="10">
        <v>43941</v>
      </c>
      <c r="BG91" s="12">
        <v>19.28444</v>
      </c>
      <c r="BH91" s="12">
        <v>85.258344184999999</v>
      </c>
      <c r="BI91">
        <v>44160</v>
      </c>
      <c r="BJ91" s="12">
        <v>4.7313361864003749</v>
      </c>
      <c r="BK91" s="12">
        <v>36.399999999999977</v>
      </c>
      <c r="BL91" s="12" t="s">
        <v>99</v>
      </c>
      <c r="BM91" s="7">
        <v>43938</v>
      </c>
      <c r="BN91" s="12">
        <v>18.16629</v>
      </c>
      <c r="BO91" s="12">
        <v>77.266560850000005</v>
      </c>
      <c r="BP91" s="8">
        <v>48245</v>
      </c>
      <c r="BQ91" s="12">
        <v>-1.8045465198031376</v>
      </c>
      <c r="BR91" s="12">
        <v>35.350000000000023</v>
      </c>
      <c r="BS91" t="s">
        <v>99</v>
      </c>
      <c r="BT91" s="10">
        <v>43937</v>
      </c>
      <c r="BU91" s="12">
        <v>53.004710000000003</v>
      </c>
      <c r="BV91" s="12">
        <v>219.44909343499998</v>
      </c>
      <c r="BW91" s="8">
        <v>87724</v>
      </c>
      <c r="BX91" s="12">
        <v>7.2240464763829308</v>
      </c>
      <c r="BY91">
        <v>48.399999999999977</v>
      </c>
      <c r="BZ91" s="12" t="s">
        <v>99</v>
      </c>
      <c r="CA91" s="7">
        <v>43936</v>
      </c>
      <c r="CB91" s="12">
        <v>49.903930000000003</v>
      </c>
      <c r="CC91" s="12">
        <v>194.65437738</v>
      </c>
      <c r="CD91" s="8">
        <v>96131</v>
      </c>
      <c r="CE91" s="12">
        <v>13.990596951132646</v>
      </c>
      <c r="CF91" s="12">
        <v>59.949999999999989</v>
      </c>
      <c r="CG91" s="12" t="s">
        <v>99</v>
      </c>
      <c r="CH91" s="10">
        <v>43934</v>
      </c>
      <c r="CI91" s="12">
        <v>14.34385</v>
      </c>
      <c r="CJ91" s="12">
        <v>51.050450810000001</v>
      </c>
      <c r="CK91" s="8">
        <v>65076</v>
      </c>
      <c r="CL91" s="12">
        <v>8.5178875638844798E-2</v>
      </c>
      <c r="CM91" s="12">
        <v>21.75</v>
      </c>
      <c r="CN91" s="12" t="s">
        <v>99</v>
      </c>
      <c r="CO91" s="10">
        <v>43930</v>
      </c>
      <c r="CP91" s="12">
        <v>18.25836</v>
      </c>
      <c r="CQ91" s="12">
        <v>66.586905834999996</v>
      </c>
      <c r="CR91" s="8">
        <v>75348</v>
      </c>
      <c r="CS91" s="12">
        <v>-0.83051801801801495</v>
      </c>
      <c r="CT91" s="12">
        <v>43.300000000000011</v>
      </c>
      <c r="CU91" s="12" t="s">
        <v>99</v>
      </c>
      <c r="CV91" s="10">
        <v>43929</v>
      </c>
      <c r="CW91" s="12">
        <v>15.41128</v>
      </c>
      <c r="CX91" s="12">
        <v>57.439379354999993</v>
      </c>
      <c r="CY91" s="8">
        <v>85844</v>
      </c>
      <c r="CZ91" s="12">
        <v>-1.1660188784008854</v>
      </c>
      <c r="DA91" s="12">
        <v>44.5</v>
      </c>
      <c r="DD91" t="str">
        <f t="shared" si="154"/>
        <v>MFSL</v>
      </c>
      <c r="DE91" s="12">
        <v>-8.0027928640555803</v>
      </c>
      <c r="DF91" s="12">
        <v>-83.196880836865745</v>
      </c>
      <c r="DG91" s="12">
        <v>422.73585447612305</v>
      </c>
      <c r="DH91" s="12">
        <v>33.447427621004614</v>
      </c>
      <c r="DI91" s="12">
        <v>22.668443248195935</v>
      </c>
      <c r="DJ91" s="12">
        <v>28.689772582317474</v>
      </c>
      <c r="DK91" s="12">
        <v>-17.31938452718266</v>
      </c>
      <c r="DL91" s="12">
        <v>-23.299665429745428</v>
      </c>
      <c r="DM91" s="12">
        <v>6.1550817475665092</v>
      </c>
      <c r="DN91" s="12">
        <v>-65.72702690006227</v>
      </c>
      <c r="DO91" s="12">
        <v>6.213498616241246</v>
      </c>
      <c r="DP91" s="12">
        <v>247.91168340438583</v>
      </c>
      <c r="DQ91" s="12">
        <v>-21.439548787514322</v>
      </c>
      <c r="DT91" t="str">
        <f t="shared" si="155"/>
        <v>MFSL</v>
      </c>
      <c r="DU91" s="13">
        <v>-7.111145418906732</v>
      </c>
      <c r="DV91" s="13">
        <v>-83.083054680772804</v>
      </c>
      <c r="DW91" s="13">
        <v>452.67914067675525</v>
      </c>
      <c r="DX91" s="13">
        <v>42.20199217372565</v>
      </c>
      <c r="DY91" s="13">
        <v>15.766309003499391</v>
      </c>
      <c r="DZ91" s="13">
        <v>31.294869323008768</v>
      </c>
      <c r="EA91" s="13">
        <v>-14.62375092251583</v>
      </c>
      <c r="EB91" s="13">
        <v>-27.444239697205653</v>
      </c>
      <c r="EC91" s="13">
        <v>10.343133235235735</v>
      </c>
      <c r="ED91" s="13">
        <v>-64.790667557309334</v>
      </c>
      <c r="EE91" s="13">
        <v>12.737815809092378</v>
      </c>
      <c r="EF91" s="13">
        <v>281.29805768898359</v>
      </c>
      <c r="EG91" s="13">
        <v>-23.33259794876005</v>
      </c>
      <c r="EI91" t="str">
        <f t="shared" si="156"/>
        <v>MFSL</v>
      </c>
      <c r="EJ91" s="12">
        <f t="shared" si="219"/>
        <v>20.81814</v>
      </c>
      <c r="EK91" s="12">
        <f t="shared" si="220"/>
        <v>22.629100000000001</v>
      </c>
      <c r="EL91" s="12">
        <f t="shared" si="221"/>
        <v>134.67202</v>
      </c>
      <c r="EM91" s="12">
        <f t="shared" si="222"/>
        <v>25.762920000000001</v>
      </c>
      <c r="EN91" s="12">
        <f t="shared" si="223"/>
        <v>19.305669999999999</v>
      </c>
      <c r="EO91" s="12">
        <f t="shared" si="224"/>
        <v>15.73809</v>
      </c>
      <c r="EP91" s="12">
        <f t="shared" si="225"/>
        <v>12.229480000000001</v>
      </c>
      <c r="EQ91" s="12">
        <f t="shared" si="226"/>
        <v>14.791230000000001</v>
      </c>
      <c r="ER91" s="12">
        <f t="shared" si="227"/>
        <v>19.28444</v>
      </c>
      <c r="ES91" s="12">
        <f t="shared" si="228"/>
        <v>18.16629</v>
      </c>
      <c r="ET91" s="12">
        <f t="shared" si="229"/>
        <v>53.004710000000003</v>
      </c>
      <c r="EU91" s="12">
        <f t="shared" si="230"/>
        <v>49.903930000000003</v>
      </c>
      <c r="EV91" s="12">
        <f t="shared" si="231"/>
        <v>14.34385</v>
      </c>
      <c r="EW91" s="12">
        <f t="shared" si="232"/>
        <v>18.25836</v>
      </c>
      <c r="EZ91" s="10" t="str">
        <f t="shared" si="157"/>
        <v>MFSL</v>
      </c>
      <c r="FA91" s="12">
        <f t="shared" si="233"/>
        <v>61.021346666666666</v>
      </c>
      <c r="FB91" s="12">
        <f t="shared" si="234"/>
        <v>43.621560000000002</v>
      </c>
      <c r="FC91" s="12">
        <f t="shared" si="235"/>
        <v>33.051618750000003</v>
      </c>
      <c r="FD91" s="12">
        <f t="shared" si="236"/>
        <v>32.16077615384615</v>
      </c>
      <c r="FF91" s="12"/>
      <c r="FG91" s="10" t="str">
        <f t="shared" si="158"/>
        <v>MFSL</v>
      </c>
      <c r="FH91" s="12">
        <f t="shared" si="159"/>
        <v>99.137990454999994</v>
      </c>
      <c r="FI91" s="12">
        <f t="shared" si="160"/>
        <v>106.727541105</v>
      </c>
      <c r="FJ91" s="12">
        <f t="shared" si="161"/>
        <v>630.89132873000005</v>
      </c>
      <c r="FK91" s="12">
        <f t="shared" si="162"/>
        <v>114.15146371500001</v>
      </c>
      <c r="FL91" s="12">
        <f t="shared" si="163"/>
        <v>80.274166324999996</v>
      </c>
      <c r="FM91" s="12">
        <f t="shared" si="164"/>
        <v>69.341561475000006</v>
      </c>
      <c r="FN91" s="12">
        <f t="shared" si="165"/>
        <v>52.813610945000001</v>
      </c>
      <c r="FO91" s="12">
        <f t="shared" si="166"/>
        <v>61.859839845000003</v>
      </c>
      <c r="FP91" s="12">
        <f t="shared" si="167"/>
        <v>85.258344184999999</v>
      </c>
      <c r="FQ91" s="12">
        <f t="shared" si="168"/>
        <v>77.266560850000005</v>
      </c>
      <c r="FR91" s="12">
        <f t="shared" si="169"/>
        <v>219.44909343499998</v>
      </c>
      <c r="FS91" s="12">
        <f t="shared" si="170"/>
        <v>194.65437738</v>
      </c>
      <c r="FT91" s="12">
        <f t="shared" si="171"/>
        <v>51.050450810000001</v>
      </c>
      <c r="FU91" s="12">
        <f t="shared" si="172"/>
        <v>66.586905834999996</v>
      </c>
      <c r="FX91" s="10" t="str">
        <f t="shared" si="173"/>
        <v>MFSL</v>
      </c>
      <c r="FY91" s="12">
        <f t="shared" si="237"/>
        <v>283.92344451666668</v>
      </c>
      <c r="FZ91" s="12">
        <f t="shared" si="238"/>
        <v>200.27721227000001</v>
      </c>
      <c r="GA91" s="12">
        <f t="shared" si="239"/>
        <v>150.16473204062498</v>
      </c>
      <c r="GB91" s="12">
        <f t="shared" si="240"/>
        <v>139.25578804884611</v>
      </c>
      <c r="GE91" s="10" t="str">
        <f t="shared" si="174"/>
        <v>MFSL</v>
      </c>
      <c r="GF91" s="8">
        <f t="shared" si="175"/>
        <v>35735</v>
      </c>
      <c r="GG91" s="8">
        <f t="shared" si="176"/>
        <v>42182</v>
      </c>
      <c r="GH91">
        <f t="shared" si="177"/>
        <v>227487</v>
      </c>
      <c r="GI91" s="8">
        <f t="shared" si="178"/>
        <v>52364</v>
      </c>
      <c r="GJ91" s="8">
        <f t="shared" si="179"/>
        <v>38420</v>
      </c>
      <c r="GK91" s="8">
        <f t="shared" si="180"/>
        <v>37180</v>
      </c>
      <c r="GL91">
        <f t="shared" si="181"/>
        <v>23754</v>
      </c>
      <c r="GM91" s="8">
        <f t="shared" si="182"/>
        <v>24689</v>
      </c>
      <c r="GN91" s="8">
        <f t="shared" si="183"/>
        <v>44160</v>
      </c>
      <c r="GO91" s="8">
        <f t="shared" si="184"/>
        <v>48245</v>
      </c>
      <c r="GP91" s="8">
        <f t="shared" si="185"/>
        <v>87724</v>
      </c>
      <c r="GQ91" s="8">
        <f t="shared" si="186"/>
        <v>96131</v>
      </c>
      <c r="GR91" s="8">
        <f t="shared" si="187"/>
        <v>65076</v>
      </c>
      <c r="GS91" s="8">
        <f t="shared" si="188"/>
        <v>75348</v>
      </c>
      <c r="GV91" s="10" t="str">
        <f t="shared" si="153"/>
        <v>MFSL</v>
      </c>
      <c r="GW91" s="8">
        <f t="shared" si="241"/>
        <v>107344.33333333333</v>
      </c>
      <c r="GX91" s="8">
        <f t="shared" si="242"/>
        <v>79526.600000000006</v>
      </c>
      <c r="GY91" s="8">
        <f t="shared" si="243"/>
        <v>61279.5</v>
      </c>
      <c r="GZ91" s="8">
        <f t="shared" si="244"/>
        <v>66366.153846153844</v>
      </c>
      <c r="HC91" s="10" t="str">
        <f t="shared" si="189"/>
        <v>MFSL</v>
      </c>
      <c r="HD91" s="12">
        <f t="shared" si="190"/>
        <v>-1.4164904862579257</v>
      </c>
      <c r="HE91" s="12">
        <f t="shared" si="191"/>
        <v>-1.0793251598029923</v>
      </c>
      <c r="HF91" s="12">
        <f t="shared" si="192"/>
        <v>4.414205111184863</v>
      </c>
      <c r="HG91" s="12">
        <f t="shared" si="193"/>
        <v>7.8186362013566644</v>
      </c>
      <c r="HH91" s="12">
        <f t="shared" si="194"/>
        <v>1.4509850182847652</v>
      </c>
      <c r="HI91" s="12">
        <f t="shared" si="195"/>
        <v>-3.6063708759954545</v>
      </c>
      <c r="HJ91" s="12">
        <f t="shared" si="196"/>
        <v>3.4314889574922791</v>
      </c>
      <c r="HK91" s="12">
        <f t="shared" si="197"/>
        <v>-4.9412030755314262</v>
      </c>
      <c r="HL91" s="12">
        <f t="shared" si="198"/>
        <v>4.7313361864003749</v>
      </c>
      <c r="HM91" s="12">
        <f t="shared" si="199"/>
        <v>-1.8045465198031376</v>
      </c>
      <c r="HN91" s="12">
        <f t="shared" si="200"/>
        <v>7.2240464763829308</v>
      </c>
      <c r="HO91" s="12">
        <f t="shared" si="201"/>
        <v>13.990596951132646</v>
      </c>
      <c r="HP91" s="12">
        <f t="shared" si="202"/>
        <v>8.5178875638844798E-2</v>
      </c>
      <c r="HQ91" s="12">
        <f t="shared" si="203"/>
        <v>-0.83051801801801495</v>
      </c>
      <c r="HT91" s="10" t="str">
        <f t="shared" si="204"/>
        <v>MFSL</v>
      </c>
      <c r="HU91" s="13">
        <f t="shared" si="205"/>
        <v>29.600000000000023</v>
      </c>
      <c r="HV91" s="12">
        <f t="shared" si="206"/>
        <v>17.300000000000011</v>
      </c>
      <c r="HW91" s="12">
        <f t="shared" si="207"/>
        <v>62.75</v>
      </c>
      <c r="HX91" s="12">
        <f t="shared" si="208"/>
        <v>25.050000000000011</v>
      </c>
      <c r="HY91">
        <f t="shared" si="209"/>
        <v>32.199999999999989</v>
      </c>
      <c r="HZ91" s="12">
        <f t="shared" si="210"/>
        <v>34.149999999999977</v>
      </c>
      <c r="IA91" s="12">
        <f t="shared" si="211"/>
        <v>35</v>
      </c>
      <c r="IB91" s="12">
        <f t="shared" si="212"/>
        <v>26.449999999999989</v>
      </c>
      <c r="IC91" s="12">
        <f t="shared" si="213"/>
        <v>36.399999999999977</v>
      </c>
      <c r="ID91" s="12">
        <f t="shared" si="214"/>
        <v>35.350000000000023</v>
      </c>
      <c r="IE91">
        <f t="shared" si="215"/>
        <v>48.399999999999977</v>
      </c>
      <c r="IF91" s="12">
        <f t="shared" si="216"/>
        <v>59.949999999999989</v>
      </c>
      <c r="IG91" s="12">
        <f t="shared" si="217"/>
        <v>21.75</v>
      </c>
      <c r="IH91" s="12">
        <f t="shared" si="218"/>
        <v>43.300000000000011</v>
      </c>
      <c r="II91" s="13" t="str">
        <f t="shared" si="245"/>
        <v/>
      </c>
      <c r="IJ91" t="str">
        <f t="shared" si="246"/>
        <v/>
      </c>
      <c r="IK91" t="str">
        <f t="shared" si="247"/>
        <v/>
      </c>
      <c r="IL91" t="str">
        <f t="shared" si="248"/>
        <v/>
      </c>
    </row>
    <row r="92" spans="1:246" x14ac:dyDescent="0.25">
      <c r="A92" t="s">
        <v>100</v>
      </c>
      <c r="B92" s="10">
        <v>43951</v>
      </c>
      <c r="C92" s="12">
        <v>7.4778000000000002</v>
      </c>
      <c r="D92" s="12">
        <v>72.381029804999997</v>
      </c>
      <c r="E92" s="8">
        <v>24716</v>
      </c>
      <c r="F92" s="12">
        <v>2.0397378989642734</v>
      </c>
      <c r="G92" s="13">
        <v>23.100000000000023</v>
      </c>
      <c r="H92" s="10" t="s">
        <v>100</v>
      </c>
      <c r="I92" s="10">
        <v>43950</v>
      </c>
      <c r="J92" s="12">
        <v>12.11246</v>
      </c>
      <c r="K92" s="12">
        <v>116.737371805</v>
      </c>
      <c r="L92" s="8">
        <v>38556</v>
      </c>
      <c r="M92" s="12">
        <v>-1.3655078959712328</v>
      </c>
      <c r="N92" s="12">
        <v>49.75</v>
      </c>
      <c r="O92" s="12" t="s">
        <v>100</v>
      </c>
      <c r="P92" s="10">
        <v>43949</v>
      </c>
      <c r="Q92" s="12">
        <v>6.7881799999999997</v>
      </c>
      <c r="R92" s="12">
        <v>64.654905894999999</v>
      </c>
      <c r="S92">
        <v>22609</v>
      </c>
      <c r="T92" s="12">
        <v>3.5224203133441407</v>
      </c>
      <c r="U92" s="12">
        <v>41.5</v>
      </c>
      <c r="V92" s="12" t="s">
        <v>100</v>
      </c>
      <c r="W92" s="7">
        <v>43948</v>
      </c>
      <c r="X92" s="12">
        <v>2.7498</v>
      </c>
      <c r="Y92" s="12">
        <v>25.571654080000002</v>
      </c>
      <c r="Z92" s="8">
        <v>11271</v>
      </c>
      <c r="AA92" s="12">
        <v>1.1992771480203763</v>
      </c>
      <c r="AB92" s="12">
        <v>23.75</v>
      </c>
      <c r="AC92" s="8" t="s">
        <v>100</v>
      </c>
      <c r="AD92" s="10">
        <v>43945</v>
      </c>
      <c r="AE92" s="12">
        <v>7.1841200000000001</v>
      </c>
      <c r="AF92" s="12">
        <v>65.831867579999994</v>
      </c>
      <c r="AG92" s="8">
        <v>19259</v>
      </c>
      <c r="AH92" s="12">
        <v>0.45484436650591598</v>
      </c>
      <c r="AI92">
        <v>46.950000000000045</v>
      </c>
      <c r="AJ92" s="12" t="s">
        <v>100</v>
      </c>
      <c r="AK92" s="7">
        <v>43944</v>
      </c>
      <c r="AL92" s="12">
        <v>6.6015499999999996</v>
      </c>
      <c r="AM92" s="12">
        <v>61.253928229999993</v>
      </c>
      <c r="AN92" s="8">
        <v>27817</v>
      </c>
      <c r="AO92" s="12">
        <v>-1.779969976410039</v>
      </c>
      <c r="AP92" s="12">
        <v>41.950000000000045</v>
      </c>
      <c r="AQ92" t="s">
        <v>100</v>
      </c>
      <c r="AR92" s="10">
        <v>43943</v>
      </c>
      <c r="AS92" s="12">
        <v>6.8750499999999999</v>
      </c>
      <c r="AT92" s="12">
        <v>63.137838320000007</v>
      </c>
      <c r="AU92">
        <v>33118</v>
      </c>
      <c r="AV92" s="12">
        <v>-0.68980043178347161</v>
      </c>
      <c r="AW92" s="12">
        <v>42</v>
      </c>
      <c r="AX92" s="10" t="s">
        <v>100</v>
      </c>
      <c r="AY92" s="10">
        <v>43942</v>
      </c>
      <c r="AZ92" s="12">
        <v>6.7526799999999998</v>
      </c>
      <c r="BA92" s="12">
        <v>64.085945035000009</v>
      </c>
      <c r="BB92" s="8">
        <v>13242</v>
      </c>
      <c r="BC92" s="12">
        <v>-1.7554826274938817</v>
      </c>
      <c r="BD92" s="12">
        <v>18.450000000000045</v>
      </c>
      <c r="BE92" s="12" t="s">
        <v>100</v>
      </c>
      <c r="BF92" s="10">
        <v>43941</v>
      </c>
      <c r="BG92" s="12">
        <v>8.8206900000000008</v>
      </c>
      <c r="BH92" s="12">
        <v>85.225660939999997</v>
      </c>
      <c r="BI92">
        <v>29700</v>
      </c>
      <c r="BJ92" s="12">
        <v>1.8052256532066533</v>
      </c>
      <c r="BK92" s="12">
        <v>41.050000000000068</v>
      </c>
      <c r="BL92" s="12" t="s">
        <v>100</v>
      </c>
      <c r="BM92" s="7">
        <v>43938</v>
      </c>
      <c r="BN92" s="12">
        <v>13.64794</v>
      </c>
      <c r="BO92" s="12">
        <v>129.85238668</v>
      </c>
      <c r="BP92" s="8">
        <v>39551</v>
      </c>
      <c r="BQ92" s="12">
        <v>1.3358880195859231</v>
      </c>
      <c r="BR92" s="12">
        <v>26.75</v>
      </c>
      <c r="BS92" t="s">
        <v>100</v>
      </c>
      <c r="BT92" s="10">
        <v>43937</v>
      </c>
      <c r="BU92" s="12">
        <v>7.8037299999999998</v>
      </c>
      <c r="BV92" s="12">
        <v>73.244556504999991</v>
      </c>
      <c r="BW92" s="8">
        <v>42189</v>
      </c>
      <c r="BX92" s="12">
        <v>-0.10096179393166965</v>
      </c>
      <c r="BY92">
        <v>37</v>
      </c>
      <c r="BZ92" s="12" t="s">
        <v>100</v>
      </c>
      <c r="CA92" s="7">
        <v>43936</v>
      </c>
      <c r="CB92" s="12">
        <v>8.6492000000000004</v>
      </c>
      <c r="CC92" s="12">
        <v>81.283439049999998</v>
      </c>
      <c r="CD92" s="8">
        <v>39946</v>
      </c>
      <c r="CE92" s="12">
        <v>-0.91086189648817739</v>
      </c>
      <c r="CF92" s="12">
        <v>43.25</v>
      </c>
      <c r="CG92" s="12" t="s">
        <v>100</v>
      </c>
      <c r="CH92" s="10">
        <v>43934</v>
      </c>
      <c r="CI92" s="12">
        <v>9.8552</v>
      </c>
      <c r="CJ92" s="12">
        <v>91.300589245000012</v>
      </c>
      <c r="CK92" s="8">
        <v>39939</v>
      </c>
      <c r="CL92" s="12">
        <v>6.7338193555567916</v>
      </c>
      <c r="CM92" s="12">
        <v>88</v>
      </c>
      <c r="CN92" s="12" t="s">
        <v>100</v>
      </c>
      <c r="CO92" s="10">
        <v>43930</v>
      </c>
      <c r="CP92" s="12">
        <v>5.8614899999999999</v>
      </c>
      <c r="CQ92" s="12">
        <v>52.781476249999997</v>
      </c>
      <c r="CR92" s="8">
        <v>35531</v>
      </c>
      <c r="CS92" s="12">
        <v>1.1677520772512888</v>
      </c>
      <c r="CT92" s="12">
        <v>34.799999999999955</v>
      </c>
      <c r="CU92" s="12" t="s">
        <v>100</v>
      </c>
      <c r="CV92" s="10">
        <v>43929</v>
      </c>
      <c r="CW92" s="12">
        <v>10.688700000000001</v>
      </c>
      <c r="CX92" s="12">
        <v>97.437525770000008</v>
      </c>
      <c r="CY92" s="8">
        <v>38901</v>
      </c>
      <c r="CZ92" s="12">
        <v>3.0075625363583507</v>
      </c>
      <c r="DA92" s="12">
        <v>82.25</v>
      </c>
      <c r="DD92" t="str">
        <f t="shared" si="154"/>
        <v>MGL</v>
      </c>
      <c r="DE92" s="12">
        <v>-38.263573213038477</v>
      </c>
      <c r="DF92" s="12">
        <v>78.434573037250061</v>
      </c>
      <c r="DG92" s="12">
        <v>146.86086260818968</v>
      </c>
      <c r="DH92" s="12">
        <v>-61.723913297662058</v>
      </c>
      <c r="DI92" s="12">
        <v>8.824745703660513</v>
      </c>
      <c r="DJ92" s="12">
        <v>-3.9781528861608324</v>
      </c>
      <c r="DK92" s="12">
        <v>1.8121693905234677</v>
      </c>
      <c r="DL92" s="12">
        <v>-23.444991264855709</v>
      </c>
      <c r="DM92" s="12">
        <v>-35.369806725410569</v>
      </c>
      <c r="DN92" s="12">
        <v>74.88995646953444</v>
      </c>
      <c r="DO92" s="12">
        <v>-9.7751237108634381</v>
      </c>
      <c r="DP92" s="12">
        <v>-12.237194577481933</v>
      </c>
      <c r="DQ92" s="12">
        <v>68.134723423566371</v>
      </c>
      <c r="DT92" t="str">
        <f t="shared" si="155"/>
        <v>MGL</v>
      </c>
      <c r="DU92" s="13">
        <v>-37.996694044211957</v>
      </c>
      <c r="DV92" s="13">
        <v>80.554545999312523</v>
      </c>
      <c r="DW92" s="13">
        <v>152.83818439248961</v>
      </c>
      <c r="DX92" s="13">
        <v>-61.156116300475759</v>
      </c>
      <c r="DY92" s="13">
        <v>7.4737073723834895</v>
      </c>
      <c r="DZ92" s="13">
        <v>-2.9838051794738965</v>
      </c>
      <c r="EA92" s="13">
        <v>-1.4794300286626043</v>
      </c>
      <c r="EB92" s="13">
        <v>-24.804402420396165</v>
      </c>
      <c r="EC92" s="13">
        <v>-34.3672741649141</v>
      </c>
      <c r="ED92" s="13">
        <v>77.286057662367995</v>
      </c>
      <c r="EE92" s="13">
        <v>-9.8899390072005176</v>
      </c>
      <c r="EF92" s="13">
        <v>-10.971616150383818</v>
      </c>
      <c r="EG92" s="13">
        <v>72.978468454640876</v>
      </c>
      <c r="EI92" t="str">
        <f t="shared" si="156"/>
        <v>MGL</v>
      </c>
      <c r="EJ92" s="12">
        <f t="shared" si="219"/>
        <v>7.4778000000000002</v>
      </c>
      <c r="EK92" s="12">
        <f t="shared" si="220"/>
        <v>12.11246</v>
      </c>
      <c r="EL92" s="12">
        <f t="shared" si="221"/>
        <v>6.7881799999999997</v>
      </c>
      <c r="EM92" s="12">
        <f t="shared" si="222"/>
        <v>2.7498</v>
      </c>
      <c r="EN92" s="12">
        <f t="shared" si="223"/>
        <v>7.1841200000000001</v>
      </c>
      <c r="EO92" s="12">
        <f t="shared" si="224"/>
        <v>6.6015499999999996</v>
      </c>
      <c r="EP92" s="12">
        <f t="shared" si="225"/>
        <v>6.8750499999999999</v>
      </c>
      <c r="EQ92" s="12">
        <f t="shared" si="226"/>
        <v>6.7526799999999998</v>
      </c>
      <c r="ER92" s="12">
        <f t="shared" si="227"/>
        <v>8.8206900000000008</v>
      </c>
      <c r="ES92" s="12">
        <f t="shared" si="228"/>
        <v>13.64794</v>
      </c>
      <c r="ET92" s="12">
        <f t="shared" si="229"/>
        <v>7.8037299999999998</v>
      </c>
      <c r="EU92" s="12">
        <f t="shared" si="230"/>
        <v>8.6492000000000004</v>
      </c>
      <c r="EV92" s="12">
        <f t="shared" si="231"/>
        <v>9.8552</v>
      </c>
      <c r="EW92" s="12">
        <f t="shared" si="232"/>
        <v>5.8614899999999999</v>
      </c>
      <c r="EZ92" s="10" t="str">
        <f t="shared" si="157"/>
        <v>MGL</v>
      </c>
      <c r="FA92" s="12">
        <f t="shared" si="233"/>
        <v>7.2168133333333335</v>
      </c>
      <c r="FB92" s="12">
        <f t="shared" si="234"/>
        <v>7.0872219999999997</v>
      </c>
      <c r="FC92" s="12">
        <f t="shared" si="235"/>
        <v>7.2355662499999998</v>
      </c>
      <c r="FD92" s="12">
        <f t="shared" si="236"/>
        <v>7.977083846153846</v>
      </c>
      <c r="FF92" s="12"/>
      <c r="FG92" s="10" t="str">
        <f t="shared" si="158"/>
        <v>MGL</v>
      </c>
      <c r="FH92" s="12">
        <f t="shared" si="159"/>
        <v>72.381029804999997</v>
      </c>
      <c r="FI92" s="12">
        <f t="shared" si="160"/>
        <v>116.737371805</v>
      </c>
      <c r="FJ92" s="12">
        <f t="shared" si="161"/>
        <v>64.654905894999999</v>
      </c>
      <c r="FK92" s="12">
        <f t="shared" si="162"/>
        <v>25.571654080000002</v>
      </c>
      <c r="FL92" s="12">
        <f t="shared" si="163"/>
        <v>65.831867579999994</v>
      </c>
      <c r="FM92" s="12">
        <f t="shared" si="164"/>
        <v>61.253928229999993</v>
      </c>
      <c r="FN92" s="12">
        <f t="shared" si="165"/>
        <v>63.137838320000007</v>
      </c>
      <c r="FO92" s="12">
        <f t="shared" si="166"/>
        <v>64.085945035000009</v>
      </c>
      <c r="FP92" s="12">
        <f t="shared" si="167"/>
        <v>85.225660939999997</v>
      </c>
      <c r="FQ92" s="12">
        <f t="shared" si="168"/>
        <v>129.85238668</v>
      </c>
      <c r="FR92" s="12">
        <f t="shared" si="169"/>
        <v>73.244556504999991</v>
      </c>
      <c r="FS92" s="12">
        <f t="shared" si="170"/>
        <v>81.283439049999998</v>
      </c>
      <c r="FT92" s="12">
        <f t="shared" si="171"/>
        <v>91.300589245000012</v>
      </c>
      <c r="FU92" s="12">
        <f t="shared" si="172"/>
        <v>52.781476249999997</v>
      </c>
      <c r="FX92" s="10" t="str">
        <f t="shared" si="173"/>
        <v>MGL</v>
      </c>
      <c r="FY92" s="12">
        <f t="shared" si="237"/>
        <v>68.987977259999994</v>
      </c>
      <c r="FZ92" s="12">
        <f t="shared" si="238"/>
        <v>66.809945517999992</v>
      </c>
      <c r="GA92" s="12">
        <f t="shared" si="239"/>
        <v>68.312396485625001</v>
      </c>
      <c r="GB92" s="12">
        <f t="shared" si="240"/>
        <v>74.997047662692296</v>
      </c>
      <c r="GE92" s="10" t="str">
        <f t="shared" si="174"/>
        <v>MGL</v>
      </c>
      <c r="GF92" s="8">
        <f t="shared" si="175"/>
        <v>24716</v>
      </c>
      <c r="GG92" s="8">
        <f t="shared" si="176"/>
        <v>38556</v>
      </c>
      <c r="GH92">
        <f t="shared" si="177"/>
        <v>22609</v>
      </c>
      <c r="GI92" s="8">
        <f t="shared" si="178"/>
        <v>11271</v>
      </c>
      <c r="GJ92" s="8">
        <f t="shared" si="179"/>
        <v>19259</v>
      </c>
      <c r="GK92" s="8">
        <f t="shared" si="180"/>
        <v>27817</v>
      </c>
      <c r="GL92">
        <f t="shared" si="181"/>
        <v>33118</v>
      </c>
      <c r="GM92" s="8">
        <f t="shared" si="182"/>
        <v>13242</v>
      </c>
      <c r="GN92" s="8">
        <f t="shared" si="183"/>
        <v>29700</v>
      </c>
      <c r="GO92" s="8">
        <f t="shared" si="184"/>
        <v>39551</v>
      </c>
      <c r="GP92" s="8">
        <f t="shared" si="185"/>
        <v>42189</v>
      </c>
      <c r="GQ92" s="8">
        <f t="shared" si="186"/>
        <v>39946</v>
      </c>
      <c r="GR92" s="8">
        <f t="shared" si="187"/>
        <v>39939</v>
      </c>
      <c r="GS92" s="8">
        <f t="shared" si="188"/>
        <v>35531</v>
      </c>
      <c r="GV92" s="10" t="str">
        <f t="shared" si="153"/>
        <v>MGL</v>
      </c>
      <c r="GW92" s="8">
        <f t="shared" si="241"/>
        <v>24145.333333333332</v>
      </c>
      <c r="GX92" s="8">
        <f t="shared" si="242"/>
        <v>23902.400000000001</v>
      </c>
      <c r="GY92" s="8">
        <f t="shared" si="243"/>
        <v>24446.5</v>
      </c>
      <c r="GZ92" s="8">
        <f t="shared" si="244"/>
        <v>30209.846153846152</v>
      </c>
      <c r="HC92" s="10" t="str">
        <f t="shared" si="189"/>
        <v>MGL</v>
      </c>
      <c r="HD92" s="12">
        <f t="shared" si="190"/>
        <v>2.0397378989642734</v>
      </c>
      <c r="HE92" s="12">
        <f t="shared" si="191"/>
        <v>-1.3655078959712328</v>
      </c>
      <c r="HF92" s="12">
        <f t="shared" si="192"/>
        <v>3.5224203133441407</v>
      </c>
      <c r="HG92" s="12">
        <f t="shared" si="193"/>
        <v>1.1992771480203763</v>
      </c>
      <c r="HH92" s="12">
        <f t="shared" si="194"/>
        <v>0.45484436650591598</v>
      </c>
      <c r="HI92" s="12">
        <f t="shared" si="195"/>
        <v>-1.779969976410039</v>
      </c>
      <c r="HJ92" s="12">
        <f t="shared" si="196"/>
        <v>-0.68980043178347161</v>
      </c>
      <c r="HK92" s="12">
        <f t="shared" si="197"/>
        <v>-1.7554826274938817</v>
      </c>
      <c r="HL92" s="12">
        <f t="shared" si="198"/>
        <v>1.8052256532066533</v>
      </c>
      <c r="HM92" s="12">
        <f t="shared" si="199"/>
        <v>1.3358880195859231</v>
      </c>
      <c r="HN92" s="12">
        <f t="shared" si="200"/>
        <v>-0.10096179393166965</v>
      </c>
      <c r="HO92" s="12">
        <f t="shared" si="201"/>
        <v>-0.91086189648817739</v>
      </c>
      <c r="HP92" s="12">
        <f t="shared" si="202"/>
        <v>6.7338193555567916</v>
      </c>
      <c r="HQ92" s="12">
        <f t="shared" si="203"/>
        <v>1.1677520772512888</v>
      </c>
      <c r="HT92" s="10" t="str">
        <f t="shared" si="204"/>
        <v>MGL</v>
      </c>
      <c r="HU92" s="13">
        <f t="shared" si="205"/>
        <v>23.100000000000023</v>
      </c>
      <c r="HV92" s="12">
        <f t="shared" si="206"/>
        <v>49.75</v>
      </c>
      <c r="HW92" s="12">
        <f t="shared" si="207"/>
        <v>41.5</v>
      </c>
      <c r="HX92" s="12">
        <f t="shared" si="208"/>
        <v>23.75</v>
      </c>
      <c r="HY92">
        <f t="shared" si="209"/>
        <v>46.950000000000045</v>
      </c>
      <c r="HZ92" s="12">
        <f t="shared" si="210"/>
        <v>41.950000000000045</v>
      </c>
      <c r="IA92" s="12">
        <f t="shared" si="211"/>
        <v>42</v>
      </c>
      <c r="IB92" s="12">
        <f t="shared" si="212"/>
        <v>18.450000000000045</v>
      </c>
      <c r="IC92" s="12">
        <f t="shared" si="213"/>
        <v>41.050000000000068</v>
      </c>
      <c r="ID92" s="12">
        <f t="shared" si="214"/>
        <v>26.75</v>
      </c>
      <c r="IE92">
        <f t="shared" si="215"/>
        <v>37</v>
      </c>
      <c r="IF92" s="12">
        <f t="shared" si="216"/>
        <v>43.25</v>
      </c>
      <c r="IG92" s="12">
        <f t="shared" si="217"/>
        <v>88</v>
      </c>
      <c r="IH92" s="12">
        <f t="shared" si="218"/>
        <v>34.799999999999955</v>
      </c>
      <c r="II92" s="13" t="str">
        <f t="shared" si="245"/>
        <v>NR4</v>
      </c>
      <c r="IJ92" t="str">
        <f t="shared" si="246"/>
        <v/>
      </c>
      <c r="IK92" t="str">
        <f t="shared" si="247"/>
        <v/>
      </c>
      <c r="IL92" t="str">
        <f t="shared" si="248"/>
        <v>Only NR4</v>
      </c>
    </row>
    <row r="93" spans="1:246" x14ac:dyDescent="0.25">
      <c r="A93" t="s">
        <v>101</v>
      </c>
      <c r="B93" s="10">
        <v>43951</v>
      </c>
      <c r="C93" s="12">
        <v>16.424029999999998</v>
      </c>
      <c r="D93" s="12">
        <v>149.1509662</v>
      </c>
      <c r="E93" s="8">
        <v>41811</v>
      </c>
      <c r="F93" s="12">
        <v>3.782894736842108</v>
      </c>
      <c r="G93" s="13">
        <v>38.799999999999955</v>
      </c>
      <c r="H93" s="10" t="s">
        <v>101</v>
      </c>
      <c r="I93" s="10">
        <v>43950</v>
      </c>
      <c r="J93" s="12">
        <v>11.18187</v>
      </c>
      <c r="K93" s="12">
        <v>98.369296640000002</v>
      </c>
      <c r="L93" s="8">
        <v>30796</v>
      </c>
      <c r="M93" s="12">
        <v>1.6545601291364029</v>
      </c>
      <c r="N93" s="12">
        <v>39.299999999999955</v>
      </c>
      <c r="O93" s="12" t="s">
        <v>101</v>
      </c>
      <c r="P93" s="10">
        <v>43949</v>
      </c>
      <c r="Q93" s="12">
        <v>23.451740000000001</v>
      </c>
      <c r="R93" s="12">
        <v>206.70237856</v>
      </c>
      <c r="S93">
        <v>60277</v>
      </c>
      <c r="T93" s="12">
        <v>-1.5517535383391095</v>
      </c>
      <c r="U93" s="12">
        <v>41.950000000000045</v>
      </c>
      <c r="V93" s="12" t="s">
        <v>101</v>
      </c>
      <c r="W93" s="7">
        <v>43948</v>
      </c>
      <c r="X93" s="12">
        <v>64.854529999999997</v>
      </c>
      <c r="Y93" s="12">
        <v>557.13812748500004</v>
      </c>
      <c r="Z93" s="8">
        <v>214579</v>
      </c>
      <c r="AA93" s="12">
        <v>13.410649067726016</v>
      </c>
      <c r="AB93" s="12">
        <v>85.549999999999955</v>
      </c>
      <c r="AC93" s="8" t="s">
        <v>101</v>
      </c>
      <c r="AD93" s="10">
        <v>43945</v>
      </c>
      <c r="AE93" s="12">
        <v>11.880549999999999</v>
      </c>
      <c r="AF93" s="12">
        <v>91.753625525000004</v>
      </c>
      <c r="AG93" s="8">
        <v>33483</v>
      </c>
      <c r="AH93" s="12">
        <v>1.9541206457094367</v>
      </c>
      <c r="AI93">
        <v>30</v>
      </c>
      <c r="AJ93" s="12" t="s">
        <v>101</v>
      </c>
      <c r="AK93" s="7">
        <v>43944</v>
      </c>
      <c r="AL93" s="12">
        <v>8.1383799999999997</v>
      </c>
      <c r="AM93" s="12">
        <v>61.956056375000003</v>
      </c>
      <c r="AN93" s="8">
        <v>31345</v>
      </c>
      <c r="AO93" s="12">
        <v>4.5796308954203688</v>
      </c>
      <c r="AP93" s="12">
        <v>43.149999999999977</v>
      </c>
      <c r="AQ93" t="s">
        <v>101</v>
      </c>
      <c r="AR93" s="10">
        <v>43943</v>
      </c>
      <c r="AS93" s="12">
        <v>4.5586900000000004</v>
      </c>
      <c r="AT93" s="12">
        <v>33.306257285000001</v>
      </c>
      <c r="AU93">
        <v>16917</v>
      </c>
      <c r="AV93" s="12">
        <v>-0.44815644734162668</v>
      </c>
      <c r="AW93" s="12">
        <v>29.299999999999955</v>
      </c>
      <c r="AX93" s="10" t="s">
        <v>101</v>
      </c>
      <c r="AY93" s="10">
        <v>43942</v>
      </c>
      <c r="AZ93" s="12">
        <v>4.3784799999999997</v>
      </c>
      <c r="BA93" s="12">
        <v>32.536632505</v>
      </c>
      <c r="BB93" s="8">
        <v>17501</v>
      </c>
      <c r="BC93" s="12">
        <v>-6.3533618542877219</v>
      </c>
      <c r="BD93" s="12">
        <v>46.700000000000045</v>
      </c>
      <c r="BE93" s="12" t="s">
        <v>101</v>
      </c>
      <c r="BF93" s="10">
        <v>43941</v>
      </c>
      <c r="BG93" s="12">
        <v>8.5398599999999991</v>
      </c>
      <c r="BH93" s="12">
        <v>66.38653887000001</v>
      </c>
      <c r="BI93">
        <v>30716</v>
      </c>
      <c r="BJ93" s="12">
        <v>4.6170198631502029</v>
      </c>
      <c r="BK93" s="12">
        <v>39.850000000000023</v>
      </c>
      <c r="BL93" s="12" t="s">
        <v>101</v>
      </c>
      <c r="BM93" s="7">
        <v>43938</v>
      </c>
      <c r="BN93" s="12">
        <v>5.5501699999999996</v>
      </c>
      <c r="BO93" s="12">
        <v>42.582375995</v>
      </c>
      <c r="BP93" s="8">
        <v>28826</v>
      </c>
      <c r="BQ93" s="12">
        <v>-2.6839158138636829</v>
      </c>
      <c r="BR93" s="12">
        <v>46.200000000000045</v>
      </c>
      <c r="BS93" t="s">
        <v>101</v>
      </c>
      <c r="BT93" s="10">
        <v>43937</v>
      </c>
      <c r="BU93" s="12">
        <v>7.8054300000000003</v>
      </c>
      <c r="BV93" s="12">
        <v>59.910364199999997</v>
      </c>
      <c r="BW93" s="8">
        <v>39105</v>
      </c>
      <c r="BX93" s="12">
        <v>0.18137064386578278</v>
      </c>
      <c r="BY93">
        <v>58.399999999999977</v>
      </c>
      <c r="BZ93" s="12" t="s">
        <v>101</v>
      </c>
      <c r="CA93" s="7">
        <v>43936</v>
      </c>
      <c r="CB93" s="12">
        <v>8.2982999999999993</v>
      </c>
      <c r="CC93" s="12">
        <v>64.159925110000003</v>
      </c>
      <c r="CD93" s="8">
        <v>42476</v>
      </c>
      <c r="CE93" s="12">
        <v>4.103292097613739</v>
      </c>
      <c r="CF93" s="12">
        <v>55</v>
      </c>
      <c r="CG93" s="12" t="s">
        <v>101</v>
      </c>
      <c r="CH93" s="10">
        <v>43934</v>
      </c>
      <c r="CI93" s="12">
        <v>5.1871299999999998</v>
      </c>
      <c r="CJ93" s="12">
        <v>38.15827324</v>
      </c>
      <c r="CK93" s="8">
        <v>16475</v>
      </c>
      <c r="CL93" s="12">
        <v>0.9676320272572434</v>
      </c>
      <c r="CM93" s="12">
        <v>41.75</v>
      </c>
      <c r="CN93" s="12" t="s">
        <v>101</v>
      </c>
      <c r="CO93" s="10">
        <v>43930</v>
      </c>
      <c r="CP93" s="12">
        <v>4.9306200000000002</v>
      </c>
      <c r="CQ93" s="12">
        <v>36.732142430000003</v>
      </c>
      <c r="CR93" s="8">
        <v>21668</v>
      </c>
      <c r="CS93" s="12">
        <v>0.66930747165687443</v>
      </c>
      <c r="CT93" s="12">
        <v>30.75</v>
      </c>
      <c r="CU93" s="12" t="s">
        <v>101</v>
      </c>
      <c r="CV93" s="10">
        <v>43929</v>
      </c>
      <c r="CW93" s="12">
        <v>7.3151799999999998</v>
      </c>
      <c r="CX93" s="12">
        <v>54.938579400000002</v>
      </c>
      <c r="CY93" s="8">
        <v>42374</v>
      </c>
      <c r="CZ93" s="12">
        <v>-0.84267753992525263</v>
      </c>
      <c r="DA93" s="12">
        <v>56.899999999999977</v>
      </c>
      <c r="DD93" t="str">
        <f t="shared" si="154"/>
        <v>MINDTREE</v>
      </c>
      <c r="DE93" s="12">
        <v>46.880888438159261</v>
      </c>
      <c r="DF93" s="12">
        <v>-52.319657304745839</v>
      </c>
      <c r="DG93" s="12">
        <v>-63.839472739992097</v>
      </c>
      <c r="DH93" s="12">
        <v>445.8882795830159</v>
      </c>
      <c r="DI93" s="12">
        <v>45.981755582806407</v>
      </c>
      <c r="DJ93" s="12">
        <v>78.524532266945087</v>
      </c>
      <c r="DK93" s="12">
        <v>4.1158118799218144</v>
      </c>
      <c r="DL93" s="12">
        <v>-48.728901878953515</v>
      </c>
      <c r="DM93" s="12">
        <v>53.866638319186613</v>
      </c>
      <c r="DN93" s="12">
        <v>-28.893475439533766</v>
      </c>
      <c r="DO93" s="12">
        <v>-5.93940927659881</v>
      </c>
      <c r="DP93" s="12">
        <v>59.978639440307056</v>
      </c>
      <c r="DQ93" s="12">
        <v>5.2023883406143563</v>
      </c>
      <c r="DT93" t="str">
        <f t="shared" si="155"/>
        <v>MINDTREE</v>
      </c>
      <c r="DU93" s="13">
        <v>51.62349563791696</v>
      </c>
      <c r="DV93" s="13">
        <v>-52.410176735607273</v>
      </c>
      <c r="DW93" s="13">
        <v>-62.899258125972523</v>
      </c>
      <c r="DX93" s="13">
        <v>507.21102223170158</v>
      </c>
      <c r="DY93" s="13">
        <v>48.094683382759122</v>
      </c>
      <c r="DZ93" s="13">
        <v>86.019269126654137</v>
      </c>
      <c r="EA93" s="13">
        <v>2.3654100647377394</v>
      </c>
      <c r="EB93" s="13">
        <v>-50.989111559627851</v>
      </c>
      <c r="EC93" s="13">
        <v>55.901443540386474</v>
      </c>
      <c r="ED93" s="13">
        <v>-28.923189562249398</v>
      </c>
      <c r="EE93" s="13">
        <v>-6.6233882017696866</v>
      </c>
      <c r="EF93" s="13">
        <v>68.141584149943583</v>
      </c>
      <c r="EG93" s="13">
        <v>3.8825146469954932</v>
      </c>
      <c r="EI93" t="str">
        <f t="shared" si="156"/>
        <v>MINDTREE</v>
      </c>
      <c r="EJ93" s="12">
        <f t="shared" si="219"/>
        <v>16.424029999999998</v>
      </c>
      <c r="EK93" s="12">
        <f t="shared" si="220"/>
        <v>11.18187</v>
      </c>
      <c r="EL93" s="12">
        <f t="shared" si="221"/>
        <v>23.451740000000001</v>
      </c>
      <c r="EM93" s="12">
        <f t="shared" si="222"/>
        <v>64.854529999999997</v>
      </c>
      <c r="EN93" s="12">
        <f t="shared" si="223"/>
        <v>11.880549999999999</v>
      </c>
      <c r="EO93" s="12">
        <f t="shared" si="224"/>
        <v>8.1383799999999997</v>
      </c>
      <c r="EP93" s="12">
        <f t="shared" si="225"/>
        <v>4.5586900000000004</v>
      </c>
      <c r="EQ93" s="12">
        <f t="shared" si="226"/>
        <v>4.3784799999999997</v>
      </c>
      <c r="ER93" s="12">
        <f t="shared" si="227"/>
        <v>8.5398599999999991</v>
      </c>
      <c r="ES93" s="12">
        <f t="shared" si="228"/>
        <v>5.5501699999999996</v>
      </c>
      <c r="ET93" s="12">
        <f t="shared" si="229"/>
        <v>7.8054300000000003</v>
      </c>
      <c r="EU93" s="12">
        <f t="shared" si="230"/>
        <v>8.2982999999999993</v>
      </c>
      <c r="EV93" s="12">
        <f t="shared" si="231"/>
        <v>5.1871299999999998</v>
      </c>
      <c r="EW93" s="12">
        <f t="shared" si="232"/>
        <v>4.9306200000000002</v>
      </c>
      <c r="EZ93" s="10" t="str">
        <f t="shared" si="157"/>
        <v>MINDTREE</v>
      </c>
      <c r="FA93" s="12">
        <f t="shared" si="233"/>
        <v>33.162713333333336</v>
      </c>
      <c r="FB93" s="12">
        <f t="shared" si="234"/>
        <v>23.901413999999999</v>
      </c>
      <c r="FC93" s="12">
        <f t="shared" si="235"/>
        <v>17.123012500000002</v>
      </c>
      <c r="FD93" s="12">
        <f t="shared" si="236"/>
        <v>12.98121153846154</v>
      </c>
      <c r="FF93" s="12"/>
      <c r="FG93" s="10" t="str">
        <f t="shared" si="158"/>
        <v>MINDTREE</v>
      </c>
      <c r="FH93" s="12">
        <f t="shared" si="159"/>
        <v>149.1509662</v>
      </c>
      <c r="FI93" s="12">
        <f t="shared" si="160"/>
        <v>98.369296640000002</v>
      </c>
      <c r="FJ93" s="12">
        <f t="shared" si="161"/>
        <v>206.70237856</v>
      </c>
      <c r="FK93" s="12">
        <f t="shared" si="162"/>
        <v>557.13812748500004</v>
      </c>
      <c r="FL93" s="12">
        <f t="shared" si="163"/>
        <v>91.753625525000004</v>
      </c>
      <c r="FM93" s="12">
        <f t="shared" si="164"/>
        <v>61.956056375000003</v>
      </c>
      <c r="FN93" s="12">
        <f t="shared" si="165"/>
        <v>33.306257285000001</v>
      </c>
      <c r="FO93" s="12">
        <f t="shared" si="166"/>
        <v>32.536632505</v>
      </c>
      <c r="FP93" s="12">
        <f t="shared" si="167"/>
        <v>66.38653887000001</v>
      </c>
      <c r="FQ93" s="12">
        <f t="shared" si="168"/>
        <v>42.582375995</v>
      </c>
      <c r="FR93" s="12">
        <f t="shared" si="169"/>
        <v>59.910364199999997</v>
      </c>
      <c r="FS93" s="12">
        <f t="shared" si="170"/>
        <v>64.159925110000003</v>
      </c>
      <c r="FT93" s="12">
        <f t="shared" si="171"/>
        <v>38.15827324</v>
      </c>
      <c r="FU93" s="12">
        <f t="shared" si="172"/>
        <v>36.732142430000003</v>
      </c>
      <c r="FX93" s="10" t="str">
        <f t="shared" si="173"/>
        <v>MINDTREE</v>
      </c>
      <c r="FY93" s="12">
        <f t="shared" si="237"/>
        <v>287.40326756166672</v>
      </c>
      <c r="FZ93" s="12">
        <f t="shared" si="238"/>
        <v>203.18389691700003</v>
      </c>
      <c r="GA93" s="12">
        <f t="shared" si="239"/>
        <v>143.51861415562502</v>
      </c>
      <c r="GB93" s="12">
        <f t="shared" si="240"/>
        <v>106.89938417076922</v>
      </c>
      <c r="GE93" s="10" t="str">
        <f t="shared" si="174"/>
        <v>MINDTREE</v>
      </c>
      <c r="GF93" s="8">
        <f t="shared" si="175"/>
        <v>41811</v>
      </c>
      <c r="GG93" s="8">
        <f t="shared" si="176"/>
        <v>30796</v>
      </c>
      <c r="GH93">
        <f t="shared" si="177"/>
        <v>60277</v>
      </c>
      <c r="GI93" s="8">
        <f t="shared" si="178"/>
        <v>214579</v>
      </c>
      <c r="GJ93" s="8">
        <f t="shared" si="179"/>
        <v>33483</v>
      </c>
      <c r="GK93" s="8">
        <f t="shared" si="180"/>
        <v>31345</v>
      </c>
      <c r="GL93">
        <f t="shared" si="181"/>
        <v>16917</v>
      </c>
      <c r="GM93" s="8">
        <f t="shared" si="182"/>
        <v>17501</v>
      </c>
      <c r="GN93" s="8">
        <f t="shared" si="183"/>
        <v>30716</v>
      </c>
      <c r="GO93" s="8">
        <f t="shared" si="184"/>
        <v>28826</v>
      </c>
      <c r="GP93" s="8">
        <f t="shared" si="185"/>
        <v>39105</v>
      </c>
      <c r="GQ93" s="8">
        <f t="shared" si="186"/>
        <v>42476</v>
      </c>
      <c r="GR93" s="8">
        <f t="shared" si="187"/>
        <v>16475</v>
      </c>
      <c r="GS93" s="8">
        <f t="shared" si="188"/>
        <v>21668</v>
      </c>
      <c r="GV93" s="10" t="str">
        <f t="shared" si="153"/>
        <v>MINDTREE</v>
      </c>
      <c r="GW93" s="8">
        <f t="shared" si="241"/>
        <v>101884</v>
      </c>
      <c r="GX93" s="8">
        <f t="shared" si="242"/>
        <v>74096</v>
      </c>
      <c r="GY93" s="8">
        <f t="shared" si="243"/>
        <v>54451.75</v>
      </c>
      <c r="GZ93" s="8">
        <f t="shared" si="244"/>
        <v>44935.692307692305</v>
      </c>
      <c r="HC93" s="10" t="str">
        <f t="shared" si="189"/>
        <v>MINDTREE</v>
      </c>
      <c r="HD93" s="12">
        <f t="shared" si="190"/>
        <v>3.782894736842108</v>
      </c>
      <c r="HE93" s="12">
        <f t="shared" si="191"/>
        <v>1.6545601291364029</v>
      </c>
      <c r="HF93" s="12">
        <f t="shared" si="192"/>
        <v>-1.5517535383391095</v>
      </c>
      <c r="HG93" s="12">
        <f t="shared" si="193"/>
        <v>13.410649067726016</v>
      </c>
      <c r="HH93" s="12">
        <f t="shared" si="194"/>
        <v>1.9541206457094367</v>
      </c>
      <c r="HI93" s="12">
        <f t="shared" si="195"/>
        <v>4.5796308954203688</v>
      </c>
      <c r="HJ93" s="12">
        <f t="shared" si="196"/>
        <v>-0.44815644734162668</v>
      </c>
      <c r="HK93" s="12">
        <f t="shared" si="197"/>
        <v>-6.3533618542877219</v>
      </c>
      <c r="HL93" s="12">
        <f t="shared" si="198"/>
        <v>4.6170198631502029</v>
      </c>
      <c r="HM93" s="12">
        <f t="shared" si="199"/>
        <v>-2.6839158138636829</v>
      </c>
      <c r="HN93" s="12">
        <f t="shared" si="200"/>
        <v>0.18137064386578278</v>
      </c>
      <c r="HO93" s="12">
        <f t="shared" si="201"/>
        <v>4.103292097613739</v>
      </c>
      <c r="HP93" s="12">
        <f t="shared" si="202"/>
        <v>0.9676320272572434</v>
      </c>
      <c r="HQ93" s="12">
        <f t="shared" si="203"/>
        <v>0.66930747165687443</v>
      </c>
      <c r="HT93" s="10" t="str">
        <f t="shared" si="204"/>
        <v>MINDTREE</v>
      </c>
      <c r="HU93" s="13">
        <f t="shared" si="205"/>
        <v>38.799999999999955</v>
      </c>
      <c r="HV93" s="12">
        <f t="shared" si="206"/>
        <v>39.299999999999955</v>
      </c>
      <c r="HW93" s="12">
        <f t="shared" si="207"/>
        <v>41.950000000000045</v>
      </c>
      <c r="HX93" s="12">
        <f t="shared" si="208"/>
        <v>85.549999999999955</v>
      </c>
      <c r="HY93">
        <f t="shared" si="209"/>
        <v>30</v>
      </c>
      <c r="HZ93" s="12">
        <f t="shared" si="210"/>
        <v>43.149999999999977</v>
      </c>
      <c r="IA93" s="12">
        <f t="shared" si="211"/>
        <v>29.299999999999955</v>
      </c>
      <c r="IB93" s="12">
        <f t="shared" si="212"/>
        <v>46.700000000000045</v>
      </c>
      <c r="IC93" s="12">
        <f t="shared" si="213"/>
        <v>39.850000000000023</v>
      </c>
      <c r="ID93" s="12">
        <f t="shared" si="214"/>
        <v>46.200000000000045</v>
      </c>
      <c r="IE93">
        <f t="shared" si="215"/>
        <v>58.399999999999977</v>
      </c>
      <c r="IF93" s="12">
        <f t="shared" si="216"/>
        <v>55</v>
      </c>
      <c r="IG93" s="12">
        <f t="shared" si="217"/>
        <v>41.75</v>
      </c>
      <c r="IH93" s="12">
        <f t="shared" si="218"/>
        <v>30.75</v>
      </c>
      <c r="II93" s="13" t="str">
        <f t="shared" si="245"/>
        <v>NR4</v>
      </c>
      <c r="IJ93" t="str">
        <f t="shared" si="246"/>
        <v/>
      </c>
      <c r="IK93" t="str">
        <f t="shared" si="247"/>
        <v/>
      </c>
      <c r="IL93" t="str">
        <f t="shared" si="248"/>
        <v>Only NR4</v>
      </c>
    </row>
    <row r="94" spans="1:246" x14ac:dyDescent="0.25">
      <c r="A94" t="s">
        <v>102</v>
      </c>
      <c r="B94" s="10">
        <v>43951</v>
      </c>
      <c r="C94" s="12">
        <v>548.41389000000004</v>
      </c>
      <c r="D94" s="12">
        <v>487.05464180500002</v>
      </c>
      <c r="E94" s="8">
        <v>214796</v>
      </c>
      <c r="F94" s="12">
        <v>8.7223587223587149</v>
      </c>
      <c r="G94" s="13">
        <v>6.7000000000000028</v>
      </c>
      <c r="H94" s="10" t="s">
        <v>102</v>
      </c>
      <c r="I94" s="10">
        <v>43950</v>
      </c>
      <c r="J94" s="12">
        <v>812.91508999999996</v>
      </c>
      <c r="K94" s="12">
        <v>678.37992406000001</v>
      </c>
      <c r="L94" s="8">
        <v>276657</v>
      </c>
      <c r="M94" s="12">
        <v>4.3422733077905571</v>
      </c>
      <c r="N94" s="12">
        <v>6.3499999999999943</v>
      </c>
      <c r="O94" s="12" t="s">
        <v>102</v>
      </c>
      <c r="P94" s="10">
        <v>43949</v>
      </c>
      <c r="Q94" s="12">
        <v>261.21015</v>
      </c>
      <c r="R94" s="12">
        <v>203.96173519999999</v>
      </c>
      <c r="S94">
        <v>82498</v>
      </c>
      <c r="T94" s="12">
        <v>1.3671874999999964</v>
      </c>
      <c r="U94" s="12">
        <v>4.8999999999999915</v>
      </c>
      <c r="V94" s="12" t="s">
        <v>102</v>
      </c>
      <c r="W94" s="7">
        <v>43948</v>
      </c>
      <c r="X94" s="12">
        <v>373.15665999999999</v>
      </c>
      <c r="Y94" s="12">
        <v>286.48719054999998</v>
      </c>
      <c r="Z94" s="8">
        <v>129079</v>
      </c>
      <c r="AA94" s="12">
        <v>6.25</v>
      </c>
      <c r="AB94" s="12">
        <v>6.3500000000000085</v>
      </c>
      <c r="AC94" s="8" t="s">
        <v>102</v>
      </c>
      <c r="AD94" s="10">
        <v>43945</v>
      </c>
      <c r="AE94" s="12">
        <v>107.12952</v>
      </c>
      <c r="AF94" s="12">
        <v>77.729634509999997</v>
      </c>
      <c r="AG94" s="8">
        <v>49100</v>
      </c>
      <c r="AH94" s="12">
        <v>-2.3097826086956368</v>
      </c>
      <c r="AI94">
        <v>2.9000000000000057</v>
      </c>
      <c r="AJ94" s="12" t="s">
        <v>102</v>
      </c>
      <c r="AK94" s="7">
        <v>43944</v>
      </c>
      <c r="AL94" s="12">
        <v>147.63303999999999</v>
      </c>
      <c r="AM94" s="12">
        <v>110.294984395</v>
      </c>
      <c r="AN94" s="8">
        <v>52512</v>
      </c>
      <c r="AO94" s="12">
        <v>0.75187969924811637</v>
      </c>
      <c r="AP94" s="12">
        <v>3.25</v>
      </c>
      <c r="AQ94" t="s">
        <v>102</v>
      </c>
      <c r="AR94" s="10">
        <v>43943</v>
      </c>
      <c r="AS94" s="12">
        <v>266.13927999999999</v>
      </c>
      <c r="AT94" s="12">
        <v>194.82058632499999</v>
      </c>
      <c r="AU94">
        <v>93361</v>
      </c>
      <c r="AV94" s="12">
        <v>2.0847810979847115</v>
      </c>
      <c r="AW94" s="12">
        <v>4.1499999999999915</v>
      </c>
      <c r="AX94" s="10" t="s">
        <v>102</v>
      </c>
      <c r="AY94" s="10">
        <v>43942</v>
      </c>
      <c r="AZ94" s="12">
        <v>389.95384999999999</v>
      </c>
      <c r="BA94" s="12">
        <v>289.176303975</v>
      </c>
      <c r="BB94" s="8">
        <v>151487</v>
      </c>
      <c r="BC94" s="12">
        <v>-15.112160566706018</v>
      </c>
      <c r="BD94" s="12">
        <v>8.7000000000000028</v>
      </c>
      <c r="BE94" s="12" t="s">
        <v>102</v>
      </c>
      <c r="BF94" s="10">
        <v>43941</v>
      </c>
      <c r="BG94" s="12">
        <v>276.92899</v>
      </c>
      <c r="BH94" s="12">
        <v>237.41487523499998</v>
      </c>
      <c r="BI94">
        <v>146685</v>
      </c>
      <c r="BJ94" s="12">
        <v>-2.7649769585253359</v>
      </c>
      <c r="BK94" s="12">
        <v>4.7000000000000028</v>
      </c>
      <c r="BL94" s="12" t="s">
        <v>102</v>
      </c>
      <c r="BM94" s="7">
        <v>43938</v>
      </c>
      <c r="BN94" s="12">
        <v>671.35739000000001</v>
      </c>
      <c r="BO94" s="12">
        <v>577.85672070500004</v>
      </c>
      <c r="BP94" s="8">
        <v>229271</v>
      </c>
      <c r="BQ94" s="12">
        <v>6.3190184049079816</v>
      </c>
      <c r="BR94" s="12">
        <v>8.1500000000000057</v>
      </c>
      <c r="BS94" t="s">
        <v>102</v>
      </c>
      <c r="BT94" s="10">
        <v>43937</v>
      </c>
      <c r="BU94" s="12">
        <v>501.60597000000001</v>
      </c>
      <c r="BV94" s="12">
        <v>382.57054673000005</v>
      </c>
      <c r="BW94" s="8">
        <v>166904</v>
      </c>
      <c r="BX94" s="12">
        <v>16.09276177090652</v>
      </c>
      <c r="BY94">
        <v>13.200000000000003</v>
      </c>
      <c r="BZ94" s="12" t="s">
        <v>102</v>
      </c>
      <c r="CA94" s="7">
        <v>43936</v>
      </c>
      <c r="CB94" s="12">
        <v>467.05441999999999</v>
      </c>
      <c r="CC94" s="12">
        <v>336.50570608999999</v>
      </c>
      <c r="CD94" s="8">
        <v>162569</v>
      </c>
      <c r="CE94" s="12">
        <v>12.747426761678552</v>
      </c>
      <c r="CF94" s="12">
        <v>10.049999999999997</v>
      </c>
      <c r="CG94" s="12" t="s">
        <v>102</v>
      </c>
      <c r="CH94" s="10">
        <v>43934</v>
      </c>
      <c r="CI94" s="12">
        <v>131.70394999999999</v>
      </c>
      <c r="CJ94" s="12">
        <v>83.910665289999997</v>
      </c>
      <c r="CK94" s="8">
        <v>53318</v>
      </c>
      <c r="CL94" s="12">
        <v>-4.4663133989401906</v>
      </c>
      <c r="CM94" s="12">
        <v>5.0500000000000043</v>
      </c>
      <c r="CN94" s="12" t="s">
        <v>102</v>
      </c>
      <c r="CO94" s="10">
        <v>43930</v>
      </c>
      <c r="CP94" s="12">
        <v>326.50639999999999</v>
      </c>
      <c r="CQ94" s="12">
        <v>204.45666187</v>
      </c>
      <c r="CR94" s="8">
        <v>105806</v>
      </c>
      <c r="CS94" s="12">
        <v>19.395017793594292</v>
      </c>
      <c r="CT94" s="12">
        <v>10.099999999999994</v>
      </c>
      <c r="CU94" s="12" t="s">
        <v>102</v>
      </c>
      <c r="CV94" s="10">
        <v>43929</v>
      </c>
      <c r="CW94" s="12">
        <v>305.35638999999998</v>
      </c>
      <c r="CX94" s="12">
        <v>173.73475277</v>
      </c>
      <c r="CY94" s="8">
        <v>86418</v>
      </c>
      <c r="CZ94" s="12">
        <v>-0.35429583702391998</v>
      </c>
      <c r="DA94" s="12">
        <v>7.2999999999999972</v>
      </c>
      <c r="DD94" t="str">
        <f t="shared" si="154"/>
        <v>MOTHERSUMI</v>
      </c>
      <c r="DE94" s="12">
        <v>-32.537371153978697</v>
      </c>
      <c r="DF94" s="12">
        <v>211.21114168036729</v>
      </c>
      <c r="DG94" s="12">
        <v>-29.999869223826796</v>
      </c>
      <c r="DH94" s="12">
        <v>248.32290856899198</v>
      </c>
      <c r="DI94" s="12">
        <v>-27.435267877705421</v>
      </c>
      <c r="DJ94" s="12">
        <v>-44.527902833433679</v>
      </c>
      <c r="DK94" s="12">
        <v>-31.75108285249652</v>
      </c>
      <c r="DL94" s="12">
        <v>40.813661292737891</v>
      </c>
      <c r="DM94" s="12">
        <v>-58.750883787843613</v>
      </c>
      <c r="DN94" s="12">
        <v>33.841586853521697</v>
      </c>
      <c r="DO94" s="12">
        <v>7.397756775323959</v>
      </c>
      <c r="DP94" s="12">
        <v>254.62445887158282</v>
      </c>
      <c r="DQ94" s="12">
        <v>-59.662674299799335</v>
      </c>
      <c r="DT94" t="str">
        <f t="shared" si="155"/>
        <v>MOTHERSUMI</v>
      </c>
      <c r="DU94" s="13">
        <v>-28.20326419890899</v>
      </c>
      <c r="DV94" s="13">
        <v>232.60156538421134</v>
      </c>
      <c r="DW94" s="13">
        <v>-28.805984376323103</v>
      </c>
      <c r="DX94" s="13">
        <v>268.56881208304554</v>
      </c>
      <c r="DY94" s="13">
        <v>-29.525685201036474</v>
      </c>
      <c r="DZ94" s="13">
        <v>-43.386381041372218</v>
      </c>
      <c r="EA94" s="13">
        <v>-32.629131900848037</v>
      </c>
      <c r="EB94" s="13">
        <v>21.802100095356316</v>
      </c>
      <c r="EC94" s="13">
        <v>-58.914577484649186</v>
      </c>
      <c r="ED94" s="13">
        <v>51.045794205590958</v>
      </c>
      <c r="EE94" s="13">
        <v>13.689170735095887</v>
      </c>
      <c r="EF94" s="13">
        <v>301.02852828900507</v>
      </c>
      <c r="EG94" s="13">
        <v>-58.959192367449951</v>
      </c>
      <c r="EI94" t="str">
        <f t="shared" si="156"/>
        <v>MOTHERSUMI</v>
      </c>
      <c r="EJ94" s="12">
        <f t="shared" si="219"/>
        <v>548.41389000000004</v>
      </c>
      <c r="EK94" s="12">
        <f t="shared" si="220"/>
        <v>812.91508999999996</v>
      </c>
      <c r="EL94" s="12">
        <f t="shared" si="221"/>
        <v>261.21015</v>
      </c>
      <c r="EM94" s="12">
        <f t="shared" si="222"/>
        <v>373.15665999999999</v>
      </c>
      <c r="EN94" s="12">
        <f t="shared" si="223"/>
        <v>107.12952</v>
      </c>
      <c r="EO94" s="12">
        <f t="shared" si="224"/>
        <v>147.63303999999999</v>
      </c>
      <c r="EP94" s="12">
        <f t="shared" si="225"/>
        <v>266.13927999999999</v>
      </c>
      <c r="EQ94" s="12">
        <f t="shared" si="226"/>
        <v>389.95384999999999</v>
      </c>
      <c r="ER94" s="12">
        <f t="shared" si="227"/>
        <v>276.92899</v>
      </c>
      <c r="ES94" s="12">
        <f t="shared" si="228"/>
        <v>671.35739000000001</v>
      </c>
      <c r="ET94" s="12">
        <f t="shared" si="229"/>
        <v>501.60597000000001</v>
      </c>
      <c r="EU94" s="12">
        <f t="shared" si="230"/>
        <v>467.05441999999999</v>
      </c>
      <c r="EV94" s="12">
        <f t="shared" si="231"/>
        <v>131.70394999999999</v>
      </c>
      <c r="EW94" s="12">
        <f t="shared" si="232"/>
        <v>326.50639999999999</v>
      </c>
      <c r="EZ94" s="10" t="str">
        <f t="shared" si="157"/>
        <v>MOTHERSUMI</v>
      </c>
      <c r="FA94" s="12">
        <f t="shared" si="233"/>
        <v>482.4273</v>
      </c>
      <c r="FB94" s="12">
        <f t="shared" si="234"/>
        <v>340.40889199999998</v>
      </c>
      <c r="FC94" s="12">
        <f t="shared" si="235"/>
        <v>329.38332249999996</v>
      </c>
      <c r="FD94" s="12">
        <f t="shared" si="236"/>
        <v>364.0995930769231</v>
      </c>
      <c r="FF94" s="12"/>
      <c r="FG94" s="10" t="str">
        <f t="shared" si="158"/>
        <v>MOTHERSUMI</v>
      </c>
      <c r="FH94" s="12">
        <f t="shared" si="159"/>
        <v>487.05464180500002</v>
      </c>
      <c r="FI94" s="12">
        <f t="shared" si="160"/>
        <v>678.37992406000001</v>
      </c>
      <c r="FJ94" s="12">
        <f t="shared" si="161"/>
        <v>203.96173519999999</v>
      </c>
      <c r="FK94" s="12">
        <f t="shared" si="162"/>
        <v>286.48719054999998</v>
      </c>
      <c r="FL94" s="12">
        <f t="shared" si="163"/>
        <v>77.729634509999997</v>
      </c>
      <c r="FM94" s="12">
        <f t="shared" si="164"/>
        <v>110.294984395</v>
      </c>
      <c r="FN94" s="12">
        <f t="shared" si="165"/>
        <v>194.82058632499999</v>
      </c>
      <c r="FO94" s="12">
        <f t="shared" si="166"/>
        <v>289.176303975</v>
      </c>
      <c r="FP94" s="12">
        <f t="shared" si="167"/>
        <v>237.41487523499998</v>
      </c>
      <c r="FQ94" s="12">
        <f t="shared" si="168"/>
        <v>577.85672070500004</v>
      </c>
      <c r="FR94" s="12">
        <f t="shared" si="169"/>
        <v>382.57054673000005</v>
      </c>
      <c r="FS94" s="12">
        <f t="shared" si="170"/>
        <v>336.50570608999999</v>
      </c>
      <c r="FT94" s="12">
        <f t="shared" si="171"/>
        <v>83.910665289999997</v>
      </c>
      <c r="FU94" s="12">
        <f t="shared" si="172"/>
        <v>204.45666187</v>
      </c>
      <c r="FX94" s="10" t="str">
        <f t="shared" si="173"/>
        <v>MOTHERSUMI</v>
      </c>
      <c r="FY94" s="12">
        <f t="shared" si="237"/>
        <v>389.60961660333334</v>
      </c>
      <c r="FZ94" s="12">
        <f t="shared" si="238"/>
        <v>271.37069374300006</v>
      </c>
      <c r="GA94" s="12">
        <f t="shared" si="239"/>
        <v>259.78315428125006</v>
      </c>
      <c r="GB94" s="12">
        <f t="shared" si="240"/>
        <v>281.81273345653847</v>
      </c>
      <c r="GE94" s="10" t="str">
        <f t="shared" si="174"/>
        <v>MOTHERSUMI</v>
      </c>
      <c r="GF94" s="8">
        <f t="shared" si="175"/>
        <v>214796</v>
      </c>
      <c r="GG94" s="8">
        <f t="shared" si="176"/>
        <v>276657</v>
      </c>
      <c r="GH94">
        <f t="shared" si="177"/>
        <v>82498</v>
      </c>
      <c r="GI94" s="8">
        <f t="shared" si="178"/>
        <v>129079</v>
      </c>
      <c r="GJ94" s="8">
        <f t="shared" si="179"/>
        <v>49100</v>
      </c>
      <c r="GK94" s="8">
        <f t="shared" si="180"/>
        <v>52512</v>
      </c>
      <c r="GL94">
        <f t="shared" si="181"/>
        <v>93361</v>
      </c>
      <c r="GM94" s="8">
        <f t="shared" si="182"/>
        <v>151487</v>
      </c>
      <c r="GN94" s="8">
        <f t="shared" si="183"/>
        <v>146685</v>
      </c>
      <c r="GO94" s="8">
        <f t="shared" si="184"/>
        <v>229271</v>
      </c>
      <c r="GP94" s="8">
        <f t="shared" si="185"/>
        <v>166904</v>
      </c>
      <c r="GQ94" s="8">
        <f t="shared" si="186"/>
        <v>162569</v>
      </c>
      <c r="GR94" s="8">
        <f t="shared" si="187"/>
        <v>53318</v>
      </c>
      <c r="GS94" s="8">
        <f t="shared" si="188"/>
        <v>105806</v>
      </c>
      <c r="GV94" s="10" t="str">
        <f t="shared" si="153"/>
        <v>MOTHERSUMI</v>
      </c>
      <c r="GW94" s="8">
        <f t="shared" si="241"/>
        <v>162744.66666666666</v>
      </c>
      <c r="GX94" s="8">
        <f t="shared" si="242"/>
        <v>117969.2</v>
      </c>
      <c r="GY94" s="8">
        <f t="shared" si="243"/>
        <v>122672.375</v>
      </c>
      <c r="GZ94" s="8">
        <f t="shared" si="244"/>
        <v>130711.30769230769</v>
      </c>
      <c r="HC94" s="10" t="str">
        <f t="shared" si="189"/>
        <v>MOTHERSUMI</v>
      </c>
      <c r="HD94" s="12">
        <f t="shared" si="190"/>
        <v>8.7223587223587149</v>
      </c>
      <c r="HE94" s="12">
        <f t="shared" si="191"/>
        <v>4.3422733077905571</v>
      </c>
      <c r="HF94" s="12">
        <f t="shared" si="192"/>
        <v>1.3671874999999964</v>
      </c>
      <c r="HG94" s="12">
        <f t="shared" si="193"/>
        <v>6.25</v>
      </c>
      <c r="HH94" s="12">
        <f t="shared" si="194"/>
        <v>-2.3097826086956368</v>
      </c>
      <c r="HI94" s="12">
        <f t="shared" si="195"/>
        <v>0.75187969924811637</v>
      </c>
      <c r="HJ94" s="12">
        <f t="shared" si="196"/>
        <v>2.0847810979847115</v>
      </c>
      <c r="HK94" s="12">
        <f t="shared" si="197"/>
        <v>-15.112160566706018</v>
      </c>
      <c r="HL94" s="12">
        <f t="shared" si="198"/>
        <v>-2.7649769585253359</v>
      </c>
      <c r="HM94" s="12">
        <f t="shared" si="199"/>
        <v>6.3190184049079816</v>
      </c>
      <c r="HN94" s="12">
        <f t="shared" si="200"/>
        <v>16.09276177090652</v>
      </c>
      <c r="HO94" s="12">
        <f t="shared" si="201"/>
        <v>12.747426761678552</v>
      </c>
      <c r="HP94" s="12">
        <f t="shared" si="202"/>
        <v>-4.4663133989401906</v>
      </c>
      <c r="HQ94" s="12">
        <f t="shared" si="203"/>
        <v>19.395017793594292</v>
      </c>
      <c r="HT94" s="10" t="str">
        <f t="shared" si="204"/>
        <v>MOTHERSUMI</v>
      </c>
      <c r="HU94" s="13">
        <f t="shared" si="205"/>
        <v>6.7000000000000028</v>
      </c>
      <c r="HV94" s="12">
        <f t="shared" si="206"/>
        <v>6.3499999999999943</v>
      </c>
      <c r="HW94" s="12">
        <f t="shared" si="207"/>
        <v>4.8999999999999915</v>
      </c>
      <c r="HX94" s="12">
        <f t="shared" si="208"/>
        <v>6.3500000000000085</v>
      </c>
      <c r="HY94">
        <f t="shared" si="209"/>
        <v>2.9000000000000057</v>
      </c>
      <c r="HZ94" s="12">
        <f t="shared" si="210"/>
        <v>3.25</v>
      </c>
      <c r="IA94" s="12">
        <f t="shared" si="211"/>
        <v>4.1499999999999915</v>
      </c>
      <c r="IB94" s="12">
        <f t="shared" si="212"/>
        <v>8.7000000000000028</v>
      </c>
      <c r="IC94" s="12">
        <f t="shared" si="213"/>
        <v>4.7000000000000028</v>
      </c>
      <c r="ID94" s="12">
        <f t="shared" si="214"/>
        <v>8.1500000000000057</v>
      </c>
      <c r="IE94">
        <f t="shared" si="215"/>
        <v>13.200000000000003</v>
      </c>
      <c r="IF94" s="12">
        <f t="shared" si="216"/>
        <v>10.049999999999997</v>
      </c>
      <c r="IG94" s="12">
        <f t="shared" si="217"/>
        <v>5.0500000000000043</v>
      </c>
      <c r="IH94" s="12">
        <f t="shared" si="218"/>
        <v>10.099999999999994</v>
      </c>
      <c r="II94" s="13" t="str">
        <f t="shared" si="245"/>
        <v/>
      </c>
      <c r="IJ94" t="str">
        <f t="shared" si="246"/>
        <v/>
      </c>
      <c r="IK94" t="str">
        <f t="shared" si="247"/>
        <v/>
      </c>
      <c r="IL94" t="str">
        <f t="shared" si="248"/>
        <v/>
      </c>
    </row>
    <row r="95" spans="1:246" x14ac:dyDescent="0.25">
      <c r="A95" t="s">
        <v>103</v>
      </c>
      <c r="B95" s="10">
        <v>43951</v>
      </c>
      <c r="C95" s="12">
        <v>0.188</v>
      </c>
      <c r="D95" s="12">
        <v>114.51594458499999</v>
      </c>
      <c r="E95" s="8">
        <v>10645</v>
      </c>
      <c r="F95" s="12">
        <v>1.1929997618392145</v>
      </c>
      <c r="G95" s="13">
        <v>2300.0500000000029</v>
      </c>
      <c r="H95" s="10" t="s">
        <v>103</v>
      </c>
      <c r="I95" s="10">
        <v>43950</v>
      </c>
      <c r="J95" s="12">
        <v>8.0350000000000005E-2</v>
      </c>
      <c r="K95" s="12">
        <v>47.615402015000001</v>
      </c>
      <c r="L95" s="8">
        <v>4927</v>
      </c>
      <c r="M95" s="12">
        <v>-1.2272389493480401E-2</v>
      </c>
      <c r="N95" s="12">
        <v>850</v>
      </c>
      <c r="O95" s="12" t="s">
        <v>103</v>
      </c>
      <c r="P95" s="10">
        <v>43949</v>
      </c>
      <c r="Q95" s="12">
        <v>6.2330000000000003E-2</v>
      </c>
      <c r="R95" s="12">
        <v>36.716949955000004</v>
      </c>
      <c r="S95">
        <v>4594</v>
      </c>
      <c r="T95" s="12">
        <v>-0.34886342811733312</v>
      </c>
      <c r="U95" s="12">
        <v>1250</v>
      </c>
      <c r="V95" s="12" t="s">
        <v>103</v>
      </c>
      <c r="W95" s="7">
        <v>43948</v>
      </c>
      <c r="X95" s="12">
        <v>7.8210000000000002E-2</v>
      </c>
      <c r="Y95" s="12">
        <v>46.29569515</v>
      </c>
      <c r="Z95" s="8">
        <v>4731</v>
      </c>
      <c r="AA95" s="12">
        <v>0.62987412720600733</v>
      </c>
      <c r="AB95" s="12">
        <v>1484.5999999999985</v>
      </c>
      <c r="AC95" s="8" t="s">
        <v>103</v>
      </c>
      <c r="AD95" s="10">
        <v>43945</v>
      </c>
      <c r="AE95" s="12">
        <v>8.1189999999999998E-2</v>
      </c>
      <c r="AF95" s="12">
        <v>47.607294185000001</v>
      </c>
      <c r="AG95" s="8">
        <v>5355</v>
      </c>
      <c r="AH95" s="12">
        <v>6.4637167478399968E-2</v>
      </c>
      <c r="AI95">
        <v>1200</v>
      </c>
      <c r="AJ95" s="12" t="s">
        <v>103</v>
      </c>
      <c r="AK95" s="7">
        <v>43944</v>
      </c>
      <c r="AL95" s="12">
        <v>8.6879999999999999E-2</v>
      </c>
      <c r="AM95" s="12">
        <v>51.171254839999996</v>
      </c>
      <c r="AN95" s="8">
        <v>5458</v>
      </c>
      <c r="AO95" s="12">
        <v>0.8039064304785446</v>
      </c>
      <c r="AP95" s="12">
        <v>841.84999999999854</v>
      </c>
      <c r="AQ95" t="s">
        <v>103</v>
      </c>
      <c r="AR95" s="10">
        <v>43943</v>
      </c>
      <c r="AS95" s="12">
        <v>0.14951</v>
      </c>
      <c r="AT95" s="12">
        <v>87.572440620000009</v>
      </c>
      <c r="AU95">
        <v>9860</v>
      </c>
      <c r="AV95" s="12">
        <v>-1.1326812735975265</v>
      </c>
      <c r="AW95" s="12">
        <v>1660.9000000000015</v>
      </c>
      <c r="AX95" s="10" t="s">
        <v>103</v>
      </c>
      <c r="AY95" s="10">
        <v>43942</v>
      </c>
      <c r="AZ95" s="12">
        <v>0.12670000000000001</v>
      </c>
      <c r="BA95" s="12">
        <v>75.436910920000003</v>
      </c>
      <c r="BB95" s="8">
        <v>8044</v>
      </c>
      <c r="BC95" s="12">
        <v>-4.2910204613580083</v>
      </c>
      <c r="BD95" s="12">
        <v>2292.9000000000015</v>
      </c>
      <c r="BE95" s="12" t="s">
        <v>103</v>
      </c>
      <c r="BF95" s="10">
        <v>43941</v>
      </c>
      <c r="BG95" s="12">
        <v>9.8470000000000002E-2</v>
      </c>
      <c r="BH95" s="12">
        <v>60.629068829999994</v>
      </c>
      <c r="BI95">
        <v>6478</v>
      </c>
      <c r="BJ95" s="12">
        <v>-0.71108385533021334</v>
      </c>
      <c r="BK95" s="12">
        <v>850</v>
      </c>
      <c r="BL95" s="12" t="s">
        <v>103</v>
      </c>
      <c r="BM95" s="7">
        <v>43938</v>
      </c>
      <c r="BN95" s="12">
        <v>0.15847</v>
      </c>
      <c r="BO95" s="12">
        <v>97.626019045000007</v>
      </c>
      <c r="BP95" s="8">
        <v>10960</v>
      </c>
      <c r="BQ95" s="12">
        <v>1.147631030791556</v>
      </c>
      <c r="BR95" s="12">
        <v>1340</v>
      </c>
      <c r="BS95" t="s">
        <v>103</v>
      </c>
      <c r="BT95" s="10">
        <v>43937</v>
      </c>
      <c r="BU95" s="12">
        <v>0.22062000000000001</v>
      </c>
      <c r="BV95" s="12">
        <v>130.38601488</v>
      </c>
      <c r="BW95" s="8">
        <v>14368</v>
      </c>
      <c r="BX95" s="12">
        <v>6.2386631311745901</v>
      </c>
      <c r="BY95">
        <v>4987.9000000000015</v>
      </c>
      <c r="BZ95" s="12" t="s">
        <v>103</v>
      </c>
      <c r="CA95" s="7">
        <v>43936</v>
      </c>
      <c r="CB95" s="12">
        <v>0.17186999999999999</v>
      </c>
      <c r="CC95" s="12">
        <v>98.89969189</v>
      </c>
      <c r="CD95" s="8">
        <v>10921</v>
      </c>
      <c r="CE95" s="12">
        <v>1.3937476480559144E-3</v>
      </c>
      <c r="CF95" s="12">
        <v>1740</v>
      </c>
      <c r="CG95" s="12" t="s">
        <v>103</v>
      </c>
      <c r="CH95" s="10">
        <v>43934</v>
      </c>
      <c r="CI95" s="12">
        <v>0.13752</v>
      </c>
      <c r="CJ95" s="12">
        <v>80.108909554999997</v>
      </c>
      <c r="CK95" s="8">
        <v>9793</v>
      </c>
      <c r="CL95" s="12">
        <v>-4.8567177458724835</v>
      </c>
      <c r="CM95" s="12">
        <v>2730.4000000000015</v>
      </c>
      <c r="CN95" s="12" t="s">
        <v>103</v>
      </c>
      <c r="CO95" s="10">
        <v>43930</v>
      </c>
      <c r="CP95" s="12">
        <v>0.17979999999999999</v>
      </c>
      <c r="CQ95" s="12">
        <v>106.525621465</v>
      </c>
      <c r="CR95" s="8">
        <v>11689</v>
      </c>
      <c r="CS95" s="12">
        <v>5.6972071485104347</v>
      </c>
      <c r="CT95" s="12">
        <v>2759.8500000000058</v>
      </c>
      <c r="CU95" s="12" t="s">
        <v>103</v>
      </c>
      <c r="CV95" s="10">
        <v>43929</v>
      </c>
      <c r="CW95" s="12">
        <v>0.15231</v>
      </c>
      <c r="CX95" s="12">
        <v>88.297571210000001</v>
      </c>
      <c r="CY95" s="8">
        <v>10247</v>
      </c>
      <c r="CZ95" s="12">
        <v>-1.2063038714200225</v>
      </c>
      <c r="DA95" s="12">
        <v>3200</v>
      </c>
      <c r="DD95" t="str">
        <f t="shared" si="154"/>
        <v>MRF</v>
      </c>
      <c r="DE95" s="12">
        <v>133.97635345364031</v>
      </c>
      <c r="DF95" s="12">
        <v>28.910636932456278</v>
      </c>
      <c r="DG95" s="12">
        <v>-20.304308911903846</v>
      </c>
      <c r="DH95" s="12">
        <v>-3.6704027589604586</v>
      </c>
      <c r="DI95" s="12">
        <v>-6.5492633517495404</v>
      </c>
      <c r="DJ95" s="12">
        <v>-41.890174570262865</v>
      </c>
      <c r="DK95" s="12">
        <v>18.003157063930541</v>
      </c>
      <c r="DL95" s="12">
        <v>28.668630039605976</v>
      </c>
      <c r="DM95" s="12">
        <v>-37.862055909635892</v>
      </c>
      <c r="DN95" s="12">
        <v>-28.170610098812443</v>
      </c>
      <c r="DO95" s="12">
        <v>28.364461511607619</v>
      </c>
      <c r="DP95" s="12">
        <v>24.978184991273991</v>
      </c>
      <c r="DQ95" s="12">
        <v>-23.515016685205779</v>
      </c>
      <c r="DT95" t="str">
        <f t="shared" si="155"/>
        <v>MRF</v>
      </c>
      <c r="DU95" s="13">
        <v>140.50189589688796</v>
      </c>
      <c r="DV95" s="13">
        <v>29.682345819456824</v>
      </c>
      <c r="DW95" s="13">
        <v>-20.690358280536579</v>
      </c>
      <c r="DX95" s="13">
        <v>-2.7550379778005869</v>
      </c>
      <c r="DY95" s="13">
        <v>-6.9647708779931801</v>
      </c>
      <c r="DZ95" s="13">
        <v>-41.566942204973358</v>
      </c>
      <c r="EA95" s="13">
        <v>16.086991834633313</v>
      </c>
      <c r="EB95" s="13">
        <v>24.423667352570174</v>
      </c>
      <c r="EC95" s="13">
        <v>-37.896608482976795</v>
      </c>
      <c r="ED95" s="13">
        <v>-25.125390836701673</v>
      </c>
      <c r="EE95" s="13">
        <v>31.836623945219454</v>
      </c>
      <c r="EF95" s="13">
        <v>23.456544895420034</v>
      </c>
      <c r="EG95" s="13">
        <v>-24.798458386538925</v>
      </c>
      <c r="EI95" t="str">
        <f t="shared" si="156"/>
        <v>MRF</v>
      </c>
      <c r="EJ95" s="12">
        <f t="shared" si="219"/>
        <v>0.188</v>
      </c>
      <c r="EK95" s="12">
        <f t="shared" si="220"/>
        <v>8.0350000000000005E-2</v>
      </c>
      <c r="EL95" s="12">
        <f t="shared" si="221"/>
        <v>6.2330000000000003E-2</v>
      </c>
      <c r="EM95" s="12">
        <f t="shared" si="222"/>
        <v>7.8210000000000002E-2</v>
      </c>
      <c r="EN95" s="12">
        <f t="shared" si="223"/>
        <v>8.1189999999999998E-2</v>
      </c>
      <c r="EO95" s="12">
        <f t="shared" si="224"/>
        <v>8.6879999999999999E-2</v>
      </c>
      <c r="EP95" s="12">
        <f t="shared" si="225"/>
        <v>0.14951</v>
      </c>
      <c r="EQ95" s="12">
        <f t="shared" si="226"/>
        <v>0.12670000000000001</v>
      </c>
      <c r="ER95" s="12">
        <f t="shared" si="227"/>
        <v>9.8470000000000002E-2</v>
      </c>
      <c r="ES95" s="12">
        <f t="shared" si="228"/>
        <v>0.15847</v>
      </c>
      <c r="ET95" s="12">
        <f t="shared" si="229"/>
        <v>0.22062000000000001</v>
      </c>
      <c r="EU95" s="12">
        <f t="shared" si="230"/>
        <v>0.17186999999999999</v>
      </c>
      <c r="EV95" s="12">
        <f t="shared" si="231"/>
        <v>0.13752</v>
      </c>
      <c r="EW95" s="12">
        <f t="shared" si="232"/>
        <v>0.17979999999999999</v>
      </c>
      <c r="EZ95" s="10" t="str">
        <f t="shared" si="157"/>
        <v>MRF</v>
      </c>
      <c r="FA95" s="12">
        <f t="shared" si="233"/>
        <v>7.3630000000000001E-2</v>
      </c>
      <c r="FB95" s="12">
        <f t="shared" si="234"/>
        <v>7.7792E-2</v>
      </c>
      <c r="FC95" s="12">
        <f t="shared" si="235"/>
        <v>9.5455000000000012E-2</v>
      </c>
      <c r="FD95" s="12">
        <f t="shared" si="236"/>
        <v>0.12553230769230769</v>
      </c>
      <c r="FF95" s="12"/>
      <c r="FG95" s="10" t="str">
        <f t="shared" si="158"/>
        <v>MRF</v>
      </c>
      <c r="FH95" s="12">
        <f t="shared" si="159"/>
        <v>114.51594458499999</v>
      </c>
      <c r="FI95" s="12">
        <f t="shared" si="160"/>
        <v>47.615402015000001</v>
      </c>
      <c r="FJ95" s="12">
        <f t="shared" si="161"/>
        <v>36.716949955000004</v>
      </c>
      <c r="FK95" s="12">
        <f t="shared" si="162"/>
        <v>46.29569515</v>
      </c>
      <c r="FL95" s="12">
        <f t="shared" si="163"/>
        <v>47.607294185000001</v>
      </c>
      <c r="FM95" s="12">
        <f t="shared" si="164"/>
        <v>51.171254839999996</v>
      </c>
      <c r="FN95" s="12">
        <f t="shared" si="165"/>
        <v>87.572440620000009</v>
      </c>
      <c r="FO95" s="12">
        <f t="shared" si="166"/>
        <v>75.436910920000003</v>
      </c>
      <c r="FP95" s="12">
        <f t="shared" si="167"/>
        <v>60.629068829999994</v>
      </c>
      <c r="FQ95" s="12">
        <f t="shared" si="168"/>
        <v>97.626019045000007</v>
      </c>
      <c r="FR95" s="12">
        <f t="shared" si="169"/>
        <v>130.38601488</v>
      </c>
      <c r="FS95" s="12">
        <f t="shared" si="170"/>
        <v>98.89969189</v>
      </c>
      <c r="FT95" s="12">
        <f t="shared" si="171"/>
        <v>80.108909554999997</v>
      </c>
      <c r="FU95" s="12">
        <f t="shared" si="172"/>
        <v>106.525621465</v>
      </c>
      <c r="FX95" s="10" t="str">
        <f t="shared" si="173"/>
        <v>MRF</v>
      </c>
      <c r="FY95" s="12">
        <f t="shared" si="237"/>
        <v>43.542682373333342</v>
      </c>
      <c r="FZ95" s="12">
        <f t="shared" si="238"/>
        <v>45.881319228999999</v>
      </c>
      <c r="GA95" s="12">
        <f t="shared" si="239"/>
        <v>56.630627064375005</v>
      </c>
      <c r="GB95" s="12">
        <f t="shared" si="240"/>
        <v>74.353174873076924</v>
      </c>
      <c r="GE95" s="10" t="str">
        <f t="shared" si="174"/>
        <v>MRF</v>
      </c>
      <c r="GF95" s="8">
        <f t="shared" si="175"/>
        <v>10645</v>
      </c>
      <c r="GG95" s="8">
        <f t="shared" si="176"/>
        <v>4927</v>
      </c>
      <c r="GH95">
        <f t="shared" si="177"/>
        <v>4594</v>
      </c>
      <c r="GI95" s="8">
        <f t="shared" si="178"/>
        <v>4731</v>
      </c>
      <c r="GJ95" s="8">
        <f t="shared" si="179"/>
        <v>5355</v>
      </c>
      <c r="GK95" s="8">
        <f t="shared" si="180"/>
        <v>5458</v>
      </c>
      <c r="GL95">
        <f t="shared" si="181"/>
        <v>9860</v>
      </c>
      <c r="GM95" s="8">
        <f t="shared" si="182"/>
        <v>8044</v>
      </c>
      <c r="GN95" s="8">
        <f t="shared" si="183"/>
        <v>6478</v>
      </c>
      <c r="GO95" s="8">
        <f t="shared" si="184"/>
        <v>10960</v>
      </c>
      <c r="GP95" s="8">
        <f t="shared" si="185"/>
        <v>14368</v>
      </c>
      <c r="GQ95" s="8">
        <f t="shared" si="186"/>
        <v>10921</v>
      </c>
      <c r="GR95" s="8">
        <f t="shared" si="187"/>
        <v>9793</v>
      </c>
      <c r="GS95" s="8">
        <f t="shared" si="188"/>
        <v>11689</v>
      </c>
      <c r="GV95" s="10" t="str">
        <f t="shared" si="153"/>
        <v>MRF</v>
      </c>
      <c r="GW95" s="8">
        <f t="shared" si="241"/>
        <v>4750.666666666667</v>
      </c>
      <c r="GX95" s="8">
        <f t="shared" si="242"/>
        <v>5013</v>
      </c>
      <c r="GY95" s="8">
        <f t="shared" si="243"/>
        <v>6180.875</v>
      </c>
      <c r="GZ95" s="8">
        <f t="shared" si="244"/>
        <v>8244.461538461539</v>
      </c>
      <c r="HC95" s="10" t="str">
        <f t="shared" si="189"/>
        <v>MRF</v>
      </c>
      <c r="HD95" s="12">
        <f t="shared" si="190"/>
        <v>1.1929997618392145</v>
      </c>
      <c r="HE95" s="12">
        <f t="shared" si="191"/>
        <v>-1.2272389493480401E-2</v>
      </c>
      <c r="HF95" s="12">
        <f t="shared" si="192"/>
        <v>-0.34886342811733312</v>
      </c>
      <c r="HG95" s="12">
        <f t="shared" si="193"/>
        <v>0.62987412720600733</v>
      </c>
      <c r="HH95" s="12">
        <f t="shared" si="194"/>
        <v>6.4637167478399968E-2</v>
      </c>
      <c r="HI95" s="12">
        <f t="shared" si="195"/>
        <v>0.8039064304785446</v>
      </c>
      <c r="HJ95" s="12">
        <f t="shared" si="196"/>
        <v>-1.1326812735975265</v>
      </c>
      <c r="HK95" s="12">
        <f t="shared" si="197"/>
        <v>-4.2910204613580083</v>
      </c>
      <c r="HL95" s="12">
        <f t="shared" si="198"/>
        <v>-0.71108385533021334</v>
      </c>
      <c r="HM95" s="12">
        <f t="shared" si="199"/>
        <v>1.147631030791556</v>
      </c>
      <c r="HN95" s="12">
        <f t="shared" si="200"/>
        <v>6.2386631311745901</v>
      </c>
      <c r="HO95" s="12">
        <f t="shared" si="201"/>
        <v>1.3937476480559144E-3</v>
      </c>
      <c r="HP95" s="12">
        <f t="shared" si="202"/>
        <v>-4.8567177458724835</v>
      </c>
      <c r="HQ95" s="12">
        <f t="shared" si="203"/>
        <v>5.6972071485104347</v>
      </c>
      <c r="HT95" s="10" t="str">
        <f t="shared" si="204"/>
        <v>MRF</v>
      </c>
      <c r="HU95" s="13">
        <f t="shared" si="205"/>
        <v>2300.0500000000029</v>
      </c>
      <c r="HV95" s="12">
        <f t="shared" si="206"/>
        <v>850</v>
      </c>
      <c r="HW95" s="12">
        <f t="shared" si="207"/>
        <v>1250</v>
      </c>
      <c r="HX95" s="12">
        <f t="shared" si="208"/>
        <v>1484.5999999999985</v>
      </c>
      <c r="HY95">
        <f t="shared" si="209"/>
        <v>1200</v>
      </c>
      <c r="HZ95" s="12">
        <f t="shared" si="210"/>
        <v>841.84999999999854</v>
      </c>
      <c r="IA95" s="12">
        <f t="shared" si="211"/>
        <v>1660.9000000000015</v>
      </c>
      <c r="IB95" s="12">
        <f t="shared" si="212"/>
        <v>2292.9000000000015</v>
      </c>
      <c r="IC95" s="12">
        <f t="shared" si="213"/>
        <v>850</v>
      </c>
      <c r="ID95" s="12">
        <f t="shared" si="214"/>
        <v>1340</v>
      </c>
      <c r="IE95">
        <f t="shared" si="215"/>
        <v>4987.9000000000015</v>
      </c>
      <c r="IF95" s="12">
        <f t="shared" si="216"/>
        <v>1740</v>
      </c>
      <c r="IG95" s="12">
        <f t="shared" si="217"/>
        <v>2730.4000000000015</v>
      </c>
      <c r="IH95" s="12">
        <f t="shared" si="218"/>
        <v>2759.8500000000058</v>
      </c>
      <c r="II95" s="13" t="str">
        <f t="shared" si="245"/>
        <v/>
      </c>
      <c r="IJ95" t="str">
        <f t="shared" si="246"/>
        <v/>
      </c>
      <c r="IK95" t="str">
        <f t="shared" si="247"/>
        <v/>
      </c>
      <c r="IL95" t="str">
        <f t="shared" si="248"/>
        <v/>
      </c>
    </row>
    <row r="96" spans="1:246" x14ac:dyDescent="0.25">
      <c r="A96" t="s">
        <v>104</v>
      </c>
      <c r="B96" s="10">
        <v>43951</v>
      </c>
      <c r="C96" s="12">
        <v>31.623930000000001</v>
      </c>
      <c r="D96" s="12">
        <v>271.28982425999999</v>
      </c>
      <c r="E96" s="8">
        <v>83577</v>
      </c>
      <c r="F96" s="12">
        <v>5.2171802960446492</v>
      </c>
      <c r="G96" s="13">
        <v>51.75</v>
      </c>
      <c r="H96" s="10" t="s">
        <v>104</v>
      </c>
      <c r="I96" s="10">
        <v>43950</v>
      </c>
      <c r="J96" s="12">
        <v>10.870419999999999</v>
      </c>
      <c r="K96" s="12">
        <v>89.990554715000002</v>
      </c>
      <c r="L96" s="8">
        <v>25971</v>
      </c>
      <c r="M96" s="12">
        <v>-0.22380837164287717</v>
      </c>
      <c r="N96" s="12">
        <v>23.400000000000091</v>
      </c>
      <c r="O96" s="12" t="s">
        <v>104</v>
      </c>
      <c r="P96" s="10">
        <v>43949</v>
      </c>
      <c r="Q96" s="12">
        <v>16.389389999999999</v>
      </c>
      <c r="R96" s="12">
        <v>133.997415225</v>
      </c>
      <c r="S96">
        <v>42304</v>
      </c>
      <c r="T96" s="12">
        <v>1.0426193524785159</v>
      </c>
      <c r="U96" s="12">
        <v>28.600000000000023</v>
      </c>
      <c r="V96" s="12" t="s">
        <v>104</v>
      </c>
      <c r="W96" s="7">
        <v>43948</v>
      </c>
      <c r="X96" s="12">
        <v>20.25216</v>
      </c>
      <c r="Y96" s="12">
        <v>168.43890042999999</v>
      </c>
      <c r="Z96" s="8">
        <v>57727</v>
      </c>
      <c r="AA96" s="12">
        <v>0.4975735610295417</v>
      </c>
      <c r="AB96" s="12">
        <v>32.25</v>
      </c>
      <c r="AC96" s="8" t="s">
        <v>104</v>
      </c>
      <c r="AD96" s="10">
        <v>43945</v>
      </c>
      <c r="AE96" s="12">
        <v>35.383479999999999</v>
      </c>
      <c r="AF96" s="12">
        <v>287.45486277499998</v>
      </c>
      <c r="AG96" s="8">
        <v>70635</v>
      </c>
      <c r="AH96" s="12">
        <v>-3.6706227823315125E-2</v>
      </c>
      <c r="AI96">
        <v>35.950000000000045</v>
      </c>
      <c r="AJ96" s="12" t="s">
        <v>104</v>
      </c>
      <c r="AK96" s="7">
        <v>43944</v>
      </c>
      <c r="AL96" s="12">
        <v>53.073740000000001</v>
      </c>
      <c r="AM96" s="12">
        <v>433.95387208500006</v>
      </c>
      <c r="AN96" s="8">
        <v>111674</v>
      </c>
      <c r="AO96" s="12">
        <v>8.6129753914988871</v>
      </c>
      <c r="AP96" s="12">
        <v>94.850000000000023</v>
      </c>
      <c r="AQ96" t="s">
        <v>104</v>
      </c>
      <c r="AR96" s="10">
        <v>43943</v>
      </c>
      <c r="AS96" s="12">
        <v>28.96903</v>
      </c>
      <c r="AT96" s="12">
        <v>214.642362625</v>
      </c>
      <c r="AU96">
        <v>55987</v>
      </c>
      <c r="AV96" s="12">
        <v>6.372650995076631</v>
      </c>
      <c r="AW96" s="12">
        <v>50.5</v>
      </c>
      <c r="AX96" s="10" t="s">
        <v>104</v>
      </c>
      <c r="AY96" s="10">
        <v>43942</v>
      </c>
      <c r="AZ96" s="12">
        <v>17.024069999999998</v>
      </c>
      <c r="BA96" s="12">
        <v>122.13235791500001</v>
      </c>
      <c r="BB96" s="8">
        <v>35386</v>
      </c>
      <c r="BC96" s="12">
        <v>-1.9047619047619049</v>
      </c>
      <c r="BD96" s="12">
        <v>29.5</v>
      </c>
      <c r="BE96" s="12" t="s">
        <v>104</v>
      </c>
      <c r="BF96" s="10">
        <v>43941</v>
      </c>
      <c r="BG96" s="12">
        <v>52.286589999999997</v>
      </c>
      <c r="BH96" s="12">
        <v>383.86478936500004</v>
      </c>
      <c r="BI96">
        <v>82308</v>
      </c>
      <c r="BJ96" s="12">
        <v>4.1171477079796297</v>
      </c>
      <c r="BK96" s="12">
        <v>55.200000000000045</v>
      </c>
      <c r="BL96" s="12" t="s">
        <v>104</v>
      </c>
      <c r="BM96" s="7">
        <v>43938</v>
      </c>
      <c r="BN96" s="12">
        <v>40.640720000000002</v>
      </c>
      <c r="BO96" s="12">
        <v>291.531567435</v>
      </c>
      <c r="BP96" s="8">
        <v>50385</v>
      </c>
      <c r="BQ96" s="12">
        <v>1.2110726643598584</v>
      </c>
      <c r="BR96" s="12">
        <v>42.649999999999977</v>
      </c>
      <c r="BS96" t="s">
        <v>104</v>
      </c>
      <c r="BT96" s="10">
        <v>43937</v>
      </c>
      <c r="BU96" s="12">
        <v>43.303559999999997</v>
      </c>
      <c r="BV96" s="12">
        <v>296.01288075999997</v>
      </c>
      <c r="BW96" s="8">
        <v>96229</v>
      </c>
      <c r="BX96" s="12">
        <v>0.82453348763200429</v>
      </c>
      <c r="BY96">
        <v>46.549999999999955</v>
      </c>
      <c r="BZ96" s="12" t="s">
        <v>104</v>
      </c>
      <c r="CA96" s="7">
        <v>43936</v>
      </c>
      <c r="CB96" s="12">
        <v>44.728140000000003</v>
      </c>
      <c r="CC96" s="12">
        <v>313.97725831500003</v>
      </c>
      <c r="CD96" s="8">
        <v>162387</v>
      </c>
      <c r="CE96" s="12">
        <v>-7.4329758713136798</v>
      </c>
      <c r="CF96" s="12">
        <v>61.700000000000045</v>
      </c>
      <c r="CG96" s="12" t="s">
        <v>104</v>
      </c>
      <c r="CH96" s="10">
        <v>43934</v>
      </c>
      <c r="CI96" s="12">
        <v>21.657129999999999</v>
      </c>
      <c r="CJ96" s="12">
        <v>158.61025979999999</v>
      </c>
      <c r="CK96" s="8">
        <v>119542</v>
      </c>
      <c r="CL96" s="12">
        <v>1.7960405469759755</v>
      </c>
      <c r="CM96" s="12">
        <v>43.199999999999932</v>
      </c>
      <c r="CN96" s="12" t="s">
        <v>104</v>
      </c>
      <c r="CO96" s="10">
        <v>43930</v>
      </c>
      <c r="CP96" s="12">
        <v>17.225919999999999</v>
      </c>
      <c r="CQ96" s="12">
        <v>125.74104269999999</v>
      </c>
      <c r="CR96" s="8">
        <v>69837</v>
      </c>
      <c r="CS96" s="12">
        <v>7.4001309757694864</v>
      </c>
      <c r="CT96" s="12">
        <v>49.950000000000045</v>
      </c>
      <c r="CU96" s="12" t="s">
        <v>104</v>
      </c>
      <c r="CV96" s="10">
        <v>43929</v>
      </c>
      <c r="CW96" s="12">
        <v>25.024750000000001</v>
      </c>
      <c r="CX96" s="12">
        <v>177.19857145999998</v>
      </c>
      <c r="CY96" s="8">
        <v>81129</v>
      </c>
      <c r="CZ96" s="12">
        <v>2.0714655618850339</v>
      </c>
      <c r="DA96" s="12">
        <v>90.899999999999977</v>
      </c>
      <c r="DD96" t="str">
        <f t="shared" si="154"/>
        <v>MUTHOOTFIN</v>
      </c>
      <c r="DE96" s="12">
        <v>190.91727826523726</v>
      </c>
      <c r="DF96" s="12">
        <v>-33.674041559814</v>
      </c>
      <c r="DG96" s="12">
        <v>-19.073372914296556</v>
      </c>
      <c r="DH96" s="12">
        <v>-42.763798247091579</v>
      </c>
      <c r="DI96" s="12">
        <v>-33.331474284646234</v>
      </c>
      <c r="DJ96" s="12">
        <v>83.208550648744534</v>
      </c>
      <c r="DK96" s="12">
        <v>70.16512502591921</v>
      </c>
      <c r="DL96" s="12">
        <v>-67.440848599994752</v>
      </c>
      <c r="DM96" s="12">
        <v>28.655668501935978</v>
      </c>
      <c r="DN96" s="12">
        <v>-6.1492403857788966</v>
      </c>
      <c r="DO96" s="12">
        <v>-3.1849748279271299</v>
      </c>
      <c r="DP96" s="12">
        <v>106.52847353273498</v>
      </c>
      <c r="DQ96" s="12">
        <v>25.724083241998109</v>
      </c>
      <c r="DT96" t="str">
        <f t="shared" si="155"/>
        <v>MUTHOOTFIN</v>
      </c>
      <c r="DU96" s="13">
        <v>201.46477607474984</v>
      </c>
      <c r="DV96" s="13">
        <v>-32.841574172237912</v>
      </c>
      <c r="DW96" s="13">
        <v>-20.447464995957525</v>
      </c>
      <c r="DX96" s="13">
        <v>-41.403356755233453</v>
      </c>
      <c r="DY96" s="13">
        <v>-33.759120204671156</v>
      </c>
      <c r="DZ96" s="13">
        <v>102.1753146852737</v>
      </c>
      <c r="EA96" s="13">
        <v>75.745696135977184</v>
      </c>
      <c r="EB96" s="13">
        <v>-68.183495517514174</v>
      </c>
      <c r="EC96" s="13">
        <v>31.671774944436056</v>
      </c>
      <c r="ED96" s="13">
        <v>-1.5138913257742028</v>
      </c>
      <c r="EE96" s="13">
        <v>-5.7215537365375555</v>
      </c>
      <c r="EF96" s="13">
        <v>97.955200824278606</v>
      </c>
      <c r="EG96" s="13">
        <v>26.140404432959265</v>
      </c>
      <c r="EI96" t="str">
        <f t="shared" si="156"/>
        <v>MUTHOOTFIN</v>
      </c>
      <c r="EJ96" s="12">
        <f t="shared" si="219"/>
        <v>31.623930000000001</v>
      </c>
      <c r="EK96" s="12">
        <f t="shared" si="220"/>
        <v>10.870419999999999</v>
      </c>
      <c r="EL96" s="12">
        <f t="shared" si="221"/>
        <v>16.389389999999999</v>
      </c>
      <c r="EM96" s="12">
        <f t="shared" si="222"/>
        <v>20.25216</v>
      </c>
      <c r="EN96" s="12">
        <f t="shared" si="223"/>
        <v>35.383479999999999</v>
      </c>
      <c r="EO96" s="12">
        <f t="shared" si="224"/>
        <v>53.073740000000001</v>
      </c>
      <c r="EP96" s="12">
        <f t="shared" si="225"/>
        <v>28.96903</v>
      </c>
      <c r="EQ96" s="12">
        <f t="shared" si="226"/>
        <v>17.024069999999998</v>
      </c>
      <c r="ER96" s="12">
        <f t="shared" si="227"/>
        <v>52.286589999999997</v>
      </c>
      <c r="ES96" s="12">
        <f t="shared" si="228"/>
        <v>40.640720000000002</v>
      </c>
      <c r="ET96" s="12">
        <f t="shared" si="229"/>
        <v>43.303559999999997</v>
      </c>
      <c r="EU96" s="12">
        <f t="shared" si="230"/>
        <v>44.728140000000003</v>
      </c>
      <c r="EV96" s="12">
        <f t="shared" si="231"/>
        <v>21.657129999999999</v>
      </c>
      <c r="EW96" s="12">
        <f t="shared" si="232"/>
        <v>17.225919999999999</v>
      </c>
      <c r="EZ96" s="10" t="str">
        <f t="shared" si="157"/>
        <v>MUTHOOTFIN</v>
      </c>
      <c r="FA96" s="12">
        <f t="shared" si="233"/>
        <v>15.837323333333332</v>
      </c>
      <c r="FB96" s="12">
        <f t="shared" si="234"/>
        <v>27.193838</v>
      </c>
      <c r="FC96" s="12">
        <f t="shared" si="235"/>
        <v>29.281109999999998</v>
      </c>
      <c r="FD96" s="12">
        <f t="shared" si="236"/>
        <v>30.908026923076918</v>
      </c>
      <c r="FF96" s="12"/>
      <c r="FG96" s="10" t="str">
        <f t="shared" si="158"/>
        <v>MUTHOOTFIN</v>
      </c>
      <c r="FH96" s="12">
        <f t="shared" si="159"/>
        <v>271.28982425999999</v>
      </c>
      <c r="FI96" s="12">
        <f t="shared" si="160"/>
        <v>89.990554715000002</v>
      </c>
      <c r="FJ96" s="12">
        <f t="shared" si="161"/>
        <v>133.997415225</v>
      </c>
      <c r="FK96" s="12">
        <f t="shared" si="162"/>
        <v>168.43890042999999</v>
      </c>
      <c r="FL96" s="12">
        <f t="shared" si="163"/>
        <v>287.45486277499998</v>
      </c>
      <c r="FM96" s="12">
        <f t="shared" si="164"/>
        <v>433.95387208500006</v>
      </c>
      <c r="FN96" s="12">
        <f t="shared" si="165"/>
        <v>214.642362625</v>
      </c>
      <c r="FO96" s="12">
        <f t="shared" si="166"/>
        <v>122.13235791500001</v>
      </c>
      <c r="FP96" s="12">
        <f t="shared" si="167"/>
        <v>383.86478936500004</v>
      </c>
      <c r="FQ96" s="12">
        <f t="shared" si="168"/>
        <v>291.531567435</v>
      </c>
      <c r="FR96" s="12">
        <f t="shared" si="169"/>
        <v>296.01288075999997</v>
      </c>
      <c r="FS96" s="12">
        <f t="shared" si="170"/>
        <v>313.97725831500003</v>
      </c>
      <c r="FT96" s="12">
        <f t="shared" si="171"/>
        <v>158.61025979999999</v>
      </c>
      <c r="FU96" s="12">
        <f t="shared" si="172"/>
        <v>125.74104269999999</v>
      </c>
      <c r="FX96" s="10" t="str">
        <f t="shared" si="173"/>
        <v>MUTHOOTFIN</v>
      </c>
      <c r="FY96" s="12">
        <f t="shared" si="237"/>
        <v>130.80895679</v>
      </c>
      <c r="FZ96" s="12">
        <f t="shared" si="238"/>
        <v>222.767121046</v>
      </c>
      <c r="GA96" s="12">
        <f t="shared" si="239"/>
        <v>229.30938939187502</v>
      </c>
      <c r="GB96" s="12">
        <f t="shared" si="240"/>
        <v>232.33447108807695</v>
      </c>
      <c r="GE96" s="10" t="str">
        <f t="shared" si="174"/>
        <v>MUTHOOTFIN</v>
      </c>
      <c r="GF96" s="8">
        <f t="shared" si="175"/>
        <v>83577</v>
      </c>
      <c r="GG96" s="8">
        <f t="shared" si="176"/>
        <v>25971</v>
      </c>
      <c r="GH96">
        <f t="shared" si="177"/>
        <v>42304</v>
      </c>
      <c r="GI96" s="8">
        <f t="shared" si="178"/>
        <v>57727</v>
      </c>
      <c r="GJ96" s="8">
        <f t="shared" si="179"/>
        <v>70635</v>
      </c>
      <c r="GK96" s="8">
        <f t="shared" si="180"/>
        <v>111674</v>
      </c>
      <c r="GL96">
        <f t="shared" si="181"/>
        <v>55987</v>
      </c>
      <c r="GM96" s="8">
        <f t="shared" si="182"/>
        <v>35386</v>
      </c>
      <c r="GN96" s="8">
        <f t="shared" si="183"/>
        <v>82308</v>
      </c>
      <c r="GO96" s="8">
        <f t="shared" si="184"/>
        <v>50385</v>
      </c>
      <c r="GP96" s="8">
        <f t="shared" si="185"/>
        <v>96229</v>
      </c>
      <c r="GQ96" s="8">
        <f t="shared" si="186"/>
        <v>162387</v>
      </c>
      <c r="GR96" s="8">
        <f t="shared" si="187"/>
        <v>119542</v>
      </c>
      <c r="GS96" s="8">
        <f t="shared" si="188"/>
        <v>69837</v>
      </c>
      <c r="GV96" s="10" t="str">
        <f t="shared" si="153"/>
        <v>MUTHOOTFIN</v>
      </c>
      <c r="GW96" s="8">
        <f t="shared" si="241"/>
        <v>42000.666666666664</v>
      </c>
      <c r="GX96" s="8">
        <f t="shared" si="242"/>
        <v>61662.2</v>
      </c>
      <c r="GY96" s="8">
        <f t="shared" si="243"/>
        <v>60249</v>
      </c>
      <c r="GZ96" s="8">
        <f t="shared" si="244"/>
        <v>75413.230769230766</v>
      </c>
      <c r="HC96" s="10" t="str">
        <f t="shared" si="189"/>
        <v>MUTHOOTFIN</v>
      </c>
      <c r="HD96" s="12">
        <f t="shared" si="190"/>
        <v>5.2171802960446492</v>
      </c>
      <c r="HE96" s="12">
        <f t="shared" si="191"/>
        <v>-0.22380837164287717</v>
      </c>
      <c r="HF96" s="12">
        <f t="shared" si="192"/>
        <v>1.0426193524785159</v>
      </c>
      <c r="HG96" s="12">
        <f t="shared" si="193"/>
        <v>0.4975735610295417</v>
      </c>
      <c r="HH96" s="12">
        <f t="shared" si="194"/>
        <v>-3.6706227823315125E-2</v>
      </c>
      <c r="HI96" s="12">
        <f t="shared" si="195"/>
        <v>8.6129753914988871</v>
      </c>
      <c r="HJ96" s="12">
        <f t="shared" si="196"/>
        <v>6.372650995076631</v>
      </c>
      <c r="HK96" s="12">
        <f t="shared" si="197"/>
        <v>-1.9047619047619049</v>
      </c>
      <c r="HL96" s="12">
        <f t="shared" si="198"/>
        <v>4.1171477079796297</v>
      </c>
      <c r="HM96" s="12">
        <f t="shared" si="199"/>
        <v>1.2110726643598584</v>
      </c>
      <c r="HN96" s="12">
        <f t="shared" si="200"/>
        <v>0.82453348763200429</v>
      </c>
      <c r="HO96" s="12">
        <f t="shared" si="201"/>
        <v>-7.4329758713136798</v>
      </c>
      <c r="HP96" s="12">
        <f t="shared" si="202"/>
        <v>1.7960405469759755</v>
      </c>
      <c r="HQ96" s="12">
        <f t="shared" si="203"/>
        <v>7.4001309757694864</v>
      </c>
      <c r="HT96" s="10" t="str">
        <f t="shared" si="204"/>
        <v>MUTHOOTFIN</v>
      </c>
      <c r="HU96" s="13">
        <f t="shared" si="205"/>
        <v>51.75</v>
      </c>
      <c r="HV96" s="12">
        <f t="shared" si="206"/>
        <v>23.400000000000091</v>
      </c>
      <c r="HW96" s="12">
        <f t="shared" si="207"/>
        <v>28.600000000000023</v>
      </c>
      <c r="HX96" s="12">
        <f t="shared" si="208"/>
        <v>32.25</v>
      </c>
      <c r="HY96">
        <f t="shared" si="209"/>
        <v>35.950000000000045</v>
      </c>
      <c r="HZ96" s="12">
        <f t="shared" si="210"/>
        <v>94.850000000000023</v>
      </c>
      <c r="IA96" s="12">
        <f t="shared" si="211"/>
        <v>50.5</v>
      </c>
      <c r="IB96" s="12">
        <f t="shared" si="212"/>
        <v>29.5</v>
      </c>
      <c r="IC96" s="12">
        <f t="shared" si="213"/>
        <v>55.200000000000045</v>
      </c>
      <c r="ID96" s="12">
        <f t="shared" si="214"/>
        <v>42.649999999999977</v>
      </c>
      <c r="IE96">
        <f t="shared" si="215"/>
        <v>46.549999999999955</v>
      </c>
      <c r="IF96" s="12">
        <f t="shared" si="216"/>
        <v>61.700000000000045</v>
      </c>
      <c r="IG96" s="12">
        <f t="shared" si="217"/>
        <v>43.199999999999932</v>
      </c>
      <c r="IH96" s="12">
        <f t="shared" si="218"/>
        <v>49.950000000000045</v>
      </c>
      <c r="II96" s="13" t="str">
        <f t="shared" si="245"/>
        <v/>
      </c>
      <c r="IJ96" t="str">
        <f t="shared" si="246"/>
        <v/>
      </c>
      <c r="IK96" t="str">
        <f t="shared" si="247"/>
        <v/>
      </c>
      <c r="IL96" t="str">
        <f t="shared" si="248"/>
        <v/>
      </c>
    </row>
    <row r="97" spans="1:246" x14ac:dyDescent="0.25">
      <c r="A97" t="s">
        <v>105</v>
      </c>
      <c r="B97" s="10">
        <v>43951</v>
      </c>
      <c r="C97" s="12">
        <v>146.46460999999999</v>
      </c>
      <c r="D97" s="12">
        <v>46.485486829999999</v>
      </c>
      <c r="E97" s="8">
        <v>45749</v>
      </c>
      <c r="F97" s="12">
        <v>2.750809061488678</v>
      </c>
      <c r="G97" s="13">
        <v>1.0000000000000036</v>
      </c>
      <c r="H97" s="10" t="s">
        <v>105</v>
      </c>
      <c r="I97" s="10">
        <v>43950</v>
      </c>
      <c r="J97" s="12">
        <v>98.961879999999994</v>
      </c>
      <c r="K97" s="12">
        <v>30.616106705</v>
      </c>
      <c r="L97" s="8">
        <v>33155</v>
      </c>
      <c r="M97" s="12">
        <v>1.147540983606562</v>
      </c>
      <c r="N97" s="12">
        <v>1</v>
      </c>
      <c r="O97" s="12" t="s">
        <v>105</v>
      </c>
      <c r="P97" s="10">
        <v>43949</v>
      </c>
      <c r="Q97" s="12">
        <v>70.157259999999994</v>
      </c>
      <c r="R97" s="12">
        <v>21.5776155</v>
      </c>
      <c r="S97">
        <v>22102</v>
      </c>
      <c r="T97" s="12">
        <v>-1.2924071082390907</v>
      </c>
      <c r="U97" s="12">
        <v>1.1999999999999993</v>
      </c>
      <c r="V97" s="12" t="s">
        <v>105</v>
      </c>
      <c r="W97" s="7">
        <v>43948</v>
      </c>
      <c r="X97" s="12">
        <v>141.63279</v>
      </c>
      <c r="Y97" s="12">
        <v>44.548972595000002</v>
      </c>
      <c r="Z97" s="8">
        <v>53559</v>
      </c>
      <c r="AA97" s="12">
        <v>-1.7460317460317483</v>
      </c>
      <c r="AB97" s="12">
        <v>1.4000000000000021</v>
      </c>
      <c r="AC97" s="8" t="s">
        <v>105</v>
      </c>
      <c r="AD97" s="10">
        <v>43945</v>
      </c>
      <c r="AE97" s="12">
        <v>637.96190999999999</v>
      </c>
      <c r="AF97" s="12">
        <v>213.55826440000001</v>
      </c>
      <c r="AG97" s="8">
        <v>73847</v>
      </c>
      <c r="AH97" s="12">
        <v>-8.1602373887240454</v>
      </c>
      <c r="AI97">
        <v>4.3499999999999979</v>
      </c>
      <c r="AJ97" s="12" t="s">
        <v>105</v>
      </c>
      <c r="AK97" s="7">
        <v>43944</v>
      </c>
      <c r="AL97" s="12">
        <v>131.26733999999999</v>
      </c>
      <c r="AM97" s="12">
        <v>45.232221564999996</v>
      </c>
      <c r="AN97" s="8">
        <v>58336</v>
      </c>
      <c r="AO97" s="12">
        <v>0.59523809523808258</v>
      </c>
      <c r="AP97" s="12">
        <v>1.8500000000000014</v>
      </c>
      <c r="AQ97" t="s">
        <v>105</v>
      </c>
      <c r="AR97" s="10">
        <v>43943</v>
      </c>
      <c r="AS97" s="12">
        <v>88.554969999999997</v>
      </c>
      <c r="AT97" s="12">
        <v>29.418192460000004</v>
      </c>
      <c r="AU97">
        <v>34931</v>
      </c>
      <c r="AV97" s="12">
        <v>0.14792899408285284</v>
      </c>
      <c r="AW97" s="12">
        <v>1.9499999999999957</v>
      </c>
      <c r="AX97" s="10" t="s">
        <v>105</v>
      </c>
      <c r="AY97" s="10">
        <v>43942</v>
      </c>
      <c r="AZ97" s="12">
        <v>125.90869000000001</v>
      </c>
      <c r="BA97" s="12">
        <v>41.607742619999996</v>
      </c>
      <c r="BB97" s="8">
        <v>60340</v>
      </c>
      <c r="BC97" s="12">
        <v>-2.9325513196480935</v>
      </c>
      <c r="BD97" s="12">
        <v>2.0500000000000043</v>
      </c>
      <c r="BE97" s="12" t="s">
        <v>105</v>
      </c>
      <c r="BF97" s="10">
        <v>43941</v>
      </c>
      <c r="BG97" s="12">
        <v>184.39911000000001</v>
      </c>
      <c r="BH97" s="12">
        <v>62.475173770000005</v>
      </c>
      <c r="BI97">
        <v>53802</v>
      </c>
      <c r="BJ97" s="12">
        <v>7.6682316118935816</v>
      </c>
      <c r="BK97" s="12">
        <v>2</v>
      </c>
      <c r="BL97" s="12" t="s">
        <v>105</v>
      </c>
      <c r="BM97" s="7">
        <v>43938</v>
      </c>
      <c r="BN97" s="12">
        <v>71.365369999999999</v>
      </c>
      <c r="BO97" s="12">
        <v>22.710853889999999</v>
      </c>
      <c r="BP97" s="8">
        <v>21691</v>
      </c>
      <c r="BQ97" s="12">
        <v>2.7375201288244697</v>
      </c>
      <c r="BR97" s="12">
        <v>1.3500000000000014</v>
      </c>
      <c r="BS97" t="s">
        <v>105</v>
      </c>
      <c r="BT97" s="10">
        <v>43937</v>
      </c>
      <c r="BU97" s="12">
        <v>59.99344</v>
      </c>
      <c r="BV97" s="12">
        <v>18.420553760000001</v>
      </c>
      <c r="BW97" s="8">
        <v>13322</v>
      </c>
      <c r="BX97" s="12">
        <v>2.9752066115702429</v>
      </c>
      <c r="BY97">
        <v>1.75</v>
      </c>
      <c r="BZ97" s="12" t="s">
        <v>105</v>
      </c>
      <c r="CA97" s="7">
        <v>43936</v>
      </c>
      <c r="CB97" s="12">
        <v>109.38462</v>
      </c>
      <c r="CC97" s="12">
        <v>33.560004655</v>
      </c>
      <c r="CD97" s="8">
        <v>14157</v>
      </c>
      <c r="CE97" s="12">
        <v>-0.4950495049505021</v>
      </c>
      <c r="CF97" s="12">
        <v>1.5499999999999972</v>
      </c>
      <c r="CG97" s="12" t="s">
        <v>105</v>
      </c>
      <c r="CH97" s="10">
        <v>43934</v>
      </c>
      <c r="CI97" s="12">
        <v>93.332790000000003</v>
      </c>
      <c r="CJ97" s="12">
        <v>28.020346400000001</v>
      </c>
      <c r="CK97" s="8">
        <v>15729</v>
      </c>
      <c r="CL97" s="12">
        <v>-0.16447368421051697</v>
      </c>
      <c r="CM97" s="12">
        <v>1.5999999999999979</v>
      </c>
      <c r="CN97" s="12" t="s">
        <v>105</v>
      </c>
      <c r="CO97" s="10">
        <v>43930</v>
      </c>
      <c r="CP97" s="12">
        <v>85.739800000000002</v>
      </c>
      <c r="CQ97" s="12">
        <v>25.85639432</v>
      </c>
      <c r="CR97" s="8">
        <v>11603</v>
      </c>
      <c r="CS97" s="12">
        <v>3.0405405405405355</v>
      </c>
      <c r="CT97" s="12">
        <v>0.80000000000000071</v>
      </c>
      <c r="CU97" s="12" t="s">
        <v>105</v>
      </c>
      <c r="CV97" s="10">
        <v>43929</v>
      </c>
      <c r="CW97" s="12">
        <v>114.1035</v>
      </c>
      <c r="CX97" s="12">
        <v>34.116952830000002</v>
      </c>
      <c r="CY97" s="8">
        <v>15404</v>
      </c>
      <c r="CZ97" s="12">
        <v>1.0221465076660889</v>
      </c>
      <c r="DA97" s="12">
        <v>2.8499999999999979</v>
      </c>
      <c r="DD97" t="str">
        <f t="shared" si="154"/>
        <v>NATIONALUM</v>
      </c>
      <c r="DE97" s="12">
        <v>48.001038379626578</v>
      </c>
      <c r="DF97" s="12">
        <v>41.057219167339213</v>
      </c>
      <c r="DG97" s="12">
        <v>-50.465383051481226</v>
      </c>
      <c r="DH97" s="12">
        <v>-77.79917769698821</v>
      </c>
      <c r="DI97" s="12">
        <v>386.00200933453823</v>
      </c>
      <c r="DJ97" s="12">
        <v>48.232606255752778</v>
      </c>
      <c r="DK97" s="12">
        <v>-29.667308904572042</v>
      </c>
      <c r="DL97" s="12">
        <v>-31.719469795705628</v>
      </c>
      <c r="DM97" s="12">
        <v>158.3873803218564</v>
      </c>
      <c r="DN97" s="12">
        <v>18.955289111609535</v>
      </c>
      <c r="DO97" s="12">
        <v>-45.153678826145757</v>
      </c>
      <c r="DP97" s="12">
        <v>17.198489405491891</v>
      </c>
      <c r="DQ97" s="12">
        <v>8.8558522413161693</v>
      </c>
      <c r="DT97" t="str">
        <f t="shared" si="155"/>
        <v>NATIONALUM</v>
      </c>
      <c r="DU97" s="13">
        <v>51.833436164528159</v>
      </c>
      <c r="DV97" s="13">
        <v>41.888276325064737</v>
      </c>
      <c r="DW97" s="13">
        <v>-51.564280289548613</v>
      </c>
      <c r="DX97" s="13">
        <v>-79.139663491758554</v>
      </c>
      <c r="DY97" s="13">
        <v>372.13746530912852</v>
      </c>
      <c r="DZ97" s="13">
        <v>53.755950935810795</v>
      </c>
      <c r="EA97" s="13">
        <v>-29.296350612736017</v>
      </c>
      <c r="EB97" s="13">
        <v>-33.401157437068797</v>
      </c>
      <c r="EC97" s="13">
        <v>175.08949717433987</v>
      </c>
      <c r="ED97" s="13">
        <v>23.290831458695511</v>
      </c>
      <c r="EE97" s="13">
        <v>-45.1115875895578</v>
      </c>
      <c r="EF97" s="13">
        <v>19.770127663375352</v>
      </c>
      <c r="EG97" s="13">
        <v>8.369117724686685</v>
      </c>
      <c r="EI97" t="str">
        <f t="shared" si="156"/>
        <v>NATIONALUM</v>
      </c>
      <c r="EJ97" s="12">
        <f t="shared" si="219"/>
        <v>146.46460999999999</v>
      </c>
      <c r="EK97" s="12">
        <f t="shared" si="220"/>
        <v>98.961879999999994</v>
      </c>
      <c r="EL97" s="12">
        <f t="shared" si="221"/>
        <v>70.157259999999994</v>
      </c>
      <c r="EM97" s="12">
        <f t="shared" si="222"/>
        <v>141.63279</v>
      </c>
      <c r="EN97" s="12">
        <f t="shared" si="223"/>
        <v>637.96190999999999</v>
      </c>
      <c r="EO97" s="12">
        <f t="shared" si="224"/>
        <v>131.26733999999999</v>
      </c>
      <c r="EP97" s="12">
        <f t="shared" si="225"/>
        <v>88.554969999999997</v>
      </c>
      <c r="EQ97" s="12">
        <f t="shared" si="226"/>
        <v>125.90869000000001</v>
      </c>
      <c r="ER97" s="12">
        <f t="shared" si="227"/>
        <v>184.39911000000001</v>
      </c>
      <c r="ES97" s="12">
        <f t="shared" si="228"/>
        <v>71.365369999999999</v>
      </c>
      <c r="ET97" s="12">
        <f t="shared" si="229"/>
        <v>59.99344</v>
      </c>
      <c r="EU97" s="12">
        <f t="shared" si="230"/>
        <v>109.38462</v>
      </c>
      <c r="EV97" s="12">
        <f t="shared" si="231"/>
        <v>93.332790000000003</v>
      </c>
      <c r="EW97" s="12">
        <f t="shared" si="232"/>
        <v>85.739800000000002</v>
      </c>
      <c r="EZ97" s="10" t="str">
        <f t="shared" si="157"/>
        <v>NATIONALUM</v>
      </c>
      <c r="FA97" s="12">
        <f t="shared" si="233"/>
        <v>103.58397666666667</v>
      </c>
      <c r="FB97" s="12">
        <f t="shared" si="234"/>
        <v>215.99623600000001</v>
      </c>
      <c r="FC97" s="12">
        <f t="shared" si="235"/>
        <v>184.85549374999999</v>
      </c>
      <c r="FD97" s="12">
        <f t="shared" si="236"/>
        <v>146.05076692307691</v>
      </c>
      <c r="FF97" s="12"/>
      <c r="FG97" s="10" t="str">
        <f t="shared" si="158"/>
        <v>NATIONALUM</v>
      </c>
      <c r="FH97" s="12">
        <f t="shared" si="159"/>
        <v>46.485486829999999</v>
      </c>
      <c r="FI97" s="12">
        <f t="shared" si="160"/>
        <v>30.616106705</v>
      </c>
      <c r="FJ97" s="12">
        <f t="shared" si="161"/>
        <v>21.5776155</v>
      </c>
      <c r="FK97" s="12">
        <f t="shared" si="162"/>
        <v>44.548972595000002</v>
      </c>
      <c r="FL97" s="12">
        <f t="shared" si="163"/>
        <v>213.55826440000001</v>
      </c>
      <c r="FM97" s="12">
        <f t="shared" si="164"/>
        <v>45.232221564999996</v>
      </c>
      <c r="FN97" s="12">
        <f t="shared" si="165"/>
        <v>29.418192460000004</v>
      </c>
      <c r="FO97" s="12">
        <f t="shared" si="166"/>
        <v>41.607742619999996</v>
      </c>
      <c r="FP97" s="12">
        <f t="shared" si="167"/>
        <v>62.475173770000005</v>
      </c>
      <c r="FQ97" s="12">
        <f t="shared" si="168"/>
        <v>22.710853889999999</v>
      </c>
      <c r="FR97" s="12">
        <f t="shared" si="169"/>
        <v>18.420553760000001</v>
      </c>
      <c r="FS97" s="12">
        <f t="shared" si="170"/>
        <v>33.560004655</v>
      </c>
      <c r="FT97" s="12">
        <f t="shared" si="171"/>
        <v>28.020346400000001</v>
      </c>
      <c r="FU97" s="12">
        <f t="shared" si="172"/>
        <v>25.85639432</v>
      </c>
      <c r="FX97" s="10" t="str">
        <f t="shared" si="173"/>
        <v>NATIONALUM</v>
      </c>
      <c r="FY97" s="12">
        <f t="shared" si="237"/>
        <v>32.247564933333337</v>
      </c>
      <c r="FZ97" s="12">
        <f t="shared" si="238"/>
        <v>71.106636152999997</v>
      </c>
      <c r="GA97" s="12">
        <f t="shared" si="239"/>
        <v>61.129286201875004</v>
      </c>
      <c r="GB97" s="12">
        <f t="shared" si="240"/>
        <v>47.507880203076937</v>
      </c>
      <c r="GE97" s="10" t="str">
        <f t="shared" si="174"/>
        <v>NATIONALUM</v>
      </c>
      <c r="GF97" s="8">
        <f t="shared" si="175"/>
        <v>45749</v>
      </c>
      <c r="GG97" s="8">
        <f t="shared" si="176"/>
        <v>33155</v>
      </c>
      <c r="GH97">
        <f t="shared" si="177"/>
        <v>22102</v>
      </c>
      <c r="GI97" s="8">
        <f t="shared" si="178"/>
        <v>53559</v>
      </c>
      <c r="GJ97" s="8">
        <f t="shared" si="179"/>
        <v>73847</v>
      </c>
      <c r="GK97" s="8">
        <f t="shared" si="180"/>
        <v>58336</v>
      </c>
      <c r="GL97">
        <f t="shared" si="181"/>
        <v>34931</v>
      </c>
      <c r="GM97" s="8">
        <f t="shared" si="182"/>
        <v>60340</v>
      </c>
      <c r="GN97" s="8">
        <f t="shared" si="183"/>
        <v>53802</v>
      </c>
      <c r="GO97" s="8">
        <f t="shared" si="184"/>
        <v>21691</v>
      </c>
      <c r="GP97" s="8">
        <f t="shared" si="185"/>
        <v>13322</v>
      </c>
      <c r="GQ97" s="8">
        <f t="shared" si="186"/>
        <v>14157</v>
      </c>
      <c r="GR97" s="8">
        <f t="shared" si="187"/>
        <v>15729</v>
      </c>
      <c r="GS97" s="8">
        <f t="shared" si="188"/>
        <v>11603</v>
      </c>
      <c r="GV97" s="10" t="str">
        <f t="shared" ref="GV97:GV128" si="249">A97</f>
        <v>NATIONALUM</v>
      </c>
      <c r="GW97" s="8">
        <f t="shared" si="241"/>
        <v>36272</v>
      </c>
      <c r="GX97" s="8">
        <f t="shared" si="242"/>
        <v>48199.8</v>
      </c>
      <c r="GY97" s="8">
        <f t="shared" si="243"/>
        <v>48759</v>
      </c>
      <c r="GZ97" s="8">
        <f t="shared" si="244"/>
        <v>35890.307692307695</v>
      </c>
      <c r="HC97" s="10" t="str">
        <f t="shared" si="189"/>
        <v>NATIONALUM</v>
      </c>
      <c r="HD97" s="12">
        <f t="shared" si="190"/>
        <v>2.750809061488678</v>
      </c>
      <c r="HE97" s="12">
        <f t="shared" si="191"/>
        <v>1.147540983606562</v>
      </c>
      <c r="HF97" s="12">
        <f t="shared" si="192"/>
        <v>-1.2924071082390907</v>
      </c>
      <c r="HG97" s="12">
        <f t="shared" si="193"/>
        <v>-1.7460317460317483</v>
      </c>
      <c r="HH97" s="12">
        <f t="shared" si="194"/>
        <v>-8.1602373887240454</v>
      </c>
      <c r="HI97" s="12">
        <f t="shared" si="195"/>
        <v>0.59523809523808258</v>
      </c>
      <c r="HJ97" s="12">
        <f t="shared" si="196"/>
        <v>0.14792899408285284</v>
      </c>
      <c r="HK97" s="12">
        <f t="shared" si="197"/>
        <v>-2.9325513196480935</v>
      </c>
      <c r="HL97" s="12">
        <f t="shared" si="198"/>
        <v>7.6682316118935816</v>
      </c>
      <c r="HM97" s="12">
        <f t="shared" si="199"/>
        <v>2.7375201288244697</v>
      </c>
      <c r="HN97" s="12">
        <f t="shared" si="200"/>
        <v>2.9752066115702429</v>
      </c>
      <c r="HO97" s="12">
        <f t="shared" si="201"/>
        <v>-0.4950495049505021</v>
      </c>
      <c r="HP97" s="12">
        <f t="shared" si="202"/>
        <v>-0.16447368421051697</v>
      </c>
      <c r="HQ97" s="12">
        <f t="shared" si="203"/>
        <v>3.0405405405405355</v>
      </c>
      <c r="HT97" s="10" t="str">
        <f t="shared" si="204"/>
        <v>NATIONALUM</v>
      </c>
      <c r="HU97" s="13">
        <f t="shared" si="205"/>
        <v>1.0000000000000036</v>
      </c>
      <c r="HV97" s="12">
        <f t="shared" si="206"/>
        <v>1</v>
      </c>
      <c r="HW97" s="12">
        <f t="shared" si="207"/>
        <v>1.1999999999999993</v>
      </c>
      <c r="HX97" s="12">
        <f t="shared" si="208"/>
        <v>1.4000000000000021</v>
      </c>
      <c r="HY97">
        <f t="shared" si="209"/>
        <v>4.3499999999999979</v>
      </c>
      <c r="HZ97" s="12">
        <f t="shared" si="210"/>
        <v>1.8500000000000014</v>
      </c>
      <c r="IA97" s="12">
        <f t="shared" si="211"/>
        <v>1.9499999999999957</v>
      </c>
      <c r="IB97" s="12">
        <f t="shared" si="212"/>
        <v>2.0500000000000043</v>
      </c>
      <c r="IC97" s="12">
        <f t="shared" si="213"/>
        <v>2</v>
      </c>
      <c r="ID97" s="12">
        <f t="shared" si="214"/>
        <v>1.3500000000000014</v>
      </c>
      <c r="IE97">
        <f t="shared" si="215"/>
        <v>1.75</v>
      </c>
      <c r="IF97" s="12">
        <f t="shared" si="216"/>
        <v>1.5499999999999972</v>
      </c>
      <c r="IG97" s="12">
        <f t="shared" si="217"/>
        <v>1.5999999999999979</v>
      </c>
      <c r="IH97" s="12">
        <f t="shared" si="218"/>
        <v>0.80000000000000071</v>
      </c>
      <c r="II97" s="13" t="str">
        <f t="shared" si="245"/>
        <v>NR4</v>
      </c>
      <c r="IJ97" t="str">
        <f t="shared" si="246"/>
        <v>NR7</v>
      </c>
      <c r="IK97" t="str">
        <f t="shared" si="247"/>
        <v/>
      </c>
      <c r="IL97" t="str">
        <f t="shared" si="248"/>
        <v>NR4/7</v>
      </c>
    </row>
    <row r="98" spans="1:246" x14ac:dyDescent="0.25">
      <c r="A98" t="s">
        <v>106</v>
      </c>
      <c r="B98" s="10">
        <v>43951</v>
      </c>
      <c r="C98" s="12">
        <v>3.34287</v>
      </c>
      <c r="D98" s="12">
        <v>83.475068970000009</v>
      </c>
      <c r="E98" s="8">
        <v>36692</v>
      </c>
      <c r="F98" s="12">
        <v>5.7993633843310324</v>
      </c>
      <c r="G98" s="13">
        <v>158.5</v>
      </c>
      <c r="H98" s="10" t="s">
        <v>106</v>
      </c>
      <c r="I98" s="10">
        <v>43950</v>
      </c>
      <c r="J98" s="12">
        <v>4.87683</v>
      </c>
      <c r="K98" s="12">
        <v>120.3278311</v>
      </c>
      <c r="L98" s="8">
        <v>44892</v>
      </c>
      <c r="M98" s="12">
        <v>1.0931131779705336</v>
      </c>
      <c r="N98" s="12">
        <v>94.300000000000182</v>
      </c>
      <c r="O98" s="12" t="s">
        <v>106</v>
      </c>
      <c r="P98" s="10">
        <v>43949</v>
      </c>
      <c r="Q98" s="12">
        <v>3.1274299999999999</v>
      </c>
      <c r="R98" s="12">
        <v>73.476915679999991</v>
      </c>
      <c r="S98">
        <v>25231</v>
      </c>
      <c r="T98" s="12">
        <v>3.3580884727155311</v>
      </c>
      <c r="U98" s="12">
        <v>128.29999999999973</v>
      </c>
      <c r="V98" s="12" t="s">
        <v>106</v>
      </c>
      <c r="W98" s="7">
        <v>43948</v>
      </c>
      <c r="X98" s="12">
        <v>1.93767</v>
      </c>
      <c r="Y98" s="12">
        <v>45.542069435000002</v>
      </c>
      <c r="Z98" s="8">
        <v>21193</v>
      </c>
      <c r="AA98" s="12">
        <v>0.4769885264921967</v>
      </c>
      <c r="AB98" s="12">
        <v>102.75</v>
      </c>
      <c r="AC98" s="8" t="s">
        <v>106</v>
      </c>
      <c r="AD98" s="10">
        <v>43945</v>
      </c>
      <c r="AE98" s="12">
        <v>2.7269899999999998</v>
      </c>
      <c r="AF98" s="12">
        <v>64.375867060000004</v>
      </c>
      <c r="AG98" s="8">
        <v>25489</v>
      </c>
      <c r="AH98" s="12">
        <v>-4.9069167834013401</v>
      </c>
      <c r="AI98">
        <v>151.94999999999982</v>
      </c>
      <c r="AJ98" s="12" t="s">
        <v>106</v>
      </c>
      <c r="AK98" s="7">
        <v>43944</v>
      </c>
      <c r="AL98" s="12">
        <v>4.2798699999999998</v>
      </c>
      <c r="AM98" s="12">
        <v>107.34026076000001</v>
      </c>
      <c r="AN98" s="8">
        <v>29456</v>
      </c>
      <c r="AO98" s="12">
        <v>-2.4933410770432376</v>
      </c>
      <c r="AP98" s="12">
        <v>146</v>
      </c>
      <c r="AQ98" t="s">
        <v>106</v>
      </c>
      <c r="AR98" s="10">
        <v>43943</v>
      </c>
      <c r="AS98" s="12">
        <v>3.2627600000000001</v>
      </c>
      <c r="AT98" s="12">
        <v>80.391278784999997</v>
      </c>
      <c r="AU98">
        <v>30039</v>
      </c>
      <c r="AV98" s="12">
        <v>4.7734746454977612</v>
      </c>
      <c r="AW98" s="12">
        <v>137.44999999999982</v>
      </c>
      <c r="AX98" s="10" t="s">
        <v>106</v>
      </c>
      <c r="AY98" s="10">
        <v>43942</v>
      </c>
      <c r="AZ98" s="12">
        <v>2.2700100000000001</v>
      </c>
      <c r="BA98" s="12">
        <v>54.627291779999993</v>
      </c>
      <c r="BB98" s="8">
        <v>25129</v>
      </c>
      <c r="BC98" s="12">
        <v>-2.4500480602081964</v>
      </c>
      <c r="BD98" s="12">
        <v>98</v>
      </c>
      <c r="BE98" s="12" t="s">
        <v>106</v>
      </c>
      <c r="BF98" s="10">
        <v>43941</v>
      </c>
      <c r="BG98" s="12">
        <v>6.19686</v>
      </c>
      <c r="BH98" s="12">
        <v>151.151390685</v>
      </c>
      <c r="BI98">
        <v>52806</v>
      </c>
      <c r="BJ98" s="12">
        <v>-0.82644628099174289</v>
      </c>
      <c r="BK98" s="12">
        <v>176.84999999999991</v>
      </c>
      <c r="BL98" s="12" t="s">
        <v>106</v>
      </c>
      <c r="BM98" s="7">
        <v>43938</v>
      </c>
      <c r="BN98" s="12">
        <v>5.1665599999999996</v>
      </c>
      <c r="BO98" s="12">
        <v>128.20673123499998</v>
      </c>
      <c r="BP98" s="8">
        <v>43452</v>
      </c>
      <c r="BQ98" s="12">
        <v>6.4531925312440199</v>
      </c>
      <c r="BR98" s="12">
        <v>114</v>
      </c>
      <c r="BS98" t="s">
        <v>106</v>
      </c>
      <c r="BT98" s="10">
        <v>43937</v>
      </c>
      <c r="BU98" s="12">
        <v>5.7911900000000003</v>
      </c>
      <c r="BV98" s="12">
        <v>137.67779114999999</v>
      </c>
      <c r="BW98" s="8">
        <v>41426</v>
      </c>
      <c r="BX98" s="12">
        <v>-0.42126209276232857</v>
      </c>
      <c r="BY98">
        <v>94</v>
      </c>
      <c r="BZ98" s="12" t="s">
        <v>106</v>
      </c>
      <c r="CA98" s="7">
        <v>43936</v>
      </c>
      <c r="CB98" s="12">
        <v>6.9180599999999997</v>
      </c>
      <c r="CC98" s="12">
        <v>160.03458483</v>
      </c>
      <c r="CD98" s="8">
        <v>63970</v>
      </c>
      <c r="CE98" s="12">
        <v>10.118909915328727</v>
      </c>
      <c r="CF98" s="12">
        <v>232</v>
      </c>
      <c r="CG98" s="12" t="s">
        <v>106</v>
      </c>
      <c r="CH98" s="10">
        <v>43934</v>
      </c>
      <c r="CI98" s="12">
        <v>3.2069800000000002</v>
      </c>
      <c r="CJ98" s="12">
        <v>71.404357450000006</v>
      </c>
      <c r="CK98" s="8">
        <v>28934</v>
      </c>
      <c r="CL98" s="12">
        <v>-3.4768839626218169</v>
      </c>
      <c r="CM98" s="12">
        <v>219.40000000000009</v>
      </c>
      <c r="CN98" s="12" t="s">
        <v>106</v>
      </c>
      <c r="CO98" s="10">
        <v>43930</v>
      </c>
      <c r="CP98" s="12">
        <v>2.0957300000000001</v>
      </c>
      <c r="CQ98" s="12">
        <v>47.559051250000003</v>
      </c>
      <c r="CR98" s="8">
        <v>35255</v>
      </c>
      <c r="CS98" s="12">
        <v>-1.0581893204960362</v>
      </c>
      <c r="CT98" s="12">
        <v>135.55000000000018</v>
      </c>
      <c r="CU98" s="12" t="s">
        <v>106</v>
      </c>
      <c r="CV98" s="10">
        <v>43929</v>
      </c>
      <c r="CW98" s="12">
        <v>3.73732</v>
      </c>
      <c r="CX98" s="12">
        <v>85.929990500000002</v>
      </c>
      <c r="CY98" s="8">
        <v>52257</v>
      </c>
      <c r="CZ98" s="12">
        <v>-3.8060302786141387</v>
      </c>
      <c r="DA98" s="12">
        <v>201.84999999999991</v>
      </c>
      <c r="DD98" t="str">
        <f t="shared" si="154"/>
        <v>NAUKRI</v>
      </c>
      <c r="DE98" s="12">
        <v>-31.454038791592083</v>
      </c>
      <c r="DF98" s="12">
        <v>55.937303153068171</v>
      </c>
      <c r="DG98" s="12">
        <v>61.401580248442713</v>
      </c>
      <c r="DH98" s="12">
        <v>-28.944733937418171</v>
      </c>
      <c r="DI98" s="12">
        <v>-36.283345054873159</v>
      </c>
      <c r="DJ98" s="12">
        <v>31.173301131557324</v>
      </c>
      <c r="DK98" s="12">
        <v>43.733287518557184</v>
      </c>
      <c r="DL98" s="12">
        <v>-63.368383342531544</v>
      </c>
      <c r="DM98" s="12">
        <v>19.941702022235308</v>
      </c>
      <c r="DN98" s="12">
        <v>-10.785866117326503</v>
      </c>
      <c r="DO98" s="12">
        <v>-16.288815072433593</v>
      </c>
      <c r="DP98" s="12">
        <v>115.71883828399301</v>
      </c>
      <c r="DQ98" s="12">
        <v>53.024483115668531</v>
      </c>
      <c r="DT98" t="str">
        <f t="shared" si="155"/>
        <v>NAUKRI</v>
      </c>
      <c r="DU98" s="13">
        <v>-30.626964512784266</v>
      </c>
      <c r="DV98" s="13">
        <v>63.762768192449549</v>
      </c>
      <c r="DW98" s="13">
        <v>61.338552664740121</v>
      </c>
      <c r="DX98" s="13">
        <v>-29.255990614381016</v>
      </c>
      <c r="DY98" s="13">
        <v>-40.026354879147583</v>
      </c>
      <c r="DZ98" s="13">
        <v>33.522270552596744</v>
      </c>
      <c r="EA98" s="13">
        <v>47.163214879403284</v>
      </c>
      <c r="EB98" s="13">
        <v>-63.859219863981629</v>
      </c>
      <c r="EC98" s="13">
        <v>17.896610598349149</v>
      </c>
      <c r="ED98" s="13">
        <v>-6.87914865272736</v>
      </c>
      <c r="EE98" s="13">
        <v>-13.969976367138997</v>
      </c>
      <c r="EF98" s="13">
        <v>124.1243959684984</v>
      </c>
      <c r="EG98" s="13">
        <v>50.138313471928228</v>
      </c>
      <c r="EI98" t="str">
        <f t="shared" si="156"/>
        <v>NAUKRI</v>
      </c>
      <c r="EJ98" s="12">
        <f t="shared" si="219"/>
        <v>3.34287</v>
      </c>
      <c r="EK98" s="12">
        <f t="shared" si="220"/>
        <v>4.87683</v>
      </c>
      <c r="EL98" s="12">
        <f t="shared" si="221"/>
        <v>3.1274299999999999</v>
      </c>
      <c r="EM98" s="12">
        <f t="shared" si="222"/>
        <v>1.93767</v>
      </c>
      <c r="EN98" s="12">
        <f t="shared" si="223"/>
        <v>2.7269899999999998</v>
      </c>
      <c r="EO98" s="12">
        <f t="shared" si="224"/>
        <v>4.2798699999999998</v>
      </c>
      <c r="EP98" s="12">
        <f t="shared" si="225"/>
        <v>3.2627600000000001</v>
      </c>
      <c r="EQ98" s="12">
        <f t="shared" si="226"/>
        <v>2.2700100000000001</v>
      </c>
      <c r="ER98" s="12">
        <f t="shared" si="227"/>
        <v>6.19686</v>
      </c>
      <c r="ES98" s="12">
        <f t="shared" si="228"/>
        <v>5.1665599999999996</v>
      </c>
      <c r="ET98" s="12">
        <f t="shared" si="229"/>
        <v>5.7911900000000003</v>
      </c>
      <c r="EU98" s="12">
        <f t="shared" si="230"/>
        <v>6.9180599999999997</v>
      </c>
      <c r="EV98" s="12">
        <f t="shared" si="231"/>
        <v>3.2069800000000002</v>
      </c>
      <c r="EW98" s="12">
        <f t="shared" si="232"/>
        <v>2.0957300000000001</v>
      </c>
      <c r="EZ98" s="10" t="str">
        <f t="shared" si="157"/>
        <v>NAUKRI</v>
      </c>
      <c r="FA98" s="12">
        <f t="shared" si="233"/>
        <v>3.313976666666667</v>
      </c>
      <c r="FB98" s="12">
        <f t="shared" si="234"/>
        <v>3.3897579999999996</v>
      </c>
      <c r="FC98" s="12">
        <f t="shared" si="235"/>
        <v>3.5848024999999999</v>
      </c>
      <c r="FD98" s="12">
        <f t="shared" si="236"/>
        <v>3.9889953846153849</v>
      </c>
      <c r="FF98" s="12"/>
      <c r="FG98" s="10" t="str">
        <f t="shared" si="158"/>
        <v>NAUKRI</v>
      </c>
      <c r="FH98" s="12">
        <f t="shared" ref="FH98:FH129" si="250">D98</f>
        <v>83.475068970000009</v>
      </c>
      <c r="FI98" s="12">
        <f t="shared" ref="FI98:FI129" si="251">K98</f>
        <v>120.3278311</v>
      </c>
      <c r="FJ98" s="12">
        <f t="shared" ref="FJ98:FJ129" si="252">R98</f>
        <v>73.476915679999991</v>
      </c>
      <c r="FK98" s="12">
        <f t="shared" ref="FK98:FK129" si="253">Y98</f>
        <v>45.542069435000002</v>
      </c>
      <c r="FL98" s="12">
        <f t="shared" ref="FL98:FL129" si="254">AF98</f>
        <v>64.375867060000004</v>
      </c>
      <c r="FM98" s="12">
        <f t="shared" ref="FM98:FM129" si="255">AM98</f>
        <v>107.34026076000001</v>
      </c>
      <c r="FN98" s="12">
        <f t="shared" ref="FN98:FN129" si="256">AT98</f>
        <v>80.391278784999997</v>
      </c>
      <c r="FO98" s="12">
        <f t="shared" ref="FO98:FO129" si="257">BA98</f>
        <v>54.627291779999993</v>
      </c>
      <c r="FP98" s="12">
        <f t="shared" ref="FP98:FP129" si="258">BH98</f>
        <v>151.151390685</v>
      </c>
      <c r="FQ98" s="12">
        <f t="shared" ref="FQ98:FQ129" si="259">BO98</f>
        <v>128.20673123499998</v>
      </c>
      <c r="FR98" s="12">
        <f t="shared" ref="FR98:FR129" si="260">BV98</f>
        <v>137.67779114999999</v>
      </c>
      <c r="FS98" s="12">
        <f t="shared" ref="FS98:FS129" si="261">CC98</f>
        <v>160.03458483</v>
      </c>
      <c r="FT98" s="12">
        <f t="shared" ref="FT98:FT129" si="262">CJ98</f>
        <v>71.404357450000006</v>
      </c>
      <c r="FU98" s="12">
        <f t="shared" ref="FU98:FU129" si="263">CQ98</f>
        <v>47.559051250000003</v>
      </c>
      <c r="FX98" s="10" t="str">
        <f t="shared" si="173"/>
        <v>NAUKRI</v>
      </c>
      <c r="FY98" s="12">
        <f t="shared" si="237"/>
        <v>79.782272071666668</v>
      </c>
      <c r="FZ98" s="12">
        <f t="shared" si="238"/>
        <v>82.212588807000003</v>
      </c>
      <c r="GA98" s="12">
        <f t="shared" si="239"/>
        <v>87.154113160625002</v>
      </c>
      <c r="GB98" s="12">
        <f t="shared" si="240"/>
        <v>95.547340092307678</v>
      </c>
      <c r="GE98" s="10" t="str">
        <f t="shared" si="174"/>
        <v>NAUKRI</v>
      </c>
      <c r="GF98" s="8">
        <f t="shared" ref="GF98:GF129" si="264">E98</f>
        <v>36692</v>
      </c>
      <c r="GG98" s="8">
        <f t="shared" ref="GG98:GG129" si="265">L98</f>
        <v>44892</v>
      </c>
      <c r="GH98">
        <f t="shared" ref="GH98:GH129" si="266">S98</f>
        <v>25231</v>
      </c>
      <c r="GI98" s="8">
        <f t="shared" ref="GI98:GI129" si="267">Z98</f>
        <v>21193</v>
      </c>
      <c r="GJ98" s="8">
        <f t="shared" ref="GJ98:GJ129" si="268">AG98</f>
        <v>25489</v>
      </c>
      <c r="GK98" s="8">
        <f t="shared" ref="GK98:GK129" si="269">AN98</f>
        <v>29456</v>
      </c>
      <c r="GL98">
        <f t="shared" ref="GL98:GL129" si="270">AU98</f>
        <v>30039</v>
      </c>
      <c r="GM98" s="8">
        <f t="shared" ref="GM98:GM129" si="271">BB98</f>
        <v>25129</v>
      </c>
      <c r="GN98" s="8">
        <f t="shared" ref="GN98:GN129" si="272">BI98</f>
        <v>52806</v>
      </c>
      <c r="GO98" s="8">
        <f t="shared" ref="GO98:GO129" si="273">BP98</f>
        <v>43452</v>
      </c>
      <c r="GP98" s="8">
        <f t="shared" ref="GP98:GP129" si="274">BW98</f>
        <v>41426</v>
      </c>
      <c r="GQ98" s="8">
        <f t="shared" ref="GQ98:GQ129" si="275">CD98</f>
        <v>63970</v>
      </c>
      <c r="GR98" s="8">
        <f t="shared" ref="GR98:GR129" si="276">CK98</f>
        <v>28934</v>
      </c>
      <c r="GS98" s="8">
        <f t="shared" ref="GS98:GS129" si="277">CR98</f>
        <v>35255</v>
      </c>
      <c r="GV98" s="10" t="str">
        <f t="shared" si="249"/>
        <v>NAUKRI</v>
      </c>
      <c r="GW98" s="8">
        <f t="shared" si="241"/>
        <v>30438.666666666668</v>
      </c>
      <c r="GX98" s="8">
        <f t="shared" si="242"/>
        <v>29252.2</v>
      </c>
      <c r="GY98" s="8">
        <f t="shared" si="243"/>
        <v>31779.375</v>
      </c>
      <c r="GZ98" s="8">
        <f t="shared" si="244"/>
        <v>35944</v>
      </c>
      <c r="HC98" s="10" t="str">
        <f t="shared" si="189"/>
        <v>NAUKRI</v>
      </c>
      <c r="HD98" s="12">
        <f t="shared" ref="HD98:HD129" si="278">F98</f>
        <v>5.7993633843310324</v>
      </c>
      <c r="HE98" s="12">
        <f t="shared" ref="HE98:HE129" si="279">M98</f>
        <v>1.0931131779705336</v>
      </c>
      <c r="HF98" s="12">
        <f t="shared" ref="HF98:HF129" si="280">T98</f>
        <v>3.3580884727155311</v>
      </c>
      <c r="HG98" s="12">
        <f t="shared" ref="HG98:HG129" si="281">AA98</f>
        <v>0.4769885264921967</v>
      </c>
      <c r="HH98" s="12">
        <f t="shared" ref="HH98:HH129" si="282">AH98</f>
        <v>-4.9069167834013401</v>
      </c>
      <c r="HI98" s="12">
        <f t="shared" ref="HI98:HI129" si="283">AO98</f>
        <v>-2.4933410770432376</v>
      </c>
      <c r="HJ98" s="12">
        <f t="shared" ref="HJ98:HJ129" si="284">AV98</f>
        <v>4.7734746454977612</v>
      </c>
      <c r="HK98" s="12">
        <f t="shared" ref="HK98:HK129" si="285">BC98</f>
        <v>-2.4500480602081964</v>
      </c>
      <c r="HL98" s="12">
        <f t="shared" ref="HL98:HL129" si="286">BJ98</f>
        <v>-0.82644628099174289</v>
      </c>
      <c r="HM98" s="12">
        <f t="shared" ref="HM98:HM129" si="287">BQ98</f>
        <v>6.4531925312440199</v>
      </c>
      <c r="HN98" s="12">
        <f t="shared" ref="HN98:HN129" si="288">BX98</f>
        <v>-0.42126209276232857</v>
      </c>
      <c r="HO98" s="12">
        <f t="shared" ref="HO98:HO129" si="289">CE98</f>
        <v>10.118909915328727</v>
      </c>
      <c r="HP98" s="12">
        <f t="shared" ref="HP98:HP129" si="290">CL98</f>
        <v>-3.4768839626218169</v>
      </c>
      <c r="HQ98" s="12">
        <f t="shared" ref="HQ98:HQ129" si="291">CS98</f>
        <v>-1.0581893204960362</v>
      </c>
      <c r="HT98" s="10" t="str">
        <f t="shared" si="204"/>
        <v>NAUKRI</v>
      </c>
      <c r="HU98" s="13">
        <f t="shared" ref="HU98:HU129" si="292">G98</f>
        <v>158.5</v>
      </c>
      <c r="HV98" s="12">
        <f t="shared" ref="HV98:HV129" si="293">N98</f>
        <v>94.300000000000182</v>
      </c>
      <c r="HW98" s="12">
        <f t="shared" ref="HW98:HW129" si="294">U98</f>
        <v>128.29999999999973</v>
      </c>
      <c r="HX98" s="12">
        <f t="shared" ref="HX98:HX129" si="295">AB98</f>
        <v>102.75</v>
      </c>
      <c r="HY98">
        <f t="shared" ref="HY98:HY129" si="296">AI98</f>
        <v>151.94999999999982</v>
      </c>
      <c r="HZ98" s="12">
        <f t="shared" ref="HZ98:HZ129" si="297">AP98</f>
        <v>146</v>
      </c>
      <c r="IA98" s="12">
        <f t="shared" ref="IA98:IA129" si="298">AW98</f>
        <v>137.44999999999982</v>
      </c>
      <c r="IB98" s="12">
        <f t="shared" ref="IB98:IB129" si="299">BD98</f>
        <v>98</v>
      </c>
      <c r="IC98" s="12">
        <f t="shared" ref="IC98:IC129" si="300">BK98</f>
        <v>176.84999999999991</v>
      </c>
      <c r="ID98" s="12">
        <f t="shared" ref="ID98:ID129" si="301">BR98</f>
        <v>114</v>
      </c>
      <c r="IE98">
        <f t="shared" ref="IE98:IE129" si="302">BY98</f>
        <v>94</v>
      </c>
      <c r="IF98" s="12">
        <f t="shared" ref="IF98:IF129" si="303">CF98</f>
        <v>232</v>
      </c>
      <c r="IG98" s="12">
        <f t="shared" ref="IG98:IG129" si="304">CM98</f>
        <v>219.40000000000009</v>
      </c>
      <c r="IH98" s="12">
        <f t="shared" ref="IH98:IH129" si="305">CT98</f>
        <v>135.55000000000018</v>
      </c>
      <c r="II98" s="13" t="str">
        <f t="shared" si="245"/>
        <v/>
      </c>
      <c r="IJ98" t="str">
        <f t="shared" si="246"/>
        <v/>
      </c>
      <c r="IK98" t="str">
        <f t="shared" si="247"/>
        <v/>
      </c>
      <c r="IL98" t="str">
        <f t="shared" si="248"/>
        <v/>
      </c>
    </row>
    <row r="99" spans="1:246" x14ac:dyDescent="0.25">
      <c r="A99" t="s">
        <v>107</v>
      </c>
      <c r="B99" s="10">
        <v>43951</v>
      </c>
      <c r="C99" s="12">
        <v>301.85602999999998</v>
      </c>
      <c r="D99" s="12">
        <v>80.124303240000003</v>
      </c>
      <c r="E99" s="8">
        <v>48930</v>
      </c>
      <c r="F99" s="12">
        <v>0.97276264591439687</v>
      </c>
      <c r="G99" s="13">
        <v>1.5</v>
      </c>
      <c r="H99" s="10" t="s">
        <v>107</v>
      </c>
      <c r="I99" s="10">
        <v>43950</v>
      </c>
      <c r="J99" s="12">
        <v>160.16252</v>
      </c>
      <c r="K99" s="12">
        <v>41.183425710000002</v>
      </c>
      <c r="L99" s="8">
        <v>23036</v>
      </c>
      <c r="M99" s="12">
        <v>1.7786561264822105</v>
      </c>
      <c r="N99" s="12">
        <v>1.0999999999999979</v>
      </c>
      <c r="O99" s="12" t="s">
        <v>107</v>
      </c>
      <c r="P99" s="10">
        <v>43949</v>
      </c>
      <c r="Q99" s="12">
        <v>141.99591000000001</v>
      </c>
      <c r="R99" s="12">
        <v>35.742773560000003</v>
      </c>
      <c r="S99">
        <v>21017</v>
      </c>
      <c r="T99" s="12">
        <v>0</v>
      </c>
      <c r="U99" s="12">
        <v>0.79999999999999716</v>
      </c>
      <c r="V99" s="12" t="s">
        <v>107</v>
      </c>
      <c r="W99" s="7">
        <v>43948</v>
      </c>
      <c r="X99" s="12">
        <v>199.80950000000001</v>
      </c>
      <c r="Y99" s="12">
        <v>50.052234550000001</v>
      </c>
      <c r="Z99" s="8">
        <v>29521</v>
      </c>
      <c r="AA99" s="12">
        <v>2.6422764227642217</v>
      </c>
      <c r="AB99" s="12">
        <v>1.0500000000000007</v>
      </c>
      <c r="AC99" s="8" t="s">
        <v>107</v>
      </c>
      <c r="AD99" s="10">
        <v>43945</v>
      </c>
      <c r="AE99" s="12">
        <v>231.48607000000001</v>
      </c>
      <c r="AF99" s="12">
        <v>58.034680729999998</v>
      </c>
      <c r="AG99" s="8">
        <v>33160</v>
      </c>
      <c r="AH99" s="12">
        <v>-5.7581573896353166</v>
      </c>
      <c r="AI99">
        <v>1.4000000000000021</v>
      </c>
      <c r="AJ99" s="12" t="s">
        <v>107</v>
      </c>
      <c r="AK99" s="7">
        <v>43944</v>
      </c>
      <c r="AL99" s="12">
        <v>217.13437999999999</v>
      </c>
      <c r="AM99" s="12">
        <v>57.894563589999997</v>
      </c>
      <c r="AN99" s="8">
        <v>33245</v>
      </c>
      <c r="AO99" s="12">
        <v>-2.6266416510318922</v>
      </c>
      <c r="AP99" s="12">
        <v>1.8000000000000007</v>
      </c>
      <c r="AQ99" t="s">
        <v>107</v>
      </c>
      <c r="AR99" s="10">
        <v>43943</v>
      </c>
      <c r="AS99" s="12">
        <v>353.07963999999998</v>
      </c>
      <c r="AT99" s="12">
        <v>90.933367399999995</v>
      </c>
      <c r="AU99">
        <v>45422</v>
      </c>
      <c r="AV99" s="12">
        <v>4.077669902912624</v>
      </c>
      <c r="AW99" s="12">
        <v>2.3999999999999986</v>
      </c>
      <c r="AX99" s="10" t="s">
        <v>107</v>
      </c>
      <c r="AY99" s="10">
        <v>43942</v>
      </c>
      <c r="AZ99" s="12">
        <v>357.21309000000002</v>
      </c>
      <c r="BA99" s="12">
        <v>92.87645259</v>
      </c>
      <c r="BB99" s="8">
        <v>48840</v>
      </c>
      <c r="BC99" s="12">
        <v>-10.332749562171625</v>
      </c>
      <c r="BD99" s="12">
        <v>2.3500000000000014</v>
      </c>
      <c r="BE99" s="12" t="s">
        <v>107</v>
      </c>
      <c r="BF99" s="10">
        <v>43941</v>
      </c>
      <c r="BG99" s="12">
        <v>323.84697</v>
      </c>
      <c r="BH99" s="12">
        <v>92.650300784999999</v>
      </c>
      <c r="BI99">
        <v>42481</v>
      </c>
      <c r="BJ99" s="12">
        <v>1.0619469026548698</v>
      </c>
      <c r="BK99" s="12">
        <v>0.90000000000000213</v>
      </c>
      <c r="BL99" s="12" t="s">
        <v>107</v>
      </c>
      <c r="BM99" s="7">
        <v>43938</v>
      </c>
      <c r="BN99" s="12">
        <v>429.36291999999997</v>
      </c>
      <c r="BO99" s="12">
        <v>120.61003835999999</v>
      </c>
      <c r="BP99" s="8">
        <v>65061</v>
      </c>
      <c r="BQ99" s="12">
        <v>4.6468401486988853</v>
      </c>
      <c r="BR99" s="12">
        <v>1.5500000000000007</v>
      </c>
      <c r="BS99" t="s">
        <v>107</v>
      </c>
      <c r="BT99" s="10">
        <v>43937</v>
      </c>
      <c r="BU99" s="12">
        <v>438.78206999999998</v>
      </c>
      <c r="BV99" s="12">
        <v>115.815936265</v>
      </c>
      <c r="BW99" s="8">
        <v>59927</v>
      </c>
      <c r="BX99" s="12">
        <v>6.2992125984252025</v>
      </c>
      <c r="BY99">
        <v>2.0999999999999979</v>
      </c>
      <c r="BZ99" s="12" t="s">
        <v>107</v>
      </c>
      <c r="CA99" s="7">
        <v>43936</v>
      </c>
      <c r="CB99" s="12">
        <v>687.24180999999999</v>
      </c>
      <c r="CC99" s="12">
        <v>179.28227601500001</v>
      </c>
      <c r="CD99" s="8">
        <v>99615</v>
      </c>
      <c r="CE99" s="12">
        <v>7.3068893528183718</v>
      </c>
      <c r="CF99" s="12">
        <v>2.8500000000000014</v>
      </c>
      <c r="CG99" s="12" t="s">
        <v>107</v>
      </c>
      <c r="CH99" s="10">
        <v>43934</v>
      </c>
      <c r="CI99" s="12">
        <v>577.93037000000004</v>
      </c>
      <c r="CJ99" s="12">
        <v>128.79330809000001</v>
      </c>
      <c r="CK99" s="8">
        <v>79805</v>
      </c>
      <c r="CL99" s="12">
        <v>19.851116625310176</v>
      </c>
      <c r="CM99" s="12">
        <v>4.5</v>
      </c>
      <c r="CN99" s="12" t="s">
        <v>107</v>
      </c>
      <c r="CO99" s="10">
        <v>43930</v>
      </c>
      <c r="CP99" s="12">
        <v>427.99894</v>
      </c>
      <c r="CQ99" s="12">
        <v>84.425524914999997</v>
      </c>
      <c r="CR99" s="8">
        <v>49490</v>
      </c>
      <c r="CS99" s="12">
        <v>11.049723756906078</v>
      </c>
      <c r="CT99" s="12">
        <v>2.1999999999999993</v>
      </c>
      <c r="CU99" s="12" t="s">
        <v>107</v>
      </c>
      <c r="CV99" s="10">
        <v>43929</v>
      </c>
      <c r="CW99" s="12">
        <v>417.08749999999998</v>
      </c>
      <c r="CX99" s="12">
        <v>76.020300770000006</v>
      </c>
      <c r="CY99" s="8">
        <v>46638</v>
      </c>
      <c r="CZ99" s="12">
        <v>6.1046511627907023</v>
      </c>
      <c r="DA99" s="12">
        <v>3.0500000000000007</v>
      </c>
      <c r="DD99" t="str">
        <f t="shared" si="154"/>
        <v>NCC</v>
      </c>
      <c r="DE99" s="12">
        <v>88.468581788048766</v>
      </c>
      <c r="DF99" s="12">
        <v>12.793755820150023</v>
      </c>
      <c r="DG99" s="12">
        <v>-28.934354973111891</v>
      </c>
      <c r="DH99" s="12">
        <v>-13.684006990139839</v>
      </c>
      <c r="DI99" s="12">
        <v>6.609588955926748</v>
      </c>
      <c r="DJ99" s="12">
        <v>-38.502718536815095</v>
      </c>
      <c r="DK99" s="12">
        <v>-1.1571384464102474</v>
      </c>
      <c r="DL99" s="12">
        <v>10.303051469031816</v>
      </c>
      <c r="DM99" s="12">
        <v>-24.575002890328765</v>
      </c>
      <c r="DN99" s="12">
        <v>-2.1466579069650686</v>
      </c>
      <c r="DO99" s="12">
        <v>-36.153175837773901</v>
      </c>
      <c r="DP99" s="12">
        <v>18.914292391313499</v>
      </c>
      <c r="DQ99" s="12">
        <v>35.030794702435486</v>
      </c>
      <c r="DT99" t="str">
        <f t="shared" si="155"/>
        <v>NCC</v>
      </c>
      <c r="DU99" s="13">
        <v>94.554731323733776</v>
      </c>
      <c r="DV99" s="13">
        <v>15.221684296175244</v>
      </c>
      <c r="DW99" s="13">
        <v>-28.589055251280481</v>
      </c>
      <c r="DX99" s="13">
        <v>-13.754613757827761</v>
      </c>
      <c r="DY99" s="13">
        <v>0.24202123880281415</v>
      </c>
      <c r="DZ99" s="13">
        <v>-36.332981780679113</v>
      </c>
      <c r="EA99" s="13">
        <v>-2.0921182235261395</v>
      </c>
      <c r="EB99" s="13">
        <v>0.24409181954497702</v>
      </c>
      <c r="EC99" s="13">
        <v>-23.181932412246681</v>
      </c>
      <c r="ED99" s="13">
        <v>4.1394148764039995</v>
      </c>
      <c r="EE99" s="13">
        <v>-35.400230943459221</v>
      </c>
      <c r="EF99" s="13">
        <v>39.201546007125309</v>
      </c>
      <c r="EG99" s="13">
        <v>52.552570113919572</v>
      </c>
      <c r="EI99" t="str">
        <f t="shared" si="156"/>
        <v>NCC</v>
      </c>
      <c r="EJ99" s="12">
        <f t="shared" si="219"/>
        <v>301.85602999999998</v>
      </c>
      <c r="EK99" s="12">
        <f t="shared" si="220"/>
        <v>160.16252</v>
      </c>
      <c r="EL99" s="12">
        <f t="shared" si="221"/>
        <v>141.99591000000001</v>
      </c>
      <c r="EM99" s="12">
        <f t="shared" si="222"/>
        <v>199.80950000000001</v>
      </c>
      <c r="EN99" s="12">
        <f t="shared" si="223"/>
        <v>231.48607000000001</v>
      </c>
      <c r="EO99" s="12">
        <f t="shared" si="224"/>
        <v>217.13437999999999</v>
      </c>
      <c r="EP99" s="12">
        <f t="shared" si="225"/>
        <v>353.07963999999998</v>
      </c>
      <c r="EQ99" s="12">
        <f t="shared" si="226"/>
        <v>357.21309000000002</v>
      </c>
      <c r="ER99" s="12">
        <f t="shared" si="227"/>
        <v>323.84697</v>
      </c>
      <c r="ES99" s="12">
        <f t="shared" si="228"/>
        <v>429.36291999999997</v>
      </c>
      <c r="ET99" s="12">
        <f t="shared" si="229"/>
        <v>438.78206999999998</v>
      </c>
      <c r="EU99" s="12">
        <f t="shared" si="230"/>
        <v>687.24180999999999</v>
      </c>
      <c r="EV99" s="12">
        <f t="shared" si="231"/>
        <v>577.93037000000004</v>
      </c>
      <c r="EW99" s="12">
        <f t="shared" si="232"/>
        <v>427.99894</v>
      </c>
      <c r="EZ99" s="10" t="str">
        <f t="shared" si="157"/>
        <v>NCC</v>
      </c>
      <c r="FA99" s="12">
        <f t="shared" si="233"/>
        <v>167.32264333333333</v>
      </c>
      <c r="FB99" s="12">
        <f t="shared" si="234"/>
        <v>190.11767600000002</v>
      </c>
      <c r="FC99" s="12">
        <f t="shared" si="235"/>
        <v>248.09101000000001</v>
      </c>
      <c r="FD99" s="12">
        <f t="shared" si="236"/>
        <v>349.6957069230769</v>
      </c>
      <c r="FF99" s="12"/>
      <c r="FG99" s="10" t="str">
        <f t="shared" si="158"/>
        <v>NCC</v>
      </c>
      <c r="FH99" s="12">
        <f t="shared" si="250"/>
        <v>80.124303240000003</v>
      </c>
      <c r="FI99" s="12">
        <f t="shared" si="251"/>
        <v>41.183425710000002</v>
      </c>
      <c r="FJ99" s="12">
        <f t="shared" si="252"/>
        <v>35.742773560000003</v>
      </c>
      <c r="FK99" s="12">
        <f t="shared" si="253"/>
        <v>50.052234550000001</v>
      </c>
      <c r="FL99" s="12">
        <f t="shared" si="254"/>
        <v>58.034680729999998</v>
      </c>
      <c r="FM99" s="12">
        <f t="shared" si="255"/>
        <v>57.894563589999997</v>
      </c>
      <c r="FN99" s="12">
        <f t="shared" si="256"/>
        <v>90.933367399999995</v>
      </c>
      <c r="FO99" s="12">
        <f t="shared" si="257"/>
        <v>92.87645259</v>
      </c>
      <c r="FP99" s="12">
        <f t="shared" si="258"/>
        <v>92.650300784999999</v>
      </c>
      <c r="FQ99" s="12">
        <f t="shared" si="259"/>
        <v>120.61003835999999</v>
      </c>
      <c r="FR99" s="12">
        <f t="shared" si="260"/>
        <v>115.815936265</v>
      </c>
      <c r="FS99" s="12">
        <f t="shared" si="261"/>
        <v>179.28227601500001</v>
      </c>
      <c r="FT99" s="12">
        <f t="shared" si="262"/>
        <v>128.79330809000001</v>
      </c>
      <c r="FU99" s="12">
        <f t="shared" si="263"/>
        <v>84.425524914999997</v>
      </c>
      <c r="FX99" s="10" t="str">
        <f t="shared" si="173"/>
        <v>NCC</v>
      </c>
      <c r="FY99" s="12">
        <f t="shared" si="237"/>
        <v>42.326144606666674</v>
      </c>
      <c r="FZ99" s="12">
        <f t="shared" si="238"/>
        <v>48.581535627999997</v>
      </c>
      <c r="GA99" s="12">
        <f t="shared" si="239"/>
        <v>64.920974864374998</v>
      </c>
      <c r="GB99" s="12">
        <f t="shared" si="240"/>
        <v>88.330375581538476</v>
      </c>
      <c r="GE99" s="10" t="str">
        <f t="shared" si="174"/>
        <v>NCC</v>
      </c>
      <c r="GF99" s="8">
        <f t="shared" si="264"/>
        <v>48930</v>
      </c>
      <c r="GG99" s="8">
        <f t="shared" si="265"/>
        <v>23036</v>
      </c>
      <c r="GH99">
        <f t="shared" si="266"/>
        <v>21017</v>
      </c>
      <c r="GI99" s="8">
        <f t="shared" si="267"/>
        <v>29521</v>
      </c>
      <c r="GJ99" s="8">
        <f t="shared" si="268"/>
        <v>33160</v>
      </c>
      <c r="GK99" s="8">
        <f t="shared" si="269"/>
        <v>33245</v>
      </c>
      <c r="GL99">
        <f t="shared" si="270"/>
        <v>45422</v>
      </c>
      <c r="GM99" s="8">
        <f t="shared" si="271"/>
        <v>48840</v>
      </c>
      <c r="GN99" s="8">
        <f t="shared" si="272"/>
        <v>42481</v>
      </c>
      <c r="GO99" s="8">
        <f t="shared" si="273"/>
        <v>65061</v>
      </c>
      <c r="GP99" s="8">
        <f t="shared" si="274"/>
        <v>59927</v>
      </c>
      <c r="GQ99" s="8">
        <f t="shared" si="275"/>
        <v>99615</v>
      </c>
      <c r="GR99" s="8">
        <f t="shared" si="276"/>
        <v>79805</v>
      </c>
      <c r="GS99" s="8">
        <f t="shared" si="277"/>
        <v>49490</v>
      </c>
      <c r="GV99" s="10" t="str">
        <f t="shared" si="249"/>
        <v>NCC</v>
      </c>
      <c r="GW99" s="8">
        <f t="shared" si="241"/>
        <v>24524.666666666668</v>
      </c>
      <c r="GX99" s="8">
        <f t="shared" si="242"/>
        <v>27995.8</v>
      </c>
      <c r="GY99" s="8">
        <f t="shared" si="243"/>
        <v>34590.25</v>
      </c>
      <c r="GZ99" s="8">
        <f t="shared" si="244"/>
        <v>48509.230769230766</v>
      </c>
      <c r="HC99" s="10" t="str">
        <f t="shared" si="189"/>
        <v>NCC</v>
      </c>
      <c r="HD99" s="12">
        <f t="shared" si="278"/>
        <v>0.97276264591439687</v>
      </c>
      <c r="HE99" s="12">
        <f t="shared" si="279"/>
        <v>1.7786561264822105</v>
      </c>
      <c r="HF99" s="12">
        <f t="shared" si="280"/>
        <v>0</v>
      </c>
      <c r="HG99" s="12">
        <f t="shared" si="281"/>
        <v>2.6422764227642217</v>
      </c>
      <c r="HH99" s="12">
        <f t="shared" si="282"/>
        <v>-5.7581573896353166</v>
      </c>
      <c r="HI99" s="12">
        <f t="shared" si="283"/>
        <v>-2.6266416510318922</v>
      </c>
      <c r="HJ99" s="12">
        <f t="shared" si="284"/>
        <v>4.077669902912624</v>
      </c>
      <c r="HK99" s="12">
        <f t="shared" si="285"/>
        <v>-10.332749562171625</v>
      </c>
      <c r="HL99" s="12">
        <f t="shared" si="286"/>
        <v>1.0619469026548698</v>
      </c>
      <c r="HM99" s="12">
        <f t="shared" si="287"/>
        <v>4.6468401486988853</v>
      </c>
      <c r="HN99" s="12">
        <f t="shared" si="288"/>
        <v>6.2992125984252025</v>
      </c>
      <c r="HO99" s="12">
        <f t="shared" si="289"/>
        <v>7.3068893528183718</v>
      </c>
      <c r="HP99" s="12">
        <f t="shared" si="290"/>
        <v>19.851116625310176</v>
      </c>
      <c r="HQ99" s="12">
        <f t="shared" si="291"/>
        <v>11.049723756906078</v>
      </c>
      <c r="HT99" s="10" t="str">
        <f t="shared" si="204"/>
        <v>NCC</v>
      </c>
      <c r="HU99" s="13">
        <f t="shared" si="292"/>
        <v>1.5</v>
      </c>
      <c r="HV99" s="12">
        <f t="shared" si="293"/>
        <v>1.0999999999999979</v>
      </c>
      <c r="HW99" s="12">
        <f t="shared" si="294"/>
        <v>0.79999999999999716</v>
      </c>
      <c r="HX99" s="12">
        <f t="shared" si="295"/>
        <v>1.0500000000000007</v>
      </c>
      <c r="HY99">
        <f t="shared" si="296"/>
        <v>1.4000000000000021</v>
      </c>
      <c r="HZ99" s="12">
        <f t="shared" si="297"/>
        <v>1.8000000000000007</v>
      </c>
      <c r="IA99" s="12">
        <f t="shared" si="298"/>
        <v>2.3999999999999986</v>
      </c>
      <c r="IB99" s="12">
        <f t="shared" si="299"/>
        <v>2.3500000000000014</v>
      </c>
      <c r="IC99" s="12">
        <f t="shared" si="300"/>
        <v>0.90000000000000213</v>
      </c>
      <c r="ID99" s="12">
        <f t="shared" si="301"/>
        <v>1.5500000000000007</v>
      </c>
      <c r="IE99">
        <f t="shared" si="302"/>
        <v>2.0999999999999979</v>
      </c>
      <c r="IF99" s="12">
        <f t="shared" si="303"/>
        <v>2.8500000000000014</v>
      </c>
      <c r="IG99" s="12">
        <f t="shared" si="304"/>
        <v>4.5</v>
      </c>
      <c r="IH99" s="12">
        <f t="shared" si="305"/>
        <v>2.1999999999999993</v>
      </c>
      <c r="II99" s="13" t="str">
        <f t="shared" si="245"/>
        <v/>
      </c>
      <c r="IJ99" t="str">
        <f t="shared" si="246"/>
        <v/>
      </c>
      <c r="IK99" t="str">
        <f t="shared" si="247"/>
        <v/>
      </c>
      <c r="IL99" t="str">
        <f t="shared" si="248"/>
        <v/>
      </c>
    </row>
    <row r="100" spans="1:246" x14ac:dyDescent="0.25">
      <c r="A100" t="s">
        <v>108</v>
      </c>
      <c r="B100" s="10">
        <v>43951</v>
      </c>
      <c r="C100" s="12">
        <v>1.5837000000000001</v>
      </c>
      <c r="D100" s="12">
        <v>281.32040855999998</v>
      </c>
      <c r="E100" s="8">
        <v>41610</v>
      </c>
      <c r="F100" s="12">
        <v>2.3402345380423863</v>
      </c>
      <c r="G100" s="13">
        <v>488</v>
      </c>
      <c r="H100" s="10" t="s">
        <v>108</v>
      </c>
      <c r="I100" s="10">
        <v>43950</v>
      </c>
      <c r="J100" s="12">
        <v>1.05243</v>
      </c>
      <c r="K100" s="12">
        <v>185.09494807499999</v>
      </c>
      <c r="L100" s="8">
        <v>29067</v>
      </c>
      <c r="M100" s="12">
        <v>-0.33950590933798597</v>
      </c>
      <c r="N100" s="12">
        <v>348</v>
      </c>
      <c r="O100" s="12" t="s">
        <v>108</v>
      </c>
      <c r="P100" s="10">
        <v>43949</v>
      </c>
      <c r="Q100" s="12">
        <v>1.0754900000000001</v>
      </c>
      <c r="R100" s="12">
        <v>189.70648955999999</v>
      </c>
      <c r="S100">
        <v>37245</v>
      </c>
      <c r="T100" s="12">
        <v>-2.0935000111415607</v>
      </c>
      <c r="U100" s="12">
        <v>521.95000000000073</v>
      </c>
      <c r="V100" s="12" t="s">
        <v>108</v>
      </c>
      <c r="W100" s="7">
        <v>43948</v>
      </c>
      <c r="X100" s="12">
        <v>1.2198599999999999</v>
      </c>
      <c r="Y100" s="12">
        <v>216.44874513000002</v>
      </c>
      <c r="Z100" s="8">
        <v>38073</v>
      </c>
      <c r="AA100" s="12">
        <v>3.4065741509417746</v>
      </c>
      <c r="AB100" s="12">
        <v>590</v>
      </c>
      <c r="AC100" s="8" t="s">
        <v>108</v>
      </c>
      <c r="AD100" s="10">
        <v>43945</v>
      </c>
      <c r="AE100" s="12">
        <v>1.45116</v>
      </c>
      <c r="AF100" s="12">
        <v>255.24814101999999</v>
      </c>
      <c r="AG100" s="8">
        <v>36314</v>
      </c>
      <c r="AH100" s="12">
        <v>-0.32174718471212543</v>
      </c>
      <c r="AI100">
        <v>500</v>
      </c>
      <c r="AJ100" s="12" t="s">
        <v>108</v>
      </c>
      <c r="AK100" s="7">
        <v>43944</v>
      </c>
      <c r="AL100" s="12">
        <v>1.871</v>
      </c>
      <c r="AM100" s="12">
        <v>328.12028240500001</v>
      </c>
      <c r="AN100" s="8">
        <v>59227</v>
      </c>
      <c r="AO100" s="12">
        <v>-1.3946791897766941</v>
      </c>
      <c r="AP100" s="12">
        <v>494</v>
      </c>
      <c r="AQ100" t="s">
        <v>108</v>
      </c>
      <c r="AR100" s="10">
        <v>43943</v>
      </c>
      <c r="AS100" s="12">
        <v>2.0224099999999998</v>
      </c>
      <c r="AT100" s="12">
        <v>352.61673063000001</v>
      </c>
      <c r="AU100">
        <v>54346</v>
      </c>
      <c r="AV100" s="12">
        <v>3.483031498029729</v>
      </c>
      <c r="AW100" s="12">
        <v>882.79999999999927</v>
      </c>
      <c r="AX100" s="10" t="s">
        <v>108</v>
      </c>
      <c r="AY100" s="10">
        <v>43942</v>
      </c>
      <c r="AZ100" s="12">
        <v>1.3375600000000001</v>
      </c>
      <c r="BA100" s="12">
        <v>228.49774105999998</v>
      </c>
      <c r="BB100" s="8">
        <v>42770</v>
      </c>
      <c r="BC100" s="12">
        <v>8.0111213213629184E-2</v>
      </c>
      <c r="BD100" s="12">
        <v>540</v>
      </c>
      <c r="BE100" s="12" t="s">
        <v>108</v>
      </c>
      <c r="BF100" s="10">
        <v>43941</v>
      </c>
      <c r="BG100" s="12">
        <v>1.3519699999999999</v>
      </c>
      <c r="BH100" s="12">
        <v>230.91600748499999</v>
      </c>
      <c r="BI100">
        <v>41884</v>
      </c>
      <c r="BJ100" s="12">
        <v>-1.8834815836714862</v>
      </c>
      <c r="BK100" s="12">
        <v>559.79999999999927</v>
      </c>
      <c r="BL100" s="12" t="s">
        <v>108</v>
      </c>
      <c r="BM100" s="7">
        <v>43938</v>
      </c>
      <c r="BN100" s="12">
        <v>1.8727100000000001</v>
      </c>
      <c r="BO100" s="12">
        <v>329.13941838</v>
      </c>
      <c r="BP100" s="8">
        <v>59930</v>
      </c>
      <c r="BQ100" s="12">
        <v>-2.9007697573378328</v>
      </c>
      <c r="BR100" s="12">
        <v>1146.5499999999993</v>
      </c>
      <c r="BS100" t="s">
        <v>108</v>
      </c>
      <c r="BT100" s="10">
        <v>43937</v>
      </c>
      <c r="BU100" s="12">
        <v>2.2574000000000001</v>
      </c>
      <c r="BV100" s="12">
        <v>399.27305725500003</v>
      </c>
      <c r="BW100" s="8">
        <v>65752</v>
      </c>
      <c r="BX100" s="12">
        <v>3.0249510847921233</v>
      </c>
      <c r="BY100">
        <v>949.5</v>
      </c>
      <c r="BZ100" s="12" t="s">
        <v>108</v>
      </c>
      <c r="CA100" s="7">
        <v>43936</v>
      </c>
      <c r="CB100" s="12">
        <v>1.55579</v>
      </c>
      <c r="CC100" s="12">
        <v>267.58055930500001</v>
      </c>
      <c r="CD100" s="8">
        <v>46014</v>
      </c>
      <c r="CE100" s="12">
        <v>4.3376636676616451</v>
      </c>
      <c r="CF100" s="12">
        <v>733.90000000000146</v>
      </c>
      <c r="CG100" s="12" t="s">
        <v>108</v>
      </c>
      <c r="CH100" s="10">
        <v>43934</v>
      </c>
      <c r="CI100" s="12">
        <v>0.83131999999999995</v>
      </c>
      <c r="CJ100" s="12">
        <v>138.03441745499998</v>
      </c>
      <c r="CK100" s="8">
        <v>20941</v>
      </c>
      <c r="CL100" s="12">
        <v>-1.3640385517556768</v>
      </c>
      <c r="CM100" s="12">
        <v>643.85000000000036</v>
      </c>
      <c r="CN100" s="12" t="s">
        <v>108</v>
      </c>
      <c r="CO100" s="10">
        <v>43930</v>
      </c>
      <c r="CP100" s="12">
        <v>2.0750999999999999</v>
      </c>
      <c r="CQ100" s="12">
        <v>353.29759501500001</v>
      </c>
      <c r="CR100" s="8">
        <v>61918</v>
      </c>
      <c r="CS100" s="12">
        <v>-0.33963102911757737</v>
      </c>
      <c r="CT100" s="12">
        <v>969</v>
      </c>
      <c r="CU100" s="12" t="s">
        <v>108</v>
      </c>
      <c r="CV100" s="10">
        <v>43929</v>
      </c>
      <c r="CW100" s="12">
        <v>2.4844499999999998</v>
      </c>
      <c r="CX100" s="12">
        <v>426.35790546999999</v>
      </c>
      <c r="CY100" s="8">
        <v>72646</v>
      </c>
      <c r="CZ100" s="12">
        <v>-0.81373817761384526</v>
      </c>
      <c r="DA100" s="12">
        <v>988.59999999999854</v>
      </c>
      <c r="DD100" t="str">
        <f t="shared" si="154"/>
        <v>NESTLEIND</v>
      </c>
      <c r="DE100" s="12">
        <v>50.480316980701822</v>
      </c>
      <c r="DF100" s="12">
        <v>-2.1441389506178652</v>
      </c>
      <c r="DG100" s="12">
        <v>-11.834964668076656</v>
      </c>
      <c r="DH100" s="12">
        <v>-15.938972959563388</v>
      </c>
      <c r="DI100" s="12">
        <v>-22.439337252805984</v>
      </c>
      <c r="DJ100" s="12">
        <v>-7.4866125068606184</v>
      </c>
      <c r="DK100" s="12">
        <v>51.201441430664772</v>
      </c>
      <c r="DL100" s="12">
        <v>-1.0658520529301547</v>
      </c>
      <c r="DM100" s="12">
        <v>-27.806761324497664</v>
      </c>
      <c r="DN100" s="12">
        <v>-17.041286435722512</v>
      </c>
      <c r="DO100" s="12">
        <v>45.096703282576698</v>
      </c>
      <c r="DP100" s="12">
        <v>87.146947024010018</v>
      </c>
      <c r="DQ100" s="12">
        <v>-59.938316225724066</v>
      </c>
      <c r="DT100" t="str">
        <f t="shared" si="155"/>
        <v>NESTLEIND</v>
      </c>
      <c r="DU100" s="13">
        <v>51.987080947238859</v>
      </c>
      <c r="DV100" s="13">
        <v>-2.4308823043934269</v>
      </c>
      <c r="DW100" s="13">
        <v>-12.355006056486268</v>
      </c>
      <c r="DX100" s="13">
        <v>-15.20065757774112</v>
      </c>
      <c r="DY100" s="13">
        <v>-22.208971920563471</v>
      </c>
      <c r="DZ100" s="13">
        <v>-6.9470464947121489</v>
      </c>
      <c r="EA100" s="13">
        <v>54.319569635223786</v>
      </c>
      <c r="EB100" s="13">
        <v>-1.0472493662688587</v>
      </c>
      <c r="EC100" s="13">
        <v>-29.842493912898188</v>
      </c>
      <c r="ED100" s="13">
        <v>-17.56533219575806</v>
      </c>
      <c r="EE100" s="13">
        <v>49.216018642031152</v>
      </c>
      <c r="EF100" s="13">
        <v>93.850609317949861</v>
      </c>
      <c r="EG100" s="13">
        <v>-60.92970362587964</v>
      </c>
      <c r="EI100" t="str">
        <f t="shared" si="156"/>
        <v>NESTLEIND</v>
      </c>
      <c r="EJ100" s="12">
        <f t="shared" si="219"/>
        <v>1.5837000000000001</v>
      </c>
      <c r="EK100" s="12">
        <f t="shared" si="220"/>
        <v>1.05243</v>
      </c>
      <c r="EL100" s="12">
        <f t="shared" si="221"/>
        <v>1.0754900000000001</v>
      </c>
      <c r="EM100" s="12">
        <f t="shared" si="222"/>
        <v>1.2198599999999999</v>
      </c>
      <c r="EN100" s="12">
        <f t="shared" si="223"/>
        <v>1.45116</v>
      </c>
      <c r="EO100" s="12">
        <f t="shared" si="224"/>
        <v>1.871</v>
      </c>
      <c r="EP100" s="12">
        <f t="shared" si="225"/>
        <v>2.0224099999999998</v>
      </c>
      <c r="EQ100" s="12">
        <f t="shared" si="226"/>
        <v>1.3375600000000001</v>
      </c>
      <c r="ER100" s="12">
        <f t="shared" si="227"/>
        <v>1.3519699999999999</v>
      </c>
      <c r="ES100" s="12">
        <f t="shared" si="228"/>
        <v>1.8727100000000001</v>
      </c>
      <c r="ET100" s="12">
        <f t="shared" si="229"/>
        <v>2.2574000000000001</v>
      </c>
      <c r="EU100" s="12">
        <f t="shared" si="230"/>
        <v>1.55579</v>
      </c>
      <c r="EV100" s="12">
        <f t="shared" si="231"/>
        <v>0.83131999999999995</v>
      </c>
      <c r="EW100" s="12">
        <f t="shared" si="232"/>
        <v>2.0750999999999999</v>
      </c>
      <c r="EZ100" s="10" t="str">
        <f t="shared" si="157"/>
        <v>NESTLEIND</v>
      </c>
      <c r="FA100" s="12">
        <f t="shared" si="233"/>
        <v>1.1159266666666667</v>
      </c>
      <c r="FB100" s="12">
        <f t="shared" si="234"/>
        <v>1.3339880000000002</v>
      </c>
      <c r="FC100" s="12">
        <f t="shared" si="235"/>
        <v>1.4227350000000001</v>
      </c>
      <c r="FD100" s="12">
        <f t="shared" si="236"/>
        <v>1.5364769230769231</v>
      </c>
      <c r="FF100" s="12"/>
      <c r="FG100" s="10" t="str">
        <f t="shared" si="158"/>
        <v>NESTLEIND</v>
      </c>
      <c r="FH100" s="12">
        <f t="shared" si="250"/>
        <v>281.32040855999998</v>
      </c>
      <c r="FI100" s="12">
        <f t="shared" si="251"/>
        <v>185.09494807499999</v>
      </c>
      <c r="FJ100" s="12">
        <f t="shared" si="252"/>
        <v>189.70648955999999</v>
      </c>
      <c r="FK100" s="12">
        <f t="shared" si="253"/>
        <v>216.44874513000002</v>
      </c>
      <c r="FL100" s="12">
        <f t="shared" si="254"/>
        <v>255.24814101999999</v>
      </c>
      <c r="FM100" s="12">
        <f t="shared" si="255"/>
        <v>328.12028240500001</v>
      </c>
      <c r="FN100" s="12">
        <f t="shared" si="256"/>
        <v>352.61673063000001</v>
      </c>
      <c r="FO100" s="12">
        <f t="shared" si="257"/>
        <v>228.49774105999998</v>
      </c>
      <c r="FP100" s="12">
        <f t="shared" si="258"/>
        <v>230.91600748499999</v>
      </c>
      <c r="FQ100" s="12">
        <f t="shared" si="259"/>
        <v>329.13941838</v>
      </c>
      <c r="FR100" s="12">
        <f t="shared" si="260"/>
        <v>399.27305725500003</v>
      </c>
      <c r="FS100" s="12">
        <f t="shared" si="261"/>
        <v>267.58055930500001</v>
      </c>
      <c r="FT100" s="12">
        <f t="shared" si="262"/>
        <v>138.03441745499998</v>
      </c>
      <c r="FU100" s="12">
        <f t="shared" si="263"/>
        <v>353.29759501500001</v>
      </c>
      <c r="FX100" s="10" t="str">
        <f t="shared" si="173"/>
        <v>NESTLEIND</v>
      </c>
      <c r="FY100" s="12">
        <f t="shared" si="237"/>
        <v>197.083394255</v>
      </c>
      <c r="FZ100" s="12">
        <f t="shared" si="238"/>
        <v>234.92372123799996</v>
      </c>
      <c r="GA100" s="12">
        <f t="shared" si="239"/>
        <v>248.33113567062495</v>
      </c>
      <c r="GB100" s="12">
        <f t="shared" si="240"/>
        <v>267.22877944423072</v>
      </c>
      <c r="GE100" s="10" t="str">
        <f t="shared" si="174"/>
        <v>NESTLEIND</v>
      </c>
      <c r="GF100" s="8">
        <f t="shared" si="264"/>
        <v>41610</v>
      </c>
      <c r="GG100" s="8">
        <f t="shared" si="265"/>
        <v>29067</v>
      </c>
      <c r="GH100">
        <f t="shared" si="266"/>
        <v>37245</v>
      </c>
      <c r="GI100" s="8">
        <f t="shared" si="267"/>
        <v>38073</v>
      </c>
      <c r="GJ100" s="8">
        <f t="shared" si="268"/>
        <v>36314</v>
      </c>
      <c r="GK100" s="8">
        <f t="shared" si="269"/>
        <v>59227</v>
      </c>
      <c r="GL100">
        <f t="shared" si="270"/>
        <v>54346</v>
      </c>
      <c r="GM100" s="8">
        <f t="shared" si="271"/>
        <v>42770</v>
      </c>
      <c r="GN100" s="8">
        <f t="shared" si="272"/>
        <v>41884</v>
      </c>
      <c r="GO100" s="8">
        <f t="shared" si="273"/>
        <v>59930</v>
      </c>
      <c r="GP100" s="8">
        <f t="shared" si="274"/>
        <v>65752</v>
      </c>
      <c r="GQ100" s="8">
        <f t="shared" si="275"/>
        <v>46014</v>
      </c>
      <c r="GR100" s="8">
        <f t="shared" si="276"/>
        <v>20941</v>
      </c>
      <c r="GS100" s="8">
        <f t="shared" si="277"/>
        <v>61918</v>
      </c>
      <c r="GV100" s="10" t="str">
        <f t="shared" si="249"/>
        <v>NESTLEIND</v>
      </c>
      <c r="GW100" s="8">
        <f t="shared" si="241"/>
        <v>34795</v>
      </c>
      <c r="GX100" s="8">
        <f t="shared" si="242"/>
        <v>39985.199999999997</v>
      </c>
      <c r="GY100" s="8">
        <f t="shared" si="243"/>
        <v>42365.75</v>
      </c>
      <c r="GZ100" s="8">
        <f t="shared" si="244"/>
        <v>45652.384615384617</v>
      </c>
      <c r="HC100" s="10" t="str">
        <f t="shared" si="189"/>
        <v>NESTLEIND</v>
      </c>
      <c r="HD100" s="12">
        <f t="shared" si="278"/>
        <v>2.3402345380423863</v>
      </c>
      <c r="HE100" s="12">
        <f t="shared" si="279"/>
        <v>-0.33950590933798597</v>
      </c>
      <c r="HF100" s="12">
        <f t="shared" si="280"/>
        <v>-2.0935000111415607</v>
      </c>
      <c r="HG100" s="12">
        <f t="shared" si="281"/>
        <v>3.4065741509417746</v>
      </c>
      <c r="HH100" s="12">
        <f t="shared" si="282"/>
        <v>-0.32174718471212543</v>
      </c>
      <c r="HI100" s="12">
        <f t="shared" si="283"/>
        <v>-1.3946791897766941</v>
      </c>
      <c r="HJ100" s="12">
        <f t="shared" si="284"/>
        <v>3.483031498029729</v>
      </c>
      <c r="HK100" s="12">
        <f t="shared" si="285"/>
        <v>8.0111213213629184E-2</v>
      </c>
      <c r="HL100" s="12">
        <f t="shared" si="286"/>
        <v>-1.8834815836714862</v>
      </c>
      <c r="HM100" s="12">
        <f t="shared" si="287"/>
        <v>-2.9007697573378328</v>
      </c>
      <c r="HN100" s="12">
        <f t="shared" si="288"/>
        <v>3.0249510847921233</v>
      </c>
      <c r="HO100" s="12">
        <f t="shared" si="289"/>
        <v>4.3376636676616451</v>
      </c>
      <c r="HP100" s="12">
        <f t="shared" si="290"/>
        <v>-1.3640385517556768</v>
      </c>
      <c r="HQ100" s="12">
        <f t="shared" si="291"/>
        <v>-0.33963102911757737</v>
      </c>
      <c r="HT100" s="10" t="str">
        <f t="shared" si="204"/>
        <v>NESTLEIND</v>
      </c>
      <c r="HU100" s="13">
        <f t="shared" si="292"/>
        <v>488</v>
      </c>
      <c r="HV100" s="12">
        <f t="shared" si="293"/>
        <v>348</v>
      </c>
      <c r="HW100" s="12">
        <f t="shared" si="294"/>
        <v>521.95000000000073</v>
      </c>
      <c r="HX100" s="12">
        <f t="shared" si="295"/>
        <v>590</v>
      </c>
      <c r="HY100">
        <f t="shared" si="296"/>
        <v>500</v>
      </c>
      <c r="HZ100" s="12">
        <f t="shared" si="297"/>
        <v>494</v>
      </c>
      <c r="IA100" s="12">
        <f t="shared" si="298"/>
        <v>882.79999999999927</v>
      </c>
      <c r="IB100" s="12">
        <f t="shared" si="299"/>
        <v>540</v>
      </c>
      <c r="IC100" s="12">
        <f t="shared" si="300"/>
        <v>559.79999999999927</v>
      </c>
      <c r="ID100" s="12">
        <f t="shared" si="301"/>
        <v>1146.5499999999993</v>
      </c>
      <c r="IE100">
        <f t="shared" si="302"/>
        <v>949.5</v>
      </c>
      <c r="IF100" s="12">
        <f t="shared" si="303"/>
        <v>733.90000000000146</v>
      </c>
      <c r="IG100" s="12">
        <f t="shared" si="304"/>
        <v>643.85000000000036</v>
      </c>
      <c r="IH100" s="12">
        <f t="shared" si="305"/>
        <v>969</v>
      </c>
      <c r="II100" s="13" t="str">
        <f t="shared" si="245"/>
        <v/>
      </c>
      <c r="IJ100" t="str">
        <f t="shared" si="246"/>
        <v/>
      </c>
      <c r="IK100" t="str">
        <f t="shared" si="247"/>
        <v/>
      </c>
      <c r="IL100" t="str">
        <f t="shared" si="248"/>
        <v/>
      </c>
    </row>
    <row r="101" spans="1:246" x14ac:dyDescent="0.25">
      <c r="A101" t="s">
        <v>109</v>
      </c>
      <c r="B101" s="10">
        <v>43951</v>
      </c>
      <c r="C101" s="12">
        <v>6.5772599999999999</v>
      </c>
      <c r="D101" s="12">
        <v>80.532621470000009</v>
      </c>
      <c r="E101" s="8">
        <v>32915</v>
      </c>
      <c r="F101" s="12">
        <v>1.9587934171003167</v>
      </c>
      <c r="G101" s="13">
        <v>52.549999999999955</v>
      </c>
      <c r="H101" s="10" t="s">
        <v>109</v>
      </c>
      <c r="I101" s="10">
        <v>43950</v>
      </c>
      <c r="J101" s="12">
        <v>13.96991</v>
      </c>
      <c r="K101" s="12">
        <v>169.818607845</v>
      </c>
      <c r="L101" s="8">
        <v>63181</v>
      </c>
      <c r="M101" s="12">
        <v>8.0583594876564427E-2</v>
      </c>
      <c r="N101" s="12">
        <v>85.25</v>
      </c>
      <c r="O101" s="12" t="s">
        <v>109</v>
      </c>
      <c r="P101" s="10">
        <v>43949</v>
      </c>
      <c r="Q101" s="12">
        <v>14.420529999999999</v>
      </c>
      <c r="R101" s="12">
        <v>170.54026824000002</v>
      </c>
      <c r="S101">
        <v>66827</v>
      </c>
      <c r="T101" s="12">
        <v>4.9487293802942487</v>
      </c>
      <c r="U101" s="12">
        <v>79.150000000000091</v>
      </c>
      <c r="V101" s="12" t="s">
        <v>109</v>
      </c>
      <c r="W101" s="7">
        <v>43948</v>
      </c>
      <c r="X101" s="12">
        <v>10.409840000000001</v>
      </c>
      <c r="Y101" s="12">
        <v>116.90692604500001</v>
      </c>
      <c r="Z101" s="8">
        <v>35616</v>
      </c>
      <c r="AA101" s="12">
        <v>0.48830749932802137</v>
      </c>
      <c r="AB101" s="12">
        <v>95.5</v>
      </c>
      <c r="AC101" s="8" t="s">
        <v>109</v>
      </c>
      <c r="AD101" s="10">
        <v>43945</v>
      </c>
      <c r="AE101" s="12">
        <v>9.4500100000000007</v>
      </c>
      <c r="AF101" s="12">
        <v>107.05244184</v>
      </c>
      <c r="AG101" s="8">
        <v>36041</v>
      </c>
      <c r="AH101" s="12">
        <v>-5.5699317015229362</v>
      </c>
      <c r="AI101">
        <v>113.75</v>
      </c>
      <c r="AJ101" s="12" t="s">
        <v>109</v>
      </c>
      <c r="AK101" s="7">
        <v>43944</v>
      </c>
      <c r="AL101" s="12">
        <v>8.6493300000000009</v>
      </c>
      <c r="AM101" s="12">
        <v>101.27235214</v>
      </c>
      <c r="AN101" s="8">
        <v>44064</v>
      </c>
      <c r="AO101" s="12">
        <v>8.9798750867453112</v>
      </c>
      <c r="AP101" s="12">
        <v>136.65000000000009</v>
      </c>
      <c r="AQ101" t="s">
        <v>109</v>
      </c>
      <c r="AR101" s="10">
        <v>43943</v>
      </c>
      <c r="AS101" s="12">
        <v>3.7837499999999999</v>
      </c>
      <c r="AT101" s="12">
        <v>40.017406155000003</v>
      </c>
      <c r="AU101">
        <v>32157</v>
      </c>
      <c r="AV101" s="12">
        <v>5.2024787433347841</v>
      </c>
      <c r="AW101" s="12">
        <v>79.600000000000023</v>
      </c>
      <c r="AX101" s="10" t="s">
        <v>109</v>
      </c>
      <c r="AY101" s="10">
        <v>43942</v>
      </c>
      <c r="AZ101" s="12">
        <v>3.4991300000000001</v>
      </c>
      <c r="BA101" s="12">
        <v>36.556638794999998</v>
      </c>
      <c r="BB101" s="8">
        <v>22009</v>
      </c>
      <c r="BC101" s="12">
        <v>-4.2403638535397494</v>
      </c>
      <c r="BD101" s="12">
        <v>46.5</v>
      </c>
      <c r="BE101" s="12" t="s">
        <v>109</v>
      </c>
      <c r="BF101" s="10">
        <v>43941</v>
      </c>
      <c r="BG101" s="12">
        <v>5.2565900000000001</v>
      </c>
      <c r="BH101" s="12">
        <v>57.899815449999998</v>
      </c>
      <c r="BI101">
        <v>27737</v>
      </c>
      <c r="BJ101" s="12">
        <v>-2.4680812803452654</v>
      </c>
      <c r="BK101" s="12">
        <v>56.900000000000091</v>
      </c>
      <c r="BL101" s="12" t="s">
        <v>109</v>
      </c>
      <c r="BM101" s="7">
        <v>43938</v>
      </c>
      <c r="BN101" s="12">
        <v>4.7593199999999998</v>
      </c>
      <c r="BO101" s="12">
        <v>53.675460310000005</v>
      </c>
      <c r="BP101" s="8">
        <v>23501</v>
      </c>
      <c r="BQ101" s="12">
        <v>3.7901955333148081</v>
      </c>
      <c r="BR101" s="12">
        <v>63.5</v>
      </c>
      <c r="BS101" t="s">
        <v>109</v>
      </c>
      <c r="BT101" s="10">
        <v>43937</v>
      </c>
      <c r="BU101" s="12">
        <v>4.5269000000000004</v>
      </c>
      <c r="BV101" s="12">
        <v>48.820403785000003</v>
      </c>
      <c r="BW101" s="8">
        <v>31609</v>
      </c>
      <c r="BX101" s="12">
        <v>-1.432756568708218</v>
      </c>
      <c r="BY101">
        <v>60.799999999999955</v>
      </c>
      <c r="BZ101" s="12" t="s">
        <v>109</v>
      </c>
      <c r="CA101" s="7">
        <v>43936</v>
      </c>
      <c r="CB101" s="12">
        <v>5.06393</v>
      </c>
      <c r="CC101" s="12">
        <v>55.57072616</v>
      </c>
      <c r="CD101" s="8">
        <v>28642</v>
      </c>
      <c r="CE101" s="12">
        <v>1.5483331008508943</v>
      </c>
      <c r="CF101" s="12">
        <v>59.599999999999909</v>
      </c>
      <c r="CG101" s="12" t="s">
        <v>109</v>
      </c>
      <c r="CH101" s="10">
        <v>43934</v>
      </c>
      <c r="CI101" s="12">
        <v>2.1055199999999998</v>
      </c>
      <c r="CJ101" s="12">
        <v>22.774320955</v>
      </c>
      <c r="CK101" s="8">
        <v>13579</v>
      </c>
      <c r="CL101" s="12">
        <v>-3.2272584057253377</v>
      </c>
      <c r="CM101" s="12">
        <v>48.650000000000091</v>
      </c>
      <c r="CN101" s="12" t="s">
        <v>109</v>
      </c>
      <c r="CO101" s="10">
        <v>43930</v>
      </c>
      <c r="CP101" s="12">
        <v>2.59795</v>
      </c>
      <c r="CQ101" s="12">
        <v>29.148164925</v>
      </c>
      <c r="CR101" s="8">
        <v>24620</v>
      </c>
      <c r="CS101" s="12">
        <v>0.81743869209809261</v>
      </c>
      <c r="CT101" s="12">
        <v>47.5</v>
      </c>
      <c r="CU101" s="12" t="s">
        <v>109</v>
      </c>
      <c r="CV101" s="10">
        <v>43929</v>
      </c>
      <c r="CW101" s="12">
        <v>3.5</v>
      </c>
      <c r="CX101" s="12">
        <v>38.870493869999997</v>
      </c>
      <c r="CY101" s="8">
        <v>28258</v>
      </c>
      <c r="CZ101" s="12">
        <v>0.40360981361389919</v>
      </c>
      <c r="DA101" s="12">
        <v>96.799999999999955</v>
      </c>
      <c r="DD101" t="str">
        <f t="shared" si="154"/>
        <v>NIITTECH</v>
      </c>
      <c r="DE101" s="12">
        <v>-52.918379574385234</v>
      </c>
      <c r="DF101" s="12">
        <v>-3.1248504735956235</v>
      </c>
      <c r="DG101" s="12">
        <v>38.527873627260348</v>
      </c>
      <c r="DH101" s="12">
        <v>10.156920468867229</v>
      </c>
      <c r="DI101" s="12">
        <v>9.25713321147418</v>
      </c>
      <c r="DJ101" s="12">
        <v>128.59147670961352</v>
      </c>
      <c r="DK101" s="12">
        <v>8.1340218854400916</v>
      </c>
      <c r="DL101" s="12">
        <v>-33.433461616751543</v>
      </c>
      <c r="DM101" s="12">
        <v>10.448341359690048</v>
      </c>
      <c r="DN101" s="12">
        <v>5.1341977954008122</v>
      </c>
      <c r="DO101" s="12">
        <v>-10.605004413568112</v>
      </c>
      <c r="DP101" s="12">
        <v>140.50733310536117</v>
      </c>
      <c r="DQ101" s="12">
        <v>-18.954560326411215</v>
      </c>
      <c r="DT101" t="str">
        <f t="shared" si="155"/>
        <v>NIITTECH</v>
      </c>
      <c r="DU101" s="13">
        <v>-52.57726906847261</v>
      </c>
      <c r="DV101" s="13">
        <v>-0.42316128762294886</v>
      </c>
      <c r="DW101" s="13">
        <v>45.876958713596984</v>
      </c>
      <c r="DX101" s="13">
        <v>9.2052867133366885</v>
      </c>
      <c r="DY101" s="13">
        <v>5.7074705759865694</v>
      </c>
      <c r="DZ101" s="13">
        <v>153.07075563003838</v>
      </c>
      <c r="EA101" s="13">
        <v>9.4668642251468391</v>
      </c>
      <c r="EB101" s="13">
        <v>-36.862253340740139</v>
      </c>
      <c r="EC101" s="13">
        <v>7.8701796232439101</v>
      </c>
      <c r="ED101" s="13">
        <v>9.9447283278957865</v>
      </c>
      <c r="EE101" s="13">
        <v>-12.147263211145335</v>
      </c>
      <c r="EF101" s="13">
        <v>144.00607275976628</v>
      </c>
      <c r="EG101" s="13">
        <v>-21.867050589291942</v>
      </c>
      <c r="EI101" t="str">
        <f t="shared" si="156"/>
        <v>NIITTECH</v>
      </c>
      <c r="EJ101" s="12">
        <f t="shared" si="219"/>
        <v>6.5772599999999999</v>
      </c>
      <c r="EK101" s="12">
        <f t="shared" si="220"/>
        <v>13.96991</v>
      </c>
      <c r="EL101" s="12">
        <f t="shared" si="221"/>
        <v>14.420529999999999</v>
      </c>
      <c r="EM101" s="12">
        <f t="shared" si="222"/>
        <v>10.409840000000001</v>
      </c>
      <c r="EN101" s="12">
        <f t="shared" si="223"/>
        <v>9.4500100000000007</v>
      </c>
      <c r="EO101" s="12">
        <f t="shared" si="224"/>
        <v>8.6493300000000009</v>
      </c>
      <c r="EP101" s="12">
        <f t="shared" si="225"/>
        <v>3.7837499999999999</v>
      </c>
      <c r="EQ101" s="12">
        <f t="shared" si="226"/>
        <v>3.4991300000000001</v>
      </c>
      <c r="ER101" s="12">
        <f t="shared" si="227"/>
        <v>5.2565900000000001</v>
      </c>
      <c r="ES101" s="12">
        <f t="shared" si="228"/>
        <v>4.7593199999999998</v>
      </c>
      <c r="ET101" s="12">
        <f t="shared" si="229"/>
        <v>4.5269000000000004</v>
      </c>
      <c r="EU101" s="12">
        <f t="shared" si="230"/>
        <v>5.06393</v>
      </c>
      <c r="EV101" s="12">
        <f t="shared" si="231"/>
        <v>2.1055199999999998</v>
      </c>
      <c r="EW101" s="12">
        <f t="shared" si="232"/>
        <v>2.59795</v>
      </c>
      <c r="EZ101" s="10" t="str">
        <f t="shared" si="157"/>
        <v>NIITTECH</v>
      </c>
      <c r="FA101" s="12">
        <f t="shared" si="233"/>
        <v>12.933426666666668</v>
      </c>
      <c r="FB101" s="12">
        <f t="shared" si="234"/>
        <v>11.379923999999999</v>
      </c>
      <c r="FC101" s="12">
        <f t="shared" si="235"/>
        <v>8.6798862499999991</v>
      </c>
      <c r="FD101" s="12">
        <f t="shared" si="236"/>
        <v>6.8071315384615376</v>
      </c>
      <c r="FF101" s="12"/>
      <c r="FG101" s="10" t="str">
        <f t="shared" si="158"/>
        <v>NIITTECH</v>
      </c>
      <c r="FH101" s="12">
        <f t="shared" si="250"/>
        <v>80.532621470000009</v>
      </c>
      <c r="FI101" s="12">
        <f t="shared" si="251"/>
        <v>169.818607845</v>
      </c>
      <c r="FJ101" s="12">
        <f t="shared" si="252"/>
        <v>170.54026824000002</v>
      </c>
      <c r="FK101" s="12">
        <f t="shared" si="253"/>
        <v>116.90692604500001</v>
      </c>
      <c r="FL101" s="12">
        <f t="shared" si="254"/>
        <v>107.05244184</v>
      </c>
      <c r="FM101" s="12">
        <f t="shared" si="255"/>
        <v>101.27235214</v>
      </c>
      <c r="FN101" s="12">
        <f t="shared" si="256"/>
        <v>40.017406155000003</v>
      </c>
      <c r="FO101" s="12">
        <f t="shared" si="257"/>
        <v>36.556638794999998</v>
      </c>
      <c r="FP101" s="12">
        <f t="shared" si="258"/>
        <v>57.899815449999998</v>
      </c>
      <c r="FQ101" s="12">
        <f t="shared" si="259"/>
        <v>53.675460310000005</v>
      </c>
      <c r="FR101" s="12">
        <f t="shared" si="260"/>
        <v>48.820403785000003</v>
      </c>
      <c r="FS101" s="12">
        <f t="shared" si="261"/>
        <v>55.57072616</v>
      </c>
      <c r="FT101" s="12">
        <f t="shared" si="262"/>
        <v>22.774320955</v>
      </c>
      <c r="FU101" s="12">
        <f t="shared" si="263"/>
        <v>29.148164925</v>
      </c>
      <c r="FX101" s="10" t="str">
        <f t="shared" si="173"/>
        <v>NIITTECH</v>
      </c>
      <c r="FY101" s="12">
        <f t="shared" si="237"/>
        <v>152.42193404333332</v>
      </c>
      <c r="FZ101" s="12">
        <f t="shared" si="238"/>
        <v>133.11811922199999</v>
      </c>
      <c r="GA101" s="12">
        <f t="shared" si="239"/>
        <v>100.00805706375</v>
      </c>
      <c r="GB101" s="12">
        <f t="shared" si="240"/>
        <v>77.69642558807692</v>
      </c>
      <c r="GE101" s="10" t="str">
        <f t="shared" si="174"/>
        <v>NIITTECH</v>
      </c>
      <c r="GF101" s="8">
        <f t="shared" si="264"/>
        <v>32915</v>
      </c>
      <c r="GG101" s="8">
        <f t="shared" si="265"/>
        <v>63181</v>
      </c>
      <c r="GH101">
        <f t="shared" si="266"/>
        <v>66827</v>
      </c>
      <c r="GI101" s="8">
        <f t="shared" si="267"/>
        <v>35616</v>
      </c>
      <c r="GJ101" s="8">
        <f t="shared" si="268"/>
        <v>36041</v>
      </c>
      <c r="GK101" s="8">
        <f t="shared" si="269"/>
        <v>44064</v>
      </c>
      <c r="GL101">
        <f t="shared" si="270"/>
        <v>32157</v>
      </c>
      <c r="GM101" s="8">
        <f t="shared" si="271"/>
        <v>22009</v>
      </c>
      <c r="GN101" s="8">
        <f t="shared" si="272"/>
        <v>27737</v>
      </c>
      <c r="GO101" s="8">
        <f t="shared" si="273"/>
        <v>23501</v>
      </c>
      <c r="GP101" s="8">
        <f t="shared" si="274"/>
        <v>31609</v>
      </c>
      <c r="GQ101" s="8">
        <f t="shared" si="275"/>
        <v>28642</v>
      </c>
      <c r="GR101" s="8">
        <f t="shared" si="276"/>
        <v>13579</v>
      </c>
      <c r="GS101" s="8">
        <f t="shared" si="277"/>
        <v>24620</v>
      </c>
      <c r="GV101" s="10" t="str">
        <f t="shared" si="249"/>
        <v>NIITTECH</v>
      </c>
      <c r="GW101" s="8">
        <f t="shared" si="241"/>
        <v>55208</v>
      </c>
      <c r="GX101" s="8">
        <f t="shared" si="242"/>
        <v>49145.8</v>
      </c>
      <c r="GY101" s="8">
        <f t="shared" si="243"/>
        <v>40954</v>
      </c>
      <c r="GZ101" s="8">
        <f t="shared" si="244"/>
        <v>34583.307692307695</v>
      </c>
      <c r="HC101" s="10" t="str">
        <f t="shared" si="189"/>
        <v>NIITTECH</v>
      </c>
      <c r="HD101" s="12">
        <f t="shared" si="278"/>
        <v>1.9587934171003167</v>
      </c>
      <c r="HE101" s="12">
        <f t="shared" si="279"/>
        <v>8.0583594876564427E-2</v>
      </c>
      <c r="HF101" s="12">
        <f t="shared" si="280"/>
        <v>4.9487293802942487</v>
      </c>
      <c r="HG101" s="12">
        <f t="shared" si="281"/>
        <v>0.48830749932802137</v>
      </c>
      <c r="HH101" s="12">
        <f t="shared" si="282"/>
        <v>-5.5699317015229362</v>
      </c>
      <c r="HI101" s="12">
        <f t="shared" si="283"/>
        <v>8.9798750867453112</v>
      </c>
      <c r="HJ101" s="12">
        <f t="shared" si="284"/>
        <v>5.2024787433347841</v>
      </c>
      <c r="HK101" s="12">
        <f t="shared" si="285"/>
        <v>-4.2403638535397494</v>
      </c>
      <c r="HL101" s="12">
        <f t="shared" si="286"/>
        <v>-2.4680812803452654</v>
      </c>
      <c r="HM101" s="12">
        <f t="shared" si="287"/>
        <v>3.7901955333148081</v>
      </c>
      <c r="HN101" s="12">
        <f t="shared" si="288"/>
        <v>-1.432756568708218</v>
      </c>
      <c r="HO101" s="12">
        <f t="shared" si="289"/>
        <v>1.5483331008508943</v>
      </c>
      <c r="HP101" s="12">
        <f t="shared" si="290"/>
        <v>-3.2272584057253377</v>
      </c>
      <c r="HQ101" s="12">
        <f t="shared" si="291"/>
        <v>0.81743869209809261</v>
      </c>
      <c r="HT101" s="10" t="str">
        <f t="shared" si="204"/>
        <v>NIITTECH</v>
      </c>
      <c r="HU101" s="13">
        <f t="shared" si="292"/>
        <v>52.549999999999955</v>
      </c>
      <c r="HV101" s="12">
        <f t="shared" si="293"/>
        <v>85.25</v>
      </c>
      <c r="HW101" s="12">
        <f t="shared" si="294"/>
        <v>79.150000000000091</v>
      </c>
      <c r="HX101" s="12">
        <f t="shared" si="295"/>
        <v>95.5</v>
      </c>
      <c r="HY101">
        <f t="shared" si="296"/>
        <v>113.75</v>
      </c>
      <c r="HZ101" s="12">
        <f t="shared" si="297"/>
        <v>136.65000000000009</v>
      </c>
      <c r="IA101" s="12">
        <f t="shared" si="298"/>
        <v>79.600000000000023</v>
      </c>
      <c r="IB101" s="12">
        <f t="shared" si="299"/>
        <v>46.5</v>
      </c>
      <c r="IC101" s="12">
        <f t="shared" si="300"/>
        <v>56.900000000000091</v>
      </c>
      <c r="ID101" s="12">
        <f t="shared" si="301"/>
        <v>63.5</v>
      </c>
      <c r="IE101">
        <f t="shared" si="302"/>
        <v>60.799999999999955</v>
      </c>
      <c r="IF101" s="12">
        <f t="shared" si="303"/>
        <v>59.599999999999909</v>
      </c>
      <c r="IG101" s="12">
        <f t="shared" si="304"/>
        <v>48.650000000000091</v>
      </c>
      <c r="IH101" s="12">
        <f t="shared" si="305"/>
        <v>47.5</v>
      </c>
      <c r="II101" s="13" t="str">
        <f t="shared" si="245"/>
        <v>NR4</v>
      </c>
      <c r="IJ101" t="str">
        <f t="shared" si="246"/>
        <v/>
      </c>
      <c r="IK101" t="str">
        <f t="shared" si="247"/>
        <v/>
      </c>
      <c r="IL101" t="str">
        <f t="shared" si="248"/>
        <v>Only NR4</v>
      </c>
    </row>
    <row r="102" spans="1:246" x14ac:dyDescent="0.25">
      <c r="A102" t="s">
        <v>110</v>
      </c>
      <c r="B102" s="10">
        <v>43951</v>
      </c>
      <c r="C102" s="12">
        <v>65.117159999999998</v>
      </c>
      <c r="D102" s="12">
        <v>51.296428444999997</v>
      </c>
      <c r="E102" s="8">
        <v>32470</v>
      </c>
      <c r="F102" s="12">
        <v>6.8965517241379155</v>
      </c>
      <c r="G102" s="13">
        <v>5.5999999999999943</v>
      </c>
      <c r="H102" s="10" t="s">
        <v>110</v>
      </c>
      <c r="I102" s="10">
        <v>43950</v>
      </c>
      <c r="J102" s="12">
        <v>29.135840000000002</v>
      </c>
      <c r="K102" s="12">
        <v>21.922624625000001</v>
      </c>
      <c r="L102" s="8">
        <v>17277</v>
      </c>
      <c r="M102" s="12">
        <v>2.662116040955635</v>
      </c>
      <c r="N102" s="12">
        <v>3</v>
      </c>
      <c r="O102" s="12" t="s">
        <v>110</v>
      </c>
      <c r="P102" s="10">
        <v>43949</v>
      </c>
      <c r="Q102" s="12">
        <v>62.63749</v>
      </c>
      <c r="R102" s="12">
        <v>46.303471435000006</v>
      </c>
      <c r="S102">
        <v>17885</v>
      </c>
      <c r="T102" s="12">
        <v>-0.94466936572198212</v>
      </c>
      <c r="U102" s="12">
        <v>3.5500000000000114</v>
      </c>
      <c r="V102" s="12" t="s">
        <v>110</v>
      </c>
      <c r="W102" s="7">
        <v>43948</v>
      </c>
      <c r="X102" s="12">
        <v>22.13777</v>
      </c>
      <c r="Y102" s="12">
        <v>16.507563895000001</v>
      </c>
      <c r="Z102" s="8">
        <v>13289</v>
      </c>
      <c r="AA102" s="12">
        <v>0.40650406504064657</v>
      </c>
      <c r="AB102" s="12">
        <v>2.0499999999999972</v>
      </c>
      <c r="AC102" s="8" t="s">
        <v>110</v>
      </c>
      <c r="AD102" s="10">
        <v>43945</v>
      </c>
      <c r="AE102" s="12">
        <v>67.397530000000003</v>
      </c>
      <c r="AF102" s="12">
        <v>51.117282265</v>
      </c>
      <c r="AG102" s="8">
        <v>24186</v>
      </c>
      <c r="AH102" s="12">
        <v>-3.7012987012986942</v>
      </c>
      <c r="AI102">
        <v>4.5</v>
      </c>
      <c r="AJ102" s="12" t="s">
        <v>110</v>
      </c>
      <c r="AK102" s="7">
        <v>43944</v>
      </c>
      <c r="AL102" s="12">
        <v>71.892769999999999</v>
      </c>
      <c r="AM102" s="12">
        <v>54.923089489999995</v>
      </c>
      <c r="AN102" s="8">
        <v>23031</v>
      </c>
      <c r="AO102" s="12">
        <v>3.2193158953722412</v>
      </c>
      <c r="AP102" s="12">
        <v>3.8999999999999915</v>
      </c>
      <c r="AQ102" t="s">
        <v>110</v>
      </c>
      <c r="AR102" s="10">
        <v>43943</v>
      </c>
      <c r="AS102" s="12">
        <v>87.127899999999997</v>
      </c>
      <c r="AT102" s="12">
        <v>63.950877070000004</v>
      </c>
      <c r="AU102">
        <v>22274</v>
      </c>
      <c r="AV102" s="12">
        <v>1.0781671159029611</v>
      </c>
      <c r="AW102" s="12">
        <v>2.9000000000000057</v>
      </c>
      <c r="AX102" s="10" t="s">
        <v>110</v>
      </c>
      <c r="AY102" s="10">
        <v>43942</v>
      </c>
      <c r="AZ102" s="12">
        <v>68.471810000000005</v>
      </c>
      <c r="BA102" s="12">
        <v>51.053633599999998</v>
      </c>
      <c r="BB102" s="8">
        <v>24813</v>
      </c>
      <c r="BC102" s="12">
        <v>-3.7662337662337739</v>
      </c>
      <c r="BD102" s="12">
        <v>2.25</v>
      </c>
      <c r="BE102" s="12" t="s">
        <v>110</v>
      </c>
      <c r="BF102" s="10">
        <v>43941</v>
      </c>
      <c r="BG102" s="12">
        <v>138.0669</v>
      </c>
      <c r="BH102" s="12">
        <v>109.344313675</v>
      </c>
      <c r="BI102">
        <v>36554</v>
      </c>
      <c r="BJ102" s="12">
        <v>-3.9776258545680578</v>
      </c>
      <c r="BK102" s="12">
        <v>5.5499999999999972</v>
      </c>
      <c r="BL102" s="12" t="s">
        <v>110</v>
      </c>
      <c r="BM102" s="7">
        <v>43938</v>
      </c>
      <c r="BN102" s="12">
        <v>56.967559999999999</v>
      </c>
      <c r="BO102" s="12">
        <v>46.271269414999999</v>
      </c>
      <c r="BP102" s="8">
        <v>36234</v>
      </c>
      <c r="BQ102" s="12">
        <v>0.31075201988812923</v>
      </c>
      <c r="BR102" s="12">
        <v>3.6500000000000057</v>
      </c>
      <c r="BS102" t="s">
        <v>110</v>
      </c>
      <c r="BT102" s="10">
        <v>43937</v>
      </c>
      <c r="BU102" s="12">
        <v>40.120899999999999</v>
      </c>
      <c r="BV102" s="12">
        <v>32.582806980000001</v>
      </c>
      <c r="BW102" s="8">
        <v>18533</v>
      </c>
      <c r="BX102" s="12">
        <v>-2.1224984839296543</v>
      </c>
      <c r="BY102">
        <v>3.3499999999999943</v>
      </c>
      <c r="BZ102" s="12" t="s">
        <v>110</v>
      </c>
      <c r="CA102" s="7">
        <v>43936</v>
      </c>
      <c r="CB102" s="12">
        <v>60.261420000000001</v>
      </c>
      <c r="CC102" s="12">
        <v>50.839973669999999</v>
      </c>
      <c r="CD102" s="8">
        <v>32198</v>
      </c>
      <c r="CE102" s="12">
        <v>-0.54282267792521455</v>
      </c>
      <c r="CF102" s="12">
        <v>4.5499999999999972</v>
      </c>
      <c r="CG102" s="12" t="s">
        <v>110</v>
      </c>
      <c r="CH102" s="10">
        <v>43934</v>
      </c>
      <c r="CI102" s="12">
        <v>60.511899999999997</v>
      </c>
      <c r="CJ102" s="12">
        <v>49.799489744999995</v>
      </c>
      <c r="CK102" s="8">
        <v>27617</v>
      </c>
      <c r="CL102" s="12">
        <v>3.8871473354231902</v>
      </c>
      <c r="CM102" s="12">
        <v>7.7999999999999972</v>
      </c>
      <c r="CN102" s="12" t="s">
        <v>110</v>
      </c>
      <c r="CO102" s="10">
        <v>43930</v>
      </c>
      <c r="CP102" s="12">
        <v>43.520740000000004</v>
      </c>
      <c r="CQ102" s="12">
        <v>34.112922359999999</v>
      </c>
      <c r="CR102" s="8">
        <v>19857</v>
      </c>
      <c r="CS102" s="12">
        <v>6.1088977423638893</v>
      </c>
      <c r="CT102" s="12">
        <v>3.7000000000000028</v>
      </c>
      <c r="CU102" s="12" t="s">
        <v>110</v>
      </c>
      <c r="CV102" s="10">
        <v>43929</v>
      </c>
      <c r="CW102" s="12">
        <v>80.690659999999994</v>
      </c>
      <c r="CX102" s="12">
        <v>62.237481064999997</v>
      </c>
      <c r="CY102" s="8">
        <v>31636</v>
      </c>
      <c r="CZ102" s="12">
        <v>-4.8162230671736515</v>
      </c>
      <c r="DA102" s="12">
        <v>6</v>
      </c>
      <c r="DD102" t="str">
        <f t="shared" si="154"/>
        <v>NMDC</v>
      </c>
      <c r="DE102" s="12">
        <v>123.49504939620755</v>
      </c>
      <c r="DF102" s="12">
        <v>-53.484981598081269</v>
      </c>
      <c r="DG102" s="12">
        <v>182.94399119694529</v>
      </c>
      <c r="DH102" s="12">
        <v>-67.15344019283792</v>
      </c>
      <c r="DI102" s="12">
        <v>-6.2527010713316455</v>
      </c>
      <c r="DJ102" s="12">
        <v>-17.485937340392685</v>
      </c>
      <c r="DK102" s="12">
        <v>27.246380663808935</v>
      </c>
      <c r="DL102" s="12">
        <v>-50.40678830335149</v>
      </c>
      <c r="DM102" s="12">
        <v>142.36056450372811</v>
      </c>
      <c r="DN102" s="12">
        <v>41.989736022870872</v>
      </c>
      <c r="DO102" s="12">
        <v>-33.421914053800926</v>
      </c>
      <c r="DP102" s="12">
        <v>-0.41393511028408636</v>
      </c>
      <c r="DQ102" s="12">
        <v>39.041523650562908</v>
      </c>
      <c r="DT102" t="str">
        <f t="shared" si="155"/>
        <v>NMDC</v>
      </c>
      <c r="DU102" s="13">
        <v>133.98853614682093</v>
      </c>
      <c r="DV102" s="13">
        <v>-52.654468562309432</v>
      </c>
      <c r="DW102" s="13">
        <v>180.4985140722365</v>
      </c>
      <c r="DX102" s="13">
        <v>-67.706491496511475</v>
      </c>
      <c r="DY102" s="13">
        <v>-6.9293393003555082</v>
      </c>
      <c r="DZ102" s="13">
        <v>-14.116753348227393</v>
      </c>
      <c r="EA102" s="13">
        <v>25.262146022844505</v>
      </c>
      <c r="EB102" s="13">
        <v>-53.30929256024708</v>
      </c>
      <c r="EC102" s="13">
        <v>136.31146293892962</v>
      </c>
      <c r="ED102" s="13">
        <v>42.01130505239238</v>
      </c>
      <c r="EE102" s="13">
        <v>-35.911046706094801</v>
      </c>
      <c r="EF102" s="13">
        <v>2.0893465582234629</v>
      </c>
      <c r="EG102" s="13">
        <v>45.984237936160206</v>
      </c>
      <c r="EI102" t="str">
        <f t="shared" si="156"/>
        <v>NMDC</v>
      </c>
      <c r="EJ102" s="12">
        <f t="shared" si="219"/>
        <v>65.117159999999998</v>
      </c>
      <c r="EK102" s="12">
        <f t="shared" si="220"/>
        <v>29.135840000000002</v>
      </c>
      <c r="EL102" s="12">
        <f t="shared" si="221"/>
        <v>62.63749</v>
      </c>
      <c r="EM102" s="12">
        <f t="shared" si="222"/>
        <v>22.13777</v>
      </c>
      <c r="EN102" s="12">
        <f t="shared" si="223"/>
        <v>67.397530000000003</v>
      </c>
      <c r="EO102" s="12">
        <f t="shared" si="224"/>
        <v>71.892769999999999</v>
      </c>
      <c r="EP102" s="12">
        <f t="shared" si="225"/>
        <v>87.127899999999997</v>
      </c>
      <c r="EQ102" s="12">
        <f t="shared" si="226"/>
        <v>68.471810000000005</v>
      </c>
      <c r="ER102" s="12">
        <f t="shared" si="227"/>
        <v>138.0669</v>
      </c>
      <c r="ES102" s="12">
        <f t="shared" si="228"/>
        <v>56.967559999999999</v>
      </c>
      <c r="ET102" s="12">
        <f t="shared" si="229"/>
        <v>40.120899999999999</v>
      </c>
      <c r="EU102" s="12">
        <f t="shared" si="230"/>
        <v>60.261420000000001</v>
      </c>
      <c r="EV102" s="12">
        <f t="shared" si="231"/>
        <v>60.511899999999997</v>
      </c>
      <c r="EW102" s="12">
        <f t="shared" si="232"/>
        <v>43.520740000000004</v>
      </c>
      <c r="EZ102" s="10" t="str">
        <f t="shared" si="157"/>
        <v>NMDC</v>
      </c>
      <c r="FA102" s="12">
        <f t="shared" si="233"/>
        <v>37.970366666666671</v>
      </c>
      <c r="FB102" s="12">
        <f t="shared" si="234"/>
        <v>50.640279999999997</v>
      </c>
      <c r="FC102" s="12">
        <f t="shared" si="235"/>
        <v>68.358501250000003</v>
      </c>
      <c r="FD102" s="12">
        <f t="shared" si="236"/>
        <v>62.173117692307706</v>
      </c>
      <c r="FF102" s="12"/>
      <c r="FG102" s="10" t="str">
        <f t="shared" si="158"/>
        <v>NMDC</v>
      </c>
      <c r="FH102" s="12">
        <f t="shared" si="250"/>
        <v>51.296428444999997</v>
      </c>
      <c r="FI102" s="12">
        <f t="shared" si="251"/>
        <v>21.922624625000001</v>
      </c>
      <c r="FJ102" s="12">
        <f t="shared" si="252"/>
        <v>46.303471435000006</v>
      </c>
      <c r="FK102" s="12">
        <f t="shared" si="253"/>
        <v>16.507563895000001</v>
      </c>
      <c r="FL102" s="12">
        <f t="shared" si="254"/>
        <v>51.117282265</v>
      </c>
      <c r="FM102" s="12">
        <f t="shared" si="255"/>
        <v>54.923089489999995</v>
      </c>
      <c r="FN102" s="12">
        <f t="shared" si="256"/>
        <v>63.950877070000004</v>
      </c>
      <c r="FO102" s="12">
        <f t="shared" si="257"/>
        <v>51.053633599999998</v>
      </c>
      <c r="FP102" s="12">
        <f t="shared" si="258"/>
        <v>109.344313675</v>
      </c>
      <c r="FQ102" s="12">
        <f t="shared" si="259"/>
        <v>46.271269414999999</v>
      </c>
      <c r="FR102" s="12">
        <f t="shared" si="260"/>
        <v>32.582806980000001</v>
      </c>
      <c r="FS102" s="12">
        <f t="shared" si="261"/>
        <v>50.839973669999999</v>
      </c>
      <c r="FT102" s="12">
        <f t="shared" si="262"/>
        <v>49.799489744999995</v>
      </c>
      <c r="FU102" s="12">
        <f t="shared" si="263"/>
        <v>34.112922359999999</v>
      </c>
      <c r="FX102" s="10" t="str">
        <f t="shared" si="173"/>
        <v>NMDC</v>
      </c>
      <c r="FY102" s="12">
        <f t="shared" si="237"/>
        <v>28.244553318333335</v>
      </c>
      <c r="FZ102" s="12">
        <f t="shared" si="238"/>
        <v>38.154806342000001</v>
      </c>
      <c r="GA102" s="12">
        <f t="shared" si="239"/>
        <v>51.890357006875007</v>
      </c>
      <c r="GB102" s="12">
        <f t="shared" si="240"/>
        <v>48.363793709615379</v>
      </c>
      <c r="GE102" s="10" t="str">
        <f t="shared" si="174"/>
        <v>NMDC</v>
      </c>
      <c r="GF102" s="8">
        <f t="shared" si="264"/>
        <v>32470</v>
      </c>
      <c r="GG102" s="8">
        <f t="shared" si="265"/>
        <v>17277</v>
      </c>
      <c r="GH102">
        <f t="shared" si="266"/>
        <v>17885</v>
      </c>
      <c r="GI102" s="8">
        <f t="shared" si="267"/>
        <v>13289</v>
      </c>
      <c r="GJ102" s="8">
        <f t="shared" si="268"/>
        <v>24186</v>
      </c>
      <c r="GK102" s="8">
        <f t="shared" si="269"/>
        <v>23031</v>
      </c>
      <c r="GL102">
        <f t="shared" si="270"/>
        <v>22274</v>
      </c>
      <c r="GM102" s="8">
        <f t="shared" si="271"/>
        <v>24813</v>
      </c>
      <c r="GN102" s="8">
        <f t="shared" si="272"/>
        <v>36554</v>
      </c>
      <c r="GO102" s="8">
        <f t="shared" si="273"/>
        <v>36234</v>
      </c>
      <c r="GP102" s="8">
        <f t="shared" si="274"/>
        <v>18533</v>
      </c>
      <c r="GQ102" s="8">
        <f t="shared" si="275"/>
        <v>32198</v>
      </c>
      <c r="GR102" s="8">
        <f t="shared" si="276"/>
        <v>27617</v>
      </c>
      <c r="GS102" s="8">
        <f t="shared" si="277"/>
        <v>19857</v>
      </c>
      <c r="GV102" s="10" t="str">
        <f t="shared" si="249"/>
        <v>NMDC</v>
      </c>
      <c r="GW102" s="8">
        <f t="shared" si="241"/>
        <v>16150.333333333334</v>
      </c>
      <c r="GX102" s="8">
        <f t="shared" si="242"/>
        <v>19133.599999999999</v>
      </c>
      <c r="GY102" s="8">
        <f t="shared" si="243"/>
        <v>22413.625</v>
      </c>
      <c r="GZ102" s="8">
        <f t="shared" si="244"/>
        <v>24134.461538461539</v>
      </c>
      <c r="HC102" s="10" t="str">
        <f t="shared" si="189"/>
        <v>NMDC</v>
      </c>
      <c r="HD102" s="12">
        <f t="shared" si="278"/>
        <v>6.8965517241379155</v>
      </c>
      <c r="HE102" s="12">
        <f t="shared" si="279"/>
        <v>2.662116040955635</v>
      </c>
      <c r="HF102" s="12">
        <f t="shared" si="280"/>
        <v>-0.94466936572198212</v>
      </c>
      <c r="HG102" s="12">
        <f t="shared" si="281"/>
        <v>0.40650406504064657</v>
      </c>
      <c r="HH102" s="12">
        <f t="shared" si="282"/>
        <v>-3.7012987012986942</v>
      </c>
      <c r="HI102" s="12">
        <f t="shared" si="283"/>
        <v>3.2193158953722412</v>
      </c>
      <c r="HJ102" s="12">
        <f t="shared" si="284"/>
        <v>1.0781671159029611</v>
      </c>
      <c r="HK102" s="12">
        <f t="shared" si="285"/>
        <v>-3.7662337662337739</v>
      </c>
      <c r="HL102" s="12">
        <f t="shared" si="286"/>
        <v>-3.9776258545680578</v>
      </c>
      <c r="HM102" s="12">
        <f t="shared" si="287"/>
        <v>0.31075201988812923</v>
      </c>
      <c r="HN102" s="12">
        <f t="shared" si="288"/>
        <v>-2.1224984839296543</v>
      </c>
      <c r="HO102" s="12">
        <f t="shared" si="289"/>
        <v>-0.54282267792521455</v>
      </c>
      <c r="HP102" s="12">
        <f t="shared" si="290"/>
        <v>3.8871473354231902</v>
      </c>
      <c r="HQ102" s="12">
        <f t="shared" si="291"/>
        <v>6.1088977423638893</v>
      </c>
      <c r="HT102" s="10" t="str">
        <f t="shared" si="204"/>
        <v>NMDC</v>
      </c>
      <c r="HU102" s="13">
        <f t="shared" si="292"/>
        <v>5.5999999999999943</v>
      </c>
      <c r="HV102" s="12">
        <f t="shared" si="293"/>
        <v>3</v>
      </c>
      <c r="HW102" s="12">
        <f t="shared" si="294"/>
        <v>3.5500000000000114</v>
      </c>
      <c r="HX102" s="12">
        <f t="shared" si="295"/>
        <v>2.0499999999999972</v>
      </c>
      <c r="HY102">
        <f t="shared" si="296"/>
        <v>4.5</v>
      </c>
      <c r="HZ102" s="12">
        <f t="shared" si="297"/>
        <v>3.8999999999999915</v>
      </c>
      <c r="IA102" s="12">
        <f t="shared" si="298"/>
        <v>2.9000000000000057</v>
      </c>
      <c r="IB102" s="12">
        <f t="shared" si="299"/>
        <v>2.25</v>
      </c>
      <c r="IC102" s="12">
        <f t="shared" si="300"/>
        <v>5.5499999999999972</v>
      </c>
      <c r="ID102" s="12">
        <f t="shared" si="301"/>
        <v>3.6500000000000057</v>
      </c>
      <c r="IE102">
        <f t="shared" si="302"/>
        <v>3.3499999999999943</v>
      </c>
      <c r="IF102" s="12">
        <f t="shared" si="303"/>
        <v>4.5499999999999972</v>
      </c>
      <c r="IG102" s="12">
        <f t="shared" si="304"/>
        <v>7.7999999999999972</v>
      </c>
      <c r="IH102" s="12">
        <f t="shared" si="305"/>
        <v>3.7000000000000028</v>
      </c>
      <c r="II102" s="13" t="str">
        <f t="shared" si="245"/>
        <v/>
      </c>
      <c r="IJ102" t="str">
        <f t="shared" si="246"/>
        <v/>
      </c>
      <c r="IK102" t="str">
        <f t="shared" si="247"/>
        <v/>
      </c>
      <c r="IL102" t="str">
        <f t="shared" si="248"/>
        <v/>
      </c>
    </row>
    <row r="103" spans="1:246" x14ac:dyDescent="0.25">
      <c r="A103" t="s">
        <v>111</v>
      </c>
      <c r="B103" s="10">
        <v>43951</v>
      </c>
      <c r="C103" s="12">
        <v>151.51439999999999</v>
      </c>
      <c r="D103" s="12">
        <v>141.462456965</v>
      </c>
      <c r="E103" s="8">
        <v>78530</v>
      </c>
      <c r="F103" s="12">
        <v>6.3747228381374725</v>
      </c>
      <c r="G103" s="13">
        <v>6.5999999999999943</v>
      </c>
      <c r="H103" s="10" t="s">
        <v>111</v>
      </c>
      <c r="I103" s="10">
        <v>43950</v>
      </c>
      <c r="J103" s="12">
        <v>215.52046999999999</v>
      </c>
      <c r="K103" s="12">
        <v>196.69397947000002</v>
      </c>
      <c r="L103" s="8">
        <v>120864</v>
      </c>
      <c r="M103" s="12">
        <v>-0.11068068622024829</v>
      </c>
      <c r="N103" s="12">
        <v>2.5999999999999943</v>
      </c>
      <c r="O103" s="12" t="s">
        <v>111</v>
      </c>
      <c r="P103" s="10">
        <v>43949</v>
      </c>
      <c r="Q103" s="12">
        <v>198.15466000000001</v>
      </c>
      <c r="R103" s="12">
        <v>178.73685660000001</v>
      </c>
      <c r="S103">
        <v>92160</v>
      </c>
      <c r="T103" s="12">
        <v>-2.1115322144017203</v>
      </c>
      <c r="U103" s="12">
        <v>4.25</v>
      </c>
      <c r="V103" s="12" t="s">
        <v>111</v>
      </c>
      <c r="W103" s="7">
        <v>43948</v>
      </c>
      <c r="X103" s="12">
        <v>226.75958</v>
      </c>
      <c r="Y103" s="12">
        <v>210.64052098499999</v>
      </c>
      <c r="Z103" s="8">
        <v>82141</v>
      </c>
      <c r="AA103" s="12">
        <v>-1.1241970021413397</v>
      </c>
      <c r="AB103" s="12">
        <v>2.5</v>
      </c>
      <c r="AC103" s="8" t="s">
        <v>111</v>
      </c>
      <c r="AD103" s="10">
        <v>43945</v>
      </c>
      <c r="AE103" s="12">
        <v>101.49014</v>
      </c>
      <c r="AF103" s="12">
        <v>95.502049099999994</v>
      </c>
      <c r="AG103" s="8">
        <v>78598</v>
      </c>
      <c r="AH103" s="12">
        <v>-1.523109243697482</v>
      </c>
      <c r="AI103">
        <v>4.3999999999999915</v>
      </c>
      <c r="AJ103" s="12" t="s">
        <v>111</v>
      </c>
      <c r="AK103" s="7">
        <v>43944</v>
      </c>
      <c r="AL103" s="12">
        <v>140.78729000000001</v>
      </c>
      <c r="AM103" s="12">
        <v>136.12574476</v>
      </c>
      <c r="AN103" s="8">
        <v>88873</v>
      </c>
      <c r="AO103" s="12">
        <v>-2.305327868852459</v>
      </c>
      <c r="AP103" s="12">
        <v>3.1500000000000057</v>
      </c>
      <c r="AQ103" t="s">
        <v>111</v>
      </c>
      <c r="AR103" s="10">
        <v>43943</v>
      </c>
      <c r="AS103" s="12">
        <v>103.44379000000001</v>
      </c>
      <c r="AT103" s="12">
        <v>100.83197326</v>
      </c>
      <c r="AU103">
        <v>96944</v>
      </c>
      <c r="AV103" s="12">
        <v>0.15416238437821755</v>
      </c>
      <c r="AW103" s="12">
        <v>3.75</v>
      </c>
      <c r="AX103" s="10" t="s">
        <v>111</v>
      </c>
      <c r="AY103" s="10">
        <v>43942</v>
      </c>
      <c r="AZ103" s="12">
        <v>150.85297</v>
      </c>
      <c r="BA103" s="12">
        <v>147.00368881</v>
      </c>
      <c r="BB103" s="8">
        <v>103452</v>
      </c>
      <c r="BC103" s="12">
        <v>-1.7694641051567237</v>
      </c>
      <c r="BD103" s="12">
        <v>2.8500000000000085</v>
      </c>
      <c r="BE103" s="12" t="s">
        <v>111</v>
      </c>
      <c r="BF103" s="10">
        <v>43941</v>
      </c>
      <c r="BG103" s="12">
        <v>176.39176</v>
      </c>
      <c r="BH103" s="12">
        <v>171.08426107</v>
      </c>
      <c r="BI103">
        <v>123048</v>
      </c>
      <c r="BJ103" s="12">
        <v>3.5602094240837752</v>
      </c>
      <c r="BK103" s="12">
        <v>5.8999999999999915</v>
      </c>
      <c r="BL103" s="12" t="s">
        <v>111</v>
      </c>
      <c r="BM103" s="7">
        <v>43938</v>
      </c>
      <c r="BN103" s="12">
        <v>169.69677999999999</v>
      </c>
      <c r="BO103" s="12">
        <v>164.93865461999999</v>
      </c>
      <c r="BP103" s="8">
        <v>95895</v>
      </c>
      <c r="BQ103" s="12">
        <v>0.6834910620399639</v>
      </c>
      <c r="BR103" s="12">
        <v>6</v>
      </c>
      <c r="BS103" t="s">
        <v>111</v>
      </c>
      <c r="BT103" s="10">
        <v>43937</v>
      </c>
      <c r="BU103" s="12">
        <v>208.76392000000001</v>
      </c>
      <c r="BV103" s="12">
        <v>194.39235345999998</v>
      </c>
      <c r="BW103" s="8">
        <v>112700</v>
      </c>
      <c r="BX103" s="12">
        <v>6.8965517241379182</v>
      </c>
      <c r="BY103">
        <v>9.2999999999999972</v>
      </c>
      <c r="BZ103" s="12" t="s">
        <v>111</v>
      </c>
      <c r="CA103" s="7">
        <v>43936</v>
      </c>
      <c r="CB103" s="12">
        <v>241.28026</v>
      </c>
      <c r="CC103" s="12">
        <v>221.28078078000001</v>
      </c>
      <c r="CD103" s="8">
        <v>134175</v>
      </c>
      <c r="CE103" s="12">
        <v>2.4252679075014001</v>
      </c>
      <c r="CF103" s="12">
        <v>5.5</v>
      </c>
      <c r="CG103" s="12" t="s">
        <v>111</v>
      </c>
      <c r="CH103" s="10">
        <v>43934</v>
      </c>
      <c r="CI103" s="12">
        <v>332.67122000000001</v>
      </c>
      <c r="CJ103" s="12">
        <v>288.69874213000003</v>
      </c>
      <c r="CK103" s="8">
        <v>77992</v>
      </c>
      <c r="CL103" s="12">
        <v>2.1239954075775072</v>
      </c>
      <c r="CM103" s="12">
        <v>4.4000000000000057</v>
      </c>
      <c r="CN103" s="12" t="s">
        <v>111</v>
      </c>
      <c r="CO103" s="10">
        <v>43930</v>
      </c>
      <c r="CP103" s="12">
        <v>93.224969999999999</v>
      </c>
      <c r="CQ103" s="12">
        <v>81.028294110000004</v>
      </c>
      <c r="CR103" s="8">
        <v>46733</v>
      </c>
      <c r="CS103" s="12">
        <v>2.7582159624413078</v>
      </c>
      <c r="CT103" s="12">
        <v>3.0499999999999972</v>
      </c>
      <c r="CU103" s="12" t="s">
        <v>111</v>
      </c>
      <c r="CV103" s="10">
        <v>43929</v>
      </c>
      <c r="CW103" s="12">
        <v>380.7278</v>
      </c>
      <c r="CX103" s="12">
        <v>318.44499698999999</v>
      </c>
      <c r="CY103" s="8">
        <v>102808</v>
      </c>
      <c r="CZ103" s="12">
        <v>4.5984058859595338</v>
      </c>
      <c r="DA103" s="12">
        <v>6.5</v>
      </c>
      <c r="DD103" t="str">
        <f t="shared" si="154"/>
        <v>NTPC</v>
      </c>
      <c r="DE103" s="12">
        <v>-29.698371574635114</v>
      </c>
      <c r="DF103" s="12">
        <v>8.7637656363973377</v>
      </c>
      <c r="DG103" s="12">
        <v>-12.61464675494636</v>
      </c>
      <c r="DH103" s="12">
        <v>123.43015784587547</v>
      </c>
      <c r="DI103" s="12">
        <v>-27.912427322097056</v>
      </c>
      <c r="DJ103" s="12">
        <v>36.100282095232593</v>
      </c>
      <c r="DK103" s="12">
        <v>-31.427409085813817</v>
      </c>
      <c r="DL103" s="12">
        <v>-14.478448426389082</v>
      </c>
      <c r="DM103" s="12">
        <v>3.9452604816661907</v>
      </c>
      <c r="DN103" s="12">
        <v>-18.71354973598887</v>
      </c>
      <c r="DO103" s="12">
        <v>-13.47658527887859</v>
      </c>
      <c r="DP103" s="12">
        <v>-27.4718564473356</v>
      </c>
      <c r="DQ103" s="12">
        <v>256.84776299740298</v>
      </c>
      <c r="DT103" t="str">
        <f t="shared" si="155"/>
        <v>NTPC</v>
      </c>
      <c r="DU103" s="13">
        <v>-28.079925300115242</v>
      </c>
      <c r="DV103" s="13">
        <v>10.046681591915165</v>
      </c>
      <c r="DW103" s="13">
        <v>-15.146024248236593</v>
      </c>
      <c r="DX103" s="13">
        <v>120.56125807775993</v>
      </c>
      <c r="DY103" s="13">
        <v>-29.842772013201959</v>
      </c>
      <c r="DZ103" s="13">
        <v>35.002559564111031</v>
      </c>
      <c r="EA103" s="13">
        <v>-31.408542141875252</v>
      </c>
      <c r="EB103" s="13">
        <v>-14.075270343043014</v>
      </c>
      <c r="EC103" s="13">
        <v>3.7259952581514528</v>
      </c>
      <c r="ED103" s="13">
        <v>-15.151675627025455</v>
      </c>
      <c r="EE103" s="13">
        <v>-12.151270989382864</v>
      </c>
      <c r="EF103" s="13">
        <v>-23.352357150084828</v>
      </c>
      <c r="EG103" s="13">
        <v>256.29374319305913</v>
      </c>
      <c r="EI103" t="str">
        <f t="shared" si="156"/>
        <v>NTPC</v>
      </c>
      <c r="EJ103" s="12">
        <f t="shared" si="219"/>
        <v>151.51439999999999</v>
      </c>
      <c r="EK103" s="12">
        <f t="shared" si="220"/>
        <v>215.52046999999999</v>
      </c>
      <c r="EL103" s="12">
        <f t="shared" si="221"/>
        <v>198.15466000000001</v>
      </c>
      <c r="EM103" s="12">
        <f t="shared" si="222"/>
        <v>226.75958</v>
      </c>
      <c r="EN103" s="12">
        <f t="shared" si="223"/>
        <v>101.49014</v>
      </c>
      <c r="EO103" s="12">
        <f t="shared" si="224"/>
        <v>140.78729000000001</v>
      </c>
      <c r="EP103" s="12">
        <f t="shared" si="225"/>
        <v>103.44379000000001</v>
      </c>
      <c r="EQ103" s="12">
        <f t="shared" si="226"/>
        <v>150.85297</v>
      </c>
      <c r="ER103" s="12">
        <f t="shared" si="227"/>
        <v>176.39176</v>
      </c>
      <c r="ES103" s="12">
        <f t="shared" si="228"/>
        <v>169.69677999999999</v>
      </c>
      <c r="ET103" s="12">
        <f t="shared" si="229"/>
        <v>208.76392000000001</v>
      </c>
      <c r="EU103" s="12">
        <f t="shared" si="230"/>
        <v>241.28026</v>
      </c>
      <c r="EV103" s="12">
        <f t="shared" si="231"/>
        <v>332.67122000000001</v>
      </c>
      <c r="EW103" s="12">
        <f t="shared" si="232"/>
        <v>93.224969999999999</v>
      </c>
      <c r="EZ103" s="10" t="str">
        <f t="shared" si="157"/>
        <v>NTPC</v>
      </c>
      <c r="FA103" s="12">
        <f t="shared" si="233"/>
        <v>213.47823666666667</v>
      </c>
      <c r="FB103" s="12">
        <f t="shared" si="234"/>
        <v>176.542428</v>
      </c>
      <c r="FC103" s="12">
        <f t="shared" si="235"/>
        <v>164.1750825</v>
      </c>
      <c r="FD103" s="12">
        <f t="shared" si="236"/>
        <v>181.46444692307693</v>
      </c>
      <c r="FF103" s="12"/>
      <c r="FG103" s="10" t="str">
        <f t="shared" si="158"/>
        <v>NTPC</v>
      </c>
      <c r="FH103" s="12">
        <f t="shared" si="250"/>
        <v>141.462456965</v>
      </c>
      <c r="FI103" s="12">
        <f t="shared" si="251"/>
        <v>196.69397947000002</v>
      </c>
      <c r="FJ103" s="12">
        <f t="shared" si="252"/>
        <v>178.73685660000001</v>
      </c>
      <c r="FK103" s="12">
        <f t="shared" si="253"/>
        <v>210.64052098499999</v>
      </c>
      <c r="FL103" s="12">
        <f t="shared" si="254"/>
        <v>95.502049099999994</v>
      </c>
      <c r="FM103" s="12">
        <f t="shared" si="255"/>
        <v>136.12574476</v>
      </c>
      <c r="FN103" s="12">
        <f t="shared" si="256"/>
        <v>100.83197326</v>
      </c>
      <c r="FO103" s="12">
        <f t="shared" si="257"/>
        <v>147.00368881</v>
      </c>
      <c r="FP103" s="12">
        <f t="shared" si="258"/>
        <v>171.08426107</v>
      </c>
      <c r="FQ103" s="12">
        <f t="shared" si="259"/>
        <v>164.93865461999999</v>
      </c>
      <c r="FR103" s="12">
        <f t="shared" si="260"/>
        <v>194.39235345999998</v>
      </c>
      <c r="FS103" s="12">
        <f t="shared" si="261"/>
        <v>221.28078078000001</v>
      </c>
      <c r="FT103" s="12">
        <f t="shared" si="262"/>
        <v>288.69874213000003</v>
      </c>
      <c r="FU103" s="12">
        <f t="shared" si="263"/>
        <v>81.028294110000004</v>
      </c>
      <c r="FX103" s="10" t="str">
        <f t="shared" si="173"/>
        <v>NTPC</v>
      </c>
      <c r="FY103" s="12">
        <f t="shared" si="237"/>
        <v>195.35711901833335</v>
      </c>
      <c r="FZ103" s="12">
        <f t="shared" si="238"/>
        <v>163.53983018299999</v>
      </c>
      <c r="GA103" s="12">
        <f t="shared" si="239"/>
        <v>154.57738425687501</v>
      </c>
      <c r="GB103" s="12">
        <f t="shared" si="240"/>
        <v>168.22753070423079</v>
      </c>
      <c r="GE103" s="10" t="str">
        <f t="shared" si="174"/>
        <v>NTPC</v>
      </c>
      <c r="GF103" s="8">
        <f t="shared" si="264"/>
        <v>78530</v>
      </c>
      <c r="GG103" s="8">
        <f t="shared" si="265"/>
        <v>120864</v>
      </c>
      <c r="GH103">
        <f t="shared" si="266"/>
        <v>92160</v>
      </c>
      <c r="GI103" s="8">
        <f t="shared" si="267"/>
        <v>82141</v>
      </c>
      <c r="GJ103" s="8">
        <f t="shared" si="268"/>
        <v>78598</v>
      </c>
      <c r="GK103" s="8">
        <f t="shared" si="269"/>
        <v>88873</v>
      </c>
      <c r="GL103">
        <f t="shared" si="270"/>
        <v>96944</v>
      </c>
      <c r="GM103" s="8">
        <f t="shared" si="271"/>
        <v>103452</v>
      </c>
      <c r="GN103" s="8">
        <f t="shared" si="272"/>
        <v>123048</v>
      </c>
      <c r="GO103" s="8">
        <f t="shared" si="273"/>
        <v>95895</v>
      </c>
      <c r="GP103" s="8">
        <f t="shared" si="274"/>
        <v>112700</v>
      </c>
      <c r="GQ103" s="8">
        <f t="shared" si="275"/>
        <v>134175</v>
      </c>
      <c r="GR103" s="8">
        <f t="shared" si="276"/>
        <v>77992</v>
      </c>
      <c r="GS103" s="8">
        <f t="shared" si="277"/>
        <v>46733</v>
      </c>
      <c r="GV103" s="10" t="str">
        <f t="shared" si="249"/>
        <v>NTPC</v>
      </c>
      <c r="GW103" s="8">
        <f t="shared" si="241"/>
        <v>98388.333333333328</v>
      </c>
      <c r="GX103" s="8">
        <f t="shared" si="242"/>
        <v>92527.2</v>
      </c>
      <c r="GY103" s="8">
        <f t="shared" si="243"/>
        <v>98260</v>
      </c>
      <c r="GZ103" s="8">
        <f t="shared" si="244"/>
        <v>96428.846153846156</v>
      </c>
      <c r="HC103" s="10" t="str">
        <f t="shared" si="189"/>
        <v>NTPC</v>
      </c>
      <c r="HD103" s="12">
        <f t="shared" si="278"/>
        <v>6.3747228381374725</v>
      </c>
      <c r="HE103" s="12">
        <f t="shared" si="279"/>
        <v>-0.11068068622024829</v>
      </c>
      <c r="HF103" s="12">
        <f t="shared" si="280"/>
        <v>-2.1115322144017203</v>
      </c>
      <c r="HG103" s="12">
        <f t="shared" si="281"/>
        <v>-1.1241970021413397</v>
      </c>
      <c r="HH103" s="12">
        <f t="shared" si="282"/>
        <v>-1.523109243697482</v>
      </c>
      <c r="HI103" s="12">
        <f t="shared" si="283"/>
        <v>-2.305327868852459</v>
      </c>
      <c r="HJ103" s="12">
        <f t="shared" si="284"/>
        <v>0.15416238437821755</v>
      </c>
      <c r="HK103" s="12">
        <f t="shared" si="285"/>
        <v>-1.7694641051567237</v>
      </c>
      <c r="HL103" s="12">
        <f t="shared" si="286"/>
        <v>3.5602094240837752</v>
      </c>
      <c r="HM103" s="12">
        <f t="shared" si="287"/>
        <v>0.6834910620399639</v>
      </c>
      <c r="HN103" s="12">
        <f t="shared" si="288"/>
        <v>6.8965517241379182</v>
      </c>
      <c r="HO103" s="12">
        <f t="shared" si="289"/>
        <v>2.4252679075014001</v>
      </c>
      <c r="HP103" s="12">
        <f t="shared" si="290"/>
        <v>2.1239954075775072</v>
      </c>
      <c r="HQ103" s="12">
        <f t="shared" si="291"/>
        <v>2.7582159624413078</v>
      </c>
      <c r="HT103" s="10" t="str">
        <f t="shared" si="204"/>
        <v>NTPC</v>
      </c>
      <c r="HU103" s="13">
        <f t="shared" si="292"/>
        <v>6.5999999999999943</v>
      </c>
      <c r="HV103" s="12">
        <f t="shared" si="293"/>
        <v>2.5999999999999943</v>
      </c>
      <c r="HW103" s="12">
        <f t="shared" si="294"/>
        <v>4.25</v>
      </c>
      <c r="HX103" s="12">
        <f t="shared" si="295"/>
        <v>2.5</v>
      </c>
      <c r="HY103">
        <f t="shared" si="296"/>
        <v>4.3999999999999915</v>
      </c>
      <c r="HZ103" s="12">
        <f t="shared" si="297"/>
        <v>3.1500000000000057</v>
      </c>
      <c r="IA103" s="12">
        <f t="shared" si="298"/>
        <v>3.75</v>
      </c>
      <c r="IB103" s="12">
        <f t="shared" si="299"/>
        <v>2.8500000000000085</v>
      </c>
      <c r="IC103" s="12">
        <f t="shared" si="300"/>
        <v>5.8999999999999915</v>
      </c>
      <c r="ID103" s="12">
        <f t="shared" si="301"/>
        <v>6</v>
      </c>
      <c r="IE103">
        <f t="shared" si="302"/>
        <v>9.2999999999999972</v>
      </c>
      <c r="IF103" s="12">
        <f t="shared" si="303"/>
        <v>5.5</v>
      </c>
      <c r="IG103" s="12">
        <f t="shared" si="304"/>
        <v>4.4000000000000057</v>
      </c>
      <c r="IH103" s="12">
        <f t="shared" si="305"/>
        <v>3.0499999999999972</v>
      </c>
      <c r="II103" s="13" t="str">
        <f t="shared" si="245"/>
        <v/>
      </c>
      <c r="IJ103" t="str">
        <f t="shared" si="246"/>
        <v/>
      </c>
      <c r="IK103" t="str">
        <f t="shared" si="247"/>
        <v/>
      </c>
      <c r="IL103" t="str">
        <f t="shared" si="248"/>
        <v/>
      </c>
    </row>
    <row r="104" spans="1:246" x14ac:dyDescent="0.25">
      <c r="A104" t="s">
        <v>165</v>
      </c>
      <c r="B104" s="10">
        <v>43951</v>
      </c>
      <c r="C104" s="12">
        <v>38.742319999999999</v>
      </c>
      <c r="D104" s="12">
        <v>37.187262650000001</v>
      </c>
      <c r="E104" s="8">
        <v>25716</v>
      </c>
      <c r="F104" s="12">
        <v>7.4114441416893699</v>
      </c>
      <c r="G104" s="13">
        <v>8.5</v>
      </c>
      <c r="H104" s="10" t="s">
        <v>165</v>
      </c>
      <c r="I104" s="10">
        <v>43950</v>
      </c>
      <c r="J104" s="12">
        <v>16.79158</v>
      </c>
      <c r="K104" s="12">
        <v>15.204287040000001</v>
      </c>
      <c r="L104" s="8">
        <v>11853</v>
      </c>
      <c r="M104" s="12">
        <v>4.3010752688172174</v>
      </c>
      <c r="N104" s="12">
        <v>4.6000000000000085</v>
      </c>
      <c r="O104" s="12" t="s">
        <v>165</v>
      </c>
      <c r="P104" s="10">
        <v>43949</v>
      </c>
      <c r="Q104" s="12">
        <v>26.855499999999999</v>
      </c>
      <c r="R104" s="12">
        <v>23.383964134999999</v>
      </c>
      <c r="S104">
        <v>18809</v>
      </c>
      <c r="T104" s="12">
        <v>1.9721577726218131</v>
      </c>
      <c r="U104" s="12">
        <v>4.8499999999999943</v>
      </c>
      <c r="V104" s="12" t="s">
        <v>165</v>
      </c>
      <c r="W104" s="7">
        <v>43948</v>
      </c>
      <c r="X104" s="12">
        <v>13.488</v>
      </c>
      <c r="Y104" s="12">
        <v>11.57407525</v>
      </c>
      <c r="Z104" s="8">
        <v>11853</v>
      </c>
      <c r="AA104" s="12">
        <v>2.6237328562909994</v>
      </c>
      <c r="AB104" s="12">
        <v>2.6000000000000085</v>
      </c>
      <c r="AC104" s="8" t="s">
        <v>165</v>
      </c>
      <c r="AD104" s="10">
        <v>43945</v>
      </c>
      <c r="AE104" s="12">
        <v>23.470870000000001</v>
      </c>
      <c r="AF104" s="12">
        <v>20.150273909999999</v>
      </c>
      <c r="AG104" s="8">
        <v>19403</v>
      </c>
      <c r="AH104" s="12">
        <v>-2.2080185938407806</v>
      </c>
      <c r="AI104">
        <v>5.0999999999999943</v>
      </c>
      <c r="AJ104" s="12" t="s">
        <v>165</v>
      </c>
      <c r="AK104" s="7">
        <v>43944</v>
      </c>
      <c r="AL104" s="12">
        <v>48.813110000000002</v>
      </c>
      <c r="AM104" s="12">
        <v>43.260600419999996</v>
      </c>
      <c r="AN104" s="8">
        <v>34511</v>
      </c>
      <c r="AO104" s="12">
        <v>0</v>
      </c>
      <c r="AP104" s="12">
        <v>6.6500000000000057</v>
      </c>
      <c r="AQ104" t="s">
        <v>165</v>
      </c>
      <c r="AR104" s="10">
        <v>43943</v>
      </c>
      <c r="AS104" s="12">
        <v>68.99409</v>
      </c>
      <c r="AT104" s="12">
        <v>55.863547860000004</v>
      </c>
      <c r="AU104">
        <v>55608</v>
      </c>
      <c r="AV104" s="12">
        <v>0.81395348837209636</v>
      </c>
      <c r="AW104" s="12">
        <v>12.650000000000006</v>
      </c>
      <c r="AX104" s="10" t="s">
        <v>165</v>
      </c>
      <c r="AY104" s="10">
        <v>43942</v>
      </c>
      <c r="AZ104" s="12">
        <v>20.870999999999999</v>
      </c>
      <c r="BA104" s="12">
        <v>17.927473880000001</v>
      </c>
      <c r="BB104" s="8">
        <v>20084</v>
      </c>
      <c r="BC104" s="12">
        <v>-5.080066261733843</v>
      </c>
      <c r="BD104" s="12">
        <v>3.75</v>
      </c>
      <c r="BE104" s="12" t="s">
        <v>165</v>
      </c>
      <c r="BF104" s="10">
        <v>43941</v>
      </c>
      <c r="BG104" s="12">
        <v>15.086819999999999</v>
      </c>
      <c r="BH104" s="12">
        <v>13.828579055000001</v>
      </c>
      <c r="BI104">
        <v>11046</v>
      </c>
      <c r="BJ104" s="12">
        <v>-1.8867924528301887</v>
      </c>
      <c r="BK104" s="12">
        <v>3.8500000000000085</v>
      </c>
      <c r="BL104" s="12" t="s">
        <v>165</v>
      </c>
      <c r="BM104" s="7">
        <v>43938</v>
      </c>
      <c r="BN104" s="12">
        <v>13.88644</v>
      </c>
      <c r="BO104" s="12">
        <v>12.818188175</v>
      </c>
      <c r="BP104" s="8">
        <v>9756</v>
      </c>
      <c r="BQ104" s="12">
        <v>2.6067665002773093</v>
      </c>
      <c r="BR104" s="12">
        <v>3.7000000000000028</v>
      </c>
      <c r="BS104" t="s">
        <v>165</v>
      </c>
      <c r="BT104" s="10">
        <v>43937</v>
      </c>
      <c r="BU104" s="12">
        <v>30.1129</v>
      </c>
      <c r="BV104" s="12">
        <v>27.054977619999999</v>
      </c>
      <c r="BW104" s="8">
        <v>12051</v>
      </c>
      <c r="BX104" s="12">
        <v>1.014656144306642</v>
      </c>
      <c r="BY104">
        <v>3.3499999999999943</v>
      </c>
      <c r="BZ104" s="12" t="s">
        <v>165</v>
      </c>
      <c r="CA104" s="7">
        <v>43936</v>
      </c>
      <c r="CB104" s="12">
        <v>34.742519999999999</v>
      </c>
      <c r="CC104" s="12">
        <v>30.833775535000001</v>
      </c>
      <c r="CD104" s="8">
        <v>14823</v>
      </c>
      <c r="CE104" s="12">
        <v>5.5991041433367486E-2</v>
      </c>
      <c r="CF104" s="12">
        <v>4.5499999999999972</v>
      </c>
      <c r="CG104" s="12" t="s">
        <v>165</v>
      </c>
      <c r="CH104" s="10">
        <v>43934</v>
      </c>
      <c r="CI104" s="12">
        <v>49.333770000000001</v>
      </c>
      <c r="CJ104" s="12">
        <v>43.70273796</v>
      </c>
      <c r="CK104" s="8">
        <v>17984</v>
      </c>
      <c r="CL104" s="12">
        <v>-1.5916575192096474</v>
      </c>
      <c r="CM104" s="12">
        <v>5.4000000000000057</v>
      </c>
      <c r="CN104" s="12" t="s">
        <v>165</v>
      </c>
      <c r="CO104" s="10">
        <v>43930</v>
      </c>
      <c r="CP104" s="12">
        <v>45.737189999999998</v>
      </c>
      <c r="CQ104" s="12">
        <v>41.678670725000003</v>
      </c>
      <c r="CR104" s="8">
        <v>20982</v>
      </c>
      <c r="CS104" s="12">
        <v>1.2331838565022357</v>
      </c>
      <c r="CT104" s="12">
        <v>2.4000000000000057</v>
      </c>
      <c r="CU104" s="12" t="s">
        <v>165</v>
      </c>
      <c r="CV104" s="10">
        <v>43929</v>
      </c>
      <c r="CW104" s="12">
        <v>27.755050000000001</v>
      </c>
      <c r="CX104" s="12">
        <v>25.107794480000003</v>
      </c>
      <c r="CY104" s="8">
        <v>15965</v>
      </c>
      <c r="CZ104" s="12">
        <v>-0.22371364653244163</v>
      </c>
      <c r="DA104" s="12">
        <v>9.0500000000000114</v>
      </c>
      <c r="DD104" t="str">
        <f t="shared" si="154"/>
        <v>OIL</v>
      </c>
      <c r="DE104" s="12">
        <v>130.72468463360804</v>
      </c>
      <c r="DF104" s="12">
        <v>-37.474334866228517</v>
      </c>
      <c r="DG104" s="12">
        <v>99.106613285883753</v>
      </c>
      <c r="DH104" s="12">
        <v>-42.533020718874084</v>
      </c>
      <c r="DI104" s="12">
        <v>-51.916872332043582</v>
      </c>
      <c r="DJ104" s="12">
        <v>-29.250302453442025</v>
      </c>
      <c r="DK104" s="12">
        <v>230.57395429064255</v>
      </c>
      <c r="DL104" s="12">
        <v>38.339292176880214</v>
      </c>
      <c r="DM104" s="12">
        <v>8.6442601559506915</v>
      </c>
      <c r="DN104" s="12">
        <v>-53.885411235716255</v>
      </c>
      <c r="DO104" s="12">
        <v>-13.3255158232621</v>
      </c>
      <c r="DP104" s="12">
        <v>-29.57659631526235</v>
      </c>
      <c r="DQ104" s="12">
        <v>7.8635788512586871</v>
      </c>
      <c r="DT104" t="str">
        <f t="shared" si="155"/>
        <v>OIL</v>
      </c>
      <c r="DU104" s="13">
        <v>144.58406074659322</v>
      </c>
      <c r="DV104" s="13">
        <v>-34.97985648531273</v>
      </c>
      <c r="DW104" s="13">
        <v>102.03742959939714</v>
      </c>
      <c r="DX104" s="13">
        <v>-42.561201392621662</v>
      </c>
      <c r="DY104" s="13">
        <v>-53.421187606346223</v>
      </c>
      <c r="DZ104" s="13">
        <v>-22.560234576551306</v>
      </c>
      <c r="EA104" s="13">
        <v>211.60858598333652</v>
      </c>
      <c r="EB104" s="13">
        <v>29.640752015789811</v>
      </c>
      <c r="EC104" s="13">
        <v>7.8824781334589904</v>
      </c>
      <c r="ED104" s="13">
        <v>-52.621701059828851</v>
      </c>
      <c r="EE104" s="13">
        <v>-12.25538504264785</v>
      </c>
      <c r="EF104" s="13">
        <v>-29.446581669044697</v>
      </c>
      <c r="EG104" s="13">
        <v>4.8563622586598143</v>
      </c>
      <c r="EI104" t="str">
        <f t="shared" si="156"/>
        <v>OIL</v>
      </c>
      <c r="EJ104" s="12">
        <f t="shared" si="219"/>
        <v>38.742319999999999</v>
      </c>
      <c r="EK104" s="12">
        <f t="shared" si="220"/>
        <v>16.79158</v>
      </c>
      <c r="EL104" s="12">
        <f t="shared" si="221"/>
        <v>26.855499999999999</v>
      </c>
      <c r="EM104" s="12">
        <f t="shared" si="222"/>
        <v>13.488</v>
      </c>
      <c r="EN104" s="12">
        <f t="shared" si="223"/>
        <v>23.470870000000001</v>
      </c>
      <c r="EO104" s="12">
        <f t="shared" si="224"/>
        <v>48.813110000000002</v>
      </c>
      <c r="EP104" s="12">
        <f t="shared" si="225"/>
        <v>68.99409</v>
      </c>
      <c r="EQ104" s="12">
        <f t="shared" si="226"/>
        <v>20.870999999999999</v>
      </c>
      <c r="ER104" s="12">
        <f t="shared" si="227"/>
        <v>15.086819999999999</v>
      </c>
      <c r="ES104" s="12">
        <f t="shared" si="228"/>
        <v>13.88644</v>
      </c>
      <c r="ET104" s="12">
        <f t="shared" si="229"/>
        <v>30.1129</v>
      </c>
      <c r="EU104" s="12">
        <f t="shared" si="230"/>
        <v>34.742519999999999</v>
      </c>
      <c r="EV104" s="12">
        <f t="shared" si="231"/>
        <v>49.333770000000001</v>
      </c>
      <c r="EW104" s="12">
        <f t="shared" si="232"/>
        <v>45.737189999999998</v>
      </c>
      <c r="EZ104" s="10" t="str">
        <f t="shared" si="157"/>
        <v>OIL</v>
      </c>
      <c r="FA104" s="12">
        <f t="shared" si="233"/>
        <v>19.045026666666669</v>
      </c>
      <c r="FB104" s="12">
        <f t="shared" si="234"/>
        <v>25.883811999999999</v>
      </c>
      <c r="FC104" s="12">
        <f t="shared" si="235"/>
        <v>29.29637125</v>
      </c>
      <c r="FD104" s="12">
        <f t="shared" si="236"/>
        <v>31.398753076923079</v>
      </c>
      <c r="FF104" s="12"/>
      <c r="FG104" s="10" t="str">
        <f t="shared" si="158"/>
        <v>OIL</v>
      </c>
      <c r="FH104" s="12">
        <f t="shared" si="250"/>
        <v>37.187262650000001</v>
      </c>
      <c r="FI104" s="12">
        <f t="shared" si="251"/>
        <v>15.204287040000001</v>
      </c>
      <c r="FJ104" s="12">
        <f t="shared" si="252"/>
        <v>23.383964134999999</v>
      </c>
      <c r="FK104" s="12">
        <f t="shared" si="253"/>
        <v>11.57407525</v>
      </c>
      <c r="FL104" s="12">
        <f t="shared" si="254"/>
        <v>20.150273909999999</v>
      </c>
      <c r="FM104" s="12">
        <f t="shared" si="255"/>
        <v>43.260600419999996</v>
      </c>
      <c r="FN104" s="12">
        <f t="shared" si="256"/>
        <v>55.863547860000004</v>
      </c>
      <c r="FO104" s="12">
        <f t="shared" si="257"/>
        <v>17.927473880000001</v>
      </c>
      <c r="FP104" s="12">
        <f t="shared" si="258"/>
        <v>13.828579055000001</v>
      </c>
      <c r="FQ104" s="12">
        <f t="shared" si="259"/>
        <v>12.818188175</v>
      </c>
      <c r="FR104" s="12">
        <f t="shared" si="260"/>
        <v>27.054977619999999</v>
      </c>
      <c r="FS104" s="12">
        <f t="shared" si="261"/>
        <v>30.833775535000001</v>
      </c>
      <c r="FT104" s="12">
        <f t="shared" si="262"/>
        <v>43.70273796</v>
      </c>
      <c r="FU104" s="12">
        <f t="shared" si="263"/>
        <v>41.678670725000003</v>
      </c>
      <c r="FX104" s="10" t="str">
        <f t="shared" si="173"/>
        <v>OIL</v>
      </c>
      <c r="FY104" s="12">
        <f t="shared" si="237"/>
        <v>16.720775475</v>
      </c>
      <c r="FZ104" s="12">
        <f t="shared" si="238"/>
        <v>22.714640150999998</v>
      </c>
      <c r="GA104" s="12">
        <f t="shared" si="239"/>
        <v>25.149100193750002</v>
      </c>
      <c r="GB104" s="12">
        <f t="shared" si="240"/>
        <v>27.483165504999995</v>
      </c>
      <c r="GE104" s="10" t="str">
        <f t="shared" si="174"/>
        <v>OIL</v>
      </c>
      <c r="GF104" s="8">
        <f t="shared" si="264"/>
        <v>25716</v>
      </c>
      <c r="GG104" s="8">
        <f t="shared" si="265"/>
        <v>11853</v>
      </c>
      <c r="GH104">
        <f t="shared" si="266"/>
        <v>18809</v>
      </c>
      <c r="GI104" s="8">
        <f t="shared" si="267"/>
        <v>11853</v>
      </c>
      <c r="GJ104" s="8">
        <f t="shared" si="268"/>
        <v>19403</v>
      </c>
      <c r="GK104" s="8">
        <f t="shared" si="269"/>
        <v>34511</v>
      </c>
      <c r="GL104">
        <f t="shared" si="270"/>
        <v>55608</v>
      </c>
      <c r="GM104" s="8">
        <f t="shared" si="271"/>
        <v>20084</v>
      </c>
      <c r="GN104" s="8">
        <f t="shared" si="272"/>
        <v>11046</v>
      </c>
      <c r="GO104" s="8">
        <f t="shared" si="273"/>
        <v>9756</v>
      </c>
      <c r="GP104" s="8">
        <f t="shared" si="274"/>
        <v>12051</v>
      </c>
      <c r="GQ104" s="8">
        <f t="shared" si="275"/>
        <v>14823</v>
      </c>
      <c r="GR104" s="8">
        <f t="shared" si="276"/>
        <v>17984</v>
      </c>
      <c r="GS104" s="8">
        <f t="shared" si="277"/>
        <v>20982</v>
      </c>
      <c r="GV104" s="10" t="str">
        <f t="shared" si="249"/>
        <v>OIL</v>
      </c>
      <c r="GW104" s="8">
        <f t="shared" si="241"/>
        <v>14171.666666666666</v>
      </c>
      <c r="GX104" s="8">
        <f t="shared" si="242"/>
        <v>19285.8</v>
      </c>
      <c r="GY104" s="8">
        <f t="shared" si="243"/>
        <v>22895.875</v>
      </c>
      <c r="GZ104" s="8">
        <f t="shared" si="244"/>
        <v>19904.846153846152</v>
      </c>
      <c r="HC104" s="10" t="str">
        <f t="shared" si="189"/>
        <v>OIL</v>
      </c>
      <c r="HD104" s="12">
        <f t="shared" si="278"/>
        <v>7.4114441416893699</v>
      </c>
      <c r="HE104" s="12">
        <f t="shared" si="279"/>
        <v>4.3010752688172174</v>
      </c>
      <c r="HF104" s="12">
        <f t="shared" si="280"/>
        <v>1.9721577726218131</v>
      </c>
      <c r="HG104" s="12">
        <f t="shared" si="281"/>
        <v>2.6237328562909994</v>
      </c>
      <c r="HH104" s="12">
        <f t="shared" si="282"/>
        <v>-2.2080185938407806</v>
      </c>
      <c r="HI104" s="12">
        <f t="shared" si="283"/>
        <v>0</v>
      </c>
      <c r="HJ104" s="12">
        <f t="shared" si="284"/>
        <v>0.81395348837209636</v>
      </c>
      <c r="HK104" s="12">
        <f t="shared" si="285"/>
        <v>-5.080066261733843</v>
      </c>
      <c r="HL104" s="12">
        <f t="shared" si="286"/>
        <v>-1.8867924528301887</v>
      </c>
      <c r="HM104" s="12">
        <f t="shared" si="287"/>
        <v>2.6067665002773093</v>
      </c>
      <c r="HN104" s="12">
        <f t="shared" si="288"/>
        <v>1.014656144306642</v>
      </c>
      <c r="HO104" s="12">
        <f t="shared" si="289"/>
        <v>5.5991041433367486E-2</v>
      </c>
      <c r="HP104" s="12">
        <f t="shared" si="290"/>
        <v>-1.5916575192096474</v>
      </c>
      <c r="HQ104" s="12">
        <f t="shared" si="291"/>
        <v>1.2331838565022357</v>
      </c>
      <c r="HT104" s="10" t="str">
        <f t="shared" si="204"/>
        <v>OIL</v>
      </c>
      <c r="HU104" s="13">
        <f t="shared" si="292"/>
        <v>8.5</v>
      </c>
      <c r="HV104" s="12">
        <f t="shared" si="293"/>
        <v>4.6000000000000085</v>
      </c>
      <c r="HW104" s="12">
        <f t="shared" si="294"/>
        <v>4.8499999999999943</v>
      </c>
      <c r="HX104" s="12">
        <f t="shared" si="295"/>
        <v>2.6000000000000085</v>
      </c>
      <c r="HY104">
        <f t="shared" si="296"/>
        <v>5.0999999999999943</v>
      </c>
      <c r="HZ104" s="12">
        <f t="shared" si="297"/>
        <v>6.6500000000000057</v>
      </c>
      <c r="IA104" s="12">
        <f t="shared" si="298"/>
        <v>12.650000000000006</v>
      </c>
      <c r="IB104" s="12">
        <f t="shared" si="299"/>
        <v>3.75</v>
      </c>
      <c r="IC104" s="12">
        <f t="shared" si="300"/>
        <v>3.8500000000000085</v>
      </c>
      <c r="ID104" s="12">
        <f t="shared" si="301"/>
        <v>3.7000000000000028</v>
      </c>
      <c r="IE104">
        <f t="shared" si="302"/>
        <v>3.3499999999999943</v>
      </c>
      <c r="IF104" s="12">
        <f t="shared" si="303"/>
        <v>4.5499999999999972</v>
      </c>
      <c r="IG104" s="12">
        <f t="shared" si="304"/>
        <v>5.4000000000000057</v>
      </c>
      <c r="IH104" s="12">
        <f t="shared" si="305"/>
        <v>2.4000000000000057</v>
      </c>
      <c r="II104" s="13" t="str">
        <f t="shared" si="245"/>
        <v/>
      </c>
      <c r="IJ104" t="str">
        <f t="shared" si="246"/>
        <v/>
      </c>
      <c r="IK104" t="str">
        <f t="shared" si="247"/>
        <v/>
      </c>
      <c r="IL104" t="str">
        <f t="shared" si="248"/>
        <v/>
      </c>
    </row>
    <row r="105" spans="1:246" x14ac:dyDescent="0.25">
      <c r="A105" t="s">
        <v>112</v>
      </c>
      <c r="B105" s="10">
        <v>43951</v>
      </c>
      <c r="C105" s="12">
        <v>542.95138999999995</v>
      </c>
      <c r="D105" s="12">
        <v>411.858651775</v>
      </c>
      <c r="E105" s="8">
        <v>180146</v>
      </c>
      <c r="F105" s="12">
        <v>13.120567375886525</v>
      </c>
      <c r="G105" s="13">
        <v>9.5499999999999972</v>
      </c>
      <c r="H105" s="10" t="s">
        <v>112</v>
      </c>
      <c r="I105" s="10">
        <v>43950</v>
      </c>
      <c r="J105" s="12">
        <v>180.28576000000001</v>
      </c>
      <c r="K105" s="12">
        <v>125.916908495</v>
      </c>
      <c r="L105" s="8">
        <v>80081</v>
      </c>
      <c r="M105" s="12">
        <v>1.9508670520231131</v>
      </c>
      <c r="N105" s="12">
        <v>2.25</v>
      </c>
      <c r="O105" s="12" t="s">
        <v>112</v>
      </c>
      <c r="P105" s="10">
        <v>43949</v>
      </c>
      <c r="Q105" s="12">
        <v>204.23140000000001</v>
      </c>
      <c r="R105" s="12">
        <v>139.63825846500001</v>
      </c>
      <c r="S105">
        <v>75155</v>
      </c>
      <c r="T105" s="12">
        <v>0.51132213294374629</v>
      </c>
      <c r="U105" s="12">
        <v>2.6000000000000085</v>
      </c>
      <c r="V105" s="12" t="s">
        <v>112</v>
      </c>
      <c r="W105" s="7">
        <v>43948</v>
      </c>
      <c r="X105" s="12">
        <v>167.2389</v>
      </c>
      <c r="Y105" s="12">
        <v>114.60900532000001</v>
      </c>
      <c r="Z105" s="8">
        <v>71009</v>
      </c>
      <c r="AA105" s="12">
        <v>1.6272189349112554</v>
      </c>
      <c r="AB105" s="12">
        <v>1.8499999999999943</v>
      </c>
      <c r="AC105" s="8" t="s">
        <v>112</v>
      </c>
      <c r="AD105" s="10">
        <v>43945</v>
      </c>
      <c r="AE105" s="12">
        <v>315.88405999999998</v>
      </c>
      <c r="AF105" s="12">
        <v>216.18159984000002</v>
      </c>
      <c r="AG105" s="8">
        <v>114031</v>
      </c>
      <c r="AH105" s="12">
        <v>-7.4239049740159116E-2</v>
      </c>
      <c r="AI105">
        <v>2.9000000000000057</v>
      </c>
      <c r="AJ105" s="12" t="s">
        <v>112</v>
      </c>
      <c r="AK105" s="7">
        <v>43944</v>
      </c>
      <c r="AL105" s="12">
        <v>382.08748000000003</v>
      </c>
      <c r="AM105" s="12">
        <v>258.54114872500003</v>
      </c>
      <c r="AN105" s="8">
        <v>143993</v>
      </c>
      <c r="AO105" s="12">
        <v>2.9074215761285478</v>
      </c>
      <c r="AP105" s="12">
        <v>2.5</v>
      </c>
      <c r="AQ105" t="s">
        <v>112</v>
      </c>
      <c r="AR105" s="10">
        <v>43943</v>
      </c>
      <c r="AS105" s="12">
        <v>738.47573</v>
      </c>
      <c r="AT105" s="12">
        <v>470.20730084499996</v>
      </c>
      <c r="AU105">
        <v>276257</v>
      </c>
      <c r="AV105" s="12">
        <v>-5.6236481614996272</v>
      </c>
      <c r="AW105" s="12">
        <v>5.5499999999999972</v>
      </c>
      <c r="AX105" s="10" t="s">
        <v>112</v>
      </c>
      <c r="AY105" s="10">
        <v>43942</v>
      </c>
      <c r="AZ105" s="12">
        <v>276.07650999999998</v>
      </c>
      <c r="BA105" s="12">
        <v>191.71891511999999</v>
      </c>
      <c r="BB105" s="8">
        <v>136412</v>
      </c>
      <c r="BC105" s="12">
        <v>-6.8918918918918841</v>
      </c>
      <c r="BD105" s="12">
        <v>3.5499999999999972</v>
      </c>
      <c r="BE105" s="12" t="s">
        <v>112</v>
      </c>
      <c r="BF105" s="10">
        <v>43941</v>
      </c>
      <c r="BG105" s="12">
        <v>156.99082000000001</v>
      </c>
      <c r="BH105" s="12">
        <v>117.18015955</v>
      </c>
      <c r="BI105">
        <v>79116</v>
      </c>
      <c r="BJ105" s="12">
        <v>-3.0144167758846621</v>
      </c>
      <c r="BK105" s="12">
        <v>1.8500000000000085</v>
      </c>
      <c r="BL105" s="12" t="s">
        <v>112</v>
      </c>
      <c r="BM105" s="7">
        <v>43938</v>
      </c>
      <c r="BN105" s="12">
        <v>145.65447</v>
      </c>
      <c r="BO105" s="12">
        <v>111.08289133499999</v>
      </c>
      <c r="BP105" s="8">
        <v>65140</v>
      </c>
      <c r="BQ105" s="12">
        <v>1.1265738899933655</v>
      </c>
      <c r="BR105" s="12">
        <v>2.6499999999999915</v>
      </c>
      <c r="BS105" t="s">
        <v>112</v>
      </c>
      <c r="BT105" s="10">
        <v>43937</v>
      </c>
      <c r="BU105" s="12">
        <v>244.73642000000001</v>
      </c>
      <c r="BV105" s="12">
        <v>183.68581446500002</v>
      </c>
      <c r="BW105" s="8">
        <v>97729</v>
      </c>
      <c r="BX105" s="12">
        <v>2.2192333557498398</v>
      </c>
      <c r="BY105">
        <v>3.0999999999999943</v>
      </c>
      <c r="BZ105" s="12" t="s">
        <v>112</v>
      </c>
      <c r="CA105" s="7">
        <v>43936</v>
      </c>
      <c r="CB105" s="12">
        <v>223.11691999999999</v>
      </c>
      <c r="CC105" s="12">
        <v>167.55877411500001</v>
      </c>
      <c r="CD105" s="8">
        <v>102756</v>
      </c>
      <c r="CE105" s="12">
        <v>-0.19986675549632441</v>
      </c>
      <c r="CF105" s="12">
        <v>2.9500000000000028</v>
      </c>
      <c r="CG105" s="12" t="s">
        <v>112</v>
      </c>
      <c r="CH105" s="10">
        <v>43934</v>
      </c>
      <c r="CI105" s="12">
        <v>223.16547</v>
      </c>
      <c r="CJ105" s="12">
        <v>166.49791942499999</v>
      </c>
      <c r="CK105" s="8">
        <v>107552</v>
      </c>
      <c r="CL105" s="12">
        <v>-2.7813712807244393</v>
      </c>
      <c r="CM105" s="12">
        <v>6.1499999999999915</v>
      </c>
      <c r="CN105" s="12" t="s">
        <v>112</v>
      </c>
      <c r="CO105" s="10">
        <v>43930</v>
      </c>
      <c r="CP105" s="12">
        <v>192.10693000000001</v>
      </c>
      <c r="CQ105" s="12">
        <v>147.73807049999999</v>
      </c>
      <c r="CR105" s="8">
        <v>86097</v>
      </c>
      <c r="CS105" s="12">
        <v>3.9623908663532612</v>
      </c>
      <c r="CT105" s="12">
        <v>1.6500000000000057</v>
      </c>
      <c r="CU105" s="12" t="s">
        <v>112</v>
      </c>
      <c r="CV105" s="10">
        <v>43929</v>
      </c>
      <c r="CW105" s="12">
        <v>305.56745999999998</v>
      </c>
      <c r="CX105" s="12">
        <v>228.16948884999999</v>
      </c>
      <c r="CY105" s="8">
        <v>119782</v>
      </c>
      <c r="CZ105" s="12">
        <v>2.1947873799725572</v>
      </c>
      <c r="DA105" s="12">
        <v>5.3499999999999943</v>
      </c>
      <c r="DD105" t="str">
        <f t="shared" si="154"/>
        <v>ONGC</v>
      </c>
      <c r="DE105" s="12">
        <v>201.16155041862424</v>
      </c>
      <c r="DF105" s="12">
        <v>-11.724759268163464</v>
      </c>
      <c r="DG105" s="12">
        <v>22.119554720821537</v>
      </c>
      <c r="DH105" s="12">
        <v>-47.056872701965396</v>
      </c>
      <c r="DI105" s="12">
        <v>-17.326770298780804</v>
      </c>
      <c r="DJ105" s="12">
        <v>-48.259981407919796</v>
      </c>
      <c r="DK105" s="12">
        <v>167.48951948139305</v>
      </c>
      <c r="DL105" s="12">
        <v>75.855193316398982</v>
      </c>
      <c r="DM105" s="12">
        <v>7.783042978358309</v>
      </c>
      <c r="DN105" s="12">
        <v>-40.4851676754935</v>
      </c>
      <c r="DO105" s="12">
        <v>9.6897626589682293</v>
      </c>
      <c r="DP105" s="12">
        <v>-2.1755157731169553E-2</v>
      </c>
      <c r="DQ105" s="12">
        <v>16.167318898906974</v>
      </c>
      <c r="DT105" t="str">
        <f t="shared" si="155"/>
        <v>ONGC</v>
      </c>
      <c r="DU105" s="13">
        <v>227.08764589098402</v>
      </c>
      <c r="DV105" s="13">
        <v>-9.8263542676874831</v>
      </c>
      <c r="DW105" s="13">
        <v>21.838818926240375</v>
      </c>
      <c r="DX105" s="13">
        <v>-46.984847274317403</v>
      </c>
      <c r="DY105" s="13">
        <v>-16.384064623328563</v>
      </c>
      <c r="DZ105" s="13">
        <v>-45.015496726575492</v>
      </c>
      <c r="EA105" s="13">
        <v>145.25869059434723</v>
      </c>
      <c r="EB105" s="13">
        <v>63.610389212855431</v>
      </c>
      <c r="EC105" s="13">
        <v>5.4889354622685156</v>
      </c>
      <c r="ED105" s="13">
        <v>-39.525601550376656</v>
      </c>
      <c r="EE105" s="13">
        <v>9.6247065754560861</v>
      </c>
      <c r="EF105" s="13">
        <v>0.63715792585497266</v>
      </c>
      <c r="EG105" s="13">
        <v>12.698046523492401</v>
      </c>
      <c r="EI105" t="str">
        <f t="shared" si="156"/>
        <v>ONGC</v>
      </c>
      <c r="EJ105" s="12">
        <f t="shared" si="219"/>
        <v>542.95138999999995</v>
      </c>
      <c r="EK105" s="12">
        <f t="shared" si="220"/>
        <v>180.28576000000001</v>
      </c>
      <c r="EL105" s="12">
        <f t="shared" si="221"/>
        <v>204.23140000000001</v>
      </c>
      <c r="EM105" s="12">
        <f t="shared" si="222"/>
        <v>167.2389</v>
      </c>
      <c r="EN105" s="12">
        <f t="shared" si="223"/>
        <v>315.88405999999998</v>
      </c>
      <c r="EO105" s="12">
        <f t="shared" si="224"/>
        <v>382.08748000000003</v>
      </c>
      <c r="EP105" s="12">
        <f t="shared" si="225"/>
        <v>738.47573</v>
      </c>
      <c r="EQ105" s="12">
        <f t="shared" si="226"/>
        <v>276.07650999999998</v>
      </c>
      <c r="ER105" s="12">
        <f t="shared" si="227"/>
        <v>156.99082000000001</v>
      </c>
      <c r="ES105" s="12">
        <f t="shared" si="228"/>
        <v>145.65447</v>
      </c>
      <c r="ET105" s="12">
        <f t="shared" si="229"/>
        <v>244.73642000000001</v>
      </c>
      <c r="EU105" s="12">
        <f t="shared" si="230"/>
        <v>223.11691999999999</v>
      </c>
      <c r="EV105" s="12">
        <f t="shared" si="231"/>
        <v>223.16547</v>
      </c>
      <c r="EW105" s="12">
        <f t="shared" si="232"/>
        <v>192.10693000000001</v>
      </c>
      <c r="EZ105" s="10" t="str">
        <f t="shared" si="157"/>
        <v>ONGC</v>
      </c>
      <c r="FA105" s="12">
        <f t="shared" si="233"/>
        <v>183.91868666666664</v>
      </c>
      <c r="FB105" s="12">
        <f t="shared" si="234"/>
        <v>249.94551999999999</v>
      </c>
      <c r="FC105" s="12">
        <f t="shared" si="235"/>
        <v>302.65883249999996</v>
      </c>
      <c r="FD105" s="12">
        <f t="shared" si="236"/>
        <v>265.38852846153844</v>
      </c>
      <c r="FF105" s="12"/>
      <c r="FG105" s="10" t="str">
        <f t="shared" si="158"/>
        <v>ONGC</v>
      </c>
      <c r="FH105" s="12">
        <f t="shared" si="250"/>
        <v>411.858651775</v>
      </c>
      <c r="FI105" s="12">
        <f t="shared" si="251"/>
        <v>125.916908495</v>
      </c>
      <c r="FJ105" s="12">
        <f t="shared" si="252"/>
        <v>139.63825846500001</v>
      </c>
      <c r="FK105" s="12">
        <f t="shared" si="253"/>
        <v>114.60900532000001</v>
      </c>
      <c r="FL105" s="12">
        <f t="shared" si="254"/>
        <v>216.18159984000002</v>
      </c>
      <c r="FM105" s="12">
        <f t="shared" si="255"/>
        <v>258.54114872500003</v>
      </c>
      <c r="FN105" s="12">
        <f t="shared" si="256"/>
        <v>470.20730084499996</v>
      </c>
      <c r="FO105" s="12">
        <f t="shared" si="257"/>
        <v>191.71891511999999</v>
      </c>
      <c r="FP105" s="12">
        <f t="shared" si="258"/>
        <v>117.18015955</v>
      </c>
      <c r="FQ105" s="12">
        <f t="shared" si="259"/>
        <v>111.08289133499999</v>
      </c>
      <c r="FR105" s="12">
        <f t="shared" si="260"/>
        <v>183.68581446500002</v>
      </c>
      <c r="FS105" s="12">
        <f t="shared" si="261"/>
        <v>167.55877411500001</v>
      </c>
      <c r="FT105" s="12">
        <f t="shared" si="262"/>
        <v>166.49791942499999</v>
      </c>
      <c r="FU105" s="12">
        <f t="shared" si="263"/>
        <v>147.73807049999999</v>
      </c>
      <c r="FX105" s="10" t="str">
        <f t="shared" si="173"/>
        <v>ONGC</v>
      </c>
      <c r="FY105" s="12">
        <f t="shared" si="237"/>
        <v>126.72139076000001</v>
      </c>
      <c r="FZ105" s="12">
        <f t="shared" si="238"/>
        <v>170.977384169</v>
      </c>
      <c r="GA105" s="12">
        <f t="shared" si="239"/>
        <v>204.24916204500002</v>
      </c>
      <c r="GB105" s="12">
        <f t="shared" si="240"/>
        <v>185.42744355384613</v>
      </c>
      <c r="GE105" s="10" t="str">
        <f t="shared" si="174"/>
        <v>ONGC</v>
      </c>
      <c r="GF105" s="8">
        <f t="shared" si="264"/>
        <v>180146</v>
      </c>
      <c r="GG105" s="8">
        <f t="shared" si="265"/>
        <v>80081</v>
      </c>
      <c r="GH105">
        <f t="shared" si="266"/>
        <v>75155</v>
      </c>
      <c r="GI105" s="8">
        <f t="shared" si="267"/>
        <v>71009</v>
      </c>
      <c r="GJ105" s="8">
        <f t="shared" si="268"/>
        <v>114031</v>
      </c>
      <c r="GK105" s="8">
        <f t="shared" si="269"/>
        <v>143993</v>
      </c>
      <c r="GL105">
        <f t="shared" si="270"/>
        <v>276257</v>
      </c>
      <c r="GM105" s="8">
        <f t="shared" si="271"/>
        <v>136412</v>
      </c>
      <c r="GN105" s="8">
        <f t="shared" si="272"/>
        <v>79116</v>
      </c>
      <c r="GO105" s="8">
        <f t="shared" si="273"/>
        <v>65140</v>
      </c>
      <c r="GP105" s="8">
        <f t="shared" si="274"/>
        <v>97729</v>
      </c>
      <c r="GQ105" s="8">
        <f t="shared" si="275"/>
        <v>102756</v>
      </c>
      <c r="GR105" s="8">
        <f t="shared" si="276"/>
        <v>107552</v>
      </c>
      <c r="GS105" s="8">
        <f t="shared" si="277"/>
        <v>86097</v>
      </c>
      <c r="GV105" s="10" t="str">
        <f t="shared" si="249"/>
        <v>ONGC</v>
      </c>
      <c r="GW105" s="8">
        <f t="shared" si="241"/>
        <v>75415</v>
      </c>
      <c r="GX105" s="8">
        <f t="shared" si="242"/>
        <v>96853.8</v>
      </c>
      <c r="GY105" s="8">
        <f t="shared" si="243"/>
        <v>122006.75</v>
      </c>
      <c r="GZ105" s="8">
        <f t="shared" si="244"/>
        <v>110409.84615384616</v>
      </c>
      <c r="HC105" s="10" t="str">
        <f t="shared" si="189"/>
        <v>ONGC</v>
      </c>
      <c r="HD105" s="12">
        <f t="shared" si="278"/>
        <v>13.120567375886525</v>
      </c>
      <c r="HE105" s="12">
        <f t="shared" si="279"/>
        <v>1.9508670520231131</v>
      </c>
      <c r="HF105" s="12">
        <f t="shared" si="280"/>
        <v>0.51132213294374629</v>
      </c>
      <c r="HG105" s="12">
        <f t="shared" si="281"/>
        <v>1.6272189349112554</v>
      </c>
      <c r="HH105" s="12">
        <f t="shared" si="282"/>
        <v>-7.4239049740159116E-2</v>
      </c>
      <c r="HI105" s="12">
        <f t="shared" si="283"/>
        <v>2.9074215761285478</v>
      </c>
      <c r="HJ105" s="12">
        <f t="shared" si="284"/>
        <v>-5.6236481614996272</v>
      </c>
      <c r="HK105" s="12">
        <f t="shared" si="285"/>
        <v>-6.8918918918918841</v>
      </c>
      <c r="HL105" s="12">
        <f t="shared" si="286"/>
        <v>-3.0144167758846621</v>
      </c>
      <c r="HM105" s="12">
        <f t="shared" si="287"/>
        <v>1.1265738899933655</v>
      </c>
      <c r="HN105" s="12">
        <f t="shared" si="288"/>
        <v>2.2192333557498398</v>
      </c>
      <c r="HO105" s="12">
        <f t="shared" si="289"/>
        <v>-0.19986675549632441</v>
      </c>
      <c r="HP105" s="12">
        <f t="shared" si="290"/>
        <v>-2.7813712807244393</v>
      </c>
      <c r="HQ105" s="12">
        <f t="shared" si="291"/>
        <v>3.9623908663532612</v>
      </c>
      <c r="HT105" s="10" t="str">
        <f t="shared" si="204"/>
        <v>ONGC</v>
      </c>
      <c r="HU105" s="13">
        <f t="shared" si="292"/>
        <v>9.5499999999999972</v>
      </c>
      <c r="HV105" s="12">
        <f t="shared" si="293"/>
        <v>2.25</v>
      </c>
      <c r="HW105" s="12">
        <f t="shared" si="294"/>
        <v>2.6000000000000085</v>
      </c>
      <c r="HX105" s="12">
        <f t="shared" si="295"/>
        <v>1.8499999999999943</v>
      </c>
      <c r="HY105">
        <f t="shared" si="296"/>
        <v>2.9000000000000057</v>
      </c>
      <c r="HZ105" s="12">
        <f t="shared" si="297"/>
        <v>2.5</v>
      </c>
      <c r="IA105" s="12">
        <f t="shared" si="298"/>
        <v>5.5499999999999972</v>
      </c>
      <c r="IB105" s="12">
        <f t="shared" si="299"/>
        <v>3.5499999999999972</v>
      </c>
      <c r="IC105" s="12">
        <f t="shared" si="300"/>
        <v>1.8500000000000085</v>
      </c>
      <c r="ID105" s="12">
        <f t="shared" si="301"/>
        <v>2.6499999999999915</v>
      </c>
      <c r="IE105">
        <f t="shared" si="302"/>
        <v>3.0999999999999943</v>
      </c>
      <c r="IF105" s="12">
        <f t="shared" si="303"/>
        <v>2.9500000000000028</v>
      </c>
      <c r="IG105" s="12">
        <f t="shared" si="304"/>
        <v>6.1499999999999915</v>
      </c>
      <c r="IH105" s="12">
        <f t="shared" si="305"/>
        <v>1.6500000000000057</v>
      </c>
      <c r="II105" s="13" t="str">
        <f t="shared" si="245"/>
        <v/>
      </c>
      <c r="IJ105" t="str">
        <f t="shared" si="246"/>
        <v/>
      </c>
      <c r="IK105" t="str">
        <f t="shared" si="247"/>
        <v/>
      </c>
      <c r="IL105" t="str">
        <f t="shared" si="248"/>
        <v/>
      </c>
    </row>
    <row r="106" spans="1:246" x14ac:dyDescent="0.25">
      <c r="A106" t="s">
        <v>113</v>
      </c>
      <c r="B106" s="10">
        <v>43951</v>
      </c>
      <c r="C106" s="12">
        <v>0.49883</v>
      </c>
      <c r="D106" s="12">
        <v>90.492219974999998</v>
      </c>
      <c r="E106" s="8">
        <v>8771</v>
      </c>
      <c r="F106" s="12">
        <v>1.390197206267705</v>
      </c>
      <c r="G106" s="13">
        <v>667.5</v>
      </c>
      <c r="H106" s="10" t="s">
        <v>113</v>
      </c>
      <c r="I106" s="10">
        <v>43950</v>
      </c>
      <c r="J106" s="12">
        <v>0.16958000000000001</v>
      </c>
      <c r="K106" s="12">
        <v>30.734886119999999</v>
      </c>
      <c r="L106" s="8">
        <v>6242</v>
      </c>
      <c r="M106" s="12">
        <v>-0.23390905261291228</v>
      </c>
      <c r="N106" s="12">
        <v>450</v>
      </c>
      <c r="O106" s="12" t="s">
        <v>113</v>
      </c>
      <c r="P106" s="10">
        <v>43949</v>
      </c>
      <c r="Q106" s="12">
        <v>0.42634</v>
      </c>
      <c r="R106" s="12">
        <v>77.506668329999997</v>
      </c>
      <c r="S106">
        <v>8035</v>
      </c>
      <c r="T106" s="12">
        <v>-2.294157174287677</v>
      </c>
      <c r="U106" s="12">
        <v>794.54999999999927</v>
      </c>
      <c r="V106" s="12" t="s">
        <v>113</v>
      </c>
      <c r="W106" s="7">
        <v>43948</v>
      </c>
      <c r="X106" s="12">
        <v>0.40394999999999998</v>
      </c>
      <c r="Y106" s="12">
        <v>75.066026065000003</v>
      </c>
      <c r="Z106" s="8">
        <v>13047</v>
      </c>
      <c r="AA106" s="12">
        <v>3.0813219187481007</v>
      </c>
      <c r="AB106" s="12">
        <v>1064.0999999999985</v>
      </c>
      <c r="AC106" s="8" t="s">
        <v>113</v>
      </c>
      <c r="AD106" s="10">
        <v>43945</v>
      </c>
      <c r="AE106" s="12">
        <v>0.42063</v>
      </c>
      <c r="AF106" s="12">
        <v>74.632221204999993</v>
      </c>
      <c r="AG106" s="8">
        <v>7253</v>
      </c>
      <c r="AH106" s="12">
        <v>0.22167870725121641</v>
      </c>
      <c r="AI106">
        <v>510</v>
      </c>
      <c r="AJ106" s="12" t="s">
        <v>113</v>
      </c>
      <c r="AK106" s="7">
        <v>43944</v>
      </c>
      <c r="AL106" s="12">
        <v>0.34399000000000002</v>
      </c>
      <c r="AM106" s="12">
        <v>62.093498589999996</v>
      </c>
      <c r="AN106" s="8">
        <v>13016</v>
      </c>
      <c r="AO106" s="12">
        <v>1.3040716109018815</v>
      </c>
      <c r="AP106" s="12">
        <v>864.65000000000146</v>
      </c>
      <c r="AQ106" t="s">
        <v>113</v>
      </c>
      <c r="AR106" s="10">
        <v>43943</v>
      </c>
      <c r="AS106" s="12">
        <v>0.18415999999999999</v>
      </c>
      <c r="AT106" s="12">
        <v>32.030104715</v>
      </c>
      <c r="AU106">
        <v>8534</v>
      </c>
      <c r="AV106" s="12">
        <v>-0.35315995700660568</v>
      </c>
      <c r="AW106" s="12">
        <v>484.15000000000146</v>
      </c>
      <c r="AX106" s="10" t="s">
        <v>113</v>
      </c>
      <c r="AY106" s="10">
        <v>43942</v>
      </c>
      <c r="AZ106" s="12">
        <v>0.43256</v>
      </c>
      <c r="BA106" s="12">
        <v>75.448627465000001</v>
      </c>
      <c r="BB106" s="8">
        <v>15933</v>
      </c>
      <c r="BC106" s="12">
        <v>2.8875616570355902</v>
      </c>
      <c r="BD106" s="12">
        <v>993.59999999999854</v>
      </c>
      <c r="BE106" s="12" t="s">
        <v>113</v>
      </c>
      <c r="BF106" s="10">
        <v>43941</v>
      </c>
      <c r="BG106" s="12">
        <v>0.77044999999999997</v>
      </c>
      <c r="BH106" s="12">
        <v>130.74725219999999</v>
      </c>
      <c r="BI106">
        <v>13570</v>
      </c>
      <c r="BJ106" s="12">
        <v>-2.0136049657253664E-2</v>
      </c>
      <c r="BK106" s="12">
        <v>650</v>
      </c>
      <c r="BL106" s="12" t="s">
        <v>113</v>
      </c>
      <c r="BM106" s="7">
        <v>43938</v>
      </c>
      <c r="BN106" s="12">
        <v>0.38724999999999998</v>
      </c>
      <c r="BO106" s="12">
        <v>66.617721095000007</v>
      </c>
      <c r="BP106" s="8">
        <v>11781</v>
      </c>
      <c r="BQ106" s="12">
        <v>1.1615947548913585</v>
      </c>
      <c r="BR106" s="12">
        <v>747.90000000000146</v>
      </c>
      <c r="BS106" t="s">
        <v>113</v>
      </c>
      <c r="BT106" s="10">
        <v>43937</v>
      </c>
      <c r="BU106" s="12">
        <v>0.55328999999999995</v>
      </c>
      <c r="BV106" s="12">
        <v>93.662187395000004</v>
      </c>
      <c r="BW106" s="8">
        <v>13203</v>
      </c>
      <c r="BX106" s="12">
        <v>0.35093136352569365</v>
      </c>
      <c r="BY106">
        <v>446.15000000000146</v>
      </c>
      <c r="BZ106" s="12" t="s">
        <v>113</v>
      </c>
      <c r="CA106" s="7">
        <v>43936</v>
      </c>
      <c r="CB106" s="12">
        <v>0.42727999999999999</v>
      </c>
      <c r="CC106" s="12">
        <v>72.105756034999999</v>
      </c>
      <c r="CD106" s="8">
        <v>17439</v>
      </c>
      <c r="CE106" s="12">
        <v>2.4379008110172311</v>
      </c>
      <c r="CF106" s="12">
        <v>555</v>
      </c>
      <c r="CG106" s="12" t="s">
        <v>113</v>
      </c>
      <c r="CH106" s="10">
        <v>43934</v>
      </c>
      <c r="CI106" s="12">
        <v>0.21051</v>
      </c>
      <c r="CJ106" s="12">
        <v>35.101414134999999</v>
      </c>
      <c r="CK106" s="8">
        <v>7448</v>
      </c>
      <c r="CL106" s="12">
        <v>-4.1594730657071981</v>
      </c>
      <c r="CM106" s="12">
        <v>894.79999999999927</v>
      </c>
      <c r="CN106" s="12" t="s">
        <v>113</v>
      </c>
      <c r="CO106" s="10">
        <v>43930</v>
      </c>
      <c r="CP106" s="12">
        <v>0.25774999999999998</v>
      </c>
      <c r="CQ106" s="12">
        <v>44.110345944999999</v>
      </c>
      <c r="CR106" s="8">
        <v>10174</v>
      </c>
      <c r="CS106" s="12">
        <v>2.3584173778122617</v>
      </c>
      <c r="CT106" s="12">
        <v>488</v>
      </c>
      <c r="CU106" s="12" t="s">
        <v>113</v>
      </c>
      <c r="CV106" s="10">
        <v>43929</v>
      </c>
      <c r="CW106" s="12">
        <v>0.24009</v>
      </c>
      <c r="CX106" s="12">
        <v>40.964777359999999</v>
      </c>
      <c r="CY106" s="8">
        <v>10291</v>
      </c>
      <c r="CZ106" s="12">
        <v>0.61689206185690504</v>
      </c>
      <c r="DA106" s="12">
        <v>1076.0499999999993</v>
      </c>
      <c r="DD106" t="str">
        <f t="shared" si="154"/>
        <v>PAGEIND</v>
      </c>
      <c r="DE106" s="12">
        <v>194.15615048944451</v>
      </c>
      <c r="DF106" s="12">
        <v>-60.224234179293525</v>
      </c>
      <c r="DG106" s="12">
        <v>5.542765193712099</v>
      </c>
      <c r="DH106" s="12">
        <v>-3.9654803509022249</v>
      </c>
      <c r="DI106" s="12">
        <v>22.279717433646322</v>
      </c>
      <c r="DJ106" s="12">
        <v>86.788662033014788</v>
      </c>
      <c r="DK106" s="12">
        <v>-57.425559459959317</v>
      </c>
      <c r="DL106" s="12">
        <v>-43.856187942111752</v>
      </c>
      <c r="DM106" s="12">
        <v>98.954163976759205</v>
      </c>
      <c r="DN106" s="12">
        <v>-30.009579063420627</v>
      </c>
      <c r="DO106" s="12">
        <v>29.491200149784675</v>
      </c>
      <c r="DP106" s="12">
        <v>102.97373046411096</v>
      </c>
      <c r="DQ106" s="12">
        <v>-18.327837051406391</v>
      </c>
      <c r="DT106" t="str">
        <f t="shared" si="155"/>
        <v>PAGEIND</v>
      </c>
      <c r="DU106" s="13">
        <v>194.42835617378239</v>
      </c>
      <c r="DV106" s="13">
        <v>-60.345494417151137</v>
      </c>
      <c r="DW106" s="13">
        <v>3.2513273886200276</v>
      </c>
      <c r="DX106" s="13">
        <v>0.58125679900164418</v>
      </c>
      <c r="DY106" s="13">
        <v>20.193293822582785</v>
      </c>
      <c r="DZ106" s="13">
        <v>93.859805150499625</v>
      </c>
      <c r="EA106" s="13">
        <v>-57.54713400206186</v>
      </c>
      <c r="EB106" s="13">
        <v>-42.294292082262203</v>
      </c>
      <c r="EC106" s="13">
        <v>96.264972819391787</v>
      </c>
      <c r="ED106" s="13">
        <v>-28.874476512005653</v>
      </c>
      <c r="EE106" s="13">
        <v>29.895576366381281</v>
      </c>
      <c r="EF106" s="13">
        <v>105.4212282094429</v>
      </c>
      <c r="EG106" s="13">
        <v>-20.423625380841479</v>
      </c>
      <c r="EI106" t="str">
        <f t="shared" si="156"/>
        <v>PAGEIND</v>
      </c>
      <c r="EJ106" s="12">
        <f t="shared" si="219"/>
        <v>0.49883</v>
      </c>
      <c r="EK106" s="12">
        <f t="shared" si="220"/>
        <v>0.16958000000000001</v>
      </c>
      <c r="EL106" s="12">
        <f t="shared" si="221"/>
        <v>0.42634</v>
      </c>
      <c r="EM106" s="12">
        <f t="shared" si="222"/>
        <v>0.40394999999999998</v>
      </c>
      <c r="EN106" s="12">
        <f t="shared" si="223"/>
        <v>0.42063</v>
      </c>
      <c r="EO106" s="12">
        <f t="shared" si="224"/>
        <v>0.34399000000000002</v>
      </c>
      <c r="EP106" s="12">
        <f t="shared" si="225"/>
        <v>0.18415999999999999</v>
      </c>
      <c r="EQ106" s="12">
        <f t="shared" si="226"/>
        <v>0.43256</v>
      </c>
      <c r="ER106" s="12">
        <f t="shared" si="227"/>
        <v>0.77044999999999997</v>
      </c>
      <c r="ES106" s="12">
        <f t="shared" si="228"/>
        <v>0.38724999999999998</v>
      </c>
      <c r="ET106" s="12">
        <f t="shared" si="229"/>
        <v>0.55328999999999995</v>
      </c>
      <c r="EU106" s="12">
        <f t="shared" si="230"/>
        <v>0.42727999999999999</v>
      </c>
      <c r="EV106" s="12">
        <f t="shared" si="231"/>
        <v>0.21051</v>
      </c>
      <c r="EW106" s="12">
        <f t="shared" si="232"/>
        <v>0.25774999999999998</v>
      </c>
      <c r="EZ106" s="10" t="str">
        <f t="shared" si="157"/>
        <v>PAGEIND</v>
      </c>
      <c r="FA106" s="12">
        <f t="shared" si="233"/>
        <v>0.33329000000000003</v>
      </c>
      <c r="FB106" s="12">
        <f t="shared" si="234"/>
        <v>0.35289800000000004</v>
      </c>
      <c r="FC106" s="12">
        <f t="shared" si="235"/>
        <v>0.39395750000000002</v>
      </c>
      <c r="FD106" s="12">
        <f t="shared" si="236"/>
        <v>0.38367230769230765</v>
      </c>
      <c r="FF106" s="12"/>
      <c r="FG106" s="10" t="str">
        <f t="shared" si="158"/>
        <v>PAGEIND</v>
      </c>
      <c r="FH106" s="12">
        <f t="shared" si="250"/>
        <v>90.492219974999998</v>
      </c>
      <c r="FI106" s="12">
        <f t="shared" si="251"/>
        <v>30.734886119999999</v>
      </c>
      <c r="FJ106" s="12">
        <f t="shared" si="252"/>
        <v>77.506668329999997</v>
      </c>
      <c r="FK106" s="12">
        <f t="shared" si="253"/>
        <v>75.066026065000003</v>
      </c>
      <c r="FL106" s="12">
        <f t="shared" si="254"/>
        <v>74.632221204999993</v>
      </c>
      <c r="FM106" s="12">
        <f t="shared" si="255"/>
        <v>62.093498589999996</v>
      </c>
      <c r="FN106" s="12">
        <f t="shared" si="256"/>
        <v>32.030104715</v>
      </c>
      <c r="FO106" s="12">
        <f t="shared" si="257"/>
        <v>75.448627465000001</v>
      </c>
      <c r="FP106" s="12">
        <f t="shared" si="258"/>
        <v>130.74725219999999</v>
      </c>
      <c r="FQ106" s="12">
        <f t="shared" si="259"/>
        <v>66.617721095000007</v>
      </c>
      <c r="FR106" s="12">
        <f t="shared" si="260"/>
        <v>93.662187395000004</v>
      </c>
      <c r="FS106" s="12">
        <f t="shared" si="261"/>
        <v>72.105756034999999</v>
      </c>
      <c r="FT106" s="12">
        <f t="shared" si="262"/>
        <v>35.101414134999999</v>
      </c>
      <c r="FU106" s="12">
        <f t="shared" si="263"/>
        <v>44.110345944999999</v>
      </c>
      <c r="FX106" s="10" t="str">
        <f t="shared" si="173"/>
        <v>PAGEIND</v>
      </c>
      <c r="FY106" s="12">
        <f t="shared" si="237"/>
        <v>61.102526838333326</v>
      </c>
      <c r="FZ106" s="12">
        <f t="shared" si="238"/>
        <v>64.006660061999995</v>
      </c>
      <c r="GA106" s="12">
        <f t="shared" si="239"/>
        <v>69.782410586249995</v>
      </c>
      <c r="GB106" s="12">
        <f t="shared" si="240"/>
        <v>66.912054561153838</v>
      </c>
      <c r="GE106" s="10" t="str">
        <f t="shared" si="174"/>
        <v>PAGEIND</v>
      </c>
      <c r="GF106" s="8">
        <f t="shared" si="264"/>
        <v>8771</v>
      </c>
      <c r="GG106" s="8">
        <f t="shared" si="265"/>
        <v>6242</v>
      </c>
      <c r="GH106">
        <f t="shared" si="266"/>
        <v>8035</v>
      </c>
      <c r="GI106" s="8">
        <f t="shared" si="267"/>
        <v>13047</v>
      </c>
      <c r="GJ106" s="8">
        <f t="shared" si="268"/>
        <v>7253</v>
      </c>
      <c r="GK106" s="8">
        <f t="shared" si="269"/>
        <v>13016</v>
      </c>
      <c r="GL106">
        <f t="shared" si="270"/>
        <v>8534</v>
      </c>
      <c r="GM106" s="8">
        <f t="shared" si="271"/>
        <v>15933</v>
      </c>
      <c r="GN106" s="8">
        <f t="shared" si="272"/>
        <v>13570</v>
      </c>
      <c r="GO106" s="8">
        <f t="shared" si="273"/>
        <v>11781</v>
      </c>
      <c r="GP106" s="8">
        <f t="shared" si="274"/>
        <v>13203</v>
      </c>
      <c r="GQ106" s="8">
        <f t="shared" si="275"/>
        <v>17439</v>
      </c>
      <c r="GR106" s="8">
        <f t="shared" si="276"/>
        <v>7448</v>
      </c>
      <c r="GS106" s="8">
        <f t="shared" si="277"/>
        <v>10174</v>
      </c>
      <c r="GV106" s="10" t="str">
        <f t="shared" si="249"/>
        <v>PAGEIND</v>
      </c>
      <c r="GW106" s="8">
        <f t="shared" si="241"/>
        <v>9108</v>
      </c>
      <c r="GX106" s="8">
        <f t="shared" si="242"/>
        <v>9518.6</v>
      </c>
      <c r="GY106" s="8">
        <f t="shared" si="243"/>
        <v>10703.75</v>
      </c>
      <c r="GZ106" s="8">
        <f t="shared" si="244"/>
        <v>11205.76923076923</v>
      </c>
      <c r="HC106" s="10" t="str">
        <f t="shared" si="189"/>
        <v>PAGEIND</v>
      </c>
      <c r="HD106" s="12">
        <f t="shared" si="278"/>
        <v>1.390197206267705</v>
      </c>
      <c r="HE106" s="12">
        <f t="shared" si="279"/>
        <v>-0.23390905261291228</v>
      </c>
      <c r="HF106" s="12">
        <f t="shared" si="280"/>
        <v>-2.294157174287677</v>
      </c>
      <c r="HG106" s="12">
        <f t="shared" si="281"/>
        <v>3.0813219187481007</v>
      </c>
      <c r="HH106" s="12">
        <f t="shared" si="282"/>
        <v>0.22167870725121641</v>
      </c>
      <c r="HI106" s="12">
        <f t="shared" si="283"/>
        <v>1.3040716109018815</v>
      </c>
      <c r="HJ106" s="12">
        <f t="shared" si="284"/>
        <v>-0.35315995700660568</v>
      </c>
      <c r="HK106" s="12">
        <f t="shared" si="285"/>
        <v>2.8875616570355902</v>
      </c>
      <c r="HL106" s="12">
        <f t="shared" si="286"/>
        <v>-2.0136049657253664E-2</v>
      </c>
      <c r="HM106" s="12">
        <f t="shared" si="287"/>
        <v>1.1615947548913585</v>
      </c>
      <c r="HN106" s="12">
        <f t="shared" si="288"/>
        <v>0.35093136352569365</v>
      </c>
      <c r="HO106" s="12">
        <f t="shared" si="289"/>
        <v>2.4379008110172311</v>
      </c>
      <c r="HP106" s="12">
        <f t="shared" si="290"/>
        <v>-4.1594730657071981</v>
      </c>
      <c r="HQ106" s="12">
        <f t="shared" si="291"/>
        <v>2.3584173778122617</v>
      </c>
      <c r="HT106" s="10" t="str">
        <f t="shared" si="204"/>
        <v>PAGEIND</v>
      </c>
      <c r="HU106" s="13">
        <f t="shared" si="292"/>
        <v>667.5</v>
      </c>
      <c r="HV106" s="12">
        <f t="shared" si="293"/>
        <v>450</v>
      </c>
      <c r="HW106" s="12">
        <f t="shared" si="294"/>
        <v>794.54999999999927</v>
      </c>
      <c r="HX106" s="12">
        <f t="shared" si="295"/>
        <v>1064.0999999999985</v>
      </c>
      <c r="HY106">
        <f t="shared" si="296"/>
        <v>510</v>
      </c>
      <c r="HZ106" s="12">
        <f t="shared" si="297"/>
        <v>864.65000000000146</v>
      </c>
      <c r="IA106" s="12">
        <f t="shared" si="298"/>
        <v>484.15000000000146</v>
      </c>
      <c r="IB106" s="12">
        <f t="shared" si="299"/>
        <v>993.59999999999854</v>
      </c>
      <c r="IC106" s="12">
        <f t="shared" si="300"/>
        <v>650</v>
      </c>
      <c r="ID106" s="12">
        <f t="shared" si="301"/>
        <v>747.90000000000146</v>
      </c>
      <c r="IE106">
        <f t="shared" si="302"/>
        <v>446.15000000000146</v>
      </c>
      <c r="IF106" s="12">
        <f t="shared" si="303"/>
        <v>555</v>
      </c>
      <c r="IG106" s="12">
        <f t="shared" si="304"/>
        <v>894.79999999999927</v>
      </c>
      <c r="IH106" s="12">
        <f t="shared" si="305"/>
        <v>488</v>
      </c>
      <c r="II106" s="13" t="str">
        <f t="shared" si="245"/>
        <v/>
      </c>
      <c r="IJ106" t="str">
        <f t="shared" si="246"/>
        <v/>
      </c>
      <c r="IK106" t="str">
        <f t="shared" si="247"/>
        <v/>
      </c>
      <c r="IL106" t="str">
        <f t="shared" si="248"/>
        <v/>
      </c>
    </row>
    <row r="107" spans="1:246" x14ac:dyDescent="0.25">
      <c r="A107" t="s">
        <v>114</v>
      </c>
      <c r="B107" s="10">
        <v>43951</v>
      </c>
      <c r="C107" s="12">
        <v>19.380210000000002</v>
      </c>
      <c r="D107" s="12">
        <v>190.15258155999999</v>
      </c>
      <c r="E107" s="8">
        <v>57065</v>
      </c>
      <c r="F107" s="12">
        <v>2.88602556044416</v>
      </c>
      <c r="G107" s="13">
        <v>36.899999999999977</v>
      </c>
      <c r="H107" s="10" t="s">
        <v>114</v>
      </c>
      <c r="I107" s="10">
        <v>43950</v>
      </c>
      <c r="J107" s="12">
        <v>16.383759999999999</v>
      </c>
      <c r="K107" s="12">
        <v>155.68107090999999</v>
      </c>
      <c r="L107" s="8">
        <v>52952</v>
      </c>
      <c r="M107" s="12">
        <v>1.4990095829541195</v>
      </c>
      <c r="N107" s="12">
        <v>35.150000000000091</v>
      </c>
      <c r="O107" s="12" t="s">
        <v>114</v>
      </c>
      <c r="P107" s="10">
        <v>43949</v>
      </c>
      <c r="Q107" s="12">
        <v>24.47231</v>
      </c>
      <c r="R107" s="12">
        <v>224.58388880999999</v>
      </c>
      <c r="S107">
        <v>74529</v>
      </c>
      <c r="T107" s="12">
        <v>2.3842148533844889</v>
      </c>
      <c r="U107" s="12">
        <v>49.5</v>
      </c>
      <c r="V107" s="12" t="s">
        <v>114</v>
      </c>
      <c r="W107" s="7">
        <v>43948</v>
      </c>
      <c r="X107" s="12">
        <v>28.639880000000002</v>
      </c>
      <c r="Y107" s="12">
        <v>260.32912554499995</v>
      </c>
      <c r="Z107" s="8">
        <v>88025</v>
      </c>
      <c r="AA107" s="12">
        <v>5.5295274451963614</v>
      </c>
      <c r="AB107" s="12">
        <v>62.600000000000023</v>
      </c>
      <c r="AC107" s="8" t="s">
        <v>114</v>
      </c>
      <c r="AD107" s="10">
        <v>43945</v>
      </c>
      <c r="AE107" s="12">
        <v>25.17127</v>
      </c>
      <c r="AF107" s="12">
        <v>213.40101207500001</v>
      </c>
      <c r="AG107" s="8">
        <v>72376</v>
      </c>
      <c r="AH107" s="12">
        <v>1.5045957496633713</v>
      </c>
      <c r="AI107">
        <v>69.350000000000023</v>
      </c>
      <c r="AJ107" s="12" t="s">
        <v>114</v>
      </c>
      <c r="AK107" s="7">
        <v>43944</v>
      </c>
      <c r="AL107" s="12">
        <v>17.65052</v>
      </c>
      <c r="AM107" s="12">
        <v>152.97560774499999</v>
      </c>
      <c r="AN107" s="8">
        <v>53616</v>
      </c>
      <c r="AO107" s="12">
        <v>1.4109662439721404</v>
      </c>
      <c r="AP107" s="12">
        <v>39.100000000000023</v>
      </c>
      <c r="AQ107" t="s">
        <v>114</v>
      </c>
      <c r="AR107" s="10">
        <v>43943</v>
      </c>
      <c r="AS107" s="12">
        <v>15.996449999999999</v>
      </c>
      <c r="AT107" s="12">
        <v>132.56107660000001</v>
      </c>
      <c r="AU107">
        <v>45960</v>
      </c>
      <c r="AV107" s="12">
        <v>1.6029890321803006</v>
      </c>
      <c r="AW107" s="12">
        <v>39.150000000000091</v>
      </c>
      <c r="AX107" s="10" t="s">
        <v>114</v>
      </c>
      <c r="AY107" s="10">
        <v>43942</v>
      </c>
      <c r="AZ107" s="12">
        <v>18.432490000000001</v>
      </c>
      <c r="BA107" s="12">
        <v>154.50794536500001</v>
      </c>
      <c r="BB107" s="8">
        <v>63300</v>
      </c>
      <c r="BC107" s="12">
        <v>-5.5995894394708357</v>
      </c>
      <c r="BD107" s="12">
        <v>44.850000000000023</v>
      </c>
      <c r="BE107" s="12" t="s">
        <v>114</v>
      </c>
      <c r="BF107" s="10">
        <v>43941</v>
      </c>
      <c r="BG107" s="12">
        <v>22.819669999999999</v>
      </c>
      <c r="BH107" s="12">
        <v>204.41615284000002</v>
      </c>
      <c r="BI107">
        <v>70022</v>
      </c>
      <c r="BJ107" s="12">
        <v>-2.0556769170447566</v>
      </c>
      <c r="BK107" s="12">
        <v>47.549999999999955</v>
      </c>
      <c r="BL107" s="12" t="s">
        <v>114</v>
      </c>
      <c r="BM107" s="7">
        <v>43938</v>
      </c>
      <c r="BN107" s="12">
        <v>32.217120000000001</v>
      </c>
      <c r="BO107" s="12">
        <v>289.215642995</v>
      </c>
      <c r="BP107" s="8">
        <v>110060</v>
      </c>
      <c r="BQ107" s="12">
        <v>0.17309732536712877</v>
      </c>
      <c r="BR107" s="12">
        <v>86.75</v>
      </c>
      <c r="BS107" t="s">
        <v>114</v>
      </c>
      <c r="BT107" s="10">
        <v>43937</v>
      </c>
      <c r="BU107" s="12">
        <v>26.091059999999999</v>
      </c>
      <c r="BV107" s="12">
        <v>237.01021914</v>
      </c>
      <c r="BW107" s="8">
        <v>99275</v>
      </c>
      <c r="BX107" s="12">
        <v>-3.5924932975871315</v>
      </c>
      <c r="BY107">
        <v>53.700000000000045</v>
      </c>
      <c r="BZ107" s="12" t="s">
        <v>114</v>
      </c>
      <c r="CA107" s="7">
        <v>43936</v>
      </c>
      <c r="CB107" s="12">
        <v>23.205670000000001</v>
      </c>
      <c r="CC107" s="12">
        <v>223.59073162499999</v>
      </c>
      <c r="CD107" s="8">
        <v>83779</v>
      </c>
      <c r="CE107" s="12">
        <v>1.2616924080922365</v>
      </c>
      <c r="CF107" s="12">
        <v>79.700000000000045</v>
      </c>
      <c r="CG107" s="12" t="s">
        <v>114</v>
      </c>
      <c r="CH107" s="10">
        <v>43934</v>
      </c>
      <c r="CI107" s="12">
        <v>10.3527</v>
      </c>
      <c r="CJ107" s="12">
        <v>95.898130550000005</v>
      </c>
      <c r="CK107" s="8">
        <v>34541</v>
      </c>
      <c r="CL107" s="12">
        <v>-4.1110183639398974</v>
      </c>
      <c r="CM107" s="12">
        <v>58.549999999999955</v>
      </c>
      <c r="CN107" s="12" t="s">
        <v>114</v>
      </c>
      <c r="CO107" s="10">
        <v>43930</v>
      </c>
      <c r="CP107" s="12">
        <v>14.228870000000001</v>
      </c>
      <c r="CQ107" s="12">
        <v>135.72790842999999</v>
      </c>
      <c r="CR107" s="8">
        <v>45159</v>
      </c>
      <c r="CS107" s="12">
        <v>2.347468049836912</v>
      </c>
      <c r="CT107" s="12">
        <v>34</v>
      </c>
      <c r="CU107" s="12" t="s">
        <v>114</v>
      </c>
      <c r="CV107" s="10">
        <v>43929</v>
      </c>
      <c r="CW107" s="12">
        <v>22.1647</v>
      </c>
      <c r="CX107" s="12">
        <v>207.94978034499999</v>
      </c>
      <c r="CY107" s="8">
        <v>74543</v>
      </c>
      <c r="CZ107" s="12">
        <v>2.7355956362041605</v>
      </c>
      <c r="DA107" s="12">
        <v>84.950000000000045</v>
      </c>
      <c r="DD107" t="str">
        <f t="shared" si="154"/>
        <v>PEL</v>
      </c>
      <c r="DE107" s="12">
        <v>18.289147301962451</v>
      </c>
      <c r="DF107" s="12">
        <v>-33.051845126185484</v>
      </c>
      <c r="DG107" s="12">
        <v>-14.551632199576259</v>
      </c>
      <c r="DH107" s="12">
        <v>13.780035731212617</v>
      </c>
      <c r="DI107" s="12">
        <v>42.609226243759387</v>
      </c>
      <c r="DJ107" s="12">
        <v>10.340231738917078</v>
      </c>
      <c r="DK107" s="12">
        <v>-13.21601151011069</v>
      </c>
      <c r="DL107" s="12">
        <v>-19.225431393179644</v>
      </c>
      <c r="DM107" s="12">
        <v>-29.169118779083924</v>
      </c>
      <c r="DN107" s="12">
        <v>23.479536668881995</v>
      </c>
      <c r="DO107" s="12">
        <v>12.433987038512559</v>
      </c>
      <c r="DP107" s="12">
        <v>124.15089783341544</v>
      </c>
      <c r="DQ107" s="12">
        <v>-27.241586998827032</v>
      </c>
      <c r="DT107" t="str">
        <f t="shared" si="155"/>
        <v>PEL</v>
      </c>
      <c r="DU107" s="13">
        <v>22.14239049648377</v>
      </c>
      <c r="DV107" s="13">
        <v>-30.680214090643165</v>
      </c>
      <c r="DW107" s="13">
        <v>-13.730786618733951</v>
      </c>
      <c r="DX107" s="13">
        <v>21.990576808280089</v>
      </c>
      <c r="DY107" s="13">
        <v>39.50002567123321</v>
      </c>
      <c r="DZ107" s="13">
        <v>15.400094559129421</v>
      </c>
      <c r="EA107" s="13">
        <v>-14.204362573817212</v>
      </c>
      <c r="EB107" s="13">
        <v>-24.415001838951547</v>
      </c>
      <c r="EC107" s="13">
        <v>-29.320506068361592</v>
      </c>
      <c r="ED107" s="13">
        <v>22.026655240617568</v>
      </c>
      <c r="EE107" s="13">
        <v>6.0018084906608724</v>
      </c>
      <c r="EF107" s="13">
        <v>133.15442161661616</v>
      </c>
      <c r="EG107" s="13">
        <v>-29.345311764338948</v>
      </c>
      <c r="EI107" t="str">
        <f t="shared" si="156"/>
        <v>PEL</v>
      </c>
      <c r="EJ107" s="12">
        <f t="shared" si="219"/>
        <v>19.380210000000002</v>
      </c>
      <c r="EK107" s="12">
        <f t="shared" si="220"/>
        <v>16.383759999999999</v>
      </c>
      <c r="EL107" s="12">
        <f t="shared" si="221"/>
        <v>24.47231</v>
      </c>
      <c r="EM107" s="12">
        <f t="shared" si="222"/>
        <v>28.639880000000002</v>
      </c>
      <c r="EN107" s="12">
        <f t="shared" si="223"/>
        <v>25.17127</v>
      </c>
      <c r="EO107" s="12">
        <f t="shared" si="224"/>
        <v>17.65052</v>
      </c>
      <c r="EP107" s="12">
        <f t="shared" si="225"/>
        <v>15.996449999999999</v>
      </c>
      <c r="EQ107" s="12">
        <f t="shared" si="226"/>
        <v>18.432490000000001</v>
      </c>
      <c r="ER107" s="12">
        <f t="shared" si="227"/>
        <v>22.819669999999999</v>
      </c>
      <c r="ES107" s="12">
        <f t="shared" si="228"/>
        <v>32.217120000000001</v>
      </c>
      <c r="ET107" s="12">
        <f t="shared" si="229"/>
        <v>26.091059999999999</v>
      </c>
      <c r="EU107" s="12">
        <f t="shared" si="230"/>
        <v>23.205670000000001</v>
      </c>
      <c r="EV107" s="12">
        <f t="shared" si="231"/>
        <v>10.3527</v>
      </c>
      <c r="EW107" s="12">
        <f t="shared" si="232"/>
        <v>14.228870000000001</v>
      </c>
      <c r="EZ107" s="10" t="str">
        <f t="shared" si="157"/>
        <v>PEL</v>
      </c>
      <c r="FA107" s="12">
        <f t="shared" si="233"/>
        <v>23.165316666666669</v>
      </c>
      <c r="FB107" s="12">
        <f t="shared" si="234"/>
        <v>22.463548000000003</v>
      </c>
      <c r="FC107" s="12">
        <f t="shared" si="235"/>
        <v>21.195793750000004</v>
      </c>
      <c r="FD107" s="12">
        <f t="shared" si="236"/>
        <v>21.204751538461544</v>
      </c>
      <c r="FF107" s="12"/>
      <c r="FG107" s="10" t="str">
        <f t="shared" si="158"/>
        <v>PEL</v>
      </c>
      <c r="FH107" s="12">
        <f t="shared" si="250"/>
        <v>190.15258155999999</v>
      </c>
      <c r="FI107" s="12">
        <f t="shared" si="251"/>
        <v>155.68107090999999</v>
      </c>
      <c r="FJ107" s="12">
        <f t="shared" si="252"/>
        <v>224.58388880999999</v>
      </c>
      <c r="FK107" s="12">
        <f t="shared" si="253"/>
        <v>260.32912554499995</v>
      </c>
      <c r="FL107" s="12">
        <f t="shared" si="254"/>
        <v>213.40101207500001</v>
      </c>
      <c r="FM107" s="12">
        <f t="shared" si="255"/>
        <v>152.97560774499999</v>
      </c>
      <c r="FN107" s="12">
        <f t="shared" si="256"/>
        <v>132.56107660000001</v>
      </c>
      <c r="FO107" s="12">
        <f t="shared" si="257"/>
        <v>154.50794536500001</v>
      </c>
      <c r="FP107" s="12">
        <f t="shared" si="258"/>
        <v>204.41615284000002</v>
      </c>
      <c r="FQ107" s="12">
        <f t="shared" si="259"/>
        <v>289.215642995</v>
      </c>
      <c r="FR107" s="12">
        <f t="shared" si="260"/>
        <v>237.01021914</v>
      </c>
      <c r="FS107" s="12">
        <f t="shared" si="261"/>
        <v>223.59073162499999</v>
      </c>
      <c r="FT107" s="12">
        <f t="shared" si="262"/>
        <v>95.898130550000005</v>
      </c>
      <c r="FU107" s="12">
        <f t="shared" si="263"/>
        <v>135.72790842999999</v>
      </c>
      <c r="FX107" s="10" t="str">
        <f t="shared" si="173"/>
        <v>PEL</v>
      </c>
      <c r="FY107" s="12">
        <f t="shared" si="237"/>
        <v>213.53136175499995</v>
      </c>
      <c r="FZ107" s="12">
        <f t="shared" si="238"/>
        <v>201.39414101699998</v>
      </c>
      <c r="GA107" s="12">
        <f t="shared" si="239"/>
        <v>187.30698498625</v>
      </c>
      <c r="GB107" s="12">
        <f t="shared" si="240"/>
        <v>190.76142404846152</v>
      </c>
      <c r="GE107" s="10" t="str">
        <f t="shared" si="174"/>
        <v>PEL</v>
      </c>
      <c r="GF107" s="8">
        <f t="shared" si="264"/>
        <v>57065</v>
      </c>
      <c r="GG107" s="8">
        <f t="shared" si="265"/>
        <v>52952</v>
      </c>
      <c r="GH107">
        <f t="shared" si="266"/>
        <v>74529</v>
      </c>
      <c r="GI107" s="8">
        <f t="shared" si="267"/>
        <v>88025</v>
      </c>
      <c r="GJ107" s="8">
        <f t="shared" si="268"/>
        <v>72376</v>
      </c>
      <c r="GK107" s="8">
        <f t="shared" si="269"/>
        <v>53616</v>
      </c>
      <c r="GL107">
        <f t="shared" si="270"/>
        <v>45960</v>
      </c>
      <c r="GM107" s="8">
        <f t="shared" si="271"/>
        <v>63300</v>
      </c>
      <c r="GN107" s="8">
        <f t="shared" si="272"/>
        <v>70022</v>
      </c>
      <c r="GO107" s="8">
        <f t="shared" si="273"/>
        <v>110060</v>
      </c>
      <c r="GP107" s="8">
        <f t="shared" si="274"/>
        <v>99275</v>
      </c>
      <c r="GQ107" s="8">
        <f t="shared" si="275"/>
        <v>83779</v>
      </c>
      <c r="GR107" s="8">
        <f t="shared" si="276"/>
        <v>34541</v>
      </c>
      <c r="GS107" s="8">
        <f t="shared" si="277"/>
        <v>45159</v>
      </c>
      <c r="GV107" s="10" t="str">
        <f t="shared" si="249"/>
        <v>PEL</v>
      </c>
      <c r="GW107" s="8">
        <f t="shared" si="241"/>
        <v>71835.333333333328</v>
      </c>
      <c r="GX107" s="8">
        <f t="shared" si="242"/>
        <v>68299.600000000006</v>
      </c>
      <c r="GY107" s="8">
        <f t="shared" si="243"/>
        <v>65097.5</v>
      </c>
      <c r="GZ107" s="8">
        <f t="shared" si="244"/>
        <v>68738</v>
      </c>
      <c r="HC107" s="10" t="str">
        <f t="shared" si="189"/>
        <v>PEL</v>
      </c>
      <c r="HD107" s="12">
        <f t="shared" si="278"/>
        <v>2.88602556044416</v>
      </c>
      <c r="HE107" s="12">
        <f t="shared" si="279"/>
        <v>1.4990095829541195</v>
      </c>
      <c r="HF107" s="12">
        <f t="shared" si="280"/>
        <v>2.3842148533844889</v>
      </c>
      <c r="HG107" s="12">
        <f t="shared" si="281"/>
        <v>5.5295274451963614</v>
      </c>
      <c r="HH107" s="12">
        <f t="shared" si="282"/>
        <v>1.5045957496633713</v>
      </c>
      <c r="HI107" s="12">
        <f t="shared" si="283"/>
        <v>1.4109662439721404</v>
      </c>
      <c r="HJ107" s="12">
        <f t="shared" si="284"/>
        <v>1.6029890321803006</v>
      </c>
      <c r="HK107" s="12">
        <f t="shared" si="285"/>
        <v>-5.5995894394708357</v>
      </c>
      <c r="HL107" s="12">
        <f t="shared" si="286"/>
        <v>-2.0556769170447566</v>
      </c>
      <c r="HM107" s="12">
        <f t="shared" si="287"/>
        <v>0.17309732536712877</v>
      </c>
      <c r="HN107" s="12">
        <f t="shared" si="288"/>
        <v>-3.5924932975871315</v>
      </c>
      <c r="HO107" s="12">
        <f t="shared" si="289"/>
        <v>1.2616924080922365</v>
      </c>
      <c r="HP107" s="12">
        <f t="shared" si="290"/>
        <v>-4.1110183639398974</v>
      </c>
      <c r="HQ107" s="12">
        <f t="shared" si="291"/>
        <v>2.347468049836912</v>
      </c>
      <c r="HT107" s="10" t="str">
        <f t="shared" si="204"/>
        <v>PEL</v>
      </c>
      <c r="HU107" s="13">
        <f t="shared" si="292"/>
        <v>36.899999999999977</v>
      </c>
      <c r="HV107" s="12">
        <f t="shared" si="293"/>
        <v>35.150000000000091</v>
      </c>
      <c r="HW107" s="12">
        <f t="shared" si="294"/>
        <v>49.5</v>
      </c>
      <c r="HX107" s="12">
        <f t="shared" si="295"/>
        <v>62.600000000000023</v>
      </c>
      <c r="HY107">
        <f t="shared" si="296"/>
        <v>69.350000000000023</v>
      </c>
      <c r="HZ107" s="12">
        <f t="shared" si="297"/>
        <v>39.100000000000023</v>
      </c>
      <c r="IA107" s="12">
        <f t="shared" si="298"/>
        <v>39.150000000000091</v>
      </c>
      <c r="IB107" s="12">
        <f t="shared" si="299"/>
        <v>44.850000000000023</v>
      </c>
      <c r="IC107" s="12">
        <f t="shared" si="300"/>
        <v>47.549999999999955</v>
      </c>
      <c r="ID107" s="12">
        <f t="shared" si="301"/>
        <v>86.75</v>
      </c>
      <c r="IE107">
        <f t="shared" si="302"/>
        <v>53.700000000000045</v>
      </c>
      <c r="IF107" s="12">
        <f t="shared" si="303"/>
        <v>79.700000000000045</v>
      </c>
      <c r="IG107" s="12">
        <f t="shared" si="304"/>
        <v>58.549999999999955</v>
      </c>
      <c r="IH107" s="12">
        <f t="shared" si="305"/>
        <v>34</v>
      </c>
      <c r="II107" s="13" t="str">
        <f t="shared" si="245"/>
        <v/>
      </c>
      <c r="IJ107" t="str">
        <f t="shared" si="246"/>
        <v/>
      </c>
      <c r="IK107" t="str">
        <f t="shared" si="247"/>
        <v/>
      </c>
      <c r="IL107" t="str">
        <f t="shared" si="248"/>
        <v/>
      </c>
    </row>
    <row r="108" spans="1:246" x14ac:dyDescent="0.25">
      <c r="A108" t="s">
        <v>115</v>
      </c>
      <c r="B108" s="10">
        <v>43951</v>
      </c>
      <c r="C108" s="12">
        <v>34.757800000000003</v>
      </c>
      <c r="D108" s="12">
        <v>83.421282125000005</v>
      </c>
      <c r="E108" s="8">
        <v>56667</v>
      </c>
      <c r="F108" s="12">
        <v>2.8874734607218731</v>
      </c>
      <c r="G108" s="13">
        <v>9</v>
      </c>
      <c r="H108" s="10" t="s">
        <v>115</v>
      </c>
      <c r="I108" s="10">
        <v>43950</v>
      </c>
      <c r="J108" s="12">
        <v>32.695590000000003</v>
      </c>
      <c r="K108" s="12">
        <v>76.386547714999992</v>
      </c>
      <c r="L108" s="8">
        <v>44263</v>
      </c>
      <c r="M108" s="12">
        <v>4.5687541787385779</v>
      </c>
      <c r="N108" s="12">
        <v>11.699999999999989</v>
      </c>
      <c r="O108" s="12" t="s">
        <v>115</v>
      </c>
      <c r="P108" s="10">
        <v>43949</v>
      </c>
      <c r="Q108" s="12">
        <v>32.329740000000001</v>
      </c>
      <c r="R108" s="12">
        <v>72.167154854999993</v>
      </c>
      <c r="S108">
        <v>40726</v>
      </c>
      <c r="T108" s="12">
        <v>-0.50963882118325088</v>
      </c>
      <c r="U108" s="12">
        <v>9.1999999999999886</v>
      </c>
      <c r="V108" s="12" t="s">
        <v>115</v>
      </c>
      <c r="W108" s="7">
        <v>43948</v>
      </c>
      <c r="X108" s="12">
        <v>27.953220000000002</v>
      </c>
      <c r="Y108" s="12">
        <v>63.040390825000003</v>
      </c>
      <c r="Z108" s="8">
        <v>50676</v>
      </c>
      <c r="AA108" s="12">
        <v>3.295194508009148</v>
      </c>
      <c r="AB108" s="12">
        <v>8.4499999999999886</v>
      </c>
      <c r="AC108" s="8" t="s">
        <v>115</v>
      </c>
      <c r="AD108" s="10">
        <v>43945</v>
      </c>
      <c r="AE108" s="12">
        <v>25.145489999999999</v>
      </c>
      <c r="AF108" s="12">
        <v>55.058668854999993</v>
      </c>
      <c r="AG108" s="8">
        <v>21241</v>
      </c>
      <c r="AH108" s="12">
        <v>-2.1052631578947314</v>
      </c>
      <c r="AI108">
        <v>7.1999999999999886</v>
      </c>
      <c r="AJ108" s="12" t="s">
        <v>115</v>
      </c>
      <c r="AK108" s="7">
        <v>43944</v>
      </c>
      <c r="AL108" s="12">
        <v>30.113119999999999</v>
      </c>
      <c r="AM108" s="12">
        <v>67.160071195</v>
      </c>
      <c r="AN108" s="8">
        <v>33888</v>
      </c>
      <c r="AO108" s="12">
        <v>9.0009000900097696E-2</v>
      </c>
      <c r="AP108" s="12">
        <v>7.5500000000000114</v>
      </c>
      <c r="AQ108" t="s">
        <v>115</v>
      </c>
      <c r="AR108" s="10">
        <v>43943</v>
      </c>
      <c r="AS108" s="12">
        <v>63.695270000000001</v>
      </c>
      <c r="AT108" s="12">
        <v>141.85935775499999</v>
      </c>
      <c r="AU108">
        <v>84866</v>
      </c>
      <c r="AV108" s="12">
        <v>3.2992565055762189</v>
      </c>
      <c r="AW108" s="12">
        <v>17.150000000000006</v>
      </c>
      <c r="AX108" s="10" t="s">
        <v>115</v>
      </c>
      <c r="AY108" s="10">
        <v>43942</v>
      </c>
      <c r="AZ108" s="12">
        <v>20.147189999999998</v>
      </c>
      <c r="BA108" s="12">
        <v>43.124165614999995</v>
      </c>
      <c r="BB108" s="8">
        <v>48343</v>
      </c>
      <c r="BC108" s="12">
        <v>-0.84610107477703833</v>
      </c>
      <c r="BD108" s="12">
        <v>7.1500000000000057</v>
      </c>
      <c r="BE108" s="12" t="s">
        <v>115</v>
      </c>
      <c r="BF108" s="10">
        <v>43941</v>
      </c>
      <c r="BG108" s="12">
        <v>42.925600000000003</v>
      </c>
      <c r="BH108" s="12">
        <v>94.544847840000003</v>
      </c>
      <c r="BI108">
        <v>47423</v>
      </c>
      <c r="BJ108" s="12">
        <v>3.0245746691871482</v>
      </c>
      <c r="BK108" s="12">
        <v>15.599999999999994</v>
      </c>
      <c r="BL108" s="12" t="s">
        <v>115</v>
      </c>
      <c r="BM108" s="7">
        <v>43938</v>
      </c>
      <c r="BN108" s="12">
        <v>50.097479999999997</v>
      </c>
      <c r="BO108" s="12">
        <v>106.671069315</v>
      </c>
      <c r="BP108" s="8">
        <v>62600</v>
      </c>
      <c r="BQ108" s="12">
        <v>-3.1807780320366081</v>
      </c>
      <c r="BR108" s="12">
        <v>12.349999999999994</v>
      </c>
      <c r="BS108" t="s">
        <v>115</v>
      </c>
      <c r="BT108" s="10">
        <v>43937</v>
      </c>
      <c r="BU108" s="12">
        <v>50.492139999999999</v>
      </c>
      <c r="BV108" s="12">
        <v>107.73462742999999</v>
      </c>
      <c r="BW108" s="8">
        <v>61490</v>
      </c>
      <c r="BX108" s="12">
        <v>4.4037134015710544</v>
      </c>
      <c r="BY108">
        <v>17.150000000000006</v>
      </c>
      <c r="BZ108" s="12" t="s">
        <v>115</v>
      </c>
      <c r="CA108" s="7">
        <v>43936</v>
      </c>
      <c r="CB108" s="12">
        <v>40.725470000000001</v>
      </c>
      <c r="CC108" s="12">
        <v>87.524477450000006</v>
      </c>
      <c r="CD108" s="8">
        <v>78990</v>
      </c>
      <c r="CE108" s="12">
        <v>-4.2334096109839816</v>
      </c>
      <c r="CF108" s="12">
        <v>13.75</v>
      </c>
      <c r="CG108" s="12" t="s">
        <v>115</v>
      </c>
      <c r="CH108" s="10">
        <v>43934</v>
      </c>
      <c r="CI108" s="12">
        <v>15.833259999999999</v>
      </c>
      <c r="CJ108" s="12">
        <v>34.743895389999999</v>
      </c>
      <c r="CK108" s="8">
        <v>27468</v>
      </c>
      <c r="CL108" s="12">
        <v>-2.8545941123996332</v>
      </c>
      <c r="CM108" s="12">
        <v>7</v>
      </c>
      <c r="CN108" s="12" t="s">
        <v>115</v>
      </c>
      <c r="CO108" s="10">
        <v>43930</v>
      </c>
      <c r="CP108" s="12">
        <v>40.827210000000001</v>
      </c>
      <c r="CQ108" s="12">
        <v>90.537168754999996</v>
      </c>
      <c r="CR108" s="8">
        <v>84793</v>
      </c>
      <c r="CS108" s="12">
        <v>3.7192003719200373</v>
      </c>
      <c r="CT108" s="12">
        <v>10.949999999999989</v>
      </c>
      <c r="CU108" s="12" t="s">
        <v>115</v>
      </c>
      <c r="CV108" s="10">
        <v>43929</v>
      </c>
      <c r="CW108" s="12">
        <v>63.474429999999998</v>
      </c>
      <c r="CX108" s="12">
        <v>138.14570639499999</v>
      </c>
      <c r="CY108" s="8">
        <v>81972</v>
      </c>
      <c r="CZ108" s="12">
        <v>5.0487378155461098</v>
      </c>
      <c r="DA108" s="12">
        <v>27.349999999999994</v>
      </c>
      <c r="DD108" t="str">
        <f t="shared" si="154"/>
        <v>PETRONET</v>
      </c>
      <c r="DE108" s="12">
        <v>6.3073032173452139</v>
      </c>
      <c r="DF108" s="12">
        <v>1.1316206069086909</v>
      </c>
      <c r="DG108" s="12">
        <v>15.656586253748223</v>
      </c>
      <c r="DH108" s="12">
        <v>11.165938703123315</v>
      </c>
      <c r="DI108" s="12">
        <v>-16.496563624094744</v>
      </c>
      <c r="DJ108" s="12">
        <v>-52.723145690409979</v>
      </c>
      <c r="DK108" s="12">
        <v>216.14964667529318</v>
      </c>
      <c r="DL108" s="12">
        <v>-53.064861061930415</v>
      </c>
      <c r="DM108" s="12">
        <v>-14.315849819192492</v>
      </c>
      <c r="DN108" s="12">
        <v>-0.78162660564595166</v>
      </c>
      <c r="DO108" s="12">
        <v>23.981724458919683</v>
      </c>
      <c r="DP108" s="12">
        <v>157.21468604696699</v>
      </c>
      <c r="DQ108" s="12">
        <v>-61.218853798728844</v>
      </c>
      <c r="DT108" t="str">
        <f t="shared" si="155"/>
        <v>PETRONET</v>
      </c>
      <c r="DU108" s="13">
        <v>9.209389114228296</v>
      </c>
      <c r="DV108" s="13">
        <v>5.8466942038628327</v>
      </c>
      <c r="DW108" s="13">
        <v>14.477645063045163</v>
      </c>
      <c r="DX108" s="13">
        <v>14.496757978330912</v>
      </c>
      <c r="DY108" s="13">
        <v>-18.018745550259251</v>
      </c>
      <c r="DZ108" s="13">
        <v>-52.657285174665979</v>
      </c>
      <c r="EA108" s="13">
        <v>228.95560002593226</v>
      </c>
      <c r="EB108" s="13">
        <v>-54.387609055144047</v>
      </c>
      <c r="EC108" s="13">
        <v>-11.36786342620343</v>
      </c>
      <c r="ED108" s="13">
        <v>-0.98720173854133719</v>
      </c>
      <c r="EE108" s="13">
        <v>23.090854774363446</v>
      </c>
      <c r="EF108" s="13">
        <v>151.91325401926963</v>
      </c>
      <c r="EG108" s="13">
        <v>-61.624716270927969</v>
      </c>
      <c r="EI108" t="str">
        <f t="shared" si="156"/>
        <v>PETRONET</v>
      </c>
      <c r="EJ108" s="12">
        <f t="shared" si="219"/>
        <v>34.757800000000003</v>
      </c>
      <c r="EK108" s="12">
        <f t="shared" si="220"/>
        <v>32.695590000000003</v>
      </c>
      <c r="EL108" s="12">
        <f t="shared" si="221"/>
        <v>32.329740000000001</v>
      </c>
      <c r="EM108" s="12">
        <f t="shared" si="222"/>
        <v>27.953220000000002</v>
      </c>
      <c r="EN108" s="12">
        <f t="shared" si="223"/>
        <v>25.145489999999999</v>
      </c>
      <c r="EO108" s="12">
        <f t="shared" si="224"/>
        <v>30.113119999999999</v>
      </c>
      <c r="EP108" s="12">
        <f t="shared" si="225"/>
        <v>63.695270000000001</v>
      </c>
      <c r="EQ108" s="12">
        <f t="shared" si="226"/>
        <v>20.147189999999998</v>
      </c>
      <c r="ER108" s="12">
        <f t="shared" si="227"/>
        <v>42.925600000000003</v>
      </c>
      <c r="ES108" s="12">
        <f t="shared" si="228"/>
        <v>50.097479999999997</v>
      </c>
      <c r="ET108" s="12">
        <f t="shared" si="229"/>
        <v>50.492139999999999</v>
      </c>
      <c r="EU108" s="12">
        <f t="shared" si="230"/>
        <v>40.725470000000001</v>
      </c>
      <c r="EV108" s="12">
        <f t="shared" si="231"/>
        <v>15.833259999999999</v>
      </c>
      <c r="EW108" s="12">
        <f t="shared" si="232"/>
        <v>40.827210000000001</v>
      </c>
      <c r="EZ108" s="10" t="str">
        <f t="shared" si="157"/>
        <v>PETRONET</v>
      </c>
      <c r="FA108" s="12">
        <f t="shared" si="233"/>
        <v>30.992850000000001</v>
      </c>
      <c r="FB108" s="12">
        <f t="shared" si="234"/>
        <v>29.647431999999998</v>
      </c>
      <c r="FC108" s="12">
        <f t="shared" si="235"/>
        <v>34.375652500000001</v>
      </c>
      <c r="FD108" s="12">
        <f t="shared" si="236"/>
        <v>36.383136923076925</v>
      </c>
      <c r="FF108" s="12"/>
      <c r="FG108" s="10" t="str">
        <f t="shared" si="158"/>
        <v>PETRONET</v>
      </c>
      <c r="FH108" s="12">
        <f t="shared" si="250"/>
        <v>83.421282125000005</v>
      </c>
      <c r="FI108" s="12">
        <f t="shared" si="251"/>
        <v>76.386547714999992</v>
      </c>
      <c r="FJ108" s="12">
        <f t="shared" si="252"/>
        <v>72.167154854999993</v>
      </c>
      <c r="FK108" s="12">
        <f t="shared" si="253"/>
        <v>63.040390825000003</v>
      </c>
      <c r="FL108" s="12">
        <f t="shared" si="254"/>
        <v>55.058668854999993</v>
      </c>
      <c r="FM108" s="12">
        <f t="shared" si="255"/>
        <v>67.160071195</v>
      </c>
      <c r="FN108" s="12">
        <f t="shared" si="256"/>
        <v>141.85935775499999</v>
      </c>
      <c r="FO108" s="12">
        <f t="shared" si="257"/>
        <v>43.124165614999995</v>
      </c>
      <c r="FP108" s="12">
        <f t="shared" si="258"/>
        <v>94.544847840000003</v>
      </c>
      <c r="FQ108" s="12">
        <f t="shared" si="259"/>
        <v>106.671069315</v>
      </c>
      <c r="FR108" s="12">
        <f t="shared" si="260"/>
        <v>107.73462742999999</v>
      </c>
      <c r="FS108" s="12">
        <f t="shared" si="261"/>
        <v>87.524477450000006</v>
      </c>
      <c r="FT108" s="12">
        <f t="shared" si="262"/>
        <v>34.743895389999999</v>
      </c>
      <c r="FU108" s="12">
        <f t="shared" si="263"/>
        <v>90.537168754999996</v>
      </c>
      <c r="FX108" s="10" t="str">
        <f t="shared" si="173"/>
        <v>PETRONET</v>
      </c>
      <c r="FY108" s="12">
        <f t="shared" si="237"/>
        <v>70.531364464999996</v>
      </c>
      <c r="FZ108" s="12">
        <f t="shared" si="238"/>
        <v>66.762566688999996</v>
      </c>
      <c r="GA108" s="12">
        <f t="shared" si="239"/>
        <v>76.667650581874994</v>
      </c>
      <c r="GB108" s="12">
        <f t="shared" si="240"/>
        <v>80.042495614999993</v>
      </c>
      <c r="GE108" s="10" t="str">
        <f t="shared" si="174"/>
        <v>PETRONET</v>
      </c>
      <c r="GF108" s="8">
        <f t="shared" si="264"/>
        <v>56667</v>
      </c>
      <c r="GG108" s="8">
        <f t="shared" si="265"/>
        <v>44263</v>
      </c>
      <c r="GH108">
        <f t="shared" si="266"/>
        <v>40726</v>
      </c>
      <c r="GI108" s="8">
        <f t="shared" si="267"/>
        <v>50676</v>
      </c>
      <c r="GJ108" s="8">
        <f t="shared" si="268"/>
        <v>21241</v>
      </c>
      <c r="GK108" s="8">
        <f t="shared" si="269"/>
        <v>33888</v>
      </c>
      <c r="GL108">
        <f t="shared" si="270"/>
        <v>84866</v>
      </c>
      <c r="GM108" s="8">
        <f t="shared" si="271"/>
        <v>48343</v>
      </c>
      <c r="GN108" s="8">
        <f t="shared" si="272"/>
        <v>47423</v>
      </c>
      <c r="GO108" s="8">
        <f t="shared" si="273"/>
        <v>62600</v>
      </c>
      <c r="GP108" s="8">
        <f t="shared" si="274"/>
        <v>61490</v>
      </c>
      <c r="GQ108" s="8">
        <f t="shared" si="275"/>
        <v>78990</v>
      </c>
      <c r="GR108" s="8">
        <f t="shared" si="276"/>
        <v>27468</v>
      </c>
      <c r="GS108" s="8">
        <f t="shared" si="277"/>
        <v>84793</v>
      </c>
      <c r="GV108" s="10" t="str">
        <f t="shared" si="249"/>
        <v>PETRONET</v>
      </c>
      <c r="GW108" s="8">
        <f t="shared" si="241"/>
        <v>45221.666666666664</v>
      </c>
      <c r="GX108" s="8">
        <f t="shared" si="242"/>
        <v>38158.800000000003</v>
      </c>
      <c r="GY108" s="8">
        <f t="shared" si="243"/>
        <v>46428.25</v>
      </c>
      <c r="GZ108" s="8">
        <f t="shared" si="244"/>
        <v>52828.230769230766</v>
      </c>
      <c r="HC108" s="10" t="str">
        <f t="shared" si="189"/>
        <v>PETRONET</v>
      </c>
      <c r="HD108" s="12">
        <f t="shared" si="278"/>
        <v>2.8874734607218731</v>
      </c>
      <c r="HE108" s="12">
        <f t="shared" si="279"/>
        <v>4.5687541787385779</v>
      </c>
      <c r="HF108" s="12">
        <f t="shared" si="280"/>
        <v>-0.50963882118325088</v>
      </c>
      <c r="HG108" s="12">
        <f t="shared" si="281"/>
        <v>3.295194508009148</v>
      </c>
      <c r="HH108" s="12">
        <f t="shared" si="282"/>
        <v>-2.1052631578947314</v>
      </c>
      <c r="HI108" s="12">
        <f t="shared" si="283"/>
        <v>9.0009000900097696E-2</v>
      </c>
      <c r="HJ108" s="12">
        <f t="shared" si="284"/>
        <v>3.2992565055762189</v>
      </c>
      <c r="HK108" s="12">
        <f t="shared" si="285"/>
        <v>-0.84610107477703833</v>
      </c>
      <c r="HL108" s="12">
        <f t="shared" si="286"/>
        <v>3.0245746691871482</v>
      </c>
      <c r="HM108" s="12">
        <f t="shared" si="287"/>
        <v>-3.1807780320366081</v>
      </c>
      <c r="HN108" s="12">
        <f t="shared" si="288"/>
        <v>4.4037134015710544</v>
      </c>
      <c r="HO108" s="12">
        <f t="shared" si="289"/>
        <v>-4.2334096109839816</v>
      </c>
      <c r="HP108" s="12">
        <f t="shared" si="290"/>
        <v>-2.8545941123996332</v>
      </c>
      <c r="HQ108" s="12">
        <f t="shared" si="291"/>
        <v>3.7192003719200373</v>
      </c>
      <c r="HT108" s="10" t="str">
        <f t="shared" si="204"/>
        <v>PETRONET</v>
      </c>
      <c r="HU108" s="13">
        <f t="shared" si="292"/>
        <v>9</v>
      </c>
      <c r="HV108" s="12">
        <f t="shared" si="293"/>
        <v>11.699999999999989</v>
      </c>
      <c r="HW108" s="12">
        <f t="shared" si="294"/>
        <v>9.1999999999999886</v>
      </c>
      <c r="HX108" s="12">
        <f t="shared" si="295"/>
        <v>8.4499999999999886</v>
      </c>
      <c r="HY108">
        <f t="shared" si="296"/>
        <v>7.1999999999999886</v>
      </c>
      <c r="HZ108" s="12">
        <f t="shared" si="297"/>
        <v>7.5500000000000114</v>
      </c>
      <c r="IA108" s="12">
        <f t="shared" si="298"/>
        <v>17.150000000000006</v>
      </c>
      <c r="IB108" s="12">
        <f t="shared" si="299"/>
        <v>7.1500000000000057</v>
      </c>
      <c r="IC108" s="12">
        <f t="shared" si="300"/>
        <v>15.599999999999994</v>
      </c>
      <c r="ID108" s="12">
        <f t="shared" si="301"/>
        <v>12.349999999999994</v>
      </c>
      <c r="IE108">
        <f t="shared" si="302"/>
        <v>17.150000000000006</v>
      </c>
      <c r="IF108" s="12">
        <f t="shared" si="303"/>
        <v>13.75</v>
      </c>
      <c r="IG108" s="12">
        <f t="shared" si="304"/>
        <v>7</v>
      </c>
      <c r="IH108" s="12">
        <f t="shared" si="305"/>
        <v>10.949999999999989</v>
      </c>
      <c r="II108" s="13" t="str">
        <f t="shared" si="245"/>
        <v/>
      </c>
      <c r="IJ108" t="str">
        <f t="shared" si="246"/>
        <v/>
      </c>
      <c r="IK108" t="str">
        <f t="shared" si="247"/>
        <v/>
      </c>
      <c r="IL108" t="str">
        <f t="shared" si="248"/>
        <v/>
      </c>
    </row>
    <row r="109" spans="1:246" x14ac:dyDescent="0.25">
      <c r="A109" t="s">
        <v>116</v>
      </c>
      <c r="B109" s="10">
        <v>43951</v>
      </c>
      <c r="C109" s="12">
        <v>70.034719999999993</v>
      </c>
      <c r="D109" s="12">
        <v>66.509672764999991</v>
      </c>
      <c r="E109" s="8">
        <v>50276</v>
      </c>
      <c r="F109" s="12">
        <v>0.68529256721139242</v>
      </c>
      <c r="G109" s="13">
        <v>3.5</v>
      </c>
      <c r="H109" s="10" t="s">
        <v>116</v>
      </c>
      <c r="I109" s="10">
        <v>43950</v>
      </c>
      <c r="J109" s="12">
        <v>132.12772000000001</v>
      </c>
      <c r="K109" s="12">
        <v>125.38978011500001</v>
      </c>
      <c r="L109" s="8">
        <v>65752</v>
      </c>
      <c r="M109" s="12">
        <v>4.6831955922865012</v>
      </c>
      <c r="N109" s="12">
        <v>6</v>
      </c>
      <c r="O109" s="12" t="s">
        <v>116</v>
      </c>
      <c r="P109" s="10">
        <v>43949</v>
      </c>
      <c r="Q109" s="12">
        <v>38.422669999999997</v>
      </c>
      <c r="R109" s="12">
        <v>35.124635345000002</v>
      </c>
      <c r="S109">
        <v>18274</v>
      </c>
      <c r="T109" s="12">
        <v>-1.3601741022850924</v>
      </c>
      <c r="U109" s="12">
        <v>2.6499999999999915</v>
      </c>
      <c r="V109" s="12" t="s">
        <v>116</v>
      </c>
      <c r="W109" s="7">
        <v>43948</v>
      </c>
      <c r="X109" s="12">
        <v>35.602559999999997</v>
      </c>
      <c r="Y109" s="12">
        <v>32.567486939999995</v>
      </c>
      <c r="Z109" s="8">
        <v>23468</v>
      </c>
      <c r="AA109" s="12">
        <v>0.82372322899505768</v>
      </c>
      <c r="AB109" s="12">
        <v>2.4500000000000028</v>
      </c>
      <c r="AC109" s="8" t="s">
        <v>116</v>
      </c>
      <c r="AD109" s="10">
        <v>43945</v>
      </c>
      <c r="AE109" s="12">
        <v>79.88485</v>
      </c>
      <c r="AF109" s="12">
        <v>73.862242385000002</v>
      </c>
      <c r="AG109" s="8">
        <v>41040</v>
      </c>
      <c r="AH109" s="12">
        <v>-0.65359477124182397</v>
      </c>
      <c r="AI109">
        <v>4.75</v>
      </c>
      <c r="AJ109" s="12" t="s">
        <v>116</v>
      </c>
      <c r="AK109" s="7">
        <v>43944</v>
      </c>
      <c r="AL109" s="12">
        <v>55.179900000000004</v>
      </c>
      <c r="AM109" s="12">
        <v>50.395474560000004</v>
      </c>
      <c r="AN109" s="8">
        <v>28781</v>
      </c>
      <c r="AO109" s="12">
        <v>5.5109070034443306</v>
      </c>
      <c r="AP109" s="12">
        <v>4.9000000000000057</v>
      </c>
      <c r="AQ109" t="s">
        <v>116</v>
      </c>
      <c r="AR109" s="10">
        <v>43943</v>
      </c>
      <c r="AS109" s="12">
        <v>47.244810000000001</v>
      </c>
      <c r="AT109" s="12">
        <v>40.852501010000005</v>
      </c>
      <c r="AU109">
        <v>40134</v>
      </c>
      <c r="AV109" s="12">
        <v>-0.17152658662093276</v>
      </c>
      <c r="AW109" s="12">
        <v>2.4000000000000057</v>
      </c>
      <c r="AX109" s="10" t="s">
        <v>116</v>
      </c>
      <c r="AY109" s="10">
        <v>43942</v>
      </c>
      <c r="AZ109" s="12">
        <v>34.657040000000002</v>
      </c>
      <c r="BA109" s="12">
        <v>30.27653218</v>
      </c>
      <c r="BB109" s="8">
        <v>24187</v>
      </c>
      <c r="BC109" s="12">
        <v>-2.2396416573348263</v>
      </c>
      <c r="BD109" s="12">
        <v>2.5</v>
      </c>
      <c r="BE109" s="12" t="s">
        <v>116</v>
      </c>
      <c r="BF109" s="10">
        <v>43941</v>
      </c>
      <c r="BG109" s="12">
        <v>67.617500000000007</v>
      </c>
      <c r="BH109" s="12">
        <v>61.917026460000002</v>
      </c>
      <c r="BI109">
        <v>33658</v>
      </c>
      <c r="BJ109" s="12">
        <v>-4.32461292044849</v>
      </c>
      <c r="BK109" s="12">
        <v>6.2999999999999972</v>
      </c>
      <c r="BL109" s="12" t="s">
        <v>116</v>
      </c>
      <c r="BM109" s="7">
        <v>43938</v>
      </c>
      <c r="BN109" s="12">
        <v>112.22829</v>
      </c>
      <c r="BO109" s="12">
        <v>106.14027487</v>
      </c>
      <c r="BP109" s="8">
        <v>81150</v>
      </c>
      <c r="BQ109" s="12">
        <v>3.7263626251390369</v>
      </c>
      <c r="BR109" s="12">
        <v>6.6499999999999915</v>
      </c>
      <c r="BS109" t="s">
        <v>116</v>
      </c>
      <c r="BT109" s="10">
        <v>43937</v>
      </c>
      <c r="BU109" s="12">
        <v>49.949420000000003</v>
      </c>
      <c r="BV109" s="12">
        <v>44.490882599999999</v>
      </c>
      <c r="BW109" s="8">
        <v>57439</v>
      </c>
      <c r="BX109" s="12">
        <v>1.6393442622950851</v>
      </c>
      <c r="BY109">
        <v>4.2000000000000028</v>
      </c>
      <c r="BZ109" s="12" t="s">
        <v>116</v>
      </c>
      <c r="CA109" s="7">
        <v>43936</v>
      </c>
      <c r="CB109" s="12">
        <v>79.445390000000003</v>
      </c>
      <c r="CC109" s="12">
        <v>70.983248845000006</v>
      </c>
      <c r="CD109" s="8">
        <v>62875</v>
      </c>
      <c r="CE109" s="12">
        <v>0.22650056625141884</v>
      </c>
      <c r="CF109" s="12">
        <v>5.0999999999999943</v>
      </c>
      <c r="CG109" s="12" t="s">
        <v>116</v>
      </c>
      <c r="CH109" s="10">
        <v>43934</v>
      </c>
      <c r="CI109" s="12">
        <v>34.534840000000003</v>
      </c>
      <c r="CJ109" s="12">
        <v>30.521490499999999</v>
      </c>
      <c r="CK109" s="8">
        <v>36093</v>
      </c>
      <c r="CL109" s="12">
        <v>-2.5909592061742099</v>
      </c>
      <c r="CM109" s="12">
        <v>4.5500000000000114</v>
      </c>
      <c r="CN109" s="12" t="s">
        <v>116</v>
      </c>
      <c r="CO109" s="10">
        <v>43930</v>
      </c>
      <c r="CP109" s="12">
        <v>42.243470000000002</v>
      </c>
      <c r="CQ109" s="12">
        <v>38.410568610000006</v>
      </c>
      <c r="CR109" s="8">
        <v>42505</v>
      </c>
      <c r="CS109" s="12">
        <v>-0.76838638858396124</v>
      </c>
      <c r="CT109" s="12">
        <v>3.75</v>
      </c>
      <c r="CU109" s="12" t="s">
        <v>116</v>
      </c>
      <c r="CV109" s="10">
        <v>43929</v>
      </c>
      <c r="CW109" s="12">
        <v>49.062159999999999</v>
      </c>
      <c r="CX109" s="12">
        <v>45.134308539999999</v>
      </c>
      <c r="CY109" s="8">
        <v>45019</v>
      </c>
      <c r="CZ109" s="12">
        <v>1.1185682326621922</v>
      </c>
      <c r="DA109" s="12">
        <v>6.6500000000000057</v>
      </c>
      <c r="DD109" t="str">
        <f t="shared" si="154"/>
        <v>PFC</v>
      </c>
      <c r="DE109" s="12">
        <v>-46.994680601466534</v>
      </c>
      <c r="DF109" s="12">
        <v>243.87958983589644</v>
      </c>
      <c r="DG109" s="12">
        <v>7.9210876970644799</v>
      </c>
      <c r="DH109" s="12">
        <v>-55.432650871848679</v>
      </c>
      <c r="DI109" s="12">
        <v>44.77164692215824</v>
      </c>
      <c r="DJ109" s="12">
        <v>16.795686129333575</v>
      </c>
      <c r="DK109" s="12">
        <v>36.320961051491985</v>
      </c>
      <c r="DL109" s="12">
        <v>-48.745457906607022</v>
      </c>
      <c r="DM109" s="12">
        <v>-39.750039851805631</v>
      </c>
      <c r="DN109" s="12">
        <v>124.68387020309744</v>
      </c>
      <c r="DO109" s="12">
        <v>-37.12735251220996</v>
      </c>
      <c r="DP109" s="12">
        <v>130.04418147007485</v>
      </c>
      <c r="DQ109" s="12">
        <v>-18.248098463502167</v>
      </c>
      <c r="DT109" t="str">
        <f t="shared" si="155"/>
        <v>PFC</v>
      </c>
      <c r="DU109" s="13">
        <v>-46.95766058126803</v>
      </c>
      <c r="DV109" s="13">
        <v>256.98528649023899</v>
      </c>
      <c r="DW109" s="13">
        <v>7.8518444168293176</v>
      </c>
      <c r="DX109" s="13">
        <v>-55.90780094348473</v>
      </c>
      <c r="DY109" s="13">
        <v>46.565228385856074</v>
      </c>
      <c r="DZ109" s="13">
        <v>23.359582189751467</v>
      </c>
      <c r="EA109" s="13">
        <v>34.93124234679113</v>
      </c>
      <c r="EB109" s="13">
        <v>-51.101443478459963</v>
      </c>
      <c r="EC109" s="13">
        <v>-41.664908503548133</v>
      </c>
      <c r="ED109" s="13">
        <v>138.56635037849304</v>
      </c>
      <c r="EE109" s="13">
        <v>-37.321997338906115</v>
      </c>
      <c r="EF109" s="13">
        <v>132.56809442186321</v>
      </c>
      <c r="EG109" s="13">
        <v>-20.538821463700287</v>
      </c>
      <c r="EI109" t="str">
        <f t="shared" si="156"/>
        <v>PFC</v>
      </c>
      <c r="EJ109" s="12">
        <f t="shared" si="219"/>
        <v>70.034719999999993</v>
      </c>
      <c r="EK109" s="12">
        <f t="shared" si="220"/>
        <v>132.12772000000001</v>
      </c>
      <c r="EL109" s="12">
        <f t="shared" si="221"/>
        <v>38.422669999999997</v>
      </c>
      <c r="EM109" s="12">
        <f t="shared" si="222"/>
        <v>35.602559999999997</v>
      </c>
      <c r="EN109" s="12">
        <f t="shared" si="223"/>
        <v>79.88485</v>
      </c>
      <c r="EO109" s="12">
        <f t="shared" si="224"/>
        <v>55.179900000000004</v>
      </c>
      <c r="EP109" s="12">
        <f t="shared" si="225"/>
        <v>47.244810000000001</v>
      </c>
      <c r="EQ109" s="12">
        <f t="shared" si="226"/>
        <v>34.657040000000002</v>
      </c>
      <c r="ER109" s="12">
        <f t="shared" si="227"/>
        <v>67.617500000000007</v>
      </c>
      <c r="ES109" s="12">
        <f t="shared" si="228"/>
        <v>112.22829</v>
      </c>
      <c r="ET109" s="12">
        <f t="shared" si="229"/>
        <v>49.949420000000003</v>
      </c>
      <c r="EU109" s="12">
        <f t="shared" si="230"/>
        <v>79.445390000000003</v>
      </c>
      <c r="EV109" s="12">
        <f t="shared" si="231"/>
        <v>34.534840000000003</v>
      </c>
      <c r="EW109" s="12">
        <f t="shared" si="232"/>
        <v>42.243470000000002</v>
      </c>
      <c r="EZ109" s="10" t="str">
        <f t="shared" si="157"/>
        <v>PFC</v>
      </c>
      <c r="FA109" s="12">
        <f t="shared" si="233"/>
        <v>68.717649999999992</v>
      </c>
      <c r="FB109" s="12">
        <f t="shared" si="234"/>
        <v>68.243539999999982</v>
      </c>
      <c r="FC109" s="12">
        <f t="shared" si="235"/>
        <v>61.342131249999994</v>
      </c>
      <c r="FD109" s="12">
        <f t="shared" si="236"/>
        <v>62.241419999999998</v>
      </c>
      <c r="FF109" s="12"/>
      <c r="FG109" s="10" t="str">
        <f t="shared" si="158"/>
        <v>PFC</v>
      </c>
      <c r="FH109" s="12">
        <f t="shared" si="250"/>
        <v>66.509672764999991</v>
      </c>
      <c r="FI109" s="12">
        <f t="shared" si="251"/>
        <v>125.38978011500001</v>
      </c>
      <c r="FJ109" s="12">
        <f t="shared" si="252"/>
        <v>35.124635345000002</v>
      </c>
      <c r="FK109" s="12">
        <f t="shared" si="253"/>
        <v>32.567486939999995</v>
      </c>
      <c r="FL109" s="12">
        <f t="shared" si="254"/>
        <v>73.862242385000002</v>
      </c>
      <c r="FM109" s="12">
        <f t="shared" si="255"/>
        <v>50.395474560000004</v>
      </c>
      <c r="FN109" s="12">
        <f t="shared" si="256"/>
        <v>40.852501010000005</v>
      </c>
      <c r="FO109" s="12">
        <f t="shared" si="257"/>
        <v>30.27653218</v>
      </c>
      <c r="FP109" s="12">
        <f t="shared" si="258"/>
        <v>61.917026460000002</v>
      </c>
      <c r="FQ109" s="12">
        <f t="shared" si="259"/>
        <v>106.14027487</v>
      </c>
      <c r="FR109" s="12">
        <f t="shared" si="260"/>
        <v>44.490882599999999</v>
      </c>
      <c r="FS109" s="12">
        <f t="shared" si="261"/>
        <v>70.983248845000006</v>
      </c>
      <c r="FT109" s="12">
        <f t="shared" si="262"/>
        <v>30.521490499999999</v>
      </c>
      <c r="FU109" s="12">
        <f t="shared" si="263"/>
        <v>38.410568610000006</v>
      </c>
      <c r="FX109" s="10" t="str">
        <f t="shared" si="173"/>
        <v>PFC</v>
      </c>
      <c r="FY109" s="12">
        <f t="shared" si="237"/>
        <v>64.360634133333335</v>
      </c>
      <c r="FZ109" s="12">
        <f t="shared" si="238"/>
        <v>63.467923869000003</v>
      </c>
      <c r="GA109" s="12">
        <f t="shared" si="239"/>
        <v>56.298209874375004</v>
      </c>
      <c r="GB109" s="12">
        <f t="shared" si="240"/>
        <v>56.994780340000005</v>
      </c>
      <c r="GE109" s="10" t="str">
        <f t="shared" si="174"/>
        <v>PFC</v>
      </c>
      <c r="GF109" s="8">
        <f t="shared" si="264"/>
        <v>50276</v>
      </c>
      <c r="GG109" s="8">
        <f t="shared" si="265"/>
        <v>65752</v>
      </c>
      <c r="GH109">
        <f t="shared" si="266"/>
        <v>18274</v>
      </c>
      <c r="GI109" s="8">
        <f t="shared" si="267"/>
        <v>23468</v>
      </c>
      <c r="GJ109" s="8">
        <f t="shared" si="268"/>
        <v>41040</v>
      </c>
      <c r="GK109" s="8">
        <f t="shared" si="269"/>
        <v>28781</v>
      </c>
      <c r="GL109">
        <f t="shared" si="270"/>
        <v>40134</v>
      </c>
      <c r="GM109" s="8">
        <f t="shared" si="271"/>
        <v>24187</v>
      </c>
      <c r="GN109" s="8">
        <f t="shared" si="272"/>
        <v>33658</v>
      </c>
      <c r="GO109" s="8">
        <f t="shared" si="273"/>
        <v>81150</v>
      </c>
      <c r="GP109" s="8">
        <f t="shared" si="274"/>
        <v>57439</v>
      </c>
      <c r="GQ109" s="8">
        <f t="shared" si="275"/>
        <v>62875</v>
      </c>
      <c r="GR109" s="8">
        <f t="shared" si="276"/>
        <v>36093</v>
      </c>
      <c r="GS109" s="8">
        <f t="shared" si="277"/>
        <v>42505</v>
      </c>
      <c r="GV109" s="10" t="str">
        <f t="shared" si="249"/>
        <v>PFC</v>
      </c>
      <c r="GW109" s="8">
        <f t="shared" si="241"/>
        <v>35831.333333333336</v>
      </c>
      <c r="GX109" s="8">
        <f t="shared" si="242"/>
        <v>35463</v>
      </c>
      <c r="GY109" s="8">
        <f t="shared" si="243"/>
        <v>34411.75</v>
      </c>
      <c r="GZ109" s="8">
        <f t="shared" si="244"/>
        <v>42719.692307692305</v>
      </c>
      <c r="HC109" s="10" t="str">
        <f t="shared" si="189"/>
        <v>PFC</v>
      </c>
      <c r="HD109" s="12">
        <f t="shared" si="278"/>
        <v>0.68529256721139242</v>
      </c>
      <c r="HE109" s="12">
        <f t="shared" si="279"/>
        <v>4.6831955922865012</v>
      </c>
      <c r="HF109" s="12">
        <f t="shared" si="280"/>
        <v>-1.3601741022850924</v>
      </c>
      <c r="HG109" s="12">
        <f t="shared" si="281"/>
        <v>0.82372322899505768</v>
      </c>
      <c r="HH109" s="12">
        <f t="shared" si="282"/>
        <v>-0.65359477124182397</v>
      </c>
      <c r="HI109" s="12">
        <f t="shared" si="283"/>
        <v>5.5109070034443306</v>
      </c>
      <c r="HJ109" s="12">
        <f t="shared" si="284"/>
        <v>-0.17152658662093276</v>
      </c>
      <c r="HK109" s="12">
        <f t="shared" si="285"/>
        <v>-2.2396416573348263</v>
      </c>
      <c r="HL109" s="12">
        <f t="shared" si="286"/>
        <v>-4.32461292044849</v>
      </c>
      <c r="HM109" s="12">
        <f t="shared" si="287"/>
        <v>3.7263626251390369</v>
      </c>
      <c r="HN109" s="12">
        <f t="shared" si="288"/>
        <v>1.6393442622950851</v>
      </c>
      <c r="HO109" s="12">
        <f t="shared" si="289"/>
        <v>0.22650056625141884</v>
      </c>
      <c r="HP109" s="12">
        <f t="shared" si="290"/>
        <v>-2.5909592061742099</v>
      </c>
      <c r="HQ109" s="12">
        <f t="shared" si="291"/>
        <v>-0.76838638858396124</v>
      </c>
      <c r="HT109" s="10" t="str">
        <f t="shared" si="204"/>
        <v>PFC</v>
      </c>
      <c r="HU109" s="13">
        <f t="shared" si="292"/>
        <v>3.5</v>
      </c>
      <c r="HV109" s="12">
        <f t="shared" si="293"/>
        <v>6</v>
      </c>
      <c r="HW109" s="12">
        <f t="shared" si="294"/>
        <v>2.6499999999999915</v>
      </c>
      <c r="HX109" s="12">
        <f t="shared" si="295"/>
        <v>2.4500000000000028</v>
      </c>
      <c r="HY109">
        <f t="shared" si="296"/>
        <v>4.75</v>
      </c>
      <c r="HZ109" s="12">
        <f t="shared" si="297"/>
        <v>4.9000000000000057</v>
      </c>
      <c r="IA109" s="12">
        <f t="shared" si="298"/>
        <v>2.4000000000000057</v>
      </c>
      <c r="IB109" s="12">
        <f t="shared" si="299"/>
        <v>2.5</v>
      </c>
      <c r="IC109" s="12">
        <f t="shared" si="300"/>
        <v>6.2999999999999972</v>
      </c>
      <c r="ID109" s="12">
        <f t="shared" si="301"/>
        <v>6.6499999999999915</v>
      </c>
      <c r="IE109">
        <f t="shared" si="302"/>
        <v>4.2000000000000028</v>
      </c>
      <c r="IF109" s="12">
        <f t="shared" si="303"/>
        <v>5.0999999999999943</v>
      </c>
      <c r="IG109" s="12">
        <f t="shared" si="304"/>
        <v>4.5500000000000114</v>
      </c>
      <c r="IH109" s="12">
        <f t="shared" si="305"/>
        <v>3.75</v>
      </c>
      <c r="II109" s="13" t="str">
        <f t="shared" si="245"/>
        <v/>
      </c>
      <c r="IJ109" t="str">
        <f t="shared" si="246"/>
        <v/>
      </c>
      <c r="IK109" t="str">
        <f t="shared" si="247"/>
        <v/>
      </c>
      <c r="IL109" t="str">
        <f t="shared" si="248"/>
        <v/>
      </c>
    </row>
    <row r="110" spans="1:246" x14ac:dyDescent="0.25">
      <c r="A110" t="s">
        <v>117</v>
      </c>
      <c r="B110" s="10">
        <v>43951</v>
      </c>
      <c r="C110" s="12">
        <v>8.1481899999999996</v>
      </c>
      <c r="D110" s="12">
        <v>124.13811405</v>
      </c>
      <c r="E110" s="8">
        <v>51178</v>
      </c>
      <c r="F110" s="12">
        <v>0.34260113321913593</v>
      </c>
      <c r="G110" s="13">
        <v>36.200000000000045</v>
      </c>
      <c r="H110" s="10" t="s">
        <v>117</v>
      </c>
      <c r="I110" s="10">
        <v>43950</v>
      </c>
      <c r="J110" s="12">
        <v>5.7105899999999998</v>
      </c>
      <c r="K110" s="12">
        <v>87.157686595000001</v>
      </c>
      <c r="L110" s="8">
        <v>47411</v>
      </c>
      <c r="M110" s="12">
        <v>-1.7658979060117757</v>
      </c>
      <c r="N110" s="12">
        <v>58.049999999999955</v>
      </c>
      <c r="O110" s="12" t="s">
        <v>117</v>
      </c>
      <c r="P110" s="10">
        <v>43949</v>
      </c>
      <c r="Q110" s="12">
        <v>7.7362500000000001</v>
      </c>
      <c r="R110" s="12">
        <v>120.0395489</v>
      </c>
      <c r="S110">
        <v>37823</v>
      </c>
      <c r="T110" s="12">
        <v>0.6815968841285297</v>
      </c>
      <c r="U110" s="12">
        <v>48.200000000000045</v>
      </c>
      <c r="V110" s="12" t="s">
        <v>117</v>
      </c>
      <c r="W110" s="7">
        <v>43948</v>
      </c>
      <c r="X110" s="12">
        <v>9.2214700000000001</v>
      </c>
      <c r="Y110" s="12">
        <v>141.53917770999999</v>
      </c>
      <c r="Z110" s="8">
        <v>41873</v>
      </c>
      <c r="AA110" s="12">
        <v>2.8102577730534115</v>
      </c>
      <c r="AB110" s="12">
        <v>52.849999999999909</v>
      </c>
      <c r="AC110" s="8" t="s">
        <v>117</v>
      </c>
      <c r="AD110" s="10">
        <v>43945</v>
      </c>
      <c r="AE110" s="12">
        <v>12.41873</v>
      </c>
      <c r="AF110" s="12">
        <v>191.971420585</v>
      </c>
      <c r="AG110" s="8">
        <v>45179</v>
      </c>
      <c r="AH110" s="12">
        <v>-1.9620582120582148</v>
      </c>
      <c r="AI110">
        <v>76.649999999999864</v>
      </c>
      <c r="AJ110" s="12" t="s">
        <v>117</v>
      </c>
      <c r="AK110" s="7">
        <v>43944</v>
      </c>
      <c r="AL110" s="12">
        <v>13.899459999999999</v>
      </c>
      <c r="AM110" s="12">
        <v>217.07875004000002</v>
      </c>
      <c r="AN110" s="8">
        <v>52396</v>
      </c>
      <c r="AO110" s="12">
        <v>-0.27628798959856982</v>
      </c>
      <c r="AP110" s="12">
        <v>52.849999999999909</v>
      </c>
      <c r="AQ110" t="s">
        <v>117</v>
      </c>
      <c r="AR110" s="10">
        <v>43943</v>
      </c>
      <c r="AS110" s="12">
        <v>14.311769999999999</v>
      </c>
      <c r="AT110" s="12">
        <v>215.12439920500003</v>
      </c>
      <c r="AU110">
        <v>54506</v>
      </c>
      <c r="AV110" s="12">
        <v>4.4724537507623499</v>
      </c>
      <c r="AW110" s="12">
        <v>89.900000000000091</v>
      </c>
      <c r="AX110" s="10" t="s">
        <v>117</v>
      </c>
      <c r="AY110" s="10">
        <v>43942</v>
      </c>
      <c r="AZ110" s="12">
        <v>10.79429</v>
      </c>
      <c r="BA110" s="12">
        <v>157.12690849500001</v>
      </c>
      <c r="BB110" s="8">
        <v>36045</v>
      </c>
      <c r="BC110" s="12">
        <v>1.0232970631380494E-2</v>
      </c>
      <c r="BD110" s="12">
        <v>61.850000000000136</v>
      </c>
      <c r="BE110" s="12" t="s">
        <v>117</v>
      </c>
      <c r="BF110" s="10">
        <v>43941</v>
      </c>
      <c r="BG110" s="12">
        <v>6.1863299999999999</v>
      </c>
      <c r="BH110" s="12">
        <v>90.857856064999993</v>
      </c>
      <c r="BI110">
        <v>35991</v>
      </c>
      <c r="BJ110" s="12">
        <v>-0.74779061862678453</v>
      </c>
      <c r="BK110" s="12">
        <v>52.900000000000091</v>
      </c>
      <c r="BL110" s="12" t="s">
        <v>117</v>
      </c>
      <c r="BM110" s="7">
        <v>43938</v>
      </c>
      <c r="BN110" s="12">
        <v>7.6195000000000004</v>
      </c>
      <c r="BO110" s="12">
        <v>112.429082295</v>
      </c>
      <c r="BP110" s="8">
        <v>39434</v>
      </c>
      <c r="BQ110" s="12">
        <v>-0.58273478791163502</v>
      </c>
      <c r="BR110" s="12">
        <v>61.549999999999955</v>
      </c>
      <c r="BS110" t="s">
        <v>117</v>
      </c>
      <c r="BT110" s="10">
        <v>43937</v>
      </c>
      <c r="BU110" s="12">
        <v>10.280430000000001</v>
      </c>
      <c r="BV110" s="12">
        <v>152.16145242000002</v>
      </c>
      <c r="BW110" s="8">
        <v>53931</v>
      </c>
      <c r="BX110" s="12">
        <v>0.33559322033898614</v>
      </c>
      <c r="BY110">
        <v>28.550000000000182</v>
      </c>
      <c r="BZ110" s="12" t="s">
        <v>117</v>
      </c>
      <c r="CA110" s="7">
        <v>43936</v>
      </c>
      <c r="CB110" s="12">
        <v>17.060279999999999</v>
      </c>
      <c r="CC110" s="12">
        <v>248.27998178499999</v>
      </c>
      <c r="CD110" s="8">
        <v>80561</v>
      </c>
      <c r="CE110" s="12">
        <v>7.2763563781527862</v>
      </c>
      <c r="CF110" s="12">
        <v>90.400000000000091</v>
      </c>
      <c r="CG110" s="12" t="s">
        <v>117</v>
      </c>
      <c r="CH110" s="10">
        <v>43934</v>
      </c>
      <c r="CI110" s="12">
        <v>10.166069999999999</v>
      </c>
      <c r="CJ110" s="12">
        <v>139.903014735</v>
      </c>
      <c r="CK110" s="8">
        <v>46950</v>
      </c>
      <c r="CL110" s="12">
        <v>2.0241714243345412</v>
      </c>
      <c r="CM110" s="12">
        <v>92.950000000000045</v>
      </c>
      <c r="CN110" s="12" t="s">
        <v>117</v>
      </c>
      <c r="CO110" s="10">
        <v>43930</v>
      </c>
      <c r="CP110" s="12">
        <v>6.0239099999999999</v>
      </c>
      <c r="CQ110" s="12">
        <v>81.122775425</v>
      </c>
      <c r="CR110" s="8">
        <v>41557</v>
      </c>
      <c r="CS110" s="12">
        <v>3.4257873940231014</v>
      </c>
      <c r="CT110" s="12">
        <v>49.849999999999909</v>
      </c>
      <c r="CU110" s="12" t="s">
        <v>117</v>
      </c>
      <c r="CV110" s="10">
        <v>43929</v>
      </c>
      <c r="CW110" s="12">
        <v>8.9427599999999998</v>
      </c>
      <c r="CX110" s="12">
        <v>118.789762575</v>
      </c>
      <c r="CY110" s="8">
        <v>59023</v>
      </c>
      <c r="CZ110" s="12">
        <v>0.5939983028619954</v>
      </c>
      <c r="DA110" s="12">
        <v>101.04999999999995</v>
      </c>
      <c r="DD110" t="str">
        <f t="shared" si="154"/>
        <v>PIDILITIND</v>
      </c>
      <c r="DE110" s="12">
        <v>42.685606916273095</v>
      </c>
      <c r="DF110" s="12">
        <v>-26.184003877847793</v>
      </c>
      <c r="DG110" s="12">
        <v>-16.106108895870179</v>
      </c>
      <c r="DH110" s="12">
        <v>-25.745466726468809</v>
      </c>
      <c r="DI110" s="12">
        <v>-10.653147676240655</v>
      </c>
      <c r="DJ110" s="12">
        <v>-2.8809154982227896</v>
      </c>
      <c r="DK110" s="12">
        <v>32.586487856079458</v>
      </c>
      <c r="DL110" s="12">
        <v>74.486165464823245</v>
      </c>
      <c r="DM110" s="12">
        <v>-18.809239451407578</v>
      </c>
      <c r="DN110" s="12">
        <v>-25.883450400420998</v>
      </c>
      <c r="DO110" s="12">
        <v>-39.7405552546617</v>
      </c>
      <c r="DP110" s="12">
        <v>67.815881653382277</v>
      </c>
      <c r="DQ110" s="12">
        <v>68.761983495769357</v>
      </c>
      <c r="DT110" t="str">
        <f t="shared" si="155"/>
        <v>PIDILITIND</v>
      </c>
      <c r="DU110" s="13">
        <v>42.429335724385162</v>
      </c>
      <c r="DV110" s="13">
        <v>-27.39252405254582</v>
      </c>
      <c r="DW110" s="13">
        <v>-15.18987827811932</v>
      </c>
      <c r="DX110" s="13">
        <v>-26.270703587709253</v>
      </c>
      <c r="DY110" s="13">
        <v>-11.566000564483447</v>
      </c>
      <c r="DZ110" s="13">
        <v>0.90847474401897654</v>
      </c>
      <c r="EA110" s="13">
        <v>36.911240261463924</v>
      </c>
      <c r="EB110" s="13">
        <v>72.937063783005101</v>
      </c>
      <c r="EC110" s="13">
        <v>-19.186518105164087</v>
      </c>
      <c r="ED110" s="13">
        <v>-26.111981381020005</v>
      </c>
      <c r="EE110" s="13">
        <v>-38.713765271754603</v>
      </c>
      <c r="EF110" s="13">
        <v>77.465783889849931</v>
      </c>
      <c r="EG110" s="13">
        <v>72.458368198144029</v>
      </c>
      <c r="EI110" t="str">
        <f t="shared" si="156"/>
        <v>PIDILITIND</v>
      </c>
      <c r="EJ110" s="12">
        <f t="shared" si="219"/>
        <v>8.1481899999999996</v>
      </c>
      <c r="EK110" s="12">
        <f t="shared" si="220"/>
        <v>5.7105899999999998</v>
      </c>
      <c r="EL110" s="12">
        <f t="shared" si="221"/>
        <v>7.7362500000000001</v>
      </c>
      <c r="EM110" s="12">
        <f t="shared" si="222"/>
        <v>9.2214700000000001</v>
      </c>
      <c r="EN110" s="12">
        <f t="shared" si="223"/>
        <v>12.41873</v>
      </c>
      <c r="EO110" s="12">
        <f t="shared" si="224"/>
        <v>13.899459999999999</v>
      </c>
      <c r="EP110" s="12">
        <f t="shared" si="225"/>
        <v>14.311769999999999</v>
      </c>
      <c r="EQ110" s="12">
        <f t="shared" si="226"/>
        <v>10.79429</v>
      </c>
      <c r="ER110" s="12">
        <f t="shared" si="227"/>
        <v>6.1863299999999999</v>
      </c>
      <c r="ES110" s="12">
        <f t="shared" si="228"/>
        <v>7.6195000000000004</v>
      </c>
      <c r="ET110" s="12">
        <f t="shared" si="229"/>
        <v>10.280430000000001</v>
      </c>
      <c r="EU110" s="12">
        <f t="shared" si="230"/>
        <v>17.060279999999999</v>
      </c>
      <c r="EV110" s="12">
        <f t="shared" si="231"/>
        <v>10.166069999999999</v>
      </c>
      <c r="EW110" s="12">
        <f t="shared" si="232"/>
        <v>6.0239099999999999</v>
      </c>
      <c r="EZ110" s="10" t="str">
        <f t="shared" si="157"/>
        <v>PIDILITIND</v>
      </c>
      <c r="FA110" s="12">
        <f t="shared" si="233"/>
        <v>7.5561033333333327</v>
      </c>
      <c r="FB110" s="12">
        <f t="shared" si="234"/>
        <v>9.7972999999999999</v>
      </c>
      <c r="FC110" s="12">
        <f t="shared" si="235"/>
        <v>10.034861250000001</v>
      </c>
      <c r="FD110" s="12">
        <f t="shared" si="236"/>
        <v>10.109929230769231</v>
      </c>
      <c r="FF110" s="12"/>
      <c r="FG110" s="10" t="str">
        <f t="shared" si="158"/>
        <v>PIDILITIND</v>
      </c>
      <c r="FH110" s="12">
        <f t="shared" si="250"/>
        <v>124.13811405</v>
      </c>
      <c r="FI110" s="12">
        <f t="shared" si="251"/>
        <v>87.157686595000001</v>
      </c>
      <c r="FJ110" s="12">
        <f t="shared" si="252"/>
        <v>120.0395489</v>
      </c>
      <c r="FK110" s="12">
        <f t="shared" si="253"/>
        <v>141.53917770999999</v>
      </c>
      <c r="FL110" s="12">
        <f t="shared" si="254"/>
        <v>191.971420585</v>
      </c>
      <c r="FM110" s="12">
        <f t="shared" si="255"/>
        <v>217.07875004000002</v>
      </c>
      <c r="FN110" s="12">
        <f t="shared" si="256"/>
        <v>215.12439920500003</v>
      </c>
      <c r="FO110" s="12">
        <f t="shared" si="257"/>
        <v>157.12690849500001</v>
      </c>
      <c r="FP110" s="12">
        <f t="shared" si="258"/>
        <v>90.857856064999993</v>
      </c>
      <c r="FQ110" s="12">
        <f t="shared" si="259"/>
        <v>112.429082295</v>
      </c>
      <c r="FR110" s="12">
        <f t="shared" si="260"/>
        <v>152.16145242000002</v>
      </c>
      <c r="FS110" s="12">
        <f t="shared" si="261"/>
        <v>248.27998178499999</v>
      </c>
      <c r="FT110" s="12">
        <f t="shared" si="262"/>
        <v>139.903014735</v>
      </c>
      <c r="FU110" s="12">
        <f t="shared" si="263"/>
        <v>81.122775425</v>
      </c>
      <c r="FX110" s="10" t="str">
        <f t="shared" si="173"/>
        <v>PIDILITIND</v>
      </c>
      <c r="FY110" s="12">
        <f t="shared" si="237"/>
        <v>116.24547106833332</v>
      </c>
      <c r="FZ110" s="12">
        <f t="shared" si="238"/>
        <v>151.55731676600001</v>
      </c>
      <c r="GA110" s="12">
        <f t="shared" si="239"/>
        <v>152.61196844937501</v>
      </c>
      <c r="GB110" s="12">
        <f t="shared" si="240"/>
        <v>150.36861955807692</v>
      </c>
      <c r="GE110" s="10" t="str">
        <f t="shared" si="174"/>
        <v>PIDILITIND</v>
      </c>
      <c r="GF110" s="8">
        <f t="shared" si="264"/>
        <v>51178</v>
      </c>
      <c r="GG110" s="8">
        <f t="shared" si="265"/>
        <v>47411</v>
      </c>
      <c r="GH110">
        <f t="shared" si="266"/>
        <v>37823</v>
      </c>
      <c r="GI110" s="8">
        <f t="shared" si="267"/>
        <v>41873</v>
      </c>
      <c r="GJ110" s="8">
        <f t="shared" si="268"/>
        <v>45179</v>
      </c>
      <c r="GK110" s="8">
        <f t="shared" si="269"/>
        <v>52396</v>
      </c>
      <c r="GL110">
        <f t="shared" si="270"/>
        <v>54506</v>
      </c>
      <c r="GM110" s="8">
        <f t="shared" si="271"/>
        <v>36045</v>
      </c>
      <c r="GN110" s="8">
        <f t="shared" si="272"/>
        <v>35991</v>
      </c>
      <c r="GO110" s="8">
        <f t="shared" si="273"/>
        <v>39434</v>
      </c>
      <c r="GP110" s="8">
        <f t="shared" si="274"/>
        <v>53931</v>
      </c>
      <c r="GQ110" s="8">
        <f t="shared" si="275"/>
        <v>80561</v>
      </c>
      <c r="GR110" s="8">
        <f t="shared" si="276"/>
        <v>46950</v>
      </c>
      <c r="GS110" s="8">
        <f t="shared" si="277"/>
        <v>41557</v>
      </c>
      <c r="GV110" s="10" t="str">
        <f t="shared" si="249"/>
        <v>PIDILITIND</v>
      </c>
      <c r="GW110" s="8">
        <f t="shared" si="241"/>
        <v>42369</v>
      </c>
      <c r="GX110" s="8">
        <f t="shared" si="242"/>
        <v>44936.4</v>
      </c>
      <c r="GY110" s="8">
        <f t="shared" si="243"/>
        <v>43903</v>
      </c>
      <c r="GZ110" s="8">
        <f t="shared" si="244"/>
        <v>47204.384615384617</v>
      </c>
      <c r="HC110" s="10" t="str">
        <f t="shared" si="189"/>
        <v>PIDILITIND</v>
      </c>
      <c r="HD110" s="12">
        <f t="shared" si="278"/>
        <v>0.34260113321913593</v>
      </c>
      <c r="HE110" s="12">
        <f t="shared" si="279"/>
        <v>-1.7658979060117757</v>
      </c>
      <c r="HF110" s="12">
        <f t="shared" si="280"/>
        <v>0.6815968841285297</v>
      </c>
      <c r="HG110" s="12">
        <f t="shared" si="281"/>
        <v>2.8102577730534115</v>
      </c>
      <c r="HH110" s="12">
        <f t="shared" si="282"/>
        <v>-1.9620582120582148</v>
      </c>
      <c r="HI110" s="12">
        <f t="shared" si="283"/>
        <v>-0.27628798959856982</v>
      </c>
      <c r="HJ110" s="12">
        <f t="shared" si="284"/>
        <v>4.4724537507623499</v>
      </c>
      <c r="HK110" s="12">
        <f t="shared" si="285"/>
        <v>1.0232970631380494E-2</v>
      </c>
      <c r="HL110" s="12">
        <f t="shared" si="286"/>
        <v>-0.74779061862678453</v>
      </c>
      <c r="HM110" s="12">
        <f t="shared" si="287"/>
        <v>-0.58273478791163502</v>
      </c>
      <c r="HN110" s="12">
        <f t="shared" si="288"/>
        <v>0.33559322033898614</v>
      </c>
      <c r="HO110" s="12">
        <f t="shared" si="289"/>
        <v>7.2763563781527862</v>
      </c>
      <c r="HP110" s="12">
        <f t="shared" si="290"/>
        <v>2.0241714243345412</v>
      </c>
      <c r="HQ110" s="12">
        <f t="shared" si="291"/>
        <v>3.4257873940231014</v>
      </c>
      <c r="HT110" s="10" t="str">
        <f t="shared" si="204"/>
        <v>PIDILITIND</v>
      </c>
      <c r="HU110" s="13">
        <f t="shared" si="292"/>
        <v>36.200000000000045</v>
      </c>
      <c r="HV110" s="12">
        <f t="shared" si="293"/>
        <v>58.049999999999955</v>
      </c>
      <c r="HW110" s="12">
        <f t="shared" si="294"/>
        <v>48.200000000000045</v>
      </c>
      <c r="HX110" s="12">
        <f t="shared" si="295"/>
        <v>52.849999999999909</v>
      </c>
      <c r="HY110">
        <f t="shared" si="296"/>
        <v>76.649999999999864</v>
      </c>
      <c r="HZ110" s="12">
        <f t="shared" si="297"/>
        <v>52.849999999999909</v>
      </c>
      <c r="IA110" s="12">
        <f t="shared" si="298"/>
        <v>89.900000000000091</v>
      </c>
      <c r="IB110" s="12">
        <f t="shared" si="299"/>
        <v>61.850000000000136</v>
      </c>
      <c r="IC110" s="12">
        <f t="shared" si="300"/>
        <v>52.900000000000091</v>
      </c>
      <c r="ID110" s="12">
        <f t="shared" si="301"/>
        <v>61.549999999999955</v>
      </c>
      <c r="IE110">
        <f t="shared" si="302"/>
        <v>28.550000000000182</v>
      </c>
      <c r="IF110" s="12">
        <f t="shared" si="303"/>
        <v>90.400000000000091</v>
      </c>
      <c r="IG110" s="12">
        <f t="shared" si="304"/>
        <v>92.950000000000045</v>
      </c>
      <c r="IH110" s="12">
        <f t="shared" si="305"/>
        <v>49.849999999999909</v>
      </c>
      <c r="II110" s="13" t="str">
        <f t="shared" si="245"/>
        <v>NR4</v>
      </c>
      <c r="IJ110" t="str">
        <f t="shared" si="246"/>
        <v>NR7</v>
      </c>
      <c r="IK110" t="str">
        <f t="shared" si="247"/>
        <v/>
      </c>
      <c r="IL110" t="str">
        <f t="shared" si="248"/>
        <v>NR4/7</v>
      </c>
    </row>
    <row r="111" spans="1:246" x14ac:dyDescent="0.25">
      <c r="A111" t="s">
        <v>118</v>
      </c>
      <c r="B111" s="10">
        <v>43951</v>
      </c>
      <c r="C111" s="12">
        <v>314.67000999999999</v>
      </c>
      <c r="D111" s="12">
        <v>103.47165747000001</v>
      </c>
      <c r="E111" s="8">
        <v>57094</v>
      </c>
      <c r="F111" s="12">
        <v>0.3095975232198187</v>
      </c>
      <c r="G111" s="13">
        <v>1.6000000000000014</v>
      </c>
      <c r="H111" s="10" t="s">
        <v>118</v>
      </c>
      <c r="I111" s="10">
        <v>43950</v>
      </c>
      <c r="J111" s="12">
        <v>187.19199</v>
      </c>
      <c r="K111" s="12">
        <v>59.839661854999996</v>
      </c>
      <c r="L111" s="8">
        <v>33890</v>
      </c>
      <c r="M111" s="12">
        <v>3.3599999999999905</v>
      </c>
      <c r="N111" s="12">
        <v>1.3999999999999986</v>
      </c>
      <c r="O111" s="12" t="s">
        <v>118</v>
      </c>
      <c r="P111" s="10">
        <v>43949</v>
      </c>
      <c r="Q111" s="12">
        <v>117.8017</v>
      </c>
      <c r="R111" s="12">
        <v>36.652964335</v>
      </c>
      <c r="S111">
        <v>20413</v>
      </c>
      <c r="T111" s="12">
        <v>1.788617886178864</v>
      </c>
      <c r="U111" s="12">
        <v>0.65000000000000213</v>
      </c>
      <c r="V111" s="12" t="s">
        <v>118</v>
      </c>
      <c r="W111" s="7">
        <v>43948</v>
      </c>
      <c r="X111" s="12">
        <v>119.50763000000001</v>
      </c>
      <c r="Y111" s="12">
        <v>36.555872764999997</v>
      </c>
      <c r="Z111" s="8">
        <v>21737</v>
      </c>
      <c r="AA111" s="12">
        <v>2.1523178807947092</v>
      </c>
      <c r="AB111" s="12">
        <v>0.59999999999999787</v>
      </c>
      <c r="AC111" s="8" t="s">
        <v>118</v>
      </c>
      <c r="AD111" s="10">
        <v>43945</v>
      </c>
      <c r="AE111" s="12">
        <v>143.51047</v>
      </c>
      <c r="AF111" s="12">
        <v>43.920067525</v>
      </c>
      <c r="AG111" s="8">
        <v>27294</v>
      </c>
      <c r="AH111" s="12">
        <v>-3.0448717948717929</v>
      </c>
      <c r="AI111">
        <v>0.95000000000000284</v>
      </c>
      <c r="AJ111" s="12" t="s">
        <v>118</v>
      </c>
      <c r="AK111" s="7">
        <v>43944</v>
      </c>
      <c r="AL111" s="12">
        <v>193.93369000000001</v>
      </c>
      <c r="AM111" s="12">
        <v>60.836885000000002</v>
      </c>
      <c r="AN111" s="8">
        <v>30595</v>
      </c>
      <c r="AO111" s="12">
        <v>0.16077170418005515</v>
      </c>
      <c r="AP111" s="12">
        <v>0.75</v>
      </c>
      <c r="AQ111" t="s">
        <v>118</v>
      </c>
      <c r="AR111" s="10">
        <v>43943</v>
      </c>
      <c r="AS111" s="12">
        <v>187.93922000000001</v>
      </c>
      <c r="AT111" s="12">
        <v>57.911780164999996</v>
      </c>
      <c r="AU111">
        <v>30838</v>
      </c>
      <c r="AV111" s="12">
        <v>0.48231511254018838</v>
      </c>
      <c r="AW111" s="12">
        <v>1.0500000000000007</v>
      </c>
      <c r="AX111" s="10" t="s">
        <v>118</v>
      </c>
      <c r="AY111" s="10">
        <v>43942</v>
      </c>
      <c r="AZ111" s="12">
        <v>218.5822</v>
      </c>
      <c r="BA111" s="12">
        <v>68.771612924999999</v>
      </c>
      <c r="BB111" s="8">
        <v>40092</v>
      </c>
      <c r="BC111" s="12">
        <v>-5.631659056316594</v>
      </c>
      <c r="BD111" s="12">
        <v>1.4000000000000021</v>
      </c>
      <c r="BE111" s="12" t="s">
        <v>118</v>
      </c>
      <c r="BF111" s="10">
        <v>43941</v>
      </c>
      <c r="BG111" s="12">
        <v>412.11953</v>
      </c>
      <c r="BH111" s="12">
        <v>135.44311966500001</v>
      </c>
      <c r="BI111">
        <v>68001</v>
      </c>
      <c r="BJ111" s="12">
        <v>3.7735849056603752</v>
      </c>
      <c r="BK111" s="12">
        <v>2.5</v>
      </c>
      <c r="BL111" s="12" t="s">
        <v>118</v>
      </c>
      <c r="BM111" s="7">
        <v>43938</v>
      </c>
      <c r="BN111" s="12">
        <v>282.08947999999998</v>
      </c>
      <c r="BO111" s="12">
        <v>89.342664124999999</v>
      </c>
      <c r="BP111" s="8">
        <v>45690</v>
      </c>
      <c r="BQ111" s="12">
        <v>2.5764895330112743</v>
      </c>
      <c r="BR111" s="12">
        <v>1.75</v>
      </c>
      <c r="BS111" t="s">
        <v>118</v>
      </c>
      <c r="BT111" s="10">
        <v>43937</v>
      </c>
      <c r="BU111" s="12">
        <v>199.94398000000001</v>
      </c>
      <c r="BV111" s="12">
        <v>62.134500779999996</v>
      </c>
      <c r="BW111" s="8">
        <v>40554</v>
      </c>
      <c r="BX111" s="12">
        <v>0.32154340836012174</v>
      </c>
      <c r="BY111">
        <v>0.94999999999999929</v>
      </c>
      <c r="BZ111" s="12" t="s">
        <v>118</v>
      </c>
      <c r="CA111" s="7">
        <v>43936</v>
      </c>
      <c r="CB111" s="12">
        <v>220.95563000000001</v>
      </c>
      <c r="CC111" s="12">
        <v>70.144748220000011</v>
      </c>
      <c r="CD111" s="8">
        <v>44456</v>
      </c>
      <c r="CE111" s="12">
        <v>-0.79744816586921841</v>
      </c>
      <c r="CF111" s="12">
        <v>2</v>
      </c>
      <c r="CG111" s="12" t="s">
        <v>118</v>
      </c>
      <c r="CH111" s="10">
        <v>43934</v>
      </c>
      <c r="CI111" s="12">
        <v>165.84316000000001</v>
      </c>
      <c r="CJ111" s="12">
        <v>51.360033860000001</v>
      </c>
      <c r="CK111" s="8">
        <v>30506</v>
      </c>
      <c r="CL111" s="12">
        <v>0.15923566878981119</v>
      </c>
      <c r="CM111" s="12">
        <v>1.4499999999999993</v>
      </c>
      <c r="CN111" s="12" t="s">
        <v>118</v>
      </c>
      <c r="CO111" s="10">
        <v>43930</v>
      </c>
      <c r="CP111" s="12">
        <v>230.14346</v>
      </c>
      <c r="CQ111" s="12">
        <v>71.752284620000012</v>
      </c>
      <c r="CR111" s="8">
        <v>43925</v>
      </c>
      <c r="CS111" s="12">
        <v>3.1147540983606534</v>
      </c>
      <c r="CT111" s="12">
        <v>1.2999999999999972</v>
      </c>
      <c r="CU111" s="12" t="s">
        <v>118</v>
      </c>
      <c r="CV111" s="10">
        <v>43929</v>
      </c>
      <c r="CW111" s="12">
        <v>296.66253999999998</v>
      </c>
      <c r="CX111" s="12">
        <v>91.04036893</v>
      </c>
      <c r="CY111" s="8">
        <v>48745</v>
      </c>
      <c r="CZ111" s="12">
        <v>1.1647254575707084</v>
      </c>
      <c r="DA111" s="12">
        <v>2.2000000000000028</v>
      </c>
      <c r="DD111" t="str">
        <f t="shared" si="154"/>
        <v>PNB</v>
      </c>
      <c r="DE111" s="12">
        <v>68.100146806495289</v>
      </c>
      <c r="DF111" s="12">
        <v>58.904319716948059</v>
      </c>
      <c r="DG111" s="12">
        <v>-1.4274653425894306</v>
      </c>
      <c r="DH111" s="12">
        <v>-16.725497449767946</v>
      </c>
      <c r="DI111" s="12">
        <v>-26.00023750386022</v>
      </c>
      <c r="DJ111" s="12">
        <v>3.1895790564630455</v>
      </c>
      <c r="DK111" s="12">
        <v>-14.018973182628775</v>
      </c>
      <c r="DL111" s="12">
        <v>-46.961455575764631</v>
      </c>
      <c r="DM111" s="12">
        <v>46.095320534463049</v>
      </c>
      <c r="DN111" s="12">
        <v>41.084257700581915</v>
      </c>
      <c r="DO111" s="12">
        <v>-9.5094431402358932</v>
      </c>
      <c r="DP111" s="12">
        <v>33.231681065411436</v>
      </c>
      <c r="DQ111" s="12">
        <v>-27.939225385765905</v>
      </c>
      <c r="DT111" t="str">
        <f t="shared" si="155"/>
        <v>PNB</v>
      </c>
      <c r="DU111" s="13">
        <v>72.914843203369941</v>
      </c>
      <c r="DV111" s="13">
        <v>63.260088073855911</v>
      </c>
      <c r="DW111" s="13">
        <v>0.26559773479943466</v>
      </c>
      <c r="DX111" s="13">
        <v>-16.76726647974343</v>
      </c>
      <c r="DY111" s="13">
        <v>-27.806843619623194</v>
      </c>
      <c r="DZ111" s="13">
        <v>5.0509668787005184</v>
      </c>
      <c r="EA111" s="13">
        <v>-15.791156115304975</v>
      </c>
      <c r="EB111" s="13">
        <v>-49.224727623597893</v>
      </c>
      <c r="EC111" s="13">
        <v>51.599598010084534</v>
      </c>
      <c r="ED111" s="13">
        <v>43.789139694444657</v>
      </c>
      <c r="EE111" s="13">
        <v>-11.41959682409423</v>
      </c>
      <c r="EF111" s="13">
        <v>36.574575498147873</v>
      </c>
      <c r="EG111" s="13">
        <v>-28.420350471064914</v>
      </c>
      <c r="EI111" t="str">
        <f t="shared" si="156"/>
        <v>PNB</v>
      </c>
      <c r="EJ111" s="12">
        <f t="shared" si="219"/>
        <v>314.67000999999999</v>
      </c>
      <c r="EK111" s="12">
        <f t="shared" si="220"/>
        <v>187.19199</v>
      </c>
      <c r="EL111" s="12">
        <f t="shared" si="221"/>
        <v>117.8017</v>
      </c>
      <c r="EM111" s="12">
        <f t="shared" si="222"/>
        <v>119.50763000000001</v>
      </c>
      <c r="EN111" s="12">
        <f t="shared" si="223"/>
        <v>143.51047</v>
      </c>
      <c r="EO111" s="12">
        <f t="shared" si="224"/>
        <v>193.93369000000001</v>
      </c>
      <c r="EP111" s="12">
        <f t="shared" si="225"/>
        <v>187.93922000000001</v>
      </c>
      <c r="EQ111" s="12">
        <f t="shared" si="226"/>
        <v>218.5822</v>
      </c>
      <c r="ER111" s="12">
        <f t="shared" si="227"/>
        <v>412.11953</v>
      </c>
      <c r="ES111" s="12">
        <f t="shared" si="228"/>
        <v>282.08947999999998</v>
      </c>
      <c r="ET111" s="12">
        <f t="shared" si="229"/>
        <v>199.94398000000001</v>
      </c>
      <c r="EU111" s="12">
        <f t="shared" si="230"/>
        <v>220.95563000000001</v>
      </c>
      <c r="EV111" s="12">
        <f t="shared" si="231"/>
        <v>165.84316000000001</v>
      </c>
      <c r="EW111" s="12">
        <f t="shared" si="232"/>
        <v>230.14346</v>
      </c>
      <c r="EZ111" s="10" t="str">
        <f t="shared" si="157"/>
        <v>PNB</v>
      </c>
      <c r="FA111" s="12">
        <f t="shared" si="233"/>
        <v>141.50044</v>
      </c>
      <c r="FB111" s="12">
        <f t="shared" si="234"/>
        <v>152.38909600000002</v>
      </c>
      <c r="FC111" s="12">
        <f t="shared" si="235"/>
        <v>197.57330375000001</v>
      </c>
      <c r="FD111" s="12">
        <f t="shared" si="236"/>
        <v>206.12016461538462</v>
      </c>
      <c r="FF111" s="12"/>
      <c r="FG111" s="10" t="str">
        <f t="shared" si="158"/>
        <v>PNB</v>
      </c>
      <c r="FH111" s="12">
        <f t="shared" si="250"/>
        <v>103.47165747000001</v>
      </c>
      <c r="FI111" s="12">
        <f t="shared" si="251"/>
        <v>59.839661854999996</v>
      </c>
      <c r="FJ111" s="12">
        <f t="shared" si="252"/>
        <v>36.652964335</v>
      </c>
      <c r="FK111" s="12">
        <f t="shared" si="253"/>
        <v>36.555872764999997</v>
      </c>
      <c r="FL111" s="12">
        <f t="shared" si="254"/>
        <v>43.920067525</v>
      </c>
      <c r="FM111" s="12">
        <f t="shared" si="255"/>
        <v>60.836885000000002</v>
      </c>
      <c r="FN111" s="12">
        <f t="shared" si="256"/>
        <v>57.911780164999996</v>
      </c>
      <c r="FO111" s="12">
        <f t="shared" si="257"/>
        <v>68.771612924999999</v>
      </c>
      <c r="FP111" s="12">
        <f t="shared" si="258"/>
        <v>135.44311966500001</v>
      </c>
      <c r="FQ111" s="12">
        <f t="shared" si="259"/>
        <v>89.342664124999999</v>
      </c>
      <c r="FR111" s="12">
        <f t="shared" si="260"/>
        <v>62.134500779999996</v>
      </c>
      <c r="FS111" s="12">
        <f t="shared" si="261"/>
        <v>70.144748220000011</v>
      </c>
      <c r="FT111" s="12">
        <f t="shared" si="262"/>
        <v>51.360033860000001</v>
      </c>
      <c r="FU111" s="12">
        <f t="shared" si="263"/>
        <v>71.752284620000012</v>
      </c>
      <c r="FX111" s="10" t="str">
        <f t="shared" si="173"/>
        <v>PNB</v>
      </c>
      <c r="FY111" s="12">
        <f t="shared" si="237"/>
        <v>44.349499651666662</v>
      </c>
      <c r="FZ111" s="12">
        <f t="shared" si="238"/>
        <v>47.561090295999996</v>
      </c>
      <c r="GA111" s="12">
        <f t="shared" si="239"/>
        <v>62.491495529375001</v>
      </c>
      <c r="GB111" s="12">
        <f t="shared" si="240"/>
        <v>64.974322756923073</v>
      </c>
      <c r="GE111" s="10" t="str">
        <f t="shared" si="174"/>
        <v>PNB</v>
      </c>
      <c r="GF111" s="8">
        <f t="shared" si="264"/>
        <v>57094</v>
      </c>
      <c r="GG111" s="8">
        <f t="shared" si="265"/>
        <v>33890</v>
      </c>
      <c r="GH111">
        <f t="shared" si="266"/>
        <v>20413</v>
      </c>
      <c r="GI111" s="8">
        <f t="shared" si="267"/>
        <v>21737</v>
      </c>
      <c r="GJ111" s="8">
        <f t="shared" si="268"/>
        <v>27294</v>
      </c>
      <c r="GK111" s="8">
        <f t="shared" si="269"/>
        <v>30595</v>
      </c>
      <c r="GL111">
        <f t="shared" si="270"/>
        <v>30838</v>
      </c>
      <c r="GM111" s="8">
        <f t="shared" si="271"/>
        <v>40092</v>
      </c>
      <c r="GN111" s="8">
        <f t="shared" si="272"/>
        <v>68001</v>
      </c>
      <c r="GO111" s="8">
        <f t="shared" si="273"/>
        <v>45690</v>
      </c>
      <c r="GP111" s="8">
        <f t="shared" si="274"/>
        <v>40554</v>
      </c>
      <c r="GQ111" s="8">
        <f t="shared" si="275"/>
        <v>44456</v>
      </c>
      <c r="GR111" s="8">
        <f t="shared" si="276"/>
        <v>30506</v>
      </c>
      <c r="GS111" s="8">
        <f t="shared" si="277"/>
        <v>43925</v>
      </c>
      <c r="GV111" s="10" t="str">
        <f t="shared" si="249"/>
        <v>PNB</v>
      </c>
      <c r="GW111" s="8">
        <f t="shared" si="241"/>
        <v>25346.666666666668</v>
      </c>
      <c r="GX111" s="8">
        <f t="shared" si="242"/>
        <v>26785.8</v>
      </c>
      <c r="GY111" s="8">
        <f t="shared" si="243"/>
        <v>34107.5</v>
      </c>
      <c r="GZ111" s="8">
        <f t="shared" si="244"/>
        <v>36768.538461538461</v>
      </c>
      <c r="HC111" s="10" t="str">
        <f t="shared" si="189"/>
        <v>PNB</v>
      </c>
      <c r="HD111" s="12">
        <f t="shared" si="278"/>
        <v>0.3095975232198187</v>
      </c>
      <c r="HE111" s="12">
        <f t="shared" si="279"/>
        <v>3.3599999999999905</v>
      </c>
      <c r="HF111" s="12">
        <f t="shared" si="280"/>
        <v>1.788617886178864</v>
      </c>
      <c r="HG111" s="12">
        <f t="shared" si="281"/>
        <v>2.1523178807947092</v>
      </c>
      <c r="HH111" s="12">
        <f t="shared" si="282"/>
        <v>-3.0448717948717929</v>
      </c>
      <c r="HI111" s="12">
        <f t="shared" si="283"/>
        <v>0.16077170418005515</v>
      </c>
      <c r="HJ111" s="12">
        <f t="shared" si="284"/>
        <v>0.48231511254018838</v>
      </c>
      <c r="HK111" s="12">
        <f t="shared" si="285"/>
        <v>-5.631659056316594</v>
      </c>
      <c r="HL111" s="12">
        <f t="shared" si="286"/>
        <v>3.7735849056603752</v>
      </c>
      <c r="HM111" s="12">
        <f t="shared" si="287"/>
        <v>2.5764895330112743</v>
      </c>
      <c r="HN111" s="12">
        <f t="shared" si="288"/>
        <v>0.32154340836012174</v>
      </c>
      <c r="HO111" s="12">
        <f t="shared" si="289"/>
        <v>-0.79744816586921841</v>
      </c>
      <c r="HP111" s="12">
        <f t="shared" si="290"/>
        <v>0.15923566878981119</v>
      </c>
      <c r="HQ111" s="12">
        <f t="shared" si="291"/>
        <v>3.1147540983606534</v>
      </c>
      <c r="HT111" s="10" t="str">
        <f t="shared" si="204"/>
        <v>PNB</v>
      </c>
      <c r="HU111" s="13">
        <f t="shared" si="292"/>
        <v>1.6000000000000014</v>
      </c>
      <c r="HV111" s="12">
        <f t="shared" si="293"/>
        <v>1.3999999999999986</v>
      </c>
      <c r="HW111" s="12">
        <f t="shared" si="294"/>
        <v>0.65000000000000213</v>
      </c>
      <c r="HX111" s="12">
        <f t="shared" si="295"/>
        <v>0.59999999999999787</v>
      </c>
      <c r="HY111">
        <f t="shared" si="296"/>
        <v>0.95000000000000284</v>
      </c>
      <c r="HZ111" s="12">
        <f t="shared" si="297"/>
        <v>0.75</v>
      </c>
      <c r="IA111" s="12">
        <f t="shared" si="298"/>
        <v>1.0500000000000007</v>
      </c>
      <c r="IB111" s="12">
        <f t="shared" si="299"/>
        <v>1.4000000000000021</v>
      </c>
      <c r="IC111" s="12">
        <f t="shared" si="300"/>
        <v>2.5</v>
      </c>
      <c r="ID111" s="12">
        <f t="shared" si="301"/>
        <v>1.75</v>
      </c>
      <c r="IE111">
        <f t="shared" si="302"/>
        <v>0.94999999999999929</v>
      </c>
      <c r="IF111" s="12">
        <f t="shared" si="303"/>
        <v>2</v>
      </c>
      <c r="IG111" s="12">
        <f t="shared" si="304"/>
        <v>1.4499999999999993</v>
      </c>
      <c r="IH111" s="12">
        <f t="shared" si="305"/>
        <v>1.2999999999999972</v>
      </c>
      <c r="II111" s="13" t="str">
        <f t="shared" si="245"/>
        <v/>
      </c>
      <c r="IJ111" t="str">
        <f t="shared" si="246"/>
        <v/>
      </c>
      <c r="IK111" t="str">
        <f t="shared" si="247"/>
        <v/>
      </c>
      <c r="IL111" t="str">
        <f t="shared" si="248"/>
        <v/>
      </c>
    </row>
    <row r="112" spans="1:246" x14ac:dyDescent="0.25">
      <c r="A112" t="s">
        <v>119</v>
      </c>
      <c r="B112" s="10">
        <v>43951</v>
      </c>
      <c r="C112" s="12">
        <v>105.20617</v>
      </c>
      <c r="D112" s="12">
        <v>169.49395362999999</v>
      </c>
      <c r="E112" s="8">
        <v>71609</v>
      </c>
      <c r="F112" s="12">
        <v>3.0686491616576994</v>
      </c>
      <c r="G112" s="13">
        <v>6.25</v>
      </c>
      <c r="H112" s="10" t="s">
        <v>119</v>
      </c>
      <c r="I112" s="10">
        <v>43950</v>
      </c>
      <c r="J112" s="12">
        <v>81.615120000000005</v>
      </c>
      <c r="K112" s="12">
        <v>129.33501101500002</v>
      </c>
      <c r="L112" s="8">
        <v>75614</v>
      </c>
      <c r="M112" s="12">
        <v>0.47709923664122139</v>
      </c>
      <c r="N112" s="12">
        <v>4.5999999999999943</v>
      </c>
      <c r="O112" s="12" t="s">
        <v>119</v>
      </c>
      <c r="P112" s="10">
        <v>43949</v>
      </c>
      <c r="Q112" s="12">
        <v>147.00792999999999</v>
      </c>
      <c r="R112" s="12">
        <v>232.07531751999997</v>
      </c>
      <c r="S112">
        <v>65090</v>
      </c>
      <c r="T112" s="12">
        <v>-1.2531328320802007</v>
      </c>
      <c r="U112" s="12">
        <v>3.5999999999999943</v>
      </c>
      <c r="V112" s="12" t="s">
        <v>119</v>
      </c>
      <c r="W112" s="7">
        <v>43948</v>
      </c>
      <c r="X112" s="12">
        <v>54.911270000000002</v>
      </c>
      <c r="Y112" s="12">
        <v>87.447753564999999</v>
      </c>
      <c r="Z112" s="8">
        <v>46399</v>
      </c>
      <c r="AA112" s="12">
        <v>0.25133521834747446</v>
      </c>
      <c r="AB112" s="12">
        <v>3.8499999999999943</v>
      </c>
      <c r="AC112" s="8" t="s">
        <v>119</v>
      </c>
      <c r="AD112" s="10">
        <v>43945</v>
      </c>
      <c r="AE112" s="12">
        <v>186.38041999999999</v>
      </c>
      <c r="AF112" s="12">
        <v>295.87570677500003</v>
      </c>
      <c r="AG112" s="8">
        <v>73949</v>
      </c>
      <c r="AH112" s="12">
        <v>0.53797468354430011</v>
      </c>
      <c r="AI112">
        <v>4.3499999999999943</v>
      </c>
      <c r="AJ112" s="12" t="s">
        <v>119</v>
      </c>
      <c r="AK112" s="7">
        <v>43944</v>
      </c>
      <c r="AL112" s="12">
        <v>180.72425999999999</v>
      </c>
      <c r="AM112" s="12">
        <v>288.08435356000001</v>
      </c>
      <c r="AN112" s="8">
        <v>80734</v>
      </c>
      <c r="AO112" s="12">
        <v>-2.4969173859432696</v>
      </c>
      <c r="AP112" s="12">
        <v>4.3000000000000114</v>
      </c>
      <c r="AQ112" t="s">
        <v>119</v>
      </c>
      <c r="AR112" s="10">
        <v>43943</v>
      </c>
      <c r="AS112" s="12">
        <v>110.82647</v>
      </c>
      <c r="AT112" s="12">
        <v>177.175383305</v>
      </c>
      <c r="AU112">
        <v>106178</v>
      </c>
      <c r="AV112" s="12">
        <v>-0.30740854595757761</v>
      </c>
      <c r="AW112" s="12">
        <v>6.1500000000000057</v>
      </c>
      <c r="AX112" s="10" t="s">
        <v>119</v>
      </c>
      <c r="AY112" s="10">
        <v>43942</v>
      </c>
      <c r="AZ112" s="12">
        <v>78.276910000000001</v>
      </c>
      <c r="BA112" s="12">
        <v>128.018297335</v>
      </c>
      <c r="BB112" s="8">
        <v>62008</v>
      </c>
      <c r="BC112" s="12">
        <v>-1.9939577039274994</v>
      </c>
      <c r="BD112" s="12">
        <v>3.8499999999999943</v>
      </c>
      <c r="BE112" s="12" t="s">
        <v>119</v>
      </c>
      <c r="BF112" s="10">
        <v>43941</v>
      </c>
      <c r="BG112" s="12">
        <v>135.99590000000001</v>
      </c>
      <c r="BH112" s="12">
        <v>223.59120531999997</v>
      </c>
      <c r="BI112">
        <v>121054</v>
      </c>
      <c r="BJ112" s="12">
        <v>-1.2220566318927044</v>
      </c>
      <c r="BK112" s="12">
        <v>7.0499999999999829</v>
      </c>
      <c r="BL112" s="12" t="s">
        <v>119</v>
      </c>
      <c r="BM112" s="7">
        <v>43938</v>
      </c>
      <c r="BN112" s="12">
        <v>104.26696</v>
      </c>
      <c r="BO112" s="12">
        <v>176.65823778499998</v>
      </c>
      <c r="BP112" s="8">
        <v>65663</v>
      </c>
      <c r="BQ112" s="12">
        <v>2.692778457772341</v>
      </c>
      <c r="BR112" s="12">
        <v>9</v>
      </c>
      <c r="BS112" t="s">
        <v>119</v>
      </c>
      <c r="BT112" s="10">
        <v>43937</v>
      </c>
      <c r="BU112" s="12">
        <v>175.22308000000001</v>
      </c>
      <c r="BV112" s="12">
        <v>287.006133245</v>
      </c>
      <c r="BW112" s="8">
        <v>86146</v>
      </c>
      <c r="BX112" s="12">
        <v>1.8489501723597546</v>
      </c>
      <c r="BY112">
        <v>9.1999999999999886</v>
      </c>
      <c r="BZ112" s="12" t="s">
        <v>119</v>
      </c>
      <c r="CA112" s="7">
        <v>43936</v>
      </c>
      <c r="CB112" s="12">
        <v>142.03444999999999</v>
      </c>
      <c r="CC112" s="12">
        <v>228.95052271999998</v>
      </c>
      <c r="CD112" s="8">
        <v>104254</v>
      </c>
      <c r="CE112" s="12">
        <v>-0.34385745545481899</v>
      </c>
      <c r="CF112" s="12">
        <v>5.4500000000000171</v>
      </c>
      <c r="CG112" s="12" t="s">
        <v>119</v>
      </c>
      <c r="CH112" s="10">
        <v>43934</v>
      </c>
      <c r="CI112" s="12">
        <v>83.819699999999997</v>
      </c>
      <c r="CJ112" s="12">
        <v>134.62709882999999</v>
      </c>
      <c r="CK112" s="8">
        <v>63147</v>
      </c>
      <c r="CL112" s="12">
        <v>-2.4323502584372152</v>
      </c>
      <c r="CM112" s="12">
        <v>7.6500000000000057</v>
      </c>
      <c r="CN112" s="12" t="s">
        <v>119</v>
      </c>
      <c r="CO112" s="10">
        <v>43930</v>
      </c>
      <c r="CP112" s="12">
        <v>87.794070000000005</v>
      </c>
      <c r="CQ112" s="12">
        <v>142.38647499500001</v>
      </c>
      <c r="CR112" s="8">
        <v>47107</v>
      </c>
      <c r="CS112" s="12">
        <v>3.8522260814651057</v>
      </c>
      <c r="CT112" s="12">
        <v>8.3499999999999943</v>
      </c>
      <c r="CU112" s="12" t="s">
        <v>119</v>
      </c>
      <c r="CV112" s="10">
        <v>43929</v>
      </c>
      <c r="CW112" s="12">
        <v>120.83217</v>
      </c>
      <c r="CX112" s="12">
        <v>192.07450292499999</v>
      </c>
      <c r="CY112" s="8">
        <v>67470</v>
      </c>
      <c r="CZ112" s="12">
        <v>-0.31645569620253167</v>
      </c>
      <c r="DA112" s="12">
        <v>7.4499999999999886</v>
      </c>
      <c r="DD112" t="str">
        <f t="shared" si="154"/>
        <v>POWERGRID</v>
      </c>
      <c r="DE112" s="12">
        <v>28.905244518417661</v>
      </c>
      <c r="DF112" s="12">
        <v>-44.482505127444476</v>
      </c>
      <c r="DG112" s="12">
        <v>167.71904929534497</v>
      </c>
      <c r="DH112" s="12">
        <v>-70.538069395916153</v>
      </c>
      <c r="DI112" s="12">
        <v>3.1297181684406956</v>
      </c>
      <c r="DJ112" s="12">
        <v>63.069580759903289</v>
      </c>
      <c r="DK112" s="12">
        <v>41.582581632310216</v>
      </c>
      <c r="DL112" s="12">
        <v>-42.44171331635733</v>
      </c>
      <c r="DM112" s="12">
        <v>30.430483443652722</v>
      </c>
      <c r="DN112" s="12">
        <v>-40.494733912906909</v>
      </c>
      <c r="DO112" s="12">
        <v>23.366605777682821</v>
      </c>
      <c r="DP112" s="12">
        <v>69.452348314298433</v>
      </c>
      <c r="DQ112" s="12">
        <v>-4.5269230598376486</v>
      </c>
      <c r="DT112" t="str">
        <f t="shared" si="155"/>
        <v>POWERGRID</v>
      </c>
      <c r="DU112" s="13">
        <v>31.050326048483821</v>
      </c>
      <c r="DV112" s="13">
        <v>-44.270242782775</v>
      </c>
      <c r="DW112" s="13">
        <v>165.38739768483379</v>
      </c>
      <c r="DX112" s="13">
        <v>-70.444429345630581</v>
      </c>
      <c r="DY112" s="13">
        <v>2.7045388334071019</v>
      </c>
      <c r="DZ112" s="13">
        <v>62.598408529516128</v>
      </c>
      <c r="EA112" s="13">
        <v>38.398484430210061</v>
      </c>
      <c r="EB112" s="13">
        <v>-42.744484447953859</v>
      </c>
      <c r="EC112" s="13">
        <v>26.567098213738134</v>
      </c>
      <c r="ED112" s="13">
        <v>-38.447922423247519</v>
      </c>
      <c r="EE112" s="13">
        <v>25.357273630687622</v>
      </c>
      <c r="EF112" s="13">
        <v>70.062732324869188</v>
      </c>
      <c r="EG112" s="13">
        <v>-5.4495177054369073</v>
      </c>
      <c r="EI112" t="str">
        <f t="shared" si="156"/>
        <v>POWERGRID</v>
      </c>
      <c r="EJ112" s="12">
        <f t="shared" si="219"/>
        <v>105.20617</v>
      </c>
      <c r="EK112" s="12">
        <f t="shared" si="220"/>
        <v>81.615120000000005</v>
      </c>
      <c r="EL112" s="12">
        <f t="shared" si="221"/>
        <v>147.00792999999999</v>
      </c>
      <c r="EM112" s="12">
        <f t="shared" si="222"/>
        <v>54.911270000000002</v>
      </c>
      <c r="EN112" s="12">
        <f t="shared" si="223"/>
        <v>186.38041999999999</v>
      </c>
      <c r="EO112" s="12">
        <f t="shared" si="224"/>
        <v>180.72425999999999</v>
      </c>
      <c r="EP112" s="12">
        <f t="shared" si="225"/>
        <v>110.82647</v>
      </c>
      <c r="EQ112" s="12">
        <f t="shared" si="226"/>
        <v>78.276910000000001</v>
      </c>
      <c r="ER112" s="12">
        <f t="shared" si="227"/>
        <v>135.99590000000001</v>
      </c>
      <c r="ES112" s="12">
        <f t="shared" si="228"/>
        <v>104.26696</v>
      </c>
      <c r="ET112" s="12">
        <f t="shared" si="229"/>
        <v>175.22308000000001</v>
      </c>
      <c r="EU112" s="12">
        <f t="shared" si="230"/>
        <v>142.03444999999999</v>
      </c>
      <c r="EV112" s="12">
        <f t="shared" si="231"/>
        <v>83.819699999999997</v>
      </c>
      <c r="EW112" s="12">
        <f t="shared" si="232"/>
        <v>87.794070000000005</v>
      </c>
      <c r="EZ112" s="10" t="str">
        <f t="shared" si="157"/>
        <v>POWERGRID</v>
      </c>
      <c r="FA112" s="12">
        <f t="shared" si="233"/>
        <v>94.511439999999993</v>
      </c>
      <c r="FB112" s="12">
        <f t="shared" si="234"/>
        <v>130.12779999999998</v>
      </c>
      <c r="FC112" s="12">
        <f t="shared" si="235"/>
        <v>121.96728499999999</v>
      </c>
      <c r="FD112" s="12">
        <f t="shared" si="236"/>
        <v>120.68281076923076</v>
      </c>
      <c r="FF112" s="12"/>
      <c r="FG112" s="10" t="str">
        <f t="shared" si="158"/>
        <v>POWERGRID</v>
      </c>
      <c r="FH112" s="12">
        <f t="shared" si="250"/>
        <v>169.49395362999999</v>
      </c>
      <c r="FI112" s="12">
        <f t="shared" si="251"/>
        <v>129.33501101500002</v>
      </c>
      <c r="FJ112" s="12">
        <f t="shared" si="252"/>
        <v>232.07531751999997</v>
      </c>
      <c r="FK112" s="12">
        <f t="shared" si="253"/>
        <v>87.447753564999999</v>
      </c>
      <c r="FL112" s="12">
        <f t="shared" si="254"/>
        <v>295.87570677500003</v>
      </c>
      <c r="FM112" s="12">
        <f t="shared" si="255"/>
        <v>288.08435356000001</v>
      </c>
      <c r="FN112" s="12">
        <f t="shared" si="256"/>
        <v>177.175383305</v>
      </c>
      <c r="FO112" s="12">
        <f t="shared" si="257"/>
        <v>128.018297335</v>
      </c>
      <c r="FP112" s="12">
        <f t="shared" si="258"/>
        <v>223.59120531999997</v>
      </c>
      <c r="FQ112" s="12">
        <f t="shared" si="259"/>
        <v>176.65823778499998</v>
      </c>
      <c r="FR112" s="12">
        <f t="shared" si="260"/>
        <v>287.006133245</v>
      </c>
      <c r="FS112" s="12">
        <f t="shared" si="261"/>
        <v>228.95052271999998</v>
      </c>
      <c r="FT112" s="12">
        <f t="shared" si="262"/>
        <v>134.62709882999999</v>
      </c>
      <c r="FU112" s="12">
        <f t="shared" si="263"/>
        <v>142.38647499500001</v>
      </c>
      <c r="FX112" s="10" t="str">
        <f t="shared" si="173"/>
        <v>POWERGRID</v>
      </c>
      <c r="FY112" s="12">
        <f t="shared" si="237"/>
        <v>149.61936069999999</v>
      </c>
      <c r="FZ112" s="12">
        <f t="shared" si="238"/>
        <v>206.56362848700002</v>
      </c>
      <c r="GA112" s="12">
        <f t="shared" si="239"/>
        <v>195.20037854937499</v>
      </c>
      <c r="GB112" s="12">
        <f t="shared" si="240"/>
        <v>194.71011507461532</v>
      </c>
      <c r="GE112" s="10" t="str">
        <f t="shared" si="174"/>
        <v>POWERGRID</v>
      </c>
      <c r="GF112" s="8">
        <f t="shared" si="264"/>
        <v>71609</v>
      </c>
      <c r="GG112" s="8">
        <f t="shared" si="265"/>
        <v>75614</v>
      </c>
      <c r="GH112">
        <f t="shared" si="266"/>
        <v>65090</v>
      </c>
      <c r="GI112" s="8">
        <f t="shared" si="267"/>
        <v>46399</v>
      </c>
      <c r="GJ112" s="8">
        <f t="shared" si="268"/>
        <v>73949</v>
      </c>
      <c r="GK112" s="8">
        <f t="shared" si="269"/>
        <v>80734</v>
      </c>
      <c r="GL112">
        <f t="shared" si="270"/>
        <v>106178</v>
      </c>
      <c r="GM112" s="8">
        <f t="shared" si="271"/>
        <v>62008</v>
      </c>
      <c r="GN112" s="8">
        <f t="shared" si="272"/>
        <v>121054</v>
      </c>
      <c r="GO112" s="8">
        <f t="shared" si="273"/>
        <v>65663</v>
      </c>
      <c r="GP112" s="8">
        <f t="shared" si="274"/>
        <v>86146</v>
      </c>
      <c r="GQ112" s="8">
        <f t="shared" si="275"/>
        <v>104254</v>
      </c>
      <c r="GR112" s="8">
        <f t="shared" si="276"/>
        <v>63147</v>
      </c>
      <c r="GS112" s="8">
        <f t="shared" si="277"/>
        <v>47107</v>
      </c>
      <c r="GV112" s="10" t="str">
        <f t="shared" si="249"/>
        <v>POWERGRID</v>
      </c>
      <c r="GW112" s="8">
        <f t="shared" si="241"/>
        <v>62367.666666666664</v>
      </c>
      <c r="GX112" s="8">
        <f t="shared" si="242"/>
        <v>68357.2</v>
      </c>
      <c r="GY112" s="8">
        <f t="shared" si="243"/>
        <v>78878.25</v>
      </c>
      <c r="GZ112" s="8">
        <f t="shared" si="244"/>
        <v>76718.692307692312</v>
      </c>
      <c r="HC112" s="10" t="str">
        <f t="shared" si="189"/>
        <v>POWERGRID</v>
      </c>
      <c r="HD112" s="12">
        <f t="shared" si="278"/>
        <v>3.0686491616576994</v>
      </c>
      <c r="HE112" s="12">
        <f t="shared" si="279"/>
        <v>0.47709923664122139</v>
      </c>
      <c r="HF112" s="12">
        <f t="shared" si="280"/>
        <v>-1.2531328320802007</v>
      </c>
      <c r="HG112" s="12">
        <f t="shared" si="281"/>
        <v>0.25133521834747446</v>
      </c>
      <c r="HH112" s="12">
        <f t="shared" si="282"/>
        <v>0.53797468354430011</v>
      </c>
      <c r="HI112" s="12">
        <f t="shared" si="283"/>
        <v>-2.4969173859432696</v>
      </c>
      <c r="HJ112" s="12">
        <f t="shared" si="284"/>
        <v>-0.30740854595757761</v>
      </c>
      <c r="HK112" s="12">
        <f t="shared" si="285"/>
        <v>-1.9939577039274994</v>
      </c>
      <c r="HL112" s="12">
        <f t="shared" si="286"/>
        <v>-1.2220566318927044</v>
      </c>
      <c r="HM112" s="12">
        <f t="shared" si="287"/>
        <v>2.692778457772341</v>
      </c>
      <c r="HN112" s="12">
        <f t="shared" si="288"/>
        <v>1.8489501723597546</v>
      </c>
      <c r="HO112" s="12">
        <f t="shared" si="289"/>
        <v>-0.34385745545481899</v>
      </c>
      <c r="HP112" s="12">
        <f t="shared" si="290"/>
        <v>-2.4323502584372152</v>
      </c>
      <c r="HQ112" s="12">
        <f t="shared" si="291"/>
        <v>3.8522260814651057</v>
      </c>
      <c r="HT112" s="10" t="str">
        <f t="shared" si="204"/>
        <v>POWERGRID</v>
      </c>
      <c r="HU112" s="13">
        <f t="shared" si="292"/>
        <v>6.25</v>
      </c>
      <c r="HV112" s="12">
        <f t="shared" si="293"/>
        <v>4.5999999999999943</v>
      </c>
      <c r="HW112" s="12">
        <f t="shared" si="294"/>
        <v>3.5999999999999943</v>
      </c>
      <c r="HX112" s="12">
        <f t="shared" si="295"/>
        <v>3.8499999999999943</v>
      </c>
      <c r="HY112">
        <f t="shared" si="296"/>
        <v>4.3499999999999943</v>
      </c>
      <c r="HZ112" s="12">
        <f t="shared" si="297"/>
        <v>4.3000000000000114</v>
      </c>
      <c r="IA112" s="12">
        <f t="shared" si="298"/>
        <v>6.1500000000000057</v>
      </c>
      <c r="IB112" s="12">
        <f t="shared" si="299"/>
        <v>3.8499999999999943</v>
      </c>
      <c r="IC112" s="12">
        <f t="shared" si="300"/>
        <v>7.0499999999999829</v>
      </c>
      <c r="ID112" s="12">
        <f t="shared" si="301"/>
        <v>9</v>
      </c>
      <c r="IE112">
        <f t="shared" si="302"/>
        <v>9.1999999999999886</v>
      </c>
      <c r="IF112" s="12">
        <f t="shared" si="303"/>
        <v>5.4500000000000171</v>
      </c>
      <c r="IG112" s="12">
        <f t="shared" si="304"/>
        <v>7.6500000000000057</v>
      </c>
      <c r="IH112" s="12">
        <f t="shared" si="305"/>
        <v>8.3499999999999943</v>
      </c>
      <c r="II112" s="13" t="str">
        <f t="shared" si="245"/>
        <v/>
      </c>
      <c r="IJ112" t="str">
        <f t="shared" si="246"/>
        <v/>
      </c>
      <c r="IK112" t="str">
        <f t="shared" si="247"/>
        <v/>
      </c>
      <c r="IL112" t="str">
        <f t="shared" si="248"/>
        <v/>
      </c>
    </row>
    <row r="113" spans="1:246" x14ac:dyDescent="0.25">
      <c r="A113" t="s">
        <v>120</v>
      </c>
      <c r="B113" s="10">
        <v>43951</v>
      </c>
      <c r="C113" s="12">
        <v>16.442350000000001</v>
      </c>
      <c r="D113" s="12">
        <v>169.30950394000001</v>
      </c>
      <c r="E113" s="8">
        <v>82889</v>
      </c>
      <c r="F113" s="12">
        <v>-0.42108391954820179</v>
      </c>
      <c r="G113" s="13">
        <v>59.400000000000091</v>
      </c>
      <c r="H113" s="10" t="s">
        <v>120</v>
      </c>
      <c r="I113" s="10">
        <v>43950</v>
      </c>
      <c r="J113" s="12">
        <v>23.24999</v>
      </c>
      <c r="K113" s="12">
        <v>235.31059484000002</v>
      </c>
      <c r="L113" s="8">
        <v>81344</v>
      </c>
      <c r="M113" s="12">
        <v>2.9371271225332793</v>
      </c>
      <c r="N113" s="12">
        <v>80.549999999999955</v>
      </c>
      <c r="O113" s="12" t="s">
        <v>120</v>
      </c>
      <c r="P113" s="10">
        <v>43949</v>
      </c>
      <c r="Q113" s="12">
        <v>9.4649599999999996</v>
      </c>
      <c r="R113" s="12">
        <v>91.594490089999994</v>
      </c>
      <c r="S113">
        <v>36844</v>
      </c>
      <c r="T113" s="12">
        <v>1.8672199170124482</v>
      </c>
      <c r="U113" s="12">
        <v>28</v>
      </c>
      <c r="V113" s="12" t="s">
        <v>120</v>
      </c>
      <c r="W113" s="7">
        <v>43948</v>
      </c>
      <c r="X113" s="12">
        <v>26.456240000000001</v>
      </c>
      <c r="Y113" s="12">
        <v>253.58430553000002</v>
      </c>
      <c r="Z113" s="8">
        <v>96426</v>
      </c>
      <c r="AA113" s="12">
        <v>1.73894825057616</v>
      </c>
      <c r="AB113" s="12">
        <v>61.25</v>
      </c>
      <c r="AC113" s="8" t="s">
        <v>120</v>
      </c>
      <c r="AD113" s="10">
        <v>43945</v>
      </c>
      <c r="AE113" s="12">
        <v>14.58234</v>
      </c>
      <c r="AF113" s="12">
        <v>141.276086405</v>
      </c>
      <c r="AG113" s="8">
        <v>58165</v>
      </c>
      <c r="AH113" s="12">
        <v>-1.5264429254252991</v>
      </c>
      <c r="AI113">
        <v>39.399999999999977</v>
      </c>
      <c r="AJ113" s="12" t="s">
        <v>120</v>
      </c>
      <c r="AK113" s="7">
        <v>43944</v>
      </c>
      <c r="AL113" s="12">
        <v>17.14303</v>
      </c>
      <c r="AM113" s="12">
        <v>168.70014196</v>
      </c>
      <c r="AN113" s="8">
        <v>85645</v>
      </c>
      <c r="AO113" s="12">
        <v>-1.5269868467469614</v>
      </c>
      <c r="AP113" s="12">
        <v>47</v>
      </c>
      <c r="AQ113" t="s">
        <v>120</v>
      </c>
      <c r="AR113" s="10">
        <v>43943</v>
      </c>
      <c r="AS113" s="12">
        <v>15.845179999999999</v>
      </c>
      <c r="AT113" s="12">
        <v>157.58003363</v>
      </c>
      <c r="AU113">
        <v>68874</v>
      </c>
      <c r="AV113" s="12">
        <v>-3.3825816485225464</v>
      </c>
      <c r="AW113" s="12">
        <v>40</v>
      </c>
      <c r="AX113" s="10" t="s">
        <v>120</v>
      </c>
      <c r="AY113" s="10">
        <v>43942</v>
      </c>
      <c r="AZ113" s="12">
        <v>18.936879999999999</v>
      </c>
      <c r="BA113" s="12">
        <v>195.37888039500001</v>
      </c>
      <c r="BB113" s="8">
        <v>81055</v>
      </c>
      <c r="BC113" s="12">
        <v>-8.6538461538461586</v>
      </c>
      <c r="BD113" s="12">
        <v>81.849999999999909</v>
      </c>
      <c r="BE113" s="12" t="s">
        <v>120</v>
      </c>
      <c r="BF113" s="10">
        <v>43941</v>
      </c>
      <c r="BG113" s="12">
        <v>18.957519999999999</v>
      </c>
      <c r="BH113" s="12">
        <v>217.00385358000003</v>
      </c>
      <c r="BI113">
        <v>75724</v>
      </c>
      <c r="BJ113" s="12">
        <v>-7.3908083441981782</v>
      </c>
      <c r="BK113" s="12">
        <v>125</v>
      </c>
      <c r="BL113" s="12" t="s">
        <v>120</v>
      </c>
      <c r="BM113" s="7">
        <v>43938</v>
      </c>
      <c r="BN113" s="12">
        <v>22.158259999999999</v>
      </c>
      <c r="BO113" s="12">
        <v>271.14183486999997</v>
      </c>
      <c r="BP113" s="8">
        <v>98858</v>
      </c>
      <c r="BQ113" s="12">
        <v>3.7913878881454837</v>
      </c>
      <c r="BR113" s="12">
        <v>76.200000000000045</v>
      </c>
      <c r="BS113" t="s">
        <v>120</v>
      </c>
      <c r="BT113" s="10">
        <v>43937</v>
      </c>
      <c r="BU113" s="12">
        <v>22.307289999999998</v>
      </c>
      <c r="BV113" s="12">
        <v>248.55585984000001</v>
      </c>
      <c r="BW113" s="8">
        <v>93963</v>
      </c>
      <c r="BX113" s="12">
        <v>9.9958254093418066</v>
      </c>
      <c r="BY113">
        <v>155.70000000000005</v>
      </c>
      <c r="BZ113" s="12" t="s">
        <v>120</v>
      </c>
      <c r="CA113" s="7">
        <v>43936</v>
      </c>
      <c r="CB113" s="12">
        <v>22.67773</v>
      </c>
      <c r="CC113" s="12">
        <v>235.04670555999999</v>
      </c>
      <c r="CD113" s="8">
        <v>106231</v>
      </c>
      <c r="CE113" s="12">
        <v>9.9611901681759409</v>
      </c>
      <c r="CF113" s="12">
        <v>130.34999999999991</v>
      </c>
      <c r="CG113" s="12" t="s">
        <v>120</v>
      </c>
      <c r="CH113" s="10">
        <v>43934</v>
      </c>
      <c r="CI113" s="12">
        <v>15.145659999999999</v>
      </c>
      <c r="CJ113" s="12">
        <v>151.59693094000002</v>
      </c>
      <c r="CK113" s="8">
        <v>89589</v>
      </c>
      <c r="CL113" s="12">
        <v>-4.5801526717557248</v>
      </c>
      <c r="CM113" s="12">
        <v>40</v>
      </c>
      <c r="CN113" s="12" t="s">
        <v>120</v>
      </c>
      <c r="CO113" s="10">
        <v>43930</v>
      </c>
      <c r="CP113" s="12">
        <v>20.18047</v>
      </c>
      <c r="CQ113" s="12">
        <v>205.09511247999998</v>
      </c>
      <c r="CR113" s="8">
        <v>101337</v>
      </c>
      <c r="CS113" s="12">
        <v>5.8412381427858211</v>
      </c>
      <c r="CT113" s="12">
        <v>116.60000000000002</v>
      </c>
      <c r="CU113" s="12" t="s">
        <v>120</v>
      </c>
      <c r="CV113" s="10">
        <v>43929</v>
      </c>
      <c r="CW113" s="12">
        <v>20.588529999999999</v>
      </c>
      <c r="CX113" s="12">
        <v>206.18167220999999</v>
      </c>
      <c r="CY113" s="8">
        <v>91712</v>
      </c>
      <c r="CZ113" s="12">
        <v>-0.25411061285500297</v>
      </c>
      <c r="DA113" s="12">
        <v>104.65000000000009</v>
      </c>
      <c r="DD113" t="str">
        <f t="shared" si="154"/>
        <v>PVR</v>
      </c>
      <c r="DE113" s="12">
        <v>-29.280184636638552</v>
      </c>
      <c r="DF113" s="12">
        <v>145.64277080938538</v>
      </c>
      <c r="DG113" s="12">
        <v>-64.224092312437449</v>
      </c>
      <c r="DH113" s="12">
        <v>81.42657488441499</v>
      </c>
      <c r="DI113" s="12">
        <v>-14.937207716488853</v>
      </c>
      <c r="DJ113" s="12">
        <v>8.1908189114923307</v>
      </c>
      <c r="DK113" s="12">
        <v>-16.326343093476854</v>
      </c>
      <c r="DL113" s="12">
        <v>-0.10887500052749628</v>
      </c>
      <c r="DM113" s="12">
        <v>-14.444906775170974</v>
      </c>
      <c r="DN113" s="12">
        <v>-0.66807756567471788</v>
      </c>
      <c r="DO113" s="12">
        <v>-1.6334968270633881</v>
      </c>
      <c r="DP113" s="12">
        <v>49.7308800012677</v>
      </c>
      <c r="DQ113" s="12">
        <v>-24.94892338979221</v>
      </c>
      <c r="DT113" t="str">
        <f t="shared" si="155"/>
        <v>PVR</v>
      </c>
      <c r="DU113" s="13">
        <v>-28.048499450217108</v>
      </c>
      <c r="DV113" s="13">
        <v>156.90474897429502</v>
      </c>
      <c r="DW113" s="13">
        <v>-63.880063516326722</v>
      </c>
      <c r="DX113" s="13">
        <v>79.495562188099541</v>
      </c>
      <c r="DY113" s="13">
        <v>-16.25609512616915</v>
      </c>
      <c r="DZ113" s="13">
        <v>7.0568003279591593</v>
      </c>
      <c r="EA113" s="13">
        <v>-19.34643431704675</v>
      </c>
      <c r="EB113" s="13">
        <v>-9.9652484636766214</v>
      </c>
      <c r="EC113" s="13">
        <v>-19.966664795920046</v>
      </c>
      <c r="ED113" s="13">
        <v>9.0868809307247744</v>
      </c>
      <c r="EE113" s="13">
        <v>5.7474340037289133</v>
      </c>
      <c r="EF113" s="13">
        <v>55.047139874505937</v>
      </c>
      <c r="EG113" s="13">
        <v>-26.084571637569802</v>
      </c>
      <c r="EI113" t="str">
        <f t="shared" si="156"/>
        <v>PVR</v>
      </c>
      <c r="EJ113" s="12">
        <f t="shared" si="219"/>
        <v>16.442350000000001</v>
      </c>
      <c r="EK113" s="12">
        <f t="shared" si="220"/>
        <v>23.24999</v>
      </c>
      <c r="EL113" s="12">
        <f t="shared" si="221"/>
        <v>9.4649599999999996</v>
      </c>
      <c r="EM113" s="12">
        <f t="shared" si="222"/>
        <v>26.456240000000001</v>
      </c>
      <c r="EN113" s="12">
        <f t="shared" si="223"/>
        <v>14.58234</v>
      </c>
      <c r="EO113" s="12">
        <f t="shared" si="224"/>
        <v>17.14303</v>
      </c>
      <c r="EP113" s="12">
        <f t="shared" si="225"/>
        <v>15.845179999999999</v>
      </c>
      <c r="EQ113" s="12">
        <f t="shared" si="226"/>
        <v>18.936879999999999</v>
      </c>
      <c r="ER113" s="12">
        <f t="shared" si="227"/>
        <v>18.957519999999999</v>
      </c>
      <c r="ES113" s="12">
        <f t="shared" si="228"/>
        <v>22.158259999999999</v>
      </c>
      <c r="ET113" s="12">
        <f t="shared" si="229"/>
        <v>22.307289999999998</v>
      </c>
      <c r="EU113" s="12">
        <f t="shared" si="230"/>
        <v>22.67773</v>
      </c>
      <c r="EV113" s="12">
        <f t="shared" si="231"/>
        <v>15.145659999999999</v>
      </c>
      <c r="EW113" s="12">
        <f t="shared" si="232"/>
        <v>20.18047</v>
      </c>
      <c r="EZ113" s="10" t="str">
        <f t="shared" si="157"/>
        <v>PVR</v>
      </c>
      <c r="FA113" s="12">
        <f t="shared" si="233"/>
        <v>19.72373</v>
      </c>
      <c r="FB113" s="12">
        <f t="shared" si="234"/>
        <v>18.179311999999999</v>
      </c>
      <c r="FC113" s="12">
        <f t="shared" si="235"/>
        <v>18.079517499999998</v>
      </c>
      <c r="FD113" s="12">
        <f t="shared" si="236"/>
        <v>19.008119230769232</v>
      </c>
      <c r="FF113" s="12"/>
      <c r="FG113" s="10" t="str">
        <f t="shared" si="158"/>
        <v>PVR</v>
      </c>
      <c r="FH113" s="12">
        <f t="shared" si="250"/>
        <v>169.30950394000001</v>
      </c>
      <c r="FI113" s="12">
        <f t="shared" si="251"/>
        <v>235.31059484000002</v>
      </c>
      <c r="FJ113" s="12">
        <f t="shared" si="252"/>
        <v>91.594490089999994</v>
      </c>
      <c r="FK113" s="12">
        <f t="shared" si="253"/>
        <v>253.58430553000002</v>
      </c>
      <c r="FL113" s="12">
        <f t="shared" si="254"/>
        <v>141.276086405</v>
      </c>
      <c r="FM113" s="12">
        <f t="shared" si="255"/>
        <v>168.70014196</v>
      </c>
      <c r="FN113" s="12">
        <f t="shared" si="256"/>
        <v>157.58003363</v>
      </c>
      <c r="FO113" s="12">
        <f t="shared" si="257"/>
        <v>195.37888039500001</v>
      </c>
      <c r="FP113" s="12">
        <f t="shared" si="258"/>
        <v>217.00385358000003</v>
      </c>
      <c r="FQ113" s="12">
        <f t="shared" si="259"/>
        <v>271.14183486999997</v>
      </c>
      <c r="FR113" s="12">
        <f t="shared" si="260"/>
        <v>248.55585984000001</v>
      </c>
      <c r="FS113" s="12">
        <f t="shared" si="261"/>
        <v>235.04670555999999</v>
      </c>
      <c r="FT113" s="12">
        <f t="shared" si="262"/>
        <v>151.59693094000002</v>
      </c>
      <c r="FU113" s="12">
        <f t="shared" si="263"/>
        <v>205.09511247999998</v>
      </c>
      <c r="FX113" s="10" t="str">
        <f t="shared" si="173"/>
        <v>PVR</v>
      </c>
      <c r="FY113" s="12">
        <f t="shared" si="237"/>
        <v>193.4964634866667</v>
      </c>
      <c r="FZ113" s="12">
        <f t="shared" si="238"/>
        <v>178.09312376500003</v>
      </c>
      <c r="GA113" s="12">
        <f t="shared" si="239"/>
        <v>182.55354830375001</v>
      </c>
      <c r="GB113" s="12">
        <f t="shared" si="240"/>
        <v>197.83575616307692</v>
      </c>
      <c r="GE113" s="10" t="str">
        <f t="shared" si="174"/>
        <v>PVR</v>
      </c>
      <c r="GF113" s="8">
        <f t="shared" si="264"/>
        <v>82889</v>
      </c>
      <c r="GG113" s="8">
        <f t="shared" si="265"/>
        <v>81344</v>
      </c>
      <c r="GH113">
        <f t="shared" si="266"/>
        <v>36844</v>
      </c>
      <c r="GI113" s="8">
        <f t="shared" si="267"/>
        <v>96426</v>
      </c>
      <c r="GJ113" s="8">
        <f t="shared" si="268"/>
        <v>58165</v>
      </c>
      <c r="GK113" s="8">
        <f t="shared" si="269"/>
        <v>85645</v>
      </c>
      <c r="GL113">
        <f t="shared" si="270"/>
        <v>68874</v>
      </c>
      <c r="GM113" s="8">
        <f t="shared" si="271"/>
        <v>81055</v>
      </c>
      <c r="GN113" s="8">
        <f t="shared" si="272"/>
        <v>75724</v>
      </c>
      <c r="GO113" s="8">
        <f t="shared" si="273"/>
        <v>98858</v>
      </c>
      <c r="GP113" s="8">
        <f t="shared" si="274"/>
        <v>93963</v>
      </c>
      <c r="GQ113" s="8">
        <f t="shared" si="275"/>
        <v>106231</v>
      </c>
      <c r="GR113" s="8">
        <f t="shared" si="276"/>
        <v>89589</v>
      </c>
      <c r="GS113" s="8">
        <f t="shared" si="277"/>
        <v>101337</v>
      </c>
      <c r="GV113" s="10" t="str">
        <f t="shared" si="249"/>
        <v>PVR</v>
      </c>
      <c r="GW113" s="8">
        <f t="shared" si="241"/>
        <v>71538</v>
      </c>
      <c r="GX113" s="8">
        <f t="shared" si="242"/>
        <v>71684.800000000003</v>
      </c>
      <c r="GY113" s="8">
        <f t="shared" si="243"/>
        <v>73009.625</v>
      </c>
      <c r="GZ113" s="8">
        <f t="shared" si="244"/>
        <v>82619.61538461539</v>
      </c>
      <c r="HC113" s="10" t="str">
        <f t="shared" si="189"/>
        <v>PVR</v>
      </c>
      <c r="HD113" s="12">
        <f t="shared" si="278"/>
        <v>-0.42108391954820179</v>
      </c>
      <c r="HE113" s="12">
        <f t="shared" si="279"/>
        <v>2.9371271225332793</v>
      </c>
      <c r="HF113" s="12">
        <f t="shared" si="280"/>
        <v>1.8672199170124482</v>
      </c>
      <c r="HG113" s="12">
        <f t="shared" si="281"/>
        <v>1.73894825057616</v>
      </c>
      <c r="HH113" s="12">
        <f t="shared" si="282"/>
        <v>-1.5264429254252991</v>
      </c>
      <c r="HI113" s="12">
        <f t="shared" si="283"/>
        <v>-1.5269868467469614</v>
      </c>
      <c r="HJ113" s="12">
        <f t="shared" si="284"/>
        <v>-3.3825816485225464</v>
      </c>
      <c r="HK113" s="12">
        <f t="shared" si="285"/>
        <v>-8.6538461538461586</v>
      </c>
      <c r="HL113" s="12">
        <f t="shared" si="286"/>
        <v>-7.3908083441981782</v>
      </c>
      <c r="HM113" s="12">
        <f t="shared" si="287"/>
        <v>3.7913878881454837</v>
      </c>
      <c r="HN113" s="12">
        <f t="shared" si="288"/>
        <v>9.9958254093418066</v>
      </c>
      <c r="HO113" s="12">
        <f t="shared" si="289"/>
        <v>9.9611901681759409</v>
      </c>
      <c r="HP113" s="12">
        <f t="shared" si="290"/>
        <v>-4.5801526717557248</v>
      </c>
      <c r="HQ113" s="12">
        <f t="shared" si="291"/>
        <v>5.8412381427858211</v>
      </c>
      <c r="HT113" s="10" t="str">
        <f t="shared" si="204"/>
        <v>PVR</v>
      </c>
      <c r="HU113" s="13">
        <f t="shared" si="292"/>
        <v>59.400000000000091</v>
      </c>
      <c r="HV113" s="12">
        <f t="shared" si="293"/>
        <v>80.549999999999955</v>
      </c>
      <c r="HW113" s="12">
        <f t="shared" si="294"/>
        <v>28</v>
      </c>
      <c r="HX113" s="12">
        <f t="shared" si="295"/>
        <v>61.25</v>
      </c>
      <c r="HY113">
        <f t="shared" si="296"/>
        <v>39.399999999999977</v>
      </c>
      <c r="HZ113" s="12">
        <f t="shared" si="297"/>
        <v>47</v>
      </c>
      <c r="IA113" s="12">
        <f t="shared" si="298"/>
        <v>40</v>
      </c>
      <c r="IB113" s="12">
        <f t="shared" si="299"/>
        <v>81.849999999999909</v>
      </c>
      <c r="IC113" s="12">
        <f t="shared" si="300"/>
        <v>125</v>
      </c>
      <c r="ID113" s="12">
        <f t="shared" si="301"/>
        <v>76.200000000000045</v>
      </c>
      <c r="IE113">
        <f t="shared" si="302"/>
        <v>155.70000000000005</v>
      </c>
      <c r="IF113" s="12">
        <f t="shared" si="303"/>
        <v>130.34999999999991</v>
      </c>
      <c r="IG113" s="12">
        <f t="shared" si="304"/>
        <v>40</v>
      </c>
      <c r="IH113" s="12">
        <f t="shared" si="305"/>
        <v>116.60000000000002</v>
      </c>
      <c r="II113" s="13" t="str">
        <f t="shared" si="245"/>
        <v/>
      </c>
      <c r="IJ113" t="str">
        <f t="shared" si="246"/>
        <v/>
      </c>
      <c r="IK113" t="str">
        <f t="shared" si="247"/>
        <v/>
      </c>
      <c r="IL113" t="str">
        <f t="shared" si="248"/>
        <v/>
      </c>
    </row>
    <row r="114" spans="1:246" x14ac:dyDescent="0.25">
      <c r="A114" t="s">
        <v>121</v>
      </c>
      <c r="B114" s="10">
        <v>43951</v>
      </c>
      <c r="C114" s="12">
        <v>6.0437200000000004</v>
      </c>
      <c r="D114" s="12">
        <v>33.977581694999998</v>
      </c>
      <c r="E114" s="8">
        <v>14319</v>
      </c>
      <c r="F114" s="12">
        <v>1.2777220041982293</v>
      </c>
      <c r="G114" s="13">
        <v>30.549999999999955</v>
      </c>
      <c r="H114" s="10" t="s">
        <v>121</v>
      </c>
      <c r="I114" s="10">
        <v>43950</v>
      </c>
      <c r="J114" s="12">
        <v>6.10792</v>
      </c>
      <c r="K114" s="12">
        <v>33.150744250000002</v>
      </c>
      <c r="L114" s="8">
        <v>29900</v>
      </c>
      <c r="M114" s="12">
        <v>2.6022304832713754</v>
      </c>
      <c r="N114" s="12">
        <v>17.299999999999955</v>
      </c>
      <c r="O114" s="12" t="s">
        <v>121</v>
      </c>
      <c r="P114" s="10">
        <v>43949</v>
      </c>
      <c r="Q114" s="12">
        <v>5.4057300000000001</v>
      </c>
      <c r="R114" s="12">
        <v>28.95122473</v>
      </c>
      <c r="S114">
        <v>11517</v>
      </c>
      <c r="T114" s="12">
        <v>2.80320366132724</v>
      </c>
      <c r="U114" s="12">
        <v>15</v>
      </c>
      <c r="V114" s="12" t="s">
        <v>121</v>
      </c>
      <c r="W114" s="7">
        <v>43948</v>
      </c>
      <c r="X114" s="12">
        <v>8.1413799999999998</v>
      </c>
      <c r="Y114" s="12">
        <v>43.205911395000001</v>
      </c>
      <c r="Z114" s="8">
        <v>23023</v>
      </c>
      <c r="AA114" s="12">
        <v>-2.9829941455255007</v>
      </c>
      <c r="AB114" s="12">
        <v>33.75</v>
      </c>
      <c r="AC114" s="8" t="s">
        <v>121</v>
      </c>
      <c r="AD114" s="10">
        <v>43945</v>
      </c>
      <c r="AE114" s="12">
        <v>7.2235399999999998</v>
      </c>
      <c r="AF114" s="12">
        <v>40.316892535000001</v>
      </c>
      <c r="AG114" s="8">
        <v>30759</v>
      </c>
      <c r="AH114" s="12">
        <v>-5.7600845516998493</v>
      </c>
      <c r="AI114">
        <v>50.399999999999977</v>
      </c>
      <c r="AJ114" s="12" t="s">
        <v>121</v>
      </c>
      <c r="AK114" s="7">
        <v>43944</v>
      </c>
      <c r="AL114" s="12">
        <v>4.1097000000000001</v>
      </c>
      <c r="AM114" s="12">
        <v>23.449671469999998</v>
      </c>
      <c r="AN114" s="8">
        <v>13006</v>
      </c>
      <c r="AO114" s="12">
        <v>1.1600928074245942</v>
      </c>
      <c r="AP114" s="12">
        <v>24.5</v>
      </c>
      <c r="AQ114" t="s">
        <v>121</v>
      </c>
      <c r="AR114" s="10">
        <v>43943</v>
      </c>
      <c r="AS114" s="12">
        <v>5.6187699999999996</v>
      </c>
      <c r="AT114" s="12">
        <v>31.190175450000002</v>
      </c>
      <c r="AU114">
        <v>19705</v>
      </c>
      <c r="AV114" s="12">
        <v>1.7365215019547149</v>
      </c>
      <c r="AW114" s="12">
        <v>23.699999999999932</v>
      </c>
      <c r="AX114" s="10" t="s">
        <v>121</v>
      </c>
      <c r="AY114" s="10">
        <v>43942</v>
      </c>
      <c r="AZ114" s="12">
        <v>5.0834799999999998</v>
      </c>
      <c r="BA114" s="12">
        <v>27.708494214999998</v>
      </c>
      <c r="BB114" s="8">
        <v>14857</v>
      </c>
      <c r="BC114" s="12">
        <v>-1.2563268257411506</v>
      </c>
      <c r="BD114" s="12">
        <v>27.899999999999977</v>
      </c>
      <c r="BE114" s="12" t="s">
        <v>121</v>
      </c>
      <c r="BF114" s="10">
        <v>43941</v>
      </c>
      <c r="BG114" s="12">
        <v>5.2010800000000001</v>
      </c>
      <c r="BH114" s="12">
        <v>28.698355599999999</v>
      </c>
      <c r="BI114">
        <v>13402</v>
      </c>
      <c r="BJ114" s="12">
        <v>1.8262313226341962</v>
      </c>
      <c r="BK114" s="12">
        <v>20.549999999999955</v>
      </c>
      <c r="BL114" s="12" t="s">
        <v>121</v>
      </c>
      <c r="BM114" s="7">
        <v>43938</v>
      </c>
      <c r="BN114" s="12">
        <v>10.40269</v>
      </c>
      <c r="BO114" s="12">
        <v>56.705999775000002</v>
      </c>
      <c r="BP114" s="8">
        <v>30613</v>
      </c>
      <c r="BQ114" s="12">
        <v>3.3707865168539195</v>
      </c>
      <c r="BR114" s="12">
        <v>32.399999999999977</v>
      </c>
      <c r="BS114" t="s">
        <v>121</v>
      </c>
      <c r="BT114" s="10">
        <v>43937</v>
      </c>
      <c r="BU114" s="12">
        <v>14.10534</v>
      </c>
      <c r="BV114" s="12">
        <v>73.054176325</v>
      </c>
      <c r="BW114" s="8">
        <v>30017</v>
      </c>
      <c r="BX114" s="12">
        <v>2.1190130624092975</v>
      </c>
      <c r="BY114">
        <v>24.399999999999977</v>
      </c>
      <c r="BZ114" s="12" t="s">
        <v>121</v>
      </c>
      <c r="CA114" s="7">
        <v>43936</v>
      </c>
      <c r="CB114" s="12">
        <v>16.21621</v>
      </c>
      <c r="CC114" s="12">
        <v>85.202718855000001</v>
      </c>
      <c r="CD114" s="8">
        <v>35867</v>
      </c>
      <c r="CE114" s="12">
        <v>2.6425178147268342</v>
      </c>
      <c r="CF114" s="12">
        <v>38.100000000000023</v>
      </c>
      <c r="CG114" s="12" t="s">
        <v>121</v>
      </c>
      <c r="CH114" s="10">
        <v>43934</v>
      </c>
      <c r="CI114" s="12">
        <v>13.957039999999999</v>
      </c>
      <c r="CJ114" s="12">
        <v>70.416302439999995</v>
      </c>
      <c r="CK114" s="8">
        <v>39147</v>
      </c>
      <c r="CL114" s="12">
        <v>1.7674982325017674</v>
      </c>
      <c r="CM114" s="12">
        <v>50.499999999999943</v>
      </c>
      <c r="CN114" s="12" t="s">
        <v>121</v>
      </c>
      <c r="CO114" s="10">
        <v>43930</v>
      </c>
      <c r="CP114" s="12">
        <v>8.82606</v>
      </c>
      <c r="CQ114" s="12">
        <v>42.774311410000003</v>
      </c>
      <c r="CR114" s="8">
        <v>20258</v>
      </c>
      <c r="CS114" s="12">
        <v>6.4224137931034511</v>
      </c>
      <c r="CT114" s="12">
        <v>42.550000000000011</v>
      </c>
      <c r="CU114" s="12" t="s">
        <v>121</v>
      </c>
      <c r="CV114" s="10">
        <v>43929</v>
      </c>
      <c r="CW114" s="12">
        <v>10.886559999999999</v>
      </c>
      <c r="CX114" s="12">
        <v>51.840348329999998</v>
      </c>
      <c r="CY114" s="8">
        <v>27984</v>
      </c>
      <c r="CZ114" s="12">
        <v>-2.6248069994853318</v>
      </c>
      <c r="DA114" s="12">
        <v>50</v>
      </c>
      <c r="DD114" t="str">
        <f t="shared" si="154"/>
        <v>RAMCOCEM</v>
      </c>
      <c r="DE114" s="12">
        <v>-1.0510943168869205</v>
      </c>
      <c r="DF114" s="12">
        <v>12.989734966415265</v>
      </c>
      <c r="DG114" s="12">
        <v>-33.601797238306034</v>
      </c>
      <c r="DH114" s="12">
        <v>12.706235446886152</v>
      </c>
      <c r="DI114" s="12">
        <v>75.768060929021573</v>
      </c>
      <c r="DJ114" s="12">
        <v>-26.857657458838847</v>
      </c>
      <c r="DK114" s="12">
        <v>10.529991265825769</v>
      </c>
      <c r="DL114" s="12">
        <v>-2.2610688549301368</v>
      </c>
      <c r="DM114" s="12">
        <v>-50.002547418023603</v>
      </c>
      <c r="DN114" s="12">
        <v>-26.249987593351172</v>
      </c>
      <c r="DO114" s="12">
        <v>-13.017036656530721</v>
      </c>
      <c r="DP114" s="12">
        <v>16.186598304511566</v>
      </c>
      <c r="DQ114" s="12">
        <v>58.134433711078316</v>
      </c>
      <c r="DT114" t="str">
        <f t="shared" si="155"/>
        <v>RAMCOCEM</v>
      </c>
      <c r="DU114" s="13">
        <v>2.4941746066530475</v>
      </c>
      <c r="DV114" s="13">
        <v>14.50549867635946</v>
      </c>
      <c r="DW114" s="13">
        <v>-32.992445257501551</v>
      </c>
      <c r="DX114" s="13">
        <v>7.1657776141650249</v>
      </c>
      <c r="DY114" s="13">
        <v>71.929455756251599</v>
      </c>
      <c r="DZ114" s="13">
        <v>-24.817122277521538</v>
      </c>
      <c r="EA114" s="13">
        <v>12.565393153393353</v>
      </c>
      <c r="EB114" s="13">
        <v>-3.449191998303907</v>
      </c>
      <c r="EC114" s="13">
        <v>-49.390971477673766</v>
      </c>
      <c r="ED114" s="13">
        <v>-22.378154641386956</v>
      </c>
      <c r="EE114" s="13">
        <v>-14.258397728685956</v>
      </c>
      <c r="EF114" s="13">
        <v>20.998569795111223</v>
      </c>
      <c r="EG114" s="13">
        <v>64.622877888193671</v>
      </c>
      <c r="EI114" t="str">
        <f t="shared" si="156"/>
        <v>RAMCOCEM</v>
      </c>
      <c r="EJ114" s="12">
        <f t="shared" si="219"/>
        <v>6.0437200000000004</v>
      </c>
      <c r="EK114" s="12">
        <f t="shared" si="220"/>
        <v>6.10792</v>
      </c>
      <c r="EL114" s="12">
        <f t="shared" si="221"/>
        <v>5.4057300000000001</v>
      </c>
      <c r="EM114" s="12">
        <f t="shared" si="222"/>
        <v>8.1413799999999998</v>
      </c>
      <c r="EN114" s="12">
        <f t="shared" si="223"/>
        <v>7.2235399999999998</v>
      </c>
      <c r="EO114" s="12">
        <f t="shared" si="224"/>
        <v>4.1097000000000001</v>
      </c>
      <c r="EP114" s="12">
        <f t="shared" si="225"/>
        <v>5.6187699999999996</v>
      </c>
      <c r="EQ114" s="12">
        <f t="shared" si="226"/>
        <v>5.0834799999999998</v>
      </c>
      <c r="ER114" s="12">
        <f t="shared" si="227"/>
        <v>5.2010800000000001</v>
      </c>
      <c r="ES114" s="12">
        <f t="shared" si="228"/>
        <v>10.40269</v>
      </c>
      <c r="ET114" s="12">
        <f t="shared" si="229"/>
        <v>14.10534</v>
      </c>
      <c r="EU114" s="12">
        <f t="shared" si="230"/>
        <v>16.21621</v>
      </c>
      <c r="EV114" s="12">
        <f t="shared" si="231"/>
        <v>13.957039999999999</v>
      </c>
      <c r="EW114" s="12">
        <f t="shared" si="232"/>
        <v>8.82606</v>
      </c>
      <c r="EZ114" s="10" t="str">
        <f t="shared" si="157"/>
        <v>RAMCOCEM</v>
      </c>
      <c r="FA114" s="12">
        <f t="shared" si="233"/>
        <v>6.5516766666666664</v>
      </c>
      <c r="FB114" s="12">
        <f t="shared" si="234"/>
        <v>6.197654</v>
      </c>
      <c r="FC114" s="12">
        <f t="shared" si="235"/>
        <v>5.8614499999999996</v>
      </c>
      <c r="FD114" s="12">
        <f t="shared" si="236"/>
        <v>8.4922261538461541</v>
      </c>
      <c r="FF114" s="12"/>
      <c r="FG114" s="10" t="str">
        <f t="shared" si="158"/>
        <v>RAMCOCEM</v>
      </c>
      <c r="FH114" s="12">
        <f t="shared" si="250"/>
        <v>33.977581694999998</v>
      </c>
      <c r="FI114" s="12">
        <f t="shared" si="251"/>
        <v>33.150744250000002</v>
      </c>
      <c r="FJ114" s="12">
        <f t="shared" si="252"/>
        <v>28.95122473</v>
      </c>
      <c r="FK114" s="12">
        <f t="shared" si="253"/>
        <v>43.205911395000001</v>
      </c>
      <c r="FL114" s="12">
        <f t="shared" si="254"/>
        <v>40.316892535000001</v>
      </c>
      <c r="FM114" s="12">
        <f t="shared" si="255"/>
        <v>23.449671469999998</v>
      </c>
      <c r="FN114" s="12">
        <f t="shared" si="256"/>
        <v>31.190175450000002</v>
      </c>
      <c r="FO114" s="12">
        <f t="shared" si="257"/>
        <v>27.708494214999998</v>
      </c>
      <c r="FP114" s="12">
        <f t="shared" si="258"/>
        <v>28.698355599999999</v>
      </c>
      <c r="FQ114" s="12">
        <f t="shared" si="259"/>
        <v>56.705999775000002</v>
      </c>
      <c r="FR114" s="12">
        <f t="shared" si="260"/>
        <v>73.054176325</v>
      </c>
      <c r="FS114" s="12">
        <f t="shared" si="261"/>
        <v>85.202718855000001</v>
      </c>
      <c r="FT114" s="12">
        <f t="shared" si="262"/>
        <v>70.416302439999995</v>
      </c>
      <c r="FU114" s="12">
        <f t="shared" si="263"/>
        <v>42.774311410000003</v>
      </c>
      <c r="FX114" s="10" t="str">
        <f t="shared" si="173"/>
        <v>RAMCOCEM</v>
      </c>
      <c r="FY114" s="12">
        <f t="shared" si="237"/>
        <v>35.102626791666665</v>
      </c>
      <c r="FZ114" s="12">
        <f t="shared" si="238"/>
        <v>33.814888875999998</v>
      </c>
      <c r="GA114" s="12">
        <f t="shared" si="239"/>
        <v>32.083933705625</v>
      </c>
      <c r="GB114" s="12">
        <f t="shared" si="240"/>
        <v>44.986536803846157</v>
      </c>
      <c r="GE114" s="10" t="str">
        <f t="shared" si="174"/>
        <v>RAMCOCEM</v>
      </c>
      <c r="GF114" s="8">
        <f t="shared" si="264"/>
        <v>14319</v>
      </c>
      <c r="GG114" s="8">
        <f t="shared" si="265"/>
        <v>29900</v>
      </c>
      <c r="GH114">
        <f t="shared" si="266"/>
        <v>11517</v>
      </c>
      <c r="GI114" s="8">
        <f t="shared" si="267"/>
        <v>23023</v>
      </c>
      <c r="GJ114" s="8">
        <f t="shared" si="268"/>
        <v>30759</v>
      </c>
      <c r="GK114" s="8">
        <f t="shared" si="269"/>
        <v>13006</v>
      </c>
      <c r="GL114">
        <f t="shared" si="270"/>
        <v>19705</v>
      </c>
      <c r="GM114" s="8">
        <f t="shared" si="271"/>
        <v>14857</v>
      </c>
      <c r="GN114" s="8">
        <f t="shared" si="272"/>
        <v>13402</v>
      </c>
      <c r="GO114" s="8">
        <f t="shared" si="273"/>
        <v>30613</v>
      </c>
      <c r="GP114" s="8">
        <f t="shared" si="274"/>
        <v>30017</v>
      </c>
      <c r="GQ114" s="8">
        <f t="shared" si="275"/>
        <v>35867</v>
      </c>
      <c r="GR114" s="8">
        <f t="shared" si="276"/>
        <v>39147</v>
      </c>
      <c r="GS114" s="8">
        <f t="shared" si="277"/>
        <v>20258</v>
      </c>
      <c r="GV114" s="10" t="str">
        <f t="shared" si="249"/>
        <v>RAMCOCEM</v>
      </c>
      <c r="GW114" s="8">
        <f t="shared" si="241"/>
        <v>21480</v>
      </c>
      <c r="GX114" s="8">
        <f t="shared" si="242"/>
        <v>21641</v>
      </c>
      <c r="GY114" s="8">
        <f t="shared" si="243"/>
        <v>19521.125</v>
      </c>
      <c r="GZ114" s="8">
        <f t="shared" si="244"/>
        <v>24005.461538461539</v>
      </c>
      <c r="HC114" s="10" t="str">
        <f t="shared" si="189"/>
        <v>RAMCOCEM</v>
      </c>
      <c r="HD114" s="12">
        <f t="shared" si="278"/>
        <v>1.2777220041982293</v>
      </c>
      <c r="HE114" s="12">
        <f t="shared" si="279"/>
        <v>2.6022304832713754</v>
      </c>
      <c r="HF114" s="12">
        <f t="shared" si="280"/>
        <v>2.80320366132724</v>
      </c>
      <c r="HG114" s="12">
        <f t="shared" si="281"/>
        <v>-2.9829941455255007</v>
      </c>
      <c r="HH114" s="12">
        <f t="shared" si="282"/>
        <v>-5.7600845516998493</v>
      </c>
      <c r="HI114" s="12">
        <f t="shared" si="283"/>
        <v>1.1600928074245942</v>
      </c>
      <c r="HJ114" s="12">
        <f t="shared" si="284"/>
        <v>1.7365215019547149</v>
      </c>
      <c r="HK114" s="12">
        <f t="shared" si="285"/>
        <v>-1.2563268257411506</v>
      </c>
      <c r="HL114" s="12">
        <f t="shared" si="286"/>
        <v>1.8262313226341962</v>
      </c>
      <c r="HM114" s="12">
        <f t="shared" si="287"/>
        <v>3.3707865168539195</v>
      </c>
      <c r="HN114" s="12">
        <f t="shared" si="288"/>
        <v>2.1190130624092975</v>
      </c>
      <c r="HO114" s="12">
        <f t="shared" si="289"/>
        <v>2.6425178147268342</v>
      </c>
      <c r="HP114" s="12">
        <f t="shared" si="290"/>
        <v>1.7674982325017674</v>
      </c>
      <c r="HQ114" s="12">
        <f t="shared" si="291"/>
        <v>6.4224137931034511</v>
      </c>
      <c r="HT114" s="10" t="str">
        <f t="shared" si="204"/>
        <v>RAMCOCEM</v>
      </c>
      <c r="HU114" s="13">
        <f t="shared" si="292"/>
        <v>30.549999999999955</v>
      </c>
      <c r="HV114" s="12">
        <f t="shared" si="293"/>
        <v>17.299999999999955</v>
      </c>
      <c r="HW114" s="12">
        <f t="shared" si="294"/>
        <v>15</v>
      </c>
      <c r="HX114" s="12">
        <f t="shared" si="295"/>
        <v>33.75</v>
      </c>
      <c r="HY114">
        <f t="shared" si="296"/>
        <v>50.399999999999977</v>
      </c>
      <c r="HZ114" s="12">
        <f t="shared" si="297"/>
        <v>24.5</v>
      </c>
      <c r="IA114" s="12">
        <f t="shared" si="298"/>
        <v>23.699999999999932</v>
      </c>
      <c r="IB114" s="12">
        <f t="shared" si="299"/>
        <v>27.899999999999977</v>
      </c>
      <c r="IC114" s="12">
        <f t="shared" si="300"/>
        <v>20.549999999999955</v>
      </c>
      <c r="ID114" s="12">
        <f t="shared" si="301"/>
        <v>32.399999999999977</v>
      </c>
      <c r="IE114">
        <f t="shared" si="302"/>
        <v>24.399999999999977</v>
      </c>
      <c r="IF114" s="12">
        <f t="shared" si="303"/>
        <v>38.100000000000023</v>
      </c>
      <c r="IG114" s="12">
        <f t="shared" si="304"/>
        <v>50.499999999999943</v>
      </c>
      <c r="IH114" s="12">
        <f t="shared" si="305"/>
        <v>42.550000000000011</v>
      </c>
      <c r="II114" s="13" t="str">
        <f t="shared" si="245"/>
        <v/>
      </c>
      <c r="IJ114" t="str">
        <f t="shared" si="246"/>
        <v/>
      </c>
      <c r="IK114" t="str">
        <f t="shared" si="247"/>
        <v/>
      </c>
      <c r="IL114" t="str">
        <f t="shared" si="248"/>
        <v/>
      </c>
    </row>
    <row r="115" spans="1:246" x14ac:dyDescent="0.25">
      <c r="A115" t="s">
        <v>122</v>
      </c>
      <c r="B115" s="10">
        <v>43951</v>
      </c>
      <c r="C115" s="12">
        <v>408.09289999999999</v>
      </c>
      <c r="D115" s="12">
        <v>545.17639281999993</v>
      </c>
      <c r="E115" s="8">
        <v>224608</v>
      </c>
      <c r="F115" s="12">
        <v>4.6483909415971354</v>
      </c>
      <c r="G115" s="13">
        <v>6.5</v>
      </c>
      <c r="H115" s="10" t="s">
        <v>122</v>
      </c>
      <c r="I115" s="10">
        <v>43950</v>
      </c>
      <c r="J115" s="12">
        <v>395.56385999999998</v>
      </c>
      <c r="K115" s="12">
        <v>490.80315354499999</v>
      </c>
      <c r="L115" s="8">
        <v>185197</v>
      </c>
      <c r="M115" s="12">
        <v>-0.99009900990099009</v>
      </c>
      <c r="N115" s="12">
        <v>9.1500000000000057</v>
      </c>
      <c r="O115" s="12" t="s">
        <v>122</v>
      </c>
      <c r="P115" s="10">
        <v>43949</v>
      </c>
      <c r="Q115" s="12">
        <v>587.33770000000004</v>
      </c>
      <c r="R115" s="12">
        <v>730.46375274499997</v>
      </c>
      <c r="S115">
        <v>303347</v>
      </c>
      <c r="T115" s="12">
        <v>7.7977720651242448</v>
      </c>
      <c r="U115" s="12">
        <v>6.7000000000000028</v>
      </c>
      <c r="V115" s="12" t="s">
        <v>122</v>
      </c>
      <c r="W115" s="7">
        <v>43948</v>
      </c>
      <c r="X115" s="12">
        <v>522.09262999999999</v>
      </c>
      <c r="Y115" s="12">
        <v>592.45780948000004</v>
      </c>
      <c r="Z115" s="8">
        <v>264979</v>
      </c>
      <c r="AA115" s="12">
        <v>9.9860009332711037</v>
      </c>
      <c r="AB115" s="12">
        <v>10.399999999999991</v>
      </c>
      <c r="AC115" s="8" t="s">
        <v>122</v>
      </c>
      <c r="AD115" s="10">
        <v>43945</v>
      </c>
      <c r="AE115" s="12">
        <v>445.03658999999999</v>
      </c>
      <c r="AF115" s="12">
        <v>475.65485749999999</v>
      </c>
      <c r="AG115" s="8">
        <v>238393</v>
      </c>
      <c r="AH115" s="12">
        <v>1.3157894736842024</v>
      </c>
      <c r="AI115">
        <v>9</v>
      </c>
      <c r="AJ115" s="12" t="s">
        <v>122</v>
      </c>
      <c r="AK115" s="7">
        <v>43944</v>
      </c>
      <c r="AL115" s="12">
        <v>593.84184000000005</v>
      </c>
      <c r="AM115" s="12">
        <v>649.84048793500006</v>
      </c>
      <c r="AN115" s="8">
        <v>292190</v>
      </c>
      <c r="AO115" s="12">
        <v>0.99857346647645939</v>
      </c>
      <c r="AP115" s="12">
        <v>10.900000000000006</v>
      </c>
      <c r="AQ115" t="s">
        <v>122</v>
      </c>
      <c r="AR115" s="10">
        <v>43943</v>
      </c>
      <c r="AS115" s="12">
        <v>404.95672999999999</v>
      </c>
      <c r="AT115" s="12">
        <v>425.16926145500003</v>
      </c>
      <c r="AU115">
        <v>233525</v>
      </c>
      <c r="AV115" s="12">
        <v>-3.4814475492441694</v>
      </c>
      <c r="AW115" s="12">
        <v>7.5499999999999972</v>
      </c>
      <c r="AX115" s="10" t="s">
        <v>122</v>
      </c>
      <c r="AY115" s="10">
        <v>43942</v>
      </c>
      <c r="AZ115" s="12">
        <v>234.24141</v>
      </c>
      <c r="BA115" s="12">
        <v>258.80236828</v>
      </c>
      <c r="BB115" s="8">
        <v>175636</v>
      </c>
      <c r="BC115" s="12">
        <v>-8.8628762541805983</v>
      </c>
      <c r="BD115" s="12">
        <v>5.9000000000000057</v>
      </c>
      <c r="BE115" s="12" t="s">
        <v>122</v>
      </c>
      <c r="BF115" s="10">
        <v>43941</v>
      </c>
      <c r="BG115" s="12">
        <v>267.00414000000001</v>
      </c>
      <c r="BH115" s="12">
        <v>329.80902874000003</v>
      </c>
      <c r="BI115">
        <v>195510</v>
      </c>
      <c r="BJ115" s="12">
        <v>-6.8749999999999982</v>
      </c>
      <c r="BK115" s="12">
        <v>12.400000000000006</v>
      </c>
      <c r="BL115" s="12" t="s">
        <v>122</v>
      </c>
      <c r="BM115" s="7">
        <v>43938</v>
      </c>
      <c r="BN115" s="12">
        <v>352.82038999999997</v>
      </c>
      <c r="BO115" s="12">
        <v>455.21186333500003</v>
      </c>
      <c r="BP115" s="8">
        <v>240837</v>
      </c>
      <c r="BQ115" s="12">
        <v>2.9423619508262844</v>
      </c>
      <c r="BR115" s="12">
        <v>11.050000000000011</v>
      </c>
      <c r="BS115" t="s">
        <v>122</v>
      </c>
      <c r="BT115" s="10">
        <v>43937</v>
      </c>
      <c r="BU115" s="12">
        <v>226.08798999999999</v>
      </c>
      <c r="BV115" s="12">
        <v>275.05654609999999</v>
      </c>
      <c r="BW115" s="8">
        <v>160775</v>
      </c>
      <c r="BX115" s="12">
        <v>3.5269709543568464</v>
      </c>
      <c r="BY115">
        <v>10.900000000000006</v>
      </c>
      <c r="BZ115" s="12" t="s">
        <v>122</v>
      </c>
      <c r="CA115" s="7">
        <v>43936</v>
      </c>
      <c r="CB115" s="12">
        <v>281.86169999999998</v>
      </c>
      <c r="CC115" s="12">
        <v>347.79362506500001</v>
      </c>
      <c r="CD115" s="8">
        <v>218664</v>
      </c>
      <c r="CE115" s="12">
        <v>2.5510204081632653</v>
      </c>
      <c r="CF115" s="12">
        <v>9.5999999999999943</v>
      </c>
      <c r="CG115" s="12" t="s">
        <v>122</v>
      </c>
      <c r="CH115" s="10">
        <v>43934</v>
      </c>
      <c r="CI115" s="12">
        <v>223.28194999999999</v>
      </c>
      <c r="CJ115" s="12">
        <v>258.40558184499997</v>
      </c>
      <c r="CK115" s="8">
        <v>148092</v>
      </c>
      <c r="CL115" s="12">
        <v>-2.1514273893256055</v>
      </c>
      <c r="CM115" s="12">
        <v>7.7000000000000028</v>
      </c>
      <c r="CN115" s="12" t="s">
        <v>122</v>
      </c>
      <c r="CO115" s="10">
        <v>43930</v>
      </c>
      <c r="CP115" s="12">
        <v>278.22714000000002</v>
      </c>
      <c r="CQ115" s="12">
        <v>340.10217107</v>
      </c>
      <c r="CR115" s="8">
        <v>202398</v>
      </c>
      <c r="CS115" s="12">
        <v>-0.4541701073492958</v>
      </c>
      <c r="CT115" s="12">
        <v>10.700000000000003</v>
      </c>
      <c r="CU115" s="12" t="s">
        <v>122</v>
      </c>
      <c r="CV115" s="10">
        <v>43929</v>
      </c>
      <c r="CW115" s="12">
        <v>426.60145</v>
      </c>
      <c r="CX115" s="12">
        <v>520.75520661499991</v>
      </c>
      <c r="CY115" s="8">
        <v>313569</v>
      </c>
      <c r="CZ115" s="12">
        <v>4.81927710843373</v>
      </c>
      <c r="DA115" s="12">
        <v>23.099999999999994</v>
      </c>
      <c r="DD115" t="str">
        <f t="shared" si="154"/>
        <v>RBLBANK</v>
      </c>
      <c r="DE115" s="12">
        <v>3.1673874352424436</v>
      </c>
      <c r="DF115" s="12">
        <v>-32.651375860939972</v>
      </c>
      <c r="DG115" s="12">
        <v>12.496837965324287</v>
      </c>
      <c r="DH115" s="12">
        <v>17.314540361726209</v>
      </c>
      <c r="DI115" s="12">
        <v>-25.058060913996904</v>
      </c>
      <c r="DJ115" s="12">
        <v>46.643282110659094</v>
      </c>
      <c r="DK115" s="12">
        <v>72.880077011148444</v>
      </c>
      <c r="DL115" s="12">
        <v>-12.270495131648522</v>
      </c>
      <c r="DM115" s="12">
        <v>-24.322928161833271</v>
      </c>
      <c r="DN115" s="12">
        <v>56.054459151058836</v>
      </c>
      <c r="DO115" s="12">
        <v>-19.787615699472472</v>
      </c>
      <c r="DP115" s="12">
        <v>26.235774992111988</v>
      </c>
      <c r="DQ115" s="12">
        <v>-19.748321461378648</v>
      </c>
      <c r="DT115" t="str">
        <f t="shared" si="155"/>
        <v>RBLBANK</v>
      </c>
      <c r="DU115" s="13">
        <v>11.078420927467544</v>
      </c>
      <c r="DV115" s="13">
        <v>-32.809376002489188</v>
      </c>
      <c r="DW115" s="13">
        <v>23.29380101954056</v>
      </c>
      <c r="DX115" s="13">
        <v>24.556240756986288</v>
      </c>
      <c r="DY115" s="13">
        <v>-26.804367174552361</v>
      </c>
      <c r="DZ115" s="13">
        <v>52.842772713892273</v>
      </c>
      <c r="EA115" s="13">
        <v>64.283373556692723</v>
      </c>
      <c r="EB115" s="13">
        <v>-21.529629049657419</v>
      </c>
      <c r="EC115" s="13">
        <v>-27.548235161594064</v>
      </c>
      <c r="ED115" s="13">
        <v>65.497556698578805</v>
      </c>
      <c r="EE115" s="13">
        <v>-20.913862050060867</v>
      </c>
      <c r="EF115" s="13">
        <v>34.592148738341841</v>
      </c>
      <c r="EG115" s="13">
        <v>-24.021190152351362</v>
      </c>
      <c r="EI115" t="str">
        <f t="shared" si="156"/>
        <v>RBLBANK</v>
      </c>
      <c r="EJ115" s="12">
        <f t="shared" si="219"/>
        <v>408.09289999999999</v>
      </c>
      <c r="EK115" s="12">
        <f t="shared" si="220"/>
        <v>395.56385999999998</v>
      </c>
      <c r="EL115" s="12">
        <f t="shared" si="221"/>
        <v>587.33770000000004</v>
      </c>
      <c r="EM115" s="12">
        <f t="shared" si="222"/>
        <v>522.09262999999999</v>
      </c>
      <c r="EN115" s="12">
        <f t="shared" si="223"/>
        <v>445.03658999999999</v>
      </c>
      <c r="EO115" s="12">
        <f t="shared" si="224"/>
        <v>593.84184000000005</v>
      </c>
      <c r="EP115" s="12">
        <f t="shared" si="225"/>
        <v>404.95672999999999</v>
      </c>
      <c r="EQ115" s="12">
        <f t="shared" si="226"/>
        <v>234.24141</v>
      </c>
      <c r="ER115" s="12">
        <f t="shared" si="227"/>
        <v>267.00414000000001</v>
      </c>
      <c r="ES115" s="12">
        <f t="shared" si="228"/>
        <v>352.82038999999997</v>
      </c>
      <c r="ET115" s="12">
        <f t="shared" si="229"/>
        <v>226.08798999999999</v>
      </c>
      <c r="EU115" s="12">
        <f t="shared" si="230"/>
        <v>281.86169999999998</v>
      </c>
      <c r="EV115" s="12">
        <f t="shared" si="231"/>
        <v>223.28194999999999</v>
      </c>
      <c r="EW115" s="12">
        <f t="shared" si="232"/>
        <v>278.22714000000002</v>
      </c>
      <c r="EZ115" s="10" t="str">
        <f t="shared" si="157"/>
        <v>RBLBANK</v>
      </c>
      <c r="FA115" s="12">
        <f t="shared" si="233"/>
        <v>501.66472999999996</v>
      </c>
      <c r="FB115" s="12">
        <f t="shared" si="234"/>
        <v>508.77452400000004</v>
      </c>
      <c r="FC115" s="12">
        <f t="shared" si="235"/>
        <v>431.25936250000001</v>
      </c>
      <c r="FD115" s="12">
        <f t="shared" si="236"/>
        <v>370.18108230769224</v>
      </c>
      <c r="FF115" s="12"/>
      <c r="FG115" s="10" t="str">
        <f t="shared" si="158"/>
        <v>RBLBANK</v>
      </c>
      <c r="FH115" s="12">
        <f t="shared" si="250"/>
        <v>545.17639281999993</v>
      </c>
      <c r="FI115" s="12">
        <f t="shared" si="251"/>
        <v>490.80315354499999</v>
      </c>
      <c r="FJ115" s="12">
        <f t="shared" si="252"/>
        <v>730.46375274499997</v>
      </c>
      <c r="FK115" s="12">
        <f t="shared" si="253"/>
        <v>592.45780948000004</v>
      </c>
      <c r="FL115" s="12">
        <f t="shared" si="254"/>
        <v>475.65485749999999</v>
      </c>
      <c r="FM115" s="12">
        <f t="shared" si="255"/>
        <v>649.84048793500006</v>
      </c>
      <c r="FN115" s="12">
        <f t="shared" si="256"/>
        <v>425.16926145500003</v>
      </c>
      <c r="FO115" s="12">
        <f t="shared" si="257"/>
        <v>258.80236828</v>
      </c>
      <c r="FP115" s="12">
        <f t="shared" si="258"/>
        <v>329.80902874000003</v>
      </c>
      <c r="FQ115" s="12">
        <f t="shared" si="259"/>
        <v>455.21186333500003</v>
      </c>
      <c r="FR115" s="12">
        <f t="shared" si="260"/>
        <v>275.05654609999999</v>
      </c>
      <c r="FS115" s="12">
        <f t="shared" si="261"/>
        <v>347.79362506500001</v>
      </c>
      <c r="FT115" s="12">
        <f t="shared" si="262"/>
        <v>258.40558184499997</v>
      </c>
      <c r="FU115" s="12">
        <f t="shared" si="263"/>
        <v>340.10217107</v>
      </c>
      <c r="FX115" s="10" t="str">
        <f t="shared" si="173"/>
        <v>RBLBANK</v>
      </c>
      <c r="FY115" s="12">
        <f t="shared" si="237"/>
        <v>604.57490525666663</v>
      </c>
      <c r="FZ115" s="12">
        <f t="shared" si="238"/>
        <v>587.84401224099997</v>
      </c>
      <c r="GA115" s="12">
        <f t="shared" si="239"/>
        <v>494.12508996000003</v>
      </c>
      <c r="GB115" s="12">
        <f t="shared" si="240"/>
        <v>433.04388516115375</v>
      </c>
      <c r="GE115" s="10" t="str">
        <f t="shared" si="174"/>
        <v>RBLBANK</v>
      </c>
      <c r="GF115" s="8">
        <f t="shared" si="264"/>
        <v>224608</v>
      </c>
      <c r="GG115" s="8">
        <f t="shared" si="265"/>
        <v>185197</v>
      </c>
      <c r="GH115">
        <f t="shared" si="266"/>
        <v>303347</v>
      </c>
      <c r="GI115" s="8">
        <f t="shared" si="267"/>
        <v>264979</v>
      </c>
      <c r="GJ115" s="8">
        <f t="shared" si="268"/>
        <v>238393</v>
      </c>
      <c r="GK115" s="8">
        <f t="shared" si="269"/>
        <v>292190</v>
      </c>
      <c r="GL115">
        <f t="shared" si="270"/>
        <v>233525</v>
      </c>
      <c r="GM115" s="8">
        <f t="shared" si="271"/>
        <v>175636</v>
      </c>
      <c r="GN115" s="8">
        <f t="shared" si="272"/>
        <v>195510</v>
      </c>
      <c r="GO115" s="8">
        <f t="shared" si="273"/>
        <v>240837</v>
      </c>
      <c r="GP115" s="8">
        <f t="shared" si="274"/>
        <v>160775</v>
      </c>
      <c r="GQ115" s="8">
        <f t="shared" si="275"/>
        <v>218664</v>
      </c>
      <c r="GR115" s="8">
        <f t="shared" si="276"/>
        <v>148092</v>
      </c>
      <c r="GS115" s="8">
        <f t="shared" si="277"/>
        <v>202398</v>
      </c>
      <c r="GV115" s="10" t="str">
        <f t="shared" si="249"/>
        <v>RBLBANK</v>
      </c>
      <c r="GW115" s="8">
        <f t="shared" si="241"/>
        <v>251174.33333333334</v>
      </c>
      <c r="GX115" s="8">
        <f t="shared" si="242"/>
        <v>256821.2</v>
      </c>
      <c r="GY115" s="8">
        <f t="shared" si="243"/>
        <v>236097.125</v>
      </c>
      <c r="GZ115" s="8">
        <f t="shared" si="244"/>
        <v>219964.84615384616</v>
      </c>
      <c r="HC115" s="10" t="str">
        <f t="shared" si="189"/>
        <v>RBLBANK</v>
      </c>
      <c r="HD115" s="12">
        <f t="shared" si="278"/>
        <v>4.6483909415971354</v>
      </c>
      <c r="HE115" s="12">
        <f t="shared" si="279"/>
        <v>-0.99009900990099009</v>
      </c>
      <c r="HF115" s="12">
        <f t="shared" si="280"/>
        <v>7.7977720651242448</v>
      </c>
      <c r="HG115" s="12">
        <f t="shared" si="281"/>
        <v>9.9860009332711037</v>
      </c>
      <c r="HH115" s="12">
        <f t="shared" si="282"/>
        <v>1.3157894736842024</v>
      </c>
      <c r="HI115" s="12">
        <f t="shared" si="283"/>
        <v>0.99857346647645939</v>
      </c>
      <c r="HJ115" s="12">
        <f t="shared" si="284"/>
        <v>-3.4814475492441694</v>
      </c>
      <c r="HK115" s="12">
        <f t="shared" si="285"/>
        <v>-8.8628762541805983</v>
      </c>
      <c r="HL115" s="12">
        <f t="shared" si="286"/>
        <v>-6.8749999999999982</v>
      </c>
      <c r="HM115" s="12">
        <f t="shared" si="287"/>
        <v>2.9423619508262844</v>
      </c>
      <c r="HN115" s="12">
        <f t="shared" si="288"/>
        <v>3.5269709543568464</v>
      </c>
      <c r="HO115" s="12">
        <f t="shared" si="289"/>
        <v>2.5510204081632653</v>
      </c>
      <c r="HP115" s="12">
        <f t="shared" si="290"/>
        <v>-2.1514273893256055</v>
      </c>
      <c r="HQ115" s="12">
        <f t="shared" si="291"/>
        <v>-0.4541701073492958</v>
      </c>
      <c r="HT115" s="10" t="str">
        <f t="shared" si="204"/>
        <v>RBLBANK</v>
      </c>
      <c r="HU115" s="13">
        <f t="shared" si="292"/>
        <v>6.5</v>
      </c>
      <c r="HV115" s="12">
        <f t="shared" si="293"/>
        <v>9.1500000000000057</v>
      </c>
      <c r="HW115" s="12">
        <f t="shared" si="294"/>
        <v>6.7000000000000028</v>
      </c>
      <c r="HX115" s="12">
        <f t="shared" si="295"/>
        <v>10.399999999999991</v>
      </c>
      <c r="HY115">
        <f t="shared" si="296"/>
        <v>9</v>
      </c>
      <c r="HZ115" s="12">
        <f t="shared" si="297"/>
        <v>10.900000000000006</v>
      </c>
      <c r="IA115" s="12">
        <f t="shared" si="298"/>
        <v>7.5499999999999972</v>
      </c>
      <c r="IB115" s="12">
        <f t="shared" si="299"/>
        <v>5.9000000000000057</v>
      </c>
      <c r="IC115" s="12">
        <f t="shared" si="300"/>
        <v>12.400000000000006</v>
      </c>
      <c r="ID115" s="12">
        <f t="shared" si="301"/>
        <v>11.050000000000011</v>
      </c>
      <c r="IE115">
        <f t="shared" si="302"/>
        <v>10.900000000000006</v>
      </c>
      <c r="IF115" s="12">
        <f t="shared" si="303"/>
        <v>9.5999999999999943</v>
      </c>
      <c r="IG115" s="12">
        <f t="shared" si="304"/>
        <v>7.7000000000000028</v>
      </c>
      <c r="IH115" s="12">
        <f t="shared" si="305"/>
        <v>10.700000000000003</v>
      </c>
      <c r="II115" s="13" t="str">
        <f t="shared" si="245"/>
        <v>NR4</v>
      </c>
      <c r="IJ115" t="str">
        <f t="shared" si="246"/>
        <v/>
      </c>
      <c r="IK115" t="str">
        <f t="shared" si="247"/>
        <v/>
      </c>
      <c r="IL115" t="str">
        <f t="shared" si="248"/>
        <v>Only NR4</v>
      </c>
    </row>
    <row r="116" spans="1:246" x14ac:dyDescent="0.25">
      <c r="A116" t="s">
        <v>123</v>
      </c>
      <c r="B116" s="10">
        <v>43951</v>
      </c>
      <c r="C116" s="12">
        <v>86.382360000000006</v>
      </c>
      <c r="D116" s="12">
        <v>82.279689520000005</v>
      </c>
      <c r="E116" s="8">
        <v>52964</v>
      </c>
      <c r="F116" s="12">
        <v>2.4128686327077746</v>
      </c>
      <c r="G116" s="13">
        <v>3</v>
      </c>
      <c r="H116" s="10" t="s">
        <v>123</v>
      </c>
      <c r="I116" s="10">
        <v>43950</v>
      </c>
      <c r="J116" s="12">
        <v>99.650880000000001</v>
      </c>
      <c r="K116" s="12">
        <v>92.734003099999995</v>
      </c>
      <c r="L116" s="8">
        <v>43622</v>
      </c>
      <c r="M116" s="12">
        <v>5.0505050505050511</v>
      </c>
      <c r="N116" s="12">
        <v>4.0499999999999972</v>
      </c>
      <c r="O116" s="12" t="s">
        <v>123</v>
      </c>
      <c r="P116" s="10">
        <v>43949</v>
      </c>
      <c r="Q116" s="12">
        <v>42.555399999999999</v>
      </c>
      <c r="R116" s="12">
        <v>38.066588795000001</v>
      </c>
      <c r="S116">
        <v>21971</v>
      </c>
      <c r="T116" s="12">
        <v>0.33783783783783466</v>
      </c>
      <c r="U116" s="12">
        <v>1.5</v>
      </c>
      <c r="V116" s="12" t="s">
        <v>123</v>
      </c>
      <c r="W116" s="7">
        <v>43948</v>
      </c>
      <c r="X116" s="12">
        <v>54.69961</v>
      </c>
      <c r="Y116" s="12">
        <v>48.820559205000002</v>
      </c>
      <c r="Z116" s="8">
        <v>23117</v>
      </c>
      <c r="AA116" s="12">
        <v>-0.72747621712366151</v>
      </c>
      <c r="AB116" s="12">
        <v>2.7000000000000028</v>
      </c>
      <c r="AC116" s="8" t="s">
        <v>123</v>
      </c>
      <c r="AD116" s="10">
        <v>43945</v>
      </c>
      <c r="AE116" s="12">
        <v>60.35521</v>
      </c>
      <c r="AF116" s="12">
        <v>54.649820154999993</v>
      </c>
      <c r="AG116" s="8">
        <v>27387</v>
      </c>
      <c r="AH116" s="12">
        <v>-2.7762656505171446</v>
      </c>
      <c r="AI116">
        <v>4.3000000000000114</v>
      </c>
      <c r="AJ116" s="12" t="s">
        <v>123</v>
      </c>
      <c r="AK116" s="7">
        <v>43944</v>
      </c>
      <c r="AL116" s="12">
        <v>41.633940000000003</v>
      </c>
      <c r="AM116" s="12">
        <v>38.456799414999999</v>
      </c>
      <c r="AN116" s="8">
        <v>20206</v>
      </c>
      <c r="AO116" s="12">
        <v>1.8262313226342068</v>
      </c>
      <c r="AP116" s="12">
        <v>3.1500000000000057</v>
      </c>
      <c r="AQ116" t="s">
        <v>123</v>
      </c>
      <c r="AR116" s="10">
        <v>43943</v>
      </c>
      <c r="AS116" s="12">
        <v>53.051290000000002</v>
      </c>
      <c r="AT116" s="12">
        <v>47.712992810000003</v>
      </c>
      <c r="AU116">
        <v>21336</v>
      </c>
      <c r="AV116" s="12">
        <v>-0.98414434117004446</v>
      </c>
      <c r="AW116" s="12">
        <v>2.1500000000000057</v>
      </c>
      <c r="AX116" s="10" t="s">
        <v>123</v>
      </c>
      <c r="AY116" s="10">
        <v>43942</v>
      </c>
      <c r="AZ116" s="12">
        <v>47.563720000000004</v>
      </c>
      <c r="BA116" s="12">
        <v>43.269432655000003</v>
      </c>
      <c r="BB116" s="8">
        <v>19790</v>
      </c>
      <c r="BC116" s="12">
        <v>-3.9153439153439185</v>
      </c>
      <c r="BD116" s="12">
        <v>3.2999999999999972</v>
      </c>
      <c r="BE116" s="12" t="s">
        <v>123</v>
      </c>
      <c r="BF116" s="10">
        <v>43941</v>
      </c>
      <c r="BG116" s="12">
        <v>63.250770000000003</v>
      </c>
      <c r="BH116" s="12">
        <v>60.647741814999996</v>
      </c>
      <c r="BI116">
        <v>35465</v>
      </c>
      <c r="BJ116" s="12">
        <v>-0.89005235602093635</v>
      </c>
      <c r="BK116" s="12">
        <v>4.5500000000000114</v>
      </c>
      <c r="BL116" s="12" t="s">
        <v>123</v>
      </c>
      <c r="BM116" s="7">
        <v>43938</v>
      </c>
      <c r="BN116" s="12">
        <v>99.168189999999996</v>
      </c>
      <c r="BO116" s="12">
        <v>94.907906804999996</v>
      </c>
      <c r="BP116" s="8">
        <v>45710</v>
      </c>
      <c r="BQ116" s="12">
        <v>4.9450549450549453</v>
      </c>
      <c r="BR116" s="12">
        <v>6.5</v>
      </c>
      <c r="BS116" t="s">
        <v>123</v>
      </c>
      <c r="BT116" s="10">
        <v>43937</v>
      </c>
      <c r="BU116" s="12">
        <v>47.69706</v>
      </c>
      <c r="BV116" s="12">
        <v>43.270860995</v>
      </c>
      <c r="BW116" s="8">
        <v>25066</v>
      </c>
      <c r="BX116" s="12">
        <v>0.77476480354178512</v>
      </c>
      <c r="BY116">
        <v>3.9499999999999886</v>
      </c>
      <c r="BZ116" s="12" t="s">
        <v>123</v>
      </c>
      <c r="CA116" s="7">
        <v>43936</v>
      </c>
      <c r="CB116" s="12">
        <v>79.566149999999993</v>
      </c>
      <c r="CC116" s="12">
        <v>72.401766164999998</v>
      </c>
      <c r="CD116" s="8">
        <v>46010</v>
      </c>
      <c r="CE116" s="12">
        <v>2.7872582480090879</v>
      </c>
      <c r="CF116" s="12">
        <v>5.75</v>
      </c>
      <c r="CG116" s="12" t="s">
        <v>123</v>
      </c>
      <c r="CH116" s="10">
        <v>43934</v>
      </c>
      <c r="CI116" s="12">
        <v>50.0747</v>
      </c>
      <c r="CJ116" s="12">
        <v>43.799063710000006</v>
      </c>
      <c r="CK116" s="8">
        <v>17442</v>
      </c>
      <c r="CL116" s="12">
        <v>-1.3483146067415761</v>
      </c>
      <c r="CM116" s="12">
        <v>4.6000000000000085</v>
      </c>
      <c r="CN116" s="12" t="s">
        <v>123</v>
      </c>
      <c r="CO116" s="10">
        <v>43930</v>
      </c>
      <c r="CP116" s="12">
        <v>65.197640000000007</v>
      </c>
      <c r="CQ116" s="12">
        <v>57.652477114999996</v>
      </c>
      <c r="CR116" s="8">
        <v>33446</v>
      </c>
      <c r="CS116" s="12">
        <v>1.5981735159817416</v>
      </c>
      <c r="CT116" s="12">
        <v>3.1500000000000057</v>
      </c>
      <c r="CU116" s="12" t="s">
        <v>123</v>
      </c>
      <c r="CV116" s="10">
        <v>43929</v>
      </c>
      <c r="CW116" s="12">
        <v>85.051370000000006</v>
      </c>
      <c r="CX116" s="12">
        <v>75.212351779999992</v>
      </c>
      <c r="CY116" s="8">
        <v>37589</v>
      </c>
      <c r="CZ116" s="12">
        <v>0.3448275862068933</v>
      </c>
      <c r="DA116" s="12">
        <v>5.6000000000000085</v>
      </c>
      <c r="DD116" t="str">
        <f t="shared" si="154"/>
        <v>RECLTD</v>
      </c>
      <c r="DE116" s="12">
        <v>-13.315005346666275</v>
      </c>
      <c r="DF116" s="12">
        <v>134.16741471117649</v>
      </c>
      <c r="DG116" s="12">
        <v>-22.201639097609657</v>
      </c>
      <c r="DH116" s="12">
        <v>-9.3705249306563587</v>
      </c>
      <c r="DI116" s="12">
        <v>44.966366382811707</v>
      </c>
      <c r="DJ116" s="12">
        <v>-21.521342836338189</v>
      </c>
      <c r="DK116" s="12">
        <v>11.537301960401747</v>
      </c>
      <c r="DL116" s="12">
        <v>-24.801358149473909</v>
      </c>
      <c r="DM116" s="12">
        <v>-36.218690691037111</v>
      </c>
      <c r="DN116" s="12">
        <v>107.9125841299233</v>
      </c>
      <c r="DO116" s="12">
        <v>-40.053578060519449</v>
      </c>
      <c r="DP116" s="12">
        <v>58.894911002961557</v>
      </c>
      <c r="DQ116" s="12">
        <v>-23.19553284444039</v>
      </c>
      <c r="DT116" t="str">
        <f t="shared" si="155"/>
        <v>RECLTD</v>
      </c>
      <c r="DU116" s="13">
        <v>-11.27344148912298</v>
      </c>
      <c r="DV116" s="13">
        <v>143.60996358092504</v>
      </c>
      <c r="DW116" s="13">
        <v>-22.027544512228005</v>
      </c>
      <c r="DX116" s="13">
        <v>-10.666569319838217</v>
      </c>
      <c r="DY116" s="13">
        <v>42.107042152041231</v>
      </c>
      <c r="DZ116" s="13">
        <v>-19.399733384697743</v>
      </c>
      <c r="EA116" s="13">
        <v>10.269513331570165</v>
      </c>
      <c r="EB116" s="13">
        <v>-28.654503267427213</v>
      </c>
      <c r="EC116" s="13">
        <v>-36.09832535912075</v>
      </c>
      <c r="ED116" s="13">
        <v>119.33445423229901</v>
      </c>
      <c r="EE116" s="13">
        <v>-40.235075348316954</v>
      </c>
      <c r="EF116" s="13">
        <v>65.304369619365971</v>
      </c>
      <c r="EG116" s="13">
        <v>-24.029172896363921</v>
      </c>
      <c r="EI116" t="str">
        <f t="shared" si="156"/>
        <v>RECLTD</v>
      </c>
      <c r="EJ116" s="12">
        <f t="shared" si="219"/>
        <v>86.382360000000006</v>
      </c>
      <c r="EK116" s="12">
        <f t="shared" si="220"/>
        <v>99.650880000000001</v>
      </c>
      <c r="EL116" s="12">
        <f t="shared" si="221"/>
        <v>42.555399999999999</v>
      </c>
      <c r="EM116" s="12">
        <f t="shared" si="222"/>
        <v>54.69961</v>
      </c>
      <c r="EN116" s="12">
        <f t="shared" si="223"/>
        <v>60.35521</v>
      </c>
      <c r="EO116" s="12">
        <f t="shared" si="224"/>
        <v>41.633940000000003</v>
      </c>
      <c r="EP116" s="12">
        <f t="shared" si="225"/>
        <v>53.051290000000002</v>
      </c>
      <c r="EQ116" s="12">
        <f t="shared" si="226"/>
        <v>47.563720000000004</v>
      </c>
      <c r="ER116" s="12">
        <f t="shared" si="227"/>
        <v>63.250770000000003</v>
      </c>
      <c r="ES116" s="12">
        <f t="shared" si="228"/>
        <v>99.168189999999996</v>
      </c>
      <c r="ET116" s="12">
        <f t="shared" si="229"/>
        <v>47.69706</v>
      </c>
      <c r="EU116" s="12">
        <f t="shared" si="230"/>
        <v>79.566149999999993</v>
      </c>
      <c r="EV116" s="12">
        <f t="shared" si="231"/>
        <v>50.0747</v>
      </c>
      <c r="EW116" s="12">
        <f t="shared" si="232"/>
        <v>65.197640000000007</v>
      </c>
      <c r="EZ116" s="10" t="str">
        <f t="shared" si="157"/>
        <v>RECLTD</v>
      </c>
      <c r="FA116" s="12">
        <f t="shared" si="233"/>
        <v>65.635296666666662</v>
      </c>
      <c r="FB116" s="12">
        <f t="shared" si="234"/>
        <v>59.779007999999997</v>
      </c>
      <c r="FC116" s="12">
        <f t="shared" si="235"/>
        <v>57.845102499999996</v>
      </c>
      <c r="FD116" s="12">
        <f t="shared" si="236"/>
        <v>61.881889230769225</v>
      </c>
      <c r="FF116" s="12"/>
      <c r="FG116" s="10" t="str">
        <f t="shared" si="158"/>
        <v>RECLTD</v>
      </c>
      <c r="FH116" s="12">
        <f t="shared" si="250"/>
        <v>82.279689520000005</v>
      </c>
      <c r="FI116" s="12">
        <f t="shared" si="251"/>
        <v>92.734003099999995</v>
      </c>
      <c r="FJ116" s="12">
        <f t="shared" si="252"/>
        <v>38.066588795000001</v>
      </c>
      <c r="FK116" s="12">
        <f t="shared" si="253"/>
        <v>48.820559205000002</v>
      </c>
      <c r="FL116" s="12">
        <f t="shared" si="254"/>
        <v>54.649820154999993</v>
      </c>
      <c r="FM116" s="12">
        <f t="shared" si="255"/>
        <v>38.456799414999999</v>
      </c>
      <c r="FN116" s="12">
        <f t="shared" si="256"/>
        <v>47.712992810000003</v>
      </c>
      <c r="FO116" s="12">
        <f t="shared" si="257"/>
        <v>43.269432655000003</v>
      </c>
      <c r="FP116" s="12">
        <f t="shared" si="258"/>
        <v>60.647741814999996</v>
      </c>
      <c r="FQ116" s="12">
        <f t="shared" si="259"/>
        <v>94.907906804999996</v>
      </c>
      <c r="FR116" s="12">
        <f t="shared" si="260"/>
        <v>43.270860995</v>
      </c>
      <c r="FS116" s="12">
        <f t="shared" si="261"/>
        <v>72.401766164999998</v>
      </c>
      <c r="FT116" s="12">
        <f t="shared" si="262"/>
        <v>43.799063710000006</v>
      </c>
      <c r="FU116" s="12">
        <f t="shared" si="263"/>
        <v>57.652477114999996</v>
      </c>
      <c r="FX116" s="10" t="str">
        <f t="shared" si="173"/>
        <v>RECLTD</v>
      </c>
      <c r="FY116" s="12">
        <f t="shared" si="237"/>
        <v>59.873717033333328</v>
      </c>
      <c r="FZ116" s="12">
        <f t="shared" si="238"/>
        <v>54.545554134</v>
      </c>
      <c r="GA116" s="12">
        <f t="shared" si="239"/>
        <v>53.044742243750001</v>
      </c>
      <c r="GB116" s="12">
        <f t="shared" si="240"/>
        <v>56.645385595384624</v>
      </c>
      <c r="GE116" s="10" t="str">
        <f t="shared" si="174"/>
        <v>RECLTD</v>
      </c>
      <c r="GF116" s="8">
        <f t="shared" si="264"/>
        <v>52964</v>
      </c>
      <c r="GG116" s="8">
        <f t="shared" si="265"/>
        <v>43622</v>
      </c>
      <c r="GH116">
        <f t="shared" si="266"/>
        <v>21971</v>
      </c>
      <c r="GI116" s="8">
        <f t="shared" si="267"/>
        <v>23117</v>
      </c>
      <c r="GJ116" s="8">
        <f t="shared" si="268"/>
        <v>27387</v>
      </c>
      <c r="GK116" s="8">
        <f t="shared" si="269"/>
        <v>20206</v>
      </c>
      <c r="GL116">
        <f t="shared" si="270"/>
        <v>21336</v>
      </c>
      <c r="GM116" s="8">
        <f t="shared" si="271"/>
        <v>19790</v>
      </c>
      <c r="GN116" s="8">
        <f t="shared" si="272"/>
        <v>35465</v>
      </c>
      <c r="GO116" s="8">
        <f t="shared" si="273"/>
        <v>45710</v>
      </c>
      <c r="GP116" s="8">
        <f t="shared" si="274"/>
        <v>25066</v>
      </c>
      <c r="GQ116" s="8">
        <f t="shared" si="275"/>
        <v>46010</v>
      </c>
      <c r="GR116" s="8">
        <f t="shared" si="276"/>
        <v>17442</v>
      </c>
      <c r="GS116" s="8">
        <f t="shared" si="277"/>
        <v>33446</v>
      </c>
      <c r="GV116" s="10" t="str">
        <f t="shared" si="249"/>
        <v>RECLTD</v>
      </c>
      <c r="GW116" s="8">
        <f t="shared" si="241"/>
        <v>29570</v>
      </c>
      <c r="GX116" s="8">
        <f t="shared" si="242"/>
        <v>27260.6</v>
      </c>
      <c r="GY116" s="8">
        <f t="shared" si="243"/>
        <v>26611.75</v>
      </c>
      <c r="GZ116" s="8">
        <f t="shared" si="244"/>
        <v>29274.461538461539</v>
      </c>
      <c r="HC116" s="10" t="str">
        <f t="shared" si="189"/>
        <v>RECLTD</v>
      </c>
      <c r="HD116" s="12">
        <f t="shared" si="278"/>
        <v>2.4128686327077746</v>
      </c>
      <c r="HE116" s="12">
        <f t="shared" si="279"/>
        <v>5.0505050505050511</v>
      </c>
      <c r="HF116" s="12">
        <f t="shared" si="280"/>
        <v>0.33783783783783466</v>
      </c>
      <c r="HG116" s="12">
        <f t="shared" si="281"/>
        <v>-0.72747621712366151</v>
      </c>
      <c r="HH116" s="12">
        <f t="shared" si="282"/>
        <v>-2.7762656505171446</v>
      </c>
      <c r="HI116" s="12">
        <f t="shared" si="283"/>
        <v>1.8262313226342068</v>
      </c>
      <c r="HJ116" s="12">
        <f t="shared" si="284"/>
        <v>-0.98414434117004446</v>
      </c>
      <c r="HK116" s="12">
        <f t="shared" si="285"/>
        <v>-3.9153439153439185</v>
      </c>
      <c r="HL116" s="12">
        <f t="shared" si="286"/>
        <v>-0.89005235602093635</v>
      </c>
      <c r="HM116" s="12">
        <f t="shared" si="287"/>
        <v>4.9450549450549453</v>
      </c>
      <c r="HN116" s="12">
        <f t="shared" si="288"/>
        <v>0.77476480354178512</v>
      </c>
      <c r="HO116" s="12">
        <f t="shared" si="289"/>
        <v>2.7872582480090879</v>
      </c>
      <c r="HP116" s="12">
        <f t="shared" si="290"/>
        <v>-1.3483146067415761</v>
      </c>
      <c r="HQ116" s="12">
        <f t="shared" si="291"/>
        <v>1.5981735159817416</v>
      </c>
      <c r="HT116" s="10" t="str">
        <f t="shared" si="204"/>
        <v>RECLTD</v>
      </c>
      <c r="HU116" s="13">
        <f t="shared" si="292"/>
        <v>3</v>
      </c>
      <c r="HV116" s="12">
        <f t="shared" si="293"/>
        <v>4.0499999999999972</v>
      </c>
      <c r="HW116" s="12">
        <f t="shared" si="294"/>
        <v>1.5</v>
      </c>
      <c r="HX116" s="12">
        <f t="shared" si="295"/>
        <v>2.7000000000000028</v>
      </c>
      <c r="HY116">
        <f t="shared" si="296"/>
        <v>4.3000000000000114</v>
      </c>
      <c r="HZ116" s="12">
        <f t="shared" si="297"/>
        <v>3.1500000000000057</v>
      </c>
      <c r="IA116" s="12">
        <f t="shared" si="298"/>
        <v>2.1500000000000057</v>
      </c>
      <c r="IB116" s="12">
        <f t="shared" si="299"/>
        <v>3.2999999999999972</v>
      </c>
      <c r="IC116" s="12">
        <f t="shared" si="300"/>
        <v>4.5500000000000114</v>
      </c>
      <c r="ID116" s="12">
        <f t="shared" si="301"/>
        <v>6.5</v>
      </c>
      <c r="IE116">
        <f t="shared" si="302"/>
        <v>3.9499999999999886</v>
      </c>
      <c r="IF116" s="12">
        <f t="shared" si="303"/>
        <v>5.75</v>
      </c>
      <c r="IG116" s="12">
        <f t="shared" si="304"/>
        <v>4.6000000000000085</v>
      </c>
      <c r="IH116" s="12">
        <f t="shared" si="305"/>
        <v>3.1500000000000057</v>
      </c>
      <c r="II116" s="13" t="str">
        <f t="shared" si="245"/>
        <v/>
      </c>
      <c r="IJ116" t="str">
        <f t="shared" si="246"/>
        <v/>
      </c>
      <c r="IK116" t="str">
        <f t="shared" si="247"/>
        <v/>
      </c>
      <c r="IL116" t="str">
        <f t="shared" si="248"/>
        <v/>
      </c>
    </row>
    <row r="117" spans="1:246" x14ac:dyDescent="0.25">
      <c r="A117" t="s">
        <v>124</v>
      </c>
      <c r="B117" s="10">
        <v>43951</v>
      </c>
      <c r="C117" s="12">
        <v>326.17901000000001</v>
      </c>
      <c r="D117" s="12">
        <v>4787.9255960050004</v>
      </c>
      <c r="E117" s="8">
        <v>663204</v>
      </c>
      <c r="F117" s="12">
        <v>2.5964469673078914</v>
      </c>
      <c r="G117" s="13">
        <v>56.900000000000091</v>
      </c>
      <c r="H117" s="10" t="s">
        <v>124</v>
      </c>
      <c r="I117" s="10">
        <v>43950</v>
      </c>
      <c r="J117" s="12">
        <v>171.41540000000001</v>
      </c>
      <c r="K117" s="12">
        <v>2462.2404116349999</v>
      </c>
      <c r="L117" s="8">
        <v>389293</v>
      </c>
      <c r="M117" s="12">
        <v>-8.0523754507586101E-2</v>
      </c>
      <c r="N117" s="12">
        <v>33.650000000000091</v>
      </c>
      <c r="O117" s="12" t="s">
        <v>124</v>
      </c>
      <c r="P117" s="10">
        <v>43949</v>
      </c>
      <c r="Q117" s="12">
        <v>358.66381000000001</v>
      </c>
      <c r="R117" s="12">
        <v>5097.4111340649997</v>
      </c>
      <c r="S117">
        <v>746066</v>
      </c>
      <c r="T117" s="12">
        <v>1.7485574401119076E-2</v>
      </c>
      <c r="U117" s="12">
        <v>63.299999999999955</v>
      </c>
      <c r="V117" s="12" t="s">
        <v>124</v>
      </c>
      <c r="W117" s="7">
        <v>43948</v>
      </c>
      <c r="X117" s="12">
        <v>267.36511999999999</v>
      </c>
      <c r="Y117" s="12">
        <v>3872.2699504949996</v>
      </c>
      <c r="Z117" s="8">
        <v>594518</v>
      </c>
      <c r="AA117" s="12">
        <v>0.98800282286520824</v>
      </c>
      <c r="AB117" s="12">
        <v>52</v>
      </c>
      <c r="AC117" s="8" t="s">
        <v>124</v>
      </c>
      <c r="AD117" s="10">
        <v>43945</v>
      </c>
      <c r="AE117" s="12">
        <v>617.11387999999999</v>
      </c>
      <c r="AF117" s="12">
        <v>8835.0296135649987</v>
      </c>
      <c r="AG117" s="8">
        <v>1154959</v>
      </c>
      <c r="AH117" s="12">
        <v>4.0046684659712488</v>
      </c>
      <c r="AI117">
        <v>147.75</v>
      </c>
      <c r="AJ117" s="12" t="s">
        <v>124</v>
      </c>
      <c r="AK117" s="7">
        <v>43944</v>
      </c>
      <c r="AL117" s="12">
        <v>299.28330999999997</v>
      </c>
      <c r="AM117" s="12">
        <v>4097.4916120550006</v>
      </c>
      <c r="AN117" s="8">
        <v>612506</v>
      </c>
      <c r="AO117" s="12">
        <v>0.48034614256381508</v>
      </c>
      <c r="AP117" s="12">
        <v>32.549999999999955</v>
      </c>
      <c r="AQ117" t="s">
        <v>124</v>
      </c>
      <c r="AR117" s="10">
        <v>43943</v>
      </c>
      <c r="AS117" s="12">
        <v>652.30894000000001</v>
      </c>
      <c r="AT117" s="12">
        <v>8750.5942711400003</v>
      </c>
      <c r="AU117">
        <v>1194059</v>
      </c>
      <c r="AV117" s="12">
        <v>9.8314947266335402</v>
      </c>
      <c r="AW117" s="12">
        <v>84.900000000000091</v>
      </c>
      <c r="AX117" s="10" t="s">
        <v>124</v>
      </c>
      <c r="AY117" s="10">
        <v>43942</v>
      </c>
      <c r="AZ117" s="12">
        <v>280.57706000000002</v>
      </c>
      <c r="BA117" s="12">
        <v>3378.3478000150003</v>
      </c>
      <c r="BB117" s="8">
        <v>573205</v>
      </c>
      <c r="BC117" s="12">
        <v>0.61907059012703369</v>
      </c>
      <c r="BD117" s="12">
        <v>88</v>
      </c>
      <c r="BE117" s="12" t="s">
        <v>124</v>
      </c>
      <c r="BF117" s="10">
        <v>43941</v>
      </c>
      <c r="BG117" s="12">
        <v>164.72338999999999</v>
      </c>
      <c r="BH117" s="12">
        <v>2024.0404168150001</v>
      </c>
      <c r="BI117">
        <v>365965</v>
      </c>
      <c r="BJ117" s="12">
        <v>1.9689542483660056</v>
      </c>
      <c r="BK117" s="12">
        <v>55</v>
      </c>
      <c r="BL117" s="12" t="s">
        <v>124</v>
      </c>
      <c r="BM117" s="7">
        <v>43938</v>
      </c>
      <c r="BN117" s="12">
        <v>152.09707</v>
      </c>
      <c r="BO117" s="12">
        <v>1837.5116204999999</v>
      </c>
      <c r="BP117" s="8">
        <v>322391</v>
      </c>
      <c r="BQ117" s="12">
        <v>5.29515003638544</v>
      </c>
      <c r="BR117" s="12">
        <v>37.349999999999909</v>
      </c>
      <c r="BS117" t="s">
        <v>124</v>
      </c>
      <c r="BT117" s="10">
        <v>43937</v>
      </c>
      <c r="BU117" s="12">
        <v>171.23533</v>
      </c>
      <c r="BV117" s="12">
        <v>2007.19555115</v>
      </c>
      <c r="BW117" s="8">
        <v>387003</v>
      </c>
      <c r="BX117" s="12">
        <v>1.7524024872809578</v>
      </c>
      <c r="BY117">
        <v>42.450000000000045</v>
      </c>
      <c r="BZ117" s="12" t="s">
        <v>124</v>
      </c>
      <c r="CA117" s="7">
        <v>43936</v>
      </c>
      <c r="CB117" s="12">
        <v>161.47959</v>
      </c>
      <c r="CC117" s="12">
        <v>1924.3981630599999</v>
      </c>
      <c r="CD117" s="8">
        <v>404270</v>
      </c>
      <c r="CE117" s="12">
        <v>-2.6615649833915058</v>
      </c>
      <c r="CF117" s="12">
        <v>93</v>
      </c>
      <c r="CG117" s="12" t="s">
        <v>124</v>
      </c>
      <c r="CH117" s="10">
        <v>43934</v>
      </c>
      <c r="CI117" s="12">
        <v>108.22871000000001</v>
      </c>
      <c r="CJ117" s="12">
        <v>1289.6993488099999</v>
      </c>
      <c r="CK117" s="8">
        <v>263593</v>
      </c>
      <c r="CL117" s="12">
        <v>-2.2500922168941386</v>
      </c>
      <c r="CM117" s="12">
        <v>35</v>
      </c>
      <c r="CN117" s="12" t="s">
        <v>124</v>
      </c>
      <c r="CO117" s="10">
        <v>43930</v>
      </c>
      <c r="CP117" s="12">
        <v>151.01711</v>
      </c>
      <c r="CQ117" s="12">
        <v>1834.7214247299999</v>
      </c>
      <c r="CR117" s="8">
        <v>368355</v>
      </c>
      <c r="CS117" s="12">
        <v>2.1473807826196287</v>
      </c>
      <c r="CT117" s="12">
        <v>39.799999999999955</v>
      </c>
      <c r="CU117" s="12" t="s">
        <v>124</v>
      </c>
      <c r="CV117" s="10">
        <v>43929</v>
      </c>
      <c r="CW117" s="12">
        <v>228.03774000000001</v>
      </c>
      <c r="CX117" s="12">
        <v>2724.14430679</v>
      </c>
      <c r="CY117" s="8">
        <v>538577</v>
      </c>
      <c r="CZ117" s="12">
        <v>-0.75449796865930774</v>
      </c>
      <c r="DA117" s="12">
        <v>69</v>
      </c>
      <c r="DD117" t="str">
        <f t="shared" si="154"/>
        <v>RELIANCE</v>
      </c>
      <c r="DE117" s="12">
        <v>90.285709452009556</v>
      </c>
      <c r="DF117" s="12">
        <v>-52.207221576104935</v>
      </c>
      <c r="DG117" s="12">
        <v>34.147569436132891</v>
      </c>
      <c r="DH117" s="12">
        <v>-56.674913874891296</v>
      </c>
      <c r="DI117" s="12">
        <v>106.19722496386453</v>
      </c>
      <c r="DJ117" s="12">
        <v>-54.119391648993812</v>
      </c>
      <c r="DK117" s="12">
        <v>132.4883367157671</v>
      </c>
      <c r="DL117" s="12">
        <v>70.332252147069113</v>
      </c>
      <c r="DM117" s="12">
        <v>8.3014879905313048</v>
      </c>
      <c r="DN117" s="12">
        <v>-11.17658371084986</v>
      </c>
      <c r="DO117" s="12">
        <v>6.0414693894132396</v>
      </c>
      <c r="DP117" s="12">
        <v>49.202175651913429</v>
      </c>
      <c r="DQ117" s="12">
        <v>-28.333478239651122</v>
      </c>
      <c r="DT117" t="str">
        <f t="shared" si="155"/>
        <v>RELIANCE</v>
      </c>
      <c r="DU117" s="13">
        <v>94.454025422549108</v>
      </c>
      <c r="DV117" s="13">
        <v>-51.696256258783414</v>
      </c>
      <c r="DW117" s="13">
        <v>31.638837148050282</v>
      </c>
      <c r="DX117" s="13">
        <v>-56.171398174493383</v>
      </c>
      <c r="DY117" s="13">
        <v>115.62044416569282</v>
      </c>
      <c r="DZ117" s="13">
        <v>-53.174704653273885</v>
      </c>
      <c r="EA117" s="13">
        <v>159.01993486582836</v>
      </c>
      <c r="EB117" s="13">
        <v>66.911083985719927</v>
      </c>
      <c r="EC117" s="13">
        <v>10.151162813557844</v>
      </c>
      <c r="ED117" s="13">
        <v>-8.4537817231002528</v>
      </c>
      <c r="EE117" s="13">
        <v>4.3025081648562473</v>
      </c>
      <c r="EF117" s="13">
        <v>49.212928178620373</v>
      </c>
      <c r="EG117" s="13">
        <v>-29.705985256056305</v>
      </c>
      <c r="EI117" t="str">
        <f t="shared" si="156"/>
        <v>RELIANCE</v>
      </c>
      <c r="EJ117" s="12">
        <f t="shared" si="219"/>
        <v>326.17901000000001</v>
      </c>
      <c r="EK117" s="12">
        <f t="shared" si="220"/>
        <v>171.41540000000001</v>
      </c>
      <c r="EL117" s="12">
        <f t="shared" si="221"/>
        <v>358.66381000000001</v>
      </c>
      <c r="EM117" s="12">
        <f t="shared" si="222"/>
        <v>267.36511999999999</v>
      </c>
      <c r="EN117" s="12">
        <f t="shared" si="223"/>
        <v>617.11387999999999</v>
      </c>
      <c r="EO117" s="12">
        <f t="shared" si="224"/>
        <v>299.28330999999997</v>
      </c>
      <c r="EP117" s="12">
        <f t="shared" si="225"/>
        <v>652.30894000000001</v>
      </c>
      <c r="EQ117" s="12">
        <f t="shared" si="226"/>
        <v>280.57706000000002</v>
      </c>
      <c r="ER117" s="12">
        <f t="shared" si="227"/>
        <v>164.72338999999999</v>
      </c>
      <c r="ES117" s="12">
        <f t="shared" si="228"/>
        <v>152.09707</v>
      </c>
      <c r="ET117" s="12">
        <f t="shared" si="229"/>
        <v>171.23533</v>
      </c>
      <c r="EU117" s="12">
        <f t="shared" si="230"/>
        <v>161.47959</v>
      </c>
      <c r="EV117" s="12">
        <f t="shared" si="231"/>
        <v>108.22871000000001</v>
      </c>
      <c r="EW117" s="12">
        <f t="shared" si="232"/>
        <v>151.01711</v>
      </c>
      <c r="EZ117" s="10" t="str">
        <f t="shared" si="157"/>
        <v>RELIANCE</v>
      </c>
      <c r="FA117" s="12">
        <f t="shared" si="233"/>
        <v>265.81477666666666</v>
      </c>
      <c r="FB117" s="12">
        <f t="shared" si="234"/>
        <v>342.76830400000006</v>
      </c>
      <c r="FC117" s="12">
        <f t="shared" si="235"/>
        <v>351.43136375000006</v>
      </c>
      <c r="FD117" s="12">
        <f t="shared" si="236"/>
        <v>273.50067076923074</v>
      </c>
      <c r="FF117" s="12"/>
      <c r="FG117" s="10" t="str">
        <f t="shared" si="158"/>
        <v>RELIANCE</v>
      </c>
      <c r="FH117" s="12">
        <f t="shared" si="250"/>
        <v>4787.9255960050004</v>
      </c>
      <c r="FI117" s="12">
        <f t="shared" si="251"/>
        <v>2462.2404116349999</v>
      </c>
      <c r="FJ117" s="12">
        <f t="shared" si="252"/>
        <v>5097.4111340649997</v>
      </c>
      <c r="FK117" s="12">
        <f t="shared" si="253"/>
        <v>3872.2699504949996</v>
      </c>
      <c r="FL117" s="12">
        <f t="shared" si="254"/>
        <v>8835.0296135649987</v>
      </c>
      <c r="FM117" s="12">
        <f t="shared" si="255"/>
        <v>4097.4916120550006</v>
      </c>
      <c r="FN117" s="12">
        <f t="shared" si="256"/>
        <v>8750.5942711400003</v>
      </c>
      <c r="FO117" s="12">
        <f t="shared" si="257"/>
        <v>3378.3478000150003</v>
      </c>
      <c r="FP117" s="12">
        <f t="shared" si="258"/>
        <v>2024.0404168150001</v>
      </c>
      <c r="FQ117" s="12">
        <f t="shared" si="259"/>
        <v>1837.5116204999999</v>
      </c>
      <c r="FR117" s="12">
        <f t="shared" si="260"/>
        <v>2007.19555115</v>
      </c>
      <c r="FS117" s="12">
        <f t="shared" si="261"/>
        <v>1924.3981630599999</v>
      </c>
      <c r="FT117" s="12">
        <f t="shared" si="262"/>
        <v>1289.6993488099999</v>
      </c>
      <c r="FU117" s="12">
        <f t="shared" si="263"/>
        <v>1834.7214247299999</v>
      </c>
      <c r="FX117" s="10" t="str">
        <f t="shared" si="173"/>
        <v>RELIANCE</v>
      </c>
      <c r="FY117" s="12">
        <f t="shared" si="237"/>
        <v>3810.640498731666</v>
      </c>
      <c r="FZ117" s="12">
        <f t="shared" si="238"/>
        <v>4872.8885443629997</v>
      </c>
      <c r="GA117" s="12">
        <f t="shared" si="239"/>
        <v>4814.6781512231246</v>
      </c>
      <c r="GB117" s="12">
        <f t="shared" si="240"/>
        <v>3646.9962552334614</v>
      </c>
      <c r="GE117" s="10" t="str">
        <f t="shared" si="174"/>
        <v>RELIANCE</v>
      </c>
      <c r="GF117" s="8">
        <f t="shared" si="264"/>
        <v>663204</v>
      </c>
      <c r="GG117" s="8">
        <f t="shared" si="265"/>
        <v>389293</v>
      </c>
      <c r="GH117">
        <f t="shared" si="266"/>
        <v>746066</v>
      </c>
      <c r="GI117" s="8">
        <f t="shared" si="267"/>
        <v>594518</v>
      </c>
      <c r="GJ117" s="8">
        <f t="shared" si="268"/>
        <v>1154959</v>
      </c>
      <c r="GK117" s="8">
        <f t="shared" si="269"/>
        <v>612506</v>
      </c>
      <c r="GL117">
        <f t="shared" si="270"/>
        <v>1194059</v>
      </c>
      <c r="GM117" s="8">
        <f t="shared" si="271"/>
        <v>573205</v>
      </c>
      <c r="GN117" s="8">
        <f t="shared" si="272"/>
        <v>365965</v>
      </c>
      <c r="GO117" s="8">
        <f t="shared" si="273"/>
        <v>322391</v>
      </c>
      <c r="GP117" s="8">
        <f t="shared" si="274"/>
        <v>387003</v>
      </c>
      <c r="GQ117" s="8">
        <f t="shared" si="275"/>
        <v>404270</v>
      </c>
      <c r="GR117" s="8">
        <f t="shared" si="276"/>
        <v>263593</v>
      </c>
      <c r="GS117" s="8">
        <f t="shared" si="277"/>
        <v>368355</v>
      </c>
      <c r="GV117" s="10" t="str">
        <f t="shared" si="249"/>
        <v>RELIANCE</v>
      </c>
      <c r="GW117" s="8">
        <f t="shared" si="241"/>
        <v>576625.66666666663</v>
      </c>
      <c r="GX117" s="8">
        <f t="shared" si="242"/>
        <v>699468.4</v>
      </c>
      <c r="GY117" s="8">
        <f t="shared" si="243"/>
        <v>703821.375</v>
      </c>
      <c r="GZ117" s="8">
        <f t="shared" si="244"/>
        <v>567398.69230769225</v>
      </c>
      <c r="HC117" s="10" t="str">
        <f t="shared" si="189"/>
        <v>RELIANCE</v>
      </c>
      <c r="HD117" s="12">
        <f t="shared" si="278"/>
        <v>2.5964469673078914</v>
      </c>
      <c r="HE117" s="12">
        <f t="shared" si="279"/>
        <v>-8.0523754507586101E-2</v>
      </c>
      <c r="HF117" s="12">
        <f t="shared" si="280"/>
        <v>1.7485574401119076E-2</v>
      </c>
      <c r="HG117" s="12">
        <f t="shared" si="281"/>
        <v>0.98800282286520824</v>
      </c>
      <c r="HH117" s="12">
        <f t="shared" si="282"/>
        <v>4.0046684659712488</v>
      </c>
      <c r="HI117" s="12">
        <f t="shared" si="283"/>
        <v>0.48034614256381508</v>
      </c>
      <c r="HJ117" s="12">
        <f t="shared" si="284"/>
        <v>9.8314947266335402</v>
      </c>
      <c r="HK117" s="12">
        <f t="shared" si="285"/>
        <v>0.61907059012703369</v>
      </c>
      <c r="HL117" s="12">
        <f t="shared" si="286"/>
        <v>1.9689542483660056</v>
      </c>
      <c r="HM117" s="12">
        <f t="shared" si="287"/>
        <v>5.29515003638544</v>
      </c>
      <c r="HN117" s="12">
        <f t="shared" si="288"/>
        <v>1.7524024872809578</v>
      </c>
      <c r="HO117" s="12">
        <f t="shared" si="289"/>
        <v>-2.6615649833915058</v>
      </c>
      <c r="HP117" s="12">
        <f t="shared" si="290"/>
        <v>-2.2500922168941386</v>
      </c>
      <c r="HQ117" s="12">
        <f t="shared" si="291"/>
        <v>2.1473807826196287</v>
      </c>
      <c r="HT117" s="10" t="str">
        <f t="shared" si="204"/>
        <v>RELIANCE</v>
      </c>
      <c r="HU117" s="13">
        <f t="shared" si="292"/>
        <v>56.900000000000091</v>
      </c>
      <c r="HV117" s="12">
        <f t="shared" si="293"/>
        <v>33.650000000000091</v>
      </c>
      <c r="HW117" s="12">
        <f t="shared" si="294"/>
        <v>63.299999999999955</v>
      </c>
      <c r="HX117" s="12">
        <f t="shared" si="295"/>
        <v>52</v>
      </c>
      <c r="HY117">
        <f t="shared" si="296"/>
        <v>147.75</v>
      </c>
      <c r="HZ117" s="12">
        <f t="shared" si="297"/>
        <v>32.549999999999955</v>
      </c>
      <c r="IA117" s="12">
        <f t="shared" si="298"/>
        <v>84.900000000000091</v>
      </c>
      <c r="IB117" s="12">
        <f t="shared" si="299"/>
        <v>88</v>
      </c>
      <c r="IC117" s="12">
        <f t="shared" si="300"/>
        <v>55</v>
      </c>
      <c r="ID117" s="12">
        <f t="shared" si="301"/>
        <v>37.349999999999909</v>
      </c>
      <c r="IE117">
        <f t="shared" si="302"/>
        <v>42.450000000000045</v>
      </c>
      <c r="IF117" s="12">
        <f t="shared" si="303"/>
        <v>93</v>
      </c>
      <c r="IG117" s="12">
        <f t="shared" si="304"/>
        <v>35</v>
      </c>
      <c r="IH117" s="12">
        <f t="shared" si="305"/>
        <v>39.799999999999955</v>
      </c>
      <c r="II117" s="13" t="str">
        <f t="shared" si="245"/>
        <v/>
      </c>
      <c r="IJ117" t="str">
        <f t="shared" si="246"/>
        <v/>
      </c>
      <c r="IK117" t="str">
        <f t="shared" si="247"/>
        <v/>
      </c>
      <c r="IL117" t="str">
        <f t="shared" si="248"/>
        <v/>
      </c>
    </row>
    <row r="118" spans="1:246" x14ac:dyDescent="0.25">
      <c r="A118" t="s">
        <v>125</v>
      </c>
      <c r="B118" s="10">
        <v>43951</v>
      </c>
      <c r="C118" s="12">
        <v>357.23601000000002</v>
      </c>
      <c r="D118" s="12">
        <v>112.63625299500001</v>
      </c>
      <c r="E118" s="8">
        <v>78433</v>
      </c>
      <c r="F118" s="12">
        <v>5.6291390728476793</v>
      </c>
      <c r="G118" s="13">
        <v>1.6499999999999986</v>
      </c>
      <c r="H118" s="10" t="s">
        <v>125</v>
      </c>
      <c r="I118" s="10">
        <v>43950</v>
      </c>
      <c r="J118" s="12">
        <v>473.74952000000002</v>
      </c>
      <c r="K118" s="12">
        <v>138.76704832499999</v>
      </c>
      <c r="L118" s="8">
        <v>100213</v>
      </c>
      <c r="M118" s="12">
        <v>9.8540145985401573</v>
      </c>
      <c r="N118" s="12">
        <v>3.6999999999999993</v>
      </c>
      <c r="O118" s="12" t="s">
        <v>125</v>
      </c>
      <c r="P118" s="10">
        <v>43949</v>
      </c>
      <c r="Q118" s="12">
        <v>117.29167</v>
      </c>
      <c r="R118" s="12">
        <v>31.549742705</v>
      </c>
      <c r="S118">
        <v>22317</v>
      </c>
      <c r="T118" s="12">
        <v>3.5781544256120497</v>
      </c>
      <c r="U118" s="12">
        <v>1.3000000000000007</v>
      </c>
      <c r="V118" s="12" t="s">
        <v>125</v>
      </c>
      <c r="W118" s="7">
        <v>43948</v>
      </c>
      <c r="X118" s="12">
        <v>123.14451</v>
      </c>
      <c r="Y118" s="12">
        <v>33.088242745000002</v>
      </c>
      <c r="Z118" s="8">
        <v>25768</v>
      </c>
      <c r="AA118" s="12">
        <v>-1.8587360594795539</v>
      </c>
      <c r="AB118" s="12">
        <v>1.0500000000000007</v>
      </c>
      <c r="AC118" s="8" t="s">
        <v>125</v>
      </c>
      <c r="AD118" s="10">
        <v>43945</v>
      </c>
      <c r="AE118" s="12">
        <v>155.94342</v>
      </c>
      <c r="AF118" s="12">
        <v>41.19273647</v>
      </c>
      <c r="AG118" s="8">
        <v>26232</v>
      </c>
      <c r="AH118" s="12">
        <v>0.93984962406015038</v>
      </c>
      <c r="AI118">
        <v>1.5500000000000007</v>
      </c>
      <c r="AJ118" s="12" t="s">
        <v>125</v>
      </c>
      <c r="AK118" s="7">
        <v>43944</v>
      </c>
      <c r="AL118" s="12">
        <v>148.51115999999999</v>
      </c>
      <c r="AM118" s="12">
        <v>39.937997785</v>
      </c>
      <c r="AN118" s="8">
        <v>31565</v>
      </c>
      <c r="AO118" s="12">
        <v>0.18975332068310116</v>
      </c>
      <c r="AP118" s="12">
        <v>0.94999999999999929</v>
      </c>
      <c r="AQ118" t="s">
        <v>125</v>
      </c>
      <c r="AR118" s="10">
        <v>43943</v>
      </c>
      <c r="AS118" s="12">
        <v>194.29715999999999</v>
      </c>
      <c r="AT118" s="12">
        <v>50.566221035000005</v>
      </c>
      <c r="AU118">
        <v>60892</v>
      </c>
      <c r="AV118" s="12">
        <v>0</v>
      </c>
      <c r="AW118" s="12">
        <v>1.1000000000000014</v>
      </c>
      <c r="AX118" s="10" t="s">
        <v>125</v>
      </c>
      <c r="AY118" s="10">
        <v>43942</v>
      </c>
      <c r="AZ118" s="12">
        <v>190.26191</v>
      </c>
      <c r="BA118" s="12">
        <v>49.991855810000004</v>
      </c>
      <c r="BB118" s="8">
        <v>48106</v>
      </c>
      <c r="BC118" s="12">
        <v>-5.1878354203935579</v>
      </c>
      <c r="BD118" s="12">
        <v>1.3000000000000007</v>
      </c>
      <c r="BE118" s="12" t="s">
        <v>125</v>
      </c>
      <c r="BF118" s="10">
        <v>43941</v>
      </c>
      <c r="BG118" s="12">
        <v>187.61443</v>
      </c>
      <c r="BH118" s="12">
        <v>52.737285475</v>
      </c>
      <c r="BI118">
        <v>47651</v>
      </c>
      <c r="BJ118" s="12">
        <v>-1.0600706713780943</v>
      </c>
      <c r="BK118" s="12">
        <v>1.1999999999999993</v>
      </c>
      <c r="BL118" s="12" t="s">
        <v>125</v>
      </c>
      <c r="BM118" s="7">
        <v>43938</v>
      </c>
      <c r="BN118" s="12">
        <v>335.57531999999998</v>
      </c>
      <c r="BO118" s="12">
        <v>92.167212634999998</v>
      </c>
      <c r="BP118" s="8">
        <v>66592</v>
      </c>
      <c r="BQ118" s="12">
        <v>6.331471135940407</v>
      </c>
      <c r="BR118" s="12">
        <v>2.2999999999999972</v>
      </c>
      <c r="BS118" t="s">
        <v>125</v>
      </c>
      <c r="BT118" s="10">
        <v>43937</v>
      </c>
      <c r="BU118" s="12">
        <v>190.14841999999999</v>
      </c>
      <c r="BV118" s="12">
        <v>50.476430919999999</v>
      </c>
      <c r="BW118" s="8">
        <v>45125</v>
      </c>
      <c r="BX118" s="12">
        <v>3.2504780114722811</v>
      </c>
      <c r="BY118">
        <v>1.5</v>
      </c>
      <c r="BZ118" s="12" t="s">
        <v>125</v>
      </c>
      <c r="CA118" s="7">
        <v>43936</v>
      </c>
      <c r="CB118" s="12">
        <v>252.14418000000001</v>
      </c>
      <c r="CC118" s="12">
        <v>67.12159330499999</v>
      </c>
      <c r="CD118" s="8">
        <v>46695</v>
      </c>
      <c r="CE118" s="12">
        <v>-0.38022813688213464</v>
      </c>
      <c r="CF118" s="12">
        <v>1.3499999999999979</v>
      </c>
      <c r="CG118" s="12" t="s">
        <v>125</v>
      </c>
      <c r="CH118" s="10">
        <v>43934</v>
      </c>
      <c r="CI118" s="12">
        <v>247.80282</v>
      </c>
      <c r="CJ118" s="12">
        <v>64.178751079999998</v>
      </c>
      <c r="CK118" s="8">
        <v>45952</v>
      </c>
      <c r="CL118" s="12">
        <v>0.56925996204933049</v>
      </c>
      <c r="CM118" s="12">
        <v>1.6499999999999986</v>
      </c>
      <c r="CN118" s="12" t="s">
        <v>125</v>
      </c>
      <c r="CO118" s="10">
        <v>43930</v>
      </c>
      <c r="CP118" s="12">
        <v>268.55644000000001</v>
      </c>
      <c r="CQ118" s="12">
        <v>70.535233104999989</v>
      </c>
      <c r="CR118" s="8">
        <v>50031</v>
      </c>
      <c r="CS118" s="12">
        <v>3.9447731755424065</v>
      </c>
      <c r="CT118" s="12">
        <v>1.25</v>
      </c>
      <c r="CU118" s="12" t="s">
        <v>125</v>
      </c>
      <c r="CV118" s="10">
        <v>43929</v>
      </c>
      <c r="CW118" s="12">
        <v>534.76363000000003</v>
      </c>
      <c r="CX118" s="12">
        <v>138.60809555</v>
      </c>
      <c r="CY118" s="8">
        <v>101577</v>
      </c>
      <c r="CZ118" s="12">
        <v>4.4989775051124798</v>
      </c>
      <c r="DA118" s="12">
        <v>3.8500000000000014</v>
      </c>
      <c r="DD118" t="str">
        <f t="shared" si="154"/>
        <v>SAIL</v>
      </c>
      <c r="DE118" s="12">
        <v>-24.593905657149794</v>
      </c>
      <c r="DF118" s="12">
        <v>303.90721694046988</v>
      </c>
      <c r="DG118" s="12">
        <v>-4.7528225172198102</v>
      </c>
      <c r="DH118" s="12">
        <v>-21.032570659281426</v>
      </c>
      <c r="DI118" s="12">
        <v>5.0045127921699715</v>
      </c>
      <c r="DJ118" s="12">
        <v>-23.56493527748939</v>
      </c>
      <c r="DK118" s="12">
        <v>2.1208921953952795</v>
      </c>
      <c r="DL118" s="12">
        <v>1.4111281312423578</v>
      </c>
      <c r="DM118" s="12">
        <v>-44.091707936090167</v>
      </c>
      <c r="DN118" s="12">
        <v>76.480730158052324</v>
      </c>
      <c r="DO118" s="12">
        <v>-24.587424544163589</v>
      </c>
      <c r="DP118" s="12">
        <v>1.7519413217331459</v>
      </c>
      <c r="DQ118" s="12">
        <v>-7.7278429815349101</v>
      </c>
      <c r="DT118" t="str">
        <f t="shared" si="155"/>
        <v>SAIL</v>
      </c>
      <c r="DU118" s="13">
        <v>-18.830691900861247</v>
      </c>
      <c r="DV118" s="13">
        <v>339.83575277464371</v>
      </c>
      <c r="DW118" s="13">
        <v>-4.6496879627507166</v>
      </c>
      <c r="DX118" s="13">
        <v>-19.674569886616705</v>
      </c>
      <c r="DY118" s="13">
        <v>3.1417165471205899</v>
      </c>
      <c r="DZ118" s="13">
        <v>-21.018425012704736</v>
      </c>
      <c r="EA118" s="13">
        <v>1.1489175900629585</v>
      </c>
      <c r="EB118" s="13">
        <v>-5.2058607876233243</v>
      </c>
      <c r="EC118" s="13">
        <v>-42.780861038024597</v>
      </c>
      <c r="ED118" s="13">
        <v>82.594551467150367</v>
      </c>
      <c r="EE118" s="13">
        <v>-24.798520960854585</v>
      </c>
      <c r="EF118" s="13">
        <v>4.5853840647844413</v>
      </c>
      <c r="EG118" s="13">
        <v>-9.0117828285016373</v>
      </c>
      <c r="EI118" t="str">
        <f t="shared" si="156"/>
        <v>SAIL</v>
      </c>
      <c r="EJ118" s="12">
        <f t="shared" si="219"/>
        <v>357.23601000000002</v>
      </c>
      <c r="EK118" s="12">
        <f t="shared" si="220"/>
        <v>473.74952000000002</v>
      </c>
      <c r="EL118" s="12">
        <f t="shared" si="221"/>
        <v>117.29167</v>
      </c>
      <c r="EM118" s="12">
        <f t="shared" si="222"/>
        <v>123.14451</v>
      </c>
      <c r="EN118" s="12">
        <f t="shared" si="223"/>
        <v>155.94342</v>
      </c>
      <c r="EO118" s="12">
        <f t="shared" si="224"/>
        <v>148.51115999999999</v>
      </c>
      <c r="EP118" s="12">
        <f t="shared" si="225"/>
        <v>194.29715999999999</v>
      </c>
      <c r="EQ118" s="12">
        <f t="shared" si="226"/>
        <v>190.26191</v>
      </c>
      <c r="ER118" s="12">
        <f t="shared" si="227"/>
        <v>187.61443</v>
      </c>
      <c r="ES118" s="12">
        <f t="shared" si="228"/>
        <v>335.57531999999998</v>
      </c>
      <c r="ET118" s="12">
        <f t="shared" si="229"/>
        <v>190.14841999999999</v>
      </c>
      <c r="EU118" s="12">
        <f t="shared" si="230"/>
        <v>252.14418000000001</v>
      </c>
      <c r="EV118" s="12">
        <f t="shared" si="231"/>
        <v>247.80282</v>
      </c>
      <c r="EW118" s="12">
        <f t="shared" si="232"/>
        <v>268.55644000000001</v>
      </c>
      <c r="EZ118" s="10" t="str">
        <f t="shared" si="157"/>
        <v>SAIL</v>
      </c>
      <c r="FA118" s="12">
        <f t="shared" si="233"/>
        <v>238.06190000000001</v>
      </c>
      <c r="FB118" s="12">
        <f t="shared" si="234"/>
        <v>203.72805600000001</v>
      </c>
      <c r="FC118" s="12">
        <f t="shared" si="235"/>
        <v>198.85172250000002</v>
      </c>
      <c r="FD118" s="12">
        <f t="shared" si="236"/>
        <v>221.92622769230769</v>
      </c>
      <c r="FF118" s="12"/>
      <c r="FG118" s="10" t="str">
        <f t="shared" si="158"/>
        <v>SAIL</v>
      </c>
      <c r="FH118" s="12">
        <f t="shared" si="250"/>
        <v>112.63625299500001</v>
      </c>
      <c r="FI118" s="12">
        <f t="shared" si="251"/>
        <v>138.76704832499999</v>
      </c>
      <c r="FJ118" s="12">
        <f t="shared" si="252"/>
        <v>31.549742705</v>
      </c>
      <c r="FK118" s="12">
        <f t="shared" si="253"/>
        <v>33.088242745000002</v>
      </c>
      <c r="FL118" s="12">
        <f t="shared" si="254"/>
        <v>41.19273647</v>
      </c>
      <c r="FM118" s="12">
        <f t="shared" si="255"/>
        <v>39.937997785</v>
      </c>
      <c r="FN118" s="12">
        <f t="shared" si="256"/>
        <v>50.566221035000005</v>
      </c>
      <c r="FO118" s="12">
        <f t="shared" si="257"/>
        <v>49.991855810000004</v>
      </c>
      <c r="FP118" s="12">
        <f t="shared" si="258"/>
        <v>52.737285475</v>
      </c>
      <c r="FQ118" s="12">
        <f t="shared" si="259"/>
        <v>92.167212634999998</v>
      </c>
      <c r="FR118" s="12">
        <f t="shared" si="260"/>
        <v>50.476430919999999</v>
      </c>
      <c r="FS118" s="12">
        <f t="shared" si="261"/>
        <v>67.12159330499999</v>
      </c>
      <c r="FT118" s="12">
        <f t="shared" si="262"/>
        <v>64.178751079999998</v>
      </c>
      <c r="FU118" s="12">
        <f t="shared" si="263"/>
        <v>70.535233104999989</v>
      </c>
      <c r="FX118" s="10" t="str">
        <f t="shared" si="173"/>
        <v>SAIL</v>
      </c>
      <c r="FY118" s="12">
        <f t="shared" si="237"/>
        <v>67.801677924999993</v>
      </c>
      <c r="FZ118" s="12">
        <f t="shared" si="238"/>
        <v>56.907153605999994</v>
      </c>
      <c r="GA118" s="12">
        <f t="shared" si="239"/>
        <v>54.728891293750003</v>
      </c>
      <c r="GB118" s="12">
        <f t="shared" si="240"/>
        <v>60.177719338076926</v>
      </c>
      <c r="GE118" s="10" t="str">
        <f t="shared" si="174"/>
        <v>SAIL</v>
      </c>
      <c r="GF118" s="8">
        <f t="shared" si="264"/>
        <v>78433</v>
      </c>
      <c r="GG118" s="8">
        <f t="shared" si="265"/>
        <v>100213</v>
      </c>
      <c r="GH118">
        <f t="shared" si="266"/>
        <v>22317</v>
      </c>
      <c r="GI118" s="8">
        <f t="shared" si="267"/>
        <v>25768</v>
      </c>
      <c r="GJ118" s="8">
        <f t="shared" si="268"/>
        <v>26232</v>
      </c>
      <c r="GK118" s="8">
        <f t="shared" si="269"/>
        <v>31565</v>
      </c>
      <c r="GL118">
        <f t="shared" si="270"/>
        <v>60892</v>
      </c>
      <c r="GM118" s="8">
        <f t="shared" si="271"/>
        <v>48106</v>
      </c>
      <c r="GN118" s="8">
        <f t="shared" si="272"/>
        <v>47651</v>
      </c>
      <c r="GO118" s="8">
        <f t="shared" si="273"/>
        <v>66592</v>
      </c>
      <c r="GP118" s="8">
        <f t="shared" si="274"/>
        <v>45125</v>
      </c>
      <c r="GQ118" s="8">
        <f t="shared" si="275"/>
        <v>46695</v>
      </c>
      <c r="GR118" s="8">
        <f t="shared" si="276"/>
        <v>45952</v>
      </c>
      <c r="GS118" s="8">
        <f t="shared" si="277"/>
        <v>50031</v>
      </c>
      <c r="GV118" s="10" t="str">
        <f t="shared" si="249"/>
        <v>SAIL</v>
      </c>
      <c r="GW118" s="8">
        <f t="shared" si="241"/>
        <v>49432.666666666664</v>
      </c>
      <c r="GX118" s="8">
        <f t="shared" si="242"/>
        <v>41219</v>
      </c>
      <c r="GY118" s="8">
        <f t="shared" si="243"/>
        <v>45343</v>
      </c>
      <c r="GZ118" s="8">
        <f t="shared" si="244"/>
        <v>47472.230769230766</v>
      </c>
      <c r="HC118" s="10" t="str">
        <f t="shared" si="189"/>
        <v>SAIL</v>
      </c>
      <c r="HD118" s="12">
        <f t="shared" si="278"/>
        <v>5.6291390728476793</v>
      </c>
      <c r="HE118" s="12">
        <f t="shared" si="279"/>
        <v>9.8540145985401573</v>
      </c>
      <c r="HF118" s="12">
        <f t="shared" si="280"/>
        <v>3.5781544256120497</v>
      </c>
      <c r="HG118" s="12">
        <f t="shared" si="281"/>
        <v>-1.8587360594795539</v>
      </c>
      <c r="HH118" s="12">
        <f t="shared" si="282"/>
        <v>0.93984962406015038</v>
      </c>
      <c r="HI118" s="12">
        <f t="shared" si="283"/>
        <v>0.18975332068310116</v>
      </c>
      <c r="HJ118" s="12">
        <f t="shared" si="284"/>
        <v>0</v>
      </c>
      <c r="HK118" s="12">
        <f t="shared" si="285"/>
        <v>-5.1878354203935579</v>
      </c>
      <c r="HL118" s="12">
        <f t="shared" si="286"/>
        <v>-1.0600706713780943</v>
      </c>
      <c r="HM118" s="12">
        <f t="shared" si="287"/>
        <v>6.331471135940407</v>
      </c>
      <c r="HN118" s="12">
        <f t="shared" si="288"/>
        <v>3.2504780114722811</v>
      </c>
      <c r="HO118" s="12">
        <f t="shared" si="289"/>
        <v>-0.38022813688213464</v>
      </c>
      <c r="HP118" s="12">
        <f t="shared" si="290"/>
        <v>0.56925996204933049</v>
      </c>
      <c r="HQ118" s="12">
        <f t="shared" si="291"/>
        <v>3.9447731755424065</v>
      </c>
      <c r="HT118" s="10" t="str">
        <f t="shared" si="204"/>
        <v>SAIL</v>
      </c>
      <c r="HU118" s="13">
        <f t="shared" si="292"/>
        <v>1.6499999999999986</v>
      </c>
      <c r="HV118" s="12">
        <f t="shared" si="293"/>
        <v>3.6999999999999993</v>
      </c>
      <c r="HW118" s="12">
        <f t="shared" si="294"/>
        <v>1.3000000000000007</v>
      </c>
      <c r="HX118" s="12">
        <f t="shared" si="295"/>
        <v>1.0500000000000007</v>
      </c>
      <c r="HY118">
        <f t="shared" si="296"/>
        <v>1.5500000000000007</v>
      </c>
      <c r="HZ118" s="12">
        <f t="shared" si="297"/>
        <v>0.94999999999999929</v>
      </c>
      <c r="IA118" s="12">
        <f t="shared" si="298"/>
        <v>1.1000000000000014</v>
      </c>
      <c r="IB118" s="12">
        <f t="shared" si="299"/>
        <v>1.3000000000000007</v>
      </c>
      <c r="IC118" s="12">
        <f t="shared" si="300"/>
        <v>1.1999999999999993</v>
      </c>
      <c r="ID118" s="12">
        <f t="shared" si="301"/>
        <v>2.2999999999999972</v>
      </c>
      <c r="IE118">
        <f t="shared" si="302"/>
        <v>1.5</v>
      </c>
      <c r="IF118" s="12">
        <f t="shared" si="303"/>
        <v>1.3499999999999979</v>
      </c>
      <c r="IG118" s="12">
        <f t="shared" si="304"/>
        <v>1.6499999999999986</v>
      </c>
      <c r="IH118" s="12">
        <f t="shared" si="305"/>
        <v>1.25</v>
      </c>
      <c r="II118" s="13" t="str">
        <f t="shared" si="245"/>
        <v/>
      </c>
      <c r="IJ118" t="str">
        <f t="shared" si="246"/>
        <v/>
      </c>
      <c r="IK118" t="str">
        <f t="shared" si="247"/>
        <v/>
      </c>
      <c r="IL118" t="str">
        <f t="shared" si="248"/>
        <v/>
      </c>
    </row>
    <row r="119" spans="1:246" x14ac:dyDescent="0.25">
      <c r="A119" t="s">
        <v>127</v>
      </c>
      <c r="B119" s="10">
        <v>43951</v>
      </c>
      <c r="C119" s="12">
        <v>630.69460000000004</v>
      </c>
      <c r="D119" s="12">
        <v>1218.2653761200002</v>
      </c>
      <c r="E119" s="8">
        <v>366664</v>
      </c>
      <c r="F119" s="12">
        <v>5.2603892688055931E-2</v>
      </c>
      <c r="G119" s="13">
        <v>6.2000000000000171</v>
      </c>
      <c r="H119" s="10" t="s">
        <v>127</v>
      </c>
      <c r="I119" s="10">
        <v>43950</v>
      </c>
      <c r="J119" s="12">
        <v>574.70639000000006</v>
      </c>
      <c r="K119" s="12">
        <v>1078.219769925</v>
      </c>
      <c r="L119" s="8">
        <v>310886</v>
      </c>
      <c r="M119" s="12">
        <v>2.8486163863266412</v>
      </c>
      <c r="N119" s="12">
        <v>8.3000000000000114</v>
      </c>
      <c r="O119" s="12" t="s">
        <v>127</v>
      </c>
      <c r="P119" s="10">
        <v>43949</v>
      </c>
      <c r="Q119" s="12">
        <v>495.90249</v>
      </c>
      <c r="R119" s="12">
        <v>909.38095515999998</v>
      </c>
      <c r="S119">
        <v>224161</v>
      </c>
      <c r="T119" s="12">
        <v>1.990049751243778</v>
      </c>
      <c r="U119" s="12">
        <v>4.1500000000000057</v>
      </c>
      <c r="V119" s="12" t="s">
        <v>127</v>
      </c>
      <c r="W119" s="7">
        <v>43948</v>
      </c>
      <c r="X119" s="12">
        <v>430.03001</v>
      </c>
      <c r="Y119" s="12">
        <v>782.16224271499993</v>
      </c>
      <c r="Z119" s="8">
        <v>228810</v>
      </c>
      <c r="AA119" s="12">
        <v>0.69541029207232274</v>
      </c>
      <c r="AB119" s="12">
        <v>3</v>
      </c>
      <c r="AC119" s="8" t="s">
        <v>127</v>
      </c>
      <c r="AD119" s="10">
        <v>43945</v>
      </c>
      <c r="AE119" s="12">
        <v>651.46846000000005</v>
      </c>
      <c r="AF119" s="12">
        <v>1180.7842268950001</v>
      </c>
      <c r="AG119" s="8">
        <v>416448</v>
      </c>
      <c r="AH119" s="12">
        <v>-3.5083020889126857</v>
      </c>
      <c r="AI119">
        <v>5</v>
      </c>
      <c r="AJ119" s="12" t="s">
        <v>127</v>
      </c>
      <c r="AK119" s="7">
        <v>43944</v>
      </c>
      <c r="AL119" s="12">
        <v>509.57436999999999</v>
      </c>
      <c r="AM119" s="12">
        <v>955.90729512500002</v>
      </c>
      <c r="AN119" s="8">
        <v>293810</v>
      </c>
      <c r="AO119" s="12">
        <v>-1.3248542660307367</v>
      </c>
      <c r="AP119" s="12">
        <v>4.75</v>
      </c>
      <c r="AQ119" t="s">
        <v>127</v>
      </c>
      <c r="AR119" s="10">
        <v>43943</v>
      </c>
      <c r="AS119" s="12">
        <v>615.03791999999999</v>
      </c>
      <c r="AT119" s="12">
        <v>1142.0608394399999</v>
      </c>
      <c r="AU119">
        <v>330480</v>
      </c>
      <c r="AV119" s="12">
        <v>1.6779431664411335</v>
      </c>
      <c r="AW119" s="12">
        <v>8.1500000000000057</v>
      </c>
      <c r="AX119" s="10" t="s">
        <v>127</v>
      </c>
      <c r="AY119" s="10">
        <v>43942</v>
      </c>
      <c r="AZ119" s="12">
        <v>530.43573000000004</v>
      </c>
      <c r="BA119" s="12">
        <v>983.68778375499994</v>
      </c>
      <c r="BB119" s="8">
        <v>312425</v>
      </c>
      <c r="BC119" s="12">
        <v>-3.8961038961038961</v>
      </c>
      <c r="BD119" s="12">
        <v>5.1999999999999886</v>
      </c>
      <c r="BE119" s="12" t="s">
        <v>127</v>
      </c>
      <c r="BF119" s="10">
        <v>43941</v>
      </c>
      <c r="BG119" s="12">
        <v>819.61666000000002</v>
      </c>
      <c r="BH119" s="12">
        <v>1588.3373690399999</v>
      </c>
      <c r="BI119">
        <v>443580</v>
      </c>
      <c r="BJ119" s="12">
        <v>-0.59508408796895507</v>
      </c>
      <c r="BK119" s="12">
        <v>7.2999999999999829</v>
      </c>
      <c r="BL119" s="12" t="s">
        <v>127</v>
      </c>
      <c r="BM119" s="7">
        <v>43938</v>
      </c>
      <c r="BN119" s="12">
        <v>898.58052999999995</v>
      </c>
      <c r="BO119" s="12">
        <v>1718.05196738</v>
      </c>
      <c r="BP119" s="8">
        <v>490326</v>
      </c>
      <c r="BQ119" s="12">
        <v>2.3342175066313029</v>
      </c>
      <c r="BR119" s="12">
        <v>11.699999999999989</v>
      </c>
      <c r="BS119" t="s">
        <v>127</v>
      </c>
      <c r="BT119" s="10">
        <v>43937</v>
      </c>
      <c r="BU119" s="12">
        <v>611.65997000000004</v>
      </c>
      <c r="BV119" s="12">
        <v>1133.9405469399999</v>
      </c>
      <c r="BW119" s="8">
        <v>355374</v>
      </c>
      <c r="BX119" s="12">
        <v>3.701672607622704</v>
      </c>
      <c r="BY119">
        <v>9.6500000000000057</v>
      </c>
      <c r="BZ119" s="12" t="s">
        <v>127</v>
      </c>
      <c r="CA119" s="7">
        <v>43936</v>
      </c>
      <c r="CB119" s="12">
        <v>721.90293999999994</v>
      </c>
      <c r="CC119" s="12">
        <v>1348.459609345</v>
      </c>
      <c r="CD119" s="8">
        <v>434961</v>
      </c>
      <c r="CE119" s="12">
        <v>-0.27247956403269752</v>
      </c>
      <c r="CF119" s="12">
        <v>11.799999999999983</v>
      </c>
      <c r="CG119" s="12" t="s">
        <v>127</v>
      </c>
      <c r="CH119" s="10">
        <v>43934</v>
      </c>
      <c r="CI119" s="12">
        <v>518.47573999999997</v>
      </c>
      <c r="CJ119" s="12">
        <v>958.71039831000007</v>
      </c>
      <c r="CK119" s="8">
        <v>290728</v>
      </c>
      <c r="CL119" s="12">
        <v>-1.9707057256990619</v>
      </c>
      <c r="CM119" s="12">
        <v>5.5999999999999943</v>
      </c>
      <c r="CN119" s="12" t="s">
        <v>127</v>
      </c>
      <c r="CO119" s="10">
        <v>43930</v>
      </c>
      <c r="CP119" s="12">
        <v>624.17300999999998</v>
      </c>
      <c r="CQ119" s="12">
        <v>1168.45316364</v>
      </c>
      <c r="CR119" s="8">
        <v>366071</v>
      </c>
      <c r="CS119" s="12">
        <v>2.4863387978142137</v>
      </c>
      <c r="CT119" s="12">
        <v>6.4000000000000057</v>
      </c>
      <c r="CU119" s="12" t="s">
        <v>127</v>
      </c>
      <c r="CV119" s="10">
        <v>43929</v>
      </c>
      <c r="CW119" s="12">
        <v>804.36672999999996</v>
      </c>
      <c r="CX119" s="12">
        <v>1500.987488725</v>
      </c>
      <c r="CY119" s="8">
        <v>501541</v>
      </c>
      <c r="CZ119" s="12">
        <v>-1.9313304721030013</v>
      </c>
      <c r="DA119" s="12">
        <v>13.950000000000017</v>
      </c>
      <c r="DD119" t="str">
        <f t="shared" si="154"/>
        <v>SBIN</v>
      </c>
      <c r="DE119" s="12">
        <v>9.7420545471923461</v>
      </c>
      <c r="DF119" s="12">
        <v>15.891007121178207</v>
      </c>
      <c r="DG119" s="12">
        <v>15.318112333602018</v>
      </c>
      <c r="DH119" s="12">
        <v>-33.99066318575116</v>
      </c>
      <c r="DI119" s="12">
        <v>27.845609660470181</v>
      </c>
      <c r="DJ119" s="12">
        <v>-17.147487426466324</v>
      </c>
      <c r="DK119" s="12">
        <v>15.949564709752856</v>
      </c>
      <c r="DL119" s="12">
        <v>-35.28246119350478</v>
      </c>
      <c r="DM119" s="12">
        <v>-8.7876230748066533</v>
      </c>
      <c r="DN119" s="12">
        <v>46.90850702556191</v>
      </c>
      <c r="DO119" s="12">
        <v>-15.271162353210519</v>
      </c>
      <c r="DP119" s="12">
        <v>39.235625566588709</v>
      </c>
      <c r="DQ119" s="12">
        <v>-16.933969958105045</v>
      </c>
      <c r="DT119" t="str">
        <f t="shared" si="155"/>
        <v>SBIN</v>
      </c>
      <c r="DU119" s="13">
        <v>12.988595655665039</v>
      </c>
      <c r="DV119" s="13">
        <v>18.566346018901825</v>
      </c>
      <c r="DW119" s="13">
        <v>16.265003025894632</v>
      </c>
      <c r="DX119" s="13">
        <v>-33.759087824895815</v>
      </c>
      <c r="DY119" s="13">
        <v>23.524972862624072</v>
      </c>
      <c r="DZ119" s="13">
        <v>-16.29979226030364</v>
      </c>
      <c r="EA119" s="13">
        <v>16.099931126566148</v>
      </c>
      <c r="EB119" s="13">
        <v>-38.068082831196847</v>
      </c>
      <c r="EC119" s="13">
        <v>-7.5500974826630323</v>
      </c>
      <c r="ED119" s="13">
        <v>51.511644240631171</v>
      </c>
      <c r="EE119" s="13">
        <v>-15.908452942776721</v>
      </c>
      <c r="EF119" s="13">
        <v>40.653487405794678</v>
      </c>
      <c r="EG119" s="13">
        <v>-17.950464071371332</v>
      </c>
      <c r="EI119" t="str">
        <f t="shared" si="156"/>
        <v>SBIN</v>
      </c>
      <c r="EJ119" s="12">
        <f t="shared" si="219"/>
        <v>630.69460000000004</v>
      </c>
      <c r="EK119" s="12">
        <f t="shared" si="220"/>
        <v>574.70639000000006</v>
      </c>
      <c r="EL119" s="12">
        <f t="shared" si="221"/>
        <v>495.90249</v>
      </c>
      <c r="EM119" s="12">
        <f t="shared" si="222"/>
        <v>430.03001</v>
      </c>
      <c r="EN119" s="12">
        <f t="shared" si="223"/>
        <v>651.46846000000005</v>
      </c>
      <c r="EO119" s="12">
        <f t="shared" si="224"/>
        <v>509.57436999999999</v>
      </c>
      <c r="EP119" s="12">
        <f t="shared" si="225"/>
        <v>615.03791999999999</v>
      </c>
      <c r="EQ119" s="12">
        <f t="shared" si="226"/>
        <v>530.43573000000004</v>
      </c>
      <c r="ER119" s="12">
        <f t="shared" si="227"/>
        <v>819.61666000000002</v>
      </c>
      <c r="ES119" s="12">
        <f t="shared" si="228"/>
        <v>898.58052999999995</v>
      </c>
      <c r="ET119" s="12">
        <f t="shared" si="229"/>
        <v>611.65997000000004</v>
      </c>
      <c r="EU119" s="12">
        <f t="shared" si="230"/>
        <v>721.90293999999994</v>
      </c>
      <c r="EV119" s="12">
        <f t="shared" si="231"/>
        <v>518.47573999999997</v>
      </c>
      <c r="EW119" s="12">
        <f t="shared" si="232"/>
        <v>624.17300999999998</v>
      </c>
      <c r="EZ119" s="10" t="str">
        <f t="shared" si="157"/>
        <v>SBIN</v>
      </c>
      <c r="FA119" s="12">
        <f t="shared" si="233"/>
        <v>500.21296333333333</v>
      </c>
      <c r="FB119" s="12">
        <f t="shared" si="234"/>
        <v>532.33634400000005</v>
      </c>
      <c r="FC119" s="12">
        <f t="shared" si="235"/>
        <v>578.34650375000001</v>
      </c>
      <c r="FD119" s="12">
        <f t="shared" si="236"/>
        <v>615.50494000000003</v>
      </c>
      <c r="FF119" s="12"/>
      <c r="FG119" s="10" t="str">
        <f t="shared" si="158"/>
        <v>SBIN</v>
      </c>
      <c r="FH119" s="12">
        <f t="shared" si="250"/>
        <v>1218.2653761200002</v>
      </c>
      <c r="FI119" s="12">
        <f t="shared" si="251"/>
        <v>1078.219769925</v>
      </c>
      <c r="FJ119" s="12">
        <f t="shared" si="252"/>
        <v>909.38095515999998</v>
      </c>
      <c r="FK119" s="12">
        <f t="shared" si="253"/>
        <v>782.16224271499993</v>
      </c>
      <c r="FL119" s="12">
        <f t="shared" si="254"/>
        <v>1180.7842268950001</v>
      </c>
      <c r="FM119" s="12">
        <f t="shared" si="255"/>
        <v>955.90729512500002</v>
      </c>
      <c r="FN119" s="12">
        <f t="shared" si="256"/>
        <v>1142.0608394399999</v>
      </c>
      <c r="FO119" s="12">
        <f t="shared" si="257"/>
        <v>983.68778375499994</v>
      </c>
      <c r="FP119" s="12">
        <f t="shared" si="258"/>
        <v>1588.3373690399999</v>
      </c>
      <c r="FQ119" s="12">
        <f t="shared" si="259"/>
        <v>1718.05196738</v>
      </c>
      <c r="FR119" s="12">
        <f t="shared" si="260"/>
        <v>1133.9405469399999</v>
      </c>
      <c r="FS119" s="12">
        <f t="shared" si="261"/>
        <v>1348.459609345</v>
      </c>
      <c r="FT119" s="12">
        <f t="shared" si="262"/>
        <v>958.71039831000007</v>
      </c>
      <c r="FU119" s="12">
        <f t="shared" si="263"/>
        <v>1168.45316364</v>
      </c>
      <c r="FX119" s="10" t="str">
        <f t="shared" si="173"/>
        <v>SBIN</v>
      </c>
      <c r="FY119" s="12">
        <f t="shared" si="237"/>
        <v>923.25432259999991</v>
      </c>
      <c r="FZ119" s="12">
        <f t="shared" si="238"/>
        <v>981.29089796400001</v>
      </c>
      <c r="GA119" s="12">
        <f t="shared" si="239"/>
        <v>1077.5675602568749</v>
      </c>
      <c r="GB119" s="12">
        <f t="shared" si="240"/>
        <v>1149.8581667438464</v>
      </c>
      <c r="GE119" s="10" t="str">
        <f t="shared" si="174"/>
        <v>SBIN</v>
      </c>
      <c r="GF119" s="8">
        <f t="shared" si="264"/>
        <v>366664</v>
      </c>
      <c r="GG119" s="8">
        <f t="shared" si="265"/>
        <v>310886</v>
      </c>
      <c r="GH119">
        <f t="shared" si="266"/>
        <v>224161</v>
      </c>
      <c r="GI119" s="8">
        <f t="shared" si="267"/>
        <v>228810</v>
      </c>
      <c r="GJ119" s="8">
        <f t="shared" si="268"/>
        <v>416448</v>
      </c>
      <c r="GK119" s="8">
        <f t="shared" si="269"/>
        <v>293810</v>
      </c>
      <c r="GL119">
        <f t="shared" si="270"/>
        <v>330480</v>
      </c>
      <c r="GM119" s="8">
        <f t="shared" si="271"/>
        <v>312425</v>
      </c>
      <c r="GN119" s="8">
        <f t="shared" si="272"/>
        <v>443580</v>
      </c>
      <c r="GO119" s="8">
        <f t="shared" si="273"/>
        <v>490326</v>
      </c>
      <c r="GP119" s="8">
        <f t="shared" si="274"/>
        <v>355374</v>
      </c>
      <c r="GQ119" s="8">
        <f t="shared" si="275"/>
        <v>434961</v>
      </c>
      <c r="GR119" s="8">
        <f t="shared" si="276"/>
        <v>290728</v>
      </c>
      <c r="GS119" s="8">
        <f t="shared" si="277"/>
        <v>366071</v>
      </c>
      <c r="GV119" s="10" t="str">
        <f t="shared" si="249"/>
        <v>SBIN</v>
      </c>
      <c r="GW119" s="8">
        <f t="shared" si="241"/>
        <v>254619</v>
      </c>
      <c r="GX119" s="8">
        <f t="shared" si="242"/>
        <v>294823</v>
      </c>
      <c r="GY119" s="8">
        <f t="shared" si="243"/>
        <v>320075</v>
      </c>
      <c r="GZ119" s="8">
        <f t="shared" si="244"/>
        <v>346004.61538461538</v>
      </c>
      <c r="HC119" s="10" t="str">
        <f t="shared" si="189"/>
        <v>SBIN</v>
      </c>
      <c r="HD119" s="12">
        <f t="shared" si="278"/>
        <v>5.2603892688055931E-2</v>
      </c>
      <c r="HE119" s="12">
        <f t="shared" si="279"/>
        <v>2.8486163863266412</v>
      </c>
      <c r="HF119" s="12">
        <f t="shared" si="280"/>
        <v>1.990049751243778</v>
      </c>
      <c r="HG119" s="12">
        <f t="shared" si="281"/>
        <v>0.69541029207232274</v>
      </c>
      <c r="HH119" s="12">
        <f t="shared" si="282"/>
        <v>-3.5083020889126857</v>
      </c>
      <c r="HI119" s="12">
        <f t="shared" si="283"/>
        <v>-1.3248542660307367</v>
      </c>
      <c r="HJ119" s="12">
        <f t="shared" si="284"/>
        <v>1.6779431664411335</v>
      </c>
      <c r="HK119" s="12">
        <f t="shared" si="285"/>
        <v>-3.8961038961038961</v>
      </c>
      <c r="HL119" s="12">
        <f t="shared" si="286"/>
        <v>-0.59508408796895507</v>
      </c>
      <c r="HM119" s="12">
        <f t="shared" si="287"/>
        <v>2.3342175066313029</v>
      </c>
      <c r="HN119" s="12">
        <f t="shared" si="288"/>
        <v>3.701672607622704</v>
      </c>
      <c r="HO119" s="12">
        <f t="shared" si="289"/>
        <v>-0.27247956403269752</v>
      </c>
      <c r="HP119" s="12">
        <f t="shared" si="290"/>
        <v>-1.9707057256990619</v>
      </c>
      <c r="HQ119" s="12">
        <f t="shared" si="291"/>
        <v>2.4863387978142137</v>
      </c>
      <c r="HT119" s="10" t="str">
        <f t="shared" si="204"/>
        <v>SBIN</v>
      </c>
      <c r="HU119" s="13">
        <f t="shared" si="292"/>
        <v>6.2000000000000171</v>
      </c>
      <c r="HV119" s="12">
        <f t="shared" si="293"/>
        <v>8.3000000000000114</v>
      </c>
      <c r="HW119" s="12">
        <f t="shared" si="294"/>
        <v>4.1500000000000057</v>
      </c>
      <c r="HX119" s="12">
        <f t="shared" si="295"/>
        <v>3</v>
      </c>
      <c r="HY119">
        <f t="shared" si="296"/>
        <v>5</v>
      </c>
      <c r="HZ119" s="12">
        <f t="shared" si="297"/>
        <v>4.75</v>
      </c>
      <c r="IA119" s="12">
        <f t="shared" si="298"/>
        <v>8.1500000000000057</v>
      </c>
      <c r="IB119" s="12">
        <f t="shared" si="299"/>
        <v>5.1999999999999886</v>
      </c>
      <c r="IC119" s="12">
        <f t="shared" si="300"/>
        <v>7.2999999999999829</v>
      </c>
      <c r="ID119" s="12">
        <f t="shared" si="301"/>
        <v>11.699999999999989</v>
      </c>
      <c r="IE119">
        <f t="shared" si="302"/>
        <v>9.6500000000000057</v>
      </c>
      <c r="IF119" s="12">
        <f t="shared" si="303"/>
        <v>11.799999999999983</v>
      </c>
      <c r="IG119" s="12">
        <f t="shared" si="304"/>
        <v>5.5999999999999943</v>
      </c>
      <c r="IH119" s="12">
        <f t="shared" si="305"/>
        <v>6.4000000000000057</v>
      </c>
      <c r="II119" s="13" t="str">
        <f t="shared" si="245"/>
        <v/>
      </c>
      <c r="IJ119" t="str">
        <f t="shared" si="246"/>
        <v/>
      </c>
      <c r="IK119" t="str">
        <f t="shared" si="247"/>
        <v/>
      </c>
      <c r="IL119" t="str">
        <f t="shared" si="248"/>
        <v/>
      </c>
    </row>
    <row r="120" spans="1:246" x14ac:dyDescent="0.25">
      <c r="A120" t="s">
        <v>128</v>
      </c>
      <c r="B120" s="10">
        <v>43951</v>
      </c>
      <c r="C120" s="12">
        <v>0.53649000000000002</v>
      </c>
      <c r="D120" s="12">
        <v>105.17128680499999</v>
      </c>
      <c r="E120" s="8">
        <v>13061</v>
      </c>
      <c r="F120" s="12">
        <v>2.2875160720759213</v>
      </c>
      <c r="G120" s="13">
        <v>771.54999999999927</v>
      </c>
      <c r="H120" s="10" t="s">
        <v>128</v>
      </c>
      <c r="I120" s="10">
        <v>43950</v>
      </c>
      <c r="J120" s="12">
        <v>0.25467000000000001</v>
      </c>
      <c r="K120" s="12">
        <v>48.601518325000001</v>
      </c>
      <c r="L120" s="8">
        <v>9257</v>
      </c>
      <c r="M120" s="12">
        <v>1.8610296884855666</v>
      </c>
      <c r="N120" s="12">
        <v>299.65000000000146</v>
      </c>
      <c r="O120" s="12" t="s">
        <v>128</v>
      </c>
      <c r="P120" s="10">
        <v>43949</v>
      </c>
      <c r="Q120" s="12">
        <v>0.29420000000000002</v>
      </c>
      <c r="R120" s="12">
        <v>56.260184304999996</v>
      </c>
      <c r="S120">
        <v>8415</v>
      </c>
      <c r="T120" s="12">
        <v>-0.37772351269723264</v>
      </c>
      <c r="U120" s="12">
        <v>594.90000000000146</v>
      </c>
      <c r="V120" s="12" t="s">
        <v>128</v>
      </c>
      <c r="W120" s="7">
        <v>43948</v>
      </c>
      <c r="X120" s="12">
        <v>0.37872</v>
      </c>
      <c r="Y120" s="12">
        <v>72.040805195000004</v>
      </c>
      <c r="Z120" s="8">
        <v>11992</v>
      </c>
      <c r="AA120" s="12">
        <v>2.6499062539509146</v>
      </c>
      <c r="AB120" s="12">
        <v>545</v>
      </c>
      <c r="AC120" s="8" t="s">
        <v>128</v>
      </c>
      <c r="AD120" s="10">
        <v>43945</v>
      </c>
      <c r="AE120" s="12">
        <v>0.34410000000000002</v>
      </c>
      <c r="AF120" s="12">
        <v>64.063260270000001</v>
      </c>
      <c r="AG120" s="8">
        <v>10648</v>
      </c>
      <c r="AH120" s="12">
        <v>-0.30869559407197555</v>
      </c>
      <c r="AI120">
        <v>544.75</v>
      </c>
      <c r="AJ120" s="12" t="s">
        <v>128</v>
      </c>
      <c r="AK120" s="7">
        <v>43944</v>
      </c>
      <c r="AL120" s="12">
        <v>0.41913</v>
      </c>
      <c r="AM120" s="12">
        <v>79.154930954999998</v>
      </c>
      <c r="AN120" s="8">
        <v>13355</v>
      </c>
      <c r="AO120" s="12">
        <v>-2.4363654340003627</v>
      </c>
      <c r="AP120" s="12">
        <v>573.95000000000073</v>
      </c>
      <c r="AQ120" t="s">
        <v>128</v>
      </c>
      <c r="AR120" s="10">
        <v>43943</v>
      </c>
      <c r="AS120" s="12">
        <v>0.70879999999999999</v>
      </c>
      <c r="AT120" s="12">
        <v>134.727868575</v>
      </c>
      <c r="AU120">
        <v>18657</v>
      </c>
      <c r="AV120" s="12">
        <v>0.36938781471655541</v>
      </c>
      <c r="AW120" s="12">
        <v>1008.0499999999993</v>
      </c>
      <c r="AX120" s="10" t="s">
        <v>128</v>
      </c>
      <c r="AY120" s="10">
        <v>43942</v>
      </c>
      <c r="AZ120" s="12">
        <v>0.43173</v>
      </c>
      <c r="BA120" s="12">
        <v>80.829946004999996</v>
      </c>
      <c r="BB120" s="8">
        <v>11113</v>
      </c>
      <c r="BC120" s="12">
        <v>-0.88672362332802046</v>
      </c>
      <c r="BD120" s="12">
        <v>762.79999999999927</v>
      </c>
      <c r="BE120" s="12" t="s">
        <v>128</v>
      </c>
      <c r="BF120" s="10">
        <v>43941</v>
      </c>
      <c r="BG120" s="12">
        <v>0.48069000000000001</v>
      </c>
      <c r="BH120" s="12">
        <v>91.618764885000004</v>
      </c>
      <c r="BI120">
        <v>13812</v>
      </c>
      <c r="BJ120" s="12">
        <v>0.32855239025162625</v>
      </c>
      <c r="BK120" s="12">
        <v>407.60000000000218</v>
      </c>
      <c r="BL120" s="12" t="s">
        <v>128</v>
      </c>
      <c r="BM120" s="7">
        <v>43938</v>
      </c>
      <c r="BN120" s="12">
        <v>0.74780000000000002</v>
      </c>
      <c r="BO120" s="12">
        <v>143.22193118499999</v>
      </c>
      <c r="BP120" s="8">
        <v>21802</v>
      </c>
      <c r="BQ120" s="12">
        <v>0.53410393630902231</v>
      </c>
      <c r="BR120" s="12">
        <v>946.29999999999927</v>
      </c>
      <c r="BS120" t="s">
        <v>128</v>
      </c>
      <c r="BT120" s="10">
        <v>43937</v>
      </c>
      <c r="BU120" s="12">
        <v>1.1262700000000001</v>
      </c>
      <c r="BV120" s="12">
        <v>210.55155035999999</v>
      </c>
      <c r="BW120" s="8">
        <v>30314</v>
      </c>
      <c r="BX120" s="12">
        <v>3.0956167940656778</v>
      </c>
      <c r="BY120">
        <v>1797.7000000000007</v>
      </c>
      <c r="BZ120" s="12" t="s">
        <v>128</v>
      </c>
      <c r="CA120" s="7">
        <v>43936</v>
      </c>
      <c r="CB120" s="12">
        <v>1.2580800000000001</v>
      </c>
      <c r="CC120" s="12">
        <v>228.21567999999999</v>
      </c>
      <c r="CD120" s="8">
        <v>37949</v>
      </c>
      <c r="CE120" s="12">
        <v>4.4794839634474117</v>
      </c>
      <c r="CF120" s="12">
        <v>1179.2000000000007</v>
      </c>
      <c r="CG120" s="12" t="s">
        <v>128</v>
      </c>
      <c r="CH120" s="10">
        <v>43934</v>
      </c>
      <c r="CI120" s="12">
        <v>0.86675000000000002</v>
      </c>
      <c r="CJ120" s="12">
        <v>149.43938230000001</v>
      </c>
      <c r="CK120" s="8">
        <v>27168</v>
      </c>
      <c r="CL120" s="12">
        <v>2.5550182163882584</v>
      </c>
      <c r="CM120" s="12">
        <v>1579</v>
      </c>
      <c r="CN120" s="12" t="s">
        <v>128</v>
      </c>
      <c r="CO120" s="10">
        <v>43930</v>
      </c>
      <c r="CP120" s="12">
        <v>0.92986000000000002</v>
      </c>
      <c r="CQ120" s="12">
        <v>153.86979615000001</v>
      </c>
      <c r="CR120" s="8">
        <v>28940</v>
      </c>
      <c r="CS120" s="12">
        <v>5.5752165563264233</v>
      </c>
      <c r="CT120" s="12">
        <v>875</v>
      </c>
      <c r="CU120" s="12" t="s">
        <v>128</v>
      </c>
      <c r="CV120" s="10">
        <v>43929</v>
      </c>
      <c r="CW120" s="12">
        <v>1.2275499999999999</v>
      </c>
      <c r="CX120" s="12">
        <v>200.80773429000001</v>
      </c>
      <c r="CY120" s="8">
        <v>48672</v>
      </c>
      <c r="CZ120" s="12">
        <v>-3.8146508321535557</v>
      </c>
      <c r="DA120" s="12">
        <v>1112.2000000000007</v>
      </c>
      <c r="DD120" t="str">
        <f t="shared" si="154"/>
        <v>SHREECEM</v>
      </c>
      <c r="DE120" s="12">
        <v>110.66085522440805</v>
      </c>
      <c r="DF120" s="12">
        <v>-13.436437797416726</v>
      </c>
      <c r="DG120" s="12">
        <v>-22.317279256442752</v>
      </c>
      <c r="DH120" s="12">
        <v>10.061028770706185</v>
      </c>
      <c r="DI120" s="12">
        <v>-17.901367117600742</v>
      </c>
      <c r="DJ120" s="12">
        <v>-40.867663656884872</v>
      </c>
      <c r="DK120" s="12">
        <v>64.176684501887749</v>
      </c>
      <c r="DL120" s="12">
        <v>-10.18535854708856</v>
      </c>
      <c r="DM120" s="12">
        <v>-35.719443701524476</v>
      </c>
      <c r="DN120" s="12">
        <v>-33.603842773047319</v>
      </c>
      <c r="DO120" s="12">
        <v>-10.477076179575223</v>
      </c>
      <c r="DP120" s="12">
        <v>45.149120276896461</v>
      </c>
      <c r="DQ120" s="12">
        <v>-6.787043210805928</v>
      </c>
      <c r="DT120" t="str">
        <f t="shared" si="155"/>
        <v>SHREECEM</v>
      </c>
      <c r="DU120" s="13">
        <v>116.39506424823199</v>
      </c>
      <c r="DV120" s="13">
        <v>-13.61294150492029</v>
      </c>
      <c r="DW120" s="13">
        <v>-21.905114535137461</v>
      </c>
      <c r="DX120" s="13">
        <v>12.452605270755765</v>
      </c>
      <c r="DY120" s="13">
        <v>-19.065989323621153</v>
      </c>
      <c r="DZ120" s="13">
        <v>-41.248286793065233</v>
      </c>
      <c r="EA120" s="13">
        <v>66.680636612903314</v>
      </c>
      <c r="EB120" s="13">
        <v>-11.775774202525158</v>
      </c>
      <c r="EC120" s="13">
        <v>-36.030212602945632</v>
      </c>
      <c r="ED120" s="13">
        <v>-31.977736122047144</v>
      </c>
      <c r="EE120" s="13">
        <v>-7.7401034144542562</v>
      </c>
      <c r="EF120" s="13">
        <v>52.714549864677792</v>
      </c>
      <c r="EG120" s="13">
        <v>-2.879326522068709</v>
      </c>
      <c r="EI120" t="str">
        <f t="shared" si="156"/>
        <v>SHREECEM</v>
      </c>
      <c r="EJ120" s="12">
        <f t="shared" si="219"/>
        <v>0.53649000000000002</v>
      </c>
      <c r="EK120" s="12">
        <f t="shared" si="220"/>
        <v>0.25467000000000001</v>
      </c>
      <c r="EL120" s="12">
        <f t="shared" si="221"/>
        <v>0.29420000000000002</v>
      </c>
      <c r="EM120" s="12">
        <f t="shared" si="222"/>
        <v>0.37872</v>
      </c>
      <c r="EN120" s="12">
        <f t="shared" si="223"/>
        <v>0.34410000000000002</v>
      </c>
      <c r="EO120" s="12">
        <f t="shared" si="224"/>
        <v>0.41913</v>
      </c>
      <c r="EP120" s="12">
        <f t="shared" si="225"/>
        <v>0.70879999999999999</v>
      </c>
      <c r="EQ120" s="12">
        <f t="shared" si="226"/>
        <v>0.43173</v>
      </c>
      <c r="ER120" s="12">
        <f t="shared" si="227"/>
        <v>0.48069000000000001</v>
      </c>
      <c r="ES120" s="12">
        <f t="shared" si="228"/>
        <v>0.74780000000000002</v>
      </c>
      <c r="ET120" s="12">
        <f t="shared" si="229"/>
        <v>1.1262700000000001</v>
      </c>
      <c r="EU120" s="12">
        <f t="shared" si="230"/>
        <v>1.2580800000000001</v>
      </c>
      <c r="EV120" s="12">
        <f t="shared" si="231"/>
        <v>0.86675000000000002</v>
      </c>
      <c r="EW120" s="12">
        <f t="shared" si="232"/>
        <v>0.92986000000000002</v>
      </c>
      <c r="EZ120" s="10" t="str">
        <f t="shared" si="157"/>
        <v>SHREECEM</v>
      </c>
      <c r="FA120" s="12">
        <f t="shared" si="233"/>
        <v>0.30919666666666662</v>
      </c>
      <c r="FB120" s="12">
        <f t="shared" si="234"/>
        <v>0.33816400000000002</v>
      </c>
      <c r="FC120" s="12">
        <f t="shared" si="235"/>
        <v>0.41400500000000001</v>
      </c>
      <c r="FD120" s="12">
        <f t="shared" si="236"/>
        <v>0.63390769230769228</v>
      </c>
      <c r="FF120" s="12"/>
      <c r="FG120" s="10" t="str">
        <f t="shared" si="158"/>
        <v>SHREECEM</v>
      </c>
      <c r="FH120" s="12">
        <f t="shared" si="250"/>
        <v>105.17128680499999</v>
      </c>
      <c r="FI120" s="12">
        <f t="shared" si="251"/>
        <v>48.601518325000001</v>
      </c>
      <c r="FJ120" s="12">
        <f t="shared" si="252"/>
        <v>56.260184304999996</v>
      </c>
      <c r="FK120" s="12">
        <f t="shared" si="253"/>
        <v>72.040805195000004</v>
      </c>
      <c r="FL120" s="12">
        <f t="shared" si="254"/>
        <v>64.063260270000001</v>
      </c>
      <c r="FM120" s="12">
        <f t="shared" si="255"/>
        <v>79.154930954999998</v>
      </c>
      <c r="FN120" s="12">
        <f t="shared" si="256"/>
        <v>134.727868575</v>
      </c>
      <c r="FO120" s="12">
        <f t="shared" si="257"/>
        <v>80.829946004999996</v>
      </c>
      <c r="FP120" s="12">
        <f t="shared" si="258"/>
        <v>91.618764885000004</v>
      </c>
      <c r="FQ120" s="12">
        <f t="shared" si="259"/>
        <v>143.22193118499999</v>
      </c>
      <c r="FR120" s="12">
        <f t="shared" si="260"/>
        <v>210.55155035999999</v>
      </c>
      <c r="FS120" s="12">
        <f t="shared" si="261"/>
        <v>228.21567999999999</v>
      </c>
      <c r="FT120" s="12">
        <f t="shared" si="262"/>
        <v>149.43938230000001</v>
      </c>
      <c r="FU120" s="12">
        <f t="shared" si="263"/>
        <v>153.86979615000001</v>
      </c>
      <c r="FX120" s="10" t="str">
        <f t="shared" si="173"/>
        <v>SHREECEM</v>
      </c>
      <c r="FY120" s="12">
        <f t="shared" si="237"/>
        <v>58.967502608333326</v>
      </c>
      <c r="FZ120" s="12">
        <f t="shared" si="238"/>
        <v>64.024139809999994</v>
      </c>
      <c r="GA120" s="12">
        <f t="shared" si="239"/>
        <v>78.412159814375002</v>
      </c>
      <c r="GB120" s="12">
        <f t="shared" si="240"/>
        <v>116.35350911615384</v>
      </c>
      <c r="GE120" s="10" t="str">
        <f t="shared" si="174"/>
        <v>SHREECEM</v>
      </c>
      <c r="GF120" s="8">
        <f t="shared" si="264"/>
        <v>13061</v>
      </c>
      <c r="GG120" s="8">
        <f t="shared" si="265"/>
        <v>9257</v>
      </c>
      <c r="GH120">
        <f t="shared" si="266"/>
        <v>8415</v>
      </c>
      <c r="GI120" s="8">
        <f t="shared" si="267"/>
        <v>11992</v>
      </c>
      <c r="GJ120" s="8">
        <f t="shared" si="268"/>
        <v>10648</v>
      </c>
      <c r="GK120" s="8">
        <f t="shared" si="269"/>
        <v>13355</v>
      </c>
      <c r="GL120">
        <f t="shared" si="270"/>
        <v>18657</v>
      </c>
      <c r="GM120" s="8">
        <f t="shared" si="271"/>
        <v>11113</v>
      </c>
      <c r="GN120" s="8">
        <f t="shared" si="272"/>
        <v>13812</v>
      </c>
      <c r="GO120" s="8">
        <f t="shared" si="273"/>
        <v>21802</v>
      </c>
      <c r="GP120" s="8">
        <f t="shared" si="274"/>
        <v>30314</v>
      </c>
      <c r="GQ120" s="8">
        <f t="shared" si="275"/>
        <v>37949</v>
      </c>
      <c r="GR120" s="8">
        <f t="shared" si="276"/>
        <v>27168</v>
      </c>
      <c r="GS120" s="8">
        <f t="shared" si="277"/>
        <v>28940</v>
      </c>
      <c r="GV120" s="10" t="str">
        <f t="shared" si="249"/>
        <v>SHREECEM</v>
      </c>
      <c r="GW120" s="8">
        <f t="shared" si="241"/>
        <v>9888</v>
      </c>
      <c r="GX120" s="8">
        <f t="shared" si="242"/>
        <v>10733.4</v>
      </c>
      <c r="GY120" s="8">
        <f t="shared" si="243"/>
        <v>12156.125</v>
      </c>
      <c r="GZ120" s="8">
        <f t="shared" si="244"/>
        <v>18724.76923076923</v>
      </c>
      <c r="HC120" s="10" t="str">
        <f t="shared" si="189"/>
        <v>SHREECEM</v>
      </c>
      <c r="HD120" s="12">
        <f t="shared" si="278"/>
        <v>2.2875160720759213</v>
      </c>
      <c r="HE120" s="12">
        <f t="shared" si="279"/>
        <v>1.8610296884855666</v>
      </c>
      <c r="HF120" s="12">
        <f t="shared" si="280"/>
        <v>-0.37772351269723264</v>
      </c>
      <c r="HG120" s="12">
        <f t="shared" si="281"/>
        <v>2.6499062539509146</v>
      </c>
      <c r="HH120" s="12">
        <f t="shared" si="282"/>
        <v>-0.30869559407197555</v>
      </c>
      <c r="HI120" s="12">
        <f t="shared" si="283"/>
        <v>-2.4363654340003627</v>
      </c>
      <c r="HJ120" s="12">
        <f t="shared" si="284"/>
        <v>0.36938781471655541</v>
      </c>
      <c r="HK120" s="12">
        <f t="shared" si="285"/>
        <v>-0.88672362332802046</v>
      </c>
      <c r="HL120" s="12">
        <f t="shared" si="286"/>
        <v>0.32855239025162625</v>
      </c>
      <c r="HM120" s="12">
        <f t="shared" si="287"/>
        <v>0.53410393630902231</v>
      </c>
      <c r="HN120" s="12">
        <f t="shared" si="288"/>
        <v>3.0956167940656778</v>
      </c>
      <c r="HO120" s="12">
        <f t="shared" si="289"/>
        <v>4.4794839634474117</v>
      </c>
      <c r="HP120" s="12">
        <f t="shared" si="290"/>
        <v>2.5550182163882584</v>
      </c>
      <c r="HQ120" s="12">
        <f t="shared" si="291"/>
        <v>5.5752165563264233</v>
      </c>
      <c r="HT120" s="10" t="str">
        <f t="shared" si="204"/>
        <v>SHREECEM</v>
      </c>
      <c r="HU120" s="13">
        <f t="shared" si="292"/>
        <v>771.54999999999927</v>
      </c>
      <c r="HV120" s="12">
        <f t="shared" si="293"/>
        <v>299.65000000000146</v>
      </c>
      <c r="HW120" s="12">
        <f t="shared" si="294"/>
        <v>594.90000000000146</v>
      </c>
      <c r="HX120" s="12">
        <f t="shared" si="295"/>
        <v>545</v>
      </c>
      <c r="HY120">
        <f t="shared" si="296"/>
        <v>544.75</v>
      </c>
      <c r="HZ120" s="12">
        <f t="shared" si="297"/>
        <v>573.95000000000073</v>
      </c>
      <c r="IA120" s="12">
        <f t="shared" si="298"/>
        <v>1008.0499999999993</v>
      </c>
      <c r="IB120" s="12">
        <f t="shared" si="299"/>
        <v>762.79999999999927</v>
      </c>
      <c r="IC120" s="12">
        <f t="shared" si="300"/>
        <v>407.60000000000218</v>
      </c>
      <c r="ID120" s="12">
        <f t="shared" si="301"/>
        <v>946.29999999999927</v>
      </c>
      <c r="IE120">
        <f t="shared" si="302"/>
        <v>1797.7000000000007</v>
      </c>
      <c r="IF120" s="12">
        <f t="shared" si="303"/>
        <v>1179.2000000000007</v>
      </c>
      <c r="IG120" s="12">
        <f t="shared" si="304"/>
        <v>1579</v>
      </c>
      <c r="IH120" s="12">
        <f t="shared" si="305"/>
        <v>875</v>
      </c>
      <c r="II120" s="13" t="str">
        <f t="shared" si="245"/>
        <v/>
      </c>
      <c r="IJ120" t="str">
        <f t="shared" si="246"/>
        <v/>
      </c>
      <c r="IK120" t="str">
        <f t="shared" si="247"/>
        <v/>
      </c>
      <c r="IL120" t="str">
        <f t="shared" si="248"/>
        <v/>
      </c>
    </row>
    <row r="121" spans="1:246" x14ac:dyDescent="0.25">
      <c r="A121" t="s">
        <v>129</v>
      </c>
      <c r="B121" s="10">
        <v>43951</v>
      </c>
      <c r="C121" s="12">
        <v>6.0993300000000001</v>
      </c>
      <c r="D121" s="12">
        <v>70.507141774999994</v>
      </c>
      <c r="E121" s="8">
        <v>33161</v>
      </c>
      <c r="F121" s="12">
        <v>0.87388546333672601</v>
      </c>
      <c r="G121" s="13">
        <v>46.049999999999955</v>
      </c>
      <c r="H121" s="10" t="s">
        <v>129</v>
      </c>
      <c r="I121" s="10">
        <v>43950</v>
      </c>
      <c r="J121" s="12">
        <v>5.2569900000000001</v>
      </c>
      <c r="K121" s="12">
        <v>59.376631904999996</v>
      </c>
      <c r="L121" s="8">
        <v>28560</v>
      </c>
      <c r="M121" s="12">
        <v>-1.324445224103141</v>
      </c>
      <c r="N121" s="12">
        <v>34.900000000000091</v>
      </c>
      <c r="O121" s="12" t="s">
        <v>129</v>
      </c>
      <c r="P121" s="10">
        <v>43949</v>
      </c>
      <c r="Q121" s="12">
        <v>5.2977299999999996</v>
      </c>
      <c r="R121" s="12">
        <v>61.317805440000001</v>
      </c>
      <c r="S121">
        <v>28945</v>
      </c>
      <c r="T121" s="12">
        <v>-0.41493775933609961</v>
      </c>
      <c r="U121" s="12">
        <v>53.75</v>
      </c>
      <c r="V121" s="12" t="s">
        <v>129</v>
      </c>
      <c r="W121" s="7">
        <v>43948</v>
      </c>
      <c r="X121" s="12">
        <v>2.8572600000000001</v>
      </c>
      <c r="Y121" s="12">
        <v>33.024409945000002</v>
      </c>
      <c r="Z121" s="8">
        <v>16974</v>
      </c>
      <c r="AA121" s="12">
        <v>0.41015795444627084</v>
      </c>
      <c r="AB121" s="12">
        <v>36.849999999999909</v>
      </c>
      <c r="AC121" s="8" t="s">
        <v>129</v>
      </c>
      <c r="AD121" s="10">
        <v>43945</v>
      </c>
      <c r="AE121" s="12">
        <v>7.7370799999999997</v>
      </c>
      <c r="AF121" s="12">
        <v>91.00996112</v>
      </c>
      <c r="AG121" s="8">
        <v>40329</v>
      </c>
      <c r="AH121" s="12">
        <v>-1.2789255314598611</v>
      </c>
      <c r="AI121">
        <v>68.700000000000045</v>
      </c>
      <c r="AJ121" s="12" t="s">
        <v>129</v>
      </c>
      <c r="AK121" s="7">
        <v>43944</v>
      </c>
      <c r="AL121" s="12">
        <v>10.44739</v>
      </c>
      <c r="AM121" s="12">
        <v>123.48505424000001</v>
      </c>
      <c r="AN121" s="8">
        <v>37197</v>
      </c>
      <c r="AO121" s="12">
        <v>3.004728027926296</v>
      </c>
      <c r="AP121" s="12">
        <v>64.650000000000091</v>
      </c>
      <c r="AQ121" t="s">
        <v>129</v>
      </c>
      <c r="AR121" s="10">
        <v>43943</v>
      </c>
      <c r="AS121" s="12">
        <v>7.3128099999999998</v>
      </c>
      <c r="AT121" s="12">
        <v>82.474095785000003</v>
      </c>
      <c r="AU121">
        <v>32173</v>
      </c>
      <c r="AV121" s="12">
        <v>-2.1739130434782648</v>
      </c>
      <c r="AW121" s="12">
        <v>49.799999999999955</v>
      </c>
      <c r="AX121" s="10" t="s">
        <v>129</v>
      </c>
      <c r="AY121" s="10">
        <v>43942</v>
      </c>
      <c r="AZ121" s="12">
        <v>1.8218799999999999</v>
      </c>
      <c r="BA121" s="12">
        <v>21.153918730000001</v>
      </c>
      <c r="BB121" s="8">
        <v>17422</v>
      </c>
      <c r="BC121" s="12">
        <v>-2.0248758330856993</v>
      </c>
      <c r="BD121" s="12">
        <v>22.900000000000091</v>
      </c>
      <c r="BE121" s="12" t="s">
        <v>129</v>
      </c>
      <c r="BF121" s="10">
        <v>43941</v>
      </c>
      <c r="BG121" s="12">
        <v>2.5410200000000001</v>
      </c>
      <c r="BH121" s="12">
        <v>30.222144489999998</v>
      </c>
      <c r="BI121">
        <v>22187</v>
      </c>
      <c r="BJ121" s="12">
        <v>-1.9747004550578291</v>
      </c>
      <c r="BK121" s="12">
        <v>41</v>
      </c>
      <c r="BL121" s="12" t="s">
        <v>129</v>
      </c>
      <c r="BM121" s="7">
        <v>43938</v>
      </c>
      <c r="BN121" s="12">
        <v>3.9012500000000001</v>
      </c>
      <c r="BO121" s="12">
        <v>46.88979981</v>
      </c>
      <c r="BP121" s="8">
        <v>27613</v>
      </c>
      <c r="BQ121" s="12">
        <v>-1.1570247933884297</v>
      </c>
      <c r="BR121" s="12">
        <v>64.700000000000045</v>
      </c>
      <c r="BS121" t="s">
        <v>129</v>
      </c>
      <c r="BT121" s="10">
        <v>43937</v>
      </c>
      <c r="BU121" s="12">
        <v>7.0922499999999999</v>
      </c>
      <c r="BV121" s="12">
        <v>85.877019634999996</v>
      </c>
      <c r="BW121" s="8">
        <v>49794</v>
      </c>
      <c r="BX121" s="12">
        <v>0.4818772260632726</v>
      </c>
      <c r="BY121">
        <v>56.549999999999955</v>
      </c>
      <c r="BZ121" s="12" t="s">
        <v>129</v>
      </c>
      <c r="CA121" s="7">
        <v>43936</v>
      </c>
      <c r="CB121" s="12">
        <v>7.5682700000000001</v>
      </c>
      <c r="CC121" s="12">
        <v>92.997318839999991</v>
      </c>
      <c r="CD121" s="8">
        <v>51945</v>
      </c>
      <c r="CE121" s="12">
        <v>0.28734417916755473</v>
      </c>
      <c r="CF121" s="12">
        <v>68.450000000000045</v>
      </c>
      <c r="CG121" s="12" t="s">
        <v>129</v>
      </c>
      <c r="CH121" s="10">
        <v>43934</v>
      </c>
      <c r="CI121" s="12">
        <v>6.6462599999999998</v>
      </c>
      <c r="CJ121" s="12">
        <v>78.004390415000003</v>
      </c>
      <c r="CK121" s="8">
        <v>46762</v>
      </c>
      <c r="CL121" s="12">
        <v>2.0441749675183982</v>
      </c>
      <c r="CM121" s="12">
        <v>80</v>
      </c>
      <c r="CN121" s="12" t="s">
        <v>129</v>
      </c>
      <c r="CO121" s="10">
        <v>43930</v>
      </c>
      <c r="CP121" s="12">
        <v>4.9472899999999997</v>
      </c>
      <c r="CQ121" s="12">
        <v>56.993400600000001</v>
      </c>
      <c r="CR121" s="8">
        <v>36848</v>
      </c>
      <c r="CS121" s="12">
        <v>4.9061722812570654</v>
      </c>
      <c r="CT121" s="12">
        <v>65</v>
      </c>
      <c r="CU121" s="12" t="s">
        <v>129</v>
      </c>
      <c r="CV121" s="10">
        <v>43929</v>
      </c>
      <c r="CW121" s="12">
        <v>3.6465399999999999</v>
      </c>
      <c r="CX121" s="12">
        <v>41.010759005000004</v>
      </c>
      <c r="CY121" s="8">
        <v>46241</v>
      </c>
      <c r="CZ121" s="12">
        <v>-1.0150004491152389</v>
      </c>
      <c r="DA121" s="12">
        <v>82</v>
      </c>
      <c r="DD121" t="str">
        <f t="shared" si="154"/>
        <v>SIEMENS</v>
      </c>
      <c r="DE121" s="12">
        <v>16.023237632181157</v>
      </c>
      <c r="DF121" s="12">
        <v>-0.76900861312297075</v>
      </c>
      <c r="DG121" s="12">
        <v>85.412948069129143</v>
      </c>
      <c r="DH121" s="12">
        <v>-63.07056408877768</v>
      </c>
      <c r="DI121" s="12">
        <v>-25.942460269981311</v>
      </c>
      <c r="DJ121" s="12">
        <v>42.864234131612896</v>
      </c>
      <c r="DK121" s="12">
        <v>301.3881265505961</v>
      </c>
      <c r="DL121" s="12">
        <v>-28.301233362980227</v>
      </c>
      <c r="DM121" s="12">
        <v>-34.866517141941685</v>
      </c>
      <c r="DN121" s="12">
        <v>-44.992773802389927</v>
      </c>
      <c r="DO121" s="12">
        <v>-6.2896804685879353</v>
      </c>
      <c r="DP121" s="12">
        <v>13.872614071673395</v>
      </c>
      <c r="DQ121" s="12">
        <v>34.341427326879966</v>
      </c>
      <c r="DT121" t="str">
        <f t="shared" si="155"/>
        <v>SIEMENS</v>
      </c>
      <c r="DU121" s="13">
        <v>18.745606668644196</v>
      </c>
      <c r="DV121" s="13">
        <v>-3.1657583324625982</v>
      </c>
      <c r="DW121" s="13">
        <v>85.674189310636592</v>
      </c>
      <c r="DX121" s="13">
        <v>-63.713411654515383</v>
      </c>
      <c r="DY121" s="13">
        <v>-26.298804596127784</v>
      </c>
      <c r="DZ121" s="13">
        <v>49.7258661215403</v>
      </c>
      <c r="EA121" s="13">
        <v>289.87620609526658</v>
      </c>
      <c r="EB121" s="13">
        <v>-30.005235938834591</v>
      </c>
      <c r="EC121" s="13">
        <v>-35.546441630244189</v>
      </c>
      <c r="ED121" s="13">
        <v>-45.398897156312565</v>
      </c>
      <c r="EE121" s="13">
        <v>-7.6564564374703377</v>
      </c>
      <c r="EF121" s="13">
        <v>19.220621230721001</v>
      </c>
      <c r="EG121" s="13">
        <v>36.865653906954279</v>
      </c>
      <c r="EI121" t="str">
        <f t="shared" si="156"/>
        <v>SIEMENS</v>
      </c>
      <c r="EJ121" s="12">
        <f t="shared" si="219"/>
        <v>6.0993300000000001</v>
      </c>
      <c r="EK121" s="12">
        <f t="shared" si="220"/>
        <v>5.2569900000000001</v>
      </c>
      <c r="EL121" s="12">
        <f t="shared" si="221"/>
        <v>5.2977299999999996</v>
      </c>
      <c r="EM121" s="12">
        <f t="shared" si="222"/>
        <v>2.8572600000000001</v>
      </c>
      <c r="EN121" s="12">
        <f t="shared" si="223"/>
        <v>7.7370799999999997</v>
      </c>
      <c r="EO121" s="12">
        <f t="shared" si="224"/>
        <v>10.44739</v>
      </c>
      <c r="EP121" s="12">
        <f t="shared" si="225"/>
        <v>7.3128099999999998</v>
      </c>
      <c r="EQ121" s="12">
        <f t="shared" si="226"/>
        <v>1.8218799999999999</v>
      </c>
      <c r="ER121" s="12">
        <f t="shared" si="227"/>
        <v>2.5410200000000001</v>
      </c>
      <c r="ES121" s="12">
        <f t="shared" si="228"/>
        <v>3.9012500000000001</v>
      </c>
      <c r="ET121" s="12">
        <f t="shared" si="229"/>
        <v>7.0922499999999999</v>
      </c>
      <c r="EU121" s="12">
        <f t="shared" si="230"/>
        <v>7.5682700000000001</v>
      </c>
      <c r="EV121" s="12">
        <f t="shared" si="231"/>
        <v>6.6462599999999998</v>
      </c>
      <c r="EW121" s="12">
        <f t="shared" si="232"/>
        <v>4.9472899999999997</v>
      </c>
      <c r="EZ121" s="10" t="str">
        <f t="shared" si="157"/>
        <v>SIEMENS</v>
      </c>
      <c r="FA121" s="12">
        <f t="shared" si="233"/>
        <v>4.4706599999999996</v>
      </c>
      <c r="FB121" s="12">
        <f t="shared" si="234"/>
        <v>6.3192899999999996</v>
      </c>
      <c r="FC121" s="12">
        <f t="shared" si="235"/>
        <v>5.4090199999999999</v>
      </c>
      <c r="FD121" s="12">
        <f t="shared" si="236"/>
        <v>5.6482676923076918</v>
      </c>
      <c r="FF121" s="12"/>
      <c r="FG121" s="10" t="str">
        <f t="shared" si="158"/>
        <v>SIEMENS</v>
      </c>
      <c r="FH121" s="12">
        <f t="shared" si="250"/>
        <v>70.507141774999994</v>
      </c>
      <c r="FI121" s="12">
        <f t="shared" si="251"/>
        <v>59.376631904999996</v>
      </c>
      <c r="FJ121" s="12">
        <f t="shared" si="252"/>
        <v>61.317805440000001</v>
      </c>
      <c r="FK121" s="12">
        <f t="shared" si="253"/>
        <v>33.024409945000002</v>
      </c>
      <c r="FL121" s="12">
        <f t="shared" si="254"/>
        <v>91.00996112</v>
      </c>
      <c r="FM121" s="12">
        <f t="shared" si="255"/>
        <v>123.48505424000001</v>
      </c>
      <c r="FN121" s="12">
        <f t="shared" si="256"/>
        <v>82.474095785000003</v>
      </c>
      <c r="FO121" s="12">
        <f t="shared" si="257"/>
        <v>21.153918730000001</v>
      </c>
      <c r="FP121" s="12">
        <f t="shared" si="258"/>
        <v>30.222144489999998</v>
      </c>
      <c r="FQ121" s="12">
        <f t="shared" si="259"/>
        <v>46.88979981</v>
      </c>
      <c r="FR121" s="12">
        <f t="shared" si="260"/>
        <v>85.877019634999996</v>
      </c>
      <c r="FS121" s="12">
        <f t="shared" si="261"/>
        <v>92.997318839999991</v>
      </c>
      <c r="FT121" s="12">
        <f t="shared" si="262"/>
        <v>78.004390415000003</v>
      </c>
      <c r="FU121" s="12">
        <f t="shared" si="263"/>
        <v>56.993400600000001</v>
      </c>
      <c r="FX121" s="10" t="str">
        <f t="shared" si="173"/>
        <v>SIEMENS</v>
      </c>
      <c r="FY121" s="12">
        <f t="shared" si="237"/>
        <v>51.239615763333326</v>
      </c>
      <c r="FZ121" s="12">
        <f t="shared" si="238"/>
        <v>73.642772530000002</v>
      </c>
      <c r="GA121" s="12">
        <f t="shared" si="239"/>
        <v>62.758002706875004</v>
      </c>
      <c r="GB121" s="12">
        <f t="shared" si="240"/>
        <v>66.371226996538454</v>
      </c>
      <c r="GE121" s="10" t="str">
        <f t="shared" si="174"/>
        <v>SIEMENS</v>
      </c>
      <c r="GF121" s="8">
        <f t="shared" si="264"/>
        <v>33161</v>
      </c>
      <c r="GG121" s="8">
        <f t="shared" si="265"/>
        <v>28560</v>
      </c>
      <c r="GH121">
        <f t="shared" si="266"/>
        <v>28945</v>
      </c>
      <c r="GI121" s="8">
        <f t="shared" si="267"/>
        <v>16974</v>
      </c>
      <c r="GJ121" s="8">
        <f t="shared" si="268"/>
        <v>40329</v>
      </c>
      <c r="GK121" s="8">
        <f t="shared" si="269"/>
        <v>37197</v>
      </c>
      <c r="GL121">
        <f t="shared" si="270"/>
        <v>32173</v>
      </c>
      <c r="GM121" s="8">
        <f t="shared" si="271"/>
        <v>17422</v>
      </c>
      <c r="GN121" s="8">
        <f t="shared" si="272"/>
        <v>22187</v>
      </c>
      <c r="GO121" s="8">
        <f t="shared" si="273"/>
        <v>27613</v>
      </c>
      <c r="GP121" s="8">
        <f t="shared" si="274"/>
        <v>49794</v>
      </c>
      <c r="GQ121" s="8">
        <f t="shared" si="275"/>
        <v>51945</v>
      </c>
      <c r="GR121" s="8">
        <f t="shared" si="276"/>
        <v>46762</v>
      </c>
      <c r="GS121" s="8">
        <f t="shared" si="277"/>
        <v>36848</v>
      </c>
      <c r="GV121" s="10" t="str">
        <f t="shared" si="249"/>
        <v>SIEMENS</v>
      </c>
      <c r="GW121" s="8">
        <f t="shared" si="241"/>
        <v>24826.333333333332</v>
      </c>
      <c r="GX121" s="8">
        <f t="shared" si="242"/>
        <v>30401</v>
      </c>
      <c r="GY121" s="8">
        <f t="shared" si="243"/>
        <v>27973.375</v>
      </c>
      <c r="GZ121" s="8">
        <f t="shared" si="244"/>
        <v>33596.076923076922</v>
      </c>
      <c r="HC121" s="10" t="str">
        <f t="shared" si="189"/>
        <v>SIEMENS</v>
      </c>
      <c r="HD121" s="12">
        <f t="shared" si="278"/>
        <v>0.87388546333672601</v>
      </c>
      <c r="HE121" s="12">
        <f t="shared" si="279"/>
        <v>-1.324445224103141</v>
      </c>
      <c r="HF121" s="12">
        <f t="shared" si="280"/>
        <v>-0.41493775933609961</v>
      </c>
      <c r="HG121" s="12">
        <f t="shared" si="281"/>
        <v>0.41015795444627084</v>
      </c>
      <c r="HH121" s="12">
        <f t="shared" si="282"/>
        <v>-1.2789255314598611</v>
      </c>
      <c r="HI121" s="12">
        <f t="shared" si="283"/>
        <v>3.004728027926296</v>
      </c>
      <c r="HJ121" s="12">
        <f t="shared" si="284"/>
        <v>-2.1739130434782648</v>
      </c>
      <c r="HK121" s="12">
        <f t="shared" si="285"/>
        <v>-2.0248758330856993</v>
      </c>
      <c r="HL121" s="12">
        <f t="shared" si="286"/>
        <v>-1.9747004550578291</v>
      </c>
      <c r="HM121" s="12">
        <f t="shared" si="287"/>
        <v>-1.1570247933884297</v>
      </c>
      <c r="HN121" s="12">
        <f t="shared" si="288"/>
        <v>0.4818772260632726</v>
      </c>
      <c r="HO121" s="12">
        <f t="shared" si="289"/>
        <v>0.28734417916755473</v>
      </c>
      <c r="HP121" s="12">
        <f t="shared" si="290"/>
        <v>2.0441749675183982</v>
      </c>
      <c r="HQ121" s="12">
        <f t="shared" si="291"/>
        <v>4.9061722812570654</v>
      </c>
      <c r="HT121" s="10" t="str">
        <f t="shared" si="204"/>
        <v>SIEMENS</v>
      </c>
      <c r="HU121" s="13">
        <f t="shared" si="292"/>
        <v>46.049999999999955</v>
      </c>
      <c r="HV121" s="12">
        <f t="shared" si="293"/>
        <v>34.900000000000091</v>
      </c>
      <c r="HW121" s="12">
        <f t="shared" si="294"/>
        <v>53.75</v>
      </c>
      <c r="HX121" s="12">
        <f t="shared" si="295"/>
        <v>36.849999999999909</v>
      </c>
      <c r="HY121">
        <f t="shared" si="296"/>
        <v>68.700000000000045</v>
      </c>
      <c r="HZ121" s="12">
        <f t="shared" si="297"/>
        <v>64.650000000000091</v>
      </c>
      <c r="IA121" s="12">
        <f t="shared" si="298"/>
        <v>49.799999999999955</v>
      </c>
      <c r="IB121" s="12">
        <f t="shared" si="299"/>
        <v>22.900000000000091</v>
      </c>
      <c r="IC121" s="12">
        <f t="shared" si="300"/>
        <v>41</v>
      </c>
      <c r="ID121" s="12">
        <f t="shared" si="301"/>
        <v>64.700000000000045</v>
      </c>
      <c r="IE121">
        <f t="shared" si="302"/>
        <v>56.549999999999955</v>
      </c>
      <c r="IF121" s="12">
        <f t="shared" si="303"/>
        <v>68.450000000000045</v>
      </c>
      <c r="IG121" s="12">
        <f t="shared" si="304"/>
        <v>80</v>
      </c>
      <c r="IH121" s="12">
        <f t="shared" si="305"/>
        <v>65</v>
      </c>
      <c r="II121" s="13" t="str">
        <f t="shared" si="245"/>
        <v/>
      </c>
      <c r="IJ121" t="str">
        <f t="shared" si="246"/>
        <v/>
      </c>
      <c r="IK121" t="str">
        <f t="shared" si="247"/>
        <v/>
      </c>
      <c r="IL121" t="str">
        <f t="shared" si="248"/>
        <v/>
      </c>
    </row>
    <row r="122" spans="1:246" x14ac:dyDescent="0.25">
      <c r="A122" t="s">
        <v>130</v>
      </c>
      <c r="B122" s="10">
        <v>43951</v>
      </c>
      <c r="C122" s="12">
        <v>2.0739200000000002</v>
      </c>
      <c r="D122" s="12">
        <v>77.328012180000002</v>
      </c>
      <c r="E122" s="8">
        <v>23306</v>
      </c>
      <c r="F122" s="12">
        <v>1.2058053251855159</v>
      </c>
      <c r="G122" s="13">
        <v>85.25</v>
      </c>
      <c r="H122" s="10" t="s">
        <v>130</v>
      </c>
      <c r="I122" s="10">
        <v>43950</v>
      </c>
      <c r="J122" s="12">
        <v>2.5689700000000002</v>
      </c>
      <c r="K122" s="12">
        <v>94.707800399999996</v>
      </c>
      <c r="L122" s="8">
        <v>25597</v>
      </c>
      <c r="M122" s="12">
        <v>-0.94710846970067275</v>
      </c>
      <c r="N122" s="12">
        <v>123.90000000000009</v>
      </c>
      <c r="O122" s="12" t="s">
        <v>130</v>
      </c>
      <c r="P122" s="10">
        <v>43949</v>
      </c>
      <c r="Q122" s="12">
        <v>6.38368</v>
      </c>
      <c r="R122" s="12">
        <v>236.55525105500001</v>
      </c>
      <c r="S122">
        <v>52751</v>
      </c>
      <c r="T122" s="12">
        <v>2.7133942500557189</v>
      </c>
      <c r="U122" s="12">
        <v>161</v>
      </c>
      <c r="V122" s="12" t="s">
        <v>130</v>
      </c>
      <c r="W122" s="7">
        <v>43948</v>
      </c>
      <c r="X122" s="12">
        <v>2.96197</v>
      </c>
      <c r="Y122" s="12">
        <v>106.416265325</v>
      </c>
      <c r="Z122" s="8">
        <v>29627</v>
      </c>
      <c r="AA122" s="12">
        <v>3.0661831109072351</v>
      </c>
      <c r="AB122" s="12">
        <v>120.80000000000018</v>
      </c>
      <c r="AC122" s="8" t="s">
        <v>130</v>
      </c>
      <c r="AD122" s="10">
        <v>43945</v>
      </c>
      <c r="AE122" s="12">
        <v>2.7390699999999999</v>
      </c>
      <c r="AF122" s="12">
        <v>97.685866744999998</v>
      </c>
      <c r="AG122" s="8">
        <v>27818</v>
      </c>
      <c r="AH122" s="12">
        <v>-4.2534209912296301</v>
      </c>
      <c r="AI122">
        <v>190.80000000000018</v>
      </c>
      <c r="AJ122" s="12" t="s">
        <v>130</v>
      </c>
      <c r="AK122" s="7">
        <v>43944</v>
      </c>
      <c r="AL122" s="12">
        <v>5.1564100000000002</v>
      </c>
      <c r="AM122" s="12">
        <v>186.010350655</v>
      </c>
      <c r="AN122" s="8">
        <v>42770</v>
      </c>
      <c r="AO122" s="12">
        <v>6.3059137911002638</v>
      </c>
      <c r="AP122" s="12">
        <v>236.15000000000009</v>
      </c>
      <c r="AQ122" t="s">
        <v>130</v>
      </c>
      <c r="AR122" s="10">
        <v>43943</v>
      </c>
      <c r="AS122" s="12">
        <v>2.4906600000000001</v>
      </c>
      <c r="AT122" s="12">
        <v>84.372782025000006</v>
      </c>
      <c r="AU122">
        <v>24179</v>
      </c>
      <c r="AV122" s="12">
        <v>4.6345999727821203</v>
      </c>
      <c r="AW122" s="12">
        <v>179.5</v>
      </c>
      <c r="AX122" s="10" t="s">
        <v>130</v>
      </c>
      <c r="AY122" s="10">
        <v>43942</v>
      </c>
      <c r="AZ122" s="12">
        <v>2.08989</v>
      </c>
      <c r="BA122" s="12">
        <v>68.718059650000001</v>
      </c>
      <c r="BB122" s="8">
        <v>20389</v>
      </c>
      <c r="BC122" s="12">
        <v>-1.3036775381299541</v>
      </c>
      <c r="BD122" s="12">
        <v>91.199999999999818</v>
      </c>
      <c r="BE122" s="12" t="s">
        <v>130</v>
      </c>
      <c r="BF122" s="10">
        <v>43941</v>
      </c>
      <c r="BG122" s="12">
        <v>1.9038900000000001</v>
      </c>
      <c r="BH122" s="12">
        <v>63.800882529999996</v>
      </c>
      <c r="BI122">
        <v>20751</v>
      </c>
      <c r="BJ122" s="12">
        <v>-2.380323442223589</v>
      </c>
      <c r="BK122" s="12">
        <v>130.55000000000018</v>
      </c>
      <c r="BL122" s="12" t="s">
        <v>130</v>
      </c>
      <c r="BM122" s="7">
        <v>43938</v>
      </c>
      <c r="BN122" s="12">
        <v>3.2255799999999999</v>
      </c>
      <c r="BO122" s="12">
        <v>109.980984505</v>
      </c>
      <c r="BP122" s="8">
        <v>32126</v>
      </c>
      <c r="BQ122" s="12">
        <v>-0.12009021411206201</v>
      </c>
      <c r="BR122" s="12">
        <v>169.65000000000009</v>
      </c>
      <c r="BS122" t="s">
        <v>130</v>
      </c>
      <c r="BT122" s="10">
        <v>43937</v>
      </c>
      <c r="BU122" s="12">
        <v>3.8206799999999999</v>
      </c>
      <c r="BV122" s="12">
        <v>128.66827037499999</v>
      </c>
      <c r="BW122" s="8">
        <v>31544</v>
      </c>
      <c r="BX122" s="12">
        <v>2.4811218985976327</v>
      </c>
      <c r="BY122">
        <v>192</v>
      </c>
      <c r="BZ122" s="12" t="s">
        <v>130</v>
      </c>
      <c r="CA122" s="7">
        <v>43936</v>
      </c>
      <c r="CB122" s="12">
        <v>3.9950999999999999</v>
      </c>
      <c r="CC122" s="12">
        <v>135.66910418000001</v>
      </c>
      <c r="CD122" s="8">
        <v>33465</v>
      </c>
      <c r="CE122" s="12">
        <v>-0.77271988534787439</v>
      </c>
      <c r="CF122" s="12">
        <v>227.90000000000009</v>
      </c>
      <c r="CG122" s="12" t="s">
        <v>130</v>
      </c>
      <c r="CH122" s="10">
        <v>43934</v>
      </c>
      <c r="CI122" s="12">
        <v>4.2665600000000001</v>
      </c>
      <c r="CJ122" s="12">
        <v>141.88608578</v>
      </c>
      <c r="CK122" s="8">
        <v>33491</v>
      </c>
      <c r="CL122" s="12">
        <v>5.6906802563508609</v>
      </c>
      <c r="CM122" s="12">
        <v>245</v>
      </c>
      <c r="CN122" s="12" t="s">
        <v>130</v>
      </c>
      <c r="CO122" s="10">
        <v>43930</v>
      </c>
      <c r="CP122" s="12">
        <v>4.4246400000000001</v>
      </c>
      <c r="CQ122" s="12">
        <v>139.46322065000001</v>
      </c>
      <c r="CR122" s="8">
        <v>46569</v>
      </c>
      <c r="CS122" s="12">
        <v>8.4524901977141962</v>
      </c>
      <c r="CT122" s="12">
        <v>247.09999999999991</v>
      </c>
      <c r="CU122" s="12" t="s">
        <v>130</v>
      </c>
      <c r="CV122" s="10">
        <v>43929</v>
      </c>
      <c r="CW122" s="12">
        <v>5.1125699999999998</v>
      </c>
      <c r="CX122" s="12">
        <v>153.60908412000001</v>
      </c>
      <c r="CY122" s="8">
        <v>51821</v>
      </c>
      <c r="CZ122" s="12">
        <v>3.955712652042835</v>
      </c>
      <c r="DA122" s="12">
        <v>310.64999999999964</v>
      </c>
      <c r="DD122" t="str">
        <f t="shared" si="154"/>
        <v>SRF</v>
      </c>
      <c r="DE122" s="12">
        <v>-19.270369058416406</v>
      </c>
      <c r="DF122" s="12">
        <v>-59.757224672915932</v>
      </c>
      <c r="DG122" s="12">
        <v>115.52142661809539</v>
      </c>
      <c r="DH122" s="12">
        <v>8.137798595873786</v>
      </c>
      <c r="DI122" s="12">
        <v>-46.880290744917495</v>
      </c>
      <c r="DJ122" s="12">
        <v>107.02986357029864</v>
      </c>
      <c r="DK122" s="12">
        <v>19.176607381249731</v>
      </c>
      <c r="DL122" s="12">
        <v>9.7694719757969182</v>
      </c>
      <c r="DM122" s="12">
        <v>-40.975266463705744</v>
      </c>
      <c r="DN122" s="12">
        <v>-15.575761382790498</v>
      </c>
      <c r="DO122" s="12">
        <v>-4.3658481640009015</v>
      </c>
      <c r="DP122" s="12">
        <v>-6.3625028125703196</v>
      </c>
      <c r="DQ122" s="12">
        <v>-3.5727200405004695</v>
      </c>
      <c r="DT122" t="str">
        <f t="shared" si="155"/>
        <v>SRF</v>
      </c>
      <c r="DU122" s="13">
        <v>-18.350957520495847</v>
      </c>
      <c r="DV122" s="13">
        <v>-59.963771686480108</v>
      </c>
      <c r="DW122" s="13">
        <v>122.29238202689201</v>
      </c>
      <c r="DX122" s="13">
        <v>8.9372177070301326</v>
      </c>
      <c r="DY122" s="13">
        <v>-47.483639270063286</v>
      </c>
      <c r="DZ122" s="13">
        <v>120.46250720983025</v>
      </c>
      <c r="EA122" s="13">
        <v>22.781089068483332</v>
      </c>
      <c r="EB122" s="13">
        <v>7.707067559273785</v>
      </c>
      <c r="EC122" s="13">
        <v>-41.989169475838381</v>
      </c>
      <c r="ED122" s="13">
        <v>-14.523616285146632</v>
      </c>
      <c r="EE122" s="13">
        <v>-5.1602270445536407</v>
      </c>
      <c r="EF122" s="13">
        <v>-4.3816710890451045</v>
      </c>
      <c r="EG122" s="13">
        <v>1.7372789174864007</v>
      </c>
      <c r="EI122" t="str">
        <f t="shared" si="156"/>
        <v>SRF</v>
      </c>
      <c r="EJ122" s="12">
        <f t="shared" si="219"/>
        <v>2.0739200000000002</v>
      </c>
      <c r="EK122" s="12">
        <f t="shared" si="220"/>
        <v>2.5689700000000002</v>
      </c>
      <c r="EL122" s="12">
        <f t="shared" si="221"/>
        <v>6.38368</v>
      </c>
      <c r="EM122" s="12">
        <f t="shared" si="222"/>
        <v>2.96197</v>
      </c>
      <c r="EN122" s="12">
        <f t="shared" si="223"/>
        <v>2.7390699999999999</v>
      </c>
      <c r="EO122" s="12">
        <f t="shared" si="224"/>
        <v>5.1564100000000002</v>
      </c>
      <c r="EP122" s="12">
        <f t="shared" si="225"/>
        <v>2.4906600000000001</v>
      </c>
      <c r="EQ122" s="12">
        <f t="shared" si="226"/>
        <v>2.08989</v>
      </c>
      <c r="ER122" s="12">
        <f t="shared" si="227"/>
        <v>1.9038900000000001</v>
      </c>
      <c r="ES122" s="12">
        <f t="shared" si="228"/>
        <v>3.2255799999999999</v>
      </c>
      <c r="ET122" s="12">
        <f t="shared" si="229"/>
        <v>3.8206799999999999</v>
      </c>
      <c r="EU122" s="12">
        <f t="shared" si="230"/>
        <v>3.9950999999999999</v>
      </c>
      <c r="EV122" s="12">
        <f t="shared" si="231"/>
        <v>4.2665600000000001</v>
      </c>
      <c r="EW122" s="12">
        <f t="shared" si="232"/>
        <v>4.4246400000000001</v>
      </c>
      <c r="EZ122" s="10" t="str">
        <f t="shared" si="157"/>
        <v>SRF</v>
      </c>
      <c r="FA122" s="12">
        <f t="shared" si="233"/>
        <v>3.9715399999999996</v>
      </c>
      <c r="FB122" s="12">
        <f t="shared" si="234"/>
        <v>3.9620199999999999</v>
      </c>
      <c r="FC122" s="12">
        <f t="shared" si="235"/>
        <v>3.2868174999999997</v>
      </c>
      <c r="FD122" s="12">
        <f t="shared" si="236"/>
        <v>3.540546153846154</v>
      </c>
      <c r="FF122" s="12"/>
      <c r="FG122" s="10" t="str">
        <f t="shared" si="158"/>
        <v>SRF</v>
      </c>
      <c r="FH122" s="12">
        <f t="shared" si="250"/>
        <v>77.328012180000002</v>
      </c>
      <c r="FI122" s="12">
        <f t="shared" si="251"/>
        <v>94.707800399999996</v>
      </c>
      <c r="FJ122" s="12">
        <f t="shared" si="252"/>
        <v>236.55525105500001</v>
      </c>
      <c r="FK122" s="12">
        <f t="shared" si="253"/>
        <v>106.416265325</v>
      </c>
      <c r="FL122" s="12">
        <f t="shared" si="254"/>
        <v>97.685866744999998</v>
      </c>
      <c r="FM122" s="12">
        <f t="shared" si="255"/>
        <v>186.010350655</v>
      </c>
      <c r="FN122" s="12">
        <f t="shared" si="256"/>
        <v>84.372782025000006</v>
      </c>
      <c r="FO122" s="12">
        <f t="shared" si="257"/>
        <v>68.718059650000001</v>
      </c>
      <c r="FP122" s="12">
        <f t="shared" si="258"/>
        <v>63.800882529999996</v>
      </c>
      <c r="FQ122" s="12">
        <f t="shared" si="259"/>
        <v>109.980984505</v>
      </c>
      <c r="FR122" s="12">
        <f t="shared" si="260"/>
        <v>128.66827037499999</v>
      </c>
      <c r="FS122" s="12">
        <f t="shared" si="261"/>
        <v>135.66910418000001</v>
      </c>
      <c r="FT122" s="12">
        <f t="shared" si="262"/>
        <v>141.88608578</v>
      </c>
      <c r="FU122" s="12">
        <f t="shared" si="263"/>
        <v>139.46322065000001</v>
      </c>
      <c r="FX122" s="10" t="str">
        <f t="shared" si="173"/>
        <v>SRF</v>
      </c>
      <c r="FY122" s="12">
        <f t="shared" si="237"/>
        <v>145.89310559333333</v>
      </c>
      <c r="FZ122" s="12">
        <f t="shared" si="238"/>
        <v>144.27510683600002</v>
      </c>
      <c r="GA122" s="12">
        <f t="shared" si="239"/>
        <v>117.283407298125</v>
      </c>
      <c r="GB122" s="12">
        <f t="shared" si="240"/>
        <v>122.61037875961539</v>
      </c>
      <c r="GE122" s="10" t="str">
        <f t="shared" si="174"/>
        <v>SRF</v>
      </c>
      <c r="GF122" s="8">
        <f t="shared" si="264"/>
        <v>23306</v>
      </c>
      <c r="GG122" s="8">
        <f t="shared" si="265"/>
        <v>25597</v>
      </c>
      <c r="GH122">
        <f t="shared" si="266"/>
        <v>52751</v>
      </c>
      <c r="GI122" s="8">
        <f t="shared" si="267"/>
        <v>29627</v>
      </c>
      <c r="GJ122" s="8">
        <f t="shared" si="268"/>
        <v>27818</v>
      </c>
      <c r="GK122" s="8">
        <f t="shared" si="269"/>
        <v>42770</v>
      </c>
      <c r="GL122">
        <f t="shared" si="270"/>
        <v>24179</v>
      </c>
      <c r="GM122" s="8">
        <f t="shared" si="271"/>
        <v>20389</v>
      </c>
      <c r="GN122" s="8">
        <f t="shared" si="272"/>
        <v>20751</v>
      </c>
      <c r="GO122" s="8">
        <f t="shared" si="273"/>
        <v>32126</v>
      </c>
      <c r="GP122" s="8">
        <f t="shared" si="274"/>
        <v>31544</v>
      </c>
      <c r="GQ122" s="8">
        <f t="shared" si="275"/>
        <v>33465</v>
      </c>
      <c r="GR122" s="8">
        <f t="shared" si="276"/>
        <v>33491</v>
      </c>
      <c r="GS122" s="8">
        <f t="shared" si="277"/>
        <v>46569</v>
      </c>
      <c r="GV122" s="10" t="str">
        <f t="shared" si="249"/>
        <v>SRF</v>
      </c>
      <c r="GW122" s="8">
        <f t="shared" si="241"/>
        <v>35991.666666666664</v>
      </c>
      <c r="GX122" s="8">
        <f t="shared" si="242"/>
        <v>35712.6</v>
      </c>
      <c r="GY122" s="8">
        <f t="shared" si="243"/>
        <v>30485.25</v>
      </c>
      <c r="GZ122" s="8">
        <f t="shared" si="244"/>
        <v>32390.538461538461</v>
      </c>
      <c r="HC122" s="10" t="str">
        <f t="shared" si="189"/>
        <v>SRF</v>
      </c>
      <c r="HD122" s="12">
        <f t="shared" si="278"/>
        <v>1.2058053251855159</v>
      </c>
      <c r="HE122" s="12">
        <f t="shared" si="279"/>
        <v>-0.94710846970067275</v>
      </c>
      <c r="HF122" s="12">
        <f t="shared" si="280"/>
        <v>2.7133942500557189</v>
      </c>
      <c r="HG122" s="12">
        <f t="shared" si="281"/>
        <v>3.0661831109072351</v>
      </c>
      <c r="HH122" s="12">
        <f t="shared" si="282"/>
        <v>-4.2534209912296301</v>
      </c>
      <c r="HI122" s="12">
        <f t="shared" si="283"/>
        <v>6.3059137911002638</v>
      </c>
      <c r="HJ122" s="12">
        <f t="shared" si="284"/>
        <v>4.6345999727821203</v>
      </c>
      <c r="HK122" s="12">
        <f t="shared" si="285"/>
        <v>-1.3036775381299541</v>
      </c>
      <c r="HL122" s="12">
        <f t="shared" si="286"/>
        <v>-2.380323442223589</v>
      </c>
      <c r="HM122" s="12">
        <f t="shared" si="287"/>
        <v>-0.12009021411206201</v>
      </c>
      <c r="HN122" s="12">
        <f t="shared" si="288"/>
        <v>2.4811218985976327</v>
      </c>
      <c r="HO122" s="12">
        <f t="shared" si="289"/>
        <v>-0.77271988534787439</v>
      </c>
      <c r="HP122" s="12">
        <f t="shared" si="290"/>
        <v>5.6906802563508609</v>
      </c>
      <c r="HQ122" s="12">
        <f t="shared" si="291"/>
        <v>8.4524901977141962</v>
      </c>
      <c r="HT122" s="10" t="str">
        <f t="shared" si="204"/>
        <v>SRF</v>
      </c>
      <c r="HU122" s="13">
        <f t="shared" si="292"/>
        <v>85.25</v>
      </c>
      <c r="HV122" s="12">
        <f t="shared" si="293"/>
        <v>123.90000000000009</v>
      </c>
      <c r="HW122" s="12">
        <f t="shared" si="294"/>
        <v>161</v>
      </c>
      <c r="HX122" s="12">
        <f t="shared" si="295"/>
        <v>120.80000000000018</v>
      </c>
      <c r="HY122">
        <f t="shared" si="296"/>
        <v>190.80000000000018</v>
      </c>
      <c r="HZ122" s="12">
        <f t="shared" si="297"/>
        <v>236.15000000000009</v>
      </c>
      <c r="IA122" s="12">
        <f t="shared" si="298"/>
        <v>179.5</v>
      </c>
      <c r="IB122" s="12">
        <f t="shared" si="299"/>
        <v>91.199999999999818</v>
      </c>
      <c r="IC122" s="12">
        <f t="shared" si="300"/>
        <v>130.55000000000018</v>
      </c>
      <c r="ID122" s="12">
        <f t="shared" si="301"/>
        <v>169.65000000000009</v>
      </c>
      <c r="IE122">
        <f t="shared" si="302"/>
        <v>192</v>
      </c>
      <c r="IF122" s="12">
        <f t="shared" si="303"/>
        <v>227.90000000000009</v>
      </c>
      <c r="IG122" s="12">
        <f t="shared" si="304"/>
        <v>245</v>
      </c>
      <c r="IH122" s="12">
        <f t="shared" si="305"/>
        <v>247.09999999999991</v>
      </c>
      <c r="II122" s="13" t="str">
        <f t="shared" si="245"/>
        <v>NR4</v>
      </c>
      <c r="IJ122" t="str">
        <f t="shared" si="246"/>
        <v>NR7</v>
      </c>
      <c r="IK122" t="str">
        <f t="shared" si="247"/>
        <v>NR14</v>
      </c>
      <c r="IL122" t="str">
        <f t="shared" si="248"/>
        <v>ALL</v>
      </c>
    </row>
    <row r="123" spans="1:246" x14ac:dyDescent="0.25">
      <c r="A123" t="s">
        <v>131</v>
      </c>
      <c r="B123" s="10">
        <v>43951</v>
      </c>
      <c r="C123" s="12">
        <v>67.77</v>
      </c>
      <c r="D123" s="12">
        <v>512.17700113000001</v>
      </c>
      <c r="E123" s="8">
        <v>179631</v>
      </c>
      <c r="F123" s="12">
        <v>13.318511080829094</v>
      </c>
      <c r="G123" s="13">
        <v>89.549999999999955</v>
      </c>
      <c r="H123" s="10" t="s">
        <v>131</v>
      </c>
      <c r="I123" s="10">
        <v>43950</v>
      </c>
      <c r="J123" s="12">
        <v>47.691409999999998</v>
      </c>
      <c r="K123" s="12">
        <v>333.41459459499998</v>
      </c>
      <c r="L123" s="8">
        <v>116889</v>
      </c>
      <c r="M123" s="12">
        <v>-0.9348482669351359</v>
      </c>
      <c r="N123" s="12">
        <v>34.449999999999932</v>
      </c>
      <c r="O123" s="12" t="s">
        <v>131</v>
      </c>
      <c r="P123" s="10">
        <v>43949</v>
      </c>
      <c r="Q123" s="12">
        <v>48.043120000000002</v>
      </c>
      <c r="R123" s="12">
        <v>325.02536011999996</v>
      </c>
      <c r="S123">
        <v>109338</v>
      </c>
      <c r="T123" s="12">
        <v>8.0912701502998292</v>
      </c>
      <c r="U123" s="12">
        <v>50.700000000000045</v>
      </c>
      <c r="V123" s="12" t="s">
        <v>131</v>
      </c>
      <c r="W123" s="7">
        <v>43948</v>
      </c>
      <c r="X123" s="12">
        <v>59.056150000000002</v>
      </c>
      <c r="Y123" s="12">
        <v>388.826776865</v>
      </c>
      <c r="Z123" s="8">
        <v>173827</v>
      </c>
      <c r="AA123" s="12">
        <v>-3.3822208919485215</v>
      </c>
      <c r="AB123" s="12">
        <v>48.899999999999977</v>
      </c>
      <c r="AC123" s="8" t="s">
        <v>131</v>
      </c>
      <c r="AD123" s="10">
        <v>43945</v>
      </c>
      <c r="AE123" s="12">
        <v>128.6284</v>
      </c>
      <c r="AF123" s="12">
        <v>837.95165677499995</v>
      </c>
      <c r="AG123" s="8">
        <v>356718</v>
      </c>
      <c r="AH123" s="12">
        <v>3.3250466128029794</v>
      </c>
      <c r="AI123">
        <v>119.75</v>
      </c>
      <c r="AJ123" s="12" t="s">
        <v>131</v>
      </c>
      <c r="AK123" s="7">
        <v>43944</v>
      </c>
      <c r="AL123" s="12">
        <v>49.082920000000001</v>
      </c>
      <c r="AM123" s="12">
        <v>315.77407941500002</v>
      </c>
      <c r="AN123" s="8">
        <v>160111</v>
      </c>
      <c r="AO123" s="12">
        <v>5.2718422572395101</v>
      </c>
      <c r="AP123" s="12">
        <v>47</v>
      </c>
      <c r="AQ123" t="s">
        <v>131</v>
      </c>
      <c r="AR123" s="10">
        <v>43943</v>
      </c>
      <c r="AS123" s="12">
        <v>91.737480000000005</v>
      </c>
      <c r="AT123" s="12">
        <v>549.52157270500004</v>
      </c>
      <c r="AU123">
        <v>248391</v>
      </c>
      <c r="AV123" s="12">
        <v>4.1454298335032238</v>
      </c>
      <c r="AW123" s="12">
        <v>56.899999999999977</v>
      </c>
      <c r="AX123" s="10" t="s">
        <v>131</v>
      </c>
      <c r="AY123" s="10">
        <v>43942</v>
      </c>
      <c r="AZ123" s="12">
        <v>73.999129999999994</v>
      </c>
      <c r="BA123" s="12">
        <v>449.34840338999999</v>
      </c>
      <c r="BB123" s="8">
        <v>227133</v>
      </c>
      <c r="BC123" s="12">
        <v>-14.45879862783738</v>
      </c>
      <c r="BD123" s="12">
        <v>96.400000000000091</v>
      </c>
      <c r="BE123" s="12" t="s">
        <v>131</v>
      </c>
      <c r="BF123" s="10">
        <v>43941</v>
      </c>
      <c r="BG123" s="12">
        <v>75.979089999999999</v>
      </c>
      <c r="BH123" s="12">
        <v>548.07967231000009</v>
      </c>
      <c r="BI123">
        <v>233515</v>
      </c>
      <c r="BJ123" s="12">
        <v>-14.718533757247048</v>
      </c>
      <c r="BK123" s="12">
        <v>141</v>
      </c>
      <c r="BL123" s="12" t="s">
        <v>131</v>
      </c>
      <c r="BM123" s="7">
        <v>43938</v>
      </c>
      <c r="BN123" s="12">
        <v>44.595469999999999</v>
      </c>
      <c r="BO123" s="12">
        <v>339.27900542499998</v>
      </c>
      <c r="BP123" s="8">
        <v>128204</v>
      </c>
      <c r="BQ123" s="12">
        <v>20</v>
      </c>
      <c r="BR123" s="12">
        <v>112.5</v>
      </c>
      <c r="BS123" t="s">
        <v>131</v>
      </c>
      <c r="BT123" s="10">
        <v>43937</v>
      </c>
      <c r="BU123" s="12">
        <v>44.139699999999998</v>
      </c>
      <c r="BV123" s="12">
        <v>299.06535597999999</v>
      </c>
      <c r="BW123" s="8">
        <v>109187</v>
      </c>
      <c r="BX123" s="12">
        <v>3.9607695209354961</v>
      </c>
      <c r="BY123">
        <v>57</v>
      </c>
      <c r="BZ123" s="12" t="s">
        <v>131</v>
      </c>
      <c r="CA123" s="7">
        <v>43936</v>
      </c>
      <c r="CB123" s="12">
        <v>33.122549999999997</v>
      </c>
      <c r="CC123" s="12">
        <v>224.715281785</v>
      </c>
      <c r="CD123" s="8">
        <v>121115</v>
      </c>
      <c r="CE123" s="12">
        <v>3.9373740505347969</v>
      </c>
      <c r="CF123" s="12">
        <v>66.450000000000045</v>
      </c>
      <c r="CG123" s="12" t="s">
        <v>131</v>
      </c>
      <c r="CH123" s="10">
        <v>43934</v>
      </c>
      <c r="CI123" s="12">
        <v>30.88428</v>
      </c>
      <c r="CJ123" s="12">
        <v>201.699600465</v>
      </c>
      <c r="CK123" s="8">
        <v>84454</v>
      </c>
      <c r="CL123" s="12">
        <v>-4.6157260152378203</v>
      </c>
      <c r="CM123" s="12">
        <v>76.649999999999977</v>
      </c>
      <c r="CN123" s="12" t="s">
        <v>131</v>
      </c>
      <c r="CO123" s="10">
        <v>43930</v>
      </c>
      <c r="CP123" s="12">
        <v>34.067810000000001</v>
      </c>
      <c r="CQ123" s="12">
        <v>222.91613774000001</v>
      </c>
      <c r="CR123" s="8">
        <v>103918</v>
      </c>
      <c r="CS123" s="12">
        <v>13.275673860105794</v>
      </c>
      <c r="CT123" s="12">
        <v>72.650000000000091</v>
      </c>
      <c r="CU123" s="12" t="s">
        <v>131</v>
      </c>
      <c r="CV123" s="10">
        <v>43929</v>
      </c>
      <c r="CW123" s="12">
        <v>52.136670000000002</v>
      </c>
      <c r="CX123" s="12">
        <v>300.56051966500002</v>
      </c>
      <c r="CY123" s="8">
        <v>169446</v>
      </c>
      <c r="CZ123" s="12">
        <v>12.039015327450061</v>
      </c>
      <c r="DA123" s="12">
        <v>95.799999999999955</v>
      </c>
      <c r="DD123" t="str">
        <f t="shared" si="154"/>
        <v>SRTRANSFIN</v>
      </c>
      <c r="DE123" s="12">
        <v>42.101061805469783</v>
      </c>
      <c r="DF123" s="12">
        <v>-0.73207152241570528</v>
      </c>
      <c r="DG123" s="12">
        <v>-18.648404950204171</v>
      </c>
      <c r="DH123" s="12">
        <v>-54.08778310233199</v>
      </c>
      <c r="DI123" s="12">
        <v>162.06346321693979</v>
      </c>
      <c r="DJ123" s="12">
        <v>-46.496328436316325</v>
      </c>
      <c r="DK123" s="12">
        <v>23.971025064754155</v>
      </c>
      <c r="DL123" s="12">
        <v>-2.6059274992632915</v>
      </c>
      <c r="DM123" s="12">
        <v>70.374008839911312</v>
      </c>
      <c r="DN123" s="12">
        <v>1.0325625230801323</v>
      </c>
      <c r="DO123" s="12">
        <v>33.261780871339923</v>
      </c>
      <c r="DP123" s="12">
        <v>7.2472791983494407</v>
      </c>
      <c r="DQ123" s="12">
        <v>-9.3446863769640629</v>
      </c>
      <c r="DT123" t="str">
        <f t="shared" si="155"/>
        <v>SRTRANSFIN</v>
      </c>
      <c r="DU123" s="13">
        <v>53.61565133408255</v>
      </c>
      <c r="DV123" s="13">
        <v>2.5811015090953835</v>
      </c>
      <c r="DW123" s="13">
        <v>-16.408699333778596</v>
      </c>
      <c r="DX123" s="13">
        <v>-53.597946406423226</v>
      </c>
      <c r="DY123" s="13">
        <v>165.36429409512684</v>
      </c>
      <c r="DZ123" s="13">
        <v>-42.53654540610416</v>
      </c>
      <c r="EA123" s="13">
        <v>22.292984365643203</v>
      </c>
      <c r="EB123" s="13">
        <v>-18.014035898079538</v>
      </c>
      <c r="EC123" s="13">
        <v>61.542466096139556</v>
      </c>
      <c r="ED123" s="13">
        <v>13.446441936821754</v>
      </c>
      <c r="EE123" s="13">
        <v>33.086345354178285</v>
      </c>
      <c r="EF123" s="13">
        <v>11.410871051275981</v>
      </c>
      <c r="EG123" s="13">
        <v>-9.5177215477087085</v>
      </c>
      <c r="EI123" t="str">
        <f t="shared" si="156"/>
        <v>SRTRANSFIN</v>
      </c>
      <c r="EJ123" s="12">
        <f t="shared" si="219"/>
        <v>67.77</v>
      </c>
      <c r="EK123" s="12">
        <f t="shared" si="220"/>
        <v>47.691409999999998</v>
      </c>
      <c r="EL123" s="12">
        <f t="shared" si="221"/>
        <v>48.043120000000002</v>
      </c>
      <c r="EM123" s="12">
        <f t="shared" si="222"/>
        <v>59.056150000000002</v>
      </c>
      <c r="EN123" s="12">
        <f t="shared" si="223"/>
        <v>128.6284</v>
      </c>
      <c r="EO123" s="12">
        <f t="shared" si="224"/>
        <v>49.082920000000001</v>
      </c>
      <c r="EP123" s="12">
        <f t="shared" si="225"/>
        <v>91.737480000000005</v>
      </c>
      <c r="EQ123" s="12">
        <f t="shared" si="226"/>
        <v>73.999129999999994</v>
      </c>
      <c r="ER123" s="12">
        <f t="shared" si="227"/>
        <v>75.979089999999999</v>
      </c>
      <c r="ES123" s="12">
        <f t="shared" si="228"/>
        <v>44.595469999999999</v>
      </c>
      <c r="ET123" s="12">
        <f t="shared" si="229"/>
        <v>44.139699999999998</v>
      </c>
      <c r="EU123" s="12">
        <f t="shared" si="230"/>
        <v>33.122549999999997</v>
      </c>
      <c r="EV123" s="12">
        <f t="shared" si="231"/>
        <v>30.88428</v>
      </c>
      <c r="EW123" s="12">
        <f t="shared" si="232"/>
        <v>34.067810000000001</v>
      </c>
      <c r="EZ123" s="10" t="str">
        <f t="shared" si="157"/>
        <v>SRTRANSFIN</v>
      </c>
      <c r="FA123" s="12">
        <f t="shared" si="233"/>
        <v>51.596893333333334</v>
      </c>
      <c r="FB123" s="12">
        <f t="shared" si="234"/>
        <v>66.500399999999999</v>
      </c>
      <c r="FC123" s="12">
        <f t="shared" si="235"/>
        <v>71.777212500000005</v>
      </c>
      <c r="FD123" s="12">
        <f t="shared" si="236"/>
        <v>58.540577692307693</v>
      </c>
      <c r="FF123" s="12"/>
      <c r="FG123" s="10" t="str">
        <f t="shared" si="158"/>
        <v>SRTRANSFIN</v>
      </c>
      <c r="FH123" s="12">
        <f t="shared" si="250"/>
        <v>512.17700113000001</v>
      </c>
      <c r="FI123" s="12">
        <f t="shared" si="251"/>
        <v>333.41459459499998</v>
      </c>
      <c r="FJ123" s="12">
        <f t="shared" si="252"/>
        <v>325.02536011999996</v>
      </c>
      <c r="FK123" s="12">
        <f t="shared" si="253"/>
        <v>388.826776865</v>
      </c>
      <c r="FL123" s="12">
        <f t="shared" si="254"/>
        <v>837.95165677499995</v>
      </c>
      <c r="FM123" s="12">
        <f t="shared" si="255"/>
        <v>315.77407941500002</v>
      </c>
      <c r="FN123" s="12">
        <f t="shared" si="256"/>
        <v>549.52157270500004</v>
      </c>
      <c r="FO123" s="12">
        <f t="shared" si="257"/>
        <v>449.34840338999999</v>
      </c>
      <c r="FP123" s="12">
        <f t="shared" si="258"/>
        <v>548.07967231000009</v>
      </c>
      <c r="FQ123" s="12">
        <f t="shared" si="259"/>
        <v>339.27900542499998</v>
      </c>
      <c r="FR123" s="12">
        <f t="shared" si="260"/>
        <v>299.06535597999999</v>
      </c>
      <c r="FS123" s="12">
        <f t="shared" si="261"/>
        <v>224.715281785</v>
      </c>
      <c r="FT123" s="12">
        <f t="shared" si="262"/>
        <v>201.699600465</v>
      </c>
      <c r="FU123" s="12">
        <f t="shared" si="263"/>
        <v>222.91613774000001</v>
      </c>
      <c r="FX123" s="10" t="str">
        <f t="shared" si="173"/>
        <v>SRTRANSFIN</v>
      </c>
      <c r="FY123" s="12">
        <f t="shared" si="237"/>
        <v>349.08891052666667</v>
      </c>
      <c r="FZ123" s="12">
        <f t="shared" si="238"/>
        <v>440.19849355400004</v>
      </c>
      <c r="GA123" s="12">
        <f t="shared" si="239"/>
        <v>468.49276452187502</v>
      </c>
      <c r="GB123" s="12">
        <f t="shared" si="240"/>
        <v>387.35519212076917</v>
      </c>
      <c r="GE123" s="10" t="str">
        <f t="shared" si="174"/>
        <v>SRTRANSFIN</v>
      </c>
      <c r="GF123" s="8">
        <f t="shared" si="264"/>
        <v>179631</v>
      </c>
      <c r="GG123" s="8">
        <f t="shared" si="265"/>
        <v>116889</v>
      </c>
      <c r="GH123">
        <f t="shared" si="266"/>
        <v>109338</v>
      </c>
      <c r="GI123" s="8">
        <f t="shared" si="267"/>
        <v>173827</v>
      </c>
      <c r="GJ123" s="8">
        <f t="shared" si="268"/>
        <v>356718</v>
      </c>
      <c r="GK123" s="8">
        <f t="shared" si="269"/>
        <v>160111</v>
      </c>
      <c r="GL123">
        <f t="shared" si="270"/>
        <v>248391</v>
      </c>
      <c r="GM123" s="8">
        <f t="shared" si="271"/>
        <v>227133</v>
      </c>
      <c r="GN123" s="8">
        <f t="shared" si="272"/>
        <v>233515</v>
      </c>
      <c r="GO123" s="8">
        <f t="shared" si="273"/>
        <v>128204</v>
      </c>
      <c r="GP123" s="8">
        <f t="shared" si="274"/>
        <v>109187</v>
      </c>
      <c r="GQ123" s="8">
        <f t="shared" si="275"/>
        <v>121115</v>
      </c>
      <c r="GR123" s="8">
        <f t="shared" si="276"/>
        <v>84454</v>
      </c>
      <c r="GS123" s="8">
        <f t="shared" si="277"/>
        <v>103918</v>
      </c>
      <c r="GV123" s="10" t="str">
        <f t="shared" si="249"/>
        <v>SRTRANSFIN</v>
      </c>
      <c r="GW123" s="8">
        <f t="shared" si="241"/>
        <v>133351.33333333334</v>
      </c>
      <c r="GX123" s="8">
        <f t="shared" si="242"/>
        <v>183376.6</v>
      </c>
      <c r="GY123" s="8">
        <f t="shared" si="243"/>
        <v>203240.25</v>
      </c>
      <c r="GZ123" s="8">
        <f t="shared" si="244"/>
        <v>167138.46153846153</v>
      </c>
      <c r="HC123" s="10" t="str">
        <f t="shared" si="189"/>
        <v>SRTRANSFIN</v>
      </c>
      <c r="HD123" s="12">
        <f t="shared" si="278"/>
        <v>13.318511080829094</v>
      </c>
      <c r="HE123" s="12">
        <f t="shared" si="279"/>
        <v>-0.9348482669351359</v>
      </c>
      <c r="HF123" s="12">
        <f t="shared" si="280"/>
        <v>8.0912701502998292</v>
      </c>
      <c r="HG123" s="12">
        <f t="shared" si="281"/>
        <v>-3.3822208919485215</v>
      </c>
      <c r="HH123" s="12">
        <f t="shared" si="282"/>
        <v>3.3250466128029794</v>
      </c>
      <c r="HI123" s="12">
        <f t="shared" si="283"/>
        <v>5.2718422572395101</v>
      </c>
      <c r="HJ123" s="12">
        <f t="shared" si="284"/>
        <v>4.1454298335032238</v>
      </c>
      <c r="HK123" s="12">
        <f t="shared" si="285"/>
        <v>-14.45879862783738</v>
      </c>
      <c r="HL123" s="12">
        <f t="shared" si="286"/>
        <v>-14.718533757247048</v>
      </c>
      <c r="HM123" s="12">
        <f t="shared" si="287"/>
        <v>20</v>
      </c>
      <c r="HN123" s="12">
        <f t="shared" si="288"/>
        <v>3.9607695209354961</v>
      </c>
      <c r="HO123" s="12">
        <f t="shared" si="289"/>
        <v>3.9373740505347969</v>
      </c>
      <c r="HP123" s="12">
        <f t="shared" si="290"/>
        <v>-4.6157260152378203</v>
      </c>
      <c r="HQ123" s="12">
        <f t="shared" si="291"/>
        <v>13.275673860105794</v>
      </c>
      <c r="HT123" s="10" t="str">
        <f t="shared" si="204"/>
        <v>SRTRANSFIN</v>
      </c>
      <c r="HU123" s="13">
        <f t="shared" si="292"/>
        <v>89.549999999999955</v>
      </c>
      <c r="HV123" s="12">
        <f t="shared" si="293"/>
        <v>34.449999999999932</v>
      </c>
      <c r="HW123" s="12">
        <f t="shared" si="294"/>
        <v>50.700000000000045</v>
      </c>
      <c r="HX123" s="12">
        <f t="shared" si="295"/>
        <v>48.899999999999977</v>
      </c>
      <c r="HY123">
        <f t="shared" si="296"/>
        <v>119.75</v>
      </c>
      <c r="HZ123" s="12">
        <f t="shared" si="297"/>
        <v>47</v>
      </c>
      <c r="IA123" s="12">
        <f t="shared" si="298"/>
        <v>56.899999999999977</v>
      </c>
      <c r="IB123" s="12">
        <f t="shared" si="299"/>
        <v>96.400000000000091</v>
      </c>
      <c r="IC123" s="12">
        <f t="shared" si="300"/>
        <v>141</v>
      </c>
      <c r="ID123" s="12">
        <f t="shared" si="301"/>
        <v>112.5</v>
      </c>
      <c r="IE123">
        <f t="shared" si="302"/>
        <v>57</v>
      </c>
      <c r="IF123" s="12">
        <f t="shared" si="303"/>
        <v>66.450000000000045</v>
      </c>
      <c r="IG123" s="12">
        <f t="shared" si="304"/>
        <v>76.649999999999977</v>
      </c>
      <c r="IH123" s="12">
        <f t="shared" si="305"/>
        <v>72.650000000000091</v>
      </c>
      <c r="II123" s="13" t="str">
        <f t="shared" si="245"/>
        <v/>
      </c>
      <c r="IJ123" t="str">
        <f t="shared" si="246"/>
        <v/>
      </c>
      <c r="IK123" t="str">
        <f t="shared" si="247"/>
        <v/>
      </c>
      <c r="IL123" t="str">
        <f t="shared" si="248"/>
        <v/>
      </c>
    </row>
    <row r="124" spans="1:246" x14ac:dyDescent="0.25">
      <c r="A124" t="s">
        <v>132</v>
      </c>
      <c r="B124" s="10">
        <v>43951</v>
      </c>
      <c r="C124" s="12">
        <v>184.71937</v>
      </c>
      <c r="D124" s="12">
        <v>865.1674740950001</v>
      </c>
      <c r="E124" s="8">
        <v>248711</v>
      </c>
      <c r="F124" s="12">
        <v>-2.4390243902438975</v>
      </c>
      <c r="G124" s="13">
        <v>26.600000000000023</v>
      </c>
      <c r="H124" s="10" t="s">
        <v>132</v>
      </c>
      <c r="I124" s="10">
        <v>43950</v>
      </c>
      <c r="J124" s="12">
        <v>101.66501</v>
      </c>
      <c r="K124" s="12">
        <v>486.39345408999998</v>
      </c>
      <c r="L124" s="8">
        <v>121573</v>
      </c>
      <c r="M124" s="12">
        <v>1.0233146956430053</v>
      </c>
      <c r="N124" s="12">
        <v>11.800000000000011</v>
      </c>
      <c r="O124" s="12" t="s">
        <v>132</v>
      </c>
      <c r="P124" s="10">
        <v>43949</v>
      </c>
      <c r="Q124" s="12">
        <v>128.47952000000001</v>
      </c>
      <c r="R124" s="12">
        <v>615.49048519999997</v>
      </c>
      <c r="S124">
        <v>168690</v>
      </c>
      <c r="T124" s="12">
        <v>-3.0210246989181377</v>
      </c>
      <c r="U124" s="12">
        <v>25.099999999999966</v>
      </c>
      <c r="V124" s="12" t="s">
        <v>132</v>
      </c>
      <c r="W124" s="7">
        <v>43948</v>
      </c>
      <c r="X124" s="12">
        <v>193.11559</v>
      </c>
      <c r="Y124" s="12">
        <v>957.38820632500006</v>
      </c>
      <c r="Z124" s="8">
        <v>256613</v>
      </c>
      <c r="AA124" s="12">
        <v>0.86499845535989872</v>
      </c>
      <c r="AB124" s="12">
        <v>17.800000000000011</v>
      </c>
      <c r="AC124" s="8" t="s">
        <v>132</v>
      </c>
      <c r="AD124" s="10">
        <v>43945</v>
      </c>
      <c r="AE124" s="12">
        <v>233.94286</v>
      </c>
      <c r="AF124" s="12">
        <v>1141.93539581</v>
      </c>
      <c r="AG124" s="8">
        <v>270856</v>
      </c>
      <c r="AH124" s="12">
        <v>1.6860404230809534</v>
      </c>
      <c r="AI124">
        <v>23.449999999999989</v>
      </c>
      <c r="AJ124" s="12" t="s">
        <v>132</v>
      </c>
      <c r="AK124" s="7">
        <v>43944</v>
      </c>
      <c r="AL124" s="12">
        <v>137.48836</v>
      </c>
      <c r="AM124" s="12">
        <v>661.43695260000004</v>
      </c>
      <c r="AN124" s="8">
        <v>179350</v>
      </c>
      <c r="AO124" s="12">
        <v>0.87488141667544583</v>
      </c>
      <c r="AP124" s="12">
        <v>13.5</v>
      </c>
      <c r="AQ124" t="s">
        <v>132</v>
      </c>
      <c r="AR124" s="10">
        <v>43943</v>
      </c>
      <c r="AS124" s="12">
        <v>133.36593999999999</v>
      </c>
      <c r="AT124" s="12">
        <v>635.44731058999992</v>
      </c>
      <c r="AU124">
        <v>195298</v>
      </c>
      <c r="AV124" s="12">
        <v>0.49667124590510897</v>
      </c>
      <c r="AW124" s="12">
        <v>13.399999999999977</v>
      </c>
      <c r="AX124" s="10" t="s">
        <v>132</v>
      </c>
      <c r="AY124" s="10">
        <v>43942</v>
      </c>
      <c r="AZ124" s="12">
        <v>300.22318000000001</v>
      </c>
      <c r="BA124" s="12">
        <v>1440.8188549049999</v>
      </c>
      <c r="BB124" s="8">
        <v>354530</v>
      </c>
      <c r="BC124" s="12">
        <v>-0.64427545416137622</v>
      </c>
      <c r="BD124" s="12">
        <v>26.449999999999989</v>
      </c>
      <c r="BE124" s="12" t="s">
        <v>132</v>
      </c>
      <c r="BF124" s="10">
        <v>43941</v>
      </c>
      <c r="BG124" s="12">
        <v>178.94275999999999</v>
      </c>
      <c r="BH124" s="12">
        <v>834.35675649999996</v>
      </c>
      <c r="BI124">
        <v>198808</v>
      </c>
      <c r="BJ124" s="12">
        <v>3.8831765478013565</v>
      </c>
      <c r="BK124" s="12">
        <v>24.449999999999989</v>
      </c>
      <c r="BL124" s="12" t="s">
        <v>132</v>
      </c>
      <c r="BM124" s="7">
        <v>43938</v>
      </c>
      <c r="BN124" s="12">
        <v>197.74594999999999</v>
      </c>
      <c r="BO124" s="12">
        <v>908.78934017500001</v>
      </c>
      <c r="BP124" s="8">
        <v>231383</v>
      </c>
      <c r="BQ124" s="12">
        <v>-1.3802027172740947</v>
      </c>
      <c r="BR124" s="12">
        <v>28.5</v>
      </c>
      <c r="BS124" t="s">
        <v>132</v>
      </c>
      <c r="BT124" s="10">
        <v>43937</v>
      </c>
      <c r="BU124" s="12">
        <v>169.33112</v>
      </c>
      <c r="BV124" s="12">
        <v>778.23617608500001</v>
      </c>
      <c r="BW124" s="8">
        <v>236715</v>
      </c>
      <c r="BX124" s="12">
        <v>3.7399821905609998</v>
      </c>
      <c r="BY124">
        <v>18.400000000000034</v>
      </c>
      <c r="BZ124" s="12" t="s">
        <v>132</v>
      </c>
      <c r="CA124" s="7">
        <v>43936</v>
      </c>
      <c r="CB124" s="12">
        <v>325.08976999999999</v>
      </c>
      <c r="CC124" s="12">
        <v>1525.92610401</v>
      </c>
      <c r="CD124" s="8">
        <v>427523</v>
      </c>
      <c r="CE124" s="12">
        <v>-2.6711365848383308</v>
      </c>
      <c r="CF124" s="12">
        <v>44.399999999999977</v>
      </c>
      <c r="CG124" s="12" t="s">
        <v>132</v>
      </c>
      <c r="CH124" s="10">
        <v>43934</v>
      </c>
      <c r="CI124" s="12">
        <v>305.10404</v>
      </c>
      <c r="CJ124" s="12">
        <v>1417.866666975</v>
      </c>
      <c r="CK124" s="8">
        <v>361403</v>
      </c>
      <c r="CL124" s="12">
        <v>1.8813950929695262</v>
      </c>
      <c r="CM124" s="12">
        <v>34.799999999999955</v>
      </c>
      <c r="CN124" s="12" t="s">
        <v>132</v>
      </c>
      <c r="CO124" s="10">
        <v>43930</v>
      </c>
      <c r="CP124" s="12">
        <v>318.63686000000001</v>
      </c>
      <c r="CQ124" s="12">
        <v>1468.6105866799999</v>
      </c>
      <c r="CR124" s="8">
        <v>408412</v>
      </c>
      <c r="CS124" s="12">
        <v>3.6065949164185942</v>
      </c>
      <c r="CT124" s="12">
        <v>30.5</v>
      </c>
      <c r="CU124" s="12" t="s">
        <v>132</v>
      </c>
      <c r="CV124" s="10">
        <v>43929</v>
      </c>
      <c r="CW124" s="12">
        <v>278.10987</v>
      </c>
      <c r="CX124" s="12">
        <v>1212.652314255</v>
      </c>
      <c r="CY124" s="8">
        <v>433126</v>
      </c>
      <c r="CZ124" s="12">
        <v>4.8280819456091955</v>
      </c>
      <c r="DA124" s="12">
        <v>35.600000000000023</v>
      </c>
      <c r="DD124" t="str">
        <f t="shared" si="154"/>
        <v>SUNPHARMA</v>
      </c>
      <c r="DE124" s="12">
        <v>81.694144327532157</v>
      </c>
      <c r="DF124" s="12">
        <v>-20.87064926768096</v>
      </c>
      <c r="DG124" s="12">
        <v>-33.470146040513868</v>
      </c>
      <c r="DH124" s="12">
        <v>-17.451812805913374</v>
      </c>
      <c r="DI124" s="12">
        <v>70.154666184104599</v>
      </c>
      <c r="DJ124" s="12">
        <v>3.0910590815016228</v>
      </c>
      <c r="DK124" s="12">
        <v>-55.577733871182097</v>
      </c>
      <c r="DL124" s="12">
        <v>67.776097786800662</v>
      </c>
      <c r="DM124" s="12">
        <v>-9.5087611149558313</v>
      </c>
      <c r="DN124" s="12">
        <v>16.7806307547012</v>
      </c>
      <c r="DO124" s="12">
        <v>-47.912504290737907</v>
      </c>
      <c r="DP124" s="12">
        <v>6.5504639007729919</v>
      </c>
      <c r="DQ124" s="12">
        <v>-4.2470980915390681</v>
      </c>
      <c r="DT124" t="str">
        <f t="shared" si="155"/>
        <v>SUNPHARMA</v>
      </c>
      <c r="DU124" s="13">
        <v>77.87399621026016</v>
      </c>
      <c r="DV124" s="13">
        <v>-20.974659107532862</v>
      </c>
      <c r="DW124" s="13">
        <v>-35.711503323964877</v>
      </c>
      <c r="DX124" s="13">
        <v>-16.160913319802699</v>
      </c>
      <c r="DY124" s="13">
        <v>72.644632465912224</v>
      </c>
      <c r="DZ124" s="13">
        <v>4.0899759235536415</v>
      </c>
      <c r="EA124" s="13">
        <v>-55.89679379703162</v>
      </c>
      <c r="EB124" s="13">
        <v>72.686185337434836</v>
      </c>
      <c r="EC124" s="13">
        <v>-8.1903011385088451</v>
      </c>
      <c r="ED124" s="13">
        <v>16.775519835991382</v>
      </c>
      <c r="EE124" s="13">
        <v>-48.999091499918407</v>
      </c>
      <c r="EF124" s="13">
        <v>7.6212693021088764</v>
      </c>
      <c r="EG124" s="13">
        <v>-3.4552331411224246</v>
      </c>
      <c r="EI124" t="str">
        <f t="shared" si="156"/>
        <v>SUNPHARMA</v>
      </c>
      <c r="EJ124" s="12">
        <f t="shared" si="219"/>
        <v>184.71937</v>
      </c>
      <c r="EK124" s="12">
        <f t="shared" si="220"/>
        <v>101.66501</v>
      </c>
      <c r="EL124" s="12">
        <f t="shared" si="221"/>
        <v>128.47952000000001</v>
      </c>
      <c r="EM124" s="12">
        <f t="shared" si="222"/>
        <v>193.11559</v>
      </c>
      <c r="EN124" s="12">
        <f t="shared" si="223"/>
        <v>233.94286</v>
      </c>
      <c r="EO124" s="12">
        <f t="shared" si="224"/>
        <v>137.48836</v>
      </c>
      <c r="EP124" s="12">
        <f t="shared" si="225"/>
        <v>133.36593999999999</v>
      </c>
      <c r="EQ124" s="12">
        <f t="shared" si="226"/>
        <v>300.22318000000001</v>
      </c>
      <c r="ER124" s="12">
        <f t="shared" si="227"/>
        <v>178.94275999999999</v>
      </c>
      <c r="ES124" s="12">
        <f t="shared" si="228"/>
        <v>197.74594999999999</v>
      </c>
      <c r="ET124" s="12">
        <f t="shared" si="229"/>
        <v>169.33112</v>
      </c>
      <c r="EU124" s="12">
        <f t="shared" si="230"/>
        <v>325.08976999999999</v>
      </c>
      <c r="EV124" s="12">
        <f t="shared" si="231"/>
        <v>305.10404</v>
      </c>
      <c r="EW124" s="12">
        <f t="shared" si="232"/>
        <v>318.63686000000001</v>
      </c>
      <c r="EZ124" s="10" t="str">
        <f t="shared" si="157"/>
        <v>SUNPHARMA</v>
      </c>
      <c r="FA124" s="12">
        <f t="shared" si="233"/>
        <v>141.08670666666669</v>
      </c>
      <c r="FB124" s="12">
        <f t="shared" si="234"/>
        <v>158.93826800000002</v>
      </c>
      <c r="FC124" s="12">
        <f t="shared" si="235"/>
        <v>175.90290250000001</v>
      </c>
      <c r="FD124" s="12">
        <f t="shared" si="236"/>
        <v>209.47161230769234</v>
      </c>
      <c r="FF124" s="12"/>
      <c r="FG124" s="10" t="str">
        <f t="shared" si="158"/>
        <v>SUNPHARMA</v>
      </c>
      <c r="FH124" s="12">
        <f t="shared" si="250"/>
        <v>865.1674740950001</v>
      </c>
      <c r="FI124" s="12">
        <f t="shared" si="251"/>
        <v>486.39345408999998</v>
      </c>
      <c r="FJ124" s="12">
        <f t="shared" si="252"/>
        <v>615.49048519999997</v>
      </c>
      <c r="FK124" s="12">
        <f t="shared" si="253"/>
        <v>957.38820632500006</v>
      </c>
      <c r="FL124" s="12">
        <f t="shared" si="254"/>
        <v>1141.93539581</v>
      </c>
      <c r="FM124" s="12">
        <f t="shared" si="255"/>
        <v>661.43695260000004</v>
      </c>
      <c r="FN124" s="12">
        <f t="shared" si="256"/>
        <v>635.44731058999992</v>
      </c>
      <c r="FO124" s="12">
        <f t="shared" si="257"/>
        <v>1440.8188549049999</v>
      </c>
      <c r="FP124" s="12">
        <f t="shared" si="258"/>
        <v>834.35675649999996</v>
      </c>
      <c r="FQ124" s="12">
        <f t="shared" si="259"/>
        <v>908.78934017500001</v>
      </c>
      <c r="FR124" s="12">
        <f t="shared" si="260"/>
        <v>778.23617608500001</v>
      </c>
      <c r="FS124" s="12">
        <f t="shared" si="261"/>
        <v>1525.92610401</v>
      </c>
      <c r="FT124" s="12">
        <f t="shared" si="262"/>
        <v>1417.866666975</v>
      </c>
      <c r="FU124" s="12">
        <f t="shared" si="263"/>
        <v>1468.6105866799999</v>
      </c>
      <c r="FX124" s="10" t="str">
        <f t="shared" si="173"/>
        <v>SUNPHARMA</v>
      </c>
      <c r="FY124" s="12">
        <f t="shared" si="237"/>
        <v>686.42404853833341</v>
      </c>
      <c r="FZ124" s="12">
        <f t="shared" si="238"/>
        <v>772.52889880500004</v>
      </c>
      <c r="GA124" s="12">
        <f t="shared" si="239"/>
        <v>846.65842700250005</v>
      </c>
      <c r="GB124" s="12">
        <f t="shared" si="240"/>
        <v>990.20740691884623</v>
      </c>
      <c r="GE124" s="10" t="str">
        <f t="shared" si="174"/>
        <v>SUNPHARMA</v>
      </c>
      <c r="GF124" s="8">
        <f t="shared" si="264"/>
        <v>248711</v>
      </c>
      <c r="GG124" s="8">
        <f t="shared" si="265"/>
        <v>121573</v>
      </c>
      <c r="GH124">
        <f t="shared" si="266"/>
        <v>168690</v>
      </c>
      <c r="GI124" s="8">
        <f t="shared" si="267"/>
        <v>256613</v>
      </c>
      <c r="GJ124" s="8">
        <f t="shared" si="268"/>
        <v>270856</v>
      </c>
      <c r="GK124" s="8">
        <f t="shared" si="269"/>
        <v>179350</v>
      </c>
      <c r="GL124">
        <f t="shared" si="270"/>
        <v>195298</v>
      </c>
      <c r="GM124" s="8">
        <f t="shared" si="271"/>
        <v>354530</v>
      </c>
      <c r="GN124" s="8">
        <f t="shared" si="272"/>
        <v>198808</v>
      </c>
      <c r="GO124" s="8">
        <f t="shared" si="273"/>
        <v>231383</v>
      </c>
      <c r="GP124" s="8">
        <f t="shared" si="274"/>
        <v>236715</v>
      </c>
      <c r="GQ124" s="8">
        <f t="shared" si="275"/>
        <v>427523</v>
      </c>
      <c r="GR124" s="8">
        <f t="shared" si="276"/>
        <v>361403</v>
      </c>
      <c r="GS124" s="8">
        <f t="shared" si="277"/>
        <v>408412</v>
      </c>
      <c r="GV124" s="10" t="str">
        <f t="shared" si="249"/>
        <v>SUNPHARMA</v>
      </c>
      <c r="GW124" s="8">
        <f t="shared" si="241"/>
        <v>182292</v>
      </c>
      <c r="GX124" s="8">
        <f t="shared" si="242"/>
        <v>199416.4</v>
      </c>
      <c r="GY124" s="8">
        <f t="shared" si="243"/>
        <v>218214.75</v>
      </c>
      <c r="GZ124" s="8">
        <f t="shared" si="244"/>
        <v>262396.46153846156</v>
      </c>
      <c r="HC124" s="10" t="str">
        <f t="shared" si="189"/>
        <v>SUNPHARMA</v>
      </c>
      <c r="HD124" s="12">
        <f t="shared" si="278"/>
        <v>-2.4390243902438975</v>
      </c>
      <c r="HE124" s="12">
        <f t="shared" si="279"/>
        <v>1.0233146956430053</v>
      </c>
      <c r="HF124" s="12">
        <f t="shared" si="280"/>
        <v>-3.0210246989181377</v>
      </c>
      <c r="HG124" s="12">
        <f t="shared" si="281"/>
        <v>0.86499845535989872</v>
      </c>
      <c r="HH124" s="12">
        <f t="shared" si="282"/>
        <v>1.6860404230809534</v>
      </c>
      <c r="HI124" s="12">
        <f t="shared" si="283"/>
        <v>0.87488141667544583</v>
      </c>
      <c r="HJ124" s="12">
        <f t="shared" si="284"/>
        <v>0.49667124590510897</v>
      </c>
      <c r="HK124" s="12">
        <f t="shared" si="285"/>
        <v>-0.64427545416137622</v>
      </c>
      <c r="HL124" s="12">
        <f t="shared" si="286"/>
        <v>3.8831765478013565</v>
      </c>
      <c r="HM124" s="12">
        <f t="shared" si="287"/>
        <v>-1.3802027172740947</v>
      </c>
      <c r="HN124" s="12">
        <f t="shared" si="288"/>
        <v>3.7399821905609998</v>
      </c>
      <c r="HO124" s="12">
        <f t="shared" si="289"/>
        <v>-2.6711365848383308</v>
      </c>
      <c r="HP124" s="12">
        <f t="shared" si="290"/>
        <v>1.8813950929695262</v>
      </c>
      <c r="HQ124" s="12">
        <f t="shared" si="291"/>
        <v>3.6065949164185942</v>
      </c>
      <c r="HT124" s="10" t="str">
        <f t="shared" si="204"/>
        <v>SUNPHARMA</v>
      </c>
      <c r="HU124" s="13">
        <f t="shared" si="292"/>
        <v>26.600000000000023</v>
      </c>
      <c r="HV124" s="12">
        <f t="shared" si="293"/>
        <v>11.800000000000011</v>
      </c>
      <c r="HW124" s="12">
        <f t="shared" si="294"/>
        <v>25.099999999999966</v>
      </c>
      <c r="HX124" s="12">
        <f t="shared" si="295"/>
        <v>17.800000000000011</v>
      </c>
      <c r="HY124">
        <f t="shared" si="296"/>
        <v>23.449999999999989</v>
      </c>
      <c r="HZ124" s="12">
        <f t="shared" si="297"/>
        <v>13.5</v>
      </c>
      <c r="IA124" s="12">
        <f t="shared" si="298"/>
        <v>13.399999999999977</v>
      </c>
      <c r="IB124" s="12">
        <f t="shared" si="299"/>
        <v>26.449999999999989</v>
      </c>
      <c r="IC124" s="12">
        <f t="shared" si="300"/>
        <v>24.449999999999989</v>
      </c>
      <c r="ID124" s="12">
        <f t="shared" si="301"/>
        <v>28.5</v>
      </c>
      <c r="IE124">
        <f t="shared" si="302"/>
        <v>18.400000000000034</v>
      </c>
      <c r="IF124" s="12">
        <f t="shared" si="303"/>
        <v>44.399999999999977</v>
      </c>
      <c r="IG124" s="12">
        <f t="shared" si="304"/>
        <v>34.799999999999955</v>
      </c>
      <c r="IH124" s="12">
        <f t="shared" si="305"/>
        <v>30.5</v>
      </c>
      <c r="II124" s="13" t="str">
        <f t="shared" si="245"/>
        <v/>
      </c>
      <c r="IJ124" t="str">
        <f t="shared" si="246"/>
        <v/>
      </c>
      <c r="IK124" t="str">
        <f t="shared" si="247"/>
        <v/>
      </c>
      <c r="IL124" t="str">
        <f t="shared" si="248"/>
        <v/>
      </c>
    </row>
    <row r="125" spans="1:246" x14ac:dyDescent="0.25">
      <c r="A125" t="s">
        <v>133</v>
      </c>
      <c r="B125" s="10">
        <v>43951</v>
      </c>
      <c r="C125" s="12">
        <v>24.176449999999999</v>
      </c>
      <c r="D125" s="12">
        <v>94.158819414999996</v>
      </c>
      <c r="E125" s="8">
        <v>39724</v>
      </c>
      <c r="F125" s="12">
        <v>-2.1230612763793602</v>
      </c>
      <c r="G125" s="13">
        <v>19.850000000000023</v>
      </c>
      <c r="H125" s="10" t="s">
        <v>133</v>
      </c>
      <c r="I125" s="10">
        <v>43950</v>
      </c>
      <c r="J125" s="12">
        <v>33.004240000000003</v>
      </c>
      <c r="K125" s="12">
        <v>127.77136217</v>
      </c>
      <c r="L125" s="8">
        <v>41657</v>
      </c>
      <c r="M125" s="12">
        <v>4.6031746031745975</v>
      </c>
      <c r="N125" s="12">
        <v>19.399999999999977</v>
      </c>
      <c r="O125" s="12" t="s">
        <v>133</v>
      </c>
      <c r="P125" s="10">
        <v>43949</v>
      </c>
      <c r="Q125" s="12">
        <v>20.06109</v>
      </c>
      <c r="R125" s="12">
        <v>76.152305889999994</v>
      </c>
      <c r="S125">
        <v>33724</v>
      </c>
      <c r="T125" s="12">
        <v>-9.2555864075093461E-2</v>
      </c>
      <c r="U125" s="12">
        <v>11</v>
      </c>
      <c r="V125" s="12" t="s">
        <v>133</v>
      </c>
      <c r="W125" s="7">
        <v>43948</v>
      </c>
      <c r="X125" s="12">
        <v>17.336200000000002</v>
      </c>
      <c r="Y125" s="12">
        <v>65.919702395000002</v>
      </c>
      <c r="Z125" s="8">
        <v>23954</v>
      </c>
      <c r="AA125" s="12">
        <v>-5.3064473335099144E-2</v>
      </c>
      <c r="AB125" s="12">
        <v>9.5</v>
      </c>
      <c r="AC125" s="8" t="s">
        <v>133</v>
      </c>
      <c r="AD125" s="10">
        <v>43945</v>
      </c>
      <c r="AE125" s="12">
        <v>37.677950000000003</v>
      </c>
      <c r="AF125" s="12">
        <v>142.62455411500002</v>
      </c>
      <c r="AG125" s="8">
        <v>60994</v>
      </c>
      <c r="AH125" s="12">
        <v>0.74986609534012094</v>
      </c>
      <c r="AI125">
        <v>18.949999999999989</v>
      </c>
      <c r="AJ125" s="12" t="s">
        <v>133</v>
      </c>
      <c r="AK125" s="7">
        <v>43944</v>
      </c>
      <c r="AL125" s="12">
        <v>33.730220000000003</v>
      </c>
      <c r="AM125" s="12">
        <v>127.92172803</v>
      </c>
      <c r="AN125" s="8">
        <v>42613</v>
      </c>
      <c r="AO125" s="12">
        <v>-1.4513981358189052</v>
      </c>
      <c r="AP125" s="12">
        <v>18.300000000000011</v>
      </c>
      <c r="AQ125" t="s">
        <v>133</v>
      </c>
      <c r="AR125" s="10">
        <v>43943</v>
      </c>
      <c r="AS125" s="12">
        <v>21.058409999999999</v>
      </c>
      <c r="AT125" s="12">
        <v>77.044577599999997</v>
      </c>
      <c r="AU125">
        <v>29364</v>
      </c>
      <c r="AV125" s="12">
        <v>4.0568799665412003</v>
      </c>
      <c r="AW125" s="12">
        <v>24.899999999999977</v>
      </c>
      <c r="AX125" s="10" t="s">
        <v>133</v>
      </c>
      <c r="AY125" s="10">
        <v>43942</v>
      </c>
      <c r="AZ125" s="12">
        <v>28.116949999999999</v>
      </c>
      <c r="BA125" s="12">
        <v>101.64370228999999</v>
      </c>
      <c r="BB125" s="8">
        <v>40162</v>
      </c>
      <c r="BC125" s="12">
        <v>-3.6048064085447264</v>
      </c>
      <c r="BD125" s="12">
        <v>24.349999999999966</v>
      </c>
      <c r="BE125" s="12" t="s">
        <v>133</v>
      </c>
      <c r="BF125" s="10">
        <v>43941</v>
      </c>
      <c r="BG125" s="12">
        <v>16.784949999999998</v>
      </c>
      <c r="BH125" s="12">
        <v>62.671649685000006</v>
      </c>
      <c r="BI125">
        <v>23181</v>
      </c>
      <c r="BJ125" s="12">
        <v>1.9575856443719379</v>
      </c>
      <c r="BK125" s="12">
        <v>20.800000000000011</v>
      </c>
      <c r="BL125" s="12" t="s">
        <v>133</v>
      </c>
      <c r="BM125" s="7">
        <v>43938</v>
      </c>
      <c r="BN125" s="12">
        <v>16.010429999999999</v>
      </c>
      <c r="BO125" s="12">
        <v>59.041449159999999</v>
      </c>
      <c r="BP125" s="8">
        <v>23887</v>
      </c>
      <c r="BQ125" s="12">
        <v>1.50552486187845</v>
      </c>
      <c r="BR125" s="12">
        <v>13</v>
      </c>
      <c r="BS125" t="s">
        <v>133</v>
      </c>
      <c r="BT125" s="10">
        <v>43937</v>
      </c>
      <c r="BU125" s="12">
        <v>45.155819999999999</v>
      </c>
      <c r="BV125" s="12">
        <v>161.48605720999998</v>
      </c>
      <c r="BW125" s="8">
        <v>49736</v>
      </c>
      <c r="BX125" s="12">
        <v>3.952455964485182</v>
      </c>
      <c r="BY125">
        <v>24.75</v>
      </c>
      <c r="BZ125" s="12" t="s">
        <v>133</v>
      </c>
      <c r="CA125" s="7">
        <v>43936</v>
      </c>
      <c r="CB125" s="12">
        <v>25.761469999999999</v>
      </c>
      <c r="CC125" s="12">
        <v>90.325492889999992</v>
      </c>
      <c r="CD125" s="8">
        <v>54315</v>
      </c>
      <c r="CE125" s="12">
        <v>0.89362928797925134</v>
      </c>
      <c r="CF125" s="12">
        <v>16</v>
      </c>
      <c r="CG125" s="12" t="s">
        <v>133</v>
      </c>
      <c r="CH125" s="10">
        <v>43934</v>
      </c>
      <c r="CI125" s="12">
        <v>33.452889999999996</v>
      </c>
      <c r="CJ125" s="12">
        <v>115.27576910499999</v>
      </c>
      <c r="CK125" s="8">
        <v>44535</v>
      </c>
      <c r="CL125" s="12">
        <v>2.2760863139225505</v>
      </c>
      <c r="CM125" s="12">
        <v>27.349999999999966</v>
      </c>
      <c r="CN125" s="12" t="s">
        <v>133</v>
      </c>
      <c r="CO125" s="10">
        <v>43930</v>
      </c>
      <c r="CP125" s="12">
        <v>31.621970000000001</v>
      </c>
      <c r="CQ125" s="12">
        <v>104.41761013</v>
      </c>
      <c r="CR125" s="8">
        <v>47823</v>
      </c>
      <c r="CS125" s="12">
        <v>4.3182169942733291</v>
      </c>
      <c r="CT125" s="12">
        <v>25.949999999999989</v>
      </c>
      <c r="CU125" s="12" t="s">
        <v>133</v>
      </c>
      <c r="CV125" s="10">
        <v>43929</v>
      </c>
      <c r="CW125" s="12">
        <v>37.705379999999998</v>
      </c>
      <c r="CX125" s="12">
        <v>118.61756582999999</v>
      </c>
      <c r="CY125" s="8">
        <v>56968</v>
      </c>
      <c r="CZ125" s="12">
        <v>8.4242322537338552</v>
      </c>
      <c r="DA125" s="12">
        <v>36.949999999999989</v>
      </c>
      <c r="DD125" t="str">
        <f t="shared" si="154"/>
        <v>SUNTV</v>
      </c>
      <c r="DE125" s="12">
        <v>-26.747442146827204</v>
      </c>
      <c r="DF125" s="12">
        <v>64.518677698968517</v>
      </c>
      <c r="DG125" s="12">
        <v>15.717919728660249</v>
      </c>
      <c r="DH125" s="12">
        <v>-53.988473364394828</v>
      </c>
      <c r="DI125" s="12">
        <v>11.703837093265326</v>
      </c>
      <c r="DJ125" s="12">
        <v>60.174581081857582</v>
      </c>
      <c r="DK125" s="12">
        <v>-25.104216495743675</v>
      </c>
      <c r="DL125" s="12">
        <v>67.512861223894035</v>
      </c>
      <c r="DM125" s="12">
        <v>4.8375964917869103</v>
      </c>
      <c r="DN125" s="12">
        <v>-64.544038841504815</v>
      </c>
      <c r="DO125" s="12">
        <v>75.284329659759322</v>
      </c>
      <c r="DP125" s="12">
        <v>-22.991795327698139</v>
      </c>
      <c r="DQ125" s="12">
        <v>5.7900250996379903</v>
      </c>
      <c r="DT125" t="str">
        <f t="shared" si="155"/>
        <v>SUNTV</v>
      </c>
      <c r="DU125" s="13">
        <v>-26.306789083361625</v>
      </c>
      <c r="DV125" s="13">
        <v>67.783970132910198</v>
      </c>
      <c r="DW125" s="13">
        <v>15.522830236224083</v>
      </c>
      <c r="DX125" s="13">
        <v>-53.780958121805526</v>
      </c>
      <c r="DY125" s="13">
        <v>11.493611219473165</v>
      </c>
      <c r="DZ125" s="13">
        <v>66.035991129893617</v>
      </c>
      <c r="EA125" s="13">
        <v>-24.201326925121393</v>
      </c>
      <c r="EB125" s="13">
        <v>62.184500967951472</v>
      </c>
      <c r="EC125" s="13">
        <v>6.148562707467268</v>
      </c>
      <c r="ED125" s="13">
        <v>-63.438670693890799</v>
      </c>
      <c r="EE125" s="13">
        <v>78.782370339966604</v>
      </c>
      <c r="EF125" s="13">
        <v>-21.643990240719031</v>
      </c>
      <c r="EG125" s="13">
        <v>10.398781356402985</v>
      </c>
      <c r="EI125" t="str">
        <f t="shared" si="156"/>
        <v>SUNTV</v>
      </c>
      <c r="EJ125" s="12">
        <f t="shared" si="219"/>
        <v>24.176449999999999</v>
      </c>
      <c r="EK125" s="12">
        <f t="shared" si="220"/>
        <v>33.004240000000003</v>
      </c>
      <c r="EL125" s="12">
        <f t="shared" si="221"/>
        <v>20.06109</v>
      </c>
      <c r="EM125" s="12">
        <f t="shared" si="222"/>
        <v>17.336200000000002</v>
      </c>
      <c r="EN125" s="12">
        <f t="shared" si="223"/>
        <v>37.677950000000003</v>
      </c>
      <c r="EO125" s="12">
        <f t="shared" si="224"/>
        <v>33.730220000000003</v>
      </c>
      <c r="EP125" s="12">
        <f t="shared" si="225"/>
        <v>21.058409999999999</v>
      </c>
      <c r="EQ125" s="12">
        <f t="shared" si="226"/>
        <v>28.116949999999999</v>
      </c>
      <c r="ER125" s="12">
        <f t="shared" si="227"/>
        <v>16.784949999999998</v>
      </c>
      <c r="ES125" s="12">
        <f t="shared" si="228"/>
        <v>16.010429999999999</v>
      </c>
      <c r="ET125" s="12">
        <f t="shared" si="229"/>
        <v>45.155819999999999</v>
      </c>
      <c r="EU125" s="12">
        <f t="shared" si="230"/>
        <v>25.761469999999999</v>
      </c>
      <c r="EV125" s="12">
        <f t="shared" si="231"/>
        <v>33.452889999999996</v>
      </c>
      <c r="EW125" s="12">
        <f t="shared" si="232"/>
        <v>31.621970000000001</v>
      </c>
      <c r="EZ125" s="10" t="str">
        <f t="shared" si="157"/>
        <v>SUNTV</v>
      </c>
      <c r="FA125" s="12">
        <f t="shared" si="233"/>
        <v>23.467176666666671</v>
      </c>
      <c r="FB125" s="12">
        <f t="shared" si="234"/>
        <v>28.361940000000004</v>
      </c>
      <c r="FC125" s="12">
        <f t="shared" si="235"/>
        <v>25.971251250000005</v>
      </c>
      <c r="FD125" s="12">
        <f t="shared" si="236"/>
        <v>27.674814615384612</v>
      </c>
      <c r="FF125" s="12"/>
      <c r="FG125" s="10" t="str">
        <f t="shared" si="158"/>
        <v>SUNTV</v>
      </c>
      <c r="FH125" s="12">
        <f t="shared" si="250"/>
        <v>94.158819414999996</v>
      </c>
      <c r="FI125" s="12">
        <f t="shared" si="251"/>
        <v>127.77136217</v>
      </c>
      <c r="FJ125" s="12">
        <f t="shared" si="252"/>
        <v>76.152305889999994</v>
      </c>
      <c r="FK125" s="12">
        <f t="shared" si="253"/>
        <v>65.919702395000002</v>
      </c>
      <c r="FL125" s="12">
        <f t="shared" si="254"/>
        <v>142.62455411500002</v>
      </c>
      <c r="FM125" s="12">
        <f t="shared" si="255"/>
        <v>127.92172803</v>
      </c>
      <c r="FN125" s="12">
        <f t="shared" si="256"/>
        <v>77.044577599999997</v>
      </c>
      <c r="FO125" s="12">
        <f t="shared" si="257"/>
        <v>101.64370228999999</v>
      </c>
      <c r="FP125" s="12">
        <f t="shared" si="258"/>
        <v>62.671649685000006</v>
      </c>
      <c r="FQ125" s="12">
        <f t="shared" si="259"/>
        <v>59.041449159999999</v>
      </c>
      <c r="FR125" s="12">
        <f t="shared" si="260"/>
        <v>161.48605720999998</v>
      </c>
      <c r="FS125" s="12">
        <f t="shared" si="261"/>
        <v>90.325492889999992</v>
      </c>
      <c r="FT125" s="12">
        <f t="shared" si="262"/>
        <v>115.27576910499999</v>
      </c>
      <c r="FU125" s="12">
        <f t="shared" si="263"/>
        <v>104.41761013</v>
      </c>
      <c r="FX125" s="10" t="str">
        <f t="shared" si="173"/>
        <v>SUNTV</v>
      </c>
      <c r="FY125" s="12">
        <f t="shared" si="237"/>
        <v>89.947790151666666</v>
      </c>
      <c r="FZ125" s="12">
        <f t="shared" si="238"/>
        <v>108.07793052000002</v>
      </c>
      <c r="GA125" s="12">
        <f t="shared" si="239"/>
        <v>97.718697771875014</v>
      </c>
      <c r="GB125" s="12">
        <f t="shared" si="240"/>
        <v>100.94584312846155</v>
      </c>
      <c r="GE125" s="10" t="str">
        <f t="shared" si="174"/>
        <v>SUNTV</v>
      </c>
      <c r="GF125" s="8">
        <f t="shared" si="264"/>
        <v>39724</v>
      </c>
      <c r="GG125" s="8">
        <f t="shared" si="265"/>
        <v>41657</v>
      </c>
      <c r="GH125">
        <f t="shared" si="266"/>
        <v>33724</v>
      </c>
      <c r="GI125" s="8">
        <f t="shared" si="267"/>
        <v>23954</v>
      </c>
      <c r="GJ125" s="8">
        <f t="shared" si="268"/>
        <v>60994</v>
      </c>
      <c r="GK125" s="8">
        <f t="shared" si="269"/>
        <v>42613</v>
      </c>
      <c r="GL125">
        <f t="shared" si="270"/>
        <v>29364</v>
      </c>
      <c r="GM125" s="8">
        <f t="shared" si="271"/>
        <v>40162</v>
      </c>
      <c r="GN125" s="8">
        <f t="shared" si="272"/>
        <v>23181</v>
      </c>
      <c r="GO125" s="8">
        <f t="shared" si="273"/>
        <v>23887</v>
      </c>
      <c r="GP125" s="8">
        <f t="shared" si="274"/>
        <v>49736</v>
      </c>
      <c r="GQ125" s="8">
        <f t="shared" si="275"/>
        <v>54315</v>
      </c>
      <c r="GR125" s="8">
        <f t="shared" si="276"/>
        <v>44535</v>
      </c>
      <c r="GS125" s="8">
        <f t="shared" si="277"/>
        <v>47823</v>
      </c>
      <c r="GV125" s="10" t="str">
        <f t="shared" si="249"/>
        <v>SUNTV</v>
      </c>
      <c r="GW125" s="8">
        <f t="shared" si="241"/>
        <v>33111.666666666664</v>
      </c>
      <c r="GX125" s="8">
        <f t="shared" si="242"/>
        <v>40588.400000000001</v>
      </c>
      <c r="GY125" s="8">
        <f t="shared" si="243"/>
        <v>36956.125</v>
      </c>
      <c r="GZ125" s="8">
        <f t="shared" si="244"/>
        <v>39688.076923076922</v>
      </c>
      <c r="HC125" s="10" t="str">
        <f t="shared" si="189"/>
        <v>SUNTV</v>
      </c>
      <c r="HD125" s="12">
        <f t="shared" si="278"/>
        <v>-2.1230612763793602</v>
      </c>
      <c r="HE125" s="12">
        <f t="shared" si="279"/>
        <v>4.6031746031745975</v>
      </c>
      <c r="HF125" s="12">
        <f t="shared" si="280"/>
        <v>-9.2555864075093461E-2</v>
      </c>
      <c r="HG125" s="12">
        <f t="shared" si="281"/>
        <v>-5.3064473335099144E-2</v>
      </c>
      <c r="HH125" s="12">
        <f t="shared" si="282"/>
        <v>0.74986609534012094</v>
      </c>
      <c r="HI125" s="12">
        <f t="shared" si="283"/>
        <v>-1.4513981358189052</v>
      </c>
      <c r="HJ125" s="12">
        <f t="shared" si="284"/>
        <v>4.0568799665412003</v>
      </c>
      <c r="HK125" s="12">
        <f t="shared" si="285"/>
        <v>-3.6048064085447264</v>
      </c>
      <c r="HL125" s="12">
        <f t="shared" si="286"/>
        <v>1.9575856443719379</v>
      </c>
      <c r="HM125" s="12">
        <f t="shared" si="287"/>
        <v>1.50552486187845</v>
      </c>
      <c r="HN125" s="12">
        <f t="shared" si="288"/>
        <v>3.952455964485182</v>
      </c>
      <c r="HO125" s="12">
        <f t="shared" si="289"/>
        <v>0.89362928797925134</v>
      </c>
      <c r="HP125" s="12">
        <f t="shared" si="290"/>
        <v>2.2760863139225505</v>
      </c>
      <c r="HQ125" s="12">
        <f t="shared" si="291"/>
        <v>4.3182169942733291</v>
      </c>
      <c r="HT125" s="10" t="str">
        <f t="shared" si="204"/>
        <v>SUNTV</v>
      </c>
      <c r="HU125" s="13">
        <f t="shared" si="292"/>
        <v>19.850000000000023</v>
      </c>
      <c r="HV125" s="12">
        <f t="shared" si="293"/>
        <v>19.399999999999977</v>
      </c>
      <c r="HW125" s="12">
        <f t="shared" si="294"/>
        <v>11</v>
      </c>
      <c r="HX125" s="12">
        <f t="shared" si="295"/>
        <v>9.5</v>
      </c>
      <c r="HY125">
        <f t="shared" si="296"/>
        <v>18.949999999999989</v>
      </c>
      <c r="HZ125" s="12">
        <f t="shared" si="297"/>
        <v>18.300000000000011</v>
      </c>
      <c r="IA125" s="12">
        <f t="shared" si="298"/>
        <v>24.899999999999977</v>
      </c>
      <c r="IB125" s="12">
        <f t="shared" si="299"/>
        <v>24.349999999999966</v>
      </c>
      <c r="IC125" s="12">
        <f t="shared" si="300"/>
        <v>20.800000000000011</v>
      </c>
      <c r="ID125" s="12">
        <f t="shared" si="301"/>
        <v>13</v>
      </c>
      <c r="IE125">
        <f t="shared" si="302"/>
        <v>24.75</v>
      </c>
      <c r="IF125" s="12">
        <f t="shared" si="303"/>
        <v>16</v>
      </c>
      <c r="IG125" s="12">
        <f t="shared" si="304"/>
        <v>27.349999999999966</v>
      </c>
      <c r="IH125" s="12">
        <f t="shared" si="305"/>
        <v>25.949999999999989</v>
      </c>
      <c r="II125" s="13" t="str">
        <f t="shared" si="245"/>
        <v/>
      </c>
      <c r="IJ125" t="str">
        <f t="shared" si="246"/>
        <v/>
      </c>
      <c r="IK125" t="str">
        <f t="shared" si="247"/>
        <v/>
      </c>
      <c r="IL125" t="str">
        <f t="shared" si="248"/>
        <v/>
      </c>
    </row>
    <row r="126" spans="1:246" x14ac:dyDescent="0.25">
      <c r="A126" t="s">
        <v>134</v>
      </c>
      <c r="B126" s="10">
        <v>43951</v>
      </c>
      <c r="C126" s="12">
        <v>19.81296</v>
      </c>
      <c r="D126" s="12">
        <v>56.337378164999997</v>
      </c>
      <c r="E126" s="8">
        <v>33894</v>
      </c>
      <c r="F126" s="12">
        <v>-0.8068759866690095</v>
      </c>
      <c r="G126" s="13">
        <v>9</v>
      </c>
      <c r="H126" s="10" t="s">
        <v>134</v>
      </c>
      <c r="I126" s="10">
        <v>43950</v>
      </c>
      <c r="J126" s="12">
        <v>15.525639999999999</v>
      </c>
      <c r="K126" s="12">
        <v>44.349495714999996</v>
      </c>
      <c r="L126" s="8">
        <v>26563</v>
      </c>
      <c r="M126" s="12">
        <v>-0.22799017888461387</v>
      </c>
      <c r="N126" s="12">
        <v>6.75</v>
      </c>
      <c r="O126" s="12" t="s">
        <v>134</v>
      </c>
      <c r="P126" s="10">
        <v>43949</v>
      </c>
      <c r="Q126" s="12">
        <v>44.689349999999997</v>
      </c>
      <c r="R126" s="12">
        <v>129.48701327500001</v>
      </c>
      <c r="S126">
        <v>60253</v>
      </c>
      <c r="T126" s="12">
        <v>2.4258760107816713</v>
      </c>
      <c r="U126" s="12">
        <v>14.400000000000034</v>
      </c>
      <c r="V126" s="12" t="s">
        <v>134</v>
      </c>
      <c r="W126" s="7">
        <v>43948</v>
      </c>
      <c r="X126" s="12">
        <v>27.724969999999999</v>
      </c>
      <c r="Y126" s="12">
        <v>77.418347564999991</v>
      </c>
      <c r="Z126" s="8">
        <v>51978</v>
      </c>
      <c r="AA126" s="12">
        <v>2.8698389187187558</v>
      </c>
      <c r="AB126" s="12">
        <v>8.8500000000000227</v>
      </c>
      <c r="AC126" s="8" t="s">
        <v>134</v>
      </c>
      <c r="AD126" s="10">
        <v>43945</v>
      </c>
      <c r="AE126" s="12">
        <v>41.758200000000002</v>
      </c>
      <c r="AF126" s="12">
        <v>112.19864405999999</v>
      </c>
      <c r="AG126" s="8">
        <v>69601</v>
      </c>
      <c r="AH126" s="12">
        <v>2.5052192066805934</v>
      </c>
      <c r="AI126">
        <v>17.650000000000006</v>
      </c>
      <c r="AJ126" s="12" t="s">
        <v>134</v>
      </c>
      <c r="AK126" s="7">
        <v>43944</v>
      </c>
      <c r="AL126" s="12">
        <v>21.30846</v>
      </c>
      <c r="AM126" s="12">
        <v>55.539139995000006</v>
      </c>
      <c r="AN126" s="8">
        <v>40501</v>
      </c>
      <c r="AO126" s="12">
        <v>5.4621848739495817</v>
      </c>
      <c r="AP126" s="12">
        <v>12.449999999999989</v>
      </c>
      <c r="AQ126" t="s">
        <v>134</v>
      </c>
      <c r="AR126" s="10">
        <v>43943</v>
      </c>
      <c r="AS126" s="12">
        <v>19.445530000000002</v>
      </c>
      <c r="AT126" s="12">
        <v>48.20770237</v>
      </c>
      <c r="AU126">
        <v>24585</v>
      </c>
      <c r="AV126" s="12">
        <v>0.52125100240576705</v>
      </c>
      <c r="AW126" s="12">
        <v>8.0999999999999943</v>
      </c>
      <c r="AX126" s="10" t="s">
        <v>134</v>
      </c>
      <c r="AY126" s="10">
        <v>43942</v>
      </c>
      <c r="AZ126" s="12">
        <v>14.65907</v>
      </c>
      <c r="BA126" s="12">
        <v>36.607780525000003</v>
      </c>
      <c r="BB126" s="8">
        <v>22157</v>
      </c>
      <c r="BC126" s="12">
        <v>-2.5151101579255175</v>
      </c>
      <c r="BD126" s="12">
        <v>9.6999999999999886</v>
      </c>
      <c r="BE126" s="12" t="s">
        <v>134</v>
      </c>
      <c r="BF126" s="10">
        <v>43941</v>
      </c>
      <c r="BG126" s="12">
        <v>24.644919999999999</v>
      </c>
      <c r="BH126" s="12">
        <v>62.738998799999997</v>
      </c>
      <c r="BI126">
        <v>25778</v>
      </c>
      <c r="BJ126" s="12">
        <v>1.1811023622047243</v>
      </c>
      <c r="BK126" s="12">
        <v>9</v>
      </c>
      <c r="BL126" s="12" t="s">
        <v>134</v>
      </c>
      <c r="BM126" s="7">
        <v>43938</v>
      </c>
      <c r="BN126" s="12">
        <v>26.808509999999998</v>
      </c>
      <c r="BO126" s="12">
        <v>68.7830017</v>
      </c>
      <c r="BP126" s="8">
        <v>44342</v>
      </c>
      <c r="BQ126" s="12">
        <v>0</v>
      </c>
      <c r="BR126" s="12">
        <v>18.5</v>
      </c>
      <c r="BS126" t="s">
        <v>134</v>
      </c>
      <c r="BT126" s="10">
        <v>43937</v>
      </c>
      <c r="BU126" s="12">
        <v>61.639560000000003</v>
      </c>
      <c r="BV126" s="12">
        <v>156.90360687999998</v>
      </c>
      <c r="BW126" s="8">
        <v>67607</v>
      </c>
      <c r="BX126" s="12">
        <v>6.6444490731097634</v>
      </c>
      <c r="BY126">
        <v>19.5</v>
      </c>
      <c r="BZ126" s="12" t="s">
        <v>134</v>
      </c>
      <c r="CA126" s="7">
        <v>43936</v>
      </c>
      <c r="CB126" s="12">
        <v>31.930409999999998</v>
      </c>
      <c r="CC126" s="12">
        <v>78.669743910000008</v>
      </c>
      <c r="CD126" s="8">
        <v>60132</v>
      </c>
      <c r="CE126" s="12">
        <v>1.6877637130801686</v>
      </c>
      <c r="CF126" s="12">
        <v>13</v>
      </c>
      <c r="CG126" s="12" t="s">
        <v>134</v>
      </c>
      <c r="CH126" s="10">
        <v>43934</v>
      </c>
      <c r="CI126" s="12">
        <v>23.275110000000002</v>
      </c>
      <c r="CJ126" s="12">
        <v>55.698368229999993</v>
      </c>
      <c r="CK126" s="8">
        <v>37774</v>
      </c>
      <c r="CL126" s="12">
        <v>1.6945516945517021</v>
      </c>
      <c r="CM126" s="12">
        <v>15.599999999999994</v>
      </c>
      <c r="CN126" s="12" t="s">
        <v>134</v>
      </c>
      <c r="CO126" s="10">
        <v>43930</v>
      </c>
      <c r="CP126" s="12">
        <v>14.264609999999999</v>
      </c>
      <c r="CQ126" s="12">
        <v>33.388697305000001</v>
      </c>
      <c r="CR126" s="8">
        <v>29541</v>
      </c>
      <c r="CS126" s="12">
        <v>2.3403324584426923</v>
      </c>
      <c r="CT126" s="12">
        <v>8.75</v>
      </c>
      <c r="CU126" s="12" t="s">
        <v>134</v>
      </c>
      <c r="CV126" s="10">
        <v>43929</v>
      </c>
      <c r="CW126" s="12">
        <v>15.10243</v>
      </c>
      <c r="CX126" s="12">
        <v>35.044673164999999</v>
      </c>
      <c r="CY126" s="8">
        <v>26450</v>
      </c>
      <c r="CZ126" s="12">
        <v>-0.65274151436031325</v>
      </c>
      <c r="DA126" s="12">
        <v>14.349999999999994</v>
      </c>
      <c r="DD126" t="str">
        <f t="shared" si="154"/>
        <v>TATACHEM</v>
      </c>
      <c r="DE126" s="12">
        <v>27.614449388237787</v>
      </c>
      <c r="DF126" s="12">
        <v>-65.258747330180455</v>
      </c>
      <c r="DG126" s="12">
        <v>61.188091456906889</v>
      </c>
      <c r="DH126" s="12">
        <v>-33.605926500663344</v>
      </c>
      <c r="DI126" s="12">
        <v>95.970051331724591</v>
      </c>
      <c r="DJ126" s="12">
        <v>9.5802480055827655</v>
      </c>
      <c r="DK126" s="12">
        <v>32.65186672824403</v>
      </c>
      <c r="DL126" s="12">
        <v>-40.518898012247547</v>
      </c>
      <c r="DM126" s="12">
        <v>-8.0705343191397034</v>
      </c>
      <c r="DN126" s="12">
        <v>-56.507622702043946</v>
      </c>
      <c r="DO126" s="12">
        <v>93.043434143188293</v>
      </c>
      <c r="DP126" s="12">
        <v>37.186934884518251</v>
      </c>
      <c r="DQ126" s="12">
        <v>63.166816337775813</v>
      </c>
      <c r="DT126" t="str">
        <f t="shared" si="155"/>
        <v>TATACHEM</v>
      </c>
      <c r="DU126" s="13">
        <v>27.030481985718342</v>
      </c>
      <c r="DV126" s="13">
        <v>-65.749850434180544</v>
      </c>
      <c r="DW126" s="13">
        <v>67.256234920647813</v>
      </c>
      <c r="DX126" s="13">
        <v>-30.998856346606729</v>
      </c>
      <c r="DY126" s="13">
        <v>102.01725138362035</v>
      </c>
      <c r="DZ126" s="13">
        <v>15.208021259196979</v>
      </c>
      <c r="EA126" s="13">
        <v>31.687039417968094</v>
      </c>
      <c r="EB126" s="13">
        <v>-41.650677847603774</v>
      </c>
      <c r="EC126" s="13">
        <v>-8.7870589398834014</v>
      </c>
      <c r="ED126" s="13">
        <v>-56.162255879429658</v>
      </c>
      <c r="EE126" s="13">
        <v>99.445935732930963</v>
      </c>
      <c r="EF126" s="13">
        <v>41.242457202951385</v>
      </c>
      <c r="EG126" s="13">
        <v>66.818033423721175</v>
      </c>
      <c r="EI126" t="str">
        <f t="shared" si="156"/>
        <v>TATACHEM</v>
      </c>
      <c r="EJ126" s="12">
        <f t="shared" si="219"/>
        <v>19.81296</v>
      </c>
      <c r="EK126" s="12">
        <f t="shared" si="220"/>
        <v>15.525639999999999</v>
      </c>
      <c r="EL126" s="12">
        <f t="shared" si="221"/>
        <v>44.689349999999997</v>
      </c>
      <c r="EM126" s="12">
        <f t="shared" si="222"/>
        <v>27.724969999999999</v>
      </c>
      <c r="EN126" s="12">
        <f t="shared" si="223"/>
        <v>41.758200000000002</v>
      </c>
      <c r="EO126" s="12">
        <f t="shared" si="224"/>
        <v>21.30846</v>
      </c>
      <c r="EP126" s="12">
        <f t="shared" si="225"/>
        <v>19.445530000000002</v>
      </c>
      <c r="EQ126" s="12">
        <f t="shared" si="226"/>
        <v>14.65907</v>
      </c>
      <c r="ER126" s="12">
        <f t="shared" si="227"/>
        <v>24.644919999999999</v>
      </c>
      <c r="ES126" s="12">
        <f t="shared" si="228"/>
        <v>26.808509999999998</v>
      </c>
      <c r="ET126" s="12">
        <f t="shared" si="229"/>
        <v>61.639560000000003</v>
      </c>
      <c r="EU126" s="12">
        <f t="shared" si="230"/>
        <v>31.930409999999998</v>
      </c>
      <c r="EV126" s="12">
        <f t="shared" si="231"/>
        <v>23.275110000000002</v>
      </c>
      <c r="EW126" s="12">
        <f t="shared" si="232"/>
        <v>14.264609999999999</v>
      </c>
      <c r="EZ126" s="10" t="str">
        <f t="shared" si="157"/>
        <v>TATACHEM</v>
      </c>
      <c r="FA126" s="12">
        <f t="shared" si="233"/>
        <v>29.313320000000001</v>
      </c>
      <c r="FB126" s="12">
        <f t="shared" si="234"/>
        <v>30.201324</v>
      </c>
      <c r="FC126" s="12">
        <f t="shared" si="235"/>
        <v>26.219517500000002</v>
      </c>
      <c r="FD126" s="12">
        <f t="shared" si="236"/>
        <v>28.28264153846154</v>
      </c>
      <c r="FF126" s="12"/>
      <c r="FG126" s="10" t="str">
        <f t="shared" si="158"/>
        <v>TATACHEM</v>
      </c>
      <c r="FH126" s="12">
        <f t="shared" si="250"/>
        <v>56.337378164999997</v>
      </c>
      <c r="FI126" s="12">
        <f t="shared" si="251"/>
        <v>44.349495714999996</v>
      </c>
      <c r="FJ126" s="12">
        <f t="shared" si="252"/>
        <v>129.48701327500001</v>
      </c>
      <c r="FK126" s="12">
        <f t="shared" si="253"/>
        <v>77.418347564999991</v>
      </c>
      <c r="FL126" s="12">
        <f t="shared" si="254"/>
        <v>112.19864405999999</v>
      </c>
      <c r="FM126" s="12">
        <f t="shared" si="255"/>
        <v>55.539139995000006</v>
      </c>
      <c r="FN126" s="12">
        <f t="shared" si="256"/>
        <v>48.20770237</v>
      </c>
      <c r="FO126" s="12">
        <f t="shared" si="257"/>
        <v>36.607780525000003</v>
      </c>
      <c r="FP126" s="12">
        <f t="shared" si="258"/>
        <v>62.738998799999997</v>
      </c>
      <c r="FQ126" s="12">
        <f t="shared" si="259"/>
        <v>68.7830017</v>
      </c>
      <c r="FR126" s="12">
        <f t="shared" si="260"/>
        <v>156.90360687999998</v>
      </c>
      <c r="FS126" s="12">
        <f t="shared" si="261"/>
        <v>78.669743910000008</v>
      </c>
      <c r="FT126" s="12">
        <f t="shared" si="262"/>
        <v>55.698368229999993</v>
      </c>
      <c r="FU126" s="12">
        <f t="shared" si="263"/>
        <v>33.388697305000001</v>
      </c>
      <c r="FX126" s="10" t="str">
        <f t="shared" si="173"/>
        <v>TATACHEM</v>
      </c>
      <c r="FY126" s="12">
        <f t="shared" si="237"/>
        <v>83.751618851666663</v>
      </c>
      <c r="FZ126" s="12">
        <f t="shared" si="238"/>
        <v>83.798528122000008</v>
      </c>
      <c r="GA126" s="12">
        <f t="shared" si="239"/>
        <v>70.818390288125002</v>
      </c>
      <c r="GB126" s="12">
        <f t="shared" si="240"/>
        <v>73.84542617923077</v>
      </c>
      <c r="GE126" s="10" t="str">
        <f t="shared" si="174"/>
        <v>TATACHEM</v>
      </c>
      <c r="GF126" s="8">
        <f t="shared" si="264"/>
        <v>33894</v>
      </c>
      <c r="GG126" s="8">
        <f t="shared" si="265"/>
        <v>26563</v>
      </c>
      <c r="GH126">
        <f t="shared" si="266"/>
        <v>60253</v>
      </c>
      <c r="GI126" s="8">
        <f t="shared" si="267"/>
        <v>51978</v>
      </c>
      <c r="GJ126" s="8">
        <f t="shared" si="268"/>
        <v>69601</v>
      </c>
      <c r="GK126" s="8">
        <f t="shared" si="269"/>
        <v>40501</v>
      </c>
      <c r="GL126">
        <f t="shared" si="270"/>
        <v>24585</v>
      </c>
      <c r="GM126" s="8">
        <f t="shared" si="271"/>
        <v>22157</v>
      </c>
      <c r="GN126" s="8">
        <f t="shared" si="272"/>
        <v>25778</v>
      </c>
      <c r="GO126" s="8">
        <f t="shared" si="273"/>
        <v>44342</v>
      </c>
      <c r="GP126" s="8">
        <f t="shared" si="274"/>
        <v>67607</v>
      </c>
      <c r="GQ126" s="8">
        <f t="shared" si="275"/>
        <v>60132</v>
      </c>
      <c r="GR126" s="8">
        <f t="shared" si="276"/>
        <v>37774</v>
      </c>
      <c r="GS126" s="8">
        <f t="shared" si="277"/>
        <v>29541</v>
      </c>
      <c r="GV126" s="10" t="str">
        <f t="shared" si="249"/>
        <v>TATACHEM</v>
      </c>
      <c r="GW126" s="8">
        <f t="shared" si="241"/>
        <v>46264.666666666664</v>
      </c>
      <c r="GX126" s="8">
        <f t="shared" si="242"/>
        <v>49779.199999999997</v>
      </c>
      <c r="GY126" s="8">
        <f t="shared" si="243"/>
        <v>40177</v>
      </c>
      <c r="GZ126" s="8">
        <f t="shared" si="244"/>
        <v>43139.384615384617</v>
      </c>
      <c r="HC126" s="10" t="str">
        <f t="shared" si="189"/>
        <v>TATACHEM</v>
      </c>
      <c r="HD126" s="12">
        <f t="shared" si="278"/>
        <v>-0.8068759866690095</v>
      </c>
      <c r="HE126" s="12">
        <f t="shared" si="279"/>
        <v>-0.22799017888461387</v>
      </c>
      <c r="HF126" s="12">
        <f t="shared" si="280"/>
        <v>2.4258760107816713</v>
      </c>
      <c r="HG126" s="12">
        <f t="shared" si="281"/>
        <v>2.8698389187187558</v>
      </c>
      <c r="HH126" s="12">
        <f t="shared" si="282"/>
        <v>2.5052192066805934</v>
      </c>
      <c r="HI126" s="12">
        <f t="shared" si="283"/>
        <v>5.4621848739495817</v>
      </c>
      <c r="HJ126" s="12">
        <f t="shared" si="284"/>
        <v>0.52125100240576705</v>
      </c>
      <c r="HK126" s="12">
        <f t="shared" si="285"/>
        <v>-2.5151101579255175</v>
      </c>
      <c r="HL126" s="12">
        <f t="shared" si="286"/>
        <v>1.1811023622047243</v>
      </c>
      <c r="HM126" s="12">
        <f t="shared" si="287"/>
        <v>0</v>
      </c>
      <c r="HN126" s="12">
        <f t="shared" si="288"/>
        <v>6.6444490731097634</v>
      </c>
      <c r="HO126" s="12">
        <f t="shared" si="289"/>
        <v>1.6877637130801686</v>
      </c>
      <c r="HP126" s="12">
        <f t="shared" si="290"/>
        <v>1.6945516945517021</v>
      </c>
      <c r="HQ126" s="12">
        <f t="shared" si="291"/>
        <v>2.3403324584426923</v>
      </c>
      <c r="HT126" s="10" t="str">
        <f t="shared" si="204"/>
        <v>TATACHEM</v>
      </c>
      <c r="HU126" s="13">
        <f t="shared" si="292"/>
        <v>9</v>
      </c>
      <c r="HV126" s="12">
        <f t="shared" si="293"/>
        <v>6.75</v>
      </c>
      <c r="HW126" s="12">
        <f t="shared" si="294"/>
        <v>14.400000000000034</v>
      </c>
      <c r="HX126" s="12">
        <f t="shared" si="295"/>
        <v>8.8500000000000227</v>
      </c>
      <c r="HY126">
        <f t="shared" si="296"/>
        <v>17.650000000000006</v>
      </c>
      <c r="HZ126" s="12">
        <f t="shared" si="297"/>
        <v>12.449999999999989</v>
      </c>
      <c r="IA126" s="12">
        <f t="shared" si="298"/>
        <v>8.0999999999999943</v>
      </c>
      <c r="IB126" s="12">
        <f t="shared" si="299"/>
        <v>9.6999999999999886</v>
      </c>
      <c r="IC126" s="12">
        <f t="shared" si="300"/>
        <v>9</v>
      </c>
      <c r="ID126" s="12">
        <f t="shared" si="301"/>
        <v>18.5</v>
      </c>
      <c r="IE126">
        <f t="shared" si="302"/>
        <v>19.5</v>
      </c>
      <c r="IF126" s="12">
        <f t="shared" si="303"/>
        <v>13</v>
      </c>
      <c r="IG126" s="12">
        <f t="shared" si="304"/>
        <v>15.599999999999994</v>
      </c>
      <c r="IH126" s="12">
        <f t="shared" si="305"/>
        <v>8.75</v>
      </c>
      <c r="II126" s="13" t="str">
        <f t="shared" si="245"/>
        <v/>
      </c>
      <c r="IJ126" t="str">
        <f t="shared" si="246"/>
        <v/>
      </c>
      <c r="IK126" t="str">
        <f t="shared" si="247"/>
        <v/>
      </c>
      <c r="IL126" t="str">
        <f t="shared" si="248"/>
        <v/>
      </c>
    </row>
    <row r="127" spans="1:246" x14ac:dyDescent="0.25">
      <c r="A127" t="s">
        <v>135</v>
      </c>
      <c r="B127" s="10">
        <v>43951</v>
      </c>
      <c r="C127" s="12">
        <v>47.602350000000001</v>
      </c>
      <c r="D127" s="12">
        <v>169.05108758499998</v>
      </c>
      <c r="E127" s="8">
        <v>63824</v>
      </c>
      <c r="F127" s="12">
        <v>-0.91807909604519777</v>
      </c>
      <c r="G127" s="13">
        <v>11.549999999999955</v>
      </c>
      <c r="H127" s="10" t="s">
        <v>135</v>
      </c>
      <c r="I127" s="10">
        <v>43950</v>
      </c>
      <c r="J127" s="12">
        <v>36.535200000000003</v>
      </c>
      <c r="K127" s="12">
        <v>128.70999813</v>
      </c>
      <c r="L127" s="8">
        <v>85376</v>
      </c>
      <c r="M127" s="12">
        <v>2.5955088947215033</v>
      </c>
      <c r="N127" s="12">
        <v>13</v>
      </c>
      <c r="O127" s="12" t="s">
        <v>135</v>
      </c>
      <c r="P127" s="10">
        <v>43949</v>
      </c>
      <c r="Q127" s="12">
        <v>37.672310000000003</v>
      </c>
      <c r="R127" s="12">
        <v>130.07043880500001</v>
      </c>
      <c r="S127">
        <v>96506</v>
      </c>
      <c r="T127" s="12">
        <v>-1.1163589523400697</v>
      </c>
      <c r="U127" s="12">
        <v>15.150000000000034</v>
      </c>
      <c r="V127" s="12" t="s">
        <v>135</v>
      </c>
      <c r="W127" s="7">
        <v>43948</v>
      </c>
      <c r="X127" s="12">
        <v>74.264279999999999</v>
      </c>
      <c r="Y127" s="12">
        <v>254.98104564000002</v>
      </c>
      <c r="Z127" s="8">
        <v>139971</v>
      </c>
      <c r="AA127" s="12">
        <v>7.1910456915056695</v>
      </c>
      <c r="AB127" s="12">
        <v>20.100000000000023</v>
      </c>
      <c r="AC127" s="8" t="s">
        <v>135</v>
      </c>
      <c r="AD127" s="10">
        <v>43945</v>
      </c>
      <c r="AE127" s="12">
        <v>54.388590000000001</v>
      </c>
      <c r="AF127" s="12">
        <v>179.3090219</v>
      </c>
      <c r="AG127" s="8">
        <v>145139</v>
      </c>
      <c r="AH127" s="12">
        <v>-0.59099863615699011</v>
      </c>
      <c r="AI127">
        <v>13.850000000000023</v>
      </c>
      <c r="AJ127" s="12" t="s">
        <v>135</v>
      </c>
      <c r="AK127" s="7">
        <v>43944</v>
      </c>
      <c r="AL127" s="12">
        <v>37.478879999999997</v>
      </c>
      <c r="AM127" s="12">
        <v>124.97737248499999</v>
      </c>
      <c r="AN127" s="8">
        <v>65023</v>
      </c>
      <c r="AO127" s="12">
        <v>-0.15144631228229594</v>
      </c>
      <c r="AP127" s="12">
        <v>14.5</v>
      </c>
      <c r="AQ127" t="s">
        <v>135</v>
      </c>
      <c r="AR127" s="10">
        <v>43943</v>
      </c>
      <c r="AS127" s="12">
        <v>46.451569999999997</v>
      </c>
      <c r="AT127" s="12">
        <v>149.24311931</v>
      </c>
      <c r="AU127">
        <v>112395</v>
      </c>
      <c r="AV127" s="12">
        <v>7.2183098591549335</v>
      </c>
      <c r="AW127" s="12">
        <v>25.449999999999989</v>
      </c>
      <c r="AX127" s="10" t="s">
        <v>135</v>
      </c>
      <c r="AY127" s="10">
        <v>43942</v>
      </c>
      <c r="AZ127" s="12">
        <v>34.624769999999998</v>
      </c>
      <c r="BA127" s="12">
        <v>109.10052530499999</v>
      </c>
      <c r="BB127" s="8">
        <v>104334</v>
      </c>
      <c r="BC127" s="12">
        <v>-3.8959039113027338</v>
      </c>
      <c r="BD127" s="12">
        <v>9</v>
      </c>
      <c r="BE127" s="12" t="s">
        <v>135</v>
      </c>
      <c r="BF127" s="10">
        <v>43941</v>
      </c>
      <c r="BG127" s="12">
        <v>36.214440000000003</v>
      </c>
      <c r="BH127" s="12">
        <v>118.150341535</v>
      </c>
      <c r="BI127">
        <v>126402</v>
      </c>
      <c r="BJ127" s="12">
        <v>-9.2449922958401043E-2</v>
      </c>
      <c r="BK127" s="12">
        <v>11.700000000000045</v>
      </c>
      <c r="BL127" s="12" t="s">
        <v>135</v>
      </c>
      <c r="BM127" s="7">
        <v>43938</v>
      </c>
      <c r="BN127" s="12">
        <v>48.459290000000003</v>
      </c>
      <c r="BO127" s="12">
        <v>157.97603509999999</v>
      </c>
      <c r="BP127" s="8">
        <v>154935</v>
      </c>
      <c r="BQ127" s="12">
        <v>0.29316463508717439</v>
      </c>
      <c r="BR127" s="12">
        <v>19.549999999999955</v>
      </c>
      <c r="BS127" t="s">
        <v>135</v>
      </c>
      <c r="BT127" s="10">
        <v>43937</v>
      </c>
      <c r="BU127" s="12">
        <v>82.111109999999996</v>
      </c>
      <c r="BV127" s="12">
        <v>265.49810853000002</v>
      </c>
      <c r="BW127" s="8">
        <v>212380</v>
      </c>
      <c r="BX127" s="12">
        <v>2.6136543640107717</v>
      </c>
      <c r="BY127">
        <v>18.050000000000011</v>
      </c>
      <c r="BZ127" s="12" t="s">
        <v>135</v>
      </c>
      <c r="CA127" s="7">
        <v>43936</v>
      </c>
      <c r="CB127" s="12">
        <v>57.21837</v>
      </c>
      <c r="CC127" s="12">
        <v>179.90358122000001</v>
      </c>
      <c r="CD127" s="8">
        <v>181704</v>
      </c>
      <c r="CE127" s="12">
        <v>4.2124241927552752</v>
      </c>
      <c r="CF127" s="12">
        <v>17.75</v>
      </c>
      <c r="CG127" s="12" t="s">
        <v>135</v>
      </c>
      <c r="CH127" s="10">
        <v>43934</v>
      </c>
      <c r="CI127" s="12">
        <v>36.998750000000001</v>
      </c>
      <c r="CJ127" s="12">
        <v>113.82332909000002</v>
      </c>
      <c r="CK127" s="8">
        <v>127468</v>
      </c>
      <c r="CL127" s="12">
        <v>-1.7311114706358266</v>
      </c>
      <c r="CM127" s="12">
        <v>13.899999999999977</v>
      </c>
      <c r="CN127" s="12" t="s">
        <v>135</v>
      </c>
      <c r="CO127" s="10">
        <v>43930</v>
      </c>
      <c r="CP127" s="12">
        <v>76.994079999999997</v>
      </c>
      <c r="CQ127" s="12">
        <v>237.41342478000001</v>
      </c>
      <c r="CR127" s="8">
        <v>151296</v>
      </c>
      <c r="CS127" s="12">
        <v>4.5516304347826209</v>
      </c>
      <c r="CT127" s="12">
        <v>18.800000000000011</v>
      </c>
      <c r="CU127" s="12" t="s">
        <v>135</v>
      </c>
      <c r="CV127" s="10">
        <v>43929</v>
      </c>
      <c r="CW127" s="12">
        <v>53.31494</v>
      </c>
      <c r="CX127" s="12">
        <v>155.37411900000001</v>
      </c>
      <c r="CY127" s="8">
        <v>78114</v>
      </c>
      <c r="CZ127" s="12">
        <v>4.0238973818309569</v>
      </c>
      <c r="DA127" s="12">
        <v>19.300000000000011</v>
      </c>
      <c r="DD127" t="str">
        <f t="shared" si="154"/>
        <v>TATACONSUM</v>
      </c>
      <c r="DE127" s="12">
        <v>30.291746042173017</v>
      </c>
      <c r="DF127" s="12">
        <v>-3.0184238768474767</v>
      </c>
      <c r="DG127" s="12">
        <v>-49.272638205069782</v>
      </c>
      <c r="DH127" s="12">
        <v>36.543859658799754</v>
      </c>
      <c r="DI127" s="12">
        <v>45.117970440952362</v>
      </c>
      <c r="DJ127" s="12">
        <v>-19.316225479569368</v>
      </c>
      <c r="DK127" s="12">
        <v>34.157049996288777</v>
      </c>
      <c r="DL127" s="12">
        <v>-4.3896026005096447</v>
      </c>
      <c r="DM127" s="12">
        <v>-25.268323163628686</v>
      </c>
      <c r="DN127" s="12">
        <v>-40.983272543751994</v>
      </c>
      <c r="DO127" s="12">
        <v>43.504804488488567</v>
      </c>
      <c r="DP127" s="12">
        <v>54.649467887428628</v>
      </c>
      <c r="DQ127" s="12">
        <v>-51.945980781899067</v>
      </c>
      <c r="DT127" t="str">
        <f t="shared" si="155"/>
        <v>TATACONSUM</v>
      </c>
      <c r="DU127" s="13">
        <v>31.34262298275738</v>
      </c>
      <c r="DV127" s="13">
        <v>-1.0459261055000839</v>
      </c>
      <c r="DW127" s="13">
        <v>-48.988193032731346</v>
      </c>
      <c r="DX127" s="13">
        <v>42.20201690810741</v>
      </c>
      <c r="DY127" s="13">
        <v>43.473189053899333</v>
      </c>
      <c r="DZ127" s="13">
        <v>-16.25920641245542</v>
      </c>
      <c r="EA127" s="13">
        <v>36.794134485400413</v>
      </c>
      <c r="EB127" s="13">
        <v>-7.6595768682726604</v>
      </c>
      <c r="EC127" s="13">
        <v>-25.209958928131115</v>
      </c>
      <c r="ED127" s="13">
        <v>-40.498244610978297</v>
      </c>
      <c r="EE127" s="13">
        <v>47.578000798843696</v>
      </c>
      <c r="EF127" s="13">
        <v>58.055104044400586</v>
      </c>
      <c r="EG127" s="13">
        <v>-52.056911189636892</v>
      </c>
      <c r="EI127" t="str">
        <f t="shared" si="156"/>
        <v>TATACONSUM</v>
      </c>
      <c r="EJ127" s="12">
        <f t="shared" si="219"/>
        <v>47.602350000000001</v>
      </c>
      <c r="EK127" s="12">
        <f t="shared" si="220"/>
        <v>36.535200000000003</v>
      </c>
      <c r="EL127" s="12">
        <f t="shared" si="221"/>
        <v>37.672310000000003</v>
      </c>
      <c r="EM127" s="12">
        <f t="shared" si="222"/>
        <v>74.264279999999999</v>
      </c>
      <c r="EN127" s="12">
        <f t="shared" si="223"/>
        <v>54.388590000000001</v>
      </c>
      <c r="EO127" s="12">
        <f t="shared" si="224"/>
        <v>37.478879999999997</v>
      </c>
      <c r="EP127" s="12">
        <f t="shared" si="225"/>
        <v>46.451569999999997</v>
      </c>
      <c r="EQ127" s="12">
        <f t="shared" si="226"/>
        <v>34.624769999999998</v>
      </c>
      <c r="ER127" s="12">
        <f t="shared" si="227"/>
        <v>36.214440000000003</v>
      </c>
      <c r="ES127" s="12">
        <f t="shared" si="228"/>
        <v>48.459290000000003</v>
      </c>
      <c r="ET127" s="12">
        <f t="shared" si="229"/>
        <v>82.111109999999996</v>
      </c>
      <c r="EU127" s="12">
        <f t="shared" si="230"/>
        <v>57.21837</v>
      </c>
      <c r="EV127" s="12">
        <f t="shared" si="231"/>
        <v>36.998750000000001</v>
      </c>
      <c r="EW127" s="12">
        <f t="shared" si="232"/>
        <v>76.994079999999997</v>
      </c>
      <c r="EZ127" s="10" t="str">
        <f t="shared" si="157"/>
        <v>TATACONSUM</v>
      </c>
      <c r="FA127" s="12">
        <f t="shared" si="233"/>
        <v>49.490596666666669</v>
      </c>
      <c r="FB127" s="12">
        <f t="shared" si="234"/>
        <v>48.067852000000002</v>
      </c>
      <c r="FC127" s="12">
        <f t="shared" si="235"/>
        <v>44.703755000000001</v>
      </c>
      <c r="FD127" s="12">
        <f t="shared" si="236"/>
        <v>50.723972307692307</v>
      </c>
      <c r="FF127" s="12"/>
      <c r="FG127" s="10" t="str">
        <f t="shared" si="158"/>
        <v>TATACONSUM</v>
      </c>
      <c r="FH127" s="12">
        <f t="shared" si="250"/>
        <v>169.05108758499998</v>
      </c>
      <c r="FI127" s="12">
        <f t="shared" si="251"/>
        <v>128.70999813</v>
      </c>
      <c r="FJ127" s="12">
        <f t="shared" si="252"/>
        <v>130.07043880500001</v>
      </c>
      <c r="FK127" s="12">
        <f t="shared" si="253"/>
        <v>254.98104564000002</v>
      </c>
      <c r="FL127" s="12">
        <f t="shared" si="254"/>
        <v>179.3090219</v>
      </c>
      <c r="FM127" s="12">
        <f t="shared" si="255"/>
        <v>124.97737248499999</v>
      </c>
      <c r="FN127" s="12">
        <f t="shared" si="256"/>
        <v>149.24311931</v>
      </c>
      <c r="FO127" s="12">
        <f t="shared" si="257"/>
        <v>109.10052530499999</v>
      </c>
      <c r="FP127" s="12">
        <f t="shared" si="258"/>
        <v>118.150341535</v>
      </c>
      <c r="FQ127" s="12">
        <f t="shared" si="259"/>
        <v>157.97603509999999</v>
      </c>
      <c r="FR127" s="12">
        <f t="shared" si="260"/>
        <v>265.49810853000002</v>
      </c>
      <c r="FS127" s="12">
        <f t="shared" si="261"/>
        <v>179.90358122000001</v>
      </c>
      <c r="FT127" s="12">
        <f t="shared" si="262"/>
        <v>113.82332909000002</v>
      </c>
      <c r="FU127" s="12">
        <f t="shared" si="263"/>
        <v>237.41342478000001</v>
      </c>
      <c r="FX127" s="10" t="str">
        <f t="shared" si="173"/>
        <v>TATACONSUM</v>
      </c>
      <c r="FY127" s="12">
        <f t="shared" si="237"/>
        <v>171.25382752500002</v>
      </c>
      <c r="FZ127" s="12">
        <f t="shared" si="238"/>
        <v>163.60957539199998</v>
      </c>
      <c r="GA127" s="12">
        <f t="shared" si="239"/>
        <v>149.31773288874999</v>
      </c>
      <c r="GB127" s="12">
        <f t="shared" si="240"/>
        <v>165.31971860230772</v>
      </c>
      <c r="GE127" s="10" t="str">
        <f t="shared" si="174"/>
        <v>TATACONSUM</v>
      </c>
      <c r="GF127" s="8">
        <f t="shared" si="264"/>
        <v>63824</v>
      </c>
      <c r="GG127" s="8">
        <f t="shared" si="265"/>
        <v>85376</v>
      </c>
      <c r="GH127">
        <f t="shared" si="266"/>
        <v>96506</v>
      </c>
      <c r="GI127" s="8">
        <f t="shared" si="267"/>
        <v>139971</v>
      </c>
      <c r="GJ127" s="8">
        <f t="shared" si="268"/>
        <v>145139</v>
      </c>
      <c r="GK127" s="8">
        <f t="shared" si="269"/>
        <v>65023</v>
      </c>
      <c r="GL127">
        <f t="shared" si="270"/>
        <v>112395</v>
      </c>
      <c r="GM127" s="8">
        <f t="shared" si="271"/>
        <v>104334</v>
      </c>
      <c r="GN127" s="8">
        <f t="shared" si="272"/>
        <v>126402</v>
      </c>
      <c r="GO127" s="8">
        <f t="shared" si="273"/>
        <v>154935</v>
      </c>
      <c r="GP127" s="8">
        <f t="shared" si="274"/>
        <v>212380</v>
      </c>
      <c r="GQ127" s="8">
        <f t="shared" si="275"/>
        <v>181704</v>
      </c>
      <c r="GR127" s="8">
        <f t="shared" si="276"/>
        <v>127468</v>
      </c>
      <c r="GS127" s="8">
        <f t="shared" si="277"/>
        <v>151296</v>
      </c>
      <c r="GV127" s="10" t="str">
        <f t="shared" si="249"/>
        <v>TATACONSUM</v>
      </c>
      <c r="GW127" s="8">
        <f t="shared" si="241"/>
        <v>107284.33333333333</v>
      </c>
      <c r="GX127" s="8">
        <f t="shared" si="242"/>
        <v>106403</v>
      </c>
      <c r="GY127" s="8">
        <f t="shared" si="243"/>
        <v>109393.25</v>
      </c>
      <c r="GZ127" s="8">
        <f t="shared" si="244"/>
        <v>130994.53846153847</v>
      </c>
      <c r="HC127" s="10" t="str">
        <f t="shared" si="189"/>
        <v>TATACONSUM</v>
      </c>
      <c r="HD127" s="12">
        <f t="shared" si="278"/>
        <v>-0.91807909604519777</v>
      </c>
      <c r="HE127" s="12">
        <f t="shared" si="279"/>
        <v>2.5955088947215033</v>
      </c>
      <c r="HF127" s="12">
        <f t="shared" si="280"/>
        <v>-1.1163589523400697</v>
      </c>
      <c r="HG127" s="12">
        <f t="shared" si="281"/>
        <v>7.1910456915056695</v>
      </c>
      <c r="HH127" s="12">
        <f t="shared" si="282"/>
        <v>-0.59099863615699011</v>
      </c>
      <c r="HI127" s="12">
        <f t="shared" si="283"/>
        <v>-0.15144631228229594</v>
      </c>
      <c r="HJ127" s="12">
        <f t="shared" si="284"/>
        <v>7.2183098591549335</v>
      </c>
      <c r="HK127" s="12">
        <f t="shared" si="285"/>
        <v>-3.8959039113027338</v>
      </c>
      <c r="HL127" s="12">
        <f t="shared" si="286"/>
        <v>-9.2449922958401043E-2</v>
      </c>
      <c r="HM127" s="12">
        <f t="shared" si="287"/>
        <v>0.29316463508717439</v>
      </c>
      <c r="HN127" s="12">
        <f t="shared" si="288"/>
        <v>2.6136543640107717</v>
      </c>
      <c r="HO127" s="12">
        <f t="shared" si="289"/>
        <v>4.2124241927552752</v>
      </c>
      <c r="HP127" s="12">
        <f t="shared" si="290"/>
        <v>-1.7311114706358266</v>
      </c>
      <c r="HQ127" s="12">
        <f t="shared" si="291"/>
        <v>4.5516304347826209</v>
      </c>
      <c r="HT127" s="10" t="str">
        <f t="shared" si="204"/>
        <v>TATACONSUM</v>
      </c>
      <c r="HU127" s="13">
        <f t="shared" si="292"/>
        <v>11.549999999999955</v>
      </c>
      <c r="HV127" s="12">
        <f t="shared" si="293"/>
        <v>13</v>
      </c>
      <c r="HW127" s="12">
        <f t="shared" si="294"/>
        <v>15.150000000000034</v>
      </c>
      <c r="HX127" s="12">
        <f t="shared" si="295"/>
        <v>20.100000000000023</v>
      </c>
      <c r="HY127">
        <f t="shared" si="296"/>
        <v>13.850000000000023</v>
      </c>
      <c r="HZ127" s="12">
        <f t="shared" si="297"/>
        <v>14.5</v>
      </c>
      <c r="IA127" s="12">
        <f t="shared" si="298"/>
        <v>25.449999999999989</v>
      </c>
      <c r="IB127" s="12">
        <f t="shared" si="299"/>
        <v>9</v>
      </c>
      <c r="IC127" s="12">
        <f t="shared" si="300"/>
        <v>11.700000000000045</v>
      </c>
      <c r="ID127" s="12">
        <f t="shared" si="301"/>
        <v>19.549999999999955</v>
      </c>
      <c r="IE127">
        <f t="shared" si="302"/>
        <v>18.050000000000011</v>
      </c>
      <c r="IF127" s="12">
        <f t="shared" si="303"/>
        <v>17.75</v>
      </c>
      <c r="IG127" s="12">
        <f t="shared" si="304"/>
        <v>13.899999999999977</v>
      </c>
      <c r="IH127" s="12">
        <f t="shared" si="305"/>
        <v>18.800000000000011</v>
      </c>
      <c r="II127" s="13" t="str">
        <f t="shared" si="245"/>
        <v>NR4</v>
      </c>
      <c r="IJ127" t="str">
        <f t="shared" si="246"/>
        <v/>
      </c>
      <c r="IK127" t="str">
        <f t="shared" si="247"/>
        <v/>
      </c>
      <c r="IL127" t="str">
        <f t="shared" si="248"/>
        <v>Only NR4</v>
      </c>
    </row>
    <row r="128" spans="1:246" x14ac:dyDescent="0.25">
      <c r="A128" t="s">
        <v>136</v>
      </c>
      <c r="B128" s="10">
        <v>43951</v>
      </c>
      <c r="C128" s="12">
        <v>1706.45234</v>
      </c>
      <c r="D128" s="12">
        <v>1523.39021886</v>
      </c>
      <c r="E128" s="8">
        <v>519684</v>
      </c>
      <c r="F128" s="12">
        <v>19.961612284069087</v>
      </c>
      <c r="G128" s="13">
        <v>7.7999999999999972</v>
      </c>
      <c r="H128" s="10" t="s">
        <v>136</v>
      </c>
      <c r="I128" s="10">
        <v>43950</v>
      </c>
      <c r="J128" s="12">
        <v>407.85025000000002</v>
      </c>
      <c r="K128" s="12">
        <v>318.41015979499997</v>
      </c>
      <c r="L128" s="8">
        <v>133880</v>
      </c>
      <c r="M128" s="12">
        <v>1.5594541910331419</v>
      </c>
      <c r="N128" s="12">
        <v>2.75</v>
      </c>
      <c r="O128" s="12" t="s">
        <v>136</v>
      </c>
      <c r="P128" s="10">
        <v>43949</v>
      </c>
      <c r="Q128" s="12">
        <v>348.25466</v>
      </c>
      <c r="R128" s="12">
        <v>267.57371566500001</v>
      </c>
      <c r="S128">
        <v>107365</v>
      </c>
      <c r="T128" s="12">
        <v>2.1262458471760723</v>
      </c>
      <c r="U128" s="12">
        <v>3</v>
      </c>
      <c r="V128" s="12" t="s">
        <v>136</v>
      </c>
      <c r="W128" s="7">
        <v>43948</v>
      </c>
      <c r="X128" s="12">
        <v>278.35404999999997</v>
      </c>
      <c r="Y128" s="12">
        <v>209.88695385999998</v>
      </c>
      <c r="Z128" s="8">
        <v>93555</v>
      </c>
      <c r="AA128" s="12">
        <v>1.2803234501347747</v>
      </c>
      <c r="AB128" s="12">
        <v>1.4000000000000057</v>
      </c>
      <c r="AC128" s="8" t="s">
        <v>136</v>
      </c>
      <c r="AD128" s="10">
        <v>43945</v>
      </c>
      <c r="AE128" s="12">
        <v>400.54235</v>
      </c>
      <c r="AF128" s="12">
        <v>302.434354085</v>
      </c>
      <c r="AG128" s="8">
        <v>129250</v>
      </c>
      <c r="AH128" s="12">
        <v>-1.7845340383344461</v>
      </c>
      <c r="AI128">
        <v>2.9000000000000057</v>
      </c>
      <c r="AJ128" s="12" t="s">
        <v>136</v>
      </c>
      <c r="AK128" s="7">
        <v>43944</v>
      </c>
      <c r="AL128" s="12">
        <v>503.72620000000001</v>
      </c>
      <c r="AM128" s="12">
        <v>387.58964471500002</v>
      </c>
      <c r="AN128" s="8">
        <v>161989</v>
      </c>
      <c r="AO128" s="12">
        <v>0</v>
      </c>
      <c r="AP128" s="12">
        <v>3.25</v>
      </c>
      <c r="AQ128" t="s">
        <v>136</v>
      </c>
      <c r="AR128" s="10">
        <v>43943</v>
      </c>
      <c r="AS128" s="12">
        <v>565.29908999999998</v>
      </c>
      <c r="AT128" s="12">
        <v>420.26652300000001</v>
      </c>
      <c r="AU128">
        <v>183754</v>
      </c>
      <c r="AV128" s="12">
        <v>2.0093770931011385</v>
      </c>
      <c r="AW128" s="12">
        <v>4</v>
      </c>
      <c r="AX128" s="10" t="s">
        <v>136</v>
      </c>
      <c r="AY128" s="10">
        <v>43942</v>
      </c>
      <c r="AZ128" s="12">
        <v>582.49559999999997</v>
      </c>
      <c r="BA128" s="12">
        <v>439.62125252499999</v>
      </c>
      <c r="BB128" s="8">
        <v>223568</v>
      </c>
      <c r="BC128" s="12">
        <v>-7.4580484773151019</v>
      </c>
      <c r="BD128" s="12">
        <v>4</v>
      </c>
      <c r="BE128" s="12" t="s">
        <v>136</v>
      </c>
      <c r="BF128" s="10">
        <v>43941</v>
      </c>
      <c r="BG128" s="12">
        <v>1254.27754</v>
      </c>
      <c r="BH128" s="12">
        <v>1015.247107275</v>
      </c>
      <c r="BI128">
        <v>400016</v>
      </c>
      <c r="BJ128" s="12">
        <v>4.2290175666883538</v>
      </c>
      <c r="BK128" s="12">
        <v>7.9000000000000057</v>
      </c>
      <c r="BL128" s="12" t="s">
        <v>136</v>
      </c>
      <c r="BM128" s="7">
        <v>43938</v>
      </c>
      <c r="BN128" s="12">
        <v>583.36226999999997</v>
      </c>
      <c r="BO128" s="12">
        <v>444.00936161000004</v>
      </c>
      <c r="BP128" s="8">
        <v>186796</v>
      </c>
      <c r="BQ128" s="12">
        <v>2.9470864032149882</v>
      </c>
      <c r="BR128" s="12">
        <v>3.5999999999999943</v>
      </c>
      <c r="BS128" t="s">
        <v>136</v>
      </c>
      <c r="BT128" s="10">
        <v>43937</v>
      </c>
      <c r="BU128" s="12">
        <v>479.10556000000003</v>
      </c>
      <c r="BV128" s="12">
        <v>353.04295633999999</v>
      </c>
      <c r="BW128" s="8">
        <v>152202</v>
      </c>
      <c r="BX128" s="12">
        <v>3.0178326474622614</v>
      </c>
      <c r="BY128">
        <v>4.4000000000000057</v>
      </c>
      <c r="BZ128" s="12" t="s">
        <v>136</v>
      </c>
      <c r="CA128" s="7">
        <v>43936</v>
      </c>
      <c r="CB128" s="12">
        <v>811.26342999999997</v>
      </c>
      <c r="CC128" s="12">
        <v>611.90556795500004</v>
      </c>
      <c r="CD128" s="8">
        <v>277572</v>
      </c>
      <c r="CE128" s="12">
        <v>-1.5488215488215564</v>
      </c>
      <c r="CF128" s="12">
        <v>6.75</v>
      </c>
      <c r="CG128" s="12" t="s">
        <v>136</v>
      </c>
      <c r="CH128" s="10">
        <v>43934</v>
      </c>
      <c r="CI128" s="12">
        <v>704.14017999999999</v>
      </c>
      <c r="CJ128" s="12">
        <v>524.33811730499997</v>
      </c>
      <c r="CK128" s="8">
        <v>256322</v>
      </c>
      <c r="CL128" s="12">
        <v>-0.13404825737264656</v>
      </c>
      <c r="CM128" s="12">
        <v>4.8999999999999915</v>
      </c>
      <c r="CN128" s="12" t="s">
        <v>136</v>
      </c>
      <c r="CO128" s="10">
        <v>43930</v>
      </c>
      <c r="CP128" s="12">
        <v>1126.8074999999999</v>
      </c>
      <c r="CQ128" s="12">
        <v>831.742300645</v>
      </c>
      <c r="CR128" s="8">
        <v>350425</v>
      </c>
      <c r="CS128" s="12">
        <v>10.207100591715985</v>
      </c>
      <c r="CT128" s="12">
        <v>7.1500000000000057</v>
      </c>
      <c r="CU128" s="12" t="s">
        <v>136</v>
      </c>
      <c r="CV128" s="10">
        <v>43929</v>
      </c>
      <c r="CW128" s="12">
        <v>821.82402999999999</v>
      </c>
      <c r="CX128" s="12">
        <v>565.11852831499993</v>
      </c>
      <c r="CY128" s="8">
        <v>248580</v>
      </c>
      <c r="CZ128" s="12">
        <v>0.74349442379182151</v>
      </c>
      <c r="DA128" s="12">
        <v>6.1999999999999886</v>
      </c>
      <c r="DD128" t="str">
        <f t="shared" si="154"/>
        <v>TATAMOTORS</v>
      </c>
      <c r="DE128" s="12">
        <v>318.40169032629012</v>
      </c>
      <c r="DF128" s="12">
        <v>17.112646820002357</v>
      </c>
      <c r="DG128" s="12">
        <v>25.112122492918655</v>
      </c>
      <c r="DH128" s="12">
        <v>-30.505713066296241</v>
      </c>
      <c r="DI128" s="12">
        <v>-20.484114187429601</v>
      </c>
      <c r="DJ128" s="12">
        <v>-10.892090769153718</v>
      </c>
      <c r="DK128" s="12">
        <v>-2.9522128579168649</v>
      </c>
      <c r="DL128" s="12">
        <v>-53.55927365166724</v>
      </c>
      <c r="DM128" s="12">
        <v>115.00834121479953</v>
      </c>
      <c r="DN128" s="12">
        <v>21.760697162437424</v>
      </c>
      <c r="DO128" s="12">
        <v>-40.943281518310272</v>
      </c>
      <c r="DP128" s="12">
        <v>15.213341468455896</v>
      </c>
      <c r="DQ128" s="12">
        <v>-37.510162117309299</v>
      </c>
      <c r="DT128" t="str">
        <f t="shared" si="155"/>
        <v>TATAMOTORS</v>
      </c>
      <c r="DU128" s="13">
        <v>378.43643552102571</v>
      </c>
      <c r="DV128" s="13">
        <v>18.999042564272926</v>
      </c>
      <c r="DW128" s="13">
        <v>27.484681989085701</v>
      </c>
      <c r="DX128" s="13">
        <v>-30.600822616530305</v>
      </c>
      <c r="DY128" s="13">
        <v>-21.970476195930331</v>
      </c>
      <c r="DZ128" s="13">
        <v>-7.7752750925155141</v>
      </c>
      <c r="EA128" s="13">
        <v>-4.4025918705782621</v>
      </c>
      <c r="EB128" s="13">
        <v>-56.698103410018398</v>
      </c>
      <c r="EC128" s="13">
        <v>128.6544372834085</v>
      </c>
      <c r="ED128" s="13">
        <v>25.766384411984799</v>
      </c>
      <c r="EE128" s="13">
        <v>-42.304339945806305</v>
      </c>
      <c r="EF128" s="13">
        <v>16.700569300603284</v>
      </c>
      <c r="EG128" s="13">
        <v>-36.959065698788443</v>
      </c>
      <c r="EI128" t="str">
        <f t="shared" si="156"/>
        <v>TATAMOTORS</v>
      </c>
      <c r="EJ128" s="12">
        <f t="shared" si="219"/>
        <v>1706.45234</v>
      </c>
      <c r="EK128" s="12">
        <f t="shared" si="220"/>
        <v>407.85025000000002</v>
      </c>
      <c r="EL128" s="12">
        <f t="shared" si="221"/>
        <v>348.25466</v>
      </c>
      <c r="EM128" s="12">
        <f t="shared" si="222"/>
        <v>278.35404999999997</v>
      </c>
      <c r="EN128" s="12">
        <f t="shared" si="223"/>
        <v>400.54235</v>
      </c>
      <c r="EO128" s="12">
        <f t="shared" si="224"/>
        <v>503.72620000000001</v>
      </c>
      <c r="EP128" s="12">
        <f t="shared" si="225"/>
        <v>565.29908999999998</v>
      </c>
      <c r="EQ128" s="12">
        <f t="shared" si="226"/>
        <v>582.49559999999997</v>
      </c>
      <c r="ER128" s="12">
        <f t="shared" si="227"/>
        <v>1254.27754</v>
      </c>
      <c r="ES128" s="12">
        <f t="shared" si="228"/>
        <v>583.36226999999997</v>
      </c>
      <c r="ET128" s="12">
        <f t="shared" si="229"/>
        <v>479.10556000000003</v>
      </c>
      <c r="EU128" s="12">
        <f t="shared" si="230"/>
        <v>811.26342999999997</v>
      </c>
      <c r="EV128" s="12">
        <f t="shared" si="231"/>
        <v>704.14017999999999</v>
      </c>
      <c r="EW128" s="12">
        <f t="shared" si="232"/>
        <v>1126.8074999999999</v>
      </c>
      <c r="EZ128" s="10" t="str">
        <f t="shared" si="157"/>
        <v>TATAMOTORS</v>
      </c>
      <c r="FA128" s="12">
        <f t="shared" si="233"/>
        <v>344.81965333333329</v>
      </c>
      <c r="FB128" s="12">
        <f t="shared" si="234"/>
        <v>387.74550199999999</v>
      </c>
      <c r="FC128" s="12">
        <f t="shared" si="235"/>
        <v>542.59996750000005</v>
      </c>
      <c r="FD128" s="12">
        <f t="shared" si="236"/>
        <v>618.88297538461541</v>
      </c>
      <c r="FF128" s="12"/>
      <c r="FG128" s="10" t="str">
        <f t="shared" si="158"/>
        <v>TATAMOTORS</v>
      </c>
      <c r="FH128" s="12">
        <f t="shared" si="250"/>
        <v>1523.39021886</v>
      </c>
      <c r="FI128" s="12">
        <f t="shared" si="251"/>
        <v>318.41015979499997</v>
      </c>
      <c r="FJ128" s="12">
        <f t="shared" si="252"/>
        <v>267.57371566500001</v>
      </c>
      <c r="FK128" s="12">
        <f t="shared" si="253"/>
        <v>209.88695385999998</v>
      </c>
      <c r="FL128" s="12">
        <f t="shared" si="254"/>
        <v>302.434354085</v>
      </c>
      <c r="FM128" s="12">
        <f t="shared" si="255"/>
        <v>387.58964471500002</v>
      </c>
      <c r="FN128" s="12">
        <f t="shared" si="256"/>
        <v>420.26652300000001</v>
      </c>
      <c r="FO128" s="12">
        <f t="shared" si="257"/>
        <v>439.62125252499999</v>
      </c>
      <c r="FP128" s="12">
        <f t="shared" si="258"/>
        <v>1015.247107275</v>
      </c>
      <c r="FQ128" s="12">
        <f t="shared" si="259"/>
        <v>444.00936161000004</v>
      </c>
      <c r="FR128" s="12">
        <f t="shared" si="260"/>
        <v>353.04295633999999</v>
      </c>
      <c r="FS128" s="12">
        <f t="shared" si="261"/>
        <v>611.90556795500004</v>
      </c>
      <c r="FT128" s="12">
        <f t="shared" si="262"/>
        <v>524.33811730499997</v>
      </c>
      <c r="FU128" s="12">
        <f t="shared" si="263"/>
        <v>831.742300645</v>
      </c>
      <c r="FX128" s="10" t="str">
        <f t="shared" si="173"/>
        <v>TATAMOTORS</v>
      </c>
      <c r="FY128" s="12">
        <f t="shared" si="237"/>
        <v>265.29027644000001</v>
      </c>
      <c r="FZ128" s="12">
        <f t="shared" si="238"/>
        <v>297.178965624</v>
      </c>
      <c r="GA128" s="12">
        <f t="shared" si="239"/>
        <v>420.12871386500001</v>
      </c>
      <c r="GB128" s="12">
        <f t="shared" si="240"/>
        <v>471.2360011365385</v>
      </c>
      <c r="GE128" s="10" t="str">
        <f t="shared" si="174"/>
        <v>TATAMOTORS</v>
      </c>
      <c r="GF128" s="8">
        <f t="shared" si="264"/>
        <v>519684</v>
      </c>
      <c r="GG128" s="8">
        <f t="shared" si="265"/>
        <v>133880</v>
      </c>
      <c r="GH128">
        <f t="shared" si="266"/>
        <v>107365</v>
      </c>
      <c r="GI128" s="8">
        <f t="shared" si="267"/>
        <v>93555</v>
      </c>
      <c r="GJ128" s="8">
        <f t="shared" si="268"/>
        <v>129250</v>
      </c>
      <c r="GK128" s="8">
        <f t="shared" si="269"/>
        <v>161989</v>
      </c>
      <c r="GL128">
        <f t="shared" si="270"/>
        <v>183754</v>
      </c>
      <c r="GM128" s="8">
        <f t="shared" si="271"/>
        <v>223568</v>
      </c>
      <c r="GN128" s="8">
        <f t="shared" si="272"/>
        <v>400016</v>
      </c>
      <c r="GO128" s="8">
        <f t="shared" si="273"/>
        <v>186796</v>
      </c>
      <c r="GP128" s="8">
        <f t="shared" si="274"/>
        <v>152202</v>
      </c>
      <c r="GQ128" s="8">
        <f t="shared" si="275"/>
        <v>277572</v>
      </c>
      <c r="GR128" s="8">
        <f t="shared" si="276"/>
        <v>256322</v>
      </c>
      <c r="GS128" s="8">
        <f t="shared" si="277"/>
        <v>350425</v>
      </c>
      <c r="GV128" s="10" t="str">
        <f t="shared" si="249"/>
        <v>TATAMOTORS</v>
      </c>
      <c r="GW128" s="8">
        <f t="shared" si="241"/>
        <v>111600</v>
      </c>
      <c r="GX128" s="8">
        <f t="shared" si="242"/>
        <v>125207.8</v>
      </c>
      <c r="GY128" s="8">
        <f t="shared" si="243"/>
        <v>179172.125</v>
      </c>
      <c r="GZ128" s="8">
        <f t="shared" si="244"/>
        <v>204361.07692307694</v>
      </c>
      <c r="HC128" s="10" t="str">
        <f t="shared" si="189"/>
        <v>TATAMOTORS</v>
      </c>
      <c r="HD128" s="12">
        <f t="shared" si="278"/>
        <v>19.961612284069087</v>
      </c>
      <c r="HE128" s="12">
        <f t="shared" si="279"/>
        <v>1.5594541910331419</v>
      </c>
      <c r="HF128" s="12">
        <f t="shared" si="280"/>
        <v>2.1262458471760723</v>
      </c>
      <c r="HG128" s="12">
        <f t="shared" si="281"/>
        <v>1.2803234501347747</v>
      </c>
      <c r="HH128" s="12">
        <f t="shared" si="282"/>
        <v>-1.7845340383344461</v>
      </c>
      <c r="HI128" s="12">
        <f t="shared" si="283"/>
        <v>0</v>
      </c>
      <c r="HJ128" s="12">
        <f t="shared" si="284"/>
        <v>2.0093770931011385</v>
      </c>
      <c r="HK128" s="12">
        <f t="shared" si="285"/>
        <v>-7.4580484773151019</v>
      </c>
      <c r="HL128" s="12">
        <f t="shared" si="286"/>
        <v>4.2290175666883538</v>
      </c>
      <c r="HM128" s="12">
        <f t="shared" si="287"/>
        <v>2.9470864032149882</v>
      </c>
      <c r="HN128" s="12">
        <f t="shared" si="288"/>
        <v>3.0178326474622614</v>
      </c>
      <c r="HO128" s="12">
        <f t="shared" si="289"/>
        <v>-1.5488215488215564</v>
      </c>
      <c r="HP128" s="12">
        <f t="shared" si="290"/>
        <v>-0.13404825737264656</v>
      </c>
      <c r="HQ128" s="12">
        <f t="shared" si="291"/>
        <v>10.207100591715985</v>
      </c>
      <c r="HT128" s="10" t="str">
        <f t="shared" si="204"/>
        <v>TATAMOTORS</v>
      </c>
      <c r="HU128" s="13">
        <f t="shared" si="292"/>
        <v>7.7999999999999972</v>
      </c>
      <c r="HV128" s="12">
        <f t="shared" si="293"/>
        <v>2.75</v>
      </c>
      <c r="HW128" s="12">
        <f t="shared" si="294"/>
        <v>3</v>
      </c>
      <c r="HX128" s="12">
        <f t="shared" si="295"/>
        <v>1.4000000000000057</v>
      </c>
      <c r="HY128">
        <f t="shared" si="296"/>
        <v>2.9000000000000057</v>
      </c>
      <c r="HZ128" s="12">
        <f t="shared" si="297"/>
        <v>3.25</v>
      </c>
      <c r="IA128" s="12">
        <f t="shared" si="298"/>
        <v>4</v>
      </c>
      <c r="IB128" s="12">
        <f t="shared" si="299"/>
        <v>4</v>
      </c>
      <c r="IC128" s="12">
        <f t="shared" si="300"/>
        <v>7.9000000000000057</v>
      </c>
      <c r="ID128" s="12">
        <f t="shared" si="301"/>
        <v>3.5999999999999943</v>
      </c>
      <c r="IE128">
        <f t="shared" si="302"/>
        <v>4.4000000000000057</v>
      </c>
      <c r="IF128" s="12">
        <f t="shared" si="303"/>
        <v>6.75</v>
      </c>
      <c r="IG128" s="12">
        <f t="shared" si="304"/>
        <v>4.8999999999999915</v>
      </c>
      <c r="IH128" s="12">
        <f t="shared" si="305"/>
        <v>7.1500000000000057</v>
      </c>
      <c r="II128" s="13" t="str">
        <f t="shared" si="245"/>
        <v/>
      </c>
      <c r="IJ128" t="str">
        <f t="shared" si="246"/>
        <v/>
      </c>
      <c r="IK128" t="str">
        <f t="shared" si="247"/>
        <v/>
      </c>
      <c r="IL128" t="str">
        <f t="shared" si="248"/>
        <v/>
      </c>
    </row>
    <row r="129" spans="1:246" x14ac:dyDescent="0.25">
      <c r="A129" t="s">
        <v>137</v>
      </c>
      <c r="B129" s="10">
        <v>43951</v>
      </c>
      <c r="C129" s="12">
        <v>325.96006</v>
      </c>
      <c r="D129" s="12">
        <v>102.48836180000001</v>
      </c>
      <c r="E129" s="8">
        <v>46265</v>
      </c>
      <c r="F129" s="12">
        <v>3.215434083601286</v>
      </c>
      <c r="G129" s="13">
        <v>1.0999999999999979</v>
      </c>
      <c r="H129" s="10" t="s">
        <v>137</v>
      </c>
      <c r="I129" s="10">
        <v>43950</v>
      </c>
      <c r="J129" s="12">
        <v>143.36257000000001</v>
      </c>
      <c r="K129" s="12">
        <v>44.810588924999998</v>
      </c>
      <c r="L129" s="8">
        <v>29318</v>
      </c>
      <c r="M129" s="12">
        <v>1.3029315960912122</v>
      </c>
      <c r="N129" s="12">
        <v>0.5</v>
      </c>
      <c r="O129" s="12" t="s">
        <v>137</v>
      </c>
      <c r="P129" s="10">
        <v>43949</v>
      </c>
      <c r="Q129" s="12">
        <v>106.19659</v>
      </c>
      <c r="R129" s="12">
        <v>32.763455125</v>
      </c>
      <c r="S129">
        <v>21662</v>
      </c>
      <c r="T129" s="12">
        <v>-0.80515297906602246</v>
      </c>
      <c r="U129" s="12">
        <v>0.94999999999999929</v>
      </c>
      <c r="V129" s="12" t="s">
        <v>137</v>
      </c>
      <c r="W129" s="7">
        <v>43948</v>
      </c>
      <c r="X129" s="12">
        <v>103.33718</v>
      </c>
      <c r="Y129" s="12">
        <v>32.155014369999996</v>
      </c>
      <c r="Z129" s="8">
        <v>25073</v>
      </c>
      <c r="AA129" s="12">
        <v>0.16103059581320678</v>
      </c>
      <c r="AB129" s="12">
        <v>1.25</v>
      </c>
      <c r="AC129" s="8" t="s">
        <v>137</v>
      </c>
      <c r="AD129" s="10">
        <v>43945</v>
      </c>
      <c r="AE129" s="12">
        <v>139.96811</v>
      </c>
      <c r="AF129" s="12">
        <v>44.472182400000001</v>
      </c>
      <c r="AG129" s="8">
        <v>36360</v>
      </c>
      <c r="AH129" s="12">
        <v>-5.0458715596330332</v>
      </c>
      <c r="AI129">
        <v>1.8000000000000007</v>
      </c>
      <c r="AJ129" s="12" t="s">
        <v>137</v>
      </c>
      <c r="AK129" s="7">
        <v>43944</v>
      </c>
      <c r="AL129" s="12">
        <v>80.344449999999995</v>
      </c>
      <c r="AM129" s="12">
        <v>26.518077460000001</v>
      </c>
      <c r="AN129" s="8">
        <v>20556</v>
      </c>
      <c r="AO129" s="12">
        <v>1.697530864197544</v>
      </c>
      <c r="AP129" s="12">
        <v>1</v>
      </c>
      <c r="AQ129" t="s">
        <v>137</v>
      </c>
      <c r="AR129" s="10">
        <v>43943</v>
      </c>
      <c r="AS129" s="12">
        <v>116.00503999999999</v>
      </c>
      <c r="AT129" s="12">
        <v>37.761200119999998</v>
      </c>
      <c r="AU129">
        <v>23484</v>
      </c>
      <c r="AV129" s="12">
        <v>0</v>
      </c>
      <c r="AW129" s="12">
        <v>1.5999999999999979</v>
      </c>
      <c r="AX129" s="10" t="s">
        <v>137</v>
      </c>
      <c r="AY129" s="10">
        <v>43942</v>
      </c>
      <c r="AZ129" s="12">
        <v>116.55141999999999</v>
      </c>
      <c r="BA129" s="12">
        <v>38.116626685</v>
      </c>
      <c r="BB129" s="8">
        <v>22511</v>
      </c>
      <c r="BC129" s="12">
        <v>-3.8748137108792768</v>
      </c>
      <c r="BD129" s="12">
        <v>1</v>
      </c>
      <c r="BE129" s="12" t="s">
        <v>137</v>
      </c>
      <c r="BF129" s="10">
        <v>43941</v>
      </c>
      <c r="BG129" s="12">
        <v>246.35626999999999</v>
      </c>
      <c r="BH129" s="12">
        <v>82.909933975000001</v>
      </c>
      <c r="BI129">
        <v>56603</v>
      </c>
      <c r="BJ129" s="12">
        <v>-2.7616279069767318</v>
      </c>
      <c r="BK129" s="12">
        <v>1.4499999999999957</v>
      </c>
      <c r="BL129" s="12" t="s">
        <v>137</v>
      </c>
      <c r="BM129" s="7">
        <v>43938</v>
      </c>
      <c r="BN129" s="12">
        <v>118.38672</v>
      </c>
      <c r="BO129" s="12">
        <v>41.556566385000004</v>
      </c>
      <c r="BP129" s="8">
        <v>23396</v>
      </c>
      <c r="BQ129" s="12">
        <v>-1.1527377521613995</v>
      </c>
      <c r="BR129" s="12">
        <v>2.25</v>
      </c>
      <c r="BS129" t="s">
        <v>137</v>
      </c>
      <c r="BT129" s="10">
        <v>43937</v>
      </c>
      <c r="BU129" s="12">
        <v>94.528409999999994</v>
      </c>
      <c r="BV129" s="12">
        <v>33.060615394999999</v>
      </c>
      <c r="BW129" s="8">
        <v>17814</v>
      </c>
      <c r="BX129" s="12">
        <v>-0.85592011412267388</v>
      </c>
      <c r="BY129">
        <v>1</v>
      </c>
      <c r="BZ129" s="12" t="s">
        <v>137</v>
      </c>
      <c r="CA129" s="7">
        <v>43936</v>
      </c>
      <c r="CB129" s="12">
        <v>82.434529999999995</v>
      </c>
      <c r="CC129" s="12">
        <v>29.759931949999999</v>
      </c>
      <c r="CD129" s="8">
        <v>21597</v>
      </c>
      <c r="CE129" s="12">
        <v>-2.9247910863509672</v>
      </c>
      <c r="CF129" s="12">
        <v>2.9500000000000028</v>
      </c>
      <c r="CG129" s="12" t="s">
        <v>137</v>
      </c>
      <c r="CH129" s="10">
        <v>43934</v>
      </c>
      <c r="CI129" s="12">
        <v>49.718649999999997</v>
      </c>
      <c r="CJ129" s="12">
        <v>17.791474969999999</v>
      </c>
      <c r="CK129" s="8">
        <v>13889</v>
      </c>
      <c r="CL129" s="12">
        <v>-1.6438356164383601</v>
      </c>
      <c r="CM129" s="12">
        <v>1.8999999999999986</v>
      </c>
      <c r="CN129" s="12" t="s">
        <v>137</v>
      </c>
      <c r="CO129" s="10">
        <v>43930</v>
      </c>
      <c r="CP129" s="12">
        <v>67.440060000000003</v>
      </c>
      <c r="CQ129" s="12">
        <v>24.44685256</v>
      </c>
      <c r="CR129" s="8">
        <v>20845</v>
      </c>
      <c r="CS129" s="12">
        <v>2.244039270687249</v>
      </c>
      <c r="CT129" s="12">
        <v>1.3999999999999986</v>
      </c>
      <c r="CU129" s="12" t="s">
        <v>137</v>
      </c>
      <c r="CV129" s="10">
        <v>43929</v>
      </c>
      <c r="CW129" s="12">
        <v>133.37227999999999</v>
      </c>
      <c r="CX129" s="12">
        <v>46.949446475000002</v>
      </c>
      <c r="CY129" s="8">
        <v>28878</v>
      </c>
      <c r="CZ129" s="12">
        <v>6.2407132243685037</v>
      </c>
      <c r="DA129" s="12">
        <v>3.5</v>
      </c>
      <c r="DD129" t="str">
        <f t="shared" si="154"/>
        <v>TATAPOWER</v>
      </c>
      <c r="DE129" s="12">
        <v>127.36761764245716</v>
      </c>
      <c r="DF129" s="12">
        <v>34.997338426779997</v>
      </c>
      <c r="DG129" s="12">
        <v>2.7670679614055627</v>
      </c>
      <c r="DH129" s="12">
        <v>-26.17091135973758</v>
      </c>
      <c r="DI129" s="12">
        <v>74.21005433480471</v>
      </c>
      <c r="DJ129" s="12">
        <v>-30.740552307037696</v>
      </c>
      <c r="DK129" s="12">
        <v>-0.46878879725360639</v>
      </c>
      <c r="DL129" s="12">
        <v>-52.689890945337005</v>
      </c>
      <c r="DM129" s="12">
        <v>108.09451431714638</v>
      </c>
      <c r="DN129" s="12">
        <v>25.239301073613746</v>
      </c>
      <c r="DO129" s="12">
        <v>14.670890948247051</v>
      </c>
      <c r="DP129" s="12">
        <v>65.802028011621388</v>
      </c>
      <c r="DQ129" s="12">
        <v>-26.277274960906034</v>
      </c>
      <c r="DT129" t="str">
        <f t="shared" si="155"/>
        <v>TATAPOWER</v>
      </c>
      <c r="DU129" s="13">
        <v>128.7146057632404</v>
      </c>
      <c r="DV129" s="13">
        <v>36.770034643896544</v>
      </c>
      <c r="DW129" s="13">
        <v>1.8922111120798228</v>
      </c>
      <c r="DX129" s="13">
        <v>-27.696342669254758</v>
      </c>
      <c r="DY129" s="13">
        <v>67.705153086916127</v>
      </c>
      <c r="DZ129" s="13">
        <v>-29.774272597986478</v>
      </c>
      <c r="EA129" s="13">
        <v>-0.93247119672285328</v>
      </c>
      <c r="EB129" s="13">
        <v>-54.0264660004513</v>
      </c>
      <c r="EC129" s="13">
        <v>99.511030836577135</v>
      </c>
      <c r="ED129" s="13">
        <v>25.6981029799128</v>
      </c>
      <c r="EE129" s="13">
        <v>11.091031560641726</v>
      </c>
      <c r="EF129" s="13">
        <v>67.27074062258032</v>
      </c>
      <c r="EG129" s="13">
        <v>-27.223862759697521</v>
      </c>
      <c r="EI129" t="str">
        <f t="shared" si="156"/>
        <v>TATAPOWER</v>
      </c>
      <c r="EJ129" s="12">
        <f t="shared" si="219"/>
        <v>325.96006</v>
      </c>
      <c r="EK129" s="12">
        <f t="shared" si="220"/>
        <v>143.36257000000001</v>
      </c>
      <c r="EL129" s="12">
        <f t="shared" si="221"/>
        <v>106.19659</v>
      </c>
      <c r="EM129" s="12">
        <f t="shared" si="222"/>
        <v>103.33718</v>
      </c>
      <c r="EN129" s="12">
        <f t="shared" si="223"/>
        <v>139.96811</v>
      </c>
      <c r="EO129" s="12">
        <f t="shared" si="224"/>
        <v>80.344449999999995</v>
      </c>
      <c r="EP129" s="12">
        <f t="shared" si="225"/>
        <v>116.00503999999999</v>
      </c>
      <c r="EQ129" s="12">
        <f t="shared" si="226"/>
        <v>116.55141999999999</v>
      </c>
      <c r="ER129" s="12">
        <f t="shared" si="227"/>
        <v>246.35626999999999</v>
      </c>
      <c r="ES129" s="12">
        <f t="shared" si="228"/>
        <v>118.38672</v>
      </c>
      <c r="ET129" s="12">
        <f t="shared" si="229"/>
        <v>94.528409999999994</v>
      </c>
      <c r="EU129" s="12">
        <f t="shared" si="230"/>
        <v>82.434529999999995</v>
      </c>
      <c r="EV129" s="12">
        <f t="shared" si="231"/>
        <v>49.718649999999997</v>
      </c>
      <c r="EW129" s="12">
        <f t="shared" si="232"/>
        <v>67.440060000000003</v>
      </c>
      <c r="EZ129" s="10" t="str">
        <f t="shared" si="157"/>
        <v>TATAPOWER</v>
      </c>
      <c r="FA129" s="12">
        <f t="shared" si="233"/>
        <v>117.63211333333334</v>
      </c>
      <c r="FB129" s="12">
        <f t="shared" si="234"/>
        <v>114.64178000000001</v>
      </c>
      <c r="FC129" s="12">
        <f t="shared" si="235"/>
        <v>131.51520375000001</v>
      </c>
      <c r="FD129" s="12">
        <f t="shared" si="236"/>
        <v>112.66384615384615</v>
      </c>
      <c r="FF129" s="12"/>
      <c r="FG129" s="10" t="str">
        <f t="shared" si="158"/>
        <v>TATAPOWER</v>
      </c>
      <c r="FH129" s="12">
        <f t="shared" si="250"/>
        <v>102.48836180000001</v>
      </c>
      <c r="FI129" s="12">
        <f t="shared" si="251"/>
        <v>44.810588924999998</v>
      </c>
      <c r="FJ129" s="12">
        <f t="shared" si="252"/>
        <v>32.763455125</v>
      </c>
      <c r="FK129" s="12">
        <f t="shared" si="253"/>
        <v>32.155014369999996</v>
      </c>
      <c r="FL129" s="12">
        <f t="shared" si="254"/>
        <v>44.472182400000001</v>
      </c>
      <c r="FM129" s="12">
        <f t="shared" si="255"/>
        <v>26.518077460000001</v>
      </c>
      <c r="FN129" s="12">
        <f t="shared" si="256"/>
        <v>37.761200119999998</v>
      </c>
      <c r="FO129" s="12">
        <f t="shared" si="257"/>
        <v>38.116626685</v>
      </c>
      <c r="FP129" s="12">
        <f t="shared" si="258"/>
        <v>82.909933975000001</v>
      </c>
      <c r="FQ129" s="12">
        <f t="shared" si="259"/>
        <v>41.556566385000004</v>
      </c>
      <c r="FR129" s="12">
        <f t="shared" si="260"/>
        <v>33.060615394999999</v>
      </c>
      <c r="FS129" s="12">
        <f t="shared" si="261"/>
        <v>29.759931949999999</v>
      </c>
      <c r="FT129" s="12">
        <f t="shared" si="262"/>
        <v>17.791474969999999</v>
      </c>
      <c r="FU129" s="12">
        <f t="shared" si="263"/>
        <v>24.44685256</v>
      </c>
      <c r="FX129" s="10" t="str">
        <f t="shared" si="173"/>
        <v>TATAPOWER</v>
      </c>
      <c r="FY129" s="12">
        <f t="shared" si="237"/>
        <v>36.576352806666669</v>
      </c>
      <c r="FZ129" s="12">
        <f t="shared" si="238"/>
        <v>36.143863656000001</v>
      </c>
      <c r="GA129" s="12">
        <f t="shared" si="239"/>
        <v>42.438384882499996</v>
      </c>
      <c r="GB129" s="12">
        <f t="shared" si="240"/>
        <v>37.394040024615386</v>
      </c>
      <c r="GE129" s="10" t="str">
        <f t="shared" si="174"/>
        <v>TATAPOWER</v>
      </c>
      <c r="GF129" s="8">
        <f t="shared" si="264"/>
        <v>46265</v>
      </c>
      <c r="GG129" s="8">
        <f t="shared" si="265"/>
        <v>29318</v>
      </c>
      <c r="GH129">
        <f t="shared" si="266"/>
        <v>21662</v>
      </c>
      <c r="GI129" s="8">
        <f t="shared" si="267"/>
        <v>25073</v>
      </c>
      <c r="GJ129" s="8">
        <f t="shared" si="268"/>
        <v>36360</v>
      </c>
      <c r="GK129" s="8">
        <f t="shared" si="269"/>
        <v>20556</v>
      </c>
      <c r="GL129">
        <f t="shared" si="270"/>
        <v>23484</v>
      </c>
      <c r="GM129" s="8">
        <f t="shared" si="271"/>
        <v>22511</v>
      </c>
      <c r="GN129" s="8">
        <f t="shared" si="272"/>
        <v>56603</v>
      </c>
      <c r="GO129" s="8">
        <f t="shared" si="273"/>
        <v>23396</v>
      </c>
      <c r="GP129" s="8">
        <f t="shared" si="274"/>
        <v>17814</v>
      </c>
      <c r="GQ129" s="8">
        <f t="shared" si="275"/>
        <v>21597</v>
      </c>
      <c r="GR129" s="8">
        <f t="shared" si="276"/>
        <v>13889</v>
      </c>
      <c r="GS129" s="8">
        <f t="shared" si="277"/>
        <v>20845</v>
      </c>
      <c r="GV129" s="10" t="str">
        <f t="shared" ref="GV129:GV145" si="306">A129</f>
        <v>TATAPOWER</v>
      </c>
      <c r="GW129" s="8">
        <f t="shared" si="241"/>
        <v>25351</v>
      </c>
      <c r="GX129" s="8">
        <f t="shared" si="242"/>
        <v>26593.8</v>
      </c>
      <c r="GY129" s="8">
        <f t="shared" si="243"/>
        <v>29445.875</v>
      </c>
      <c r="GZ129" s="8">
        <f t="shared" si="244"/>
        <v>25623.692307692309</v>
      </c>
      <c r="HC129" s="10" t="str">
        <f t="shared" si="189"/>
        <v>TATAPOWER</v>
      </c>
      <c r="HD129" s="12">
        <f t="shared" si="278"/>
        <v>3.215434083601286</v>
      </c>
      <c r="HE129" s="12">
        <f t="shared" si="279"/>
        <v>1.3029315960912122</v>
      </c>
      <c r="HF129" s="12">
        <f t="shared" si="280"/>
        <v>-0.80515297906602246</v>
      </c>
      <c r="HG129" s="12">
        <f t="shared" si="281"/>
        <v>0.16103059581320678</v>
      </c>
      <c r="HH129" s="12">
        <f t="shared" si="282"/>
        <v>-5.0458715596330332</v>
      </c>
      <c r="HI129" s="12">
        <f t="shared" si="283"/>
        <v>1.697530864197544</v>
      </c>
      <c r="HJ129" s="12">
        <f t="shared" si="284"/>
        <v>0</v>
      </c>
      <c r="HK129" s="12">
        <f t="shared" si="285"/>
        <v>-3.8748137108792768</v>
      </c>
      <c r="HL129" s="12">
        <f t="shared" si="286"/>
        <v>-2.7616279069767318</v>
      </c>
      <c r="HM129" s="12">
        <f t="shared" si="287"/>
        <v>-1.1527377521613995</v>
      </c>
      <c r="HN129" s="12">
        <f t="shared" si="288"/>
        <v>-0.85592011412267388</v>
      </c>
      <c r="HO129" s="12">
        <f t="shared" si="289"/>
        <v>-2.9247910863509672</v>
      </c>
      <c r="HP129" s="12">
        <f t="shared" si="290"/>
        <v>-1.6438356164383601</v>
      </c>
      <c r="HQ129" s="12">
        <f t="shared" si="291"/>
        <v>2.244039270687249</v>
      </c>
      <c r="HT129" s="10" t="str">
        <f t="shared" si="204"/>
        <v>TATAPOWER</v>
      </c>
      <c r="HU129" s="13">
        <f t="shared" si="292"/>
        <v>1.0999999999999979</v>
      </c>
      <c r="HV129" s="12">
        <f t="shared" si="293"/>
        <v>0.5</v>
      </c>
      <c r="HW129" s="12">
        <f t="shared" si="294"/>
        <v>0.94999999999999929</v>
      </c>
      <c r="HX129" s="12">
        <f t="shared" si="295"/>
        <v>1.25</v>
      </c>
      <c r="HY129">
        <f t="shared" si="296"/>
        <v>1.8000000000000007</v>
      </c>
      <c r="HZ129" s="12">
        <f t="shared" si="297"/>
        <v>1</v>
      </c>
      <c r="IA129" s="12">
        <f t="shared" si="298"/>
        <v>1.5999999999999979</v>
      </c>
      <c r="IB129" s="12">
        <f t="shared" si="299"/>
        <v>1</v>
      </c>
      <c r="IC129" s="12">
        <f t="shared" si="300"/>
        <v>1.4499999999999957</v>
      </c>
      <c r="ID129" s="12">
        <f t="shared" si="301"/>
        <v>2.25</v>
      </c>
      <c r="IE129">
        <f t="shared" si="302"/>
        <v>1</v>
      </c>
      <c r="IF129" s="12">
        <f t="shared" si="303"/>
        <v>2.9500000000000028</v>
      </c>
      <c r="IG129" s="12">
        <f t="shared" si="304"/>
        <v>1.8999999999999986</v>
      </c>
      <c r="IH129" s="12">
        <f t="shared" si="305"/>
        <v>1.3999999999999986</v>
      </c>
      <c r="II129" s="13" t="str">
        <f t="shared" si="245"/>
        <v/>
      </c>
      <c r="IJ129" t="str">
        <f t="shared" si="246"/>
        <v/>
      </c>
      <c r="IK129" t="str">
        <f t="shared" si="247"/>
        <v/>
      </c>
      <c r="IL129" t="str">
        <f t="shared" si="248"/>
        <v/>
      </c>
    </row>
    <row r="130" spans="1:246" x14ac:dyDescent="0.25">
      <c r="A130" t="s">
        <v>138</v>
      </c>
      <c r="B130" s="10">
        <v>43951</v>
      </c>
      <c r="C130" s="12">
        <v>236.36081999999999</v>
      </c>
      <c r="D130" s="12">
        <v>702.65871665500003</v>
      </c>
      <c r="E130" s="8">
        <v>239510</v>
      </c>
      <c r="F130" s="12">
        <v>5.2715372368653934</v>
      </c>
      <c r="G130" s="13">
        <v>15.800000000000011</v>
      </c>
      <c r="H130" s="10" t="s">
        <v>138</v>
      </c>
      <c r="I130" s="10">
        <v>43950</v>
      </c>
      <c r="J130" s="12">
        <v>198.76696000000001</v>
      </c>
      <c r="K130" s="12">
        <v>560.06798562500001</v>
      </c>
      <c r="L130" s="8">
        <v>215401</v>
      </c>
      <c r="M130" s="12">
        <v>3.2535185523670176</v>
      </c>
      <c r="N130" s="12">
        <v>14.899999999999977</v>
      </c>
      <c r="O130" s="12" t="s">
        <v>138</v>
      </c>
      <c r="P130" s="10">
        <v>43949</v>
      </c>
      <c r="Q130" s="12">
        <v>85.481340000000003</v>
      </c>
      <c r="R130" s="12">
        <v>232.93810540000001</v>
      </c>
      <c r="S130">
        <v>77655</v>
      </c>
      <c r="T130" s="12">
        <v>0.75464752438800353</v>
      </c>
      <c r="U130" s="12">
        <v>5.8499999999999659</v>
      </c>
      <c r="V130" s="12" t="s">
        <v>138</v>
      </c>
      <c r="W130" s="7">
        <v>43948</v>
      </c>
      <c r="X130" s="12">
        <v>124.10812</v>
      </c>
      <c r="Y130" s="12">
        <v>339.31628094000001</v>
      </c>
      <c r="Z130" s="8">
        <v>154370</v>
      </c>
      <c r="AA130" s="12">
        <v>1.6445524201083823</v>
      </c>
      <c r="AB130" s="12">
        <v>6.3999999999999773</v>
      </c>
      <c r="AC130" s="8" t="s">
        <v>138</v>
      </c>
      <c r="AD130" s="10">
        <v>43945</v>
      </c>
      <c r="AE130" s="12">
        <v>123.83846</v>
      </c>
      <c r="AF130" s="12">
        <v>334.055682725</v>
      </c>
      <c r="AG130" s="8">
        <v>120833</v>
      </c>
      <c r="AH130" s="12">
        <v>-0.57343692193859097</v>
      </c>
      <c r="AI130">
        <v>9.4000000000000341</v>
      </c>
      <c r="AJ130" s="12" t="s">
        <v>138</v>
      </c>
      <c r="AK130" s="7">
        <v>43944</v>
      </c>
      <c r="AL130" s="12">
        <v>154.68122</v>
      </c>
      <c r="AM130" s="12">
        <v>424.31257724</v>
      </c>
      <c r="AN130" s="8">
        <v>182297</v>
      </c>
      <c r="AO130" s="12">
        <v>0.74529532327184644</v>
      </c>
      <c r="AP130" s="12">
        <v>10</v>
      </c>
      <c r="AQ130" t="s">
        <v>138</v>
      </c>
      <c r="AR130" s="10">
        <v>43943</v>
      </c>
      <c r="AS130" s="12">
        <v>147.89857000000001</v>
      </c>
      <c r="AT130" s="12">
        <v>392.60756218500001</v>
      </c>
      <c r="AU130">
        <v>158776</v>
      </c>
      <c r="AV130" s="12">
        <v>1.1468321112991207</v>
      </c>
      <c r="AW130" s="12">
        <v>10.699999999999989</v>
      </c>
      <c r="AX130" s="10" t="s">
        <v>138</v>
      </c>
      <c r="AY130" s="10">
        <v>43942</v>
      </c>
      <c r="AZ130" s="12">
        <v>169.25416999999999</v>
      </c>
      <c r="BA130" s="12">
        <v>451.231790445</v>
      </c>
      <c r="BB130" s="8">
        <v>286180</v>
      </c>
      <c r="BC130" s="12">
        <v>-7.0879888268156277</v>
      </c>
      <c r="BD130" s="12">
        <v>17.75</v>
      </c>
      <c r="BE130" s="12" t="s">
        <v>138</v>
      </c>
      <c r="BF130" s="10">
        <v>43941</v>
      </c>
      <c r="BG130" s="12">
        <v>119.61355</v>
      </c>
      <c r="BH130" s="12">
        <v>346.01431360500004</v>
      </c>
      <c r="BI130">
        <v>129180</v>
      </c>
      <c r="BJ130" s="12">
        <v>-2.3350945968979109</v>
      </c>
      <c r="BK130" s="12">
        <v>9.8999999999999773</v>
      </c>
      <c r="BL130" s="12" t="s">
        <v>138</v>
      </c>
      <c r="BM130" s="7">
        <v>43938</v>
      </c>
      <c r="BN130" s="12">
        <v>174.92884000000001</v>
      </c>
      <c r="BO130" s="12">
        <v>509.67702728</v>
      </c>
      <c r="BP130" s="8">
        <v>156395</v>
      </c>
      <c r="BQ130" s="12">
        <v>1.1768778123918431</v>
      </c>
      <c r="BR130" s="12">
        <v>14.199999999999989</v>
      </c>
      <c r="BS130" t="s">
        <v>138</v>
      </c>
      <c r="BT130" s="10">
        <v>43937</v>
      </c>
      <c r="BU130" s="12">
        <v>172.48805999999999</v>
      </c>
      <c r="BV130" s="12">
        <v>492.87197721000001</v>
      </c>
      <c r="BW130" s="8">
        <v>159950</v>
      </c>
      <c r="BX130" s="12">
        <v>1.893740136770133</v>
      </c>
      <c r="BY130">
        <v>15.899999999999977</v>
      </c>
      <c r="BZ130" s="12" t="s">
        <v>138</v>
      </c>
      <c r="CA130" s="7">
        <v>43936</v>
      </c>
      <c r="CB130" s="12">
        <v>209.91943000000001</v>
      </c>
      <c r="CC130" s="12">
        <v>607.25282894500003</v>
      </c>
      <c r="CD130" s="8">
        <v>216185</v>
      </c>
      <c r="CE130" s="12">
        <v>1.2210228278180812</v>
      </c>
      <c r="CF130" s="12">
        <v>13.75</v>
      </c>
      <c r="CG130" s="12" t="s">
        <v>138</v>
      </c>
      <c r="CH130" s="10">
        <v>43934</v>
      </c>
      <c r="CI130" s="12">
        <v>155.10597999999999</v>
      </c>
      <c r="CJ130" s="12">
        <v>435.97672812500002</v>
      </c>
      <c r="CK130" s="8">
        <v>169856</v>
      </c>
      <c r="CL130" s="12">
        <v>-0.86010180796912239</v>
      </c>
      <c r="CM130" s="12">
        <v>18.149999999999977</v>
      </c>
      <c r="CN130" s="12" t="s">
        <v>138</v>
      </c>
      <c r="CO130" s="10">
        <v>43930</v>
      </c>
      <c r="CP130" s="12">
        <v>138.55788000000001</v>
      </c>
      <c r="CQ130" s="12">
        <v>392.99560739000003</v>
      </c>
      <c r="CR130" s="8">
        <v>150361</v>
      </c>
      <c r="CS130" s="12">
        <v>3.3666969972702456</v>
      </c>
      <c r="CT130" s="12">
        <v>11.950000000000045</v>
      </c>
      <c r="CU130" s="12" t="s">
        <v>138</v>
      </c>
      <c r="CV130" s="10">
        <v>43929</v>
      </c>
      <c r="CW130" s="12">
        <v>204.35156000000001</v>
      </c>
      <c r="CX130" s="12">
        <v>576.02223515000003</v>
      </c>
      <c r="CY130" s="8">
        <v>215435</v>
      </c>
      <c r="CZ130" s="12">
        <v>-1.0499637943519107</v>
      </c>
      <c r="DA130" s="12">
        <v>26.25</v>
      </c>
      <c r="DD130" t="str">
        <f t="shared" ref="DD130:DD145" si="307">A130</f>
        <v>TATASTEEL</v>
      </c>
      <c r="DE130" s="12">
        <v>18.913535730485577</v>
      </c>
      <c r="DF130" s="12">
        <v>132.52672454596524</v>
      </c>
      <c r="DG130" s="12">
        <v>-31.123491355763022</v>
      </c>
      <c r="DH130" s="12">
        <v>0.21775141583640639</v>
      </c>
      <c r="DI130" s="12">
        <v>-19.939563445387876</v>
      </c>
      <c r="DJ130" s="12">
        <v>4.5860145909456662</v>
      </c>
      <c r="DK130" s="12">
        <v>-12.617473471997757</v>
      </c>
      <c r="DL130" s="12">
        <v>41.500833308600896</v>
      </c>
      <c r="DM130" s="12">
        <v>-31.62159538701566</v>
      </c>
      <c r="DN130" s="12">
        <v>1.4150428731125031</v>
      </c>
      <c r="DO130" s="12">
        <v>-17.831303181415848</v>
      </c>
      <c r="DP130" s="12">
        <v>35.339353131323513</v>
      </c>
      <c r="DQ130" s="12">
        <v>11.943095549672075</v>
      </c>
      <c r="DT130" t="str">
        <f t="shared" ref="DT130:DT145" si="308">DD130</f>
        <v>TATASTEEL</v>
      </c>
      <c r="DU130" s="13">
        <v>25.459539679076265</v>
      </c>
      <c r="DV130" s="13">
        <v>140.43639603887667</v>
      </c>
      <c r="DW130" s="13">
        <v>-31.350743101776025</v>
      </c>
      <c r="DX130" s="13">
        <v>1.5747668688308545</v>
      </c>
      <c r="DY130" s="13">
        <v>-21.271321982037037</v>
      </c>
      <c r="DZ130" s="13">
        <v>8.0754978020673782</v>
      </c>
      <c r="EA130" s="13">
        <v>-12.992043003482845</v>
      </c>
      <c r="EB130" s="13">
        <v>30.408417427526768</v>
      </c>
      <c r="EC130" s="13">
        <v>-32.111063460800047</v>
      </c>
      <c r="ED130" s="13">
        <v>3.4096176790428068</v>
      </c>
      <c r="EE130" s="13">
        <v>-18.83578738261583</v>
      </c>
      <c r="EF130" s="13">
        <v>39.285606265408965</v>
      </c>
      <c r="EG130" s="13">
        <v>10.936794184660311</v>
      </c>
      <c r="EI130" t="str">
        <f t="shared" ref="EI130:EI145" si="309">DT130</f>
        <v>TATASTEEL</v>
      </c>
      <c r="EJ130" s="12">
        <f t="shared" si="219"/>
        <v>236.36081999999999</v>
      </c>
      <c r="EK130" s="12">
        <f t="shared" si="220"/>
        <v>198.76696000000001</v>
      </c>
      <c r="EL130" s="12">
        <f t="shared" si="221"/>
        <v>85.481340000000003</v>
      </c>
      <c r="EM130" s="12">
        <f t="shared" si="222"/>
        <v>124.10812</v>
      </c>
      <c r="EN130" s="12">
        <f t="shared" si="223"/>
        <v>123.83846</v>
      </c>
      <c r="EO130" s="12">
        <f t="shared" si="224"/>
        <v>154.68122</v>
      </c>
      <c r="EP130" s="12">
        <f t="shared" si="225"/>
        <v>147.89857000000001</v>
      </c>
      <c r="EQ130" s="12">
        <f t="shared" si="226"/>
        <v>169.25416999999999</v>
      </c>
      <c r="ER130" s="12">
        <f t="shared" si="227"/>
        <v>119.61355</v>
      </c>
      <c r="ES130" s="12">
        <f t="shared" si="228"/>
        <v>174.92884000000001</v>
      </c>
      <c r="ET130" s="12">
        <f t="shared" si="229"/>
        <v>172.48805999999999</v>
      </c>
      <c r="EU130" s="12">
        <f t="shared" si="230"/>
        <v>209.91943000000001</v>
      </c>
      <c r="EV130" s="12">
        <f t="shared" si="231"/>
        <v>155.10597999999999</v>
      </c>
      <c r="EW130" s="12">
        <f t="shared" si="232"/>
        <v>138.55788000000001</v>
      </c>
      <c r="EZ130" s="10" t="str">
        <f t="shared" ref="EZ130:EZ145" si="310">EI130</f>
        <v>TATASTEEL</v>
      </c>
      <c r="FA130" s="12">
        <f t="shared" si="233"/>
        <v>136.11880666666667</v>
      </c>
      <c r="FB130" s="12">
        <f t="shared" si="234"/>
        <v>137.37521999999998</v>
      </c>
      <c r="FC130" s="12">
        <f t="shared" si="235"/>
        <v>140.45529875</v>
      </c>
      <c r="FD130" s="12">
        <f t="shared" si="236"/>
        <v>151.89558307692306</v>
      </c>
      <c r="FF130" s="12"/>
      <c r="FG130" s="10" t="str">
        <f t="shared" ref="FG130:FG145" si="311">EZ130</f>
        <v>TATASTEEL</v>
      </c>
      <c r="FH130" s="12">
        <f t="shared" ref="FH130:FH145" si="312">D130</f>
        <v>702.65871665500003</v>
      </c>
      <c r="FI130" s="12">
        <f t="shared" ref="FI130:FI145" si="313">K130</f>
        <v>560.06798562500001</v>
      </c>
      <c r="FJ130" s="12">
        <f t="shared" ref="FJ130:FJ145" si="314">R130</f>
        <v>232.93810540000001</v>
      </c>
      <c r="FK130" s="12">
        <f t="shared" ref="FK130:FK145" si="315">Y130</f>
        <v>339.31628094000001</v>
      </c>
      <c r="FL130" s="12">
        <f t="shared" ref="FL130:FL145" si="316">AF130</f>
        <v>334.055682725</v>
      </c>
      <c r="FM130" s="12">
        <f t="shared" ref="FM130:FM145" si="317">AM130</f>
        <v>424.31257724</v>
      </c>
      <c r="FN130" s="12">
        <f t="shared" ref="FN130:FN145" si="318">AT130</f>
        <v>392.60756218500001</v>
      </c>
      <c r="FO130" s="12">
        <f t="shared" ref="FO130:FO145" si="319">BA130</f>
        <v>451.231790445</v>
      </c>
      <c r="FP130" s="12">
        <f t="shared" ref="FP130:FP145" si="320">BH130</f>
        <v>346.01431360500004</v>
      </c>
      <c r="FQ130" s="12">
        <f t="shared" ref="FQ130:FQ145" si="321">BO130</f>
        <v>509.67702728</v>
      </c>
      <c r="FR130" s="12">
        <f t="shared" ref="FR130:FR145" si="322">BV130</f>
        <v>492.87197721000001</v>
      </c>
      <c r="FS130" s="12">
        <f t="shared" ref="FS130:FS145" si="323">CC130</f>
        <v>607.25282894500003</v>
      </c>
      <c r="FT130" s="12">
        <f t="shared" ref="FT130:FT145" si="324">CJ130</f>
        <v>435.97672812500002</v>
      </c>
      <c r="FU130" s="12">
        <f t="shared" ref="FU130:FU145" si="325">CQ130</f>
        <v>392.99560739000003</v>
      </c>
      <c r="FX130" s="10" t="str">
        <f t="shared" ref="FX130:FX145" si="326">A130</f>
        <v>TATASTEEL</v>
      </c>
      <c r="FY130" s="12">
        <f t="shared" si="237"/>
        <v>377.440790655</v>
      </c>
      <c r="FZ130" s="12">
        <f t="shared" si="238"/>
        <v>378.13812638600001</v>
      </c>
      <c r="GA130" s="12">
        <f t="shared" si="239"/>
        <v>385.06803727062504</v>
      </c>
      <c r="GB130" s="12">
        <f t="shared" si="240"/>
        <v>424.56295900884618</v>
      </c>
      <c r="GE130" s="10" t="str">
        <f t="shared" ref="GE130:GE145" si="327">FX130</f>
        <v>TATASTEEL</v>
      </c>
      <c r="GF130" s="8">
        <f t="shared" ref="GF130:GF145" si="328">E130</f>
        <v>239510</v>
      </c>
      <c r="GG130" s="8">
        <f t="shared" ref="GG130:GG145" si="329">L130</f>
        <v>215401</v>
      </c>
      <c r="GH130">
        <f t="shared" ref="GH130:GH145" si="330">S130</f>
        <v>77655</v>
      </c>
      <c r="GI130" s="8">
        <f t="shared" ref="GI130:GI145" si="331">Z130</f>
        <v>154370</v>
      </c>
      <c r="GJ130" s="8">
        <f t="shared" ref="GJ130:GJ145" si="332">AG130</f>
        <v>120833</v>
      </c>
      <c r="GK130" s="8">
        <f t="shared" ref="GK130:GK145" si="333">AN130</f>
        <v>182297</v>
      </c>
      <c r="GL130">
        <f t="shared" ref="GL130:GL145" si="334">AU130</f>
        <v>158776</v>
      </c>
      <c r="GM130" s="8">
        <f t="shared" ref="GM130:GM145" si="335">BB130</f>
        <v>286180</v>
      </c>
      <c r="GN130" s="8">
        <f t="shared" ref="GN130:GN145" si="336">BI130</f>
        <v>129180</v>
      </c>
      <c r="GO130" s="8">
        <f t="shared" ref="GO130:GO145" si="337">BP130</f>
        <v>156395</v>
      </c>
      <c r="GP130" s="8">
        <f t="shared" ref="GP130:GP145" si="338">BW130</f>
        <v>159950</v>
      </c>
      <c r="GQ130" s="8">
        <f t="shared" ref="GQ130:GQ145" si="339">CD130</f>
        <v>216185</v>
      </c>
      <c r="GR130" s="8">
        <f t="shared" ref="GR130:GR145" si="340">CK130</f>
        <v>169856</v>
      </c>
      <c r="GS130" s="8">
        <f t="shared" ref="GS130:GS145" si="341">CR130</f>
        <v>150361</v>
      </c>
      <c r="GV130" s="10" t="str">
        <f t="shared" si="306"/>
        <v>TATASTEEL</v>
      </c>
      <c r="GW130" s="8">
        <f t="shared" si="241"/>
        <v>149142</v>
      </c>
      <c r="GX130" s="8">
        <f t="shared" si="242"/>
        <v>150111.20000000001</v>
      </c>
      <c r="GY130" s="8">
        <f t="shared" si="243"/>
        <v>165586.5</v>
      </c>
      <c r="GZ130" s="8">
        <f t="shared" si="244"/>
        <v>167495.30769230769</v>
      </c>
      <c r="HC130" s="10" t="str">
        <f t="shared" ref="HC130:HC145" si="342">GE130</f>
        <v>TATASTEEL</v>
      </c>
      <c r="HD130" s="12">
        <f t="shared" ref="HD130:HD145" si="343">F130</f>
        <v>5.2715372368653934</v>
      </c>
      <c r="HE130" s="12">
        <f t="shared" ref="HE130:HE145" si="344">M130</f>
        <v>3.2535185523670176</v>
      </c>
      <c r="HF130" s="12">
        <f t="shared" ref="HF130:HF145" si="345">T130</f>
        <v>0.75464752438800353</v>
      </c>
      <c r="HG130" s="12">
        <f t="shared" ref="HG130:HG145" si="346">AA130</f>
        <v>1.6445524201083823</v>
      </c>
      <c r="HH130" s="12">
        <f t="shared" ref="HH130:HH145" si="347">AH130</f>
        <v>-0.57343692193859097</v>
      </c>
      <c r="HI130" s="12">
        <f t="shared" ref="HI130:HI145" si="348">AO130</f>
        <v>0.74529532327184644</v>
      </c>
      <c r="HJ130" s="12">
        <f t="shared" ref="HJ130:HJ145" si="349">AV130</f>
        <v>1.1468321112991207</v>
      </c>
      <c r="HK130" s="12">
        <f t="shared" ref="HK130:HK145" si="350">BC130</f>
        <v>-7.0879888268156277</v>
      </c>
      <c r="HL130" s="12">
        <f t="shared" ref="HL130:HL145" si="351">BJ130</f>
        <v>-2.3350945968979109</v>
      </c>
      <c r="HM130" s="12">
        <f t="shared" ref="HM130:HM145" si="352">BQ130</f>
        <v>1.1768778123918431</v>
      </c>
      <c r="HN130" s="12">
        <f t="shared" ref="HN130:HN145" si="353">BX130</f>
        <v>1.893740136770133</v>
      </c>
      <c r="HO130" s="12">
        <f t="shared" ref="HO130:HO145" si="354">CE130</f>
        <v>1.2210228278180812</v>
      </c>
      <c r="HP130" s="12">
        <f t="shared" ref="HP130:HP145" si="355">CL130</f>
        <v>-0.86010180796912239</v>
      </c>
      <c r="HQ130" s="12">
        <f t="shared" ref="HQ130:HQ145" si="356">CS130</f>
        <v>3.3666969972702456</v>
      </c>
      <c r="HT130" s="10" t="str">
        <f t="shared" ref="HT130:HT145" si="357">GV130</f>
        <v>TATASTEEL</v>
      </c>
      <c r="HU130" s="13">
        <f t="shared" ref="HU130:HU145" si="358">G130</f>
        <v>15.800000000000011</v>
      </c>
      <c r="HV130" s="12">
        <f t="shared" ref="HV130:HV145" si="359">N130</f>
        <v>14.899999999999977</v>
      </c>
      <c r="HW130" s="12">
        <f t="shared" ref="HW130:HW145" si="360">U130</f>
        <v>5.8499999999999659</v>
      </c>
      <c r="HX130" s="12">
        <f t="shared" ref="HX130:HX145" si="361">AB130</f>
        <v>6.3999999999999773</v>
      </c>
      <c r="HY130">
        <f t="shared" ref="HY130:HY145" si="362">AI130</f>
        <v>9.4000000000000341</v>
      </c>
      <c r="HZ130" s="12">
        <f t="shared" ref="HZ130:HZ145" si="363">AP130</f>
        <v>10</v>
      </c>
      <c r="IA130" s="12">
        <f t="shared" ref="IA130:IA145" si="364">AW130</f>
        <v>10.699999999999989</v>
      </c>
      <c r="IB130" s="12">
        <f t="shared" ref="IB130:IB145" si="365">BD130</f>
        <v>17.75</v>
      </c>
      <c r="IC130" s="12">
        <f t="shared" ref="IC130:IC145" si="366">BK130</f>
        <v>9.8999999999999773</v>
      </c>
      <c r="ID130" s="12">
        <f t="shared" ref="ID130:ID145" si="367">BR130</f>
        <v>14.199999999999989</v>
      </c>
      <c r="IE130">
        <f t="shared" ref="IE130:IE145" si="368">BY130</f>
        <v>15.899999999999977</v>
      </c>
      <c r="IF130" s="12">
        <f t="shared" ref="IF130:IF145" si="369">CF130</f>
        <v>13.75</v>
      </c>
      <c r="IG130" s="12">
        <f t="shared" ref="IG130:IG145" si="370">CM130</f>
        <v>18.149999999999977</v>
      </c>
      <c r="IH130" s="12">
        <f t="shared" ref="IH130:IH145" si="371">CT130</f>
        <v>11.950000000000045</v>
      </c>
      <c r="II130" s="13" t="str">
        <f t="shared" si="245"/>
        <v/>
      </c>
      <c r="IJ130" t="str">
        <f t="shared" si="246"/>
        <v/>
      </c>
      <c r="IK130" t="str">
        <f t="shared" si="247"/>
        <v/>
      </c>
      <c r="IL130" t="str">
        <f t="shared" si="248"/>
        <v/>
      </c>
    </row>
    <row r="131" spans="1:246" x14ac:dyDescent="0.25">
      <c r="A131" t="s">
        <v>139</v>
      </c>
      <c r="B131" s="10">
        <v>43951</v>
      </c>
      <c r="C131" s="12">
        <v>59.159500000000001</v>
      </c>
      <c r="D131" s="12">
        <v>1176.970699775</v>
      </c>
      <c r="E131" s="8">
        <v>241064</v>
      </c>
      <c r="F131" s="12">
        <v>5.9769632408889279</v>
      </c>
      <c r="G131" s="13">
        <v>89.799999999999955</v>
      </c>
      <c r="H131" s="10" t="s">
        <v>139</v>
      </c>
      <c r="I131" s="10">
        <v>43950</v>
      </c>
      <c r="J131" s="12">
        <v>42.415790000000001</v>
      </c>
      <c r="K131" s="12">
        <v>798.64900663500009</v>
      </c>
      <c r="L131" s="8">
        <v>158389</v>
      </c>
      <c r="M131" s="12">
        <v>2.3641107017024847</v>
      </c>
      <c r="N131" s="12">
        <v>62.5</v>
      </c>
      <c r="O131" s="12" t="s">
        <v>139</v>
      </c>
      <c r="P131" s="10">
        <v>43949</v>
      </c>
      <c r="Q131" s="12">
        <v>26.785119999999999</v>
      </c>
      <c r="R131" s="12">
        <v>495.80953897000001</v>
      </c>
      <c r="S131">
        <v>117278</v>
      </c>
      <c r="T131" s="12">
        <v>1.5463356201677061</v>
      </c>
      <c r="U131" s="12">
        <v>35.400000000000091</v>
      </c>
      <c r="V131" s="12" t="s">
        <v>139</v>
      </c>
      <c r="W131" s="7">
        <v>43948</v>
      </c>
      <c r="X131" s="12">
        <v>33.74747</v>
      </c>
      <c r="Y131" s="12">
        <v>625.54221405500004</v>
      </c>
      <c r="Z131" s="8">
        <v>140822</v>
      </c>
      <c r="AA131" s="12">
        <v>0.84957796046300871</v>
      </c>
      <c r="AB131" s="12">
        <v>50</v>
      </c>
      <c r="AC131" s="8" t="s">
        <v>139</v>
      </c>
      <c r="AD131" s="10">
        <v>43945</v>
      </c>
      <c r="AE131" s="12">
        <v>29.871500000000001</v>
      </c>
      <c r="AF131" s="12">
        <v>545.31690623999998</v>
      </c>
      <c r="AG131" s="8">
        <v>142967</v>
      </c>
      <c r="AH131" s="12">
        <v>-3.0480500465859177</v>
      </c>
      <c r="AI131">
        <v>44.150000000000091</v>
      </c>
      <c r="AJ131" s="12" t="s">
        <v>139</v>
      </c>
      <c r="AK131" s="7">
        <v>43944</v>
      </c>
      <c r="AL131" s="12">
        <v>59.344239999999999</v>
      </c>
      <c r="AM131" s="12">
        <v>1094.3235329500001</v>
      </c>
      <c r="AN131" s="8">
        <v>257398</v>
      </c>
      <c r="AO131" s="12">
        <v>5.5156823961571009</v>
      </c>
      <c r="AP131" s="12">
        <v>139.15000000000009</v>
      </c>
      <c r="AQ131" t="s">
        <v>139</v>
      </c>
      <c r="AR131" s="10">
        <v>43943</v>
      </c>
      <c r="AS131" s="12">
        <v>38.298389999999998</v>
      </c>
      <c r="AT131" s="12">
        <v>672.02795576000005</v>
      </c>
      <c r="AU131">
        <v>180947</v>
      </c>
      <c r="AV131" s="12">
        <v>2.0343567461801806</v>
      </c>
      <c r="AW131" s="12">
        <v>70.849999999999909</v>
      </c>
      <c r="AX131" s="10" t="s">
        <v>139</v>
      </c>
      <c r="AY131" s="10">
        <v>43942</v>
      </c>
      <c r="AZ131" s="12">
        <v>51.226059999999997</v>
      </c>
      <c r="BA131" s="12">
        <v>896.37435085499988</v>
      </c>
      <c r="BB131" s="8">
        <v>190349</v>
      </c>
      <c r="BC131" s="12">
        <v>-4.4483545487037137</v>
      </c>
      <c r="BD131" s="12">
        <v>66.899999999999864</v>
      </c>
      <c r="BE131" s="12" t="s">
        <v>139</v>
      </c>
      <c r="BF131" s="10">
        <v>43941</v>
      </c>
      <c r="BG131" s="12">
        <v>32.442929999999997</v>
      </c>
      <c r="BH131" s="12">
        <v>589.04355408000004</v>
      </c>
      <c r="BI131">
        <v>136285</v>
      </c>
      <c r="BJ131" s="12">
        <v>0.68652419444136115</v>
      </c>
      <c r="BK131" s="12">
        <v>27.5</v>
      </c>
      <c r="BL131" s="12" t="s">
        <v>139</v>
      </c>
      <c r="BM131" s="7">
        <v>43938</v>
      </c>
      <c r="BN131" s="12">
        <v>98.958250000000007</v>
      </c>
      <c r="BO131" s="12">
        <v>1796.40257271</v>
      </c>
      <c r="BP131" s="8">
        <v>363192</v>
      </c>
      <c r="BQ131" s="12">
        <v>5.4747822033157565</v>
      </c>
      <c r="BR131" s="12">
        <v>98.950000000000045</v>
      </c>
      <c r="BS131" t="s">
        <v>139</v>
      </c>
      <c r="BT131" s="10">
        <v>43937</v>
      </c>
      <c r="BU131" s="12">
        <v>62.455829999999999</v>
      </c>
      <c r="BV131" s="12">
        <v>1074.5755665250001</v>
      </c>
      <c r="BW131" s="8">
        <v>284814</v>
      </c>
      <c r="BX131" s="12">
        <v>-0.84430740858139586</v>
      </c>
      <c r="BY131">
        <v>89.850000000000136</v>
      </c>
      <c r="BZ131" s="12" t="s">
        <v>139</v>
      </c>
      <c r="CA131" s="7">
        <v>43936</v>
      </c>
      <c r="CB131" s="12">
        <v>47.61401</v>
      </c>
      <c r="CC131" s="12">
        <v>844.71765430000005</v>
      </c>
      <c r="CD131" s="8">
        <v>196087</v>
      </c>
      <c r="CE131" s="12">
        <v>-1.378428307517408</v>
      </c>
      <c r="CF131" s="12">
        <v>84.200000000000045</v>
      </c>
      <c r="CG131" s="12" t="s">
        <v>139</v>
      </c>
      <c r="CH131" s="10">
        <v>43934</v>
      </c>
      <c r="CI131" s="12">
        <v>29.904779999999999</v>
      </c>
      <c r="CJ131" s="12">
        <v>526.63816626000005</v>
      </c>
      <c r="CK131" s="8">
        <v>105582</v>
      </c>
      <c r="CL131" s="12">
        <v>-0.25762251224415716</v>
      </c>
      <c r="CM131" s="12">
        <v>41</v>
      </c>
      <c r="CN131" s="12" t="s">
        <v>139</v>
      </c>
      <c r="CO131" s="10">
        <v>43930</v>
      </c>
      <c r="CP131" s="12">
        <v>53.07649</v>
      </c>
      <c r="CQ131" s="12">
        <v>933.68685354500008</v>
      </c>
      <c r="CR131" s="8">
        <v>184889</v>
      </c>
      <c r="CS131" s="12">
        <v>3.257204843296488</v>
      </c>
      <c r="CT131" s="12">
        <v>47.599999999999909</v>
      </c>
      <c r="CU131" s="12" t="s">
        <v>139</v>
      </c>
      <c r="CV131" s="10">
        <v>43929</v>
      </c>
      <c r="CW131" s="12">
        <v>62.856160000000003</v>
      </c>
      <c r="CX131" s="12">
        <v>1091.658538525</v>
      </c>
      <c r="CY131" s="8">
        <v>276600</v>
      </c>
      <c r="CZ131" s="12">
        <v>-3.7854889589905385</v>
      </c>
      <c r="DA131" s="12">
        <v>105</v>
      </c>
      <c r="DD131" t="str">
        <f t="shared" si="307"/>
        <v>TCS</v>
      </c>
      <c r="DE131" s="12">
        <v>39.475181294513199</v>
      </c>
      <c r="DF131" s="12">
        <v>58.355796053928458</v>
      </c>
      <c r="DG131" s="12">
        <v>-20.630731725963461</v>
      </c>
      <c r="DH131" s="12">
        <v>12.975478298712813</v>
      </c>
      <c r="DI131" s="12">
        <v>-49.664028050574075</v>
      </c>
      <c r="DJ131" s="12">
        <v>54.952310005720875</v>
      </c>
      <c r="DK131" s="12">
        <v>-25.236510479236546</v>
      </c>
      <c r="DL131" s="12">
        <v>57.895911374219288</v>
      </c>
      <c r="DM131" s="12">
        <v>-67.215537865716087</v>
      </c>
      <c r="DN131" s="12">
        <v>58.445176375047794</v>
      </c>
      <c r="DO131" s="12">
        <v>31.171119592741714</v>
      </c>
      <c r="DP131" s="12">
        <v>59.218726905865893</v>
      </c>
      <c r="DQ131" s="12">
        <v>-43.657201144989052</v>
      </c>
      <c r="DT131" t="str">
        <f t="shared" si="308"/>
        <v>TCS</v>
      </c>
      <c r="DU131" s="13">
        <v>47.370207687856187</v>
      </c>
      <c r="DV131" s="13">
        <v>61.079798564207131</v>
      </c>
      <c r="DW131" s="13">
        <v>-20.739235845335525</v>
      </c>
      <c r="DX131" s="13">
        <v>14.71168542493198</v>
      </c>
      <c r="DY131" s="13">
        <v>-50.168584534596164</v>
      </c>
      <c r="DZ131" s="13">
        <v>62.838989594178962</v>
      </c>
      <c r="EA131" s="13">
        <v>-25.028203326100162</v>
      </c>
      <c r="EB131" s="13">
        <v>52.174545438325971</v>
      </c>
      <c r="EC131" s="13">
        <v>-67.209824622362547</v>
      </c>
      <c r="ED131" s="13">
        <v>67.173219703782124</v>
      </c>
      <c r="EE131" s="13">
        <v>27.21121206061196</v>
      </c>
      <c r="EF131" s="13">
        <v>60.398107926527466</v>
      </c>
      <c r="EG131" s="13">
        <v>-43.595846481025973</v>
      </c>
      <c r="EI131" t="str">
        <f t="shared" si="309"/>
        <v>TCS</v>
      </c>
      <c r="EJ131" s="12">
        <f t="shared" ref="EJ131:EJ145" si="372">C131</f>
        <v>59.159500000000001</v>
      </c>
      <c r="EK131" s="12">
        <f t="shared" ref="EK131:EK145" si="373">J131</f>
        <v>42.415790000000001</v>
      </c>
      <c r="EL131" s="12">
        <f t="shared" ref="EL131:EL145" si="374">Q131</f>
        <v>26.785119999999999</v>
      </c>
      <c r="EM131" s="12">
        <f t="shared" ref="EM131:EM145" si="375">X131</f>
        <v>33.74747</v>
      </c>
      <c r="EN131" s="12">
        <f t="shared" ref="EN131:EN145" si="376">AE131</f>
        <v>29.871500000000001</v>
      </c>
      <c r="EO131" s="12">
        <f t="shared" ref="EO131:EO145" si="377">AL131</f>
        <v>59.344239999999999</v>
      </c>
      <c r="EP131" s="12">
        <f t="shared" ref="EP131:EP145" si="378">AS131</f>
        <v>38.298389999999998</v>
      </c>
      <c r="EQ131" s="12">
        <f t="shared" ref="EQ131:EQ145" si="379">AZ131</f>
        <v>51.226059999999997</v>
      </c>
      <c r="ER131" s="12">
        <f t="shared" ref="ER131:ER145" si="380">BG131</f>
        <v>32.442929999999997</v>
      </c>
      <c r="ES131" s="12">
        <f t="shared" ref="ES131:ES145" si="381">BN131</f>
        <v>98.958250000000007</v>
      </c>
      <c r="ET131" s="12">
        <f t="shared" ref="ET131:ET145" si="382">BU131</f>
        <v>62.455829999999999</v>
      </c>
      <c r="EU131" s="12">
        <f t="shared" ref="EU131:EU145" si="383">CB131</f>
        <v>47.61401</v>
      </c>
      <c r="EV131" s="12">
        <f t="shared" ref="EV131:EV145" si="384">CI131</f>
        <v>29.904779999999999</v>
      </c>
      <c r="EW131" s="12">
        <f t="shared" ref="EW131:EW145" si="385">CP131</f>
        <v>53.07649</v>
      </c>
      <c r="EZ131" s="10" t="str">
        <f t="shared" si="310"/>
        <v>TCS</v>
      </c>
      <c r="FA131" s="12">
        <f t="shared" ref="FA131:FA145" si="386">AVERAGE(EK131:EM131)</f>
        <v>34.316126666666662</v>
      </c>
      <c r="FB131" s="12">
        <f t="shared" ref="FB131:FB145" si="387">AVERAGE(EK131:EO131)</f>
        <v>38.432823999999997</v>
      </c>
      <c r="FC131" s="12">
        <f t="shared" ref="FC131:FC145" si="388">AVERAGE(EK131:ER131)</f>
        <v>39.266437499999995</v>
      </c>
      <c r="FD131" s="12">
        <f t="shared" ref="FD131:FD145" si="389">AVERAGE(EK131:EW131)</f>
        <v>46.626219999999996</v>
      </c>
      <c r="FF131" s="12"/>
      <c r="FG131" s="10" t="str">
        <f t="shared" si="311"/>
        <v>TCS</v>
      </c>
      <c r="FH131" s="12">
        <f t="shared" si="312"/>
        <v>1176.970699775</v>
      </c>
      <c r="FI131" s="12">
        <f t="shared" si="313"/>
        <v>798.64900663500009</v>
      </c>
      <c r="FJ131" s="12">
        <f t="shared" si="314"/>
        <v>495.80953897000001</v>
      </c>
      <c r="FK131" s="12">
        <f t="shared" si="315"/>
        <v>625.54221405500004</v>
      </c>
      <c r="FL131" s="12">
        <f t="shared" si="316"/>
        <v>545.31690623999998</v>
      </c>
      <c r="FM131" s="12">
        <f t="shared" si="317"/>
        <v>1094.3235329500001</v>
      </c>
      <c r="FN131" s="12">
        <f t="shared" si="318"/>
        <v>672.02795576000005</v>
      </c>
      <c r="FO131" s="12">
        <f t="shared" si="319"/>
        <v>896.37435085499988</v>
      </c>
      <c r="FP131" s="12">
        <f t="shared" si="320"/>
        <v>589.04355408000004</v>
      </c>
      <c r="FQ131" s="12">
        <f t="shared" si="321"/>
        <v>1796.40257271</v>
      </c>
      <c r="FR131" s="12">
        <f t="shared" si="322"/>
        <v>1074.5755665250001</v>
      </c>
      <c r="FS131" s="12">
        <f t="shared" si="323"/>
        <v>844.71765430000005</v>
      </c>
      <c r="FT131" s="12">
        <f t="shared" si="324"/>
        <v>526.63816626000005</v>
      </c>
      <c r="FU131" s="12">
        <f t="shared" si="325"/>
        <v>933.68685354500008</v>
      </c>
      <c r="FX131" s="10" t="str">
        <f t="shared" si="326"/>
        <v>TCS</v>
      </c>
      <c r="FY131" s="12">
        <f t="shared" ref="FY131:FY145" si="390">AVERAGE(FI131:FK131)</f>
        <v>640.0002532200001</v>
      </c>
      <c r="FZ131" s="12">
        <f t="shared" ref="FZ131:FZ145" si="391">AVERAGE(FI131:FM131)</f>
        <v>711.92823977000012</v>
      </c>
      <c r="GA131" s="12">
        <f t="shared" ref="GA131:GA145" si="392">AVERAGE(FI131:FP131)</f>
        <v>714.63588244312496</v>
      </c>
      <c r="GB131" s="12">
        <f t="shared" ref="GB131:GB145" si="393">AVERAGE(FI131:FU131)</f>
        <v>837.93137483730766</v>
      </c>
      <c r="GE131" s="10" t="str">
        <f t="shared" si="327"/>
        <v>TCS</v>
      </c>
      <c r="GF131" s="8">
        <f t="shared" si="328"/>
        <v>241064</v>
      </c>
      <c r="GG131" s="8">
        <f t="shared" si="329"/>
        <v>158389</v>
      </c>
      <c r="GH131">
        <f t="shared" si="330"/>
        <v>117278</v>
      </c>
      <c r="GI131" s="8">
        <f t="shared" si="331"/>
        <v>140822</v>
      </c>
      <c r="GJ131" s="8">
        <f t="shared" si="332"/>
        <v>142967</v>
      </c>
      <c r="GK131" s="8">
        <f t="shared" si="333"/>
        <v>257398</v>
      </c>
      <c r="GL131">
        <f t="shared" si="334"/>
        <v>180947</v>
      </c>
      <c r="GM131" s="8">
        <f t="shared" si="335"/>
        <v>190349</v>
      </c>
      <c r="GN131" s="8">
        <f t="shared" si="336"/>
        <v>136285</v>
      </c>
      <c r="GO131" s="8">
        <f t="shared" si="337"/>
        <v>363192</v>
      </c>
      <c r="GP131" s="8">
        <f t="shared" si="338"/>
        <v>284814</v>
      </c>
      <c r="GQ131" s="8">
        <f t="shared" si="339"/>
        <v>196087</v>
      </c>
      <c r="GR131" s="8">
        <f t="shared" si="340"/>
        <v>105582</v>
      </c>
      <c r="GS131" s="8">
        <f t="shared" si="341"/>
        <v>184889</v>
      </c>
      <c r="GV131" s="10" t="str">
        <f t="shared" si="306"/>
        <v>TCS</v>
      </c>
      <c r="GW131" s="8">
        <f t="shared" ref="GW131:GW145" si="394">AVERAGE(GG131:GI131)</f>
        <v>138829.66666666666</v>
      </c>
      <c r="GX131" s="8">
        <f t="shared" ref="GX131:GX145" si="395">AVERAGE(GG131:GK131)</f>
        <v>163370.79999999999</v>
      </c>
      <c r="GY131" s="8">
        <f t="shared" ref="GY131:GY145" si="396">AVERAGE(GG131:GN131)</f>
        <v>165554.375</v>
      </c>
      <c r="GZ131" s="8">
        <f t="shared" ref="GZ131:GZ145" si="397">AVERAGE(GG131:GS131)</f>
        <v>189153.76923076922</v>
      </c>
      <c r="HC131" s="10" t="str">
        <f t="shared" si="342"/>
        <v>TCS</v>
      </c>
      <c r="HD131" s="12">
        <f t="shared" si="343"/>
        <v>5.9769632408889279</v>
      </c>
      <c r="HE131" s="12">
        <f t="shared" si="344"/>
        <v>2.3641107017024847</v>
      </c>
      <c r="HF131" s="12">
        <f t="shared" si="345"/>
        <v>1.5463356201677061</v>
      </c>
      <c r="HG131" s="12">
        <f t="shared" si="346"/>
        <v>0.84957796046300871</v>
      </c>
      <c r="HH131" s="12">
        <f t="shared" si="347"/>
        <v>-3.0480500465859177</v>
      </c>
      <c r="HI131" s="12">
        <f t="shared" si="348"/>
        <v>5.5156823961571009</v>
      </c>
      <c r="HJ131" s="12">
        <f t="shared" si="349"/>
        <v>2.0343567461801806</v>
      </c>
      <c r="HK131" s="12">
        <f t="shared" si="350"/>
        <v>-4.4483545487037137</v>
      </c>
      <c r="HL131" s="12">
        <f t="shared" si="351"/>
        <v>0.68652419444136115</v>
      </c>
      <c r="HM131" s="12">
        <f t="shared" si="352"/>
        <v>5.4747822033157565</v>
      </c>
      <c r="HN131" s="12">
        <f t="shared" si="353"/>
        <v>-0.84430740858139586</v>
      </c>
      <c r="HO131" s="12">
        <f t="shared" si="354"/>
        <v>-1.378428307517408</v>
      </c>
      <c r="HP131" s="12">
        <f t="shared" si="355"/>
        <v>-0.25762251224415716</v>
      </c>
      <c r="HQ131" s="12">
        <f t="shared" si="356"/>
        <v>3.257204843296488</v>
      </c>
      <c r="HT131" s="10" t="str">
        <f t="shared" si="357"/>
        <v>TCS</v>
      </c>
      <c r="HU131" s="13">
        <f t="shared" si="358"/>
        <v>89.799999999999955</v>
      </c>
      <c r="HV131" s="12">
        <f t="shared" si="359"/>
        <v>62.5</v>
      </c>
      <c r="HW131" s="12">
        <f t="shared" si="360"/>
        <v>35.400000000000091</v>
      </c>
      <c r="HX131" s="12">
        <f t="shared" si="361"/>
        <v>50</v>
      </c>
      <c r="HY131">
        <f t="shared" si="362"/>
        <v>44.150000000000091</v>
      </c>
      <c r="HZ131" s="12">
        <f t="shared" si="363"/>
        <v>139.15000000000009</v>
      </c>
      <c r="IA131" s="12">
        <f t="shared" si="364"/>
        <v>70.849999999999909</v>
      </c>
      <c r="IB131" s="12">
        <f t="shared" si="365"/>
        <v>66.899999999999864</v>
      </c>
      <c r="IC131" s="12">
        <f t="shared" si="366"/>
        <v>27.5</v>
      </c>
      <c r="ID131" s="12">
        <f t="shared" si="367"/>
        <v>98.950000000000045</v>
      </c>
      <c r="IE131">
        <f t="shared" si="368"/>
        <v>89.850000000000136</v>
      </c>
      <c r="IF131" s="12">
        <f t="shared" si="369"/>
        <v>84.200000000000045</v>
      </c>
      <c r="IG131" s="12">
        <f t="shared" si="370"/>
        <v>41</v>
      </c>
      <c r="IH131" s="12">
        <f t="shared" si="371"/>
        <v>47.599999999999909</v>
      </c>
      <c r="II131" s="13" t="str">
        <f t="shared" ref="II131:II145" si="398">IF(MIN(HU131:HX131)=HU131,"NR4","")</f>
        <v/>
      </c>
      <c r="IJ131" t="str">
        <f t="shared" ref="IJ131:IJ145" si="399">IF(MIN(HU131:IB131)=HU131,"NR7","")</f>
        <v/>
      </c>
      <c r="IK131" t="str">
        <f t="shared" ref="IK131:IK145" si="400">IF(MIN(HU131:IH131)=HU131,"NR14","")</f>
        <v/>
      </c>
      <c r="IL131" t="str">
        <f t="shared" ref="IL131:IL145" si="401">IF(AND(II131="NR4",IJ131="NR7",IK131="NR14"),"ALL",IF(AND(II131="NR4",IJ131="NR7"),"NR4/7",IF(II131="NR4","Only NR4",IF(IJ131="NR7","Only NR7",IF(IK131="NR14","Only NR14","")))))</f>
        <v/>
      </c>
    </row>
    <row r="132" spans="1:246" x14ac:dyDescent="0.25">
      <c r="A132" t="s">
        <v>140</v>
      </c>
      <c r="B132" s="10">
        <v>43951</v>
      </c>
      <c r="C132" s="12">
        <v>89.32244</v>
      </c>
      <c r="D132" s="12">
        <v>484.79562328999998</v>
      </c>
      <c r="E132" s="8">
        <v>149585</v>
      </c>
      <c r="F132" s="12">
        <v>3.2627198789483636</v>
      </c>
      <c r="G132" s="13">
        <v>20.549999999999955</v>
      </c>
      <c r="H132" s="10" t="s">
        <v>140</v>
      </c>
      <c r="I132" s="10">
        <v>43950</v>
      </c>
      <c r="J132" s="12">
        <v>63.620060000000002</v>
      </c>
      <c r="K132" s="12">
        <v>337.212192405</v>
      </c>
      <c r="L132" s="8">
        <v>113270</v>
      </c>
      <c r="M132" s="12">
        <v>2.1329746348962382</v>
      </c>
      <c r="N132" s="12">
        <v>14.799999999999955</v>
      </c>
      <c r="O132" s="12" t="s">
        <v>140</v>
      </c>
      <c r="P132" s="10">
        <v>43949</v>
      </c>
      <c r="Q132" s="12">
        <v>49.72775</v>
      </c>
      <c r="R132" s="12">
        <v>260.21324799499996</v>
      </c>
      <c r="S132">
        <v>92473</v>
      </c>
      <c r="T132" s="12">
        <v>1.8174711745163206</v>
      </c>
      <c r="U132" s="12">
        <v>12.950000000000045</v>
      </c>
      <c r="V132" s="12" t="s">
        <v>140</v>
      </c>
      <c r="W132" s="7">
        <v>43948</v>
      </c>
      <c r="X132" s="12">
        <v>40.327080000000002</v>
      </c>
      <c r="Y132" s="12">
        <v>206.90426861</v>
      </c>
      <c r="Z132" s="8">
        <v>91918</v>
      </c>
      <c r="AA132" s="12">
        <v>1.4996523984506924</v>
      </c>
      <c r="AB132" s="12">
        <v>12.5</v>
      </c>
      <c r="AC132" s="8" t="s">
        <v>140</v>
      </c>
      <c r="AD132" s="10">
        <v>43945</v>
      </c>
      <c r="AE132" s="12">
        <v>48.179319999999997</v>
      </c>
      <c r="AF132" s="12">
        <v>248.54031499499999</v>
      </c>
      <c r="AG132" s="8">
        <v>105289</v>
      </c>
      <c r="AH132" s="12">
        <v>-3.5707466106549637</v>
      </c>
      <c r="AI132">
        <v>30.5</v>
      </c>
      <c r="AJ132" s="12" t="s">
        <v>140</v>
      </c>
      <c r="AK132" s="7">
        <v>43944</v>
      </c>
      <c r="AL132" s="12">
        <v>60.964480000000002</v>
      </c>
      <c r="AM132" s="12">
        <v>315.60902519000001</v>
      </c>
      <c r="AN132" s="8">
        <v>109439</v>
      </c>
      <c r="AO132" s="12">
        <v>0.71387227474436543</v>
      </c>
      <c r="AP132" s="12">
        <v>18.550000000000011</v>
      </c>
      <c r="AQ132" t="s">
        <v>140</v>
      </c>
      <c r="AR132" s="10">
        <v>43943</v>
      </c>
      <c r="AS132" s="12">
        <v>22.685030000000001</v>
      </c>
      <c r="AT132" s="12">
        <v>117.374797305</v>
      </c>
      <c r="AU132">
        <v>61020</v>
      </c>
      <c r="AV132" s="12">
        <v>1.4718783507164352</v>
      </c>
      <c r="AW132" s="12">
        <v>14.849999999999966</v>
      </c>
      <c r="AX132" s="10" t="s">
        <v>140</v>
      </c>
      <c r="AY132" s="10">
        <v>43942</v>
      </c>
      <c r="AZ132" s="12">
        <v>29.503070000000001</v>
      </c>
      <c r="BA132" s="12">
        <v>151.3638756</v>
      </c>
      <c r="BB132" s="8">
        <v>76480</v>
      </c>
      <c r="BC132" s="12">
        <v>-2.4197389730399248</v>
      </c>
      <c r="BD132" s="12">
        <v>14.100000000000023</v>
      </c>
      <c r="BE132" s="12" t="s">
        <v>140</v>
      </c>
      <c r="BF132" s="10">
        <v>43941</v>
      </c>
      <c r="BG132" s="12">
        <v>45.490989999999996</v>
      </c>
      <c r="BH132" s="12">
        <v>238.36342772500001</v>
      </c>
      <c r="BI132">
        <v>95346</v>
      </c>
      <c r="BJ132" s="12">
        <v>2.7949396881435713</v>
      </c>
      <c r="BK132" s="12">
        <v>19.899999999999977</v>
      </c>
      <c r="BL132" s="12" t="s">
        <v>140</v>
      </c>
      <c r="BM132" s="7">
        <v>43938</v>
      </c>
      <c r="BN132" s="12">
        <v>108.39905</v>
      </c>
      <c r="BO132" s="12">
        <v>550.75057858999992</v>
      </c>
      <c r="BP132" s="8">
        <v>220131</v>
      </c>
      <c r="BQ132" s="12">
        <v>-1.2846517917511788</v>
      </c>
      <c r="BR132" s="12">
        <v>32</v>
      </c>
      <c r="BS132" t="s">
        <v>140</v>
      </c>
      <c r="BT132" s="10">
        <v>43937</v>
      </c>
      <c r="BU132" s="12">
        <v>70.014939999999996</v>
      </c>
      <c r="BV132" s="12">
        <v>361.23542706999996</v>
      </c>
      <c r="BW132" s="8">
        <v>220623</v>
      </c>
      <c r="BX132" s="12">
        <v>-3.7872458925090462</v>
      </c>
      <c r="BY132">
        <v>21.649999999999977</v>
      </c>
      <c r="BZ132" s="12" t="s">
        <v>140</v>
      </c>
      <c r="CA132" s="7">
        <v>43936</v>
      </c>
      <c r="CB132" s="12">
        <v>63.162999999999997</v>
      </c>
      <c r="CC132" s="12">
        <v>340.55589904999999</v>
      </c>
      <c r="CD132" s="8">
        <v>119521</v>
      </c>
      <c r="CE132" s="12">
        <v>1.8790927208882942</v>
      </c>
      <c r="CF132" s="12">
        <v>20.600000000000023</v>
      </c>
      <c r="CG132" s="12" t="s">
        <v>140</v>
      </c>
      <c r="CH132" s="10">
        <v>43934</v>
      </c>
      <c r="CI132" s="12">
        <v>38.226469999999999</v>
      </c>
      <c r="CJ132" s="12">
        <v>202.19613316500002</v>
      </c>
      <c r="CK132" s="8">
        <v>77923</v>
      </c>
      <c r="CL132" s="12">
        <v>-3.1636863823933976</v>
      </c>
      <c r="CM132" s="12">
        <v>29.25</v>
      </c>
      <c r="CN132" s="12" t="s">
        <v>140</v>
      </c>
      <c r="CO132" s="10">
        <v>43930</v>
      </c>
      <c r="CP132" s="12">
        <v>59.175460000000001</v>
      </c>
      <c r="CQ132" s="12">
        <v>324.49613984000001</v>
      </c>
      <c r="CR132" s="8">
        <v>100004</v>
      </c>
      <c r="CS132" s="12">
        <v>-2.1291823224190334</v>
      </c>
      <c r="CT132" s="12">
        <v>45.150000000000091</v>
      </c>
      <c r="CU132" s="12" t="s">
        <v>140</v>
      </c>
      <c r="CV132" s="10">
        <v>43929</v>
      </c>
      <c r="CW132" s="12">
        <v>41.130589999999998</v>
      </c>
      <c r="CX132" s="12">
        <v>230.58158280999999</v>
      </c>
      <c r="CY132" s="8">
        <v>91104</v>
      </c>
      <c r="CZ132" s="12">
        <v>0.99117941256705133</v>
      </c>
      <c r="DA132" s="12">
        <v>32.799999999999955</v>
      </c>
      <c r="DD132" t="str">
        <f t="shared" si="307"/>
        <v>TECHM</v>
      </c>
      <c r="DE132" s="12">
        <v>40.399804715682443</v>
      </c>
      <c r="DF132" s="12">
        <v>27.936735524933265</v>
      </c>
      <c r="DG132" s="12">
        <v>23.311060458629779</v>
      </c>
      <c r="DH132" s="12">
        <v>-16.297946919964819</v>
      </c>
      <c r="DI132" s="12">
        <v>-20.9714902841786</v>
      </c>
      <c r="DJ132" s="12">
        <v>168.74321964749439</v>
      </c>
      <c r="DK132" s="12">
        <v>-23.109595035364112</v>
      </c>
      <c r="DL132" s="12">
        <v>-35.14524524526724</v>
      </c>
      <c r="DM132" s="12">
        <v>-58.033774281232176</v>
      </c>
      <c r="DN132" s="12">
        <v>54.822742117610915</v>
      </c>
      <c r="DO132" s="12">
        <v>10.84802811772715</v>
      </c>
      <c r="DP132" s="12">
        <v>65.233671850945157</v>
      </c>
      <c r="DQ132" s="12">
        <v>-35.401482303644116</v>
      </c>
      <c r="DT132" t="str">
        <f t="shared" si="308"/>
        <v>TECHM</v>
      </c>
      <c r="DU132" s="13">
        <v>43.76574578529732</v>
      </c>
      <c r="DV132" s="13">
        <v>29.590708775703682</v>
      </c>
      <c r="DW132" s="13">
        <v>25.765045710817901</v>
      </c>
      <c r="DX132" s="13">
        <v>-16.752230472483951</v>
      </c>
      <c r="DY132" s="13">
        <v>-21.250567899515531</v>
      </c>
      <c r="DZ132" s="13">
        <v>168.88994267643818</v>
      </c>
      <c r="EA132" s="13">
        <v>-22.455211430249609</v>
      </c>
      <c r="EB132" s="13">
        <v>-36.4986998867005</v>
      </c>
      <c r="EC132" s="13">
        <v>-56.720258318158386</v>
      </c>
      <c r="ED132" s="13">
        <v>52.463057972239199</v>
      </c>
      <c r="EE132" s="13">
        <v>6.0722859529629876</v>
      </c>
      <c r="EF132" s="13">
        <v>68.428492533085659</v>
      </c>
      <c r="EG132" s="13">
        <v>-37.689202323116291</v>
      </c>
      <c r="EI132" t="str">
        <f t="shared" si="309"/>
        <v>TECHM</v>
      </c>
      <c r="EJ132" s="12">
        <f t="shared" si="372"/>
        <v>89.32244</v>
      </c>
      <c r="EK132" s="12">
        <f t="shared" si="373"/>
        <v>63.620060000000002</v>
      </c>
      <c r="EL132" s="12">
        <f t="shared" si="374"/>
        <v>49.72775</v>
      </c>
      <c r="EM132" s="12">
        <f t="shared" si="375"/>
        <v>40.327080000000002</v>
      </c>
      <c r="EN132" s="12">
        <f t="shared" si="376"/>
        <v>48.179319999999997</v>
      </c>
      <c r="EO132" s="12">
        <f t="shared" si="377"/>
        <v>60.964480000000002</v>
      </c>
      <c r="EP132" s="12">
        <f t="shared" si="378"/>
        <v>22.685030000000001</v>
      </c>
      <c r="EQ132" s="12">
        <f t="shared" si="379"/>
        <v>29.503070000000001</v>
      </c>
      <c r="ER132" s="12">
        <f t="shared" si="380"/>
        <v>45.490989999999996</v>
      </c>
      <c r="ES132" s="12">
        <f t="shared" si="381"/>
        <v>108.39905</v>
      </c>
      <c r="ET132" s="12">
        <f t="shared" si="382"/>
        <v>70.014939999999996</v>
      </c>
      <c r="EU132" s="12">
        <f t="shared" si="383"/>
        <v>63.162999999999997</v>
      </c>
      <c r="EV132" s="12">
        <f t="shared" si="384"/>
        <v>38.226469999999999</v>
      </c>
      <c r="EW132" s="12">
        <f t="shared" si="385"/>
        <v>59.175460000000001</v>
      </c>
      <c r="EZ132" s="10" t="str">
        <f t="shared" si="310"/>
        <v>TECHM</v>
      </c>
      <c r="FA132" s="12">
        <f t="shared" si="386"/>
        <v>51.224963333333335</v>
      </c>
      <c r="FB132" s="12">
        <f t="shared" si="387"/>
        <v>52.563738000000001</v>
      </c>
      <c r="FC132" s="12">
        <f t="shared" si="388"/>
        <v>45.062222499999997</v>
      </c>
      <c r="FD132" s="12">
        <f t="shared" si="389"/>
        <v>53.805899999999994</v>
      </c>
      <c r="FF132" s="12"/>
      <c r="FG132" s="10" t="str">
        <f t="shared" si="311"/>
        <v>TECHM</v>
      </c>
      <c r="FH132" s="12">
        <f t="shared" si="312"/>
        <v>484.79562328999998</v>
      </c>
      <c r="FI132" s="12">
        <f t="shared" si="313"/>
        <v>337.212192405</v>
      </c>
      <c r="FJ132" s="12">
        <f t="shared" si="314"/>
        <v>260.21324799499996</v>
      </c>
      <c r="FK132" s="12">
        <f t="shared" si="315"/>
        <v>206.90426861</v>
      </c>
      <c r="FL132" s="12">
        <f t="shared" si="316"/>
        <v>248.54031499499999</v>
      </c>
      <c r="FM132" s="12">
        <f t="shared" si="317"/>
        <v>315.60902519000001</v>
      </c>
      <c r="FN132" s="12">
        <f t="shared" si="318"/>
        <v>117.374797305</v>
      </c>
      <c r="FO132" s="12">
        <f t="shared" si="319"/>
        <v>151.3638756</v>
      </c>
      <c r="FP132" s="12">
        <f t="shared" si="320"/>
        <v>238.36342772500001</v>
      </c>
      <c r="FQ132" s="12">
        <f t="shared" si="321"/>
        <v>550.75057858999992</v>
      </c>
      <c r="FR132" s="12">
        <f t="shared" si="322"/>
        <v>361.23542706999996</v>
      </c>
      <c r="FS132" s="12">
        <f t="shared" si="323"/>
        <v>340.55589904999999</v>
      </c>
      <c r="FT132" s="12">
        <f t="shared" si="324"/>
        <v>202.19613316500002</v>
      </c>
      <c r="FU132" s="12">
        <f t="shared" si="325"/>
        <v>324.49613984000001</v>
      </c>
      <c r="FX132" s="10" t="str">
        <f t="shared" si="326"/>
        <v>TECHM</v>
      </c>
      <c r="FY132" s="12">
        <f t="shared" si="390"/>
        <v>268.10990300333333</v>
      </c>
      <c r="FZ132" s="12">
        <f t="shared" si="391"/>
        <v>273.69580983899999</v>
      </c>
      <c r="GA132" s="12">
        <f t="shared" si="392"/>
        <v>234.447643728125</v>
      </c>
      <c r="GB132" s="12">
        <f t="shared" si="393"/>
        <v>281.13964057999999</v>
      </c>
      <c r="GE132" s="10" t="str">
        <f t="shared" si="327"/>
        <v>TECHM</v>
      </c>
      <c r="GF132" s="8">
        <f t="shared" si="328"/>
        <v>149585</v>
      </c>
      <c r="GG132" s="8">
        <f t="shared" si="329"/>
        <v>113270</v>
      </c>
      <c r="GH132">
        <f t="shared" si="330"/>
        <v>92473</v>
      </c>
      <c r="GI132" s="8">
        <f t="shared" si="331"/>
        <v>91918</v>
      </c>
      <c r="GJ132" s="8">
        <f t="shared" si="332"/>
        <v>105289</v>
      </c>
      <c r="GK132" s="8">
        <f t="shared" si="333"/>
        <v>109439</v>
      </c>
      <c r="GL132">
        <f t="shared" si="334"/>
        <v>61020</v>
      </c>
      <c r="GM132" s="8">
        <f t="shared" si="335"/>
        <v>76480</v>
      </c>
      <c r="GN132" s="8">
        <f t="shared" si="336"/>
        <v>95346</v>
      </c>
      <c r="GO132" s="8">
        <f t="shared" si="337"/>
        <v>220131</v>
      </c>
      <c r="GP132" s="8">
        <f t="shared" si="338"/>
        <v>220623</v>
      </c>
      <c r="GQ132" s="8">
        <f t="shared" si="339"/>
        <v>119521</v>
      </c>
      <c r="GR132" s="8">
        <f t="shared" si="340"/>
        <v>77923</v>
      </c>
      <c r="GS132" s="8">
        <f t="shared" si="341"/>
        <v>100004</v>
      </c>
      <c r="GV132" s="10" t="str">
        <f t="shared" si="306"/>
        <v>TECHM</v>
      </c>
      <c r="GW132" s="8">
        <f t="shared" si="394"/>
        <v>99220.333333333328</v>
      </c>
      <c r="GX132" s="8">
        <f t="shared" si="395"/>
        <v>102477.8</v>
      </c>
      <c r="GY132" s="8">
        <f t="shared" si="396"/>
        <v>93154.375</v>
      </c>
      <c r="GZ132" s="8">
        <f t="shared" si="397"/>
        <v>114110.53846153847</v>
      </c>
      <c r="HC132" s="10" t="str">
        <f t="shared" si="342"/>
        <v>TECHM</v>
      </c>
      <c r="HD132" s="12">
        <f t="shared" si="343"/>
        <v>3.2627198789483636</v>
      </c>
      <c r="HE132" s="12">
        <f t="shared" si="344"/>
        <v>2.1329746348962382</v>
      </c>
      <c r="HF132" s="12">
        <f t="shared" si="345"/>
        <v>1.8174711745163206</v>
      </c>
      <c r="HG132" s="12">
        <f t="shared" si="346"/>
        <v>1.4996523984506924</v>
      </c>
      <c r="HH132" s="12">
        <f t="shared" si="347"/>
        <v>-3.5707466106549637</v>
      </c>
      <c r="HI132" s="12">
        <f t="shared" si="348"/>
        <v>0.71387227474436543</v>
      </c>
      <c r="HJ132" s="12">
        <f t="shared" si="349"/>
        <v>1.4718783507164352</v>
      </c>
      <c r="HK132" s="12">
        <f t="shared" si="350"/>
        <v>-2.4197389730399248</v>
      </c>
      <c r="HL132" s="12">
        <f t="shared" si="351"/>
        <v>2.7949396881435713</v>
      </c>
      <c r="HM132" s="12">
        <f t="shared" si="352"/>
        <v>-1.2846517917511788</v>
      </c>
      <c r="HN132" s="12">
        <f t="shared" si="353"/>
        <v>-3.7872458925090462</v>
      </c>
      <c r="HO132" s="12">
        <f t="shared" si="354"/>
        <v>1.8790927208882942</v>
      </c>
      <c r="HP132" s="12">
        <f t="shared" si="355"/>
        <v>-3.1636863823933976</v>
      </c>
      <c r="HQ132" s="12">
        <f t="shared" si="356"/>
        <v>-2.1291823224190334</v>
      </c>
      <c r="HT132" s="10" t="str">
        <f t="shared" si="357"/>
        <v>TECHM</v>
      </c>
      <c r="HU132" s="13">
        <f t="shared" si="358"/>
        <v>20.549999999999955</v>
      </c>
      <c r="HV132" s="12">
        <f t="shared" si="359"/>
        <v>14.799999999999955</v>
      </c>
      <c r="HW132" s="12">
        <f t="shared" si="360"/>
        <v>12.950000000000045</v>
      </c>
      <c r="HX132" s="12">
        <f t="shared" si="361"/>
        <v>12.5</v>
      </c>
      <c r="HY132">
        <f t="shared" si="362"/>
        <v>30.5</v>
      </c>
      <c r="HZ132" s="12">
        <f t="shared" si="363"/>
        <v>18.550000000000011</v>
      </c>
      <c r="IA132" s="12">
        <f t="shared" si="364"/>
        <v>14.849999999999966</v>
      </c>
      <c r="IB132" s="12">
        <f t="shared" si="365"/>
        <v>14.100000000000023</v>
      </c>
      <c r="IC132" s="12">
        <f t="shared" si="366"/>
        <v>19.899999999999977</v>
      </c>
      <c r="ID132" s="12">
        <f t="shared" si="367"/>
        <v>32</v>
      </c>
      <c r="IE132">
        <f t="shared" si="368"/>
        <v>21.649999999999977</v>
      </c>
      <c r="IF132" s="12">
        <f t="shared" si="369"/>
        <v>20.600000000000023</v>
      </c>
      <c r="IG132" s="12">
        <f t="shared" si="370"/>
        <v>29.25</v>
      </c>
      <c r="IH132" s="12">
        <f t="shared" si="371"/>
        <v>45.150000000000091</v>
      </c>
      <c r="II132" s="13" t="str">
        <f t="shared" si="398"/>
        <v/>
      </c>
      <c r="IJ132" t="str">
        <f t="shared" si="399"/>
        <v/>
      </c>
      <c r="IK132" t="str">
        <f t="shared" si="400"/>
        <v/>
      </c>
      <c r="IL132" t="str">
        <f t="shared" si="401"/>
        <v/>
      </c>
    </row>
    <row r="133" spans="1:246" x14ac:dyDescent="0.25">
      <c r="A133" t="s">
        <v>141</v>
      </c>
      <c r="B133" s="10">
        <v>43951</v>
      </c>
      <c r="C133" s="12">
        <v>43.364280000000001</v>
      </c>
      <c r="D133" s="12">
        <v>418.11519568</v>
      </c>
      <c r="E133" s="8">
        <v>144907</v>
      </c>
      <c r="F133" s="12">
        <v>4.5818024637994359</v>
      </c>
      <c r="G133" s="13">
        <v>49.950000000000045</v>
      </c>
      <c r="H133" s="10" t="s">
        <v>141</v>
      </c>
      <c r="I133" s="10">
        <v>43950</v>
      </c>
      <c r="J133" s="12">
        <v>25.149360000000001</v>
      </c>
      <c r="K133" s="12">
        <v>232.21587335000001</v>
      </c>
      <c r="L133" s="8">
        <v>92465</v>
      </c>
      <c r="M133" s="12">
        <v>-0.94870557967519142</v>
      </c>
      <c r="N133" s="12">
        <v>15.600000000000023</v>
      </c>
      <c r="O133" s="12" t="s">
        <v>141</v>
      </c>
      <c r="P133" s="10">
        <v>43949</v>
      </c>
      <c r="Q133" s="12">
        <v>25.481829999999999</v>
      </c>
      <c r="R133" s="12">
        <v>236.40913480500001</v>
      </c>
      <c r="S133">
        <v>75730</v>
      </c>
      <c r="T133" s="12">
        <v>0.45809754783077339</v>
      </c>
      <c r="U133" s="12">
        <v>23</v>
      </c>
      <c r="V133" s="12" t="s">
        <v>141</v>
      </c>
      <c r="W133" s="7">
        <v>43948</v>
      </c>
      <c r="X133" s="12">
        <v>38.160890000000002</v>
      </c>
      <c r="Y133" s="12">
        <v>353.664426445</v>
      </c>
      <c r="Z133" s="8">
        <v>109584</v>
      </c>
      <c r="AA133" s="12">
        <v>2.3232713426411422</v>
      </c>
      <c r="AB133" s="12">
        <v>25.950000000000045</v>
      </c>
      <c r="AC133" s="8" t="s">
        <v>141</v>
      </c>
      <c r="AD133" s="10">
        <v>43945</v>
      </c>
      <c r="AE133" s="12">
        <v>46.93092</v>
      </c>
      <c r="AF133" s="12">
        <v>428.79921015500003</v>
      </c>
      <c r="AG133" s="8">
        <v>118616</v>
      </c>
      <c r="AH133" s="12">
        <v>-0.72868726714880305</v>
      </c>
      <c r="AI133">
        <v>33.799999999999955</v>
      </c>
      <c r="AJ133" s="12" t="s">
        <v>141</v>
      </c>
      <c r="AK133" s="7">
        <v>43944</v>
      </c>
      <c r="AL133" s="12">
        <v>70.091980000000007</v>
      </c>
      <c r="AM133" s="12">
        <v>644.19400916000006</v>
      </c>
      <c r="AN133" s="8">
        <v>219098</v>
      </c>
      <c r="AO133" s="12">
        <v>-3.7313432835820901</v>
      </c>
      <c r="AP133" s="12">
        <v>30.5</v>
      </c>
      <c r="AQ133" t="s">
        <v>141</v>
      </c>
      <c r="AR133" s="10">
        <v>43943</v>
      </c>
      <c r="AS133" s="12">
        <v>27.792719999999999</v>
      </c>
      <c r="AT133" s="12">
        <v>261.55850621000002</v>
      </c>
      <c r="AU133">
        <v>103594</v>
      </c>
      <c r="AV133" s="12">
        <v>1.8308956976620026</v>
      </c>
      <c r="AW133" s="12">
        <v>32.700000000000045</v>
      </c>
      <c r="AX133" s="10" t="s">
        <v>141</v>
      </c>
      <c r="AY133" s="10">
        <v>43942</v>
      </c>
      <c r="AZ133" s="12">
        <v>37.175730000000001</v>
      </c>
      <c r="BA133" s="12">
        <v>351.07545290999997</v>
      </c>
      <c r="BB133" s="8">
        <v>148398</v>
      </c>
      <c r="BC133" s="12">
        <v>-4.0082009226037956</v>
      </c>
      <c r="BD133" s="12">
        <v>29.75</v>
      </c>
      <c r="BE133" s="12" t="s">
        <v>141</v>
      </c>
      <c r="BF133" s="10">
        <v>43941</v>
      </c>
      <c r="BG133" s="12">
        <v>25.573309999999999</v>
      </c>
      <c r="BH133" s="12">
        <v>248.295228385</v>
      </c>
      <c r="BI133">
        <v>86365</v>
      </c>
      <c r="BJ133" s="12">
        <v>-0.10763710917477749</v>
      </c>
      <c r="BK133" s="12">
        <v>25.200000000000045</v>
      </c>
      <c r="BL133" s="12" t="s">
        <v>141</v>
      </c>
      <c r="BM133" s="7">
        <v>43938</v>
      </c>
      <c r="BN133" s="12">
        <v>57.616849999999999</v>
      </c>
      <c r="BO133" s="12">
        <v>563.77974571000004</v>
      </c>
      <c r="BP133" s="8">
        <v>198539</v>
      </c>
      <c r="BQ133" s="12">
        <v>-0.73585384420197919</v>
      </c>
      <c r="BR133" s="12">
        <v>61.400000000000091</v>
      </c>
      <c r="BS133" t="s">
        <v>141</v>
      </c>
      <c r="BT133" s="10">
        <v>43937</v>
      </c>
      <c r="BU133" s="12">
        <v>62.518810000000002</v>
      </c>
      <c r="BV133" s="12">
        <v>598.13139523000007</v>
      </c>
      <c r="BW133" s="8">
        <v>177638</v>
      </c>
      <c r="BX133" s="12">
        <v>4.1962081823433692</v>
      </c>
      <c r="BY133">
        <v>84</v>
      </c>
      <c r="BZ133" s="12" t="s">
        <v>141</v>
      </c>
      <c r="CA133" s="7">
        <v>43936</v>
      </c>
      <c r="CB133" s="12">
        <v>55.027439999999999</v>
      </c>
      <c r="CC133" s="12">
        <v>532.98151087999997</v>
      </c>
      <c r="CD133" s="8">
        <v>220952</v>
      </c>
      <c r="CE133" s="12">
        <v>-2.8804881832755878</v>
      </c>
      <c r="CF133" s="12">
        <v>52.799999999999955</v>
      </c>
      <c r="CG133" s="12" t="s">
        <v>141</v>
      </c>
      <c r="CH133" s="10">
        <v>43934</v>
      </c>
      <c r="CI133" s="12">
        <v>43.992759999999997</v>
      </c>
      <c r="CJ133" s="12">
        <v>424.93212905000001</v>
      </c>
      <c r="CK133" s="8">
        <v>160561</v>
      </c>
      <c r="CL133" s="12">
        <v>-4.6752478177245127</v>
      </c>
      <c r="CM133" s="12">
        <v>71.299999999999955</v>
      </c>
      <c r="CN133" s="12" t="s">
        <v>141</v>
      </c>
      <c r="CO133" s="10">
        <v>43930</v>
      </c>
      <c r="CP133" s="12">
        <v>85.328879999999998</v>
      </c>
      <c r="CQ133" s="12">
        <v>830.80707741000003</v>
      </c>
      <c r="CR133" s="8">
        <v>242979</v>
      </c>
      <c r="CS133" s="12">
        <v>11.292353166566311</v>
      </c>
      <c r="CT133" s="12">
        <v>126.64999999999998</v>
      </c>
      <c r="CU133" s="12" t="s">
        <v>141</v>
      </c>
      <c r="CV133" s="10">
        <v>43929</v>
      </c>
      <c r="CW133" s="12">
        <v>55.060409999999997</v>
      </c>
      <c r="CX133" s="12">
        <v>510.90645008999996</v>
      </c>
      <c r="CY133" s="8">
        <v>187113</v>
      </c>
      <c r="CZ133" s="12">
        <v>-3.7416222491952129</v>
      </c>
      <c r="DA133" s="12">
        <v>73</v>
      </c>
      <c r="DD133" t="str">
        <f t="shared" si="307"/>
        <v>TITAN</v>
      </c>
      <c r="DE133" s="12">
        <v>72.426972296710517</v>
      </c>
      <c r="DF133" s="12">
        <v>-1.3047336082220042</v>
      </c>
      <c r="DG133" s="12">
        <v>-33.225273309925427</v>
      </c>
      <c r="DH133" s="12">
        <v>-18.68710436530969</v>
      </c>
      <c r="DI133" s="12">
        <v>-33.043809006394177</v>
      </c>
      <c r="DJ133" s="12">
        <v>152.19546701438364</v>
      </c>
      <c r="DK133" s="12">
        <v>-25.239611972649907</v>
      </c>
      <c r="DL133" s="12">
        <v>45.369254116889849</v>
      </c>
      <c r="DM133" s="12">
        <v>-55.614876550870108</v>
      </c>
      <c r="DN133" s="12">
        <v>-7.8407762399828194</v>
      </c>
      <c r="DO133" s="12">
        <v>13.613880638459655</v>
      </c>
      <c r="DP133" s="12">
        <v>25.082945466481309</v>
      </c>
      <c r="DQ133" s="12">
        <v>-48.443293759393072</v>
      </c>
      <c r="DT133" t="str">
        <f t="shared" si="308"/>
        <v>TITAN</v>
      </c>
      <c r="DU133" s="13">
        <v>80.054528421409472</v>
      </c>
      <c r="DV133" s="13">
        <v>-1.7737307225707555</v>
      </c>
      <c r="DW133" s="13">
        <v>-33.154392376592305</v>
      </c>
      <c r="DX133" s="13">
        <v>-17.522136685569151</v>
      </c>
      <c r="DY133" s="13">
        <v>-33.436324452297399</v>
      </c>
      <c r="DZ133" s="13">
        <v>146.29059803652103</v>
      </c>
      <c r="EA133" s="13">
        <v>-25.497922443170097</v>
      </c>
      <c r="EB133" s="13">
        <v>41.394361540299791</v>
      </c>
      <c r="EC133" s="13">
        <v>-55.958824297189395</v>
      </c>
      <c r="ED133" s="13">
        <v>-5.743161083659678</v>
      </c>
      <c r="EE133" s="13">
        <v>12.223666866498208</v>
      </c>
      <c r="EF133" s="13">
        <v>25.42744463017204</v>
      </c>
      <c r="EG133" s="13">
        <v>-48.853092299754486</v>
      </c>
      <c r="EI133" t="str">
        <f t="shared" si="309"/>
        <v>TITAN</v>
      </c>
      <c r="EJ133" s="12">
        <f t="shared" si="372"/>
        <v>43.364280000000001</v>
      </c>
      <c r="EK133" s="12">
        <f t="shared" si="373"/>
        <v>25.149360000000001</v>
      </c>
      <c r="EL133" s="12">
        <f t="shared" si="374"/>
        <v>25.481829999999999</v>
      </c>
      <c r="EM133" s="12">
        <f t="shared" si="375"/>
        <v>38.160890000000002</v>
      </c>
      <c r="EN133" s="12">
        <f t="shared" si="376"/>
        <v>46.93092</v>
      </c>
      <c r="EO133" s="12">
        <f t="shared" si="377"/>
        <v>70.091980000000007</v>
      </c>
      <c r="EP133" s="12">
        <f t="shared" si="378"/>
        <v>27.792719999999999</v>
      </c>
      <c r="EQ133" s="12">
        <f t="shared" si="379"/>
        <v>37.175730000000001</v>
      </c>
      <c r="ER133" s="12">
        <f t="shared" si="380"/>
        <v>25.573309999999999</v>
      </c>
      <c r="ES133" s="12">
        <f t="shared" si="381"/>
        <v>57.616849999999999</v>
      </c>
      <c r="ET133" s="12">
        <f t="shared" si="382"/>
        <v>62.518810000000002</v>
      </c>
      <c r="EU133" s="12">
        <f t="shared" si="383"/>
        <v>55.027439999999999</v>
      </c>
      <c r="EV133" s="12">
        <f t="shared" si="384"/>
        <v>43.992759999999997</v>
      </c>
      <c r="EW133" s="12">
        <f t="shared" si="385"/>
        <v>85.328879999999998</v>
      </c>
      <c r="EZ133" s="10" t="str">
        <f t="shared" si="310"/>
        <v>TITAN</v>
      </c>
      <c r="FA133" s="12">
        <f t="shared" si="386"/>
        <v>29.597359999999998</v>
      </c>
      <c r="FB133" s="12">
        <f t="shared" si="387"/>
        <v>41.162996000000007</v>
      </c>
      <c r="FC133" s="12">
        <f t="shared" si="388"/>
        <v>37.0445925</v>
      </c>
      <c r="FD133" s="12">
        <f t="shared" si="389"/>
        <v>46.218575384615391</v>
      </c>
      <c r="FF133" s="12"/>
      <c r="FG133" s="10" t="str">
        <f t="shared" si="311"/>
        <v>TITAN</v>
      </c>
      <c r="FH133" s="12">
        <f t="shared" si="312"/>
        <v>418.11519568</v>
      </c>
      <c r="FI133" s="12">
        <f t="shared" si="313"/>
        <v>232.21587335000001</v>
      </c>
      <c r="FJ133" s="12">
        <f t="shared" si="314"/>
        <v>236.40913480500001</v>
      </c>
      <c r="FK133" s="12">
        <f t="shared" si="315"/>
        <v>353.664426445</v>
      </c>
      <c r="FL133" s="12">
        <f t="shared" si="316"/>
        <v>428.79921015500003</v>
      </c>
      <c r="FM133" s="12">
        <f t="shared" si="317"/>
        <v>644.19400916000006</v>
      </c>
      <c r="FN133" s="12">
        <f t="shared" si="318"/>
        <v>261.55850621000002</v>
      </c>
      <c r="FO133" s="12">
        <f t="shared" si="319"/>
        <v>351.07545290999997</v>
      </c>
      <c r="FP133" s="12">
        <f t="shared" si="320"/>
        <v>248.295228385</v>
      </c>
      <c r="FQ133" s="12">
        <f t="shared" si="321"/>
        <v>563.77974571000004</v>
      </c>
      <c r="FR133" s="12">
        <f t="shared" si="322"/>
        <v>598.13139523000007</v>
      </c>
      <c r="FS133" s="12">
        <f t="shared" si="323"/>
        <v>532.98151087999997</v>
      </c>
      <c r="FT133" s="12">
        <f t="shared" si="324"/>
        <v>424.93212905000001</v>
      </c>
      <c r="FU133" s="12">
        <f t="shared" si="325"/>
        <v>830.80707741000003</v>
      </c>
      <c r="FX133" s="10" t="str">
        <f t="shared" si="326"/>
        <v>TITAN</v>
      </c>
      <c r="FY133" s="12">
        <f t="shared" si="390"/>
        <v>274.09647820000004</v>
      </c>
      <c r="FZ133" s="12">
        <f t="shared" si="391"/>
        <v>379.05653078300003</v>
      </c>
      <c r="GA133" s="12">
        <f t="shared" si="392"/>
        <v>344.52648017749999</v>
      </c>
      <c r="GB133" s="12">
        <f t="shared" si="393"/>
        <v>438.98797689999998</v>
      </c>
      <c r="GE133" s="10" t="str">
        <f t="shared" si="327"/>
        <v>TITAN</v>
      </c>
      <c r="GF133" s="8">
        <f t="shared" si="328"/>
        <v>144907</v>
      </c>
      <c r="GG133" s="8">
        <f t="shared" si="329"/>
        <v>92465</v>
      </c>
      <c r="GH133">
        <f t="shared" si="330"/>
        <v>75730</v>
      </c>
      <c r="GI133" s="8">
        <f t="shared" si="331"/>
        <v>109584</v>
      </c>
      <c r="GJ133" s="8">
        <f t="shared" si="332"/>
        <v>118616</v>
      </c>
      <c r="GK133" s="8">
        <f t="shared" si="333"/>
        <v>219098</v>
      </c>
      <c r="GL133">
        <f t="shared" si="334"/>
        <v>103594</v>
      </c>
      <c r="GM133" s="8">
        <f t="shared" si="335"/>
        <v>148398</v>
      </c>
      <c r="GN133" s="8">
        <f t="shared" si="336"/>
        <v>86365</v>
      </c>
      <c r="GO133" s="8">
        <f t="shared" si="337"/>
        <v>198539</v>
      </c>
      <c r="GP133" s="8">
        <f t="shared" si="338"/>
        <v>177638</v>
      </c>
      <c r="GQ133" s="8">
        <f t="shared" si="339"/>
        <v>220952</v>
      </c>
      <c r="GR133" s="8">
        <f t="shared" si="340"/>
        <v>160561</v>
      </c>
      <c r="GS133" s="8">
        <f t="shared" si="341"/>
        <v>242979</v>
      </c>
      <c r="GV133" s="10" t="str">
        <f t="shared" si="306"/>
        <v>TITAN</v>
      </c>
      <c r="GW133" s="8">
        <f t="shared" si="394"/>
        <v>92593</v>
      </c>
      <c r="GX133" s="8">
        <f t="shared" si="395"/>
        <v>123098.6</v>
      </c>
      <c r="GY133" s="8">
        <f t="shared" si="396"/>
        <v>119231.25</v>
      </c>
      <c r="GZ133" s="8">
        <f t="shared" si="397"/>
        <v>150347.61538461538</v>
      </c>
      <c r="HC133" s="10" t="str">
        <f t="shared" si="342"/>
        <v>TITAN</v>
      </c>
      <c r="HD133" s="12">
        <f t="shared" si="343"/>
        <v>4.5818024637994359</v>
      </c>
      <c r="HE133" s="12">
        <f t="shared" si="344"/>
        <v>-0.94870557967519142</v>
      </c>
      <c r="HF133" s="12">
        <f t="shared" si="345"/>
        <v>0.45809754783077339</v>
      </c>
      <c r="HG133" s="12">
        <f t="shared" si="346"/>
        <v>2.3232713426411422</v>
      </c>
      <c r="HH133" s="12">
        <f t="shared" si="347"/>
        <v>-0.72868726714880305</v>
      </c>
      <c r="HI133" s="12">
        <f t="shared" si="348"/>
        <v>-3.7313432835820901</v>
      </c>
      <c r="HJ133" s="12">
        <f t="shared" si="349"/>
        <v>1.8308956976620026</v>
      </c>
      <c r="HK133" s="12">
        <f t="shared" si="350"/>
        <v>-4.0082009226037956</v>
      </c>
      <c r="HL133" s="12">
        <f t="shared" si="351"/>
        <v>-0.10763710917477749</v>
      </c>
      <c r="HM133" s="12">
        <f t="shared" si="352"/>
        <v>-0.73585384420197919</v>
      </c>
      <c r="HN133" s="12">
        <f t="shared" si="353"/>
        <v>4.1962081823433692</v>
      </c>
      <c r="HO133" s="12">
        <f t="shared" si="354"/>
        <v>-2.8804881832755878</v>
      </c>
      <c r="HP133" s="12">
        <f t="shared" si="355"/>
        <v>-4.6752478177245127</v>
      </c>
      <c r="HQ133" s="12">
        <f t="shared" si="356"/>
        <v>11.292353166566311</v>
      </c>
      <c r="HT133" s="10" t="str">
        <f t="shared" si="357"/>
        <v>TITAN</v>
      </c>
      <c r="HU133" s="13">
        <f t="shared" si="358"/>
        <v>49.950000000000045</v>
      </c>
      <c r="HV133" s="12">
        <f t="shared" si="359"/>
        <v>15.600000000000023</v>
      </c>
      <c r="HW133" s="12">
        <f t="shared" si="360"/>
        <v>23</v>
      </c>
      <c r="HX133" s="12">
        <f t="shared" si="361"/>
        <v>25.950000000000045</v>
      </c>
      <c r="HY133">
        <f t="shared" si="362"/>
        <v>33.799999999999955</v>
      </c>
      <c r="HZ133" s="12">
        <f t="shared" si="363"/>
        <v>30.5</v>
      </c>
      <c r="IA133" s="12">
        <f t="shared" si="364"/>
        <v>32.700000000000045</v>
      </c>
      <c r="IB133" s="12">
        <f t="shared" si="365"/>
        <v>29.75</v>
      </c>
      <c r="IC133" s="12">
        <f t="shared" si="366"/>
        <v>25.200000000000045</v>
      </c>
      <c r="ID133" s="12">
        <f t="shared" si="367"/>
        <v>61.400000000000091</v>
      </c>
      <c r="IE133">
        <f t="shared" si="368"/>
        <v>84</v>
      </c>
      <c r="IF133" s="12">
        <f t="shared" si="369"/>
        <v>52.799999999999955</v>
      </c>
      <c r="IG133" s="12">
        <f t="shared" si="370"/>
        <v>71.299999999999955</v>
      </c>
      <c r="IH133" s="12">
        <f t="shared" si="371"/>
        <v>126.64999999999998</v>
      </c>
      <c r="II133" s="13" t="str">
        <f t="shared" si="398"/>
        <v/>
      </c>
      <c r="IJ133" t="str">
        <f t="shared" si="399"/>
        <v/>
      </c>
      <c r="IK133" t="str">
        <f t="shared" si="400"/>
        <v/>
      </c>
      <c r="IL133" t="str">
        <f t="shared" si="401"/>
        <v/>
      </c>
    </row>
    <row r="134" spans="1:246" x14ac:dyDescent="0.25">
      <c r="A134" t="s">
        <v>142</v>
      </c>
      <c r="B134" s="10">
        <v>43951</v>
      </c>
      <c r="C134" s="12">
        <v>7.1147299999999998</v>
      </c>
      <c r="D134" s="12">
        <v>167.77911667500001</v>
      </c>
      <c r="E134" s="8">
        <v>68066</v>
      </c>
      <c r="F134" s="12">
        <v>-3.0305534323548211</v>
      </c>
      <c r="G134" s="13">
        <v>151.55000000000018</v>
      </c>
      <c r="H134" s="10" t="s">
        <v>142</v>
      </c>
      <c r="I134" s="10">
        <v>43950</v>
      </c>
      <c r="J134" s="12">
        <v>4.31182</v>
      </c>
      <c r="K134" s="12">
        <v>105.20123843500001</v>
      </c>
      <c r="L134" s="8">
        <v>30617</v>
      </c>
      <c r="M134" s="12">
        <v>-2.3239876645234148</v>
      </c>
      <c r="N134" s="12">
        <v>138.34999999999991</v>
      </c>
      <c r="O134" s="12" t="s">
        <v>142</v>
      </c>
      <c r="P134" s="10">
        <v>43949</v>
      </c>
      <c r="Q134" s="12">
        <v>6.9356400000000002</v>
      </c>
      <c r="R134" s="12">
        <v>173.08029159500001</v>
      </c>
      <c r="S134">
        <v>41532</v>
      </c>
      <c r="T134" s="12">
        <v>-0.80108405404327887</v>
      </c>
      <c r="U134" s="12">
        <v>115</v>
      </c>
      <c r="V134" s="12" t="s">
        <v>142</v>
      </c>
      <c r="W134" s="7">
        <v>43948</v>
      </c>
      <c r="X134" s="12">
        <v>8.8666099999999997</v>
      </c>
      <c r="Y134" s="12">
        <v>219.08277969000002</v>
      </c>
      <c r="Z134" s="8">
        <v>37164</v>
      </c>
      <c r="AA134" s="12">
        <v>3.8181444147294874</v>
      </c>
      <c r="AB134" s="12">
        <v>102.34999999999991</v>
      </c>
      <c r="AC134" s="8" t="s">
        <v>142</v>
      </c>
      <c r="AD134" s="10">
        <v>43945</v>
      </c>
      <c r="AE134" s="12">
        <v>6.7669699999999997</v>
      </c>
      <c r="AF134" s="12">
        <v>164.62838129000002</v>
      </c>
      <c r="AG134" s="8">
        <v>43176</v>
      </c>
      <c r="AH134" s="12">
        <v>0.71615792623779362</v>
      </c>
      <c r="AI134">
        <v>126.34999999999991</v>
      </c>
      <c r="AJ134" s="12" t="s">
        <v>142</v>
      </c>
      <c r="AK134" s="7">
        <v>43944</v>
      </c>
      <c r="AL134" s="12">
        <v>8.5501900000000006</v>
      </c>
      <c r="AM134" s="12">
        <v>211.837383915</v>
      </c>
      <c r="AN134" s="8">
        <v>59114</v>
      </c>
      <c r="AO134" s="12">
        <v>-0.37843919402679754</v>
      </c>
      <c r="AP134" s="12">
        <v>146</v>
      </c>
      <c r="AQ134" t="s">
        <v>142</v>
      </c>
      <c r="AR134" s="10">
        <v>43943</v>
      </c>
      <c r="AS134" s="12">
        <v>8.4198199999999996</v>
      </c>
      <c r="AT134" s="12">
        <v>203.63489727499999</v>
      </c>
      <c r="AU134">
        <v>74223</v>
      </c>
      <c r="AV134" s="12">
        <v>4.3351556018803947</v>
      </c>
      <c r="AW134" s="12">
        <v>100</v>
      </c>
      <c r="AX134" s="10" t="s">
        <v>142</v>
      </c>
      <c r="AY134" s="10">
        <v>43942</v>
      </c>
      <c r="AZ134" s="12">
        <v>10.93085</v>
      </c>
      <c r="BA134" s="12">
        <v>262.41024715500004</v>
      </c>
      <c r="BB134" s="8">
        <v>81266</v>
      </c>
      <c r="BC134" s="12">
        <v>0.95656836461126793</v>
      </c>
      <c r="BD134" s="12">
        <v>200</v>
      </c>
      <c r="BE134" s="12" t="s">
        <v>142</v>
      </c>
      <c r="BF134" s="10">
        <v>43941</v>
      </c>
      <c r="BG134" s="12">
        <v>8.1135999999999999</v>
      </c>
      <c r="BH134" s="12">
        <v>189.83853644999999</v>
      </c>
      <c r="BI134">
        <v>68592</v>
      </c>
      <c r="BJ134" s="12">
        <v>2.7683816984155158</v>
      </c>
      <c r="BK134" s="12">
        <v>139.09999999999991</v>
      </c>
      <c r="BL134" s="12" t="s">
        <v>142</v>
      </c>
      <c r="BM134" s="7">
        <v>43938</v>
      </c>
      <c r="BN134" s="12">
        <v>12.193149999999999</v>
      </c>
      <c r="BO134" s="12">
        <v>279.21903976499999</v>
      </c>
      <c r="BP134" s="8">
        <v>117811</v>
      </c>
      <c r="BQ134" s="12">
        <v>-2.9809195451527897</v>
      </c>
      <c r="BR134" s="12">
        <v>178.90000000000009</v>
      </c>
      <c r="BS134" t="s">
        <v>142</v>
      </c>
      <c r="BT134" s="10">
        <v>43937</v>
      </c>
      <c r="BU134" s="12">
        <v>9.8613700000000009</v>
      </c>
      <c r="BV134" s="12">
        <v>226.42342077500001</v>
      </c>
      <c r="BW134" s="8">
        <v>67798</v>
      </c>
      <c r="BX134" s="12">
        <v>2.1141326830542875</v>
      </c>
      <c r="BY134">
        <v>111.65000000000009</v>
      </c>
      <c r="BZ134" s="12" t="s">
        <v>142</v>
      </c>
      <c r="CA134" s="7">
        <v>43936</v>
      </c>
      <c r="CB134" s="12">
        <v>10.349869999999999</v>
      </c>
      <c r="CC134" s="12">
        <v>245.63425795500001</v>
      </c>
      <c r="CD134" s="8">
        <v>88767</v>
      </c>
      <c r="CE134" s="12">
        <v>-2.8922662400538992</v>
      </c>
      <c r="CF134" s="12">
        <v>218.79999999999973</v>
      </c>
      <c r="CG134" s="12" t="s">
        <v>142</v>
      </c>
      <c r="CH134" s="10">
        <v>43934</v>
      </c>
      <c r="CI134" s="12">
        <v>12.26493</v>
      </c>
      <c r="CJ134" s="12">
        <v>302.43437882500001</v>
      </c>
      <c r="CK134" s="8">
        <v>128175</v>
      </c>
      <c r="CL134" s="12">
        <v>-6.9539474974023143</v>
      </c>
      <c r="CM134" s="12">
        <v>248</v>
      </c>
      <c r="CN134" s="12" t="s">
        <v>142</v>
      </c>
      <c r="CO134" s="10">
        <v>43930</v>
      </c>
      <c r="CP134" s="12">
        <v>13.376200000000001</v>
      </c>
      <c r="CQ134" s="12">
        <v>338.56123227500001</v>
      </c>
      <c r="CR134" s="8">
        <v>130432</v>
      </c>
      <c r="CS134" s="12">
        <v>0.22267326147358824</v>
      </c>
      <c r="CT134" s="12">
        <v>274</v>
      </c>
      <c r="CU134" s="12" t="s">
        <v>142</v>
      </c>
      <c r="CV134" s="10">
        <v>43929</v>
      </c>
      <c r="CW134" s="12">
        <v>20.388100000000001</v>
      </c>
      <c r="CX134" s="12">
        <v>520.923770375</v>
      </c>
      <c r="CY134" s="8">
        <v>128237</v>
      </c>
      <c r="CZ134" s="12">
        <v>8.3101492981077616</v>
      </c>
      <c r="DA134" s="12">
        <v>284.90000000000009</v>
      </c>
      <c r="DD134" t="str">
        <f t="shared" si="307"/>
        <v>TORNTPHARM</v>
      </c>
      <c r="DE134" s="12">
        <v>65.005264598243897</v>
      </c>
      <c r="DF134" s="12">
        <v>-37.830971619057507</v>
      </c>
      <c r="DG134" s="12">
        <v>-21.777996325540421</v>
      </c>
      <c r="DH134" s="12">
        <v>31.027771661467391</v>
      </c>
      <c r="DI134" s="12">
        <v>-20.855910804321319</v>
      </c>
      <c r="DJ134" s="12">
        <v>1.5483703927162455</v>
      </c>
      <c r="DK134" s="12">
        <v>-22.971955520384967</v>
      </c>
      <c r="DL134" s="12">
        <v>34.722564582922494</v>
      </c>
      <c r="DM134" s="12">
        <v>-33.457720113342326</v>
      </c>
      <c r="DN134" s="12">
        <v>23.645598938078567</v>
      </c>
      <c r="DO134" s="12">
        <v>-4.7198660466266569</v>
      </c>
      <c r="DP134" s="12">
        <v>-15.614112758898749</v>
      </c>
      <c r="DQ134" s="12">
        <v>-8.3078153735739679</v>
      </c>
      <c r="DT134" t="str">
        <f t="shared" si="308"/>
        <v>TORNTPHARM</v>
      </c>
      <c r="DU134" s="13">
        <v>59.483974876079607</v>
      </c>
      <c r="DV134" s="13">
        <v>-39.218245205429795</v>
      </c>
      <c r="DW134" s="13">
        <v>-20.99776539264888</v>
      </c>
      <c r="DX134" s="13">
        <v>33.077163228663601</v>
      </c>
      <c r="DY134" s="13">
        <v>-22.285491707140157</v>
      </c>
      <c r="DZ134" s="13">
        <v>4.0280358375524017</v>
      </c>
      <c r="EA134" s="13">
        <v>-22.398267795267436</v>
      </c>
      <c r="EB134" s="13">
        <v>38.228123784611093</v>
      </c>
      <c r="EC134" s="13">
        <v>-32.010891302479081</v>
      </c>
      <c r="ED134" s="13">
        <v>23.317207561519748</v>
      </c>
      <c r="EE134" s="13">
        <v>-7.8209111953428776</v>
      </c>
      <c r="EF134" s="13">
        <v>-18.780973608449024</v>
      </c>
      <c r="EG134" s="13">
        <v>-10.670700011115146</v>
      </c>
      <c r="EI134" t="str">
        <f t="shared" si="309"/>
        <v>TORNTPHARM</v>
      </c>
      <c r="EJ134" s="12">
        <f t="shared" si="372"/>
        <v>7.1147299999999998</v>
      </c>
      <c r="EK134" s="12">
        <f t="shared" si="373"/>
        <v>4.31182</v>
      </c>
      <c r="EL134" s="12">
        <f t="shared" si="374"/>
        <v>6.9356400000000002</v>
      </c>
      <c r="EM134" s="12">
        <f t="shared" si="375"/>
        <v>8.8666099999999997</v>
      </c>
      <c r="EN134" s="12">
        <f t="shared" si="376"/>
        <v>6.7669699999999997</v>
      </c>
      <c r="EO134" s="12">
        <f t="shared" si="377"/>
        <v>8.5501900000000006</v>
      </c>
      <c r="EP134" s="12">
        <f t="shared" si="378"/>
        <v>8.4198199999999996</v>
      </c>
      <c r="EQ134" s="12">
        <f t="shared" si="379"/>
        <v>10.93085</v>
      </c>
      <c r="ER134" s="12">
        <f t="shared" si="380"/>
        <v>8.1135999999999999</v>
      </c>
      <c r="ES134" s="12">
        <f t="shared" si="381"/>
        <v>12.193149999999999</v>
      </c>
      <c r="ET134" s="12">
        <f t="shared" si="382"/>
        <v>9.8613700000000009</v>
      </c>
      <c r="EU134" s="12">
        <f t="shared" si="383"/>
        <v>10.349869999999999</v>
      </c>
      <c r="EV134" s="12">
        <f t="shared" si="384"/>
        <v>12.26493</v>
      </c>
      <c r="EW134" s="12">
        <f t="shared" si="385"/>
        <v>13.376200000000001</v>
      </c>
      <c r="EZ134" s="10" t="str">
        <f t="shared" si="310"/>
        <v>TORNTPHARM</v>
      </c>
      <c r="FA134" s="12">
        <f t="shared" si="386"/>
        <v>6.7046899999999994</v>
      </c>
      <c r="FB134" s="12">
        <f t="shared" si="387"/>
        <v>7.086246</v>
      </c>
      <c r="FC134" s="12">
        <f t="shared" si="388"/>
        <v>7.8619374999999998</v>
      </c>
      <c r="FD134" s="12">
        <f t="shared" si="389"/>
        <v>9.3031553846153834</v>
      </c>
      <c r="FF134" s="12"/>
      <c r="FG134" s="10" t="str">
        <f t="shared" si="311"/>
        <v>TORNTPHARM</v>
      </c>
      <c r="FH134" s="12">
        <f t="shared" si="312"/>
        <v>167.77911667500001</v>
      </c>
      <c r="FI134" s="12">
        <f t="shared" si="313"/>
        <v>105.20123843500001</v>
      </c>
      <c r="FJ134" s="12">
        <f t="shared" si="314"/>
        <v>173.08029159500001</v>
      </c>
      <c r="FK134" s="12">
        <f t="shared" si="315"/>
        <v>219.08277969000002</v>
      </c>
      <c r="FL134" s="12">
        <f t="shared" si="316"/>
        <v>164.62838129000002</v>
      </c>
      <c r="FM134" s="12">
        <f t="shared" si="317"/>
        <v>211.837383915</v>
      </c>
      <c r="FN134" s="12">
        <f t="shared" si="318"/>
        <v>203.63489727499999</v>
      </c>
      <c r="FO134" s="12">
        <f t="shared" si="319"/>
        <v>262.41024715500004</v>
      </c>
      <c r="FP134" s="12">
        <f t="shared" si="320"/>
        <v>189.83853644999999</v>
      </c>
      <c r="FQ134" s="12">
        <f t="shared" si="321"/>
        <v>279.21903976499999</v>
      </c>
      <c r="FR134" s="12">
        <f t="shared" si="322"/>
        <v>226.42342077500001</v>
      </c>
      <c r="FS134" s="12">
        <f t="shared" si="323"/>
        <v>245.63425795500001</v>
      </c>
      <c r="FT134" s="12">
        <f t="shared" si="324"/>
        <v>302.43437882500001</v>
      </c>
      <c r="FU134" s="12">
        <f t="shared" si="325"/>
        <v>338.56123227500001</v>
      </c>
      <c r="FX134" s="10" t="str">
        <f t="shared" si="326"/>
        <v>TORNTPHARM</v>
      </c>
      <c r="FY134" s="12">
        <f t="shared" si="390"/>
        <v>165.78810324000003</v>
      </c>
      <c r="FZ134" s="12">
        <f t="shared" si="391"/>
        <v>174.76601498500003</v>
      </c>
      <c r="GA134" s="12">
        <f t="shared" si="392"/>
        <v>191.21421947562501</v>
      </c>
      <c r="GB134" s="12">
        <f t="shared" si="393"/>
        <v>224.76816041538461</v>
      </c>
      <c r="GE134" s="10" t="str">
        <f t="shared" si="327"/>
        <v>TORNTPHARM</v>
      </c>
      <c r="GF134" s="8">
        <f t="shared" si="328"/>
        <v>68066</v>
      </c>
      <c r="GG134" s="8">
        <f t="shared" si="329"/>
        <v>30617</v>
      </c>
      <c r="GH134">
        <f t="shared" si="330"/>
        <v>41532</v>
      </c>
      <c r="GI134" s="8">
        <f t="shared" si="331"/>
        <v>37164</v>
      </c>
      <c r="GJ134" s="8">
        <f t="shared" si="332"/>
        <v>43176</v>
      </c>
      <c r="GK134" s="8">
        <f t="shared" si="333"/>
        <v>59114</v>
      </c>
      <c r="GL134">
        <f t="shared" si="334"/>
        <v>74223</v>
      </c>
      <c r="GM134" s="8">
        <f t="shared" si="335"/>
        <v>81266</v>
      </c>
      <c r="GN134" s="8">
        <f t="shared" si="336"/>
        <v>68592</v>
      </c>
      <c r="GO134" s="8">
        <f t="shared" si="337"/>
        <v>117811</v>
      </c>
      <c r="GP134" s="8">
        <f t="shared" si="338"/>
        <v>67798</v>
      </c>
      <c r="GQ134" s="8">
        <f t="shared" si="339"/>
        <v>88767</v>
      </c>
      <c r="GR134" s="8">
        <f t="shared" si="340"/>
        <v>128175</v>
      </c>
      <c r="GS134" s="8">
        <f t="shared" si="341"/>
        <v>130432</v>
      </c>
      <c r="GV134" s="10" t="str">
        <f t="shared" si="306"/>
        <v>TORNTPHARM</v>
      </c>
      <c r="GW134" s="8">
        <f t="shared" si="394"/>
        <v>36437.666666666664</v>
      </c>
      <c r="GX134" s="8">
        <f t="shared" si="395"/>
        <v>42320.6</v>
      </c>
      <c r="GY134" s="8">
        <f t="shared" si="396"/>
        <v>54460.5</v>
      </c>
      <c r="GZ134" s="8">
        <f t="shared" si="397"/>
        <v>74512.846153846156</v>
      </c>
      <c r="HC134" s="10" t="str">
        <f t="shared" si="342"/>
        <v>TORNTPHARM</v>
      </c>
      <c r="HD134" s="12">
        <f t="shared" si="343"/>
        <v>-3.0305534323548211</v>
      </c>
      <c r="HE134" s="12">
        <f t="shared" si="344"/>
        <v>-2.3239876645234148</v>
      </c>
      <c r="HF134" s="12">
        <f t="shared" si="345"/>
        <v>-0.80108405404327887</v>
      </c>
      <c r="HG134" s="12">
        <f t="shared" si="346"/>
        <v>3.8181444147294874</v>
      </c>
      <c r="HH134" s="12">
        <f t="shared" si="347"/>
        <v>0.71615792623779362</v>
      </c>
      <c r="HI134" s="12">
        <f t="shared" si="348"/>
        <v>-0.37843919402679754</v>
      </c>
      <c r="HJ134" s="12">
        <f t="shared" si="349"/>
        <v>4.3351556018803947</v>
      </c>
      <c r="HK134" s="12">
        <f t="shared" si="350"/>
        <v>0.95656836461126793</v>
      </c>
      <c r="HL134" s="12">
        <f t="shared" si="351"/>
        <v>2.7683816984155158</v>
      </c>
      <c r="HM134" s="12">
        <f t="shared" si="352"/>
        <v>-2.9809195451527897</v>
      </c>
      <c r="HN134" s="12">
        <f t="shared" si="353"/>
        <v>2.1141326830542875</v>
      </c>
      <c r="HO134" s="12">
        <f t="shared" si="354"/>
        <v>-2.8922662400538992</v>
      </c>
      <c r="HP134" s="12">
        <f t="shared" si="355"/>
        <v>-6.9539474974023143</v>
      </c>
      <c r="HQ134" s="12">
        <f t="shared" si="356"/>
        <v>0.22267326147358824</v>
      </c>
      <c r="HT134" s="10" t="str">
        <f t="shared" si="357"/>
        <v>TORNTPHARM</v>
      </c>
      <c r="HU134" s="13">
        <f t="shared" si="358"/>
        <v>151.55000000000018</v>
      </c>
      <c r="HV134" s="12">
        <f t="shared" si="359"/>
        <v>138.34999999999991</v>
      </c>
      <c r="HW134" s="12">
        <f t="shared" si="360"/>
        <v>115</v>
      </c>
      <c r="HX134" s="12">
        <f t="shared" si="361"/>
        <v>102.34999999999991</v>
      </c>
      <c r="HY134">
        <f t="shared" si="362"/>
        <v>126.34999999999991</v>
      </c>
      <c r="HZ134" s="12">
        <f t="shared" si="363"/>
        <v>146</v>
      </c>
      <c r="IA134" s="12">
        <f t="shared" si="364"/>
        <v>100</v>
      </c>
      <c r="IB134" s="12">
        <f t="shared" si="365"/>
        <v>200</v>
      </c>
      <c r="IC134" s="12">
        <f t="shared" si="366"/>
        <v>139.09999999999991</v>
      </c>
      <c r="ID134" s="12">
        <f t="shared" si="367"/>
        <v>178.90000000000009</v>
      </c>
      <c r="IE134">
        <f t="shared" si="368"/>
        <v>111.65000000000009</v>
      </c>
      <c r="IF134" s="12">
        <f t="shared" si="369"/>
        <v>218.79999999999973</v>
      </c>
      <c r="IG134" s="12">
        <f t="shared" si="370"/>
        <v>248</v>
      </c>
      <c r="IH134" s="12">
        <f t="shared" si="371"/>
        <v>274</v>
      </c>
      <c r="II134" s="13" t="str">
        <f t="shared" si="398"/>
        <v/>
      </c>
      <c r="IJ134" t="str">
        <f t="shared" si="399"/>
        <v/>
      </c>
      <c r="IK134" t="str">
        <f t="shared" si="400"/>
        <v/>
      </c>
      <c r="IL134" t="str">
        <f t="shared" si="401"/>
        <v/>
      </c>
    </row>
    <row r="135" spans="1:246" x14ac:dyDescent="0.25">
      <c r="A135" t="s">
        <v>143</v>
      </c>
      <c r="B135" s="10">
        <v>43951</v>
      </c>
      <c r="C135" s="12">
        <v>15.55954</v>
      </c>
      <c r="D135" s="12">
        <v>51.493869369999999</v>
      </c>
      <c r="E135" s="8">
        <v>20676</v>
      </c>
      <c r="F135" s="12">
        <v>2.8677724383816461</v>
      </c>
      <c r="G135" s="13">
        <v>10.649999999999977</v>
      </c>
      <c r="H135" s="10" t="s">
        <v>143</v>
      </c>
      <c r="I135" s="10">
        <v>43950</v>
      </c>
      <c r="J135" s="12">
        <v>13.40202</v>
      </c>
      <c r="K135" s="12">
        <v>43.245794005</v>
      </c>
      <c r="L135" s="8">
        <v>23705</v>
      </c>
      <c r="M135" s="12">
        <v>4.2669233237086983</v>
      </c>
      <c r="N135" s="12">
        <v>13.349999999999966</v>
      </c>
      <c r="O135" s="12" t="s">
        <v>143</v>
      </c>
      <c r="P135" s="10">
        <v>43949</v>
      </c>
      <c r="Q135" s="12">
        <v>8.1150000000000002</v>
      </c>
      <c r="R135" s="12">
        <v>25.291504100000001</v>
      </c>
      <c r="S135">
        <v>12310</v>
      </c>
      <c r="T135" s="12">
        <v>2.4673202614379122</v>
      </c>
      <c r="U135" s="12">
        <v>8.9499999999999886</v>
      </c>
      <c r="V135" s="12" t="s">
        <v>143</v>
      </c>
      <c r="W135" s="7">
        <v>43948</v>
      </c>
      <c r="X135" s="12">
        <v>8.5344300000000004</v>
      </c>
      <c r="Y135" s="12">
        <v>26.278177424999999</v>
      </c>
      <c r="Z135" s="8">
        <v>11532</v>
      </c>
      <c r="AA135" s="12">
        <v>0.54312047399604257</v>
      </c>
      <c r="AB135" s="12">
        <v>6.0999999999999659</v>
      </c>
      <c r="AC135" s="8" t="s">
        <v>143</v>
      </c>
      <c r="AD135" s="10">
        <v>43945</v>
      </c>
      <c r="AE135" s="12">
        <v>13.49985</v>
      </c>
      <c r="AF135" s="12">
        <v>41.140027535000002</v>
      </c>
      <c r="AG135" s="8">
        <v>13674</v>
      </c>
      <c r="AH135" s="12">
        <v>0.29644268774702803</v>
      </c>
      <c r="AI135">
        <v>11.25</v>
      </c>
      <c r="AJ135" s="12" t="s">
        <v>143</v>
      </c>
      <c r="AK135" s="7">
        <v>43944</v>
      </c>
      <c r="AL135" s="12">
        <v>9.0296199999999995</v>
      </c>
      <c r="AM135" s="12">
        <v>27.147332464999998</v>
      </c>
      <c r="AN135" s="8">
        <v>14012</v>
      </c>
      <c r="AO135" s="12">
        <v>1.5151515151515151</v>
      </c>
      <c r="AP135" s="12">
        <v>11.050000000000011</v>
      </c>
      <c r="AQ135" t="s">
        <v>143</v>
      </c>
      <c r="AR135" s="10">
        <v>43943</v>
      </c>
      <c r="AS135" s="12">
        <v>9.0887600000000006</v>
      </c>
      <c r="AT135" s="12">
        <v>26.757337405000001</v>
      </c>
      <c r="AU135">
        <v>9807</v>
      </c>
      <c r="AV135" s="12">
        <v>1.1833304750471578</v>
      </c>
      <c r="AW135" s="12">
        <v>12</v>
      </c>
      <c r="AX135" s="10" t="s">
        <v>143</v>
      </c>
      <c r="AY135" s="10">
        <v>43942</v>
      </c>
      <c r="AZ135" s="12">
        <v>3.7409300000000001</v>
      </c>
      <c r="BA135" s="12">
        <v>10.9175322</v>
      </c>
      <c r="BB135" s="8">
        <v>7210</v>
      </c>
      <c r="BC135" s="12">
        <v>-1.9055649241146635</v>
      </c>
      <c r="BD135" s="12">
        <v>5.5</v>
      </c>
      <c r="BE135" s="12" t="s">
        <v>143</v>
      </c>
      <c r="BF135" s="10">
        <v>43941</v>
      </c>
      <c r="BG135" s="12">
        <v>34.647199999999998</v>
      </c>
      <c r="BH135" s="12">
        <v>104.01658990499999</v>
      </c>
      <c r="BI135">
        <v>18193</v>
      </c>
      <c r="BJ135" s="12">
        <v>-1.4278598704964154</v>
      </c>
      <c r="BK135" s="12">
        <v>16.649999999999977</v>
      </c>
      <c r="BL135" s="12" t="s">
        <v>143</v>
      </c>
      <c r="BM135" s="7">
        <v>43938</v>
      </c>
      <c r="BN135" s="12">
        <v>25.151700000000002</v>
      </c>
      <c r="BO135" s="12">
        <v>76.120596004999996</v>
      </c>
      <c r="BP135" s="8">
        <v>25503</v>
      </c>
      <c r="BQ135" s="12">
        <v>0.63651591289781484</v>
      </c>
      <c r="BR135" s="12">
        <v>11.399999999999977</v>
      </c>
      <c r="BS135" t="s">
        <v>143</v>
      </c>
      <c r="BT135" s="10">
        <v>43937</v>
      </c>
      <c r="BU135" s="12">
        <v>8.9320299999999992</v>
      </c>
      <c r="BV135" s="12">
        <v>26.553062555</v>
      </c>
      <c r="BW135" s="8">
        <v>14601</v>
      </c>
      <c r="BX135" s="12">
        <v>0</v>
      </c>
      <c r="BY135">
        <v>8</v>
      </c>
      <c r="BZ135" s="12" t="s">
        <v>143</v>
      </c>
      <c r="CA135" s="7">
        <v>43936</v>
      </c>
      <c r="CB135" s="12">
        <v>24.722840000000001</v>
      </c>
      <c r="CC135" s="12">
        <v>75.24646534</v>
      </c>
      <c r="CD135" s="8">
        <v>40423</v>
      </c>
      <c r="CE135" s="12">
        <v>1.3917525773195916</v>
      </c>
      <c r="CF135" s="12">
        <v>23.300000000000011</v>
      </c>
      <c r="CG135" s="12" t="s">
        <v>143</v>
      </c>
      <c r="CH135" s="10">
        <v>43934</v>
      </c>
      <c r="CI135" s="12">
        <v>11.121600000000001</v>
      </c>
      <c r="CJ135" s="12">
        <v>32.186099845000001</v>
      </c>
      <c r="CK135" s="8">
        <v>13803</v>
      </c>
      <c r="CL135" s="12">
        <v>-2.1240441801189465</v>
      </c>
      <c r="CM135" s="12">
        <v>13.550000000000011</v>
      </c>
      <c r="CN135" s="12" t="s">
        <v>143</v>
      </c>
      <c r="CO135" s="10">
        <v>43930</v>
      </c>
      <c r="CP135" s="12">
        <v>8.7643299999999993</v>
      </c>
      <c r="CQ135" s="12">
        <v>25.88909877</v>
      </c>
      <c r="CR135" s="8">
        <v>15215</v>
      </c>
      <c r="CS135" s="12">
        <v>0.23984923762206223</v>
      </c>
      <c r="CT135" s="12">
        <v>8.7999999999999545</v>
      </c>
      <c r="CU135" s="12" t="s">
        <v>143</v>
      </c>
      <c r="CV135" s="10">
        <v>43929</v>
      </c>
      <c r="CW135" s="12">
        <v>7.6020099999999999</v>
      </c>
      <c r="CX135" s="12">
        <v>22.595295624999999</v>
      </c>
      <c r="CY135" s="8">
        <v>12690</v>
      </c>
      <c r="CZ135" s="12">
        <v>-0.53109474044886451</v>
      </c>
      <c r="DA135" s="12">
        <v>20.149999999999977</v>
      </c>
      <c r="DD135" t="str">
        <f t="shared" si="307"/>
        <v>TORNTPOWER</v>
      </c>
      <c r="DE135" s="12">
        <v>16.098468738294674</v>
      </c>
      <c r="DF135" s="12">
        <v>65.151201478743076</v>
      </c>
      <c r="DG135" s="12">
        <v>-4.9145637142726599</v>
      </c>
      <c r="DH135" s="12">
        <v>-36.781297569972999</v>
      </c>
      <c r="DI135" s="12">
        <v>49.506291516143548</v>
      </c>
      <c r="DJ135" s="12">
        <v>-0.65069382402001019</v>
      </c>
      <c r="DK135" s="12">
        <v>142.95455942773586</v>
      </c>
      <c r="DL135" s="12">
        <v>-89.202792722067016</v>
      </c>
      <c r="DM135" s="12">
        <v>37.752915309899507</v>
      </c>
      <c r="DN135" s="12">
        <v>181.58996331181157</v>
      </c>
      <c r="DO135" s="12">
        <v>-63.871343259916749</v>
      </c>
      <c r="DP135" s="12">
        <v>122.29571284707237</v>
      </c>
      <c r="DQ135" s="12">
        <v>26.896180312699336</v>
      </c>
      <c r="DT135" t="str">
        <f t="shared" si="308"/>
        <v>TORNTPOWER</v>
      </c>
      <c r="DU135" s="13">
        <v>19.072549261198375</v>
      </c>
      <c r="DV135" s="13">
        <v>70.989411440342138</v>
      </c>
      <c r="DW135" s="13">
        <v>-3.7547251053313802</v>
      </c>
      <c r="DX135" s="13">
        <v>-36.125036857003167</v>
      </c>
      <c r="DY135" s="13">
        <v>51.543535955292263</v>
      </c>
      <c r="DZ135" s="13">
        <v>1.457525665192384</v>
      </c>
      <c r="EA135" s="13">
        <v>145.08594904808248</v>
      </c>
      <c r="EB135" s="13">
        <v>-89.504047181347559</v>
      </c>
      <c r="EC135" s="13">
        <v>36.647103890473531</v>
      </c>
      <c r="ED135" s="13">
        <v>186.67350836586013</v>
      </c>
      <c r="EE135" s="13">
        <v>-64.711880571372504</v>
      </c>
      <c r="EF135" s="13">
        <v>133.78559596337448</v>
      </c>
      <c r="EG135" s="13">
        <v>24.322982931707518</v>
      </c>
      <c r="EI135" t="str">
        <f t="shared" si="309"/>
        <v>TORNTPOWER</v>
      </c>
      <c r="EJ135" s="12">
        <f t="shared" si="372"/>
        <v>15.55954</v>
      </c>
      <c r="EK135" s="12">
        <f t="shared" si="373"/>
        <v>13.40202</v>
      </c>
      <c r="EL135" s="12">
        <f t="shared" si="374"/>
        <v>8.1150000000000002</v>
      </c>
      <c r="EM135" s="12">
        <f t="shared" si="375"/>
        <v>8.5344300000000004</v>
      </c>
      <c r="EN135" s="12">
        <f t="shared" si="376"/>
        <v>13.49985</v>
      </c>
      <c r="EO135" s="12">
        <f t="shared" si="377"/>
        <v>9.0296199999999995</v>
      </c>
      <c r="EP135" s="12">
        <f t="shared" si="378"/>
        <v>9.0887600000000006</v>
      </c>
      <c r="EQ135" s="12">
        <f t="shared" si="379"/>
        <v>3.7409300000000001</v>
      </c>
      <c r="ER135" s="12">
        <f t="shared" si="380"/>
        <v>34.647199999999998</v>
      </c>
      <c r="ES135" s="12">
        <f t="shared" si="381"/>
        <v>25.151700000000002</v>
      </c>
      <c r="ET135" s="12">
        <f t="shared" si="382"/>
        <v>8.9320299999999992</v>
      </c>
      <c r="EU135" s="12">
        <f t="shared" si="383"/>
        <v>24.722840000000001</v>
      </c>
      <c r="EV135" s="12">
        <f t="shared" si="384"/>
        <v>11.121600000000001</v>
      </c>
      <c r="EW135" s="12">
        <f t="shared" si="385"/>
        <v>8.7643299999999993</v>
      </c>
      <c r="EZ135" s="10" t="str">
        <f t="shared" si="310"/>
        <v>TORNTPOWER</v>
      </c>
      <c r="FA135" s="12">
        <f t="shared" si="386"/>
        <v>10.017150000000001</v>
      </c>
      <c r="FB135" s="12">
        <f t="shared" si="387"/>
        <v>10.516184000000001</v>
      </c>
      <c r="FC135" s="12">
        <f t="shared" si="388"/>
        <v>12.50722625</v>
      </c>
      <c r="FD135" s="12">
        <f t="shared" si="389"/>
        <v>13.750023846153848</v>
      </c>
      <c r="FF135" s="12"/>
      <c r="FG135" s="10" t="str">
        <f t="shared" si="311"/>
        <v>TORNTPOWER</v>
      </c>
      <c r="FH135" s="12">
        <f t="shared" si="312"/>
        <v>51.493869369999999</v>
      </c>
      <c r="FI135" s="12">
        <f t="shared" si="313"/>
        <v>43.245794005</v>
      </c>
      <c r="FJ135" s="12">
        <f t="shared" si="314"/>
        <v>25.291504100000001</v>
      </c>
      <c r="FK135" s="12">
        <f t="shared" si="315"/>
        <v>26.278177424999999</v>
      </c>
      <c r="FL135" s="12">
        <f t="shared" si="316"/>
        <v>41.140027535000002</v>
      </c>
      <c r="FM135" s="12">
        <f t="shared" si="317"/>
        <v>27.147332464999998</v>
      </c>
      <c r="FN135" s="12">
        <f t="shared" si="318"/>
        <v>26.757337405000001</v>
      </c>
      <c r="FO135" s="12">
        <f t="shared" si="319"/>
        <v>10.9175322</v>
      </c>
      <c r="FP135" s="12">
        <f t="shared" si="320"/>
        <v>104.01658990499999</v>
      </c>
      <c r="FQ135" s="12">
        <f t="shared" si="321"/>
        <v>76.120596004999996</v>
      </c>
      <c r="FR135" s="12">
        <f t="shared" si="322"/>
        <v>26.553062555</v>
      </c>
      <c r="FS135" s="12">
        <f t="shared" si="323"/>
        <v>75.24646534</v>
      </c>
      <c r="FT135" s="12">
        <f t="shared" si="324"/>
        <v>32.186099845000001</v>
      </c>
      <c r="FU135" s="12">
        <f t="shared" si="325"/>
        <v>25.88909877</v>
      </c>
      <c r="FX135" s="10" t="str">
        <f t="shared" si="326"/>
        <v>TORNTPOWER</v>
      </c>
      <c r="FY135" s="12">
        <f t="shared" si="390"/>
        <v>31.605158509999999</v>
      </c>
      <c r="FZ135" s="12">
        <f t="shared" si="391"/>
        <v>32.620567106000003</v>
      </c>
      <c r="GA135" s="12">
        <f t="shared" si="392"/>
        <v>38.099286880000008</v>
      </c>
      <c r="GB135" s="12">
        <f t="shared" si="393"/>
        <v>41.599201350384618</v>
      </c>
      <c r="GE135" s="10" t="str">
        <f t="shared" si="327"/>
        <v>TORNTPOWER</v>
      </c>
      <c r="GF135" s="8">
        <f t="shared" si="328"/>
        <v>20676</v>
      </c>
      <c r="GG135" s="8">
        <f t="shared" si="329"/>
        <v>23705</v>
      </c>
      <c r="GH135">
        <f t="shared" si="330"/>
        <v>12310</v>
      </c>
      <c r="GI135" s="8">
        <f t="shared" si="331"/>
        <v>11532</v>
      </c>
      <c r="GJ135" s="8">
        <f t="shared" si="332"/>
        <v>13674</v>
      </c>
      <c r="GK135" s="8">
        <f t="shared" si="333"/>
        <v>14012</v>
      </c>
      <c r="GL135">
        <f t="shared" si="334"/>
        <v>9807</v>
      </c>
      <c r="GM135" s="8">
        <f t="shared" si="335"/>
        <v>7210</v>
      </c>
      <c r="GN135" s="8">
        <f t="shared" si="336"/>
        <v>18193</v>
      </c>
      <c r="GO135" s="8">
        <f t="shared" si="337"/>
        <v>25503</v>
      </c>
      <c r="GP135" s="8">
        <f t="shared" si="338"/>
        <v>14601</v>
      </c>
      <c r="GQ135" s="8">
        <f t="shared" si="339"/>
        <v>40423</v>
      </c>
      <c r="GR135" s="8">
        <f t="shared" si="340"/>
        <v>13803</v>
      </c>
      <c r="GS135" s="8">
        <f t="shared" si="341"/>
        <v>15215</v>
      </c>
      <c r="GV135" s="10" t="str">
        <f t="shared" si="306"/>
        <v>TORNTPOWER</v>
      </c>
      <c r="GW135" s="8">
        <f t="shared" si="394"/>
        <v>15849</v>
      </c>
      <c r="GX135" s="8">
        <f t="shared" si="395"/>
        <v>15046.6</v>
      </c>
      <c r="GY135" s="8">
        <f t="shared" si="396"/>
        <v>13805.375</v>
      </c>
      <c r="GZ135" s="8">
        <f t="shared" si="397"/>
        <v>16922.153846153848</v>
      </c>
      <c r="HC135" s="10" t="str">
        <f t="shared" si="342"/>
        <v>TORNTPOWER</v>
      </c>
      <c r="HD135" s="12">
        <f t="shared" si="343"/>
        <v>2.8677724383816461</v>
      </c>
      <c r="HE135" s="12">
        <f t="shared" si="344"/>
        <v>4.2669233237086983</v>
      </c>
      <c r="HF135" s="12">
        <f t="shared" si="345"/>
        <v>2.4673202614379122</v>
      </c>
      <c r="HG135" s="12">
        <f t="shared" si="346"/>
        <v>0.54312047399604257</v>
      </c>
      <c r="HH135" s="12">
        <f t="shared" si="347"/>
        <v>0.29644268774702803</v>
      </c>
      <c r="HI135" s="12">
        <f t="shared" si="348"/>
        <v>1.5151515151515151</v>
      </c>
      <c r="HJ135" s="12">
        <f t="shared" si="349"/>
        <v>1.1833304750471578</v>
      </c>
      <c r="HK135" s="12">
        <f t="shared" si="350"/>
        <v>-1.9055649241146635</v>
      </c>
      <c r="HL135" s="12">
        <f t="shared" si="351"/>
        <v>-1.4278598704964154</v>
      </c>
      <c r="HM135" s="12">
        <f t="shared" si="352"/>
        <v>0.63651591289781484</v>
      </c>
      <c r="HN135" s="12">
        <f t="shared" si="353"/>
        <v>0</v>
      </c>
      <c r="HO135" s="12">
        <f t="shared" si="354"/>
        <v>1.3917525773195916</v>
      </c>
      <c r="HP135" s="12">
        <f t="shared" si="355"/>
        <v>-2.1240441801189465</v>
      </c>
      <c r="HQ135" s="12">
        <f t="shared" si="356"/>
        <v>0.23984923762206223</v>
      </c>
      <c r="HT135" s="10" t="str">
        <f t="shared" si="357"/>
        <v>TORNTPOWER</v>
      </c>
      <c r="HU135" s="13">
        <f t="shared" si="358"/>
        <v>10.649999999999977</v>
      </c>
      <c r="HV135" s="12">
        <f t="shared" si="359"/>
        <v>13.349999999999966</v>
      </c>
      <c r="HW135" s="12">
        <f t="shared" si="360"/>
        <v>8.9499999999999886</v>
      </c>
      <c r="HX135" s="12">
        <f t="shared" si="361"/>
        <v>6.0999999999999659</v>
      </c>
      <c r="HY135">
        <f t="shared" si="362"/>
        <v>11.25</v>
      </c>
      <c r="HZ135" s="12">
        <f t="shared" si="363"/>
        <v>11.050000000000011</v>
      </c>
      <c r="IA135" s="12">
        <f t="shared" si="364"/>
        <v>12</v>
      </c>
      <c r="IB135" s="12">
        <f t="shared" si="365"/>
        <v>5.5</v>
      </c>
      <c r="IC135" s="12">
        <f t="shared" si="366"/>
        <v>16.649999999999977</v>
      </c>
      <c r="ID135" s="12">
        <f t="shared" si="367"/>
        <v>11.399999999999977</v>
      </c>
      <c r="IE135">
        <f t="shared" si="368"/>
        <v>8</v>
      </c>
      <c r="IF135" s="12">
        <f t="shared" si="369"/>
        <v>23.300000000000011</v>
      </c>
      <c r="IG135" s="12">
        <f t="shared" si="370"/>
        <v>13.550000000000011</v>
      </c>
      <c r="IH135" s="12">
        <f t="shared" si="371"/>
        <v>8.7999999999999545</v>
      </c>
      <c r="II135" s="13" t="str">
        <f t="shared" si="398"/>
        <v/>
      </c>
      <c r="IJ135" t="str">
        <f t="shared" si="399"/>
        <v/>
      </c>
      <c r="IK135" t="str">
        <f t="shared" si="400"/>
        <v/>
      </c>
      <c r="IL135" t="str">
        <f t="shared" si="401"/>
        <v/>
      </c>
    </row>
    <row r="136" spans="1:246" x14ac:dyDescent="0.25">
      <c r="A136" t="s">
        <v>144</v>
      </c>
      <c r="B136" s="10">
        <v>43951</v>
      </c>
      <c r="C136" s="12">
        <v>82.201499999999996</v>
      </c>
      <c r="D136" s="12">
        <v>264.16228274000002</v>
      </c>
      <c r="E136" s="8">
        <v>119600</v>
      </c>
      <c r="F136" s="12">
        <v>6.0409223773952654</v>
      </c>
      <c r="G136" s="13">
        <v>22.900000000000034</v>
      </c>
      <c r="H136" s="10" t="s">
        <v>144</v>
      </c>
      <c r="I136" s="10">
        <v>43950</v>
      </c>
      <c r="J136" s="12">
        <v>42.711219999999997</v>
      </c>
      <c r="K136" s="12">
        <v>130.102923745</v>
      </c>
      <c r="L136" s="8">
        <v>58650</v>
      </c>
      <c r="M136" s="12">
        <v>4.4549443131960809</v>
      </c>
      <c r="N136" s="12">
        <v>18.899999999999977</v>
      </c>
      <c r="O136" s="12" t="s">
        <v>144</v>
      </c>
      <c r="P136" s="10">
        <v>43949</v>
      </c>
      <c r="Q136" s="12">
        <v>39.948639999999997</v>
      </c>
      <c r="R136" s="12">
        <v>118.33980643</v>
      </c>
      <c r="S136">
        <v>48286</v>
      </c>
      <c r="T136" s="12">
        <v>-1.4868025392582653</v>
      </c>
      <c r="U136" s="12">
        <v>13.399999999999977</v>
      </c>
      <c r="V136" s="12" t="s">
        <v>144</v>
      </c>
      <c r="W136" s="7">
        <v>43948</v>
      </c>
      <c r="X136" s="12">
        <v>26.583649999999999</v>
      </c>
      <c r="Y136" s="12">
        <v>79.599646425000003</v>
      </c>
      <c r="Z136" s="8">
        <v>42186</v>
      </c>
      <c r="AA136" s="12">
        <v>0.75757575757575757</v>
      </c>
      <c r="AB136" s="12">
        <v>10.149999999999977</v>
      </c>
      <c r="AC136" s="8" t="s">
        <v>144</v>
      </c>
      <c r="AD136" s="10">
        <v>43945</v>
      </c>
      <c r="AE136" s="12">
        <v>41.635800000000003</v>
      </c>
      <c r="AF136" s="12">
        <v>122.46959484000001</v>
      </c>
      <c r="AG136" s="8">
        <v>42686</v>
      </c>
      <c r="AH136" s="12">
        <v>-1.2882717082148312</v>
      </c>
      <c r="AI136">
        <v>12.949999999999989</v>
      </c>
      <c r="AJ136" s="12" t="s">
        <v>144</v>
      </c>
      <c r="AK136" s="7">
        <v>43944</v>
      </c>
      <c r="AL136" s="12">
        <v>27.711469999999998</v>
      </c>
      <c r="AM136" s="12">
        <v>83.52904829500001</v>
      </c>
      <c r="AN136" s="8">
        <v>30165</v>
      </c>
      <c r="AO136" s="12">
        <v>-1.5369360436291635</v>
      </c>
      <c r="AP136" s="12">
        <v>9.1499999999999773</v>
      </c>
      <c r="AQ136" t="s">
        <v>144</v>
      </c>
      <c r="AR136" s="10">
        <v>43943</v>
      </c>
      <c r="AS136" s="12">
        <v>68.136989999999997</v>
      </c>
      <c r="AT136" s="12">
        <v>206.523414675</v>
      </c>
      <c r="AU136">
        <v>55828</v>
      </c>
      <c r="AV136" s="12">
        <v>-2.2343674650377716</v>
      </c>
      <c r="AW136" s="12">
        <v>15.25</v>
      </c>
      <c r="AX136" s="10" t="s">
        <v>144</v>
      </c>
      <c r="AY136" s="10">
        <v>43942</v>
      </c>
      <c r="AZ136" s="12">
        <v>39.395659999999999</v>
      </c>
      <c r="BA136" s="12">
        <v>120.04107881500001</v>
      </c>
      <c r="BB136" s="8">
        <v>46147</v>
      </c>
      <c r="BC136" s="12">
        <v>0.30889286294911023</v>
      </c>
      <c r="BD136" s="12">
        <v>20.699999999999989</v>
      </c>
      <c r="BE136" s="12" t="s">
        <v>144</v>
      </c>
      <c r="BF136" s="10">
        <v>43941</v>
      </c>
      <c r="BG136" s="12">
        <v>71.277389999999997</v>
      </c>
      <c r="BH136" s="12">
        <v>220.20868253499998</v>
      </c>
      <c r="BI136">
        <v>100403</v>
      </c>
      <c r="BJ136" s="12">
        <v>1.8109320485130382</v>
      </c>
      <c r="BK136" s="12">
        <v>18.899999999999977</v>
      </c>
      <c r="BL136" s="12" t="s">
        <v>144</v>
      </c>
      <c r="BM136" s="7">
        <v>43938</v>
      </c>
      <c r="BN136" s="12">
        <v>90.916830000000004</v>
      </c>
      <c r="BO136" s="12">
        <v>267.14697069499999</v>
      </c>
      <c r="BP136" s="8">
        <v>88999</v>
      </c>
      <c r="BQ136" s="12">
        <v>8.6350470673425139</v>
      </c>
      <c r="BR136" s="12">
        <v>20.600000000000023</v>
      </c>
      <c r="BS136" t="s">
        <v>144</v>
      </c>
      <c r="BT136" s="10">
        <v>43937</v>
      </c>
      <c r="BU136" s="12">
        <v>67.285700000000006</v>
      </c>
      <c r="BV136" s="12">
        <v>182.05185772999999</v>
      </c>
      <c r="BW136" s="8">
        <v>52962</v>
      </c>
      <c r="BX136" s="12">
        <v>0.45240680419833507</v>
      </c>
      <c r="BY136">
        <v>14.800000000000011</v>
      </c>
      <c r="BZ136" s="12" t="s">
        <v>144</v>
      </c>
      <c r="CA136" s="7">
        <v>43936</v>
      </c>
      <c r="CB136" s="12">
        <v>51.523269999999997</v>
      </c>
      <c r="CC136" s="12">
        <v>147.85344169500001</v>
      </c>
      <c r="CD136" s="8">
        <v>64752</v>
      </c>
      <c r="CE136" s="12">
        <v>-5.1069703243616322</v>
      </c>
      <c r="CF136" s="12">
        <v>25.299999999999955</v>
      </c>
      <c r="CG136" s="12" t="s">
        <v>144</v>
      </c>
      <c r="CH136" s="10">
        <v>43934</v>
      </c>
      <c r="CI136" s="12">
        <v>24.202200000000001</v>
      </c>
      <c r="CJ136" s="12">
        <v>70.728848735</v>
      </c>
      <c r="CK136" s="8">
        <v>54654</v>
      </c>
      <c r="CL136" s="12">
        <v>-5.0032701111837836</v>
      </c>
      <c r="CM136" s="12">
        <v>19.899999999999977</v>
      </c>
      <c r="CN136" s="12" t="s">
        <v>144</v>
      </c>
      <c r="CO136" s="10">
        <v>43930</v>
      </c>
      <c r="CP136" s="12">
        <v>53.310040000000001</v>
      </c>
      <c r="CQ136" s="12">
        <v>160.02800822500001</v>
      </c>
      <c r="CR136" s="8">
        <v>75690</v>
      </c>
      <c r="CS136" s="12">
        <v>7.3802028681357195</v>
      </c>
      <c r="CT136" s="12">
        <v>26.099999999999966</v>
      </c>
      <c r="CU136" s="12" t="s">
        <v>144</v>
      </c>
      <c r="CV136" s="10">
        <v>43929</v>
      </c>
      <c r="CW136" s="12">
        <v>60.25235</v>
      </c>
      <c r="CX136" s="12">
        <v>167.22311694999999</v>
      </c>
      <c r="CY136" s="8">
        <v>67223</v>
      </c>
      <c r="CZ136" s="12">
        <v>7.9803328290469082</v>
      </c>
      <c r="DA136" s="12">
        <v>27</v>
      </c>
      <c r="DD136" t="str">
        <f t="shared" si="307"/>
        <v>TVSMOTOR</v>
      </c>
      <c r="DE136" s="12">
        <v>92.458796541049409</v>
      </c>
      <c r="DF136" s="12">
        <v>6.9153292827991137</v>
      </c>
      <c r="DG136" s="12">
        <v>50.275225561576377</v>
      </c>
      <c r="DH136" s="12">
        <v>-36.151941358158126</v>
      </c>
      <c r="DI136" s="12">
        <v>50.247532880789095</v>
      </c>
      <c r="DJ136" s="12">
        <v>-59.329770804375123</v>
      </c>
      <c r="DK136" s="12">
        <v>72.955574294224277</v>
      </c>
      <c r="DL136" s="12">
        <v>-44.729092914316865</v>
      </c>
      <c r="DM136" s="12">
        <v>-21.601545060469011</v>
      </c>
      <c r="DN136" s="12">
        <v>35.120582828149217</v>
      </c>
      <c r="DO136" s="12">
        <v>30.5928369841433</v>
      </c>
      <c r="DP136" s="12">
        <v>112.88672104188873</v>
      </c>
      <c r="DQ136" s="12">
        <v>-54.601047007280421</v>
      </c>
      <c r="DT136" t="str">
        <f t="shared" si="308"/>
        <v>TVSMOTOR</v>
      </c>
      <c r="DU136" s="13">
        <v>103.04100410360846</v>
      </c>
      <c r="DV136" s="13">
        <v>9.9401187731011582</v>
      </c>
      <c r="DW136" s="13">
        <v>48.66875890146266</v>
      </c>
      <c r="DX136" s="13">
        <v>-35.004564578667306</v>
      </c>
      <c r="DY136" s="13">
        <v>46.619167032136481</v>
      </c>
      <c r="DZ136" s="13">
        <v>-59.554683701871149</v>
      </c>
      <c r="EA136" s="13">
        <v>72.043950882248652</v>
      </c>
      <c r="EB136" s="13">
        <v>-45.487581400919254</v>
      </c>
      <c r="EC136" s="13">
        <v>-17.570211647127067</v>
      </c>
      <c r="ED136" s="13">
        <v>46.742238187541069</v>
      </c>
      <c r="EE136" s="13">
        <v>23.129942490988</v>
      </c>
      <c r="EF136" s="13">
        <v>109.04262452929633</v>
      </c>
      <c r="EG136" s="13">
        <v>-55.802206426543187</v>
      </c>
      <c r="EI136" t="str">
        <f t="shared" si="309"/>
        <v>TVSMOTOR</v>
      </c>
      <c r="EJ136" s="12">
        <f t="shared" si="372"/>
        <v>82.201499999999996</v>
      </c>
      <c r="EK136" s="12">
        <f t="shared" si="373"/>
        <v>42.711219999999997</v>
      </c>
      <c r="EL136" s="12">
        <f t="shared" si="374"/>
        <v>39.948639999999997</v>
      </c>
      <c r="EM136" s="12">
        <f t="shared" si="375"/>
        <v>26.583649999999999</v>
      </c>
      <c r="EN136" s="12">
        <f t="shared" si="376"/>
        <v>41.635800000000003</v>
      </c>
      <c r="EO136" s="12">
        <f t="shared" si="377"/>
        <v>27.711469999999998</v>
      </c>
      <c r="EP136" s="12">
        <f t="shared" si="378"/>
        <v>68.136989999999997</v>
      </c>
      <c r="EQ136" s="12">
        <f t="shared" si="379"/>
        <v>39.395659999999999</v>
      </c>
      <c r="ER136" s="12">
        <f t="shared" si="380"/>
        <v>71.277389999999997</v>
      </c>
      <c r="ES136" s="12">
        <f t="shared" si="381"/>
        <v>90.916830000000004</v>
      </c>
      <c r="ET136" s="12">
        <f t="shared" si="382"/>
        <v>67.285700000000006</v>
      </c>
      <c r="EU136" s="12">
        <f t="shared" si="383"/>
        <v>51.523269999999997</v>
      </c>
      <c r="EV136" s="12">
        <f t="shared" si="384"/>
        <v>24.202200000000001</v>
      </c>
      <c r="EW136" s="12">
        <f t="shared" si="385"/>
        <v>53.310040000000001</v>
      </c>
      <c r="EZ136" s="10" t="str">
        <f t="shared" si="310"/>
        <v>TVSMOTOR</v>
      </c>
      <c r="FA136" s="12">
        <f t="shared" si="386"/>
        <v>36.414503333333329</v>
      </c>
      <c r="FB136" s="12">
        <f t="shared" si="387"/>
        <v>35.718155999999993</v>
      </c>
      <c r="FC136" s="12">
        <f t="shared" si="388"/>
        <v>44.675102499999994</v>
      </c>
      <c r="FD136" s="12">
        <f t="shared" si="389"/>
        <v>49.587604615384606</v>
      </c>
      <c r="FF136" s="12"/>
      <c r="FG136" s="10" t="str">
        <f t="shared" si="311"/>
        <v>TVSMOTOR</v>
      </c>
      <c r="FH136" s="12">
        <f t="shared" si="312"/>
        <v>264.16228274000002</v>
      </c>
      <c r="FI136" s="12">
        <f t="shared" si="313"/>
        <v>130.102923745</v>
      </c>
      <c r="FJ136" s="12">
        <f t="shared" si="314"/>
        <v>118.33980643</v>
      </c>
      <c r="FK136" s="12">
        <f t="shared" si="315"/>
        <v>79.599646425000003</v>
      </c>
      <c r="FL136" s="12">
        <f t="shared" si="316"/>
        <v>122.46959484000001</v>
      </c>
      <c r="FM136" s="12">
        <f t="shared" si="317"/>
        <v>83.52904829500001</v>
      </c>
      <c r="FN136" s="12">
        <f t="shared" si="318"/>
        <v>206.523414675</v>
      </c>
      <c r="FO136" s="12">
        <f t="shared" si="319"/>
        <v>120.04107881500001</v>
      </c>
      <c r="FP136" s="12">
        <f t="shared" si="320"/>
        <v>220.20868253499998</v>
      </c>
      <c r="FQ136" s="12">
        <f t="shared" si="321"/>
        <v>267.14697069499999</v>
      </c>
      <c r="FR136" s="12">
        <f t="shared" si="322"/>
        <v>182.05185772999999</v>
      </c>
      <c r="FS136" s="12">
        <f t="shared" si="323"/>
        <v>147.85344169500001</v>
      </c>
      <c r="FT136" s="12">
        <f t="shared" si="324"/>
        <v>70.728848735</v>
      </c>
      <c r="FU136" s="12">
        <f t="shared" si="325"/>
        <v>160.02800822500001</v>
      </c>
      <c r="FX136" s="10" t="str">
        <f t="shared" si="326"/>
        <v>TVSMOTOR</v>
      </c>
      <c r="FY136" s="12">
        <f t="shared" si="390"/>
        <v>109.34745886666667</v>
      </c>
      <c r="FZ136" s="12">
        <f t="shared" si="391"/>
        <v>106.80820394700001</v>
      </c>
      <c r="GA136" s="12">
        <f t="shared" si="392"/>
        <v>135.10177447000001</v>
      </c>
      <c r="GB136" s="12">
        <f t="shared" si="393"/>
        <v>146.81717867999998</v>
      </c>
      <c r="GE136" s="10" t="str">
        <f t="shared" si="327"/>
        <v>TVSMOTOR</v>
      </c>
      <c r="GF136" s="8">
        <f t="shared" si="328"/>
        <v>119600</v>
      </c>
      <c r="GG136" s="8">
        <f t="shared" si="329"/>
        <v>58650</v>
      </c>
      <c r="GH136">
        <f t="shared" si="330"/>
        <v>48286</v>
      </c>
      <c r="GI136" s="8">
        <f t="shared" si="331"/>
        <v>42186</v>
      </c>
      <c r="GJ136" s="8">
        <f t="shared" si="332"/>
        <v>42686</v>
      </c>
      <c r="GK136" s="8">
        <f t="shared" si="333"/>
        <v>30165</v>
      </c>
      <c r="GL136">
        <f t="shared" si="334"/>
        <v>55828</v>
      </c>
      <c r="GM136" s="8">
        <f t="shared" si="335"/>
        <v>46147</v>
      </c>
      <c r="GN136" s="8">
        <f t="shared" si="336"/>
        <v>100403</v>
      </c>
      <c r="GO136" s="8">
        <f t="shared" si="337"/>
        <v>88999</v>
      </c>
      <c r="GP136" s="8">
        <f t="shared" si="338"/>
        <v>52962</v>
      </c>
      <c r="GQ136" s="8">
        <f t="shared" si="339"/>
        <v>64752</v>
      </c>
      <c r="GR136" s="8">
        <f t="shared" si="340"/>
        <v>54654</v>
      </c>
      <c r="GS136" s="8">
        <f t="shared" si="341"/>
        <v>75690</v>
      </c>
      <c r="GV136" s="10" t="str">
        <f t="shared" si="306"/>
        <v>TVSMOTOR</v>
      </c>
      <c r="GW136" s="8">
        <f t="shared" si="394"/>
        <v>49707.333333333336</v>
      </c>
      <c r="GX136" s="8">
        <f t="shared" si="395"/>
        <v>44394.6</v>
      </c>
      <c r="GY136" s="8">
        <f t="shared" si="396"/>
        <v>53043.875</v>
      </c>
      <c r="GZ136" s="8">
        <f t="shared" si="397"/>
        <v>58569.846153846156</v>
      </c>
      <c r="HC136" s="10" t="str">
        <f t="shared" si="342"/>
        <v>TVSMOTOR</v>
      </c>
      <c r="HD136" s="12">
        <f t="shared" si="343"/>
        <v>6.0409223773952654</v>
      </c>
      <c r="HE136" s="12">
        <f t="shared" si="344"/>
        <v>4.4549443131960809</v>
      </c>
      <c r="HF136" s="12">
        <f t="shared" si="345"/>
        <v>-1.4868025392582653</v>
      </c>
      <c r="HG136" s="12">
        <f t="shared" si="346"/>
        <v>0.75757575757575757</v>
      </c>
      <c r="HH136" s="12">
        <f t="shared" si="347"/>
        <v>-1.2882717082148312</v>
      </c>
      <c r="HI136" s="12">
        <f t="shared" si="348"/>
        <v>-1.5369360436291635</v>
      </c>
      <c r="HJ136" s="12">
        <f t="shared" si="349"/>
        <v>-2.2343674650377716</v>
      </c>
      <c r="HK136" s="12">
        <f t="shared" si="350"/>
        <v>0.30889286294911023</v>
      </c>
      <c r="HL136" s="12">
        <f t="shared" si="351"/>
        <v>1.8109320485130382</v>
      </c>
      <c r="HM136" s="12">
        <f t="shared" si="352"/>
        <v>8.6350470673425139</v>
      </c>
      <c r="HN136" s="12">
        <f t="shared" si="353"/>
        <v>0.45240680419833507</v>
      </c>
      <c r="HO136" s="12">
        <f t="shared" si="354"/>
        <v>-5.1069703243616322</v>
      </c>
      <c r="HP136" s="12">
        <f t="shared" si="355"/>
        <v>-5.0032701111837836</v>
      </c>
      <c r="HQ136" s="12">
        <f t="shared" si="356"/>
        <v>7.3802028681357195</v>
      </c>
      <c r="HT136" s="10" t="str">
        <f t="shared" si="357"/>
        <v>TVSMOTOR</v>
      </c>
      <c r="HU136" s="13">
        <f t="shared" si="358"/>
        <v>22.900000000000034</v>
      </c>
      <c r="HV136" s="12">
        <f t="shared" si="359"/>
        <v>18.899999999999977</v>
      </c>
      <c r="HW136" s="12">
        <f t="shared" si="360"/>
        <v>13.399999999999977</v>
      </c>
      <c r="HX136" s="12">
        <f t="shared" si="361"/>
        <v>10.149999999999977</v>
      </c>
      <c r="HY136">
        <f t="shared" si="362"/>
        <v>12.949999999999989</v>
      </c>
      <c r="HZ136" s="12">
        <f t="shared" si="363"/>
        <v>9.1499999999999773</v>
      </c>
      <c r="IA136" s="12">
        <f t="shared" si="364"/>
        <v>15.25</v>
      </c>
      <c r="IB136" s="12">
        <f t="shared" si="365"/>
        <v>20.699999999999989</v>
      </c>
      <c r="IC136" s="12">
        <f t="shared" si="366"/>
        <v>18.899999999999977</v>
      </c>
      <c r="ID136" s="12">
        <f t="shared" si="367"/>
        <v>20.600000000000023</v>
      </c>
      <c r="IE136">
        <f t="shared" si="368"/>
        <v>14.800000000000011</v>
      </c>
      <c r="IF136" s="12">
        <f t="shared" si="369"/>
        <v>25.299999999999955</v>
      </c>
      <c r="IG136" s="12">
        <f t="shared" si="370"/>
        <v>19.899999999999977</v>
      </c>
      <c r="IH136" s="12">
        <f t="shared" si="371"/>
        <v>26.099999999999966</v>
      </c>
      <c r="II136" s="13" t="str">
        <f t="shared" si="398"/>
        <v/>
      </c>
      <c r="IJ136" t="str">
        <f t="shared" si="399"/>
        <v/>
      </c>
      <c r="IK136" t="str">
        <f t="shared" si="400"/>
        <v/>
      </c>
      <c r="IL136" t="str">
        <f t="shared" si="401"/>
        <v/>
      </c>
    </row>
    <row r="137" spans="1:246" x14ac:dyDescent="0.25">
      <c r="A137" t="s">
        <v>145</v>
      </c>
      <c r="B137" s="10">
        <v>43951</v>
      </c>
      <c r="C137" s="12">
        <v>4.9971199999999998</v>
      </c>
      <c r="D137" s="12">
        <v>47.25745148</v>
      </c>
      <c r="E137" s="8">
        <v>17514</v>
      </c>
      <c r="F137" s="12">
        <v>-0.40790379827303308</v>
      </c>
      <c r="G137" s="13">
        <v>35.899999999999977</v>
      </c>
      <c r="H137" s="10" t="s">
        <v>145</v>
      </c>
      <c r="I137" s="10">
        <v>43950</v>
      </c>
      <c r="J137" s="12">
        <v>8.9976099999999999</v>
      </c>
      <c r="K137" s="12">
        <v>85.985686209999997</v>
      </c>
      <c r="L137" s="8">
        <v>47274</v>
      </c>
      <c r="M137" s="12">
        <v>1.9334049409237379</v>
      </c>
      <c r="N137" s="12">
        <v>36.850000000000023</v>
      </c>
      <c r="O137" s="12" t="s">
        <v>145</v>
      </c>
      <c r="P137" s="10">
        <v>43949</v>
      </c>
      <c r="Q137" s="12">
        <v>7.82294</v>
      </c>
      <c r="R137" s="12">
        <v>72.427085245000001</v>
      </c>
      <c r="S137">
        <v>27291</v>
      </c>
      <c r="T137" s="12">
        <v>2.8184520532863617</v>
      </c>
      <c r="U137" s="12">
        <v>37.149999999999977</v>
      </c>
      <c r="V137" s="12" t="s">
        <v>145</v>
      </c>
      <c r="W137" s="7">
        <v>43948</v>
      </c>
      <c r="X137" s="12">
        <v>6.1242200000000002</v>
      </c>
      <c r="Y137" s="12">
        <v>55.013590514999997</v>
      </c>
      <c r="Z137" s="8">
        <v>17991</v>
      </c>
      <c r="AA137" s="12">
        <v>3.4288958274198178</v>
      </c>
      <c r="AB137" s="12">
        <v>34.550000000000068</v>
      </c>
      <c r="AC137" s="8" t="s">
        <v>145</v>
      </c>
      <c r="AD137" s="10">
        <v>43945</v>
      </c>
      <c r="AE137" s="12">
        <v>10.4945</v>
      </c>
      <c r="AF137" s="12">
        <v>93.36374862000001</v>
      </c>
      <c r="AG137" s="8">
        <v>30862</v>
      </c>
      <c r="AH137" s="12">
        <v>-4.7826086956521738</v>
      </c>
      <c r="AI137">
        <v>58.649999999999977</v>
      </c>
      <c r="AJ137" s="12" t="s">
        <v>145</v>
      </c>
      <c r="AK137" s="7">
        <v>43944</v>
      </c>
      <c r="AL137" s="12">
        <v>9.0735100000000006</v>
      </c>
      <c r="AM137" s="12">
        <v>84.894334025000006</v>
      </c>
      <c r="AN137" s="8">
        <v>22770</v>
      </c>
      <c r="AO137" s="12">
        <v>-0.1622937516905599</v>
      </c>
      <c r="AP137" s="12">
        <v>38.200000000000045</v>
      </c>
      <c r="AQ137" t="s">
        <v>145</v>
      </c>
      <c r="AR137" s="10">
        <v>43943</v>
      </c>
      <c r="AS137" s="12">
        <v>11.699070000000001</v>
      </c>
      <c r="AT137" s="12">
        <v>107.238099615</v>
      </c>
      <c r="AU137">
        <v>28028</v>
      </c>
      <c r="AV137" s="12">
        <v>-0.25327369725710219</v>
      </c>
      <c r="AW137" s="12">
        <v>30.25</v>
      </c>
      <c r="AX137" s="10" t="s">
        <v>145</v>
      </c>
      <c r="AY137" s="10">
        <v>43942</v>
      </c>
      <c r="AZ137" s="12">
        <v>6.90198</v>
      </c>
      <c r="BA137" s="12">
        <v>63.841793189999997</v>
      </c>
      <c r="BB137" s="8">
        <v>29432</v>
      </c>
      <c r="BC137" s="12">
        <v>0.2109590523070192</v>
      </c>
      <c r="BD137" s="12">
        <v>35.25</v>
      </c>
      <c r="BE137" s="12" t="s">
        <v>145</v>
      </c>
      <c r="BF137" s="10">
        <v>43941</v>
      </c>
      <c r="BG137" s="12">
        <v>3.1662400000000002</v>
      </c>
      <c r="BH137" s="12">
        <v>29.244175275</v>
      </c>
      <c r="BI137">
        <v>15849</v>
      </c>
      <c r="BJ137" s="12">
        <v>-0.71378736650029273</v>
      </c>
      <c r="BK137" s="12">
        <v>21</v>
      </c>
      <c r="BL137" s="12" t="s">
        <v>145</v>
      </c>
      <c r="BM137" s="7">
        <v>43938</v>
      </c>
      <c r="BN137" s="12">
        <v>4.7237</v>
      </c>
      <c r="BO137" s="12">
        <v>43.597158774999997</v>
      </c>
      <c r="BP137" s="8">
        <v>22975</v>
      </c>
      <c r="BQ137" s="12">
        <v>0.5647263249348442</v>
      </c>
      <c r="BR137" s="12">
        <v>36</v>
      </c>
      <c r="BS137" t="s">
        <v>145</v>
      </c>
      <c r="BT137" s="10">
        <v>43937</v>
      </c>
      <c r="BU137" s="12">
        <v>4.0345300000000002</v>
      </c>
      <c r="BV137" s="12">
        <v>36.941426675000002</v>
      </c>
      <c r="BW137" s="8">
        <v>26142</v>
      </c>
      <c r="BX137" s="12">
        <v>0.99020734175829694</v>
      </c>
      <c r="BY137">
        <v>36.899999999999977</v>
      </c>
      <c r="BZ137" s="12" t="s">
        <v>145</v>
      </c>
      <c r="CA137" s="7">
        <v>43936</v>
      </c>
      <c r="CB137" s="12">
        <v>7.3849999999999998</v>
      </c>
      <c r="CC137" s="12">
        <v>69.187656404999998</v>
      </c>
      <c r="CD137" s="8">
        <v>34150</v>
      </c>
      <c r="CE137" s="12">
        <v>-3.4215928830868032</v>
      </c>
      <c r="CF137" s="12">
        <v>60.75</v>
      </c>
      <c r="CG137" s="12" t="s">
        <v>145</v>
      </c>
      <c r="CH137" s="10">
        <v>43934</v>
      </c>
      <c r="CI137" s="12">
        <v>8.0837199999999996</v>
      </c>
      <c r="CJ137" s="12">
        <v>77.261696154999996</v>
      </c>
      <c r="CK137" s="8">
        <v>51794</v>
      </c>
      <c r="CL137" s="12">
        <v>0.15351225451273576</v>
      </c>
      <c r="CM137" s="12">
        <v>27.75</v>
      </c>
      <c r="CN137" s="12" t="s">
        <v>145</v>
      </c>
      <c r="CO137" s="10">
        <v>43930</v>
      </c>
      <c r="CP137" s="12">
        <v>11.180009999999999</v>
      </c>
      <c r="CQ137" s="12">
        <v>106.30076424500001</v>
      </c>
      <c r="CR137" s="8">
        <v>59019</v>
      </c>
      <c r="CS137" s="12">
        <v>2.9653856636685791</v>
      </c>
      <c r="CT137" s="12">
        <v>61.600000000000023</v>
      </c>
      <c r="CU137" s="12" t="s">
        <v>145</v>
      </c>
      <c r="CV137" s="10">
        <v>43929</v>
      </c>
      <c r="CW137" s="12">
        <v>5.0442299999999998</v>
      </c>
      <c r="CX137" s="12">
        <v>46.006568604999998</v>
      </c>
      <c r="CY137" s="8">
        <v>30823</v>
      </c>
      <c r="CZ137" s="12">
        <v>-1.3103968938740391</v>
      </c>
      <c r="DA137" s="12">
        <v>33.850000000000023</v>
      </c>
      <c r="DD137" t="str">
        <f t="shared" si="307"/>
        <v>UBL</v>
      </c>
      <c r="DE137" s="12">
        <v>-44.46169593925498</v>
      </c>
      <c r="DF137" s="12">
        <v>15.015710206137333</v>
      </c>
      <c r="DG137" s="12">
        <v>27.737736397451425</v>
      </c>
      <c r="DH137" s="12">
        <v>-41.643527562056313</v>
      </c>
      <c r="DI137" s="12">
        <v>15.660863326320239</v>
      </c>
      <c r="DJ137" s="12">
        <v>-22.442467649137924</v>
      </c>
      <c r="DK137" s="12">
        <v>69.503099110689988</v>
      </c>
      <c r="DL137" s="12">
        <v>117.9866339885795</v>
      </c>
      <c r="DM137" s="12">
        <v>-32.971187840040642</v>
      </c>
      <c r="DN137" s="12">
        <v>17.081791435433615</v>
      </c>
      <c r="DO137" s="12">
        <v>-45.368584969532833</v>
      </c>
      <c r="DP137" s="12">
        <v>-8.6435452984517003</v>
      </c>
      <c r="DQ137" s="12">
        <v>-27.694876838213915</v>
      </c>
      <c r="DT137" t="str">
        <f t="shared" si="308"/>
        <v>UBL</v>
      </c>
      <c r="DU137" s="13">
        <v>-45.040327567329413</v>
      </c>
      <c r="DV137" s="13">
        <v>18.720346013007632</v>
      </c>
      <c r="DW137" s="13">
        <v>31.653078024878312</v>
      </c>
      <c r="DX137" s="13">
        <v>-41.076069322247413</v>
      </c>
      <c r="DY137" s="13">
        <v>9.9764191477206214</v>
      </c>
      <c r="DZ137" s="13">
        <v>-20.835659779702624</v>
      </c>
      <c r="EA137" s="13">
        <v>67.974761134681714</v>
      </c>
      <c r="EB137" s="13">
        <v>118.30601338440378</v>
      </c>
      <c r="EC137" s="13">
        <v>-32.921832301215133</v>
      </c>
      <c r="ED137" s="13">
        <v>18.016987157954677</v>
      </c>
      <c r="EE137" s="13">
        <v>-46.606911413853943</v>
      </c>
      <c r="EF137" s="13">
        <v>-10.450249155548063</v>
      </c>
      <c r="EG137" s="13">
        <v>-27.317835667739242</v>
      </c>
      <c r="EI137" t="str">
        <f t="shared" si="309"/>
        <v>UBL</v>
      </c>
      <c r="EJ137" s="12">
        <f t="shared" si="372"/>
        <v>4.9971199999999998</v>
      </c>
      <c r="EK137" s="12">
        <f t="shared" si="373"/>
        <v>8.9976099999999999</v>
      </c>
      <c r="EL137" s="12">
        <f t="shared" si="374"/>
        <v>7.82294</v>
      </c>
      <c r="EM137" s="12">
        <f t="shared" si="375"/>
        <v>6.1242200000000002</v>
      </c>
      <c r="EN137" s="12">
        <f t="shared" si="376"/>
        <v>10.4945</v>
      </c>
      <c r="EO137" s="12">
        <f t="shared" si="377"/>
        <v>9.0735100000000006</v>
      </c>
      <c r="EP137" s="12">
        <f t="shared" si="378"/>
        <v>11.699070000000001</v>
      </c>
      <c r="EQ137" s="12">
        <f t="shared" si="379"/>
        <v>6.90198</v>
      </c>
      <c r="ER137" s="12">
        <f t="shared" si="380"/>
        <v>3.1662400000000002</v>
      </c>
      <c r="ES137" s="12">
        <f t="shared" si="381"/>
        <v>4.7237</v>
      </c>
      <c r="ET137" s="12">
        <f t="shared" si="382"/>
        <v>4.0345300000000002</v>
      </c>
      <c r="EU137" s="12">
        <f t="shared" si="383"/>
        <v>7.3849999999999998</v>
      </c>
      <c r="EV137" s="12">
        <f t="shared" si="384"/>
        <v>8.0837199999999996</v>
      </c>
      <c r="EW137" s="12">
        <f t="shared" si="385"/>
        <v>11.180009999999999</v>
      </c>
      <c r="EZ137" s="10" t="str">
        <f t="shared" si="310"/>
        <v>UBL</v>
      </c>
      <c r="FA137" s="12">
        <f t="shared" si="386"/>
        <v>7.6482566666666676</v>
      </c>
      <c r="FB137" s="12">
        <f t="shared" si="387"/>
        <v>8.5025560000000002</v>
      </c>
      <c r="FC137" s="12">
        <f t="shared" si="388"/>
        <v>8.0350087499999994</v>
      </c>
      <c r="FD137" s="12">
        <f t="shared" si="389"/>
        <v>7.6682330769230767</v>
      </c>
      <c r="FF137" s="12"/>
      <c r="FG137" s="10" t="str">
        <f t="shared" si="311"/>
        <v>UBL</v>
      </c>
      <c r="FH137" s="12">
        <f t="shared" si="312"/>
        <v>47.25745148</v>
      </c>
      <c r="FI137" s="12">
        <f t="shared" si="313"/>
        <v>85.985686209999997</v>
      </c>
      <c r="FJ137" s="12">
        <f t="shared" si="314"/>
        <v>72.427085245000001</v>
      </c>
      <c r="FK137" s="12">
        <f t="shared" si="315"/>
        <v>55.013590514999997</v>
      </c>
      <c r="FL137" s="12">
        <f t="shared" si="316"/>
        <v>93.36374862000001</v>
      </c>
      <c r="FM137" s="12">
        <f t="shared" si="317"/>
        <v>84.894334025000006</v>
      </c>
      <c r="FN137" s="12">
        <f t="shared" si="318"/>
        <v>107.238099615</v>
      </c>
      <c r="FO137" s="12">
        <f t="shared" si="319"/>
        <v>63.841793189999997</v>
      </c>
      <c r="FP137" s="12">
        <f t="shared" si="320"/>
        <v>29.244175275</v>
      </c>
      <c r="FQ137" s="12">
        <f t="shared" si="321"/>
        <v>43.597158774999997</v>
      </c>
      <c r="FR137" s="12">
        <f t="shared" si="322"/>
        <v>36.941426675000002</v>
      </c>
      <c r="FS137" s="12">
        <f t="shared" si="323"/>
        <v>69.187656404999998</v>
      </c>
      <c r="FT137" s="12">
        <f t="shared" si="324"/>
        <v>77.261696154999996</v>
      </c>
      <c r="FU137" s="12">
        <f t="shared" si="325"/>
        <v>106.30076424500001</v>
      </c>
      <c r="FX137" s="10" t="str">
        <f t="shared" si="326"/>
        <v>UBL</v>
      </c>
      <c r="FY137" s="12">
        <f t="shared" si="390"/>
        <v>71.142120656666663</v>
      </c>
      <c r="FZ137" s="12">
        <f t="shared" si="391"/>
        <v>78.336888922999989</v>
      </c>
      <c r="GA137" s="12">
        <f t="shared" si="392"/>
        <v>74.00106408687499</v>
      </c>
      <c r="GB137" s="12">
        <f t="shared" si="393"/>
        <v>71.17670884230769</v>
      </c>
      <c r="GE137" s="10" t="str">
        <f t="shared" si="327"/>
        <v>UBL</v>
      </c>
      <c r="GF137" s="8">
        <f t="shared" si="328"/>
        <v>17514</v>
      </c>
      <c r="GG137" s="8">
        <f t="shared" si="329"/>
        <v>47274</v>
      </c>
      <c r="GH137">
        <f t="shared" si="330"/>
        <v>27291</v>
      </c>
      <c r="GI137" s="8">
        <f t="shared" si="331"/>
        <v>17991</v>
      </c>
      <c r="GJ137" s="8">
        <f t="shared" si="332"/>
        <v>30862</v>
      </c>
      <c r="GK137" s="8">
        <f t="shared" si="333"/>
        <v>22770</v>
      </c>
      <c r="GL137">
        <f t="shared" si="334"/>
        <v>28028</v>
      </c>
      <c r="GM137" s="8">
        <f t="shared" si="335"/>
        <v>29432</v>
      </c>
      <c r="GN137" s="8">
        <f t="shared" si="336"/>
        <v>15849</v>
      </c>
      <c r="GO137" s="8">
        <f t="shared" si="337"/>
        <v>22975</v>
      </c>
      <c r="GP137" s="8">
        <f t="shared" si="338"/>
        <v>26142</v>
      </c>
      <c r="GQ137" s="8">
        <f t="shared" si="339"/>
        <v>34150</v>
      </c>
      <c r="GR137" s="8">
        <f t="shared" si="340"/>
        <v>51794</v>
      </c>
      <c r="GS137" s="8">
        <f t="shared" si="341"/>
        <v>59019</v>
      </c>
      <c r="GV137" s="10" t="str">
        <f t="shared" si="306"/>
        <v>UBL</v>
      </c>
      <c r="GW137" s="8">
        <f t="shared" si="394"/>
        <v>30852</v>
      </c>
      <c r="GX137" s="8">
        <f t="shared" si="395"/>
        <v>29237.599999999999</v>
      </c>
      <c r="GY137" s="8">
        <f t="shared" si="396"/>
        <v>27437.125</v>
      </c>
      <c r="GZ137" s="8">
        <f t="shared" si="397"/>
        <v>31813.615384615383</v>
      </c>
      <c r="HC137" s="10" t="str">
        <f t="shared" si="342"/>
        <v>UBL</v>
      </c>
      <c r="HD137" s="12">
        <f t="shared" si="343"/>
        <v>-0.40790379827303308</v>
      </c>
      <c r="HE137" s="12">
        <f t="shared" si="344"/>
        <v>1.9334049409237379</v>
      </c>
      <c r="HF137" s="12">
        <f t="shared" si="345"/>
        <v>2.8184520532863617</v>
      </c>
      <c r="HG137" s="12">
        <f t="shared" si="346"/>
        <v>3.4288958274198178</v>
      </c>
      <c r="HH137" s="12">
        <f t="shared" si="347"/>
        <v>-4.7826086956521738</v>
      </c>
      <c r="HI137" s="12">
        <f t="shared" si="348"/>
        <v>-0.1622937516905599</v>
      </c>
      <c r="HJ137" s="12">
        <f t="shared" si="349"/>
        <v>-0.25327369725710219</v>
      </c>
      <c r="HK137" s="12">
        <f t="shared" si="350"/>
        <v>0.2109590523070192</v>
      </c>
      <c r="HL137" s="12">
        <f t="shared" si="351"/>
        <v>-0.71378736650029273</v>
      </c>
      <c r="HM137" s="12">
        <f t="shared" si="352"/>
        <v>0.5647263249348442</v>
      </c>
      <c r="HN137" s="12">
        <f t="shared" si="353"/>
        <v>0.99020734175829694</v>
      </c>
      <c r="HO137" s="12">
        <f t="shared" si="354"/>
        <v>-3.4215928830868032</v>
      </c>
      <c r="HP137" s="12">
        <f t="shared" si="355"/>
        <v>0.15351225451273576</v>
      </c>
      <c r="HQ137" s="12">
        <f t="shared" si="356"/>
        <v>2.9653856636685791</v>
      </c>
      <c r="HT137" s="10" t="str">
        <f t="shared" si="357"/>
        <v>UBL</v>
      </c>
      <c r="HU137" s="13">
        <f t="shared" si="358"/>
        <v>35.899999999999977</v>
      </c>
      <c r="HV137" s="12">
        <f t="shared" si="359"/>
        <v>36.850000000000023</v>
      </c>
      <c r="HW137" s="12">
        <f t="shared" si="360"/>
        <v>37.149999999999977</v>
      </c>
      <c r="HX137" s="12">
        <f t="shared" si="361"/>
        <v>34.550000000000068</v>
      </c>
      <c r="HY137">
        <f t="shared" si="362"/>
        <v>58.649999999999977</v>
      </c>
      <c r="HZ137" s="12">
        <f t="shared" si="363"/>
        <v>38.200000000000045</v>
      </c>
      <c r="IA137" s="12">
        <f t="shared" si="364"/>
        <v>30.25</v>
      </c>
      <c r="IB137" s="12">
        <f t="shared" si="365"/>
        <v>35.25</v>
      </c>
      <c r="IC137" s="12">
        <f t="shared" si="366"/>
        <v>21</v>
      </c>
      <c r="ID137" s="12">
        <f t="shared" si="367"/>
        <v>36</v>
      </c>
      <c r="IE137">
        <f t="shared" si="368"/>
        <v>36.899999999999977</v>
      </c>
      <c r="IF137" s="12">
        <f t="shared" si="369"/>
        <v>60.75</v>
      </c>
      <c r="IG137" s="12">
        <f t="shared" si="370"/>
        <v>27.75</v>
      </c>
      <c r="IH137" s="12">
        <f t="shared" si="371"/>
        <v>61.600000000000023</v>
      </c>
      <c r="II137" s="13" t="str">
        <f t="shared" si="398"/>
        <v/>
      </c>
      <c r="IJ137" t="str">
        <f t="shared" si="399"/>
        <v/>
      </c>
      <c r="IK137" t="str">
        <f t="shared" si="400"/>
        <v/>
      </c>
      <c r="IL137" t="str">
        <f t="shared" si="401"/>
        <v/>
      </c>
    </row>
    <row r="138" spans="1:246" x14ac:dyDescent="0.25">
      <c r="A138" t="s">
        <v>146</v>
      </c>
      <c r="B138" s="10">
        <v>43951</v>
      </c>
      <c r="C138" s="12">
        <v>45.231679999999997</v>
      </c>
      <c r="D138" s="12">
        <v>81.137006229999997</v>
      </c>
      <c r="E138" s="8">
        <v>33649</v>
      </c>
      <c r="F138" s="12">
        <v>-2.8425241614560184E-2</v>
      </c>
      <c r="G138" s="13">
        <v>9.3000000000000114</v>
      </c>
      <c r="H138" s="10" t="s">
        <v>146</v>
      </c>
      <c r="I138" s="10">
        <v>43950</v>
      </c>
      <c r="J138" s="12">
        <v>62.427399999999999</v>
      </c>
      <c r="K138" s="12">
        <v>110.81763375999999</v>
      </c>
      <c r="L138" s="8">
        <v>48568</v>
      </c>
      <c r="M138" s="12">
        <v>0.34197777144486907</v>
      </c>
      <c r="N138" s="12">
        <v>7.5</v>
      </c>
      <c r="O138" s="12" t="s">
        <v>146</v>
      </c>
      <c r="P138" s="10">
        <v>43949</v>
      </c>
      <c r="Q138" s="12">
        <v>74.393730000000005</v>
      </c>
      <c r="R138" s="12">
        <v>126.69209520999999</v>
      </c>
      <c r="S138">
        <v>57588</v>
      </c>
      <c r="T138" s="12">
        <v>6.5171264019399819</v>
      </c>
      <c r="U138" s="12">
        <v>16.199999999999989</v>
      </c>
      <c r="V138" s="12" t="s">
        <v>146</v>
      </c>
      <c r="W138" s="7">
        <v>43948</v>
      </c>
      <c r="X138" s="12">
        <v>50.33475</v>
      </c>
      <c r="Y138" s="12">
        <v>84.84230402</v>
      </c>
      <c r="Z138" s="8">
        <v>43245</v>
      </c>
      <c r="AA138" s="12">
        <v>0.57891529555150334</v>
      </c>
      <c r="AB138" s="12">
        <v>10.650000000000006</v>
      </c>
      <c r="AC138" s="8" t="s">
        <v>146</v>
      </c>
      <c r="AD138" s="10">
        <v>43945</v>
      </c>
      <c r="AE138" s="12">
        <v>61.26896</v>
      </c>
      <c r="AF138" s="12">
        <v>102.36192321</v>
      </c>
      <c r="AG138" s="8">
        <v>54436</v>
      </c>
      <c r="AH138" s="12">
        <v>-7.8251183514341474</v>
      </c>
      <c r="AI138">
        <v>11.900000000000006</v>
      </c>
      <c r="AJ138" s="12" t="s">
        <v>146</v>
      </c>
      <c r="AK138" s="7">
        <v>43944</v>
      </c>
      <c r="AL138" s="12">
        <v>88.865279999999998</v>
      </c>
      <c r="AM138" s="12">
        <v>154.158629875</v>
      </c>
      <c r="AN138" s="8">
        <v>71894</v>
      </c>
      <c r="AO138" s="12">
        <v>10.295489891135311</v>
      </c>
      <c r="AP138" s="12">
        <v>20.449999999999989</v>
      </c>
      <c r="AQ138" t="s">
        <v>146</v>
      </c>
      <c r="AR138" s="10">
        <v>43943</v>
      </c>
      <c r="AS138" s="12">
        <v>61.064889999999998</v>
      </c>
      <c r="AT138" s="12">
        <v>95.206294239999991</v>
      </c>
      <c r="AU138">
        <v>48274</v>
      </c>
      <c r="AV138" s="12">
        <v>3.0674846625773845E-2</v>
      </c>
      <c r="AW138" s="12">
        <v>13.300000000000011</v>
      </c>
      <c r="AX138" s="10" t="s">
        <v>146</v>
      </c>
      <c r="AY138" s="10">
        <v>43942</v>
      </c>
      <c r="AZ138" s="12">
        <v>65.876000000000005</v>
      </c>
      <c r="BA138" s="12">
        <v>110.13544584500001</v>
      </c>
      <c r="BB138" s="8">
        <v>45153</v>
      </c>
      <c r="BC138" s="12">
        <v>-10.500138159712629</v>
      </c>
      <c r="BD138" s="12">
        <v>13.900000000000006</v>
      </c>
      <c r="BE138" s="12" t="s">
        <v>146</v>
      </c>
      <c r="BF138" s="10">
        <v>43941</v>
      </c>
      <c r="BG138" s="12">
        <v>81.387659999999997</v>
      </c>
      <c r="BH138" s="12">
        <v>152.18090660999999</v>
      </c>
      <c r="BI138">
        <v>62597</v>
      </c>
      <c r="BJ138" s="12">
        <v>-4.800844104457938</v>
      </c>
      <c r="BK138" s="12">
        <v>19.650000000000006</v>
      </c>
      <c r="BL138" s="12" t="s">
        <v>146</v>
      </c>
      <c r="BM138" s="7">
        <v>43938</v>
      </c>
      <c r="BN138" s="12">
        <v>105.63755999999999</v>
      </c>
      <c r="BO138" s="12">
        <v>189.925117465</v>
      </c>
      <c r="BP138" s="8">
        <v>90653</v>
      </c>
      <c r="BQ138" s="12">
        <v>15.217391304347839</v>
      </c>
      <c r="BR138" s="12">
        <v>27.199999999999989</v>
      </c>
      <c r="BS138" t="s">
        <v>146</v>
      </c>
      <c r="BT138" s="10">
        <v>43937</v>
      </c>
      <c r="BU138" s="12">
        <v>44.047440000000002</v>
      </c>
      <c r="BV138" s="12">
        <v>70.757232015</v>
      </c>
      <c r="BW138" s="8">
        <v>42220</v>
      </c>
      <c r="BX138" s="12">
        <v>9.4106154347118132</v>
      </c>
      <c r="BY138">
        <v>16.550000000000011</v>
      </c>
      <c r="BZ138" s="12" t="s">
        <v>146</v>
      </c>
      <c r="CA138" s="7">
        <v>43936</v>
      </c>
      <c r="CB138" s="12">
        <v>67.080889999999997</v>
      </c>
      <c r="CC138" s="12">
        <v>108.83784568499999</v>
      </c>
      <c r="CD138" s="8">
        <v>57731</v>
      </c>
      <c r="CE138" s="12">
        <v>-1.7811704834605491</v>
      </c>
      <c r="CF138" s="12">
        <v>20.5</v>
      </c>
      <c r="CG138" s="12" t="s">
        <v>146</v>
      </c>
      <c r="CH138" s="10">
        <v>43934</v>
      </c>
      <c r="CI138" s="12">
        <v>33.56955</v>
      </c>
      <c r="CJ138" s="12">
        <v>52.407369744999997</v>
      </c>
      <c r="CK138" s="8">
        <v>28457</v>
      </c>
      <c r="CL138" s="12">
        <v>1.5831987075928846</v>
      </c>
      <c r="CM138" s="12">
        <v>17.200000000000017</v>
      </c>
      <c r="CN138" s="12" t="s">
        <v>146</v>
      </c>
      <c r="CO138" s="10">
        <v>43930</v>
      </c>
      <c r="CP138" s="12">
        <v>35.615099999999998</v>
      </c>
      <c r="CQ138" s="12">
        <v>55.456487639999999</v>
      </c>
      <c r="CR138" s="8">
        <v>29666</v>
      </c>
      <c r="CS138" s="12">
        <v>7.3841866945315182</v>
      </c>
      <c r="CT138" s="12">
        <v>17.350000000000023</v>
      </c>
      <c r="CU138" s="12" t="s">
        <v>146</v>
      </c>
      <c r="CV138" s="10">
        <v>43929</v>
      </c>
      <c r="CW138" s="12">
        <v>37.911340000000003</v>
      </c>
      <c r="CX138" s="12">
        <v>56.050255320000005</v>
      </c>
      <c r="CY138" s="8">
        <v>35038</v>
      </c>
      <c r="CZ138" s="12">
        <v>0.55826936496858548</v>
      </c>
      <c r="DA138" s="12">
        <v>15.700000000000017</v>
      </c>
      <c r="DD138" t="str">
        <f t="shared" si="307"/>
        <v>UJJIVAN</v>
      </c>
      <c r="DE138" s="12">
        <v>-27.545148444433053</v>
      </c>
      <c r="DF138" s="12">
        <v>-16.085132443285215</v>
      </c>
      <c r="DG138" s="12">
        <v>47.797952706629125</v>
      </c>
      <c r="DH138" s="12">
        <v>-17.846247104569755</v>
      </c>
      <c r="DI138" s="12">
        <v>-31.054107971077116</v>
      </c>
      <c r="DJ138" s="12">
        <v>45.525980641249006</v>
      </c>
      <c r="DK138" s="12">
        <v>-7.3032819236140716</v>
      </c>
      <c r="DL138" s="12">
        <v>-19.05898265166979</v>
      </c>
      <c r="DM138" s="12">
        <v>-22.955755509688032</v>
      </c>
      <c r="DN138" s="12">
        <v>139.82678675537102</v>
      </c>
      <c r="DO138" s="12">
        <v>-34.336828268080517</v>
      </c>
      <c r="DP138" s="12">
        <v>99.826598807550283</v>
      </c>
      <c r="DQ138" s="12">
        <v>-5.7434908227128343</v>
      </c>
      <c r="DT138" t="str">
        <f t="shared" si="308"/>
        <v>UJJIVAN</v>
      </c>
      <c r="DU138" s="13">
        <v>-26.783307424051245</v>
      </c>
      <c r="DV138" s="13">
        <v>-12.529954156719167</v>
      </c>
      <c r="DW138" s="13">
        <v>49.326561405186119</v>
      </c>
      <c r="DX138" s="13">
        <v>-17.115367355943214</v>
      </c>
      <c r="DY138" s="13">
        <v>-33.59961534881279</v>
      </c>
      <c r="DZ138" s="13">
        <v>61.920628363488774</v>
      </c>
      <c r="EA138" s="13">
        <v>-13.555265056093454</v>
      </c>
      <c r="EB138" s="13">
        <v>-27.628604469252867</v>
      </c>
      <c r="EC138" s="13">
        <v>-19.873206534652073</v>
      </c>
      <c r="ED138" s="13">
        <v>168.41795821625317</v>
      </c>
      <c r="EE138" s="13">
        <v>-34.988393449291003</v>
      </c>
      <c r="EF138" s="13">
        <v>107.67660391005185</v>
      </c>
      <c r="EG138" s="13">
        <v>-5.4982167547169274</v>
      </c>
      <c r="EI138" t="str">
        <f t="shared" si="309"/>
        <v>UJJIVAN</v>
      </c>
      <c r="EJ138" s="12">
        <f t="shared" si="372"/>
        <v>45.231679999999997</v>
      </c>
      <c r="EK138" s="12">
        <f t="shared" si="373"/>
        <v>62.427399999999999</v>
      </c>
      <c r="EL138" s="12">
        <f t="shared" si="374"/>
        <v>74.393730000000005</v>
      </c>
      <c r="EM138" s="12">
        <f t="shared" si="375"/>
        <v>50.33475</v>
      </c>
      <c r="EN138" s="12">
        <f t="shared" si="376"/>
        <v>61.26896</v>
      </c>
      <c r="EO138" s="12">
        <f t="shared" si="377"/>
        <v>88.865279999999998</v>
      </c>
      <c r="EP138" s="12">
        <f t="shared" si="378"/>
        <v>61.064889999999998</v>
      </c>
      <c r="EQ138" s="12">
        <f t="shared" si="379"/>
        <v>65.876000000000005</v>
      </c>
      <c r="ER138" s="12">
        <f t="shared" si="380"/>
        <v>81.387659999999997</v>
      </c>
      <c r="ES138" s="12">
        <f t="shared" si="381"/>
        <v>105.63755999999999</v>
      </c>
      <c r="ET138" s="12">
        <f t="shared" si="382"/>
        <v>44.047440000000002</v>
      </c>
      <c r="EU138" s="12">
        <f t="shared" si="383"/>
        <v>67.080889999999997</v>
      </c>
      <c r="EV138" s="12">
        <f t="shared" si="384"/>
        <v>33.56955</v>
      </c>
      <c r="EW138" s="12">
        <f t="shared" si="385"/>
        <v>35.615099999999998</v>
      </c>
      <c r="EZ138" s="10" t="str">
        <f t="shared" si="310"/>
        <v>UJJIVAN</v>
      </c>
      <c r="FA138" s="12">
        <f t="shared" si="386"/>
        <v>62.385293333333344</v>
      </c>
      <c r="FB138" s="12">
        <f t="shared" si="387"/>
        <v>67.458023999999995</v>
      </c>
      <c r="FC138" s="12">
        <f t="shared" si="388"/>
        <v>68.202333749999994</v>
      </c>
      <c r="FD138" s="12">
        <f t="shared" si="389"/>
        <v>63.96686230769231</v>
      </c>
      <c r="FF138" s="12"/>
      <c r="FG138" s="10" t="str">
        <f t="shared" si="311"/>
        <v>UJJIVAN</v>
      </c>
      <c r="FH138" s="12">
        <f t="shared" si="312"/>
        <v>81.137006229999997</v>
      </c>
      <c r="FI138" s="12">
        <f t="shared" si="313"/>
        <v>110.81763375999999</v>
      </c>
      <c r="FJ138" s="12">
        <f t="shared" si="314"/>
        <v>126.69209520999999</v>
      </c>
      <c r="FK138" s="12">
        <f t="shared" si="315"/>
        <v>84.84230402</v>
      </c>
      <c r="FL138" s="12">
        <f t="shared" si="316"/>
        <v>102.36192321</v>
      </c>
      <c r="FM138" s="12">
        <f t="shared" si="317"/>
        <v>154.158629875</v>
      </c>
      <c r="FN138" s="12">
        <f t="shared" si="318"/>
        <v>95.206294239999991</v>
      </c>
      <c r="FO138" s="12">
        <f t="shared" si="319"/>
        <v>110.13544584500001</v>
      </c>
      <c r="FP138" s="12">
        <f t="shared" si="320"/>
        <v>152.18090660999999</v>
      </c>
      <c r="FQ138" s="12">
        <f t="shared" si="321"/>
        <v>189.925117465</v>
      </c>
      <c r="FR138" s="12">
        <f t="shared" si="322"/>
        <v>70.757232015</v>
      </c>
      <c r="FS138" s="12">
        <f t="shared" si="323"/>
        <v>108.83784568499999</v>
      </c>
      <c r="FT138" s="12">
        <f t="shared" si="324"/>
        <v>52.407369744999997</v>
      </c>
      <c r="FU138" s="12">
        <f t="shared" si="325"/>
        <v>55.456487639999999</v>
      </c>
      <c r="FX138" s="10" t="str">
        <f t="shared" si="326"/>
        <v>UJJIVAN</v>
      </c>
      <c r="FY138" s="12">
        <f t="shared" si="390"/>
        <v>107.45067766333334</v>
      </c>
      <c r="FZ138" s="12">
        <f t="shared" si="391"/>
        <v>115.77451721499999</v>
      </c>
      <c r="GA138" s="12">
        <f t="shared" si="392"/>
        <v>117.04940409625</v>
      </c>
      <c r="GB138" s="12">
        <f t="shared" si="393"/>
        <v>108.75225271692308</v>
      </c>
      <c r="GE138" s="10" t="str">
        <f t="shared" si="327"/>
        <v>UJJIVAN</v>
      </c>
      <c r="GF138" s="8">
        <f t="shared" si="328"/>
        <v>33649</v>
      </c>
      <c r="GG138" s="8">
        <f t="shared" si="329"/>
        <v>48568</v>
      </c>
      <c r="GH138">
        <f t="shared" si="330"/>
        <v>57588</v>
      </c>
      <c r="GI138" s="8">
        <f t="shared" si="331"/>
        <v>43245</v>
      </c>
      <c r="GJ138" s="8">
        <f t="shared" si="332"/>
        <v>54436</v>
      </c>
      <c r="GK138" s="8">
        <f t="shared" si="333"/>
        <v>71894</v>
      </c>
      <c r="GL138">
        <f t="shared" si="334"/>
        <v>48274</v>
      </c>
      <c r="GM138" s="8">
        <f t="shared" si="335"/>
        <v>45153</v>
      </c>
      <c r="GN138" s="8">
        <f t="shared" si="336"/>
        <v>62597</v>
      </c>
      <c r="GO138" s="8">
        <f t="shared" si="337"/>
        <v>90653</v>
      </c>
      <c r="GP138" s="8">
        <f t="shared" si="338"/>
        <v>42220</v>
      </c>
      <c r="GQ138" s="8">
        <f t="shared" si="339"/>
        <v>57731</v>
      </c>
      <c r="GR138" s="8">
        <f t="shared" si="340"/>
        <v>28457</v>
      </c>
      <c r="GS138" s="8">
        <f t="shared" si="341"/>
        <v>29666</v>
      </c>
      <c r="GV138" s="10" t="str">
        <f t="shared" si="306"/>
        <v>UJJIVAN</v>
      </c>
      <c r="GW138" s="8">
        <f t="shared" si="394"/>
        <v>49800.333333333336</v>
      </c>
      <c r="GX138" s="8">
        <f t="shared" si="395"/>
        <v>55146.2</v>
      </c>
      <c r="GY138" s="8">
        <f t="shared" si="396"/>
        <v>53969.375</v>
      </c>
      <c r="GZ138" s="8">
        <f t="shared" si="397"/>
        <v>52344.769230769234</v>
      </c>
      <c r="HC138" s="10" t="str">
        <f t="shared" si="342"/>
        <v>UJJIVAN</v>
      </c>
      <c r="HD138" s="12">
        <f t="shared" si="343"/>
        <v>-2.8425241614560184E-2</v>
      </c>
      <c r="HE138" s="12">
        <f t="shared" si="344"/>
        <v>0.34197777144486907</v>
      </c>
      <c r="HF138" s="12">
        <f t="shared" si="345"/>
        <v>6.5171264019399819</v>
      </c>
      <c r="HG138" s="12">
        <f t="shared" si="346"/>
        <v>0.57891529555150334</v>
      </c>
      <c r="HH138" s="12">
        <f t="shared" si="347"/>
        <v>-7.8251183514341474</v>
      </c>
      <c r="HI138" s="12">
        <f t="shared" si="348"/>
        <v>10.295489891135311</v>
      </c>
      <c r="HJ138" s="12">
        <f t="shared" si="349"/>
        <v>3.0674846625773845E-2</v>
      </c>
      <c r="HK138" s="12">
        <f t="shared" si="350"/>
        <v>-10.500138159712629</v>
      </c>
      <c r="HL138" s="12">
        <f t="shared" si="351"/>
        <v>-4.800844104457938</v>
      </c>
      <c r="HM138" s="12">
        <f t="shared" si="352"/>
        <v>15.217391304347839</v>
      </c>
      <c r="HN138" s="12">
        <f t="shared" si="353"/>
        <v>9.4106154347118132</v>
      </c>
      <c r="HO138" s="12">
        <f t="shared" si="354"/>
        <v>-1.7811704834605491</v>
      </c>
      <c r="HP138" s="12">
        <f t="shared" si="355"/>
        <v>1.5831987075928846</v>
      </c>
      <c r="HQ138" s="12">
        <f t="shared" si="356"/>
        <v>7.3841866945315182</v>
      </c>
      <c r="HT138" s="10" t="str">
        <f t="shared" si="357"/>
        <v>UJJIVAN</v>
      </c>
      <c r="HU138" s="13">
        <f t="shared" si="358"/>
        <v>9.3000000000000114</v>
      </c>
      <c r="HV138" s="12">
        <f t="shared" si="359"/>
        <v>7.5</v>
      </c>
      <c r="HW138" s="12">
        <f t="shared" si="360"/>
        <v>16.199999999999989</v>
      </c>
      <c r="HX138" s="12">
        <f t="shared" si="361"/>
        <v>10.650000000000006</v>
      </c>
      <c r="HY138">
        <f t="shared" si="362"/>
        <v>11.900000000000006</v>
      </c>
      <c r="HZ138" s="12">
        <f t="shared" si="363"/>
        <v>20.449999999999989</v>
      </c>
      <c r="IA138" s="12">
        <f t="shared" si="364"/>
        <v>13.300000000000011</v>
      </c>
      <c r="IB138" s="12">
        <f t="shared" si="365"/>
        <v>13.900000000000006</v>
      </c>
      <c r="IC138" s="12">
        <f t="shared" si="366"/>
        <v>19.650000000000006</v>
      </c>
      <c r="ID138" s="12">
        <f t="shared" si="367"/>
        <v>27.199999999999989</v>
      </c>
      <c r="IE138">
        <f t="shared" si="368"/>
        <v>16.550000000000011</v>
      </c>
      <c r="IF138" s="12">
        <f t="shared" si="369"/>
        <v>20.5</v>
      </c>
      <c r="IG138" s="12">
        <f t="shared" si="370"/>
        <v>17.200000000000017</v>
      </c>
      <c r="IH138" s="12">
        <f t="shared" si="371"/>
        <v>17.350000000000023</v>
      </c>
      <c r="II138" s="13" t="str">
        <f t="shared" si="398"/>
        <v/>
      </c>
      <c r="IJ138" t="str">
        <f t="shared" si="399"/>
        <v/>
      </c>
      <c r="IK138" t="str">
        <f t="shared" si="400"/>
        <v/>
      </c>
      <c r="IL138" t="str">
        <f t="shared" si="401"/>
        <v/>
      </c>
    </row>
    <row r="139" spans="1:246" x14ac:dyDescent="0.25">
      <c r="A139" t="s">
        <v>147</v>
      </c>
      <c r="B139" s="10">
        <v>43951</v>
      </c>
      <c r="C139" s="12">
        <v>8.5410799999999991</v>
      </c>
      <c r="D139" s="12">
        <v>300.27953554999999</v>
      </c>
      <c r="E139" s="8">
        <v>72048</v>
      </c>
      <c r="F139" s="12">
        <v>2.8433327995108271</v>
      </c>
      <c r="G139" s="13">
        <v>119.79999999999973</v>
      </c>
      <c r="H139" s="10" t="s">
        <v>147</v>
      </c>
      <c r="I139" s="10">
        <v>43950</v>
      </c>
      <c r="J139" s="12">
        <v>3.9383400000000002</v>
      </c>
      <c r="K139" s="12">
        <v>134.99816830999998</v>
      </c>
      <c r="L139" s="8">
        <v>47609</v>
      </c>
      <c r="M139" s="12">
        <v>1.5306423099587454</v>
      </c>
      <c r="N139" s="12">
        <v>93.700000000000273</v>
      </c>
      <c r="O139" s="12" t="s">
        <v>147</v>
      </c>
      <c r="P139" s="10">
        <v>43949</v>
      </c>
      <c r="Q139" s="12">
        <v>7.6779999999999999</v>
      </c>
      <c r="R139" s="12">
        <v>260.83456192</v>
      </c>
      <c r="S139">
        <v>26269</v>
      </c>
      <c r="T139" s="12">
        <v>1.1158555636558405</v>
      </c>
      <c r="U139" s="12">
        <v>65.5</v>
      </c>
      <c r="V139" s="12" t="s">
        <v>147</v>
      </c>
      <c r="W139" s="7">
        <v>43948</v>
      </c>
      <c r="X139" s="12">
        <v>4.4424599999999996</v>
      </c>
      <c r="Y139" s="12">
        <v>148.635905955</v>
      </c>
      <c r="Z139" s="8">
        <v>26925</v>
      </c>
      <c r="AA139" s="12">
        <v>1.7382366722592544</v>
      </c>
      <c r="AB139" s="12">
        <v>53.650000000000091</v>
      </c>
      <c r="AC139" s="8" t="s">
        <v>147</v>
      </c>
      <c r="AD139" s="10">
        <v>43945</v>
      </c>
      <c r="AE139" s="12">
        <v>6.2410399999999999</v>
      </c>
      <c r="AF139" s="12">
        <v>208.40574892999999</v>
      </c>
      <c r="AG139" s="8">
        <v>56907</v>
      </c>
      <c r="AH139" s="12">
        <v>-4.1310789611295053</v>
      </c>
      <c r="AI139">
        <v>147.19999999999982</v>
      </c>
      <c r="AJ139" s="12" t="s">
        <v>147</v>
      </c>
      <c r="AK139" s="7">
        <v>43944</v>
      </c>
      <c r="AL139" s="12">
        <v>9.7720300000000009</v>
      </c>
      <c r="AM139" s="12">
        <v>336.884061605</v>
      </c>
      <c r="AN139" s="8">
        <v>49673</v>
      </c>
      <c r="AO139" s="12">
        <v>0.48966188628801155</v>
      </c>
      <c r="AP139" s="12">
        <v>64</v>
      </c>
      <c r="AQ139" t="s">
        <v>147</v>
      </c>
      <c r="AR139" s="10">
        <v>43943</v>
      </c>
      <c r="AS139" s="12">
        <v>9.4445300000000003</v>
      </c>
      <c r="AT139" s="12">
        <v>323.45208818499998</v>
      </c>
      <c r="AU139">
        <v>52738</v>
      </c>
      <c r="AV139" s="12">
        <v>1.0196136046426156</v>
      </c>
      <c r="AW139" s="12">
        <v>81.650000000000091</v>
      </c>
      <c r="AX139" s="10" t="s">
        <v>147</v>
      </c>
      <c r="AY139" s="10">
        <v>43942</v>
      </c>
      <c r="AZ139" s="12">
        <v>5.3346200000000001</v>
      </c>
      <c r="BA139" s="12">
        <v>182.40553531500001</v>
      </c>
      <c r="BB139" s="8">
        <v>47257</v>
      </c>
      <c r="BC139" s="12">
        <v>-3.1437061893048637</v>
      </c>
      <c r="BD139" s="12">
        <v>93.949999999999818</v>
      </c>
      <c r="BE139" s="12" t="s">
        <v>147</v>
      </c>
      <c r="BF139" s="10">
        <v>43941</v>
      </c>
      <c r="BG139" s="12">
        <v>3.9119199999999998</v>
      </c>
      <c r="BH139" s="12">
        <v>137.66677667499999</v>
      </c>
      <c r="BI139">
        <v>32756</v>
      </c>
      <c r="BJ139" s="12">
        <v>-0.55601929797258354</v>
      </c>
      <c r="BK139" s="12">
        <v>79.949999999999818</v>
      </c>
      <c r="BL139" s="12" t="s">
        <v>147</v>
      </c>
      <c r="BM139" s="7">
        <v>43938</v>
      </c>
      <c r="BN139" s="12">
        <v>7.7528699999999997</v>
      </c>
      <c r="BO139" s="12">
        <v>277.56102297500001</v>
      </c>
      <c r="BP139" s="8">
        <v>46347</v>
      </c>
      <c r="BQ139" s="12">
        <v>-3.9558079737789013E-2</v>
      </c>
      <c r="BR139" s="12">
        <v>153.55000000000018</v>
      </c>
      <c r="BS139" t="s">
        <v>147</v>
      </c>
      <c r="BT139" s="10">
        <v>43937</v>
      </c>
      <c r="BU139" s="12">
        <v>6.1728100000000001</v>
      </c>
      <c r="BV139" s="12">
        <v>218.64409968000001</v>
      </c>
      <c r="BW139" s="8">
        <v>52363</v>
      </c>
      <c r="BX139" s="12">
        <v>-1.3971640070552667</v>
      </c>
      <c r="BY139">
        <v>90.549999999999727</v>
      </c>
      <c r="BZ139" s="12" t="s">
        <v>147</v>
      </c>
      <c r="CA139" s="7">
        <v>43936</v>
      </c>
      <c r="CB139" s="12">
        <v>12.39945</v>
      </c>
      <c r="CC139" s="12">
        <v>446.67182980500002</v>
      </c>
      <c r="CD139" s="8">
        <v>81029</v>
      </c>
      <c r="CE139" s="12">
        <v>3.8573612994431863</v>
      </c>
      <c r="CF139" s="12">
        <v>142.5</v>
      </c>
      <c r="CG139" s="12" t="s">
        <v>147</v>
      </c>
      <c r="CH139" s="10">
        <v>43934</v>
      </c>
      <c r="CI139" s="12">
        <v>11.07263</v>
      </c>
      <c r="CJ139" s="12">
        <v>385.968203415</v>
      </c>
      <c r="CK139" s="8">
        <v>87581</v>
      </c>
      <c r="CL139" s="12">
        <v>3.5650094324207897</v>
      </c>
      <c r="CM139" s="12">
        <v>340.65000000000009</v>
      </c>
      <c r="CN139" s="12" t="s">
        <v>147</v>
      </c>
      <c r="CO139" s="10">
        <v>43930</v>
      </c>
      <c r="CP139" s="12">
        <v>5.0149600000000003</v>
      </c>
      <c r="CQ139" s="12">
        <v>166.49610613499999</v>
      </c>
      <c r="CR139" s="8">
        <v>46539</v>
      </c>
      <c r="CS139" s="12">
        <v>2.7837061831135159</v>
      </c>
      <c r="CT139" s="12">
        <v>131.30000000000018</v>
      </c>
      <c r="CU139" s="12" t="s">
        <v>147</v>
      </c>
      <c r="CV139" s="10">
        <v>43929</v>
      </c>
      <c r="CW139" s="12">
        <v>6.4750300000000003</v>
      </c>
      <c r="CX139" s="12">
        <v>212.73634915</v>
      </c>
      <c r="CY139" s="8">
        <v>64114</v>
      </c>
      <c r="CZ139" s="12">
        <v>-0.7028510443665249</v>
      </c>
      <c r="DA139" s="12">
        <v>187.59999999999991</v>
      </c>
      <c r="DD139" t="str">
        <f t="shared" si="307"/>
        <v>ULTRACEMCO</v>
      </c>
      <c r="DE139" s="12">
        <v>116.87005184925626</v>
      </c>
      <c r="DF139" s="12">
        <v>-48.706173482677777</v>
      </c>
      <c r="DG139" s="12">
        <v>72.83216956371021</v>
      </c>
      <c r="DH139" s="12">
        <v>-28.818594336841301</v>
      </c>
      <c r="DI139" s="12">
        <v>-36.133638558211558</v>
      </c>
      <c r="DJ139" s="12">
        <v>3.4676156463053278</v>
      </c>
      <c r="DK139" s="12">
        <v>77.042226062962314</v>
      </c>
      <c r="DL139" s="12">
        <v>36.368330640708407</v>
      </c>
      <c r="DM139" s="12">
        <v>-49.542298529447805</v>
      </c>
      <c r="DN139" s="12">
        <v>25.597094354111004</v>
      </c>
      <c r="DO139" s="12">
        <v>-50.217066079543848</v>
      </c>
      <c r="DP139" s="12">
        <v>11.982880309375457</v>
      </c>
      <c r="DQ139" s="12">
        <v>120.79199036482842</v>
      </c>
      <c r="DT139" t="str">
        <f t="shared" si="308"/>
        <v>ULTRACEMCO</v>
      </c>
      <c r="DU139" s="13">
        <v>122.43230357056392</v>
      </c>
      <c r="DV139" s="13">
        <v>-48.243757531103192</v>
      </c>
      <c r="DW139" s="13">
        <v>75.485566723674765</v>
      </c>
      <c r="DX139" s="13">
        <v>-28.679555761715424</v>
      </c>
      <c r="DY139" s="13">
        <v>-38.137248780158131</v>
      </c>
      <c r="DZ139" s="13">
        <v>4.1526933696336314</v>
      </c>
      <c r="EA139" s="13">
        <v>77.325807370057973</v>
      </c>
      <c r="EB139" s="13">
        <v>32.497861663179684</v>
      </c>
      <c r="EC139" s="13">
        <v>-50.401257640774844</v>
      </c>
      <c r="ED139" s="13">
        <v>26.946495872163386</v>
      </c>
      <c r="EE139" s="13">
        <v>-51.050394251311594</v>
      </c>
      <c r="EF139" s="13">
        <v>15.727623636585001</v>
      </c>
      <c r="EG139" s="13">
        <v>131.81815621684601</v>
      </c>
      <c r="EI139" t="str">
        <f t="shared" si="309"/>
        <v>ULTRACEMCO</v>
      </c>
      <c r="EJ139" s="12">
        <f t="shared" si="372"/>
        <v>8.5410799999999991</v>
      </c>
      <c r="EK139" s="12">
        <f t="shared" si="373"/>
        <v>3.9383400000000002</v>
      </c>
      <c r="EL139" s="12">
        <f t="shared" si="374"/>
        <v>7.6779999999999999</v>
      </c>
      <c r="EM139" s="12">
        <f t="shared" si="375"/>
        <v>4.4424599999999996</v>
      </c>
      <c r="EN139" s="12">
        <f t="shared" si="376"/>
        <v>6.2410399999999999</v>
      </c>
      <c r="EO139" s="12">
        <f t="shared" si="377"/>
        <v>9.7720300000000009</v>
      </c>
      <c r="EP139" s="12">
        <f t="shared" si="378"/>
        <v>9.4445300000000003</v>
      </c>
      <c r="EQ139" s="12">
        <f t="shared" si="379"/>
        <v>5.3346200000000001</v>
      </c>
      <c r="ER139" s="12">
        <f t="shared" si="380"/>
        <v>3.9119199999999998</v>
      </c>
      <c r="ES139" s="12">
        <f t="shared" si="381"/>
        <v>7.7528699999999997</v>
      </c>
      <c r="ET139" s="12">
        <f t="shared" si="382"/>
        <v>6.1728100000000001</v>
      </c>
      <c r="EU139" s="12">
        <f t="shared" si="383"/>
        <v>12.39945</v>
      </c>
      <c r="EV139" s="12">
        <f t="shared" si="384"/>
        <v>11.07263</v>
      </c>
      <c r="EW139" s="12">
        <f t="shared" si="385"/>
        <v>5.0149600000000003</v>
      </c>
      <c r="EZ139" s="10" t="str">
        <f t="shared" si="310"/>
        <v>ULTRACEMCO</v>
      </c>
      <c r="FA139" s="12">
        <f t="shared" si="386"/>
        <v>5.3529333333333335</v>
      </c>
      <c r="FB139" s="12">
        <f t="shared" si="387"/>
        <v>6.4143740000000005</v>
      </c>
      <c r="FC139" s="12">
        <f t="shared" si="388"/>
        <v>6.3453675000000009</v>
      </c>
      <c r="FD139" s="12">
        <f t="shared" si="389"/>
        <v>7.1673584615384636</v>
      </c>
      <c r="FF139" s="12"/>
      <c r="FG139" s="10" t="str">
        <f t="shared" si="311"/>
        <v>ULTRACEMCO</v>
      </c>
      <c r="FH139" s="12">
        <f t="shared" si="312"/>
        <v>300.27953554999999</v>
      </c>
      <c r="FI139" s="12">
        <f t="shared" si="313"/>
        <v>134.99816830999998</v>
      </c>
      <c r="FJ139" s="12">
        <f t="shared" si="314"/>
        <v>260.83456192</v>
      </c>
      <c r="FK139" s="12">
        <f t="shared" si="315"/>
        <v>148.635905955</v>
      </c>
      <c r="FL139" s="12">
        <f t="shared" si="316"/>
        <v>208.40574892999999</v>
      </c>
      <c r="FM139" s="12">
        <f t="shared" si="317"/>
        <v>336.884061605</v>
      </c>
      <c r="FN139" s="12">
        <f t="shared" si="318"/>
        <v>323.45208818499998</v>
      </c>
      <c r="FO139" s="12">
        <f t="shared" si="319"/>
        <v>182.40553531500001</v>
      </c>
      <c r="FP139" s="12">
        <f t="shared" si="320"/>
        <v>137.66677667499999</v>
      </c>
      <c r="FQ139" s="12">
        <f t="shared" si="321"/>
        <v>277.56102297500001</v>
      </c>
      <c r="FR139" s="12">
        <f t="shared" si="322"/>
        <v>218.64409968000001</v>
      </c>
      <c r="FS139" s="12">
        <f t="shared" si="323"/>
        <v>446.67182980500002</v>
      </c>
      <c r="FT139" s="12">
        <f t="shared" si="324"/>
        <v>385.968203415</v>
      </c>
      <c r="FU139" s="12">
        <f t="shared" si="325"/>
        <v>166.49610613499999</v>
      </c>
      <c r="FX139" s="10" t="str">
        <f t="shared" si="326"/>
        <v>ULTRACEMCO</v>
      </c>
      <c r="FY139" s="12">
        <f t="shared" si="390"/>
        <v>181.48954539499996</v>
      </c>
      <c r="FZ139" s="12">
        <f t="shared" si="391"/>
        <v>217.95168934399999</v>
      </c>
      <c r="GA139" s="12">
        <f t="shared" si="392"/>
        <v>216.66035586187496</v>
      </c>
      <c r="GB139" s="12">
        <f t="shared" si="393"/>
        <v>248.35570068499999</v>
      </c>
      <c r="GE139" s="10" t="str">
        <f t="shared" si="327"/>
        <v>ULTRACEMCO</v>
      </c>
      <c r="GF139" s="8">
        <f t="shared" si="328"/>
        <v>72048</v>
      </c>
      <c r="GG139" s="8">
        <f t="shared" si="329"/>
        <v>47609</v>
      </c>
      <c r="GH139">
        <f t="shared" si="330"/>
        <v>26269</v>
      </c>
      <c r="GI139" s="8">
        <f t="shared" si="331"/>
        <v>26925</v>
      </c>
      <c r="GJ139" s="8">
        <f t="shared" si="332"/>
        <v>56907</v>
      </c>
      <c r="GK139" s="8">
        <f t="shared" si="333"/>
        <v>49673</v>
      </c>
      <c r="GL139">
        <f t="shared" si="334"/>
        <v>52738</v>
      </c>
      <c r="GM139" s="8">
        <f t="shared" si="335"/>
        <v>47257</v>
      </c>
      <c r="GN139" s="8">
        <f t="shared" si="336"/>
        <v>32756</v>
      </c>
      <c r="GO139" s="8">
        <f t="shared" si="337"/>
        <v>46347</v>
      </c>
      <c r="GP139" s="8">
        <f t="shared" si="338"/>
        <v>52363</v>
      </c>
      <c r="GQ139" s="8">
        <f t="shared" si="339"/>
        <v>81029</v>
      </c>
      <c r="GR139" s="8">
        <f t="shared" si="340"/>
        <v>87581</v>
      </c>
      <c r="GS139" s="8">
        <f t="shared" si="341"/>
        <v>46539</v>
      </c>
      <c r="GV139" s="10" t="str">
        <f t="shared" si="306"/>
        <v>ULTRACEMCO</v>
      </c>
      <c r="GW139" s="8">
        <f t="shared" si="394"/>
        <v>33601</v>
      </c>
      <c r="GX139" s="8">
        <f t="shared" si="395"/>
        <v>41476.6</v>
      </c>
      <c r="GY139" s="8">
        <f t="shared" si="396"/>
        <v>42516.75</v>
      </c>
      <c r="GZ139" s="8">
        <f t="shared" si="397"/>
        <v>50307.153846153844</v>
      </c>
      <c r="HC139" s="10" t="str">
        <f t="shared" si="342"/>
        <v>ULTRACEMCO</v>
      </c>
      <c r="HD139" s="12">
        <f t="shared" si="343"/>
        <v>2.8433327995108271</v>
      </c>
      <c r="HE139" s="12">
        <f t="shared" si="344"/>
        <v>1.5306423099587454</v>
      </c>
      <c r="HF139" s="12">
        <f t="shared" si="345"/>
        <v>1.1158555636558405</v>
      </c>
      <c r="HG139" s="12">
        <f t="shared" si="346"/>
        <v>1.7382366722592544</v>
      </c>
      <c r="HH139" s="12">
        <f t="shared" si="347"/>
        <v>-4.1310789611295053</v>
      </c>
      <c r="HI139" s="12">
        <f t="shared" si="348"/>
        <v>0.48966188628801155</v>
      </c>
      <c r="HJ139" s="12">
        <f t="shared" si="349"/>
        <v>1.0196136046426156</v>
      </c>
      <c r="HK139" s="12">
        <f t="shared" si="350"/>
        <v>-3.1437061893048637</v>
      </c>
      <c r="HL139" s="12">
        <f t="shared" si="351"/>
        <v>-0.55601929797258354</v>
      </c>
      <c r="HM139" s="12">
        <f t="shared" si="352"/>
        <v>-3.9558079737789013E-2</v>
      </c>
      <c r="HN139" s="12">
        <f t="shared" si="353"/>
        <v>-1.3971640070552667</v>
      </c>
      <c r="HO139" s="12">
        <f t="shared" si="354"/>
        <v>3.8573612994431863</v>
      </c>
      <c r="HP139" s="12">
        <f t="shared" si="355"/>
        <v>3.5650094324207897</v>
      </c>
      <c r="HQ139" s="12">
        <f t="shared" si="356"/>
        <v>2.7837061831135159</v>
      </c>
      <c r="HT139" s="10" t="str">
        <f t="shared" si="357"/>
        <v>ULTRACEMCO</v>
      </c>
      <c r="HU139" s="13">
        <f t="shared" si="358"/>
        <v>119.79999999999973</v>
      </c>
      <c r="HV139" s="12">
        <f t="shared" si="359"/>
        <v>93.700000000000273</v>
      </c>
      <c r="HW139" s="12">
        <f t="shared" si="360"/>
        <v>65.5</v>
      </c>
      <c r="HX139" s="12">
        <f t="shared" si="361"/>
        <v>53.650000000000091</v>
      </c>
      <c r="HY139">
        <f t="shared" si="362"/>
        <v>147.19999999999982</v>
      </c>
      <c r="HZ139" s="12">
        <f t="shared" si="363"/>
        <v>64</v>
      </c>
      <c r="IA139" s="12">
        <f t="shared" si="364"/>
        <v>81.650000000000091</v>
      </c>
      <c r="IB139" s="12">
        <f t="shared" si="365"/>
        <v>93.949999999999818</v>
      </c>
      <c r="IC139" s="12">
        <f t="shared" si="366"/>
        <v>79.949999999999818</v>
      </c>
      <c r="ID139" s="12">
        <f t="shared" si="367"/>
        <v>153.55000000000018</v>
      </c>
      <c r="IE139">
        <f t="shared" si="368"/>
        <v>90.549999999999727</v>
      </c>
      <c r="IF139" s="12">
        <f t="shared" si="369"/>
        <v>142.5</v>
      </c>
      <c r="IG139" s="12">
        <f t="shared" si="370"/>
        <v>340.65000000000009</v>
      </c>
      <c r="IH139" s="12">
        <f t="shared" si="371"/>
        <v>131.30000000000018</v>
      </c>
      <c r="II139" s="13" t="str">
        <f t="shared" si="398"/>
        <v/>
      </c>
      <c r="IJ139" t="str">
        <f t="shared" si="399"/>
        <v/>
      </c>
      <c r="IK139" t="str">
        <f t="shared" si="400"/>
        <v/>
      </c>
      <c r="IL139" t="str">
        <f t="shared" si="401"/>
        <v/>
      </c>
    </row>
    <row r="140" spans="1:246" x14ac:dyDescent="0.25">
      <c r="A140" t="s">
        <v>148</v>
      </c>
      <c r="B140" s="10">
        <v>43951</v>
      </c>
      <c r="C140" s="12">
        <v>182.24217999999999</v>
      </c>
      <c r="D140" s="12">
        <v>720.27416081499996</v>
      </c>
      <c r="E140" s="8">
        <v>250740</v>
      </c>
      <c r="F140" s="12">
        <v>14.531336661120347</v>
      </c>
      <c r="G140" s="13">
        <v>65.300000000000011</v>
      </c>
      <c r="H140" s="10" t="s">
        <v>148</v>
      </c>
      <c r="I140" s="10">
        <v>43950</v>
      </c>
      <c r="J140" s="12">
        <v>28.240410000000001</v>
      </c>
      <c r="K140" s="12">
        <v>101.662066275</v>
      </c>
      <c r="L140" s="8">
        <v>56661</v>
      </c>
      <c r="M140" s="12">
        <v>-0.13869625520110956</v>
      </c>
      <c r="N140" s="12">
        <v>10.049999999999955</v>
      </c>
      <c r="O140" s="12" t="s">
        <v>148</v>
      </c>
      <c r="P140" s="10">
        <v>43949</v>
      </c>
      <c r="Q140" s="12">
        <v>78.05874</v>
      </c>
      <c r="R140" s="12">
        <v>282.94030251499998</v>
      </c>
      <c r="S140">
        <v>120727</v>
      </c>
      <c r="T140" s="12">
        <v>3.2775153857163266</v>
      </c>
      <c r="U140" s="12">
        <v>12.899999999999977</v>
      </c>
      <c r="V140" s="12" t="s">
        <v>148</v>
      </c>
      <c r="W140" s="7">
        <v>43948</v>
      </c>
      <c r="X140" s="12">
        <v>45.57197</v>
      </c>
      <c r="Y140" s="12">
        <v>159.03903199500002</v>
      </c>
      <c r="Z140" s="8">
        <v>70173</v>
      </c>
      <c r="AA140" s="12">
        <v>4.1983028137561309</v>
      </c>
      <c r="AB140" s="12">
        <v>15.199999999999989</v>
      </c>
      <c r="AC140" s="8" t="s">
        <v>148</v>
      </c>
      <c r="AD140" s="10">
        <v>43945</v>
      </c>
      <c r="AE140" s="12">
        <v>27.361409999999999</v>
      </c>
      <c r="AF140" s="12">
        <v>93.139979664999998</v>
      </c>
      <c r="AG140" s="8">
        <v>47115</v>
      </c>
      <c r="AH140" s="12">
        <v>-3.640011464603035</v>
      </c>
      <c r="AI140">
        <v>13.400000000000034</v>
      </c>
      <c r="AJ140" s="12" t="s">
        <v>148</v>
      </c>
      <c r="AK140" s="7">
        <v>43944</v>
      </c>
      <c r="AL140" s="12">
        <v>56.886830000000003</v>
      </c>
      <c r="AM140" s="12">
        <v>203.87203963499999</v>
      </c>
      <c r="AN140" s="8">
        <v>118215</v>
      </c>
      <c r="AO140" s="12">
        <v>-1.5976247702530688</v>
      </c>
      <c r="AP140" s="12">
        <v>20.699999999999989</v>
      </c>
      <c r="AQ140" t="s">
        <v>148</v>
      </c>
      <c r="AR140" s="10">
        <v>43943</v>
      </c>
      <c r="AS140" s="12">
        <v>41.055680000000002</v>
      </c>
      <c r="AT140" s="12">
        <v>142.43296749500001</v>
      </c>
      <c r="AU140">
        <v>73086</v>
      </c>
      <c r="AV140" s="12">
        <v>3.6276918629859845</v>
      </c>
      <c r="AW140" s="12">
        <v>22.800000000000011</v>
      </c>
      <c r="AX140" s="10" t="s">
        <v>148</v>
      </c>
      <c r="AY140" s="10">
        <v>43942</v>
      </c>
      <c r="AZ140" s="12">
        <v>28.172609999999999</v>
      </c>
      <c r="BA140" s="12">
        <v>97.986151860000007</v>
      </c>
      <c r="BB140" s="8">
        <v>63065</v>
      </c>
      <c r="BC140" s="12">
        <v>-2.4665257223396759</v>
      </c>
      <c r="BD140" s="12">
        <v>9.8499999999999659</v>
      </c>
      <c r="BE140" s="12" t="s">
        <v>148</v>
      </c>
      <c r="BF140" s="10">
        <v>43941</v>
      </c>
      <c r="BG140" s="12">
        <v>47.411099999999998</v>
      </c>
      <c r="BH140" s="12">
        <v>169.04264992999998</v>
      </c>
      <c r="BI140">
        <v>81446</v>
      </c>
      <c r="BJ140" s="12">
        <v>-2.3534269199009117</v>
      </c>
      <c r="BK140" s="12">
        <v>17</v>
      </c>
      <c r="BL140" s="12" t="s">
        <v>148</v>
      </c>
      <c r="BM140" s="7">
        <v>43938</v>
      </c>
      <c r="BN140" s="12">
        <v>53.28293</v>
      </c>
      <c r="BO140" s="12">
        <v>194.87567455000001</v>
      </c>
      <c r="BP140" s="8">
        <v>114386</v>
      </c>
      <c r="BQ140" s="12">
        <v>0.20649779735682819</v>
      </c>
      <c r="BR140" s="12">
        <v>20.75</v>
      </c>
      <c r="BS140" t="s">
        <v>148</v>
      </c>
      <c r="BT140" s="10">
        <v>43937</v>
      </c>
      <c r="BU140" s="12">
        <v>101.32741</v>
      </c>
      <c r="BV140" s="12">
        <v>368.22586159999997</v>
      </c>
      <c r="BW140" s="8">
        <v>201203</v>
      </c>
      <c r="BX140" s="12">
        <v>3.622878334046495</v>
      </c>
      <c r="BY140">
        <v>13</v>
      </c>
      <c r="BZ140" s="12" t="s">
        <v>148</v>
      </c>
      <c r="CA140" s="7">
        <v>43936</v>
      </c>
      <c r="CB140" s="12">
        <v>222.50837999999999</v>
      </c>
      <c r="CC140" s="12">
        <v>808.19790190499998</v>
      </c>
      <c r="CD140" s="8">
        <v>370572</v>
      </c>
      <c r="CE140" s="12">
        <v>8.01661794122173</v>
      </c>
      <c r="CF140" s="12">
        <v>51.850000000000023</v>
      </c>
      <c r="CG140" s="12" t="s">
        <v>148</v>
      </c>
      <c r="CH140" s="10">
        <v>43934</v>
      </c>
      <c r="CI140" s="12">
        <v>48.502809999999997</v>
      </c>
      <c r="CJ140" s="12">
        <v>158.23817915000001</v>
      </c>
      <c r="CK140" s="8">
        <v>66425</v>
      </c>
      <c r="CL140" s="12">
        <v>1.8652037617554824</v>
      </c>
      <c r="CM140" s="12">
        <v>17.699999999999989</v>
      </c>
      <c r="CN140" s="12" t="s">
        <v>148</v>
      </c>
      <c r="CO140" s="10">
        <v>43930</v>
      </c>
      <c r="CP140" s="12">
        <v>46.910119999999999</v>
      </c>
      <c r="CQ140" s="12">
        <v>150.32929242</v>
      </c>
      <c r="CR140" s="8">
        <v>75119</v>
      </c>
      <c r="CS140" s="12">
        <v>-6.2460961898809696E-2</v>
      </c>
      <c r="CT140" s="12">
        <v>19.649999999999977</v>
      </c>
      <c r="CU140" s="12" t="s">
        <v>148</v>
      </c>
      <c r="CV140" s="10">
        <v>43929</v>
      </c>
      <c r="CW140" s="12">
        <v>46.322360000000003</v>
      </c>
      <c r="CX140" s="12">
        <v>151.23897345500001</v>
      </c>
      <c r="CY140" s="8">
        <v>95460</v>
      </c>
      <c r="CZ140" s="12">
        <v>-1.5912250888305199</v>
      </c>
      <c r="DA140" s="12">
        <v>21.050000000000011</v>
      </c>
      <c r="DD140" t="str">
        <f t="shared" si="307"/>
        <v>UPL</v>
      </c>
      <c r="DE140" s="12">
        <v>545.32412950095261</v>
      </c>
      <c r="DF140" s="12">
        <v>-63.821591278567915</v>
      </c>
      <c r="DG140" s="12">
        <v>71.286736123103751</v>
      </c>
      <c r="DH140" s="12">
        <v>66.555634377029548</v>
      </c>
      <c r="DI140" s="12">
        <v>-51.902030751230122</v>
      </c>
      <c r="DJ140" s="12">
        <v>38.56019435069642</v>
      </c>
      <c r="DK140" s="12">
        <v>45.729060956723586</v>
      </c>
      <c r="DL140" s="12">
        <v>-40.578029195694675</v>
      </c>
      <c r="DM140" s="12">
        <v>-11.020095929409294</v>
      </c>
      <c r="DN140" s="12">
        <v>-47.41508738849636</v>
      </c>
      <c r="DO140" s="12">
        <v>-54.461306131481422</v>
      </c>
      <c r="DP140" s="12">
        <v>358.75358561699824</v>
      </c>
      <c r="DQ140" s="12">
        <v>3.3951948961119638</v>
      </c>
      <c r="DT140" t="str">
        <f t="shared" si="308"/>
        <v>UPL</v>
      </c>
      <c r="DU140" s="13">
        <v>608.49844706739407</v>
      </c>
      <c r="DV140" s="13">
        <v>-64.069429002745053</v>
      </c>
      <c r="DW140" s="13">
        <v>77.906202625714712</v>
      </c>
      <c r="DX140" s="13">
        <v>70.752702080268406</v>
      </c>
      <c r="DY140" s="13">
        <v>-54.314490681629458</v>
      </c>
      <c r="DZ140" s="13">
        <v>43.135429402716575</v>
      </c>
      <c r="EA140" s="13">
        <v>45.360303258469045</v>
      </c>
      <c r="EB140" s="13">
        <v>-42.034656993027639</v>
      </c>
      <c r="EC140" s="13">
        <v>-13.256156613519227</v>
      </c>
      <c r="ED140" s="13">
        <v>-47.077135293204506</v>
      </c>
      <c r="EE140" s="13">
        <v>-54.43865163073842</v>
      </c>
      <c r="EF140" s="13">
        <v>410.74772614697395</v>
      </c>
      <c r="EG140" s="13">
        <v>5.2610416790252899</v>
      </c>
      <c r="EI140" t="str">
        <f t="shared" si="309"/>
        <v>UPL</v>
      </c>
      <c r="EJ140" s="12">
        <f t="shared" si="372"/>
        <v>182.24217999999999</v>
      </c>
      <c r="EK140" s="12">
        <f t="shared" si="373"/>
        <v>28.240410000000001</v>
      </c>
      <c r="EL140" s="12">
        <f t="shared" si="374"/>
        <v>78.05874</v>
      </c>
      <c r="EM140" s="12">
        <f t="shared" si="375"/>
        <v>45.57197</v>
      </c>
      <c r="EN140" s="12">
        <f t="shared" si="376"/>
        <v>27.361409999999999</v>
      </c>
      <c r="EO140" s="12">
        <f t="shared" si="377"/>
        <v>56.886830000000003</v>
      </c>
      <c r="EP140" s="12">
        <f t="shared" si="378"/>
        <v>41.055680000000002</v>
      </c>
      <c r="EQ140" s="12">
        <f t="shared" si="379"/>
        <v>28.172609999999999</v>
      </c>
      <c r="ER140" s="12">
        <f t="shared" si="380"/>
        <v>47.411099999999998</v>
      </c>
      <c r="ES140" s="12">
        <f t="shared" si="381"/>
        <v>53.28293</v>
      </c>
      <c r="ET140" s="12">
        <f t="shared" si="382"/>
        <v>101.32741</v>
      </c>
      <c r="EU140" s="12">
        <f t="shared" si="383"/>
        <v>222.50837999999999</v>
      </c>
      <c r="EV140" s="12">
        <f t="shared" si="384"/>
        <v>48.502809999999997</v>
      </c>
      <c r="EW140" s="12">
        <f t="shared" si="385"/>
        <v>46.910119999999999</v>
      </c>
      <c r="EZ140" s="10" t="str">
        <f t="shared" si="310"/>
        <v>UPL</v>
      </c>
      <c r="FA140" s="12">
        <f t="shared" si="386"/>
        <v>50.623706666666664</v>
      </c>
      <c r="FB140" s="12">
        <f t="shared" si="387"/>
        <v>47.223872</v>
      </c>
      <c r="FC140" s="12">
        <f t="shared" si="388"/>
        <v>44.094843750000003</v>
      </c>
      <c r="FD140" s="12">
        <f t="shared" si="389"/>
        <v>63.48387692307692</v>
      </c>
      <c r="FF140" s="12"/>
      <c r="FG140" s="10" t="str">
        <f t="shared" si="311"/>
        <v>UPL</v>
      </c>
      <c r="FH140" s="12">
        <f t="shared" si="312"/>
        <v>720.27416081499996</v>
      </c>
      <c r="FI140" s="12">
        <f t="shared" si="313"/>
        <v>101.662066275</v>
      </c>
      <c r="FJ140" s="12">
        <f t="shared" si="314"/>
        <v>282.94030251499998</v>
      </c>
      <c r="FK140" s="12">
        <f t="shared" si="315"/>
        <v>159.03903199500002</v>
      </c>
      <c r="FL140" s="12">
        <f t="shared" si="316"/>
        <v>93.139979664999998</v>
      </c>
      <c r="FM140" s="12">
        <f t="shared" si="317"/>
        <v>203.87203963499999</v>
      </c>
      <c r="FN140" s="12">
        <f t="shared" si="318"/>
        <v>142.43296749500001</v>
      </c>
      <c r="FO140" s="12">
        <f t="shared" si="319"/>
        <v>97.986151860000007</v>
      </c>
      <c r="FP140" s="12">
        <f t="shared" si="320"/>
        <v>169.04264992999998</v>
      </c>
      <c r="FQ140" s="12">
        <f t="shared" si="321"/>
        <v>194.87567455000001</v>
      </c>
      <c r="FR140" s="12">
        <f t="shared" si="322"/>
        <v>368.22586159999997</v>
      </c>
      <c r="FS140" s="12">
        <f t="shared" si="323"/>
        <v>808.19790190499998</v>
      </c>
      <c r="FT140" s="12">
        <f t="shared" si="324"/>
        <v>158.23817915000001</v>
      </c>
      <c r="FU140" s="12">
        <f t="shared" si="325"/>
        <v>150.32929242</v>
      </c>
      <c r="FX140" s="10" t="str">
        <f t="shared" si="326"/>
        <v>UPL</v>
      </c>
      <c r="FY140" s="12">
        <f t="shared" si="390"/>
        <v>181.21380026166671</v>
      </c>
      <c r="FZ140" s="12">
        <f t="shared" si="391"/>
        <v>168.13068401700002</v>
      </c>
      <c r="GA140" s="12">
        <f t="shared" si="392"/>
        <v>156.26439867125001</v>
      </c>
      <c r="GB140" s="12">
        <f t="shared" si="393"/>
        <v>225.38323838423076</v>
      </c>
      <c r="GE140" s="10" t="str">
        <f t="shared" si="327"/>
        <v>UPL</v>
      </c>
      <c r="GF140" s="8">
        <f t="shared" si="328"/>
        <v>250740</v>
      </c>
      <c r="GG140" s="8">
        <f t="shared" si="329"/>
        <v>56661</v>
      </c>
      <c r="GH140">
        <f t="shared" si="330"/>
        <v>120727</v>
      </c>
      <c r="GI140" s="8">
        <f t="shared" si="331"/>
        <v>70173</v>
      </c>
      <c r="GJ140" s="8">
        <f t="shared" si="332"/>
        <v>47115</v>
      </c>
      <c r="GK140" s="8">
        <f t="shared" si="333"/>
        <v>118215</v>
      </c>
      <c r="GL140">
        <f t="shared" si="334"/>
        <v>73086</v>
      </c>
      <c r="GM140" s="8">
        <f t="shared" si="335"/>
        <v>63065</v>
      </c>
      <c r="GN140" s="8">
        <f t="shared" si="336"/>
        <v>81446</v>
      </c>
      <c r="GO140" s="8">
        <f t="shared" si="337"/>
        <v>114386</v>
      </c>
      <c r="GP140" s="8">
        <f t="shared" si="338"/>
        <v>201203</v>
      </c>
      <c r="GQ140" s="8">
        <f t="shared" si="339"/>
        <v>370572</v>
      </c>
      <c r="GR140" s="8">
        <f t="shared" si="340"/>
        <v>66425</v>
      </c>
      <c r="GS140" s="8">
        <f t="shared" si="341"/>
        <v>75119</v>
      </c>
      <c r="GV140" s="10" t="str">
        <f t="shared" si="306"/>
        <v>UPL</v>
      </c>
      <c r="GW140" s="8">
        <f t="shared" si="394"/>
        <v>82520.333333333328</v>
      </c>
      <c r="GX140" s="8">
        <f t="shared" si="395"/>
        <v>82578.2</v>
      </c>
      <c r="GY140" s="8">
        <f t="shared" si="396"/>
        <v>78811</v>
      </c>
      <c r="GZ140" s="8">
        <f t="shared" si="397"/>
        <v>112168.69230769231</v>
      </c>
      <c r="HC140" s="10" t="str">
        <f t="shared" si="342"/>
        <v>UPL</v>
      </c>
      <c r="HD140" s="12">
        <f t="shared" si="343"/>
        <v>14.531336661120347</v>
      </c>
      <c r="HE140" s="12">
        <f t="shared" si="344"/>
        <v>-0.13869625520110956</v>
      </c>
      <c r="HF140" s="12">
        <f t="shared" si="345"/>
        <v>3.2775153857163266</v>
      </c>
      <c r="HG140" s="12">
        <f t="shared" si="346"/>
        <v>4.1983028137561309</v>
      </c>
      <c r="HH140" s="12">
        <f t="shared" si="347"/>
        <v>-3.640011464603035</v>
      </c>
      <c r="HI140" s="12">
        <f t="shared" si="348"/>
        <v>-1.5976247702530688</v>
      </c>
      <c r="HJ140" s="12">
        <f t="shared" si="349"/>
        <v>3.6276918629859845</v>
      </c>
      <c r="HK140" s="12">
        <f t="shared" si="350"/>
        <v>-2.4665257223396759</v>
      </c>
      <c r="HL140" s="12">
        <f t="shared" si="351"/>
        <v>-2.3534269199009117</v>
      </c>
      <c r="HM140" s="12">
        <f t="shared" si="352"/>
        <v>0.20649779735682819</v>
      </c>
      <c r="HN140" s="12">
        <f t="shared" si="353"/>
        <v>3.622878334046495</v>
      </c>
      <c r="HO140" s="12">
        <f t="shared" si="354"/>
        <v>8.01661794122173</v>
      </c>
      <c r="HP140" s="12">
        <f t="shared" si="355"/>
        <v>1.8652037617554824</v>
      </c>
      <c r="HQ140" s="12">
        <f t="shared" si="356"/>
        <v>-6.2460961898809696E-2</v>
      </c>
      <c r="HT140" s="10" t="str">
        <f t="shared" si="357"/>
        <v>UPL</v>
      </c>
      <c r="HU140" s="13">
        <f t="shared" si="358"/>
        <v>65.300000000000011</v>
      </c>
      <c r="HV140" s="12">
        <f t="shared" si="359"/>
        <v>10.049999999999955</v>
      </c>
      <c r="HW140" s="12">
        <f t="shared" si="360"/>
        <v>12.899999999999977</v>
      </c>
      <c r="HX140" s="12">
        <f t="shared" si="361"/>
        <v>15.199999999999989</v>
      </c>
      <c r="HY140">
        <f t="shared" si="362"/>
        <v>13.400000000000034</v>
      </c>
      <c r="HZ140" s="12">
        <f t="shared" si="363"/>
        <v>20.699999999999989</v>
      </c>
      <c r="IA140" s="12">
        <f t="shared" si="364"/>
        <v>22.800000000000011</v>
      </c>
      <c r="IB140" s="12">
        <f t="shared" si="365"/>
        <v>9.8499999999999659</v>
      </c>
      <c r="IC140" s="12">
        <f t="shared" si="366"/>
        <v>17</v>
      </c>
      <c r="ID140" s="12">
        <f t="shared" si="367"/>
        <v>20.75</v>
      </c>
      <c r="IE140">
        <f t="shared" si="368"/>
        <v>13</v>
      </c>
      <c r="IF140" s="12">
        <f t="shared" si="369"/>
        <v>51.850000000000023</v>
      </c>
      <c r="IG140" s="12">
        <f t="shared" si="370"/>
        <v>17.699999999999989</v>
      </c>
      <c r="IH140" s="12">
        <f t="shared" si="371"/>
        <v>19.649999999999977</v>
      </c>
      <c r="II140" s="13" t="str">
        <f t="shared" si="398"/>
        <v/>
      </c>
      <c r="IJ140" t="str">
        <f t="shared" si="399"/>
        <v/>
      </c>
      <c r="IK140" t="str">
        <f t="shared" si="400"/>
        <v/>
      </c>
      <c r="IL140" t="str">
        <f t="shared" si="401"/>
        <v/>
      </c>
    </row>
    <row r="141" spans="1:246" x14ac:dyDescent="0.25">
      <c r="A141" t="s">
        <v>149</v>
      </c>
      <c r="B141" s="10">
        <v>43951</v>
      </c>
      <c r="C141" s="12">
        <v>636.87037999999995</v>
      </c>
      <c r="D141" s="12">
        <v>546.05033729000002</v>
      </c>
      <c r="E141" s="8">
        <v>217388</v>
      </c>
      <c r="F141" s="12">
        <v>12.192040429564107</v>
      </c>
      <c r="G141" s="13">
        <v>9.5</v>
      </c>
      <c r="H141" s="10" t="s">
        <v>149</v>
      </c>
      <c r="I141" s="10">
        <v>43950</v>
      </c>
      <c r="J141" s="12">
        <v>272.43902000000003</v>
      </c>
      <c r="K141" s="12">
        <v>215.042196475</v>
      </c>
      <c r="L141" s="8">
        <v>101105</v>
      </c>
      <c r="M141" s="12">
        <v>3.1229668184775612</v>
      </c>
      <c r="N141" s="12">
        <v>2.9500000000000028</v>
      </c>
      <c r="O141" s="12" t="s">
        <v>149</v>
      </c>
      <c r="P141" s="10">
        <v>43949</v>
      </c>
      <c r="Q141" s="12">
        <v>335.14515</v>
      </c>
      <c r="R141" s="12">
        <v>257.13312064000002</v>
      </c>
      <c r="S141">
        <v>111932</v>
      </c>
      <c r="T141" s="12">
        <v>-2.1032504780114798</v>
      </c>
      <c r="U141" s="12">
        <v>3</v>
      </c>
      <c r="V141" s="12" t="s">
        <v>149</v>
      </c>
      <c r="W141" s="7">
        <v>43948</v>
      </c>
      <c r="X141" s="12">
        <v>167.89672999999999</v>
      </c>
      <c r="Y141" s="12">
        <v>132.53672423</v>
      </c>
      <c r="Z141" s="8">
        <v>61060</v>
      </c>
      <c r="AA141" s="12">
        <v>0.6414368184733803</v>
      </c>
      <c r="AB141" s="12">
        <v>1.75</v>
      </c>
      <c r="AC141" s="8" t="s">
        <v>149</v>
      </c>
      <c r="AD141" s="10">
        <v>43945</v>
      </c>
      <c r="AE141" s="12">
        <v>337.34787999999998</v>
      </c>
      <c r="AF141" s="12">
        <v>265.85154455500003</v>
      </c>
      <c r="AG141" s="8">
        <v>111054</v>
      </c>
      <c r="AH141" s="12">
        <v>0.90206185567010677</v>
      </c>
      <c r="AI141">
        <v>4.5499999999999972</v>
      </c>
      <c r="AJ141" s="12" t="s">
        <v>149</v>
      </c>
      <c r="AK141" s="7">
        <v>43944</v>
      </c>
      <c r="AL141" s="12">
        <v>242.58404999999999</v>
      </c>
      <c r="AM141" s="12">
        <v>188.46099671500002</v>
      </c>
      <c r="AN141" s="8">
        <v>91607</v>
      </c>
      <c r="AO141" s="12">
        <v>1.9053876478318041</v>
      </c>
      <c r="AP141" s="12">
        <v>1.9500000000000028</v>
      </c>
      <c r="AQ141" t="s">
        <v>149</v>
      </c>
      <c r="AR141" s="10">
        <v>43943</v>
      </c>
      <c r="AS141" s="12">
        <v>371.08747</v>
      </c>
      <c r="AT141" s="12">
        <v>278.71216691000001</v>
      </c>
      <c r="AU141">
        <v>128903</v>
      </c>
      <c r="AV141" s="12">
        <v>-2.5493945188017846</v>
      </c>
      <c r="AW141" s="12">
        <v>3.8500000000000085</v>
      </c>
      <c r="AX141" s="10" t="s">
        <v>149</v>
      </c>
      <c r="AY141" s="10">
        <v>43942</v>
      </c>
      <c r="AZ141" s="12">
        <v>440.69544999999999</v>
      </c>
      <c r="BA141" s="12">
        <v>338.26850369499999</v>
      </c>
      <c r="BB141" s="8">
        <v>163128</v>
      </c>
      <c r="BC141" s="12">
        <v>-4.3585021485573936</v>
      </c>
      <c r="BD141" s="12">
        <v>5.7000000000000028</v>
      </c>
      <c r="BE141" s="12" t="s">
        <v>149</v>
      </c>
      <c r="BF141" s="10">
        <v>43941</v>
      </c>
      <c r="BG141" s="12">
        <v>332.64776999999998</v>
      </c>
      <c r="BH141" s="12">
        <v>278.82171529499999</v>
      </c>
      <c r="BI141">
        <v>125591</v>
      </c>
      <c r="BJ141" s="12">
        <v>-3.0915576694411349</v>
      </c>
      <c r="BK141" s="12">
        <v>5.6500000000000057</v>
      </c>
      <c r="BL141" s="12" t="s">
        <v>149</v>
      </c>
      <c r="BM141" s="7">
        <v>43938</v>
      </c>
      <c r="BN141" s="12">
        <v>301.76553999999999</v>
      </c>
      <c r="BO141" s="12">
        <v>253.88286894000001</v>
      </c>
      <c r="BP141" s="8">
        <v>109316</v>
      </c>
      <c r="BQ141" s="12">
        <v>2.0556227327690482</v>
      </c>
      <c r="BR141" s="12">
        <v>4.1500000000000057</v>
      </c>
      <c r="BS141" t="s">
        <v>149</v>
      </c>
      <c r="BT141" s="10">
        <v>43937</v>
      </c>
      <c r="BU141" s="12">
        <v>544.89625000000001</v>
      </c>
      <c r="BV141" s="12">
        <v>452.02051476000003</v>
      </c>
      <c r="BW141" s="8">
        <v>175839</v>
      </c>
      <c r="BX141" s="12">
        <v>5.1526717557252057</v>
      </c>
      <c r="BY141">
        <v>7.5</v>
      </c>
      <c r="BZ141" s="12" t="s">
        <v>149</v>
      </c>
      <c r="CA141" s="7">
        <v>43936</v>
      </c>
      <c r="CB141" s="12">
        <v>436.10924</v>
      </c>
      <c r="CC141" s="12">
        <v>350.22272478499997</v>
      </c>
      <c r="CD141" s="8">
        <v>154487</v>
      </c>
      <c r="CE141" s="12">
        <v>1.0855683269476482</v>
      </c>
      <c r="CF141" s="12">
        <v>5.6000000000000085</v>
      </c>
      <c r="CG141" s="12" t="s">
        <v>149</v>
      </c>
      <c r="CH141" s="10">
        <v>43934</v>
      </c>
      <c r="CI141" s="12">
        <v>374.71015</v>
      </c>
      <c r="CJ141" s="12">
        <v>287.64630732500001</v>
      </c>
      <c r="CK141" s="8">
        <v>116695</v>
      </c>
      <c r="CL141" s="12">
        <v>1.5625000000000038</v>
      </c>
      <c r="CM141" s="12">
        <v>5.7999999999999972</v>
      </c>
      <c r="CN141" s="12" t="s">
        <v>149</v>
      </c>
      <c r="CO141" s="10">
        <v>43930</v>
      </c>
      <c r="CP141" s="12">
        <v>416.02363000000003</v>
      </c>
      <c r="CQ141" s="12">
        <v>312.26032133000001</v>
      </c>
      <c r="CR141" s="8">
        <v>146666</v>
      </c>
      <c r="CS141" s="12">
        <v>9.9573257467994303</v>
      </c>
      <c r="CT141" s="12">
        <v>4.5</v>
      </c>
      <c r="CU141" s="12" t="s">
        <v>149</v>
      </c>
      <c r="CV141" s="10">
        <v>43929</v>
      </c>
      <c r="CW141" s="12">
        <v>493.94736999999998</v>
      </c>
      <c r="CX141" s="12">
        <v>345.33833785000002</v>
      </c>
      <c r="CY141" s="8">
        <v>163600</v>
      </c>
      <c r="CZ141" s="12">
        <v>5.4681647940074987</v>
      </c>
      <c r="DA141" s="12">
        <v>8.4000000000000057</v>
      </c>
      <c r="DD141" t="str">
        <f t="shared" si="307"/>
        <v>VEDL</v>
      </c>
      <c r="DE141" s="12">
        <v>133.7662130777008</v>
      </c>
      <c r="DF141" s="12">
        <v>-18.710140964295611</v>
      </c>
      <c r="DG141" s="12">
        <v>99.613863831654143</v>
      </c>
      <c r="DH141" s="12">
        <v>-50.230388286418162</v>
      </c>
      <c r="DI141" s="12">
        <v>39.064328425549824</v>
      </c>
      <c r="DJ141" s="12">
        <v>-34.62887604369935</v>
      </c>
      <c r="DK141" s="12">
        <v>-15.795030332171569</v>
      </c>
      <c r="DL141" s="12">
        <v>32.481107569126358</v>
      </c>
      <c r="DM141" s="12">
        <v>10.233849100198782</v>
      </c>
      <c r="DN141" s="12">
        <v>-44.619633554094015</v>
      </c>
      <c r="DO141" s="12">
        <v>24.944899126650014</v>
      </c>
      <c r="DP141" s="12">
        <v>16.385755763488124</v>
      </c>
      <c r="DQ141" s="12">
        <v>-9.9305609154941585</v>
      </c>
      <c r="DT141" t="str">
        <f t="shared" si="308"/>
        <v>VEDL</v>
      </c>
      <c r="DU141" s="13">
        <v>153.92706466029878</v>
      </c>
      <c r="DV141" s="13">
        <v>-16.369312541393509</v>
      </c>
      <c r="DW141" s="13">
        <v>94.008960259029337</v>
      </c>
      <c r="DX141" s="13">
        <v>-50.146340337480908</v>
      </c>
      <c r="DY141" s="13">
        <v>41.064490366159845</v>
      </c>
      <c r="DZ141" s="13">
        <v>-32.381496364363358</v>
      </c>
      <c r="EA141" s="13">
        <v>-17.606231775778628</v>
      </c>
      <c r="EB141" s="13">
        <v>21.320716837676681</v>
      </c>
      <c r="EC141" s="13">
        <v>9.8229732707541455</v>
      </c>
      <c r="ED141" s="13">
        <v>-43.83377288201202</v>
      </c>
      <c r="EE141" s="13">
        <v>29.066586138147727</v>
      </c>
      <c r="EF141" s="13">
        <v>21.754639592608214</v>
      </c>
      <c r="EG141" s="13">
        <v>-7.8825301595035677</v>
      </c>
      <c r="EI141" t="str">
        <f t="shared" si="309"/>
        <v>VEDL</v>
      </c>
      <c r="EJ141" s="12">
        <f t="shared" si="372"/>
        <v>636.87037999999995</v>
      </c>
      <c r="EK141" s="12">
        <f t="shared" si="373"/>
        <v>272.43902000000003</v>
      </c>
      <c r="EL141" s="12">
        <f t="shared" si="374"/>
        <v>335.14515</v>
      </c>
      <c r="EM141" s="12">
        <f t="shared" si="375"/>
        <v>167.89672999999999</v>
      </c>
      <c r="EN141" s="12">
        <f t="shared" si="376"/>
        <v>337.34787999999998</v>
      </c>
      <c r="EO141" s="12">
        <f t="shared" si="377"/>
        <v>242.58404999999999</v>
      </c>
      <c r="EP141" s="12">
        <f t="shared" si="378"/>
        <v>371.08747</v>
      </c>
      <c r="EQ141" s="12">
        <f t="shared" si="379"/>
        <v>440.69544999999999</v>
      </c>
      <c r="ER141" s="12">
        <f t="shared" si="380"/>
        <v>332.64776999999998</v>
      </c>
      <c r="ES141" s="12">
        <f t="shared" si="381"/>
        <v>301.76553999999999</v>
      </c>
      <c r="ET141" s="12">
        <f t="shared" si="382"/>
        <v>544.89625000000001</v>
      </c>
      <c r="EU141" s="12">
        <f t="shared" si="383"/>
        <v>436.10924</v>
      </c>
      <c r="EV141" s="12">
        <f t="shared" si="384"/>
        <v>374.71015</v>
      </c>
      <c r="EW141" s="12">
        <f t="shared" si="385"/>
        <v>416.02363000000003</v>
      </c>
      <c r="EZ141" s="10" t="str">
        <f t="shared" si="310"/>
        <v>VEDL</v>
      </c>
      <c r="FA141" s="12">
        <f t="shared" si="386"/>
        <v>258.49363333333332</v>
      </c>
      <c r="FB141" s="12">
        <f t="shared" si="387"/>
        <v>271.08256599999999</v>
      </c>
      <c r="FC141" s="12">
        <f t="shared" si="388"/>
        <v>312.48043999999999</v>
      </c>
      <c r="FD141" s="12">
        <f t="shared" si="389"/>
        <v>351.79602538461529</v>
      </c>
      <c r="FF141" s="12"/>
      <c r="FG141" s="10" t="str">
        <f t="shared" si="311"/>
        <v>VEDL</v>
      </c>
      <c r="FH141" s="12">
        <f t="shared" si="312"/>
        <v>546.05033729000002</v>
      </c>
      <c r="FI141" s="12">
        <f t="shared" si="313"/>
        <v>215.042196475</v>
      </c>
      <c r="FJ141" s="12">
        <f t="shared" si="314"/>
        <v>257.13312064000002</v>
      </c>
      <c r="FK141" s="12">
        <f t="shared" si="315"/>
        <v>132.53672423</v>
      </c>
      <c r="FL141" s="12">
        <f t="shared" si="316"/>
        <v>265.85154455500003</v>
      </c>
      <c r="FM141" s="12">
        <f t="shared" si="317"/>
        <v>188.46099671500002</v>
      </c>
      <c r="FN141" s="12">
        <f t="shared" si="318"/>
        <v>278.71216691000001</v>
      </c>
      <c r="FO141" s="12">
        <f t="shared" si="319"/>
        <v>338.26850369499999</v>
      </c>
      <c r="FP141" s="12">
        <f t="shared" si="320"/>
        <v>278.82171529499999</v>
      </c>
      <c r="FQ141" s="12">
        <f t="shared" si="321"/>
        <v>253.88286894000001</v>
      </c>
      <c r="FR141" s="12">
        <f t="shared" si="322"/>
        <v>452.02051476000003</v>
      </c>
      <c r="FS141" s="12">
        <f t="shared" si="323"/>
        <v>350.22272478499997</v>
      </c>
      <c r="FT141" s="12">
        <f t="shared" si="324"/>
        <v>287.64630732500001</v>
      </c>
      <c r="FU141" s="12">
        <f t="shared" si="325"/>
        <v>312.26032133000001</v>
      </c>
      <c r="FX141" s="10" t="str">
        <f t="shared" si="326"/>
        <v>VEDL</v>
      </c>
      <c r="FY141" s="12">
        <f t="shared" si="390"/>
        <v>201.57068044833332</v>
      </c>
      <c r="FZ141" s="12">
        <f t="shared" si="391"/>
        <v>211.80491652300003</v>
      </c>
      <c r="GA141" s="12">
        <f t="shared" si="392"/>
        <v>244.35337106437498</v>
      </c>
      <c r="GB141" s="12">
        <f t="shared" si="393"/>
        <v>277.75843889653845</v>
      </c>
      <c r="GE141" s="10" t="str">
        <f t="shared" si="327"/>
        <v>VEDL</v>
      </c>
      <c r="GF141" s="8">
        <f t="shared" si="328"/>
        <v>217388</v>
      </c>
      <c r="GG141" s="8">
        <f t="shared" si="329"/>
        <v>101105</v>
      </c>
      <c r="GH141">
        <f t="shared" si="330"/>
        <v>111932</v>
      </c>
      <c r="GI141" s="8">
        <f t="shared" si="331"/>
        <v>61060</v>
      </c>
      <c r="GJ141" s="8">
        <f t="shared" si="332"/>
        <v>111054</v>
      </c>
      <c r="GK141" s="8">
        <f t="shared" si="333"/>
        <v>91607</v>
      </c>
      <c r="GL141">
        <f t="shared" si="334"/>
        <v>128903</v>
      </c>
      <c r="GM141" s="8">
        <f t="shared" si="335"/>
        <v>163128</v>
      </c>
      <c r="GN141" s="8">
        <f t="shared" si="336"/>
        <v>125591</v>
      </c>
      <c r="GO141" s="8">
        <f t="shared" si="337"/>
        <v>109316</v>
      </c>
      <c r="GP141" s="8">
        <f t="shared" si="338"/>
        <v>175839</v>
      </c>
      <c r="GQ141" s="8">
        <f t="shared" si="339"/>
        <v>154487</v>
      </c>
      <c r="GR141" s="8">
        <f t="shared" si="340"/>
        <v>116695</v>
      </c>
      <c r="GS141" s="8">
        <f t="shared" si="341"/>
        <v>146666</v>
      </c>
      <c r="GV141" s="10" t="str">
        <f t="shared" si="306"/>
        <v>VEDL</v>
      </c>
      <c r="GW141" s="8">
        <f t="shared" si="394"/>
        <v>91365.666666666672</v>
      </c>
      <c r="GX141" s="8">
        <f t="shared" si="395"/>
        <v>95351.6</v>
      </c>
      <c r="GY141" s="8">
        <f t="shared" si="396"/>
        <v>111797.5</v>
      </c>
      <c r="GZ141" s="8">
        <f t="shared" si="397"/>
        <v>122875.61538461539</v>
      </c>
      <c r="HC141" s="10" t="str">
        <f t="shared" si="342"/>
        <v>VEDL</v>
      </c>
      <c r="HD141" s="12">
        <f t="shared" si="343"/>
        <v>12.192040429564107</v>
      </c>
      <c r="HE141" s="12">
        <f t="shared" si="344"/>
        <v>3.1229668184775612</v>
      </c>
      <c r="HF141" s="12">
        <f t="shared" si="345"/>
        <v>-2.1032504780114798</v>
      </c>
      <c r="HG141" s="12">
        <f t="shared" si="346"/>
        <v>0.6414368184733803</v>
      </c>
      <c r="HH141" s="12">
        <f t="shared" si="347"/>
        <v>0.90206185567010677</v>
      </c>
      <c r="HI141" s="12">
        <f t="shared" si="348"/>
        <v>1.9053876478318041</v>
      </c>
      <c r="HJ141" s="12">
        <f t="shared" si="349"/>
        <v>-2.5493945188017846</v>
      </c>
      <c r="HK141" s="12">
        <f t="shared" si="350"/>
        <v>-4.3585021485573936</v>
      </c>
      <c r="HL141" s="12">
        <f t="shared" si="351"/>
        <v>-3.0915576694411349</v>
      </c>
      <c r="HM141" s="12">
        <f t="shared" si="352"/>
        <v>2.0556227327690482</v>
      </c>
      <c r="HN141" s="12">
        <f t="shared" si="353"/>
        <v>5.1526717557252057</v>
      </c>
      <c r="HO141" s="12">
        <f t="shared" si="354"/>
        <v>1.0855683269476482</v>
      </c>
      <c r="HP141" s="12">
        <f t="shared" si="355"/>
        <v>1.5625000000000038</v>
      </c>
      <c r="HQ141" s="12">
        <f t="shared" si="356"/>
        <v>9.9573257467994303</v>
      </c>
      <c r="HT141" s="10" t="str">
        <f t="shared" si="357"/>
        <v>VEDL</v>
      </c>
      <c r="HU141" s="13">
        <f t="shared" si="358"/>
        <v>9.5</v>
      </c>
      <c r="HV141" s="12">
        <f t="shared" si="359"/>
        <v>2.9500000000000028</v>
      </c>
      <c r="HW141" s="12">
        <f t="shared" si="360"/>
        <v>3</v>
      </c>
      <c r="HX141" s="12">
        <f t="shared" si="361"/>
        <v>1.75</v>
      </c>
      <c r="HY141">
        <f t="shared" si="362"/>
        <v>4.5499999999999972</v>
      </c>
      <c r="HZ141" s="12">
        <f t="shared" si="363"/>
        <v>1.9500000000000028</v>
      </c>
      <c r="IA141" s="12">
        <f t="shared" si="364"/>
        <v>3.8500000000000085</v>
      </c>
      <c r="IB141" s="12">
        <f t="shared" si="365"/>
        <v>5.7000000000000028</v>
      </c>
      <c r="IC141" s="12">
        <f t="shared" si="366"/>
        <v>5.6500000000000057</v>
      </c>
      <c r="ID141" s="12">
        <f t="shared" si="367"/>
        <v>4.1500000000000057</v>
      </c>
      <c r="IE141">
        <f t="shared" si="368"/>
        <v>7.5</v>
      </c>
      <c r="IF141" s="12">
        <f t="shared" si="369"/>
        <v>5.6000000000000085</v>
      </c>
      <c r="IG141" s="12">
        <f t="shared" si="370"/>
        <v>5.7999999999999972</v>
      </c>
      <c r="IH141" s="12">
        <f t="shared" si="371"/>
        <v>4.5</v>
      </c>
      <c r="II141" s="13" t="str">
        <f t="shared" si="398"/>
        <v/>
      </c>
      <c r="IJ141" t="str">
        <f t="shared" si="399"/>
        <v/>
      </c>
      <c r="IK141" t="str">
        <f t="shared" si="400"/>
        <v/>
      </c>
      <c r="IL141" t="str">
        <f t="shared" si="401"/>
        <v/>
      </c>
    </row>
    <row r="142" spans="1:246" x14ac:dyDescent="0.25">
      <c r="A142" t="s">
        <v>150</v>
      </c>
      <c r="B142" s="10">
        <v>43951</v>
      </c>
      <c r="C142" s="12">
        <v>29.50356</v>
      </c>
      <c r="D142" s="12">
        <v>149.6361521</v>
      </c>
      <c r="E142" s="8">
        <v>53841</v>
      </c>
      <c r="F142" s="12">
        <v>2.9711029711029759</v>
      </c>
      <c r="G142" s="13">
        <v>22.300000000000011</v>
      </c>
      <c r="H142" s="10" t="s">
        <v>150</v>
      </c>
      <c r="I142" s="10">
        <v>43950</v>
      </c>
      <c r="J142" s="12">
        <v>21.04533</v>
      </c>
      <c r="K142" s="12">
        <v>103.79880780000001</v>
      </c>
      <c r="L142" s="8">
        <v>60387</v>
      </c>
      <c r="M142" s="12">
        <v>-1.3989533011272119</v>
      </c>
      <c r="N142" s="12">
        <v>9.6999999999999886</v>
      </c>
      <c r="O142" s="12" t="s">
        <v>150</v>
      </c>
      <c r="P142" s="10">
        <v>43949</v>
      </c>
      <c r="Q142" s="12">
        <v>19.46332</v>
      </c>
      <c r="R142" s="12">
        <v>96.571461029999995</v>
      </c>
      <c r="S142">
        <v>38122</v>
      </c>
      <c r="T142" s="12">
        <v>0.96780766096169513</v>
      </c>
      <c r="U142" s="12">
        <v>9.5</v>
      </c>
      <c r="V142" s="12" t="s">
        <v>150</v>
      </c>
      <c r="W142" s="7">
        <v>43948</v>
      </c>
      <c r="X142" s="12">
        <v>17.632459999999998</v>
      </c>
      <c r="Y142" s="12">
        <v>86.396335085000004</v>
      </c>
      <c r="Z142" s="8">
        <v>33254</v>
      </c>
      <c r="AA142" s="12">
        <v>0.6363543056553469</v>
      </c>
      <c r="AB142" s="12">
        <v>14.649999999999977</v>
      </c>
      <c r="AC142" s="8" t="s">
        <v>150</v>
      </c>
      <c r="AD142" s="10">
        <v>43945</v>
      </c>
      <c r="AE142" s="12">
        <v>16.979600000000001</v>
      </c>
      <c r="AF142" s="12">
        <v>84.045083099999999</v>
      </c>
      <c r="AG142" s="8">
        <v>31346</v>
      </c>
      <c r="AH142" s="12">
        <v>-4.4667453758362825</v>
      </c>
      <c r="AI142">
        <v>20</v>
      </c>
      <c r="AJ142" s="12" t="s">
        <v>150</v>
      </c>
      <c r="AK142" s="7">
        <v>43944</v>
      </c>
      <c r="AL142" s="12">
        <v>24.728300000000001</v>
      </c>
      <c r="AM142" s="12">
        <v>124.96031800999999</v>
      </c>
      <c r="AN142" s="8">
        <v>53114</v>
      </c>
      <c r="AO142" s="12">
        <v>0.96354425350153283</v>
      </c>
      <c r="AP142" s="12">
        <v>15</v>
      </c>
      <c r="AQ142" t="s">
        <v>150</v>
      </c>
      <c r="AR142" s="10">
        <v>43943</v>
      </c>
      <c r="AS142" s="12">
        <v>26.622949999999999</v>
      </c>
      <c r="AT142" s="12">
        <v>132.47673962499999</v>
      </c>
      <c r="AU142">
        <v>67023</v>
      </c>
      <c r="AV142" s="12">
        <v>0.85144746068316135</v>
      </c>
      <c r="AW142" s="12">
        <v>23.100000000000023</v>
      </c>
      <c r="AX142" s="10" t="s">
        <v>150</v>
      </c>
      <c r="AY142" s="10">
        <v>43942</v>
      </c>
      <c r="AZ142" s="12">
        <v>21.364750000000001</v>
      </c>
      <c r="BA142" s="12">
        <v>106.93776316499999</v>
      </c>
      <c r="BB142" s="8">
        <v>48541</v>
      </c>
      <c r="BC142" s="12">
        <v>-4.4879171461449898</v>
      </c>
      <c r="BD142" s="12">
        <v>23.600000000000023</v>
      </c>
      <c r="BE142" s="12" t="s">
        <v>150</v>
      </c>
      <c r="BF142" s="10">
        <v>43941</v>
      </c>
      <c r="BG142" s="12">
        <v>19.762779999999999</v>
      </c>
      <c r="BH142" s="12">
        <v>103.718130285</v>
      </c>
      <c r="BI142">
        <v>45090</v>
      </c>
      <c r="BJ142" s="12">
        <v>-0.30557677616501577</v>
      </c>
      <c r="BK142" s="12">
        <v>13.199999999999932</v>
      </c>
      <c r="BL142" s="12" t="s">
        <v>150</v>
      </c>
      <c r="BM142" s="7">
        <v>43938</v>
      </c>
      <c r="BN142" s="12">
        <v>30.34515</v>
      </c>
      <c r="BO142" s="12">
        <v>160.23544656999999</v>
      </c>
      <c r="BP142" s="8">
        <v>67946</v>
      </c>
      <c r="BQ142" s="12">
        <v>0.60425858430847712</v>
      </c>
      <c r="BR142" s="12">
        <v>31.149999999999977</v>
      </c>
      <c r="BS142" t="s">
        <v>150</v>
      </c>
      <c r="BT142" s="10">
        <v>43937</v>
      </c>
      <c r="BU142" s="12">
        <v>33.131180000000001</v>
      </c>
      <c r="BV142" s="12">
        <v>174.18034007</v>
      </c>
      <c r="BW142" s="8">
        <v>80142</v>
      </c>
      <c r="BX142" s="12">
        <v>1.2017832913355391</v>
      </c>
      <c r="BY142">
        <v>23.800000000000068</v>
      </c>
      <c r="BZ142" s="12" t="s">
        <v>150</v>
      </c>
      <c r="CA142" s="7">
        <v>43936</v>
      </c>
      <c r="CB142" s="12">
        <v>41.266440000000003</v>
      </c>
      <c r="CC142" s="12">
        <v>217.91336716999999</v>
      </c>
      <c r="CD142" s="8">
        <v>121067</v>
      </c>
      <c r="CE142" s="12">
        <v>2.5143535933478383</v>
      </c>
      <c r="CF142" s="12">
        <v>30.700000000000045</v>
      </c>
      <c r="CG142" s="12" t="s">
        <v>150</v>
      </c>
      <c r="CH142" s="10">
        <v>43934</v>
      </c>
      <c r="CI142" s="12">
        <v>19.02965</v>
      </c>
      <c r="CJ142" s="12">
        <v>94.671552320000004</v>
      </c>
      <c r="CK142" s="8">
        <v>33055</v>
      </c>
      <c r="CL142" s="12">
        <v>-0.80565926508154184</v>
      </c>
      <c r="CM142" s="12">
        <v>28.899999999999977</v>
      </c>
      <c r="CN142" s="12" t="s">
        <v>150</v>
      </c>
      <c r="CO142" s="10">
        <v>43930</v>
      </c>
      <c r="CP142" s="12">
        <v>28.062950000000001</v>
      </c>
      <c r="CQ142" s="12">
        <v>139.13112424000002</v>
      </c>
      <c r="CR142" s="8">
        <v>59718</v>
      </c>
      <c r="CS142" s="12">
        <v>6.0700227884814613</v>
      </c>
      <c r="CT142" s="12">
        <v>34.399999999999977</v>
      </c>
      <c r="CU142" s="12" t="s">
        <v>150</v>
      </c>
      <c r="CV142" s="10">
        <v>43929</v>
      </c>
      <c r="CW142" s="12">
        <v>23.557449999999999</v>
      </c>
      <c r="CX142" s="12">
        <v>117.56095420999999</v>
      </c>
      <c r="CY142" s="8">
        <v>56182</v>
      </c>
      <c r="CZ142" s="12">
        <v>-1.1453926323392862</v>
      </c>
      <c r="DA142" s="12">
        <v>46.899999999999977</v>
      </c>
      <c r="DD142" t="str">
        <f t="shared" si="307"/>
        <v>VOLTAS</v>
      </c>
      <c r="DE142" s="12">
        <v>40.190531581115621</v>
      </c>
      <c r="DF142" s="12">
        <v>8.1281610742668793</v>
      </c>
      <c r="DG142" s="12">
        <v>10.383463226345055</v>
      </c>
      <c r="DH142" s="12">
        <v>3.8449669014582013</v>
      </c>
      <c r="DI142" s="12">
        <v>-31.335352612189272</v>
      </c>
      <c r="DJ142" s="12">
        <v>-7.1166042831466783</v>
      </c>
      <c r="DK142" s="12">
        <v>24.611568120385208</v>
      </c>
      <c r="DL142" s="12">
        <v>8.1059952091760454</v>
      </c>
      <c r="DM142" s="12">
        <v>-34.87334878885094</v>
      </c>
      <c r="DN142" s="12">
        <v>-8.4090877535904252</v>
      </c>
      <c r="DO142" s="12">
        <v>-19.713985504928463</v>
      </c>
      <c r="DP142" s="12">
        <v>116.85338406118875</v>
      </c>
      <c r="DQ142" s="12">
        <v>-32.189417007121492</v>
      </c>
      <c r="DT142" t="str">
        <f t="shared" si="308"/>
        <v>VOLTAS</v>
      </c>
      <c r="DU142" s="13">
        <v>44.159798432675252</v>
      </c>
      <c r="DV142" s="13">
        <v>7.4839364475958696</v>
      </c>
      <c r="DW142" s="13">
        <v>11.777265708075827</v>
      </c>
      <c r="DX142" s="13">
        <v>2.7976080197367366</v>
      </c>
      <c r="DY142" s="13">
        <v>-32.742582254572802</v>
      </c>
      <c r="DZ142" s="13">
        <v>-5.6737670599960603</v>
      </c>
      <c r="EA142" s="13">
        <v>23.882093382292418</v>
      </c>
      <c r="EB142" s="13">
        <v>3.1042141534493357</v>
      </c>
      <c r="EC142" s="13">
        <v>-35.271419336239063</v>
      </c>
      <c r="ED142" s="13">
        <v>-8.0060088838934416</v>
      </c>
      <c r="EE142" s="13">
        <v>-20.068996990846685</v>
      </c>
      <c r="EF142" s="13">
        <v>130.17829731304016</v>
      </c>
      <c r="EG142" s="13">
        <v>-31.955158964508641</v>
      </c>
      <c r="EI142" t="str">
        <f t="shared" si="309"/>
        <v>VOLTAS</v>
      </c>
      <c r="EJ142" s="12">
        <f t="shared" si="372"/>
        <v>29.50356</v>
      </c>
      <c r="EK142" s="12">
        <f t="shared" si="373"/>
        <v>21.04533</v>
      </c>
      <c r="EL142" s="12">
        <f t="shared" si="374"/>
        <v>19.46332</v>
      </c>
      <c r="EM142" s="12">
        <f t="shared" si="375"/>
        <v>17.632459999999998</v>
      </c>
      <c r="EN142" s="12">
        <f t="shared" si="376"/>
        <v>16.979600000000001</v>
      </c>
      <c r="EO142" s="12">
        <f t="shared" si="377"/>
        <v>24.728300000000001</v>
      </c>
      <c r="EP142" s="12">
        <f t="shared" si="378"/>
        <v>26.622949999999999</v>
      </c>
      <c r="EQ142" s="12">
        <f t="shared" si="379"/>
        <v>21.364750000000001</v>
      </c>
      <c r="ER142" s="12">
        <f t="shared" si="380"/>
        <v>19.762779999999999</v>
      </c>
      <c r="ES142" s="12">
        <f t="shared" si="381"/>
        <v>30.34515</v>
      </c>
      <c r="ET142" s="12">
        <f t="shared" si="382"/>
        <v>33.131180000000001</v>
      </c>
      <c r="EU142" s="12">
        <f t="shared" si="383"/>
        <v>41.266440000000003</v>
      </c>
      <c r="EV142" s="12">
        <f t="shared" si="384"/>
        <v>19.02965</v>
      </c>
      <c r="EW142" s="12">
        <f t="shared" si="385"/>
        <v>28.062950000000001</v>
      </c>
      <c r="EZ142" s="10" t="str">
        <f t="shared" si="310"/>
        <v>VOLTAS</v>
      </c>
      <c r="FA142" s="12">
        <f t="shared" si="386"/>
        <v>19.380369999999999</v>
      </c>
      <c r="FB142" s="12">
        <f t="shared" si="387"/>
        <v>19.969802000000001</v>
      </c>
      <c r="FC142" s="12">
        <f t="shared" si="388"/>
        <v>20.94993625</v>
      </c>
      <c r="FD142" s="12">
        <f t="shared" si="389"/>
        <v>24.571912307692308</v>
      </c>
      <c r="FF142" s="12"/>
      <c r="FG142" s="10" t="str">
        <f t="shared" si="311"/>
        <v>VOLTAS</v>
      </c>
      <c r="FH142" s="12">
        <f t="shared" si="312"/>
        <v>149.6361521</v>
      </c>
      <c r="FI142" s="12">
        <f t="shared" si="313"/>
        <v>103.79880780000001</v>
      </c>
      <c r="FJ142" s="12">
        <f t="shared" si="314"/>
        <v>96.571461029999995</v>
      </c>
      <c r="FK142" s="12">
        <f t="shared" si="315"/>
        <v>86.396335085000004</v>
      </c>
      <c r="FL142" s="12">
        <f t="shared" si="316"/>
        <v>84.045083099999999</v>
      </c>
      <c r="FM142" s="12">
        <f t="shared" si="317"/>
        <v>124.96031800999999</v>
      </c>
      <c r="FN142" s="12">
        <f t="shared" si="318"/>
        <v>132.47673962499999</v>
      </c>
      <c r="FO142" s="12">
        <f t="shared" si="319"/>
        <v>106.93776316499999</v>
      </c>
      <c r="FP142" s="12">
        <f t="shared" si="320"/>
        <v>103.718130285</v>
      </c>
      <c r="FQ142" s="12">
        <f t="shared" si="321"/>
        <v>160.23544656999999</v>
      </c>
      <c r="FR142" s="12">
        <f t="shared" si="322"/>
        <v>174.18034007</v>
      </c>
      <c r="FS142" s="12">
        <f t="shared" si="323"/>
        <v>217.91336716999999</v>
      </c>
      <c r="FT142" s="12">
        <f t="shared" si="324"/>
        <v>94.671552320000004</v>
      </c>
      <c r="FU142" s="12">
        <f t="shared" si="325"/>
        <v>139.13112424000002</v>
      </c>
      <c r="FX142" s="10" t="str">
        <f t="shared" si="326"/>
        <v>VOLTAS</v>
      </c>
      <c r="FY142" s="12">
        <f t="shared" si="390"/>
        <v>95.588867971666673</v>
      </c>
      <c r="FZ142" s="12">
        <f t="shared" si="391"/>
        <v>99.154401004999997</v>
      </c>
      <c r="GA142" s="12">
        <f t="shared" si="392"/>
        <v>104.86307976249999</v>
      </c>
      <c r="GB142" s="12">
        <f t="shared" si="393"/>
        <v>125.00280526692306</v>
      </c>
      <c r="GE142" s="10" t="str">
        <f t="shared" si="327"/>
        <v>VOLTAS</v>
      </c>
      <c r="GF142" s="8">
        <f t="shared" si="328"/>
        <v>53841</v>
      </c>
      <c r="GG142" s="8">
        <f t="shared" si="329"/>
        <v>60387</v>
      </c>
      <c r="GH142">
        <f t="shared" si="330"/>
        <v>38122</v>
      </c>
      <c r="GI142" s="8">
        <f t="shared" si="331"/>
        <v>33254</v>
      </c>
      <c r="GJ142" s="8">
        <f t="shared" si="332"/>
        <v>31346</v>
      </c>
      <c r="GK142" s="8">
        <f t="shared" si="333"/>
        <v>53114</v>
      </c>
      <c r="GL142">
        <f t="shared" si="334"/>
        <v>67023</v>
      </c>
      <c r="GM142" s="8">
        <f t="shared" si="335"/>
        <v>48541</v>
      </c>
      <c r="GN142" s="8">
        <f t="shared" si="336"/>
        <v>45090</v>
      </c>
      <c r="GO142" s="8">
        <f t="shared" si="337"/>
        <v>67946</v>
      </c>
      <c r="GP142" s="8">
        <f t="shared" si="338"/>
        <v>80142</v>
      </c>
      <c r="GQ142" s="8">
        <f t="shared" si="339"/>
        <v>121067</v>
      </c>
      <c r="GR142" s="8">
        <f t="shared" si="340"/>
        <v>33055</v>
      </c>
      <c r="GS142" s="8">
        <f t="shared" si="341"/>
        <v>59718</v>
      </c>
      <c r="GV142" s="10" t="str">
        <f t="shared" si="306"/>
        <v>VOLTAS</v>
      </c>
      <c r="GW142" s="8">
        <f t="shared" si="394"/>
        <v>43921</v>
      </c>
      <c r="GX142" s="8">
        <f t="shared" si="395"/>
        <v>43244.6</v>
      </c>
      <c r="GY142" s="8">
        <f t="shared" si="396"/>
        <v>47109.625</v>
      </c>
      <c r="GZ142" s="8">
        <f t="shared" si="397"/>
        <v>56831.153846153844</v>
      </c>
      <c r="HC142" s="10" t="str">
        <f t="shared" si="342"/>
        <v>VOLTAS</v>
      </c>
      <c r="HD142" s="12">
        <f t="shared" si="343"/>
        <v>2.9711029711029759</v>
      </c>
      <c r="HE142" s="12">
        <f t="shared" si="344"/>
        <v>-1.3989533011272119</v>
      </c>
      <c r="HF142" s="12">
        <f t="shared" si="345"/>
        <v>0.96780766096169513</v>
      </c>
      <c r="HG142" s="12">
        <f t="shared" si="346"/>
        <v>0.6363543056553469</v>
      </c>
      <c r="HH142" s="12">
        <f t="shared" si="347"/>
        <v>-4.4667453758362825</v>
      </c>
      <c r="HI142" s="12">
        <f t="shared" si="348"/>
        <v>0.96354425350153283</v>
      </c>
      <c r="HJ142" s="12">
        <f t="shared" si="349"/>
        <v>0.85144746068316135</v>
      </c>
      <c r="HK142" s="12">
        <f t="shared" si="350"/>
        <v>-4.4879171461449898</v>
      </c>
      <c r="HL142" s="12">
        <f t="shared" si="351"/>
        <v>-0.30557677616501577</v>
      </c>
      <c r="HM142" s="12">
        <f t="shared" si="352"/>
        <v>0.60425858430847712</v>
      </c>
      <c r="HN142" s="12">
        <f t="shared" si="353"/>
        <v>1.2017832913355391</v>
      </c>
      <c r="HO142" s="12">
        <f t="shared" si="354"/>
        <v>2.5143535933478383</v>
      </c>
      <c r="HP142" s="12">
        <f t="shared" si="355"/>
        <v>-0.80565926508154184</v>
      </c>
      <c r="HQ142" s="12">
        <f t="shared" si="356"/>
        <v>6.0700227884814613</v>
      </c>
      <c r="HT142" s="10" t="str">
        <f t="shared" si="357"/>
        <v>VOLTAS</v>
      </c>
      <c r="HU142" s="13">
        <f t="shared" si="358"/>
        <v>22.300000000000011</v>
      </c>
      <c r="HV142" s="12">
        <f t="shared" si="359"/>
        <v>9.6999999999999886</v>
      </c>
      <c r="HW142" s="12">
        <f t="shared" si="360"/>
        <v>9.5</v>
      </c>
      <c r="HX142" s="12">
        <f t="shared" si="361"/>
        <v>14.649999999999977</v>
      </c>
      <c r="HY142">
        <f t="shared" si="362"/>
        <v>20</v>
      </c>
      <c r="HZ142" s="12">
        <f t="shared" si="363"/>
        <v>15</v>
      </c>
      <c r="IA142" s="12">
        <f t="shared" si="364"/>
        <v>23.100000000000023</v>
      </c>
      <c r="IB142" s="12">
        <f t="shared" si="365"/>
        <v>23.600000000000023</v>
      </c>
      <c r="IC142" s="12">
        <f t="shared" si="366"/>
        <v>13.199999999999932</v>
      </c>
      <c r="ID142" s="12">
        <f t="shared" si="367"/>
        <v>31.149999999999977</v>
      </c>
      <c r="IE142">
        <f t="shared" si="368"/>
        <v>23.800000000000068</v>
      </c>
      <c r="IF142" s="12">
        <f t="shared" si="369"/>
        <v>30.700000000000045</v>
      </c>
      <c r="IG142" s="12">
        <f t="shared" si="370"/>
        <v>28.899999999999977</v>
      </c>
      <c r="IH142" s="12">
        <f t="shared" si="371"/>
        <v>34.399999999999977</v>
      </c>
      <c r="II142" s="13" t="str">
        <f t="shared" si="398"/>
        <v/>
      </c>
      <c r="IJ142" t="str">
        <f t="shared" si="399"/>
        <v/>
      </c>
      <c r="IK142" t="str">
        <f t="shared" si="400"/>
        <v/>
      </c>
      <c r="IL142" t="str">
        <f t="shared" si="401"/>
        <v/>
      </c>
    </row>
    <row r="143" spans="1:246" x14ac:dyDescent="0.25">
      <c r="A143" t="s">
        <v>151</v>
      </c>
      <c r="B143" s="10">
        <v>43951</v>
      </c>
      <c r="C143" s="12">
        <v>88.339320000000001</v>
      </c>
      <c r="D143" s="12">
        <v>166.24198308499999</v>
      </c>
      <c r="E143" s="8">
        <v>83434</v>
      </c>
      <c r="F143" s="12">
        <v>5.8123443122059228</v>
      </c>
      <c r="G143" s="13">
        <v>9.0499999999999829</v>
      </c>
      <c r="H143" s="10" t="s">
        <v>151</v>
      </c>
      <c r="I143" s="10">
        <v>43950</v>
      </c>
      <c r="J143" s="12">
        <v>50.308999999999997</v>
      </c>
      <c r="K143" s="12">
        <v>91.011003060000007</v>
      </c>
      <c r="L143" s="8">
        <v>50928</v>
      </c>
      <c r="M143" s="12">
        <v>0.61213132999444786</v>
      </c>
      <c r="N143" s="12">
        <v>3.0499999999999829</v>
      </c>
      <c r="O143" s="12" t="s">
        <v>151</v>
      </c>
      <c r="P143" s="10">
        <v>43949</v>
      </c>
      <c r="Q143" s="12">
        <v>66.649169999999998</v>
      </c>
      <c r="R143" s="12">
        <v>119.628657225</v>
      </c>
      <c r="S143">
        <v>51736</v>
      </c>
      <c r="T143" s="12">
        <v>-0.93380939302390387</v>
      </c>
      <c r="U143" s="12">
        <v>4.9499999999999886</v>
      </c>
      <c r="V143" s="12" t="s">
        <v>151</v>
      </c>
      <c r="W143" s="7">
        <v>43948</v>
      </c>
      <c r="X143" s="12">
        <v>91.416349999999994</v>
      </c>
      <c r="Y143" s="12">
        <v>164.02884779999999</v>
      </c>
      <c r="Z143" s="8">
        <v>84011</v>
      </c>
      <c r="AA143" s="12">
        <v>2.6160337552742647</v>
      </c>
      <c r="AB143" s="12">
        <v>7.4000000000000057</v>
      </c>
      <c r="AC143" s="8" t="s">
        <v>151</v>
      </c>
      <c r="AD143" s="10">
        <v>43945</v>
      </c>
      <c r="AE143" s="12">
        <v>46.4114</v>
      </c>
      <c r="AF143" s="12">
        <v>82.667399570000001</v>
      </c>
      <c r="AG143" s="8">
        <v>50379</v>
      </c>
      <c r="AH143" s="12">
        <v>-1.4925373134328452</v>
      </c>
      <c r="AI143">
        <v>3.6500000000000057</v>
      </c>
      <c r="AJ143" s="12" t="s">
        <v>151</v>
      </c>
      <c r="AK143" s="7">
        <v>43944</v>
      </c>
      <c r="AL143" s="12">
        <v>55.554200000000002</v>
      </c>
      <c r="AM143" s="12">
        <v>100.12365155000001</v>
      </c>
      <c r="AN143" s="8">
        <v>54314</v>
      </c>
      <c r="AO143" s="12">
        <v>1.3721646597591648</v>
      </c>
      <c r="AP143" s="12">
        <v>5.5</v>
      </c>
      <c r="AQ143" t="s">
        <v>151</v>
      </c>
      <c r="AR143" s="10">
        <v>43943</v>
      </c>
      <c r="AS143" s="12">
        <v>53.116399999999999</v>
      </c>
      <c r="AT143" s="12">
        <v>94.328089454999997</v>
      </c>
      <c r="AU143">
        <v>62150</v>
      </c>
      <c r="AV143" s="12">
        <v>0.14040999719180006</v>
      </c>
      <c r="AW143" s="12">
        <v>4.4499999999999886</v>
      </c>
      <c r="AX143" s="10" t="s">
        <v>151</v>
      </c>
      <c r="AY143" s="10">
        <v>43942</v>
      </c>
      <c r="AZ143" s="12">
        <v>90.433189999999996</v>
      </c>
      <c r="BA143" s="12">
        <v>160.04799125</v>
      </c>
      <c r="BB143" s="8">
        <v>75722</v>
      </c>
      <c r="BC143" s="12">
        <v>-1.5461071231363794</v>
      </c>
      <c r="BD143" s="12">
        <v>6.0999999999999943</v>
      </c>
      <c r="BE143" s="12" t="s">
        <v>151</v>
      </c>
      <c r="BF143" s="10">
        <v>43941</v>
      </c>
      <c r="BG143" s="12">
        <v>81.016630000000006</v>
      </c>
      <c r="BH143" s="12">
        <v>148.53102749500002</v>
      </c>
      <c r="BI143">
        <v>79381</v>
      </c>
      <c r="BJ143" s="12">
        <v>-3.4491978609625606</v>
      </c>
      <c r="BK143" s="12">
        <v>8.8499999999999943</v>
      </c>
      <c r="BL143" s="12" t="s">
        <v>151</v>
      </c>
      <c r="BM143" s="7">
        <v>43938</v>
      </c>
      <c r="BN143" s="12">
        <v>66.064530000000005</v>
      </c>
      <c r="BO143" s="12">
        <v>124.375157915</v>
      </c>
      <c r="BP143" s="8">
        <v>96023</v>
      </c>
      <c r="BQ143" s="12">
        <v>-0.34602076124567777</v>
      </c>
      <c r="BR143" s="12">
        <v>8.1999999999999886</v>
      </c>
      <c r="BS143" t="s">
        <v>151</v>
      </c>
      <c r="BT143" s="10">
        <v>43937</v>
      </c>
      <c r="BU143" s="12">
        <v>216.90456</v>
      </c>
      <c r="BV143" s="12">
        <v>403.22517721999998</v>
      </c>
      <c r="BW143" s="8">
        <v>150354</v>
      </c>
      <c r="BX143" s="12">
        <v>1.3133208255159412</v>
      </c>
      <c r="BY143">
        <v>9.75</v>
      </c>
      <c r="BZ143" s="12" t="s">
        <v>151</v>
      </c>
      <c r="CA143" s="7">
        <v>43936</v>
      </c>
      <c r="CB143" s="12">
        <v>113.26600000000001</v>
      </c>
      <c r="CC143" s="12">
        <v>214.59343504</v>
      </c>
      <c r="CD143" s="8">
        <v>112441</v>
      </c>
      <c r="CE143" s="12">
        <v>-1.4534883720930234</v>
      </c>
      <c r="CF143" s="12">
        <v>7.7999999999999829</v>
      </c>
      <c r="CG143" s="12" t="s">
        <v>151</v>
      </c>
      <c r="CH143" s="10">
        <v>43934</v>
      </c>
      <c r="CI143" s="12">
        <v>61.932229999999997</v>
      </c>
      <c r="CJ143" s="12">
        <v>117.080130815</v>
      </c>
      <c r="CK143" s="8">
        <v>69489</v>
      </c>
      <c r="CL143" s="12">
        <v>-3.6095577020843899</v>
      </c>
      <c r="CM143" s="12">
        <v>15.099999999999994</v>
      </c>
      <c r="CN143" s="12" t="s">
        <v>151</v>
      </c>
      <c r="CO143" s="10">
        <v>43930</v>
      </c>
      <c r="CP143" s="12">
        <v>34.65831</v>
      </c>
      <c r="CQ143" s="12">
        <v>68.483218595000011</v>
      </c>
      <c r="CR143" s="8">
        <v>36684</v>
      </c>
      <c r="CS143" s="12">
        <v>1.9180922757905592</v>
      </c>
      <c r="CT143" s="12">
        <v>7.8999999999999773</v>
      </c>
      <c r="CU143" s="12" t="s">
        <v>151</v>
      </c>
      <c r="CV143" s="10">
        <v>43929</v>
      </c>
      <c r="CW143" s="12">
        <v>51.376539999999999</v>
      </c>
      <c r="CX143" s="12">
        <v>100.174168435</v>
      </c>
      <c r="CY143" s="8">
        <v>53517</v>
      </c>
      <c r="CZ143" s="12">
        <v>0.57321521625846494</v>
      </c>
      <c r="DA143" s="12">
        <v>11.199999999999989</v>
      </c>
      <c r="DD143" t="str">
        <f t="shared" si="307"/>
        <v>WIPRO</v>
      </c>
      <c r="DE143" s="12">
        <v>75.593472340933047</v>
      </c>
      <c r="DF143" s="12">
        <v>-24.516689405134379</v>
      </c>
      <c r="DG143" s="12">
        <v>-27.092724660304203</v>
      </c>
      <c r="DH143" s="12">
        <v>96.969602295987613</v>
      </c>
      <c r="DI143" s="12">
        <v>-16.457441561574104</v>
      </c>
      <c r="DJ143" s="12">
        <v>4.5895429660142684</v>
      </c>
      <c r="DK143" s="12">
        <v>-41.264484864461821</v>
      </c>
      <c r="DL143" s="12">
        <v>11.622996414439838</v>
      </c>
      <c r="DM143" s="12">
        <v>22.632568490232202</v>
      </c>
      <c r="DN143" s="12">
        <v>-69.542120276309547</v>
      </c>
      <c r="DO143" s="12">
        <v>91.500150089170617</v>
      </c>
      <c r="DP143" s="12">
        <v>82.887004068802312</v>
      </c>
      <c r="DQ143" s="12">
        <v>78.693738961882431</v>
      </c>
      <c r="DT143" t="str">
        <f t="shared" si="308"/>
        <v>WIPRO</v>
      </c>
      <c r="DU143" s="13">
        <v>82.661411802486256</v>
      </c>
      <c r="DV143" s="13">
        <v>-23.922072544185905</v>
      </c>
      <c r="DW143" s="13">
        <v>-27.068525549321087</v>
      </c>
      <c r="DX143" s="13">
        <v>98.420234159060286</v>
      </c>
      <c r="DY143" s="13">
        <v>-17.434693710988615</v>
      </c>
      <c r="DZ143" s="13">
        <v>6.144046941356561</v>
      </c>
      <c r="EA143" s="13">
        <v>-41.062622080862887</v>
      </c>
      <c r="EB143" s="13">
        <v>7.7539110509335654</v>
      </c>
      <c r="EC143" s="13">
        <v>19.421780028217956</v>
      </c>
      <c r="ED143" s="13">
        <v>-69.154912703494006</v>
      </c>
      <c r="EE143" s="13">
        <v>87.901916545042127</v>
      </c>
      <c r="EF143" s="13">
        <v>83.287662514728623</v>
      </c>
      <c r="EG143" s="13">
        <v>70.961781903673653</v>
      </c>
      <c r="EI143" t="str">
        <f t="shared" si="309"/>
        <v>WIPRO</v>
      </c>
      <c r="EJ143" s="12">
        <f t="shared" si="372"/>
        <v>88.339320000000001</v>
      </c>
      <c r="EK143" s="12">
        <f t="shared" si="373"/>
        <v>50.308999999999997</v>
      </c>
      <c r="EL143" s="12">
        <f t="shared" si="374"/>
        <v>66.649169999999998</v>
      </c>
      <c r="EM143" s="12">
        <f t="shared" si="375"/>
        <v>91.416349999999994</v>
      </c>
      <c r="EN143" s="12">
        <f t="shared" si="376"/>
        <v>46.4114</v>
      </c>
      <c r="EO143" s="12">
        <f t="shared" si="377"/>
        <v>55.554200000000002</v>
      </c>
      <c r="EP143" s="12">
        <f t="shared" si="378"/>
        <v>53.116399999999999</v>
      </c>
      <c r="EQ143" s="12">
        <f t="shared" si="379"/>
        <v>90.433189999999996</v>
      </c>
      <c r="ER143" s="12">
        <f t="shared" si="380"/>
        <v>81.016630000000006</v>
      </c>
      <c r="ES143" s="12">
        <f t="shared" si="381"/>
        <v>66.064530000000005</v>
      </c>
      <c r="ET143" s="12">
        <f t="shared" si="382"/>
        <v>216.90456</v>
      </c>
      <c r="EU143" s="12">
        <f t="shared" si="383"/>
        <v>113.26600000000001</v>
      </c>
      <c r="EV143" s="12">
        <f t="shared" si="384"/>
        <v>61.932229999999997</v>
      </c>
      <c r="EW143" s="12">
        <f t="shared" si="385"/>
        <v>34.65831</v>
      </c>
      <c r="EZ143" s="10" t="str">
        <f t="shared" si="310"/>
        <v>WIPRO</v>
      </c>
      <c r="FA143" s="12">
        <f t="shared" si="386"/>
        <v>69.458173333333335</v>
      </c>
      <c r="FB143" s="12">
        <f t="shared" si="387"/>
        <v>62.068023999999994</v>
      </c>
      <c r="FC143" s="12">
        <f t="shared" si="388"/>
        <v>66.863292499999986</v>
      </c>
      <c r="FD143" s="12">
        <f t="shared" si="389"/>
        <v>79.056305384615371</v>
      </c>
      <c r="FF143" s="12"/>
      <c r="FG143" s="10" t="str">
        <f t="shared" si="311"/>
        <v>WIPRO</v>
      </c>
      <c r="FH143" s="12">
        <f t="shared" si="312"/>
        <v>166.24198308499999</v>
      </c>
      <c r="FI143" s="12">
        <f t="shared" si="313"/>
        <v>91.011003060000007</v>
      </c>
      <c r="FJ143" s="12">
        <f t="shared" si="314"/>
        <v>119.628657225</v>
      </c>
      <c r="FK143" s="12">
        <f t="shared" si="315"/>
        <v>164.02884779999999</v>
      </c>
      <c r="FL143" s="12">
        <f t="shared" si="316"/>
        <v>82.667399570000001</v>
      </c>
      <c r="FM143" s="12">
        <f t="shared" si="317"/>
        <v>100.12365155000001</v>
      </c>
      <c r="FN143" s="12">
        <f t="shared" si="318"/>
        <v>94.328089454999997</v>
      </c>
      <c r="FO143" s="12">
        <f t="shared" si="319"/>
        <v>160.04799125</v>
      </c>
      <c r="FP143" s="12">
        <f t="shared" si="320"/>
        <v>148.53102749500002</v>
      </c>
      <c r="FQ143" s="12">
        <f t="shared" si="321"/>
        <v>124.375157915</v>
      </c>
      <c r="FR143" s="12">
        <f t="shared" si="322"/>
        <v>403.22517721999998</v>
      </c>
      <c r="FS143" s="12">
        <f t="shared" si="323"/>
        <v>214.59343504</v>
      </c>
      <c r="FT143" s="12">
        <f t="shared" si="324"/>
        <v>117.080130815</v>
      </c>
      <c r="FU143" s="12">
        <f t="shared" si="325"/>
        <v>68.483218595000011</v>
      </c>
      <c r="FX143" s="10" t="str">
        <f t="shared" si="326"/>
        <v>WIPRO</v>
      </c>
      <c r="FY143" s="12">
        <f t="shared" si="390"/>
        <v>124.88950269499999</v>
      </c>
      <c r="FZ143" s="12">
        <f t="shared" si="391"/>
        <v>111.491911841</v>
      </c>
      <c r="GA143" s="12">
        <f t="shared" si="392"/>
        <v>120.04583342562501</v>
      </c>
      <c r="GB143" s="12">
        <f t="shared" si="393"/>
        <v>145.2402913069231</v>
      </c>
      <c r="GE143" s="10" t="str">
        <f t="shared" si="327"/>
        <v>WIPRO</v>
      </c>
      <c r="GF143" s="8">
        <f t="shared" si="328"/>
        <v>83434</v>
      </c>
      <c r="GG143" s="8">
        <f t="shared" si="329"/>
        <v>50928</v>
      </c>
      <c r="GH143">
        <f t="shared" si="330"/>
        <v>51736</v>
      </c>
      <c r="GI143" s="8">
        <f t="shared" si="331"/>
        <v>84011</v>
      </c>
      <c r="GJ143" s="8">
        <f t="shared" si="332"/>
        <v>50379</v>
      </c>
      <c r="GK143" s="8">
        <f t="shared" si="333"/>
        <v>54314</v>
      </c>
      <c r="GL143">
        <f t="shared" si="334"/>
        <v>62150</v>
      </c>
      <c r="GM143" s="8">
        <f t="shared" si="335"/>
        <v>75722</v>
      </c>
      <c r="GN143" s="8">
        <f t="shared" si="336"/>
        <v>79381</v>
      </c>
      <c r="GO143" s="8">
        <f t="shared" si="337"/>
        <v>96023</v>
      </c>
      <c r="GP143" s="8">
        <f t="shared" si="338"/>
        <v>150354</v>
      </c>
      <c r="GQ143" s="8">
        <f t="shared" si="339"/>
        <v>112441</v>
      </c>
      <c r="GR143" s="8">
        <f t="shared" si="340"/>
        <v>69489</v>
      </c>
      <c r="GS143" s="8">
        <f t="shared" si="341"/>
        <v>36684</v>
      </c>
      <c r="GV143" s="10" t="str">
        <f t="shared" si="306"/>
        <v>WIPRO</v>
      </c>
      <c r="GW143" s="8">
        <f t="shared" si="394"/>
        <v>62225</v>
      </c>
      <c r="GX143" s="8">
        <f t="shared" si="395"/>
        <v>58273.599999999999</v>
      </c>
      <c r="GY143" s="8">
        <f t="shared" si="396"/>
        <v>63577.625</v>
      </c>
      <c r="GZ143" s="8">
        <f t="shared" si="397"/>
        <v>74893.230769230766</v>
      </c>
      <c r="HC143" s="10" t="str">
        <f t="shared" si="342"/>
        <v>WIPRO</v>
      </c>
      <c r="HD143" s="12">
        <f t="shared" si="343"/>
        <v>5.8123443122059228</v>
      </c>
      <c r="HE143" s="12">
        <f t="shared" si="344"/>
        <v>0.61213132999444786</v>
      </c>
      <c r="HF143" s="12">
        <f t="shared" si="345"/>
        <v>-0.93380939302390387</v>
      </c>
      <c r="HG143" s="12">
        <f t="shared" si="346"/>
        <v>2.6160337552742647</v>
      </c>
      <c r="HH143" s="12">
        <f t="shared" si="347"/>
        <v>-1.4925373134328452</v>
      </c>
      <c r="HI143" s="12">
        <f t="shared" si="348"/>
        <v>1.3721646597591648</v>
      </c>
      <c r="HJ143" s="12">
        <f t="shared" si="349"/>
        <v>0.14040999719180006</v>
      </c>
      <c r="HK143" s="12">
        <f t="shared" si="350"/>
        <v>-1.5461071231363794</v>
      </c>
      <c r="HL143" s="12">
        <f t="shared" si="351"/>
        <v>-3.4491978609625606</v>
      </c>
      <c r="HM143" s="12">
        <f t="shared" si="352"/>
        <v>-0.34602076124567777</v>
      </c>
      <c r="HN143" s="12">
        <f t="shared" si="353"/>
        <v>1.3133208255159412</v>
      </c>
      <c r="HO143" s="12">
        <f t="shared" si="354"/>
        <v>-1.4534883720930234</v>
      </c>
      <c r="HP143" s="12">
        <f t="shared" si="355"/>
        <v>-3.6095577020843899</v>
      </c>
      <c r="HQ143" s="12">
        <f t="shared" si="356"/>
        <v>1.9180922757905592</v>
      </c>
      <c r="HT143" s="10" t="str">
        <f t="shared" si="357"/>
        <v>WIPRO</v>
      </c>
      <c r="HU143" s="13">
        <f t="shared" si="358"/>
        <v>9.0499999999999829</v>
      </c>
      <c r="HV143" s="12">
        <f t="shared" si="359"/>
        <v>3.0499999999999829</v>
      </c>
      <c r="HW143" s="12">
        <f t="shared" si="360"/>
        <v>4.9499999999999886</v>
      </c>
      <c r="HX143" s="12">
        <f t="shared" si="361"/>
        <v>7.4000000000000057</v>
      </c>
      <c r="HY143">
        <f t="shared" si="362"/>
        <v>3.6500000000000057</v>
      </c>
      <c r="HZ143" s="12">
        <f t="shared" si="363"/>
        <v>5.5</v>
      </c>
      <c r="IA143" s="12">
        <f t="shared" si="364"/>
        <v>4.4499999999999886</v>
      </c>
      <c r="IB143" s="12">
        <f t="shared" si="365"/>
        <v>6.0999999999999943</v>
      </c>
      <c r="IC143" s="12">
        <f t="shared" si="366"/>
        <v>8.8499999999999943</v>
      </c>
      <c r="ID143" s="12">
        <f t="shared" si="367"/>
        <v>8.1999999999999886</v>
      </c>
      <c r="IE143">
        <f t="shared" si="368"/>
        <v>9.75</v>
      </c>
      <c r="IF143" s="12">
        <f t="shared" si="369"/>
        <v>7.7999999999999829</v>
      </c>
      <c r="IG143" s="12">
        <f t="shared" si="370"/>
        <v>15.099999999999994</v>
      </c>
      <c r="IH143" s="12">
        <f t="shared" si="371"/>
        <v>7.8999999999999773</v>
      </c>
      <c r="II143" s="13" t="str">
        <f t="shared" si="398"/>
        <v/>
      </c>
      <c r="IJ143" t="str">
        <f t="shared" si="399"/>
        <v/>
      </c>
      <c r="IK143" t="str">
        <f t="shared" si="400"/>
        <v/>
      </c>
      <c r="IL143" t="str">
        <f t="shared" si="401"/>
        <v/>
      </c>
    </row>
    <row r="144" spans="1:246" x14ac:dyDescent="0.25">
      <c r="A144" t="s">
        <v>152</v>
      </c>
      <c r="B144" s="10">
        <v>43951</v>
      </c>
      <c r="C144" s="12">
        <v>320.94929000000002</v>
      </c>
      <c r="D144" s="12">
        <v>91.039876129999996</v>
      </c>
      <c r="E144" s="8">
        <v>106821</v>
      </c>
      <c r="F144" s="12">
        <v>-0.71301247771835752</v>
      </c>
      <c r="G144" s="13">
        <v>1.25</v>
      </c>
      <c r="H144" s="10" t="s">
        <v>152</v>
      </c>
      <c r="I144" s="10">
        <v>43950</v>
      </c>
      <c r="J144" s="12">
        <v>424.92003999999997</v>
      </c>
      <c r="K144" s="12">
        <v>119.96467804000001</v>
      </c>
      <c r="L144" s="8">
        <v>145468</v>
      </c>
      <c r="M144" s="12">
        <v>3.8532110091743141</v>
      </c>
      <c r="N144" s="12">
        <v>2.75</v>
      </c>
      <c r="O144" s="12" t="s">
        <v>152</v>
      </c>
      <c r="P144" s="10">
        <v>43949</v>
      </c>
      <c r="Q144" s="12">
        <v>187.04468</v>
      </c>
      <c r="R144" s="12">
        <v>50.99678926</v>
      </c>
      <c r="S144">
        <v>65001</v>
      </c>
      <c r="T144" s="12">
        <v>0.73937153419593082</v>
      </c>
      <c r="U144" s="12">
        <v>0.94999999999999929</v>
      </c>
      <c r="V144" s="12" t="s">
        <v>152</v>
      </c>
      <c r="W144" s="7">
        <v>43948</v>
      </c>
      <c r="X144" s="12">
        <v>325.10645</v>
      </c>
      <c r="Y144" s="12">
        <v>87.256121960000002</v>
      </c>
      <c r="Z144" s="8">
        <v>126513</v>
      </c>
      <c r="AA144" s="12">
        <v>1.5037593984962352</v>
      </c>
      <c r="AB144" s="12">
        <v>1.8000000000000007</v>
      </c>
      <c r="AC144" s="8" t="s">
        <v>152</v>
      </c>
      <c r="AD144" s="10">
        <v>43945</v>
      </c>
      <c r="AE144" s="12">
        <v>341.35568000000001</v>
      </c>
      <c r="AF144" s="12">
        <v>92.011304285000008</v>
      </c>
      <c r="AG144" s="8">
        <v>123302</v>
      </c>
      <c r="AH144" s="12">
        <v>-5.4770318021201438</v>
      </c>
      <c r="AI144">
        <v>1.8499999999999979</v>
      </c>
      <c r="AJ144" s="12" t="s">
        <v>152</v>
      </c>
      <c r="AK144" s="7">
        <v>43944</v>
      </c>
      <c r="AL144" s="12">
        <v>334.88476000000003</v>
      </c>
      <c r="AM144" s="12">
        <v>96.858967464999992</v>
      </c>
      <c r="AN144" s="8">
        <v>145896</v>
      </c>
      <c r="AO144" s="12">
        <v>-4.3918918918918939</v>
      </c>
      <c r="AP144" s="12">
        <v>2.0499999999999972</v>
      </c>
      <c r="AQ144" t="s">
        <v>152</v>
      </c>
      <c r="AR144" s="10">
        <v>43943</v>
      </c>
      <c r="AS144" s="12">
        <v>350.26262000000003</v>
      </c>
      <c r="AT144" s="12">
        <v>103.27381068</v>
      </c>
      <c r="AU144">
        <v>156808</v>
      </c>
      <c r="AV144" s="12">
        <v>-0.16863406408093479</v>
      </c>
      <c r="AW144" s="12">
        <v>1.5</v>
      </c>
      <c r="AX144" s="10" t="s">
        <v>152</v>
      </c>
      <c r="AY144" s="10">
        <v>43942</v>
      </c>
      <c r="AZ144" s="12">
        <v>762.24557000000004</v>
      </c>
      <c r="BA144" s="12">
        <v>224.72278700000001</v>
      </c>
      <c r="BB144" s="8">
        <v>239510</v>
      </c>
      <c r="BC144" s="12">
        <v>0.33955857385399468</v>
      </c>
      <c r="BD144" s="12">
        <v>2.8999999999999986</v>
      </c>
      <c r="BE144" s="12" t="s">
        <v>152</v>
      </c>
      <c r="BF144" s="10">
        <v>43941</v>
      </c>
      <c r="BG144" s="12">
        <v>1149.7737299999999</v>
      </c>
      <c r="BH144" s="12">
        <v>330.02805126499999</v>
      </c>
      <c r="BI144">
        <v>332695</v>
      </c>
      <c r="BJ144" s="12">
        <v>18.525896414342625</v>
      </c>
      <c r="BK144" s="12">
        <v>5</v>
      </c>
      <c r="BL144" s="12" t="s">
        <v>152</v>
      </c>
      <c r="BM144" s="7">
        <v>43938</v>
      </c>
      <c r="BN144" s="12">
        <v>266.05390999999997</v>
      </c>
      <c r="BO144" s="12">
        <v>66.592903204999999</v>
      </c>
      <c r="BP144" s="8">
        <v>137991</v>
      </c>
      <c r="BQ144" s="12">
        <v>2.0325203252032518</v>
      </c>
      <c r="BR144" s="12">
        <v>0.80000000000000071</v>
      </c>
      <c r="BS144" t="s">
        <v>152</v>
      </c>
      <c r="BT144" s="10">
        <v>43937</v>
      </c>
      <c r="BU144" s="12">
        <v>187.65964</v>
      </c>
      <c r="BV144" s="12">
        <v>46.080455499999999</v>
      </c>
      <c r="BW144" s="8">
        <v>127321</v>
      </c>
      <c r="BX144" s="12">
        <v>0.81632653061224203</v>
      </c>
      <c r="BY144">
        <v>0.89999999999999858</v>
      </c>
      <c r="BZ144" s="12" t="s">
        <v>152</v>
      </c>
      <c r="CA144" s="7">
        <v>43936</v>
      </c>
      <c r="CB144" s="12">
        <v>396.19400000000002</v>
      </c>
      <c r="CC144" s="12">
        <v>98.449925370000003</v>
      </c>
      <c r="CD144" s="8">
        <v>152405</v>
      </c>
      <c r="CE144" s="12">
        <v>2.2821576763485356</v>
      </c>
      <c r="CF144" s="12">
        <v>2.0999999999999979</v>
      </c>
      <c r="CG144" s="12" t="s">
        <v>152</v>
      </c>
      <c r="CH144" s="10">
        <v>43934</v>
      </c>
      <c r="CI144" s="12">
        <v>261.07071999999999</v>
      </c>
      <c r="CJ144" s="12">
        <v>62.877340089999997</v>
      </c>
      <c r="CK144" s="8">
        <v>135252</v>
      </c>
      <c r="CL144" s="12">
        <v>-3.0120481927710845</v>
      </c>
      <c r="CM144" s="12">
        <v>1.4499999999999993</v>
      </c>
      <c r="CN144" s="12" t="s">
        <v>152</v>
      </c>
      <c r="CO144" s="10">
        <v>43930</v>
      </c>
      <c r="CP144" s="12">
        <v>263.34528999999998</v>
      </c>
      <c r="CQ144" s="12">
        <v>65.683138189999994</v>
      </c>
      <c r="CR144" s="8">
        <v>122722</v>
      </c>
      <c r="CS144" s="12">
        <v>0.80808080808080518</v>
      </c>
      <c r="CT144" s="12">
        <v>0.80000000000000071</v>
      </c>
      <c r="CU144" s="12" t="s">
        <v>152</v>
      </c>
      <c r="CV144" s="10">
        <v>43929</v>
      </c>
      <c r="CW144" s="12">
        <v>372.50348000000002</v>
      </c>
      <c r="CX144" s="12">
        <v>92.221837234999995</v>
      </c>
      <c r="CY144" s="8">
        <v>182575</v>
      </c>
      <c r="CZ144" s="12">
        <v>1.2219959266802474</v>
      </c>
      <c r="DA144" s="12">
        <v>2.1999999999999993</v>
      </c>
      <c r="DD144" t="str">
        <f t="shared" si="307"/>
        <v>YESBANK</v>
      </c>
      <c r="DE144" s="12">
        <v>-24.468309378865719</v>
      </c>
      <c r="DF144" s="12">
        <v>127.17568871779726</v>
      </c>
      <c r="DG144" s="12">
        <v>-42.466635159037907</v>
      </c>
      <c r="DH144" s="12">
        <v>-4.7602049568942313</v>
      </c>
      <c r="DI144" s="12">
        <v>1.9322826156675441</v>
      </c>
      <c r="DJ144" s="12">
        <v>-4.3903799954445599</v>
      </c>
      <c r="DK144" s="12">
        <v>-54.048585680858729</v>
      </c>
      <c r="DL144" s="12">
        <v>-33.704732495497169</v>
      </c>
      <c r="DM144" s="12">
        <v>332.15817801738001</v>
      </c>
      <c r="DN144" s="12">
        <v>41.774709788423323</v>
      </c>
      <c r="DO144" s="12">
        <v>-52.634406376674058</v>
      </c>
      <c r="DP144" s="12">
        <v>51.757347587657485</v>
      </c>
      <c r="DQ144" s="12">
        <v>-0.86372154216237673</v>
      </c>
      <c r="DT144" t="str">
        <f t="shared" si="308"/>
        <v>YESBANK</v>
      </c>
      <c r="DU144" s="13">
        <v>-24.111098685527729</v>
      </c>
      <c r="DV144" s="13">
        <v>135.23966857673503</v>
      </c>
      <c r="DW144" s="13">
        <v>-41.555058700204469</v>
      </c>
      <c r="DX144" s="13">
        <v>-5.1680414292042727</v>
      </c>
      <c r="DY144" s="13">
        <v>-5.0048677028811888</v>
      </c>
      <c r="DZ144" s="13">
        <v>-6.2114907668864623</v>
      </c>
      <c r="EA144" s="13">
        <v>-54.043908026113975</v>
      </c>
      <c r="EB144" s="13">
        <v>-31.907973840818716</v>
      </c>
      <c r="EC144" s="13">
        <v>395.59042387600914</v>
      </c>
      <c r="ED144" s="13">
        <v>44.514420446646838</v>
      </c>
      <c r="EE144" s="13">
        <v>-53.194016829552822</v>
      </c>
      <c r="EF144" s="13">
        <v>56.574570789863074</v>
      </c>
      <c r="EG144" s="13">
        <v>-4.2717174868894574</v>
      </c>
      <c r="EI144" t="str">
        <f t="shared" si="309"/>
        <v>YESBANK</v>
      </c>
      <c r="EJ144" s="12">
        <f t="shared" si="372"/>
        <v>320.94929000000002</v>
      </c>
      <c r="EK144" s="12">
        <f t="shared" si="373"/>
        <v>424.92003999999997</v>
      </c>
      <c r="EL144" s="12">
        <f t="shared" si="374"/>
        <v>187.04468</v>
      </c>
      <c r="EM144" s="12">
        <f t="shared" si="375"/>
        <v>325.10645</v>
      </c>
      <c r="EN144" s="12">
        <f t="shared" si="376"/>
        <v>341.35568000000001</v>
      </c>
      <c r="EO144" s="12">
        <f t="shared" si="377"/>
        <v>334.88476000000003</v>
      </c>
      <c r="EP144" s="12">
        <f t="shared" si="378"/>
        <v>350.26262000000003</v>
      </c>
      <c r="EQ144" s="12">
        <f t="shared" si="379"/>
        <v>762.24557000000004</v>
      </c>
      <c r="ER144" s="12">
        <f t="shared" si="380"/>
        <v>1149.7737299999999</v>
      </c>
      <c r="ES144" s="12">
        <f t="shared" si="381"/>
        <v>266.05390999999997</v>
      </c>
      <c r="ET144" s="12">
        <f t="shared" si="382"/>
        <v>187.65964</v>
      </c>
      <c r="EU144" s="12">
        <f t="shared" si="383"/>
        <v>396.19400000000002</v>
      </c>
      <c r="EV144" s="12">
        <f t="shared" si="384"/>
        <v>261.07071999999999</v>
      </c>
      <c r="EW144" s="12">
        <f t="shared" si="385"/>
        <v>263.34528999999998</v>
      </c>
      <c r="EZ144" s="10" t="str">
        <f t="shared" si="310"/>
        <v>YESBANK</v>
      </c>
      <c r="FA144" s="12">
        <f t="shared" si="386"/>
        <v>312.35705666666667</v>
      </c>
      <c r="FB144" s="12">
        <f t="shared" si="387"/>
        <v>322.66232199999996</v>
      </c>
      <c r="FC144" s="12">
        <f t="shared" si="388"/>
        <v>484.44919124999996</v>
      </c>
      <c r="FD144" s="12">
        <f t="shared" si="389"/>
        <v>403.83977615384617</v>
      </c>
      <c r="FF144" s="12"/>
      <c r="FG144" s="10" t="str">
        <f t="shared" si="311"/>
        <v>YESBANK</v>
      </c>
      <c r="FH144" s="12">
        <f t="shared" si="312"/>
        <v>91.039876129999996</v>
      </c>
      <c r="FI144" s="12">
        <f t="shared" si="313"/>
        <v>119.96467804000001</v>
      </c>
      <c r="FJ144" s="12">
        <f t="shared" si="314"/>
        <v>50.99678926</v>
      </c>
      <c r="FK144" s="12">
        <f t="shared" si="315"/>
        <v>87.256121960000002</v>
      </c>
      <c r="FL144" s="12">
        <f t="shared" si="316"/>
        <v>92.011304285000008</v>
      </c>
      <c r="FM144" s="12">
        <f t="shared" si="317"/>
        <v>96.858967464999992</v>
      </c>
      <c r="FN144" s="12">
        <f t="shared" si="318"/>
        <v>103.27381068</v>
      </c>
      <c r="FO144" s="12">
        <f t="shared" si="319"/>
        <v>224.72278700000001</v>
      </c>
      <c r="FP144" s="12">
        <f t="shared" si="320"/>
        <v>330.02805126499999</v>
      </c>
      <c r="FQ144" s="12">
        <f t="shared" si="321"/>
        <v>66.592903204999999</v>
      </c>
      <c r="FR144" s="12">
        <f t="shared" si="322"/>
        <v>46.080455499999999</v>
      </c>
      <c r="FS144" s="12">
        <f t="shared" si="323"/>
        <v>98.449925370000003</v>
      </c>
      <c r="FT144" s="12">
        <f t="shared" si="324"/>
        <v>62.877340089999997</v>
      </c>
      <c r="FU144" s="12">
        <f t="shared" si="325"/>
        <v>65.683138189999994</v>
      </c>
      <c r="FX144" s="10" t="str">
        <f t="shared" si="326"/>
        <v>YESBANK</v>
      </c>
      <c r="FY144" s="12">
        <f t="shared" si="390"/>
        <v>86.072529753333342</v>
      </c>
      <c r="FZ144" s="12">
        <f t="shared" si="391"/>
        <v>89.417572202000002</v>
      </c>
      <c r="GA144" s="12">
        <f t="shared" si="392"/>
        <v>138.13906374437499</v>
      </c>
      <c r="GB144" s="12">
        <f t="shared" si="393"/>
        <v>111.13817479307691</v>
      </c>
      <c r="GE144" s="10" t="str">
        <f t="shared" si="327"/>
        <v>YESBANK</v>
      </c>
      <c r="GF144" s="8">
        <f t="shared" si="328"/>
        <v>106821</v>
      </c>
      <c r="GG144" s="8">
        <f t="shared" si="329"/>
        <v>145468</v>
      </c>
      <c r="GH144">
        <f t="shared" si="330"/>
        <v>65001</v>
      </c>
      <c r="GI144" s="8">
        <f t="shared" si="331"/>
        <v>126513</v>
      </c>
      <c r="GJ144" s="8">
        <f t="shared" si="332"/>
        <v>123302</v>
      </c>
      <c r="GK144" s="8">
        <f t="shared" si="333"/>
        <v>145896</v>
      </c>
      <c r="GL144">
        <f t="shared" si="334"/>
        <v>156808</v>
      </c>
      <c r="GM144" s="8">
        <f t="shared" si="335"/>
        <v>239510</v>
      </c>
      <c r="GN144" s="8">
        <f t="shared" si="336"/>
        <v>332695</v>
      </c>
      <c r="GO144" s="8">
        <f t="shared" si="337"/>
        <v>137991</v>
      </c>
      <c r="GP144" s="8">
        <f t="shared" si="338"/>
        <v>127321</v>
      </c>
      <c r="GQ144" s="8">
        <f t="shared" si="339"/>
        <v>152405</v>
      </c>
      <c r="GR144" s="8">
        <f t="shared" si="340"/>
        <v>135252</v>
      </c>
      <c r="GS144" s="8">
        <f t="shared" si="341"/>
        <v>122722</v>
      </c>
      <c r="GV144" s="10" t="str">
        <f t="shared" si="306"/>
        <v>YESBANK</v>
      </c>
      <c r="GW144" s="8">
        <f t="shared" si="394"/>
        <v>112327.33333333333</v>
      </c>
      <c r="GX144" s="8">
        <f t="shared" si="395"/>
        <v>121236</v>
      </c>
      <c r="GY144" s="8">
        <f t="shared" si="396"/>
        <v>166899.125</v>
      </c>
      <c r="GZ144" s="8">
        <f t="shared" si="397"/>
        <v>154683.38461538462</v>
      </c>
      <c r="HC144" s="10" t="str">
        <f t="shared" si="342"/>
        <v>YESBANK</v>
      </c>
      <c r="HD144" s="12">
        <f t="shared" si="343"/>
        <v>-0.71301247771835752</v>
      </c>
      <c r="HE144" s="12">
        <f t="shared" si="344"/>
        <v>3.8532110091743141</v>
      </c>
      <c r="HF144" s="12">
        <f t="shared" si="345"/>
        <v>0.73937153419593082</v>
      </c>
      <c r="HG144" s="12">
        <f t="shared" si="346"/>
        <v>1.5037593984962352</v>
      </c>
      <c r="HH144" s="12">
        <f t="shared" si="347"/>
        <v>-5.4770318021201438</v>
      </c>
      <c r="HI144" s="12">
        <f t="shared" si="348"/>
        <v>-4.3918918918918939</v>
      </c>
      <c r="HJ144" s="12">
        <f t="shared" si="349"/>
        <v>-0.16863406408093479</v>
      </c>
      <c r="HK144" s="12">
        <f t="shared" si="350"/>
        <v>0.33955857385399468</v>
      </c>
      <c r="HL144" s="12">
        <f t="shared" si="351"/>
        <v>18.525896414342625</v>
      </c>
      <c r="HM144" s="12">
        <f t="shared" si="352"/>
        <v>2.0325203252032518</v>
      </c>
      <c r="HN144" s="12">
        <f t="shared" si="353"/>
        <v>0.81632653061224203</v>
      </c>
      <c r="HO144" s="12">
        <f t="shared" si="354"/>
        <v>2.2821576763485356</v>
      </c>
      <c r="HP144" s="12">
        <f t="shared" si="355"/>
        <v>-3.0120481927710845</v>
      </c>
      <c r="HQ144" s="12">
        <f t="shared" si="356"/>
        <v>0.80808080808080518</v>
      </c>
      <c r="HT144" s="10" t="str">
        <f t="shared" si="357"/>
        <v>YESBANK</v>
      </c>
      <c r="HU144" s="13">
        <f t="shared" si="358"/>
        <v>1.25</v>
      </c>
      <c r="HV144" s="12">
        <f t="shared" si="359"/>
        <v>2.75</v>
      </c>
      <c r="HW144" s="12">
        <f t="shared" si="360"/>
        <v>0.94999999999999929</v>
      </c>
      <c r="HX144" s="12">
        <f t="shared" si="361"/>
        <v>1.8000000000000007</v>
      </c>
      <c r="HY144">
        <f t="shared" si="362"/>
        <v>1.8499999999999979</v>
      </c>
      <c r="HZ144" s="12">
        <f t="shared" si="363"/>
        <v>2.0499999999999972</v>
      </c>
      <c r="IA144" s="12">
        <f t="shared" si="364"/>
        <v>1.5</v>
      </c>
      <c r="IB144" s="12">
        <f t="shared" si="365"/>
        <v>2.8999999999999986</v>
      </c>
      <c r="IC144" s="12">
        <f t="shared" si="366"/>
        <v>5</v>
      </c>
      <c r="ID144" s="12">
        <f t="shared" si="367"/>
        <v>0.80000000000000071</v>
      </c>
      <c r="IE144">
        <f t="shared" si="368"/>
        <v>0.89999999999999858</v>
      </c>
      <c r="IF144" s="12">
        <f t="shared" si="369"/>
        <v>2.0999999999999979</v>
      </c>
      <c r="IG144" s="12">
        <f t="shared" si="370"/>
        <v>1.4499999999999993</v>
      </c>
      <c r="IH144" s="12">
        <f t="shared" si="371"/>
        <v>0.80000000000000071</v>
      </c>
      <c r="II144" s="13" t="str">
        <f t="shared" si="398"/>
        <v/>
      </c>
      <c r="IJ144" t="str">
        <f t="shared" si="399"/>
        <v/>
      </c>
      <c r="IK144" t="str">
        <f t="shared" si="400"/>
        <v/>
      </c>
      <c r="IL144" t="str">
        <f t="shared" si="401"/>
        <v/>
      </c>
    </row>
    <row r="145" spans="1:246" x14ac:dyDescent="0.25">
      <c r="A145" t="s">
        <v>153</v>
      </c>
      <c r="B145" s="10">
        <v>43951</v>
      </c>
      <c r="C145" s="12">
        <v>146.14588000000001</v>
      </c>
      <c r="D145" s="12">
        <v>234.71962475999999</v>
      </c>
      <c r="E145" s="8">
        <v>130658</v>
      </c>
      <c r="F145" s="12">
        <v>0.12547051442910201</v>
      </c>
      <c r="G145" s="13">
        <v>8.0500000000000114</v>
      </c>
      <c r="H145" s="10" t="s">
        <v>153</v>
      </c>
      <c r="I145" s="10">
        <v>43950</v>
      </c>
      <c r="J145" s="12">
        <v>260.89904999999999</v>
      </c>
      <c r="K145" s="12">
        <v>417.65221866000002</v>
      </c>
      <c r="L145" s="8">
        <v>193505</v>
      </c>
      <c r="M145" s="12">
        <v>4.3292882912430457</v>
      </c>
      <c r="N145" s="12">
        <v>11.150000000000006</v>
      </c>
      <c r="O145" s="12" t="s">
        <v>153</v>
      </c>
      <c r="P145" s="10">
        <v>43949</v>
      </c>
      <c r="Q145" s="12">
        <v>150.30198999999999</v>
      </c>
      <c r="R145" s="12">
        <v>230.88982552499999</v>
      </c>
      <c r="S145">
        <v>104525</v>
      </c>
      <c r="T145" s="12">
        <v>1.8697829716193732</v>
      </c>
      <c r="U145" s="12">
        <v>6.0999999999999943</v>
      </c>
      <c r="V145" s="12" t="s">
        <v>153</v>
      </c>
      <c r="W145" s="7">
        <v>43948</v>
      </c>
      <c r="X145" s="12">
        <v>162.71369000000001</v>
      </c>
      <c r="Y145" s="12">
        <v>243.63716040500003</v>
      </c>
      <c r="Z145" s="8">
        <v>146826</v>
      </c>
      <c r="AA145" s="12">
        <v>3.306923871856688</v>
      </c>
      <c r="AB145" s="12">
        <v>6.1999999999999886</v>
      </c>
      <c r="AC145" s="8" t="s">
        <v>153</v>
      </c>
      <c r="AD145" s="10">
        <v>43945</v>
      </c>
      <c r="AE145" s="12">
        <v>258.67426</v>
      </c>
      <c r="AF145" s="12">
        <v>379.92098450500004</v>
      </c>
      <c r="AG145" s="8">
        <v>198547</v>
      </c>
      <c r="AH145" s="12">
        <v>-7.5214217708664055</v>
      </c>
      <c r="AI145">
        <v>9.8499999999999943</v>
      </c>
      <c r="AJ145" s="12" t="s">
        <v>153</v>
      </c>
      <c r="AK145" s="7">
        <v>43944</v>
      </c>
      <c r="AL145" s="12">
        <v>692.08270000000005</v>
      </c>
      <c r="AM145" s="12">
        <v>1127.3995662299999</v>
      </c>
      <c r="AN145" s="8">
        <v>489341</v>
      </c>
      <c r="AO145" s="12">
        <v>3.7537043134672485</v>
      </c>
      <c r="AP145" s="12">
        <v>17.849999999999994</v>
      </c>
      <c r="AQ145" t="s">
        <v>153</v>
      </c>
      <c r="AR145" s="10">
        <v>43943</v>
      </c>
      <c r="AS145" s="12">
        <v>485.46692000000002</v>
      </c>
      <c r="AT145" s="12">
        <v>697.19448722499999</v>
      </c>
      <c r="AU145">
        <v>338663</v>
      </c>
      <c r="AV145" s="12">
        <v>19.999999999999996</v>
      </c>
      <c r="AW145" s="12">
        <v>25</v>
      </c>
      <c r="AX145" s="10" t="s">
        <v>153</v>
      </c>
      <c r="AY145" s="10">
        <v>43942</v>
      </c>
      <c r="AZ145" s="12">
        <v>149.98850999999999</v>
      </c>
      <c r="BA145" s="12">
        <v>198.11962510000001</v>
      </c>
      <c r="BB145" s="8">
        <v>142649</v>
      </c>
      <c r="BC145" s="12">
        <v>-8.0696765019552039</v>
      </c>
      <c r="BD145" s="12">
        <v>9.4000000000000057</v>
      </c>
      <c r="BE145" s="12" t="s">
        <v>153</v>
      </c>
      <c r="BF145" s="10">
        <v>43941</v>
      </c>
      <c r="BG145" s="12">
        <v>233.16256999999999</v>
      </c>
      <c r="BH145" s="12">
        <v>338.10503668000001</v>
      </c>
      <c r="BI145">
        <v>187881</v>
      </c>
      <c r="BJ145" s="12">
        <v>-0.10702818408848068</v>
      </c>
      <c r="BK145" s="12">
        <v>12.150000000000006</v>
      </c>
      <c r="BL145" s="12" t="s">
        <v>153</v>
      </c>
      <c r="BM145" s="7">
        <v>43938</v>
      </c>
      <c r="BN145" s="12">
        <v>152.87491</v>
      </c>
      <c r="BO145" s="12">
        <v>213.45909369</v>
      </c>
      <c r="BP145" s="8">
        <v>102822</v>
      </c>
      <c r="BQ145" s="12">
        <v>3.4304684618221883</v>
      </c>
      <c r="BR145" s="12">
        <v>5.5999999999999943</v>
      </c>
      <c r="BS145" t="s">
        <v>153</v>
      </c>
      <c r="BT145" s="10">
        <v>43937</v>
      </c>
      <c r="BU145" s="12">
        <v>181.12295</v>
      </c>
      <c r="BV145" s="12">
        <v>247.21489835</v>
      </c>
      <c r="BW145" s="8">
        <v>107332</v>
      </c>
      <c r="BX145" s="12">
        <v>1.7570093457943883</v>
      </c>
      <c r="BY145">
        <v>7.4499999999999886</v>
      </c>
      <c r="BZ145" s="12" t="s">
        <v>153</v>
      </c>
      <c r="CA145" s="7">
        <v>43936</v>
      </c>
      <c r="CB145" s="12">
        <v>265.63974999999999</v>
      </c>
      <c r="CC145" s="12">
        <v>358.79038851500002</v>
      </c>
      <c r="CD145" s="8">
        <v>276574</v>
      </c>
      <c r="CE145" s="12">
        <v>-2.0423048869438243</v>
      </c>
      <c r="CF145" s="12">
        <v>13.900000000000006</v>
      </c>
      <c r="CG145" s="12" t="s">
        <v>153</v>
      </c>
      <c r="CH145" s="10">
        <v>43934</v>
      </c>
      <c r="CI145" s="12">
        <v>271.06893000000002</v>
      </c>
      <c r="CJ145" s="12">
        <v>361.84905363500002</v>
      </c>
      <c r="CK145" s="8">
        <v>218826</v>
      </c>
      <c r="CL145" s="12">
        <v>-8.4417751084417798</v>
      </c>
      <c r="CM145" s="12">
        <v>15</v>
      </c>
      <c r="CN145" s="12" t="s">
        <v>153</v>
      </c>
      <c r="CO145" s="10">
        <v>43930</v>
      </c>
      <c r="CP145" s="12">
        <v>87.157060000000001</v>
      </c>
      <c r="CQ145" s="12">
        <v>129.97319934999999</v>
      </c>
      <c r="CR145" s="8">
        <v>68797</v>
      </c>
      <c r="CS145" s="12">
        <v>4.5756199790429495</v>
      </c>
      <c r="CT145" s="12">
        <v>6.3000000000000114</v>
      </c>
      <c r="CU145" s="12" t="s">
        <v>153</v>
      </c>
      <c r="CV145" s="10">
        <v>43929</v>
      </c>
      <c r="CW145" s="12">
        <v>100.46602</v>
      </c>
      <c r="CX145" s="12">
        <v>143.73274054500001</v>
      </c>
      <c r="CY145" s="8">
        <v>80786</v>
      </c>
      <c r="CZ145" s="12">
        <v>1.8452803406671356</v>
      </c>
      <c r="DA145" s="12">
        <v>12.900000000000006</v>
      </c>
      <c r="DD145" t="str">
        <f t="shared" si="307"/>
        <v>ZEEL</v>
      </c>
      <c r="DE145" s="12">
        <v>-43.983743904011909</v>
      </c>
      <c r="DF145" s="12">
        <v>73.583230667804202</v>
      </c>
      <c r="DG145" s="12">
        <v>-7.6279383744539411</v>
      </c>
      <c r="DH145" s="12">
        <v>-37.097069495820719</v>
      </c>
      <c r="DI145" s="12">
        <v>-62.623793370358769</v>
      </c>
      <c r="DJ145" s="12">
        <v>42.560218109196818</v>
      </c>
      <c r="DK145" s="12">
        <v>223.66940640986437</v>
      </c>
      <c r="DL145" s="12">
        <v>-35.672132109369016</v>
      </c>
      <c r="DM145" s="12">
        <v>52.518532962668615</v>
      </c>
      <c r="DN145" s="12">
        <v>-15.59605781597528</v>
      </c>
      <c r="DO145" s="12">
        <v>-31.816322670082315</v>
      </c>
      <c r="DP145" s="12">
        <v>-2.0028780133525559</v>
      </c>
      <c r="DQ145" s="12">
        <v>211.01201669721306</v>
      </c>
      <c r="DT145" t="str">
        <f t="shared" si="308"/>
        <v>ZEEL</v>
      </c>
      <c r="DU145" s="13">
        <v>-43.800220788224948</v>
      </c>
      <c r="DV145" s="13">
        <v>80.888100075582585</v>
      </c>
      <c r="DW145" s="13">
        <v>-5.2320979520570843</v>
      </c>
      <c r="DX145" s="13">
        <v>-35.871623221224411</v>
      </c>
      <c r="DY145" s="13">
        <v>-66.301123764359104</v>
      </c>
      <c r="DZ145" s="13">
        <v>61.705175082109228</v>
      </c>
      <c r="EA145" s="13">
        <v>251.90581794867325</v>
      </c>
      <c r="EB145" s="13">
        <v>-41.402935890744921</v>
      </c>
      <c r="EC145" s="13">
        <v>58.393362791570468</v>
      </c>
      <c r="ED145" s="13">
        <v>-13.654437853583348</v>
      </c>
      <c r="EE145" s="13">
        <v>-31.097680912468302</v>
      </c>
      <c r="EF145" s="13">
        <v>-0.84528758311616314</v>
      </c>
      <c r="EG145" s="13">
        <v>178.40282107743627</v>
      </c>
      <c r="EI145" t="str">
        <f t="shared" si="309"/>
        <v>ZEEL</v>
      </c>
      <c r="EJ145" s="12">
        <f t="shared" si="372"/>
        <v>146.14588000000001</v>
      </c>
      <c r="EK145" s="12">
        <f t="shared" si="373"/>
        <v>260.89904999999999</v>
      </c>
      <c r="EL145" s="12">
        <f t="shared" si="374"/>
        <v>150.30198999999999</v>
      </c>
      <c r="EM145" s="12">
        <f t="shared" si="375"/>
        <v>162.71369000000001</v>
      </c>
      <c r="EN145" s="12">
        <f t="shared" si="376"/>
        <v>258.67426</v>
      </c>
      <c r="EO145" s="12">
        <f t="shared" si="377"/>
        <v>692.08270000000005</v>
      </c>
      <c r="EP145" s="12">
        <f t="shared" si="378"/>
        <v>485.46692000000002</v>
      </c>
      <c r="EQ145" s="12">
        <f t="shared" si="379"/>
        <v>149.98850999999999</v>
      </c>
      <c r="ER145" s="12">
        <f t="shared" si="380"/>
        <v>233.16256999999999</v>
      </c>
      <c r="ES145" s="12">
        <f t="shared" si="381"/>
        <v>152.87491</v>
      </c>
      <c r="ET145" s="12">
        <f t="shared" si="382"/>
        <v>181.12295</v>
      </c>
      <c r="EU145" s="12">
        <f t="shared" si="383"/>
        <v>265.63974999999999</v>
      </c>
      <c r="EV145" s="12">
        <f t="shared" si="384"/>
        <v>271.06893000000002</v>
      </c>
      <c r="EW145" s="12">
        <f t="shared" si="385"/>
        <v>87.157060000000001</v>
      </c>
      <c r="EZ145" s="10" t="str">
        <f t="shared" si="310"/>
        <v>ZEEL</v>
      </c>
      <c r="FA145" s="12">
        <f t="shared" si="386"/>
        <v>191.30490999999998</v>
      </c>
      <c r="FB145" s="12">
        <f t="shared" si="387"/>
        <v>304.93433800000003</v>
      </c>
      <c r="FC145" s="12">
        <f t="shared" si="388"/>
        <v>299.16121125000001</v>
      </c>
      <c r="FD145" s="12">
        <f t="shared" si="389"/>
        <v>257.7810223076923</v>
      </c>
      <c r="FF145" s="12"/>
      <c r="FG145" s="10" t="str">
        <f t="shared" si="311"/>
        <v>ZEEL</v>
      </c>
      <c r="FH145" s="12">
        <f t="shared" si="312"/>
        <v>234.71962475999999</v>
      </c>
      <c r="FI145" s="12">
        <f t="shared" si="313"/>
        <v>417.65221866000002</v>
      </c>
      <c r="FJ145" s="12">
        <f t="shared" si="314"/>
        <v>230.88982552499999</v>
      </c>
      <c r="FK145" s="12">
        <f t="shared" si="315"/>
        <v>243.63716040500003</v>
      </c>
      <c r="FL145" s="12">
        <f t="shared" si="316"/>
        <v>379.92098450500004</v>
      </c>
      <c r="FM145" s="12">
        <f t="shared" si="317"/>
        <v>1127.3995662299999</v>
      </c>
      <c r="FN145" s="12">
        <f t="shared" si="318"/>
        <v>697.19448722499999</v>
      </c>
      <c r="FO145" s="12">
        <f t="shared" si="319"/>
        <v>198.11962510000001</v>
      </c>
      <c r="FP145" s="12">
        <f t="shared" si="320"/>
        <v>338.10503668000001</v>
      </c>
      <c r="FQ145" s="12">
        <f t="shared" si="321"/>
        <v>213.45909369</v>
      </c>
      <c r="FR145" s="12">
        <f t="shared" si="322"/>
        <v>247.21489835</v>
      </c>
      <c r="FS145" s="12">
        <f t="shared" si="323"/>
        <v>358.79038851500002</v>
      </c>
      <c r="FT145" s="12">
        <f t="shared" si="324"/>
        <v>361.84905363500002</v>
      </c>
      <c r="FU145" s="12">
        <f t="shared" si="325"/>
        <v>129.97319934999999</v>
      </c>
      <c r="FX145" s="10" t="str">
        <f t="shared" si="326"/>
        <v>ZEEL</v>
      </c>
      <c r="FY145" s="12">
        <f t="shared" si="390"/>
        <v>297.39306819666666</v>
      </c>
      <c r="FZ145" s="12">
        <f t="shared" si="391"/>
        <v>479.89995106499998</v>
      </c>
      <c r="GA145" s="12">
        <f t="shared" si="392"/>
        <v>454.11486304125003</v>
      </c>
      <c r="GB145" s="12">
        <f t="shared" si="393"/>
        <v>380.32350291307699</v>
      </c>
      <c r="GE145" s="10" t="str">
        <f t="shared" si="327"/>
        <v>ZEEL</v>
      </c>
      <c r="GF145" s="8">
        <f t="shared" si="328"/>
        <v>130658</v>
      </c>
      <c r="GG145" s="8">
        <f t="shared" si="329"/>
        <v>193505</v>
      </c>
      <c r="GH145">
        <f t="shared" si="330"/>
        <v>104525</v>
      </c>
      <c r="GI145" s="8">
        <f t="shared" si="331"/>
        <v>146826</v>
      </c>
      <c r="GJ145" s="8">
        <f t="shared" si="332"/>
        <v>198547</v>
      </c>
      <c r="GK145" s="8">
        <f t="shared" si="333"/>
        <v>489341</v>
      </c>
      <c r="GL145">
        <f t="shared" si="334"/>
        <v>338663</v>
      </c>
      <c r="GM145" s="8">
        <f t="shared" si="335"/>
        <v>142649</v>
      </c>
      <c r="GN145" s="8">
        <f t="shared" si="336"/>
        <v>187881</v>
      </c>
      <c r="GO145" s="8">
        <f t="shared" si="337"/>
        <v>102822</v>
      </c>
      <c r="GP145" s="8">
        <f t="shared" si="338"/>
        <v>107332</v>
      </c>
      <c r="GQ145" s="8">
        <f t="shared" si="339"/>
        <v>276574</v>
      </c>
      <c r="GR145" s="8">
        <f t="shared" si="340"/>
        <v>218826</v>
      </c>
      <c r="GS145" s="8">
        <f t="shared" si="341"/>
        <v>68797</v>
      </c>
      <c r="GV145" s="10" t="str">
        <f t="shared" si="306"/>
        <v>ZEEL</v>
      </c>
      <c r="GW145" s="8">
        <f t="shared" si="394"/>
        <v>148285.33333333334</v>
      </c>
      <c r="GX145" s="8">
        <f t="shared" si="395"/>
        <v>226548.8</v>
      </c>
      <c r="GY145" s="8">
        <f t="shared" si="396"/>
        <v>225242.125</v>
      </c>
      <c r="GZ145" s="8">
        <f t="shared" si="397"/>
        <v>198176</v>
      </c>
      <c r="HC145" s="10" t="str">
        <f t="shared" si="342"/>
        <v>ZEEL</v>
      </c>
      <c r="HD145" s="12">
        <f t="shared" si="343"/>
        <v>0.12547051442910201</v>
      </c>
      <c r="HE145" s="12">
        <f t="shared" si="344"/>
        <v>4.3292882912430457</v>
      </c>
      <c r="HF145" s="12">
        <f t="shared" si="345"/>
        <v>1.8697829716193732</v>
      </c>
      <c r="HG145" s="12">
        <f t="shared" si="346"/>
        <v>3.306923871856688</v>
      </c>
      <c r="HH145" s="12">
        <f t="shared" si="347"/>
        <v>-7.5214217708664055</v>
      </c>
      <c r="HI145" s="12">
        <f t="shared" si="348"/>
        <v>3.7537043134672485</v>
      </c>
      <c r="HJ145" s="12">
        <f t="shared" si="349"/>
        <v>19.999999999999996</v>
      </c>
      <c r="HK145" s="12">
        <f t="shared" si="350"/>
        <v>-8.0696765019552039</v>
      </c>
      <c r="HL145" s="12">
        <f t="shared" si="351"/>
        <v>-0.10702818408848068</v>
      </c>
      <c r="HM145" s="12">
        <f t="shared" si="352"/>
        <v>3.4304684618221883</v>
      </c>
      <c r="HN145" s="12">
        <f t="shared" si="353"/>
        <v>1.7570093457943883</v>
      </c>
      <c r="HO145" s="12">
        <f t="shared" si="354"/>
        <v>-2.0423048869438243</v>
      </c>
      <c r="HP145" s="12">
        <f t="shared" si="355"/>
        <v>-8.4417751084417798</v>
      </c>
      <c r="HQ145" s="12">
        <f t="shared" si="356"/>
        <v>4.5756199790429495</v>
      </c>
      <c r="HT145" s="10" t="str">
        <f t="shared" si="357"/>
        <v>ZEEL</v>
      </c>
      <c r="HU145" s="13">
        <f t="shared" si="358"/>
        <v>8.0500000000000114</v>
      </c>
      <c r="HV145" s="12">
        <f t="shared" si="359"/>
        <v>11.150000000000006</v>
      </c>
      <c r="HW145" s="12">
        <f t="shared" si="360"/>
        <v>6.0999999999999943</v>
      </c>
      <c r="HX145" s="12">
        <f t="shared" si="361"/>
        <v>6.1999999999999886</v>
      </c>
      <c r="HY145">
        <f t="shared" si="362"/>
        <v>9.8499999999999943</v>
      </c>
      <c r="HZ145" s="12">
        <f t="shared" si="363"/>
        <v>17.849999999999994</v>
      </c>
      <c r="IA145" s="12">
        <f t="shared" si="364"/>
        <v>25</v>
      </c>
      <c r="IB145" s="12">
        <f t="shared" si="365"/>
        <v>9.4000000000000057</v>
      </c>
      <c r="IC145" s="12">
        <f t="shared" si="366"/>
        <v>12.150000000000006</v>
      </c>
      <c r="ID145" s="12">
        <f t="shared" si="367"/>
        <v>5.5999999999999943</v>
      </c>
      <c r="IE145">
        <f t="shared" si="368"/>
        <v>7.4499999999999886</v>
      </c>
      <c r="IF145" s="12">
        <f t="shared" si="369"/>
        <v>13.900000000000006</v>
      </c>
      <c r="IG145" s="12">
        <f t="shared" si="370"/>
        <v>15</v>
      </c>
      <c r="IH145" s="12">
        <f t="shared" si="371"/>
        <v>6.3000000000000114</v>
      </c>
      <c r="II145" s="13" t="str">
        <f t="shared" si="398"/>
        <v/>
      </c>
      <c r="IJ145" t="str">
        <f t="shared" si="399"/>
        <v/>
      </c>
      <c r="IK145" t="str">
        <f t="shared" si="400"/>
        <v/>
      </c>
      <c r="IL145" t="str">
        <f t="shared" si="401"/>
        <v/>
      </c>
    </row>
    <row r="146" spans="1:246" x14ac:dyDescent="0.25">
      <c r="FF14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FNO_Data</vt:lpstr>
      <vt:lpstr>FNO_BHAVCOPY</vt:lpstr>
      <vt:lpstr>FNO_STOCKOPS</vt:lpstr>
      <vt:lpstr>DELIEVERY</vt:lpstr>
      <vt:lpstr>CASHBC</vt:lpstr>
      <vt:lpstr>STKOPN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Tank</dc:creator>
  <cp:lastModifiedBy>Acer</cp:lastModifiedBy>
  <dcterms:created xsi:type="dcterms:W3CDTF">2015-06-05T18:17:20Z</dcterms:created>
  <dcterms:modified xsi:type="dcterms:W3CDTF">2020-05-01T10:42:19Z</dcterms:modified>
</cp:coreProperties>
</file>